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103" r:id="rId8"/>
    <pivotCache cacheId="106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F1752" i="1" s="1"/>
  <c r="G1752" i="1" s="1"/>
  <c r="K1752" i="1" s="1"/>
  <c r="L1752" i="1" s="1"/>
  <c r="H1753" i="1"/>
  <c r="H1754" i="1"/>
  <c r="H1755" i="1"/>
  <c r="H1756" i="1"/>
  <c r="F1756" i="1" s="1"/>
  <c r="G1756" i="1" s="1"/>
  <c r="K1756" i="1" s="1"/>
  <c r="L1756" i="1" s="1"/>
  <c r="H1757" i="1"/>
  <c r="G10" i="1"/>
  <c r="K10" i="1" s="1"/>
  <c r="L10" i="1" s="1"/>
  <c r="G14" i="1"/>
  <c r="K14" i="1" s="1"/>
  <c r="L14" i="1" s="1"/>
  <c r="G16" i="1"/>
  <c r="K16" i="1" s="1"/>
  <c r="L16" i="1" s="1"/>
  <c r="G26" i="1"/>
  <c r="K26" i="1" s="1"/>
  <c r="L26" i="1" s="1"/>
  <c r="G30" i="1"/>
  <c r="K30" i="1" s="1"/>
  <c r="L30" i="1" s="1"/>
  <c r="G32" i="1"/>
  <c r="K32" i="1" s="1"/>
  <c r="L32" i="1" s="1"/>
  <c r="G42" i="1"/>
  <c r="K42" i="1" s="1"/>
  <c r="L42" i="1" s="1"/>
  <c r="G46" i="1"/>
  <c r="K46" i="1" s="1"/>
  <c r="L46" i="1" s="1"/>
  <c r="G48" i="1"/>
  <c r="K48" i="1" s="1"/>
  <c r="L48" i="1" s="1"/>
  <c r="G58" i="1"/>
  <c r="K58" i="1" s="1"/>
  <c r="L58" i="1" s="1"/>
  <c r="G62" i="1"/>
  <c r="K62" i="1" s="1"/>
  <c r="L62" i="1" s="1"/>
  <c r="G64" i="1"/>
  <c r="K64" i="1" s="1"/>
  <c r="L64" i="1" s="1"/>
  <c r="G74" i="1"/>
  <c r="K74" i="1" s="1"/>
  <c r="L74" i="1" s="1"/>
  <c r="G78" i="1"/>
  <c r="K78" i="1" s="1"/>
  <c r="L78" i="1" s="1"/>
  <c r="G80" i="1"/>
  <c r="K80" i="1" s="1"/>
  <c r="L80" i="1" s="1"/>
  <c r="G90" i="1"/>
  <c r="K90" i="1" s="1"/>
  <c r="L90" i="1" s="1"/>
  <c r="G94" i="1"/>
  <c r="K94" i="1" s="1"/>
  <c r="L94" i="1" s="1"/>
  <c r="G96" i="1"/>
  <c r="K96" i="1" s="1"/>
  <c r="L96" i="1" s="1"/>
  <c r="G106" i="1"/>
  <c r="K106" i="1" s="1"/>
  <c r="L106" i="1" s="1"/>
  <c r="G110" i="1"/>
  <c r="K110" i="1" s="1"/>
  <c r="L110" i="1" s="1"/>
  <c r="G112" i="1"/>
  <c r="K112" i="1" s="1"/>
  <c r="L112" i="1" s="1"/>
  <c r="G122" i="1"/>
  <c r="K122" i="1" s="1"/>
  <c r="L122" i="1" s="1"/>
  <c r="G126" i="1"/>
  <c r="K126" i="1" s="1"/>
  <c r="L126" i="1" s="1"/>
  <c r="G128" i="1"/>
  <c r="K128" i="1" s="1"/>
  <c r="L128" i="1" s="1"/>
  <c r="G138" i="1"/>
  <c r="K138" i="1" s="1"/>
  <c r="L138" i="1" s="1"/>
  <c r="G142" i="1"/>
  <c r="K142" i="1" s="1"/>
  <c r="L142" i="1" s="1"/>
  <c r="G144" i="1"/>
  <c r="K144" i="1" s="1"/>
  <c r="L144" i="1" s="1"/>
  <c r="G154" i="1"/>
  <c r="K154" i="1" s="1"/>
  <c r="L154" i="1" s="1"/>
  <c r="G158" i="1"/>
  <c r="K158" i="1" s="1"/>
  <c r="L158" i="1" s="1"/>
  <c r="G160" i="1"/>
  <c r="K160" i="1" s="1"/>
  <c r="L160" i="1" s="1"/>
  <c r="G170" i="1"/>
  <c r="K170" i="1" s="1"/>
  <c r="L170" i="1" s="1"/>
  <c r="G174" i="1"/>
  <c r="K174" i="1" s="1"/>
  <c r="L174" i="1" s="1"/>
  <c r="G176" i="1"/>
  <c r="K176" i="1" s="1"/>
  <c r="L176" i="1" s="1"/>
  <c r="G186" i="1"/>
  <c r="K186" i="1" s="1"/>
  <c r="L186" i="1" s="1"/>
  <c r="G190" i="1"/>
  <c r="K190" i="1" s="1"/>
  <c r="L190" i="1" s="1"/>
  <c r="G192" i="1"/>
  <c r="K192" i="1" s="1"/>
  <c r="L192" i="1" s="1"/>
  <c r="G202" i="1"/>
  <c r="K202" i="1" s="1"/>
  <c r="L202" i="1" s="1"/>
  <c r="G206" i="1"/>
  <c r="K206" i="1" s="1"/>
  <c r="L206" i="1" s="1"/>
  <c r="G208" i="1"/>
  <c r="K208" i="1" s="1"/>
  <c r="L208" i="1" s="1"/>
  <c r="G218" i="1"/>
  <c r="K218" i="1" s="1"/>
  <c r="L218" i="1" s="1"/>
  <c r="G222" i="1"/>
  <c r="K222" i="1" s="1"/>
  <c r="L222" i="1" s="1"/>
  <c r="G224" i="1"/>
  <c r="K224" i="1" s="1"/>
  <c r="L224" i="1" s="1"/>
  <c r="G234" i="1"/>
  <c r="K234" i="1" s="1"/>
  <c r="L234" i="1" s="1"/>
  <c r="G238" i="1"/>
  <c r="K238" i="1" s="1"/>
  <c r="L238" i="1" s="1"/>
  <c r="G240" i="1"/>
  <c r="K240" i="1" s="1"/>
  <c r="L240" i="1" s="1"/>
  <c r="G250" i="1"/>
  <c r="K250" i="1" s="1"/>
  <c r="L250" i="1" s="1"/>
  <c r="G254" i="1"/>
  <c r="K254" i="1" s="1"/>
  <c r="L254" i="1" s="1"/>
  <c r="G256" i="1"/>
  <c r="K256" i="1" s="1"/>
  <c r="L256" i="1" s="1"/>
  <c r="G266" i="1"/>
  <c r="K266" i="1" s="1"/>
  <c r="L266" i="1" s="1"/>
  <c r="G270" i="1"/>
  <c r="K270" i="1" s="1"/>
  <c r="L270" i="1" s="1"/>
  <c r="G272" i="1"/>
  <c r="K272" i="1" s="1"/>
  <c r="L272" i="1" s="1"/>
  <c r="G282" i="1"/>
  <c r="K282" i="1" s="1"/>
  <c r="L282" i="1" s="1"/>
  <c r="G286" i="1"/>
  <c r="K286" i="1" s="1"/>
  <c r="L286" i="1" s="1"/>
  <c r="G288" i="1"/>
  <c r="K288" i="1" s="1"/>
  <c r="L288" i="1" s="1"/>
  <c r="G298" i="1"/>
  <c r="K298" i="1" s="1"/>
  <c r="L298" i="1" s="1"/>
  <c r="G302" i="1"/>
  <c r="K302" i="1" s="1"/>
  <c r="L302" i="1" s="1"/>
  <c r="G304" i="1"/>
  <c r="K304" i="1" s="1"/>
  <c r="L304" i="1" s="1"/>
  <c r="G314" i="1"/>
  <c r="K314" i="1" s="1"/>
  <c r="L314" i="1" s="1"/>
  <c r="G318" i="1"/>
  <c r="K318" i="1" s="1"/>
  <c r="L318" i="1" s="1"/>
  <c r="G320" i="1"/>
  <c r="K320" i="1" s="1"/>
  <c r="L320" i="1" s="1"/>
  <c r="G330" i="1"/>
  <c r="K330" i="1" s="1"/>
  <c r="L330" i="1" s="1"/>
  <c r="G334" i="1"/>
  <c r="K334" i="1" s="1"/>
  <c r="L334" i="1" s="1"/>
  <c r="G336" i="1"/>
  <c r="K336" i="1" s="1"/>
  <c r="L336" i="1" s="1"/>
  <c r="G346" i="1"/>
  <c r="K346" i="1" s="1"/>
  <c r="L346" i="1" s="1"/>
  <c r="G350" i="1"/>
  <c r="K350" i="1" s="1"/>
  <c r="L350" i="1" s="1"/>
  <c r="G352" i="1"/>
  <c r="K352" i="1" s="1"/>
  <c r="L352" i="1" s="1"/>
  <c r="G362" i="1"/>
  <c r="K362" i="1" s="1"/>
  <c r="L362" i="1" s="1"/>
  <c r="G366" i="1"/>
  <c r="K366" i="1" s="1"/>
  <c r="L366" i="1" s="1"/>
  <c r="G368" i="1"/>
  <c r="K368" i="1" s="1"/>
  <c r="L368" i="1" s="1"/>
  <c r="G378" i="1"/>
  <c r="K378" i="1" s="1"/>
  <c r="L378" i="1" s="1"/>
  <c r="G382" i="1"/>
  <c r="K382" i="1" s="1"/>
  <c r="L382" i="1" s="1"/>
  <c r="G384" i="1"/>
  <c r="K384" i="1" s="1"/>
  <c r="L384" i="1" s="1"/>
  <c r="G394" i="1"/>
  <c r="K394" i="1" s="1"/>
  <c r="L394" i="1" s="1"/>
  <c r="G398" i="1"/>
  <c r="K398" i="1" s="1"/>
  <c r="L398" i="1" s="1"/>
  <c r="G400" i="1"/>
  <c r="K400" i="1" s="1"/>
  <c r="L400" i="1" s="1"/>
  <c r="G410" i="1"/>
  <c r="K410" i="1" s="1"/>
  <c r="L410" i="1" s="1"/>
  <c r="G414" i="1"/>
  <c r="K414" i="1" s="1"/>
  <c r="L414" i="1" s="1"/>
  <c r="G416" i="1"/>
  <c r="K416" i="1" s="1"/>
  <c r="L416" i="1" s="1"/>
  <c r="G426" i="1"/>
  <c r="K426" i="1" s="1"/>
  <c r="L426" i="1" s="1"/>
  <c r="G430" i="1"/>
  <c r="K430" i="1" s="1"/>
  <c r="L430" i="1" s="1"/>
  <c r="G432" i="1"/>
  <c r="K432" i="1" s="1"/>
  <c r="L432" i="1" s="1"/>
  <c r="G442" i="1"/>
  <c r="K442" i="1" s="1"/>
  <c r="L442" i="1" s="1"/>
  <c r="G446" i="1"/>
  <c r="K446" i="1" s="1"/>
  <c r="L446" i="1" s="1"/>
  <c r="G448" i="1"/>
  <c r="K448" i="1" s="1"/>
  <c r="L448" i="1" s="1"/>
  <c r="G458" i="1"/>
  <c r="K458" i="1" s="1"/>
  <c r="L458" i="1" s="1"/>
  <c r="G462" i="1"/>
  <c r="K462" i="1" s="1"/>
  <c r="L462" i="1" s="1"/>
  <c r="G464" i="1"/>
  <c r="K464" i="1" s="1"/>
  <c r="L464" i="1" s="1"/>
  <c r="G474" i="1"/>
  <c r="K474" i="1" s="1"/>
  <c r="L474" i="1" s="1"/>
  <c r="G478" i="1"/>
  <c r="K478" i="1" s="1"/>
  <c r="L478" i="1" s="1"/>
  <c r="G480" i="1"/>
  <c r="K480" i="1" s="1"/>
  <c r="L480" i="1" s="1"/>
  <c r="G490" i="1"/>
  <c r="K490" i="1" s="1"/>
  <c r="L490" i="1" s="1"/>
  <c r="G494" i="1"/>
  <c r="K494" i="1" s="1"/>
  <c r="L494" i="1" s="1"/>
  <c r="G496" i="1"/>
  <c r="K496" i="1" s="1"/>
  <c r="L496" i="1" s="1"/>
  <c r="G506" i="1"/>
  <c r="K506" i="1" s="1"/>
  <c r="L506" i="1" s="1"/>
  <c r="G510" i="1"/>
  <c r="K510" i="1" s="1"/>
  <c r="L510" i="1" s="1"/>
  <c r="G512" i="1"/>
  <c r="K512" i="1" s="1"/>
  <c r="L512" i="1" s="1"/>
  <c r="G522" i="1"/>
  <c r="K522" i="1" s="1"/>
  <c r="L522" i="1" s="1"/>
  <c r="G526" i="1"/>
  <c r="K526" i="1" s="1"/>
  <c r="L526" i="1" s="1"/>
  <c r="G528" i="1"/>
  <c r="K528" i="1" s="1"/>
  <c r="L528" i="1" s="1"/>
  <c r="G538" i="1"/>
  <c r="K538" i="1" s="1"/>
  <c r="L538" i="1" s="1"/>
  <c r="G542" i="1"/>
  <c r="K542" i="1" s="1"/>
  <c r="L542" i="1" s="1"/>
  <c r="G544" i="1"/>
  <c r="K544" i="1" s="1"/>
  <c r="L544" i="1" s="1"/>
  <c r="G554" i="1"/>
  <c r="K554" i="1" s="1"/>
  <c r="L554" i="1" s="1"/>
  <c r="G558" i="1"/>
  <c r="K558" i="1" s="1"/>
  <c r="L558" i="1" s="1"/>
  <c r="G560" i="1"/>
  <c r="K560" i="1" s="1"/>
  <c r="L560" i="1" s="1"/>
  <c r="G570" i="1"/>
  <c r="K570" i="1" s="1"/>
  <c r="L570" i="1" s="1"/>
  <c r="G574" i="1"/>
  <c r="K574" i="1" s="1"/>
  <c r="L574" i="1" s="1"/>
  <c r="G576" i="1"/>
  <c r="K576" i="1" s="1"/>
  <c r="L576" i="1" s="1"/>
  <c r="G586" i="1"/>
  <c r="K586" i="1" s="1"/>
  <c r="L586" i="1" s="1"/>
  <c r="G590" i="1"/>
  <c r="K590" i="1" s="1"/>
  <c r="L590" i="1" s="1"/>
  <c r="G592" i="1"/>
  <c r="K592" i="1" s="1"/>
  <c r="L592" i="1" s="1"/>
  <c r="G602" i="1"/>
  <c r="K602" i="1" s="1"/>
  <c r="L602" i="1" s="1"/>
  <c r="G606" i="1"/>
  <c r="K606" i="1" s="1"/>
  <c r="L606" i="1" s="1"/>
  <c r="G608" i="1"/>
  <c r="K608" i="1" s="1"/>
  <c r="L608" i="1" s="1"/>
  <c r="G618" i="1"/>
  <c r="K618" i="1" s="1"/>
  <c r="L618" i="1" s="1"/>
  <c r="G622" i="1"/>
  <c r="K622" i="1" s="1"/>
  <c r="L622" i="1" s="1"/>
  <c r="G624" i="1"/>
  <c r="K624" i="1" s="1"/>
  <c r="L624" i="1" s="1"/>
  <c r="G634" i="1"/>
  <c r="K634" i="1" s="1"/>
  <c r="L634" i="1" s="1"/>
  <c r="G638" i="1"/>
  <c r="K638" i="1" s="1"/>
  <c r="L638" i="1" s="1"/>
  <c r="G640" i="1"/>
  <c r="K640" i="1" s="1"/>
  <c r="L640" i="1" s="1"/>
  <c r="G650" i="1"/>
  <c r="K650" i="1" s="1"/>
  <c r="L650" i="1" s="1"/>
  <c r="G654" i="1"/>
  <c r="K654" i="1" s="1"/>
  <c r="L654" i="1" s="1"/>
  <c r="G656" i="1"/>
  <c r="K656" i="1" s="1"/>
  <c r="L656" i="1" s="1"/>
  <c r="G666" i="1"/>
  <c r="K666" i="1" s="1"/>
  <c r="L666" i="1" s="1"/>
  <c r="G670" i="1"/>
  <c r="K670" i="1" s="1"/>
  <c r="L670" i="1" s="1"/>
  <c r="G672" i="1"/>
  <c r="K672" i="1" s="1"/>
  <c r="L672" i="1" s="1"/>
  <c r="G682" i="1"/>
  <c r="K682" i="1" s="1"/>
  <c r="L682" i="1" s="1"/>
  <c r="G686" i="1"/>
  <c r="K686" i="1" s="1"/>
  <c r="L686" i="1" s="1"/>
  <c r="G688" i="1"/>
  <c r="K688" i="1" s="1"/>
  <c r="L688" i="1" s="1"/>
  <c r="G698" i="1"/>
  <c r="K698" i="1" s="1"/>
  <c r="L698" i="1" s="1"/>
  <c r="G702" i="1"/>
  <c r="K702" i="1" s="1"/>
  <c r="L702" i="1" s="1"/>
  <c r="G704" i="1"/>
  <c r="K704" i="1" s="1"/>
  <c r="L704" i="1" s="1"/>
  <c r="G714" i="1"/>
  <c r="K714" i="1" s="1"/>
  <c r="L714" i="1" s="1"/>
  <c r="G718" i="1"/>
  <c r="K718" i="1" s="1"/>
  <c r="L718" i="1" s="1"/>
  <c r="G720" i="1"/>
  <c r="K720" i="1" s="1"/>
  <c r="L720" i="1" s="1"/>
  <c r="G730" i="1"/>
  <c r="K730" i="1" s="1"/>
  <c r="L730" i="1" s="1"/>
  <c r="G734" i="1"/>
  <c r="K734" i="1" s="1"/>
  <c r="L734" i="1" s="1"/>
  <c r="G736" i="1"/>
  <c r="K736" i="1" s="1"/>
  <c r="L736" i="1" s="1"/>
  <c r="G746" i="1"/>
  <c r="K746" i="1" s="1"/>
  <c r="L746" i="1" s="1"/>
  <c r="G750" i="1"/>
  <c r="K750" i="1" s="1"/>
  <c r="L750" i="1" s="1"/>
  <c r="G752" i="1"/>
  <c r="K752" i="1" s="1"/>
  <c r="L752" i="1" s="1"/>
  <c r="G762" i="1"/>
  <c r="K762" i="1" s="1"/>
  <c r="L762" i="1" s="1"/>
  <c r="G766" i="1"/>
  <c r="K766" i="1" s="1"/>
  <c r="L766" i="1" s="1"/>
  <c r="G768" i="1"/>
  <c r="K768" i="1" s="1"/>
  <c r="L768" i="1" s="1"/>
  <c r="G778" i="1"/>
  <c r="K778" i="1" s="1"/>
  <c r="L778" i="1" s="1"/>
  <c r="G782" i="1"/>
  <c r="K782" i="1" s="1"/>
  <c r="L782" i="1" s="1"/>
  <c r="G784" i="1"/>
  <c r="K784" i="1" s="1"/>
  <c r="L784" i="1" s="1"/>
  <c r="G794" i="1"/>
  <c r="K794" i="1" s="1"/>
  <c r="L794" i="1" s="1"/>
  <c r="G798" i="1"/>
  <c r="K798" i="1" s="1"/>
  <c r="L798" i="1" s="1"/>
  <c r="G800" i="1"/>
  <c r="K800" i="1" s="1"/>
  <c r="L800" i="1" s="1"/>
  <c r="G810" i="1"/>
  <c r="K810" i="1" s="1"/>
  <c r="L810" i="1" s="1"/>
  <c r="G814" i="1"/>
  <c r="K814" i="1" s="1"/>
  <c r="L814" i="1" s="1"/>
  <c r="G816" i="1"/>
  <c r="K816" i="1" s="1"/>
  <c r="L816" i="1" s="1"/>
  <c r="G826" i="1"/>
  <c r="K826" i="1" s="1"/>
  <c r="L826" i="1" s="1"/>
  <c r="G830" i="1"/>
  <c r="K830" i="1" s="1"/>
  <c r="L830" i="1" s="1"/>
  <c r="G832" i="1"/>
  <c r="K832" i="1" s="1"/>
  <c r="L832" i="1" s="1"/>
  <c r="G842" i="1"/>
  <c r="K842" i="1" s="1"/>
  <c r="L842" i="1" s="1"/>
  <c r="G846" i="1"/>
  <c r="K846" i="1" s="1"/>
  <c r="L846" i="1" s="1"/>
  <c r="G848" i="1"/>
  <c r="K848" i="1" s="1"/>
  <c r="L848" i="1" s="1"/>
  <c r="G858" i="1"/>
  <c r="K858" i="1" s="1"/>
  <c r="L858" i="1" s="1"/>
  <c r="G862" i="1"/>
  <c r="K862" i="1" s="1"/>
  <c r="L862" i="1" s="1"/>
  <c r="G864" i="1"/>
  <c r="K864" i="1" s="1"/>
  <c r="L864" i="1" s="1"/>
  <c r="G874" i="1"/>
  <c r="K874" i="1" s="1"/>
  <c r="L874" i="1" s="1"/>
  <c r="G878" i="1"/>
  <c r="K878" i="1" s="1"/>
  <c r="L878" i="1" s="1"/>
  <c r="G880" i="1"/>
  <c r="K880" i="1" s="1"/>
  <c r="L880" i="1" s="1"/>
  <c r="G890" i="1"/>
  <c r="K890" i="1" s="1"/>
  <c r="L890" i="1" s="1"/>
  <c r="G894" i="1"/>
  <c r="K894" i="1" s="1"/>
  <c r="L894" i="1" s="1"/>
  <c r="G896" i="1"/>
  <c r="K896" i="1" s="1"/>
  <c r="L896" i="1" s="1"/>
  <c r="G906" i="1"/>
  <c r="K906" i="1" s="1"/>
  <c r="L906" i="1" s="1"/>
  <c r="G910" i="1"/>
  <c r="K910" i="1" s="1"/>
  <c r="L910" i="1" s="1"/>
  <c r="G912" i="1"/>
  <c r="K912" i="1" s="1"/>
  <c r="L912" i="1" s="1"/>
  <c r="G922" i="1"/>
  <c r="K922" i="1" s="1"/>
  <c r="L922" i="1" s="1"/>
  <c r="G926" i="1"/>
  <c r="K926" i="1" s="1"/>
  <c r="L926" i="1" s="1"/>
  <c r="G928" i="1"/>
  <c r="K928" i="1" s="1"/>
  <c r="L928" i="1" s="1"/>
  <c r="G938" i="1"/>
  <c r="K938" i="1" s="1"/>
  <c r="L938" i="1" s="1"/>
  <c r="G942" i="1"/>
  <c r="K942" i="1" s="1"/>
  <c r="L942" i="1" s="1"/>
  <c r="G944" i="1"/>
  <c r="K944" i="1" s="1"/>
  <c r="L944" i="1" s="1"/>
  <c r="G954" i="1"/>
  <c r="K954" i="1" s="1"/>
  <c r="L954" i="1" s="1"/>
  <c r="G958" i="1"/>
  <c r="K958" i="1" s="1"/>
  <c r="L958" i="1" s="1"/>
  <c r="G960" i="1"/>
  <c r="K960" i="1" s="1"/>
  <c r="L960" i="1" s="1"/>
  <c r="G970" i="1"/>
  <c r="K970" i="1" s="1"/>
  <c r="L970" i="1" s="1"/>
  <c r="G974" i="1"/>
  <c r="K974" i="1" s="1"/>
  <c r="L974" i="1" s="1"/>
  <c r="G976" i="1"/>
  <c r="K976" i="1" s="1"/>
  <c r="L976" i="1" s="1"/>
  <c r="G986" i="1"/>
  <c r="K986" i="1" s="1"/>
  <c r="L986" i="1" s="1"/>
  <c r="G990" i="1"/>
  <c r="K990" i="1" s="1"/>
  <c r="L990" i="1" s="1"/>
  <c r="G992" i="1"/>
  <c r="K992" i="1" s="1"/>
  <c r="L992" i="1" s="1"/>
  <c r="G1002" i="1"/>
  <c r="K1002" i="1" s="1"/>
  <c r="L1002" i="1" s="1"/>
  <c r="G1006" i="1"/>
  <c r="K1006" i="1" s="1"/>
  <c r="L1006" i="1" s="1"/>
  <c r="G1008" i="1"/>
  <c r="K1008" i="1" s="1"/>
  <c r="L1008" i="1" s="1"/>
  <c r="G1018" i="1"/>
  <c r="K1018" i="1" s="1"/>
  <c r="L1018" i="1" s="1"/>
  <c r="G1022" i="1"/>
  <c r="K1022" i="1" s="1"/>
  <c r="L1022" i="1" s="1"/>
  <c r="G1024" i="1"/>
  <c r="K1024" i="1" s="1"/>
  <c r="L1024" i="1" s="1"/>
  <c r="G1034" i="1"/>
  <c r="K1034" i="1" s="1"/>
  <c r="L1034" i="1" s="1"/>
  <c r="G1038" i="1"/>
  <c r="K1038" i="1" s="1"/>
  <c r="L1038" i="1" s="1"/>
  <c r="G1040" i="1"/>
  <c r="K1040" i="1" s="1"/>
  <c r="L1040" i="1" s="1"/>
  <c r="G1050" i="1"/>
  <c r="K1050" i="1" s="1"/>
  <c r="L1050" i="1" s="1"/>
  <c r="G1054" i="1"/>
  <c r="K1054" i="1" s="1"/>
  <c r="L1054" i="1" s="1"/>
  <c r="G1056" i="1"/>
  <c r="K1056" i="1" s="1"/>
  <c r="L1056" i="1" s="1"/>
  <c r="G1066" i="1"/>
  <c r="K1066" i="1" s="1"/>
  <c r="L1066" i="1" s="1"/>
  <c r="G1070" i="1"/>
  <c r="K1070" i="1" s="1"/>
  <c r="L1070" i="1" s="1"/>
  <c r="G1072" i="1"/>
  <c r="K1072" i="1" s="1"/>
  <c r="L1072" i="1" s="1"/>
  <c r="G1082" i="1"/>
  <c r="K1082" i="1" s="1"/>
  <c r="L1082" i="1" s="1"/>
  <c r="G1086" i="1"/>
  <c r="K1086" i="1" s="1"/>
  <c r="L1086" i="1" s="1"/>
  <c r="G1088" i="1"/>
  <c r="K1088" i="1" s="1"/>
  <c r="L1088" i="1" s="1"/>
  <c r="G1098" i="1"/>
  <c r="K1098" i="1" s="1"/>
  <c r="L1098" i="1" s="1"/>
  <c r="G1102" i="1"/>
  <c r="K1102" i="1" s="1"/>
  <c r="L1102" i="1" s="1"/>
  <c r="G1104" i="1"/>
  <c r="K1104" i="1" s="1"/>
  <c r="L1104" i="1" s="1"/>
  <c r="G1114" i="1"/>
  <c r="K1114" i="1" s="1"/>
  <c r="L1114" i="1" s="1"/>
  <c r="G1118" i="1"/>
  <c r="K1118" i="1" s="1"/>
  <c r="L1118" i="1" s="1"/>
  <c r="G1120" i="1"/>
  <c r="K1120" i="1" s="1"/>
  <c r="L1120" i="1" s="1"/>
  <c r="G1130" i="1"/>
  <c r="K1130" i="1" s="1"/>
  <c r="L1130" i="1" s="1"/>
  <c r="G1134" i="1"/>
  <c r="K1134" i="1" s="1"/>
  <c r="L1134" i="1" s="1"/>
  <c r="G1136" i="1"/>
  <c r="K1136" i="1" s="1"/>
  <c r="L1136" i="1" s="1"/>
  <c r="G1146" i="1"/>
  <c r="K1146" i="1" s="1"/>
  <c r="L1146" i="1" s="1"/>
  <c r="G1150" i="1"/>
  <c r="K1150" i="1" s="1"/>
  <c r="L1150" i="1" s="1"/>
  <c r="G1152" i="1"/>
  <c r="K1152" i="1" s="1"/>
  <c r="L1152" i="1" s="1"/>
  <c r="G1162" i="1"/>
  <c r="K1162" i="1" s="1"/>
  <c r="L1162" i="1" s="1"/>
  <c r="G1166" i="1"/>
  <c r="K1166" i="1" s="1"/>
  <c r="L1166" i="1" s="1"/>
  <c r="G1168" i="1"/>
  <c r="K1168" i="1" s="1"/>
  <c r="L1168" i="1" s="1"/>
  <c r="G1178" i="1"/>
  <c r="K1178" i="1" s="1"/>
  <c r="L1178" i="1" s="1"/>
  <c r="G1182" i="1"/>
  <c r="K1182" i="1" s="1"/>
  <c r="L1182" i="1" s="1"/>
  <c r="G1184" i="1"/>
  <c r="K1184" i="1" s="1"/>
  <c r="L1184" i="1" s="1"/>
  <c r="G1194" i="1"/>
  <c r="K1194" i="1" s="1"/>
  <c r="L1194" i="1" s="1"/>
  <c r="G1198" i="1"/>
  <c r="K1198" i="1" s="1"/>
  <c r="L1198" i="1" s="1"/>
  <c r="G1200" i="1"/>
  <c r="K1200" i="1" s="1"/>
  <c r="L1200" i="1" s="1"/>
  <c r="G1210" i="1"/>
  <c r="K1210" i="1" s="1"/>
  <c r="L1210" i="1" s="1"/>
  <c r="G1214" i="1"/>
  <c r="K1214" i="1" s="1"/>
  <c r="L1214" i="1" s="1"/>
  <c r="G1216" i="1"/>
  <c r="K1216" i="1" s="1"/>
  <c r="L1216" i="1" s="1"/>
  <c r="G1226" i="1"/>
  <c r="K1226" i="1" s="1"/>
  <c r="L1226" i="1" s="1"/>
  <c r="G1230" i="1"/>
  <c r="K1230" i="1" s="1"/>
  <c r="L1230" i="1" s="1"/>
  <c r="G1232" i="1"/>
  <c r="K1232" i="1" s="1"/>
  <c r="L1232" i="1" s="1"/>
  <c r="G1242" i="1"/>
  <c r="K1242" i="1" s="1"/>
  <c r="L1242" i="1" s="1"/>
  <c r="G1246" i="1"/>
  <c r="K1246" i="1" s="1"/>
  <c r="L1246" i="1" s="1"/>
  <c r="G1248" i="1"/>
  <c r="K1248" i="1" s="1"/>
  <c r="L1248" i="1" s="1"/>
  <c r="G1258" i="1"/>
  <c r="K1258" i="1" s="1"/>
  <c r="L1258" i="1" s="1"/>
  <c r="G1262" i="1"/>
  <c r="K1262" i="1" s="1"/>
  <c r="L1262" i="1" s="1"/>
  <c r="G1264" i="1"/>
  <c r="K1264" i="1" s="1"/>
  <c r="L1264" i="1" s="1"/>
  <c r="G1274" i="1"/>
  <c r="K1274" i="1" s="1"/>
  <c r="L1274" i="1" s="1"/>
  <c r="G1278" i="1"/>
  <c r="K1278" i="1" s="1"/>
  <c r="L1278" i="1" s="1"/>
  <c r="G1280" i="1"/>
  <c r="K1280" i="1" s="1"/>
  <c r="L1280" i="1" s="1"/>
  <c r="G1290" i="1"/>
  <c r="K1290" i="1" s="1"/>
  <c r="L1290" i="1" s="1"/>
  <c r="G1294" i="1"/>
  <c r="K1294" i="1" s="1"/>
  <c r="L1294" i="1" s="1"/>
  <c r="G1296" i="1"/>
  <c r="K1296" i="1" s="1"/>
  <c r="L1296" i="1" s="1"/>
  <c r="G1299" i="1"/>
  <c r="K1299" i="1" s="1"/>
  <c r="L1299" i="1" s="1"/>
  <c r="G1300" i="1"/>
  <c r="K1300" i="1" s="1"/>
  <c r="L1300" i="1" s="1"/>
  <c r="G1303" i="1"/>
  <c r="K1303" i="1" s="1"/>
  <c r="L1303" i="1" s="1"/>
  <c r="G1304" i="1"/>
  <c r="K1304" i="1" s="1"/>
  <c r="L1304" i="1" s="1"/>
  <c r="G1307" i="1"/>
  <c r="K1307" i="1" s="1"/>
  <c r="L1307" i="1" s="1"/>
  <c r="G1308" i="1"/>
  <c r="K1308" i="1" s="1"/>
  <c r="L1308" i="1" s="1"/>
  <c r="G1311" i="1"/>
  <c r="K1311" i="1" s="1"/>
  <c r="L1311" i="1" s="1"/>
  <c r="G1312" i="1"/>
  <c r="K1312" i="1" s="1"/>
  <c r="L1312" i="1" s="1"/>
  <c r="G1315" i="1"/>
  <c r="K1315" i="1" s="1"/>
  <c r="L1315" i="1" s="1"/>
  <c r="G1316" i="1"/>
  <c r="K1316" i="1" s="1"/>
  <c r="L1316" i="1" s="1"/>
  <c r="G1319" i="1"/>
  <c r="K1319" i="1" s="1"/>
  <c r="L1319" i="1" s="1"/>
  <c r="G1320" i="1"/>
  <c r="K1320" i="1" s="1"/>
  <c r="L1320" i="1" s="1"/>
  <c r="G1323" i="1"/>
  <c r="K1323" i="1" s="1"/>
  <c r="L1323" i="1" s="1"/>
  <c r="G1324" i="1"/>
  <c r="K1324" i="1" s="1"/>
  <c r="L1324" i="1" s="1"/>
  <c r="G1327" i="1"/>
  <c r="K1327" i="1" s="1"/>
  <c r="L1327" i="1" s="1"/>
  <c r="G1328" i="1"/>
  <c r="K1328" i="1" s="1"/>
  <c r="L1328" i="1" s="1"/>
  <c r="G1331" i="1"/>
  <c r="K1331" i="1" s="1"/>
  <c r="L1331" i="1" s="1"/>
  <c r="G1332" i="1"/>
  <c r="K1332" i="1" s="1"/>
  <c r="L1332" i="1" s="1"/>
  <c r="G1335" i="1"/>
  <c r="K1335" i="1" s="1"/>
  <c r="L1335" i="1" s="1"/>
  <c r="G1336" i="1"/>
  <c r="K1336" i="1" s="1"/>
  <c r="L1336" i="1" s="1"/>
  <c r="G1339" i="1"/>
  <c r="K1339" i="1" s="1"/>
  <c r="L1339" i="1" s="1"/>
  <c r="G1340" i="1"/>
  <c r="K1340" i="1" s="1"/>
  <c r="L1340" i="1" s="1"/>
  <c r="G1343" i="1"/>
  <c r="K1343" i="1" s="1"/>
  <c r="L1343" i="1" s="1"/>
  <c r="G1344" i="1"/>
  <c r="K1344" i="1" s="1"/>
  <c r="L1344" i="1" s="1"/>
  <c r="G1347" i="1"/>
  <c r="K1347" i="1" s="1"/>
  <c r="L1347" i="1" s="1"/>
  <c r="G1348" i="1"/>
  <c r="K1348" i="1" s="1"/>
  <c r="L1348" i="1" s="1"/>
  <c r="G1351" i="1"/>
  <c r="K1351" i="1" s="1"/>
  <c r="L1351" i="1" s="1"/>
  <c r="G1352" i="1"/>
  <c r="K1352" i="1" s="1"/>
  <c r="L1352" i="1" s="1"/>
  <c r="G1355" i="1"/>
  <c r="K1355" i="1" s="1"/>
  <c r="L1355" i="1" s="1"/>
  <c r="G1356" i="1"/>
  <c r="K1356" i="1" s="1"/>
  <c r="L1356" i="1" s="1"/>
  <c r="G1359" i="1"/>
  <c r="K1359" i="1" s="1"/>
  <c r="L1359" i="1" s="1"/>
  <c r="G1360" i="1"/>
  <c r="K1360" i="1" s="1"/>
  <c r="L1360" i="1" s="1"/>
  <c r="G1363" i="1"/>
  <c r="K1363" i="1" s="1"/>
  <c r="L1363" i="1" s="1"/>
  <c r="G1364" i="1"/>
  <c r="K1364" i="1" s="1"/>
  <c r="L1364" i="1" s="1"/>
  <c r="G1367" i="1"/>
  <c r="K1367" i="1" s="1"/>
  <c r="L1367" i="1" s="1"/>
  <c r="G1368" i="1"/>
  <c r="K1368" i="1" s="1"/>
  <c r="L1368" i="1" s="1"/>
  <c r="G1371" i="1"/>
  <c r="K1371" i="1" s="1"/>
  <c r="L1371" i="1" s="1"/>
  <c r="G1372" i="1"/>
  <c r="K1372" i="1" s="1"/>
  <c r="L1372" i="1" s="1"/>
  <c r="G1375" i="1"/>
  <c r="K1375" i="1" s="1"/>
  <c r="L1375" i="1" s="1"/>
  <c r="G1376" i="1"/>
  <c r="K1376" i="1" s="1"/>
  <c r="L1376" i="1" s="1"/>
  <c r="G1379" i="1"/>
  <c r="K1379" i="1" s="1"/>
  <c r="L1379" i="1" s="1"/>
  <c r="G1380" i="1"/>
  <c r="K1380" i="1" s="1"/>
  <c r="L1380" i="1" s="1"/>
  <c r="G1383" i="1"/>
  <c r="K1383" i="1" s="1"/>
  <c r="L1383" i="1" s="1"/>
  <c r="G1384" i="1"/>
  <c r="K1384" i="1" s="1"/>
  <c r="L1384" i="1" s="1"/>
  <c r="G1387" i="1"/>
  <c r="K1387" i="1" s="1"/>
  <c r="L1387" i="1" s="1"/>
  <c r="G1388" i="1"/>
  <c r="K1388" i="1" s="1"/>
  <c r="L1388" i="1" s="1"/>
  <c r="G1391" i="1"/>
  <c r="K1391" i="1" s="1"/>
  <c r="L1391" i="1" s="1"/>
  <c r="G1392" i="1"/>
  <c r="K1392" i="1" s="1"/>
  <c r="L1392" i="1" s="1"/>
  <c r="G1395" i="1"/>
  <c r="K1395" i="1" s="1"/>
  <c r="L1395" i="1" s="1"/>
  <c r="G1396" i="1"/>
  <c r="K1396" i="1" s="1"/>
  <c r="L1396" i="1" s="1"/>
  <c r="G1399" i="1"/>
  <c r="K1399" i="1" s="1"/>
  <c r="L1399" i="1" s="1"/>
  <c r="G1400" i="1"/>
  <c r="K1400" i="1" s="1"/>
  <c r="L1400" i="1" s="1"/>
  <c r="G1403" i="1"/>
  <c r="K1403" i="1" s="1"/>
  <c r="L1403" i="1" s="1"/>
  <c r="G1404" i="1"/>
  <c r="K1404" i="1" s="1"/>
  <c r="L1404" i="1" s="1"/>
  <c r="G1407" i="1"/>
  <c r="K1407" i="1" s="1"/>
  <c r="L1407" i="1" s="1"/>
  <c r="G1408" i="1"/>
  <c r="K1408" i="1" s="1"/>
  <c r="L1408" i="1" s="1"/>
  <c r="G1411" i="1"/>
  <c r="K1411" i="1" s="1"/>
  <c r="L1411" i="1" s="1"/>
  <c r="G1412" i="1"/>
  <c r="K1412" i="1" s="1"/>
  <c r="L1412" i="1" s="1"/>
  <c r="G1415" i="1"/>
  <c r="K1415" i="1" s="1"/>
  <c r="L1415" i="1" s="1"/>
  <c r="G1416" i="1"/>
  <c r="K1416" i="1" s="1"/>
  <c r="L1416" i="1" s="1"/>
  <c r="G1419" i="1"/>
  <c r="K1419" i="1" s="1"/>
  <c r="L1419" i="1" s="1"/>
  <c r="G1420" i="1"/>
  <c r="K1420" i="1" s="1"/>
  <c r="L1420" i="1" s="1"/>
  <c r="G1423" i="1"/>
  <c r="K1423" i="1" s="1"/>
  <c r="L1423" i="1" s="1"/>
  <c r="G1424" i="1"/>
  <c r="K1424" i="1" s="1"/>
  <c r="L1424" i="1" s="1"/>
  <c r="G1427" i="1"/>
  <c r="K1427" i="1" s="1"/>
  <c r="L1427" i="1" s="1"/>
  <c r="G1428" i="1"/>
  <c r="K1428" i="1" s="1"/>
  <c r="L1428" i="1" s="1"/>
  <c r="G1431" i="1"/>
  <c r="K1431" i="1" s="1"/>
  <c r="L1431" i="1" s="1"/>
  <c r="G1432" i="1"/>
  <c r="K1432" i="1" s="1"/>
  <c r="L1432" i="1" s="1"/>
  <c r="G1435" i="1"/>
  <c r="K1435" i="1" s="1"/>
  <c r="L1435" i="1" s="1"/>
  <c r="G1436" i="1"/>
  <c r="K1436" i="1" s="1"/>
  <c r="L1436" i="1" s="1"/>
  <c r="G1439" i="1"/>
  <c r="K1439" i="1" s="1"/>
  <c r="L1439" i="1" s="1"/>
  <c r="G1440" i="1"/>
  <c r="K1440" i="1" s="1"/>
  <c r="L1440" i="1" s="1"/>
  <c r="G1443" i="1"/>
  <c r="K1443" i="1" s="1"/>
  <c r="L1443" i="1" s="1"/>
  <c r="G1444" i="1"/>
  <c r="K1444" i="1" s="1"/>
  <c r="L1444" i="1" s="1"/>
  <c r="G1447" i="1"/>
  <c r="K1447" i="1" s="1"/>
  <c r="L1447" i="1" s="1"/>
  <c r="G1448" i="1"/>
  <c r="K1448" i="1" s="1"/>
  <c r="L1448" i="1" s="1"/>
  <c r="G1451" i="1"/>
  <c r="K1451" i="1" s="1"/>
  <c r="L1451" i="1" s="1"/>
  <c r="G1452" i="1"/>
  <c r="K1452" i="1" s="1"/>
  <c r="L1452" i="1" s="1"/>
  <c r="G1455" i="1"/>
  <c r="K1455" i="1" s="1"/>
  <c r="L1455" i="1" s="1"/>
  <c r="G1456" i="1"/>
  <c r="K1456" i="1" s="1"/>
  <c r="L1456" i="1" s="1"/>
  <c r="G1459" i="1"/>
  <c r="K1459" i="1" s="1"/>
  <c r="L1459" i="1" s="1"/>
  <c r="G1460" i="1"/>
  <c r="K1460" i="1" s="1"/>
  <c r="L1460" i="1" s="1"/>
  <c r="G1463" i="1"/>
  <c r="K1463" i="1" s="1"/>
  <c r="L1463" i="1" s="1"/>
  <c r="G1464" i="1"/>
  <c r="K1464" i="1" s="1"/>
  <c r="L1464" i="1" s="1"/>
  <c r="G1467" i="1"/>
  <c r="K1467" i="1" s="1"/>
  <c r="L1467" i="1" s="1"/>
  <c r="G1468" i="1"/>
  <c r="K1468" i="1" s="1"/>
  <c r="L1468" i="1" s="1"/>
  <c r="G1471" i="1"/>
  <c r="K1471" i="1" s="1"/>
  <c r="L1471" i="1" s="1"/>
  <c r="G1472" i="1"/>
  <c r="K1472" i="1" s="1"/>
  <c r="L1472" i="1" s="1"/>
  <c r="G1475" i="1"/>
  <c r="K1475" i="1" s="1"/>
  <c r="L1475" i="1" s="1"/>
  <c r="G1476" i="1"/>
  <c r="K1476" i="1" s="1"/>
  <c r="L1476" i="1" s="1"/>
  <c r="G1479" i="1"/>
  <c r="K1479" i="1" s="1"/>
  <c r="L1479" i="1" s="1"/>
  <c r="G1480" i="1"/>
  <c r="K1480" i="1" s="1"/>
  <c r="L1480" i="1" s="1"/>
  <c r="G1483" i="1"/>
  <c r="K1483" i="1" s="1"/>
  <c r="L1483" i="1" s="1"/>
  <c r="G1484" i="1"/>
  <c r="K1484" i="1" s="1"/>
  <c r="L1484" i="1" s="1"/>
  <c r="G1487" i="1"/>
  <c r="K1487" i="1" s="1"/>
  <c r="L1487" i="1" s="1"/>
  <c r="G1488" i="1"/>
  <c r="K1488" i="1" s="1"/>
  <c r="L1488" i="1" s="1"/>
  <c r="G1491" i="1"/>
  <c r="K1491" i="1" s="1"/>
  <c r="L1491" i="1" s="1"/>
  <c r="G1492" i="1"/>
  <c r="K1492" i="1" s="1"/>
  <c r="L1492" i="1" s="1"/>
  <c r="G1495" i="1"/>
  <c r="K1495" i="1" s="1"/>
  <c r="L1495" i="1" s="1"/>
  <c r="G1496" i="1"/>
  <c r="K1496" i="1" s="1"/>
  <c r="L1496" i="1" s="1"/>
  <c r="G1499" i="1"/>
  <c r="K1499" i="1" s="1"/>
  <c r="L1499" i="1" s="1"/>
  <c r="G1500" i="1"/>
  <c r="K1500" i="1" s="1"/>
  <c r="L1500" i="1" s="1"/>
  <c r="G1503" i="1"/>
  <c r="K1503" i="1" s="1"/>
  <c r="L1503" i="1" s="1"/>
  <c r="G1504" i="1"/>
  <c r="K1504" i="1" s="1"/>
  <c r="L1504" i="1" s="1"/>
  <c r="G1507" i="1"/>
  <c r="K1507" i="1" s="1"/>
  <c r="L1507" i="1" s="1"/>
  <c r="G1508" i="1"/>
  <c r="K1508" i="1" s="1"/>
  <c r="L1508" i="1" s="1"/>
  <c r="G1511" i="1"/>
  <c r="K1511" i="1" s="1"/>
  <c r="L1511" i="1" s="1"/>
  <c r="G1512" i="1"/>
  <c r="K1512" i="1" s="1"/>
  <c r="L1512" i="1" s="1"/>
  <c r="G1515" i="1"/>
  <c r="K1515" i="1" s="1"/>
  <c r="L1515" i="1" s="1"/>
  <c r="G1516" i="1"/>
  <c r="K1516" i="1" s="1"/>
  <c r="L1516" i="1" s="1"/>
  <c r="G1519" i="1"/>
  <c r="K1519" i="1" s="1"/>
  <c r="L1519" i="1" s="1"/>
  <c r="G1520" i="1"/>
  <c r="K1520" i="1" s="1"/>
  <c r="L1520" i="1" s="1"/>
  <c r="G1523" i="1"/>
  <c r="K1523" i="1" s="1"/>
  <c r="L1523" i="1" s="1"/>
  <c r="G1524" i="1"/>
  <c r="K1524" i="1" s="1"/>
  <c r="L1524" i="1" s="1"/>
  <c r="G1527" i="1"/>
  <c r="K1527" i="1" s="1"/>
  <c r="L1527" i="1" s="1"/>
  <c r="G1528" i="1"/>
  <c r="K1528" i="1" s="1"/>
  <c r="L1528" i="1" s="1"/>
  <c r="G1531" i="1"/>
  <c r="K1531" i="1" s="1"/>
  <c r="L1531" i="1" s="1"/>
  <c r="G1532" i="1"/>
  <c r="K1532" i="1" s="1"/>
  <c r="L1532" i="1" s="1"/>
  <c r="G1535" i="1"/>
  <c r="K1535" i="1" s="1"/>
  <c r="L1535" i="1" s="1"/>
  <c r="G1536" i="1"/>
  <c r="K1536" i="1" s="1"/>
  <c r="L1536" i="1" s="1"/>
  <c r="G1539" i="1"/>
  <c r="K1539" i="1" s="1"/>
  <c r="L1539" i="1" s="1"/>
  <c r="G1540" i="1"/>
  <c r="K1540" i="1" s="1"/>
  <c r="L1540" i="1" s="1"/>
  <c r="G1543" i="1"/>
  <c r="K1543" i="1" s="1"/>
  <c r="L1543" i="1" s="1"/>
  <c r="G1544" i="1"/>
  <c r="K1544" i="1" s="1"/>
  <c r="L1544" i="1" s="1"/>
  <c r="G1547" i="1"/>
  <c r="K1547" i="1" s="1"/>
  <c r="L1547" i="1" s="1"/>
  <c r="G1548" i="1"/>
  <c r="K1548" i="1" s="1"/>
  <c r="L1548" i="1" s="1"/>
  <c r="G1551" i="1"/>
  <c r="K1551" i="1" s="1"/>
  <c r="L1551" i="1" s="1"/>
  <c r="G1552" i="1"/>
  <c r="K1552" i="1" s="1"/>
  <c r="L1552" i="1" s="1"/>
  <c r="G1555" i="1"/>
  <c r="K1555" i="1" s="1"/>
  <c r="L1555" i="1" s="1"/>
  <c r="G1556" i="1"/>
  <c r="K1556" i="1" s="1"/>
  <c r="L1556" i="1" s="1"/>
  <c r="G1559" i="1"/>
  <c r="K1559" i="1" s="1"/>
  <c r="L1559" i="1" s="1"/>
  <c r="G1560" i="1"/>
  <c r="K1560" i="1" s="1"/>
  <c r="L1560" i="1" s="1"/>
  <c r="G1563" i="1"/>
  <c r="K1563" i="1" s="1"/>
  <c r="L1563" i="1" s="1"/>
  <c r="G1564" i="1"/>
  <c r="K1564" i="1" s="1"/>
  <c r="L1564" i="1" s="1"/>
  <c r="G1567" i="1"/>
  <c r="K1567" i="1" s="1"/>
  <c r="L1567" i="1" s="1"/>
  <c r="G1568" i="1"/>
  <c r="K1568" i="1" s="1"/>
  <c r="L1568" i="1" s="1"/>
  <c r="G1571" i="1"/>
  <c r="K1571" i="1" s="1"/>
  <c r="L1571" i="1" s="1"/>
  <c r="G1572" i="1"/>
  <c r="K1572" i="1" s="1"/>
  <c r="L1572" i="1" s="1"/>
  <c r="G1575" i="1"/>
  <c r="K1575" i="1" s="1"/>
  <c r="L1575" i="1" s="1"/>
  <c r="G1576" i="1"/>
  <c r="K1576" i="1" s="1"/>
  <c r="L1576" i="1" s="1"/>
  <c r="G1579" i="1"/>
  <c r="K1579" i="1" s="1"/>
  <c r="L1579" i="1" s="1"/>
  <c r="G1580" i="1"/>
  <c r="K1580" i="1" s="1"/>
  <c r="L1580" i="1" s="1"/>
  <c r="G1583" i="1"/>
  <c r="K1583" i="1" s="1"/>
  <c r="L1583" i="1" s="1"/>
  <c r="G1584" i="1"/>
  <c r="K1584" i="1" s="1"/>
  <c r="L1584" i="1" s="1"/>
  <c r="G1587" i="1"/>
  <c r="K1587" i="1" s="1"/>
  <c r="L1587" i="1" s="1"/>
  <c r="G1588" i="1"/>
  <c r="K1588" i="1" s="1"/>
  <c r="L1588" i="1" s="1"/>
  <c r="G1591" i="1"/>
  <c r="K1591" i="1" s="1"/>
  <c r="L1591" i="1" s="1"/>
  <c r="G1592" i="1"/>
  <c r="K1592" i="1" s="1"/>
  <c r="L1592" i="1" s="1"/>
  <c r="G1595" i="1"/>
  <c r="K1595" i="1" s="1"/>
  <c r="L1595" i="1" s="1"/>
  <c r="G1596" i="1"/>
  <c r="K1596" i="1" s="1"/>
  <c r="L1596" i="1" s="1"/>
  <c r="G1599" i="1"/>
  <c r="K1599" i="1" s="1"/>
  <c r="L1599" i="1" s="1"/>
  <c r="G1600" i="1"/>
  <c r="K1600" i="1" s="1"/>
  <c r="L1600" i="1" s="1"/>
  <c r="G1603" i="1"/>
  <c r="K1603" i="1" s="1"/>
  <c r="L1603" i="1" s="1"/>
  <c r="G1604" i="1"/>
  <c r="K1604" i="1" s="1"/>
  <c r="L1604" i="1" s="1"/>
  <c r="G1607" i="1"/>
  <c r="K1607" i="1" s="1"/>
  <c r="L1607" i="1" s="1"/>
  <c r="G1608" i="1"/>
  <c r="K1608" i="1" s="1"/>
  <c r="L1608" i="1" s="1"/>
  <c r="G1611" i="1"/>
  <c r="K1611" i="1" s="1"/>
  <c r="L1611" i="1" s="1"/>
  <c r="G1612" i="1"/>
  <c r="K1612" i="1" s="1"/>
  <c r="L1612" i="1" s="1"/>
  <c r="G1615" i="1"/>
  <c r="K1615" i="1" s="1"/>
  <c r="L1615" i="1" s="1"/>
  <c r="G1616" i="1"/>
  <c r="K1616" i="1" s="1"/>
  <c r="L1616" i="1" s="1"/>
  <c r="G1619" i="1"/>
  <c r="K1619" i="1" s="1"/>
  <c r="L1619" i="1" s="1"/>
  <c r="G1620" i="1"/>
  <c r="K1620" i="1" s="1"/>
  <c r="L1620" i="1" s="1"/>
  <c r="G1623" i="1"/>
  <c r="K1623" i="1" s="1"/>
  <c r="L1623" i="1" s="1"/>
  <c r="G1624" i="1"/>
  <c r="K1624" i="1" s="1"/>
  <c r="L1624" i="1" s="1"/>
  <c r="G1627" i="1"/>
  <c r="K1627" i="1" s="1"/>
  <c r="L1627" i="1" s="1"/>
  <c r="G1628" i="1"/>
  <c r="K1628" i="1" s="1"/>
  <c r="L1628" i="1" s="1"/>
  <c r="G1631" i="1"/>
  <c r="K1631" i="1" s="1"/>
  <c r="L1631" i="1" s="1"/>
  <c r="G1632" i="1"/>
  <c r="K1632" i="1" s="1"/>
  <c r="L1632" i="1" s="1"/>
  <c r="G1635" i="1"/>
  <c r="K1635" i="1" s="1"/>
  <c r="L1635" i="1" s="1"/>
  <c r="G1636" i="1"/>
  <c r="K1636" i="1" s="1"/>
  <c r="L1636" i="1" s="1"/>
  <c r="G1639" i="1"/>
  <c r="K1639" i="1" s="1"/>
  <c r="L1639" i="1" s="1"/>
  <c r="G1640" i="1"/>
  <c r="K1640" i="1" s="1"/>
  <c r="L1640" i="1" s="1"/>
  <c r="G1643" i="1"/>
  <c r="K1643" i="1" s="1"/>
  <c r="L1643" i="1" s="1"/>
  <c r="G1644" i="1"/>
  <c r="K1644" i="1" s="1"/>
  <c r="L1644" i="1" s="1"/>
  <c r="G1647" i="1"/>
  <c r="K1647" i="1" s="1"/>
  <c r="L1647" i="1" s="1"/>
  <c r="G1648" i="1"/>
  <c r="K1648" i="1" s="1"/>
  <c r="L1648" i="1" s="1"/>
  <c r="G1651" i="1"/>
  <c r="K1651" i="1" s="1"/>
  <c r="L1651" i="1" s="1"/>
  <c r="G1652" i="1"/>
  <c r="K1652" i="1" s="1"/>
  <c r="L1652" i="1" s="1"/>
  <c r="G1655" i="1"/>
  <c r="K1655" i="1" s="1"/>
  <c r="L1655" i="1" s="1"/>
  <c r="G1656" i="1"/>
  <c r="K1656" i="1" s="1"/>
  <c r="L1656" i="1" s="1"/>
  <c r="G1659" i="1"/>
  <c r="K1659" i="1" s="1"/>
  <c r="L1659" i="1" s="1"/>
  <c r="G1660" i="1"/>
  <c r="K1660" i="1" s="1"/>
  <c r="L1660" i="1" s="1"/>
  <c r="G1663" i="1"/>
  <c r="K1663" i="1" s="1"/>
  <c r="L1663" i="1" s="1"/>
  <c r="G1664" i="1"/>
  <c r="K1664" i="1" s="1"/>
  <c r="L1664" i="1" s="1"/>
  <c r="G1667" i="1"/>
  <c r="K1667" i="1" s="1"/>
  <c r="L1667" i="1" s="1"/>
  <c r="G1668" i="1"/>
  <c r="K1668" i="1" s="1"/>
  <c r="L1668" i="1" s="1"/>
  <c r="G1671" i="1"/>
  <c r="K1671" i="1" s="1"/>
  <c r="L1671" i="1" s="1"/>
  <c r="G1672" i="1"/>
  <c r="K1672" i="1" s="1"/>
  <c r="L1672" i="1" s="1"/>
  <c r="G1675" i="1"/>
  <c r="K1675" i="1" s="1"/>
  <c r="L1675" i="1" s="1"/>
  <c r="G1676" i="1"/>
  <c r="K1676" i="1" s="1"/>
  <c r="L1676" i="1" s="1"/>
  <c r="G1679" i="1"/>
  <c r="K1679" i="1" s="1"/>
  <c r="L1679" i="1" s="1"/>
  <c r="G1680" i="1"/>
  <c r="K1680" i="1" s="1"/>
  <c r="L1680" i="1" s="1"/>
  <c r="G1683" i="1"/>
  <c r="K1683" i="1" s="1"/>
  <c r="L1683" i="1" s="1"/>
  <c r="G1684" i="1"/>
  <c r="K1684" i="1" s="1"/>
  <c r="L1684" i="1" s="1"/>
  <c r="G1687" i="1"/>
  <c r="K1687" i="1" s="1"/>
  <c r="L1687" i="1" s="1"/>
  <c r="G1688" i="1"/>
  <c r="K1688" i="1" s="1"/>
  <c r="L1688" i="1" s="1"/>
  <c r="G1691" i="1"/>
  <c r="K1691" i="1" s="1"/>
  <c r="L1691" i="1" s="1"/>
  <c r="G1692" i="1"/>
  <c r="K1692" i="1" s="1"/>
  <c r="L1692" i="1" s="1"/>
  <c r="G1695" i="1"/>
  <c r="K1695" i="1" s="1"/>
  <c r="L1695" i="1" s="1"/>
  <c r="G1696" i="1"/>
  <c r="K1696" i="1" s="1"/>
  <c r="L1696" i="1" s="1"/>
  <c r="G1699" i="1"/>
  <c r="K1699" i="1" s="1"/>
  <c r="L1699" i="1" s="1"/>
  <c r="G1700" i="1"/>
  <c r="K1700" i="1" s="1"/>
  <c r="L1700" i="1" s="1"/>
  <c r="G1703" i="1"/>
  <c r="K1703" i="1" s="1"/>
  <c r="L1703" i="1" s="1"/>
  <c r="G1704" i="1"/>
  <c r="K1704" i="1" s="1"/>
  <c r="L1704" i="1" s="1"/>
  <c r="G1707" i="1"/>
  <c r="K1707" i="1" s="1"/>
  <c r="L1707" i="1" s="1"/>
  <c r="G1708" i="1"/>
  <c r="K1708" i="1" s="1"/>
  <c r="L1708" i="1" s="1"/>
  <c r="G1711" i="1"/>
  <c r="K1711" i="1" s="1"/>
  <c r="L1711" i="1" s="1"/>
  <c r="G1712" i="1"/>
  <c r="K1712" i="1" s="1"/>
  <c r="L1712" i="1" s="1"/>
  <c r="G1715" i="1"/>
  <c r="K1715" i="1" s="1"/>
  <c r="L1715" i="1" s="1"/>
  <c r="G1716" i="1"/>
  <c r="K1716" i="1" s="1"/>
  <c r="L1716" i="1" s="1"/>
  <c r="G1719" i="1"/>
  <c r="K1719" i="1" s="1"/>
  <c r="L1719" i="1" s="1"/>
  <c r="G1720" i="1"/>
  <c r="K1720" i="1" s="1"/>
  <c r="L1720" i="1" s="1"/>
  <c r="G1723" i="1"/>
  <c r="K1723" i="1" s="1"/>
  <c r="L1723" i="1" s="1"/>
  <c r="G1724" i="1"/>
  <c r="K1724" i="1" s="1"/>
  <c r="L1724" i="1" s="1"/>
  <c r="G1727" i="1"/>
  <c r="K1727" i="1" s="1"/>
  <c r="L1727" i="1" s="1"/>
  <c r="G1728" i="1"/>
  <c r="K1728" i="1" s="1"/>
  <c r="L1728" i="1" s="1"/>
  <c r="G1731" i="1"/>
  <c r="K1731" i="1" s="1"/>
  <c r="L1731" i="1" s="1"/>
  <c r="G1732" i="1"/>
  <c r="K1732" i="1" s="1"/>
  <c r="L1732" i="1" s="1"/>
  <c r="G1735" i="1"/>
  <c r="K1735" i="1" s="1"/>
  <c r="L1735" i="1" s="1"/>
  <c r="G1736" i="1"/>
  <c r="K1736" i="1" s="1"/>
  <c r="L1736" i="1" s="1"/>
  <c r="G1739" i="1"/>
  <c r="K1739" i="1" s="1"/>
  <c r="L1739" i="1" s="1"/>
  <c r="G1740" i="1"/>
  <c r="K1740" i="1" s="1"/>
  <c r="L1740" i="1" s="1"/>
  <c r="G1743" i="1"/>
  <c r="K1743" i="1" s="1"/>
  <c r="L1743" i="1" s="1"/>
  <c r="G1744" i="1"/>
  <c r="K1744" i="1" s="1"/>
  <c r="L1744" i="1" s="1"/>
  <c r="G1747" i="1"/>
  <c r="K1747" i="1" s="1"/>
  <c r="L1747" i="1" s="1"/>
  <c r="G1748" i="1"/>
  <c r="K1748" i="1" s="1"/>
  <c r="L1748" i="1" s="1"/>
  <c r="G1751" i="1"/>
  <c r="K1751" i="1" s="1"/>
  <c r="L1751" i="1" s="1"/>
  <c r="G1755" i="1"/>
  <c r="K1755" i="1" s="1"/>
  <c r="L1755" i="1" s="1"/>
  <c r="F7" i="1"/>
  <c r="G7" i="1" s="1"/>
  <c r="K7" i="1" s="1"/>
  <c r="L7" i="1" s="1"/>
  <c r="F8" i="1"/>
  <c r="G8" i="1" s="1"/>
  <c r="K8" i="1" s="1"/>
  <c r="L8" i="1" s="1"/>
  <c r="F9" i="1"/>
  <c r="G9" i="1" s="1"/>
  <c r="K9" i="1" s="1"/>
  <c r="L9" i="1" s="1"/>
  <c r="F10" i="1"/>
  <c r="F11" i="1"/>
  <c r="G11" i="1" s="1"/>
  <c r="K11" i="1" s="1"/>
  <c r="L11" i="1" s="1"/>
  <c r="F12" i="1"/>
  <c r="G12" i="1" s="1"/>
  <c r="K12" i="1" s="1"/>
  <c r="L12" i="1" s="1"/>
  <c r="F13" i="1"/>
  <c r="G13" i="1" s="1"/>
  <c r="K13" i="1" s="1"/>
  <c r="L13" i="1" s="1"/>
  <c r="F14" i="1"/>
  <c r="F15" i="1"/>
  <c r="G15" i="1" s="1"/>
  <c r="K15" i="1" s="1"/>
  <c r="L15" i="1" s="1"/>
  <c r="F16" i="1"/>
  <c r="F17" i="1"/>
  <c r="G17" i="1" s="1"/>
  <c r="K17" i="1" s="1"/>
  <c r="L17" i="1" s="1"/>
  <c r="F18" i="1"/>
  <c r="G18" i="1" s="1"/>
  <c r="K18" i="1" s="1"/>
  <c r="L18" i="1" s="1"/>
  <c r="F19" i="1"/>
  <c r="G19" i="1" s="1"/>
  <c r="K19" i="1" s="1"/>
  <c r="L19" i="1" s="1"/>
  <c r="F20" i="1"/>
  <c r="G20" i="1" s="1"/>
  <c r="K20" i="1" s="1"/>
  <c r="L20" i="1" s="1"/>
  <c r="F21" i="1"/>
  <c r="G21" i="1" s="1"/>
  <c r="K21" i="1" s="1"/>
  <c r="L21" i="1" s="1"/>
  <c r="F22" i="1"/>
  <c r="G22" i="1" s="1"/>
  <c r="K22" i="1" s="1"/>
  <c r="L22" i="1" s="1"/>
  <c r="F23" i="1"/>
  <c r="G23" i="1" s="1"/>
  <c r="K23" i="1" s="1"/>
  <c r="L23" i="1" s="1"/>
  <c r="F24" i="1"/>
  <c r="G24" i="1" s="1"/>
  <c r="K24" i="1" s="1"/>
  <c r="L24" i="1" s="1"/>
  <c r="F25" i="1"/>
  <c r="G25" i="1" s="1"/>
  <c r="K25" i="1" s="1"/>
  <c r="L25" i="1" s="1"/>
  <c r="F26" i="1"/>
  <c r="F27" i="1"/>
  <c r="G27" i="1" s="1"/>
  <c r="K27" i="1" s="1"/>
  <c r="L27" i="1" s="1"/>
  <c r="F28" i="1"/>
  <c r="G28" i="1" s="1"/>
  <c r="K28" i="1" s="1"/>
  <c r="L28" i="1" s="1"/>
  <c r="F29" i="1"/>
  <c r="G29" i="1" s="1"/>
  <c r="K29" i="1" s="1"/>
  <c r="L29" i="1" s="1"/>
  <c r="F30" i="1"/>
  <c r="F31" i="1"/>
  <c r="G31" i="1" s="1"/>
  <c r="K31" i="1" s="1"/>
  <c r="L31" i="1" s="1"/>
  <c r="F32" i="1"/>
  <c r="F33" i="1"/>
  <c r="G33" i="1" s="1"/>
  <c r="K33" i="1" s="1"/>
  <c r="L33" i="1" s="1"/>
  <c r="F34" i="1"/>
  <c r="G34" i="1" s="1"/>
  <c r="K34" i="1" s="1"/>
  <c r="L34" i="1" s="1"/>
  <c r="F35" i="1"/>
  <c r="G35" i="1" s="1"/>
  <c r="K35" i="1" s="1"/>
  <c r="L35" i="1" s="1"/>
  <c r="F36" i="1"/>
  <c r="G36" i="1" s="1"/>
  <c r="K36" i="1" s="1"/>
  <c r="L36" i="1" s="1"/>
  <c r="F37" i="1"/>
  <c r="G37" i="1" s="1"/>
  <c r="K37" i="1" s="1"/>
  <c r="L37" i="1" s="1"/>
  <c r="F38" i="1"/>
  <c r="G38" i="1" s="1"/>
  <c r="K38" i="1" s="1"/>
  <c r="L38" i="1" s="1"/>
  <c r="F39" i="1"/>
  <c r="G39" i="1" s="1"/>
  <c r="K39" i="1" s="1"/>
  <c r="L39" i="1" s="1"/>
  <c r="F40" i="1"/>
  <c r="G40" i="1" s="1"/>
  <c r="K40" i="1" s="1"/>
  <c r="L40" i="1" s="1"/>
  <c r="F41" i="1"/>
  <c r="G41" i="1" s="1"/>
  <c r="K41" i="1" s="1"/>
  <c r="L41" i="1" s="1"/>
  <c r="F42" i="1"/>
  <c r="F43" i="1"/>
  <c r="G43" i="1" s="1"/>
  <c r="K43" i="1" s="1"/>
  <c r="L43" i="1" s="1"/>
  <c r="F44" i="1"/>
  <c r="G44" i="1" s="1"/>
  <c r="K44" i="1" s="1"/>
  <c r="L44" i="1" s="1"/>
  <c r="F45" i="1"/>
  <c r="G45" i="1" s="1"/>
  <c r="K45" i="1" s="1"/>
  <c r="L45" i="1" s="1"/>
  <c r="F46" i="1"/>
  <c r="F47" i="1"/>
  <c r="G47" i="1" s="1"/>
  <c r="K47" i="1" s="1"/>
  <c r="L47" i="1" s="1"/>
  <c r="F48" i="1"/>
  <c r="F49" i="1"/>
  <c r="G49" i="1" s="1"/>
  <c r="K49" i="1" s="1"/>
  <c r="L49" i="1" s="1"/>
  <c r="F50" i="1"/>
  <c r="G50" i="1" s="1"/>
  <c r="K50" i="1" s="1"/>
  <c r="L50" i="1" s="1"/>
  <c r="F51" i="1"/>
  <c r="G51" i="1" s="1"/>
  <c r="K51" i="1" s="1"/>
  <c r="L51" i="1" s="1"/>
  <c r="F52" i="1"/>
  <c r="G52" i="1" s="1"/>
  <c r="K52" i="1" s="1"/>
  <c r="L52" i="1" s="1"/>
  <c r="F53" i="1"/>
  <c r="G53" i="1" s="1"/>
  <c r="K53" i="1" s="1"/>
  <c r="L53" i="1" s="1"/>
  <c r="F54" i="1"/>
  <c r="G54" i="1" s="1"/>
  <c r="K54" i="1" s="1"/>
  <c r="L54" i="1" s="1"/>
  <c r="F55" i="1"/>
  <c r="G55" i="1" s="1"/>
  <c r="K55" i="1" s="1"/>
  <c r="L55" i="1" s="1"/>
  <c r="F56" i="1"/>
  <c r="G56" i="1" s="1"/>
  <c r="K56" i="1" s="1"/>
  <c r="L56" i="1" s="1"/>
  <c r="F57" i="1"/>
  <c r="G57" i="1" s="1"/>
  <c r="K57" i="1" s="1"/>
  <c r="L57" i="1" s="1"/>
  <c r="F58" i="1"/>
  <c r="F59" i="1"/>
  <c r="G59" i="1" s="1"/>
  <c r="K59" i="1" s="1"/>
  <c r="L59" i="1" s="1"/>
  <c r="F60" i="1"/>
  <c r="G60" i="1" s="1"/>
  <c r="K60" i="1" s="1"/>
  <c r="L60" i="1" s="1"/>
  <c r="F61" i="1"/>
  <c r="G61" i="1" s="1"/>
  <c r="K61" i="1" s="1"/>
  <c r="L61" i="1" s="1"/>
  <c r="F62" i="1"/>
  <c r="F63" i="1"/>
  <c r="G63" i="1" s="1"/>
  <c r="K63" i="1" s="1"/>
  <c r="L63" i="1" s="1"/>
  <c r="F64" i="1"/>
  <c r="F65" i="1"/>
  <c r="G65" i="1" s="1"/>
  <c r="K65" i="1" s="1"/>
  <c r="L65" i="1" s="1"/>
  <c r="F66" i="1"/>
  <c r="G66" i="1" s="1"/>
  <c r="K66" i="1" s="1"/>
  <c r="L66" i="1" s="1"/>
  <c r="F67" i="1"/>
  <c r="G67" i="1" s="1"/>
  <c r="K67" i="1" s="1"/>
  <c r="L67" i="1" s="1"/>
  <c r="F68" i="1"/>
  <c r="G68" i="1" s="1"/>
  <c r="K68" i="1" s="1"/>
  <c r="L68" i="1" s="1"/>
  <c r="F69" i="1"/>
  <c r="G69" i="1" s="1"/>
  <c r="K69" i="1" s="1"/>
  <c r="L69" i="1" s="1"/>
  <c r="F70" i="1"/>
  <c r="G70" i="1" s="1"/>
  <c r="K70" i="1" s="1"/>
  <c r="L70" i="1" s="1"/>
  <c r="F71" i="1"/>
  <c r="G71" i="1" s="1"/>
  <c r="K71" i="1" s="1"/>
  <c r="L71" i="1" s="1"/>
  <c r="F72" i="1"/>
  <c r="G72" i="1" s="1"/>
  <c r="K72" i="1" s="1"/>
  <c r="L72" i="1" s="1"/>
  <c r="F73" i="1"/>
  <c r="G73" i="1" s="1"/>
  <c r="K73" i="1" s="1"/>
  <c r="L73" i="1" s="1"/>
  <c r="F74" i="1"/>
  <c r="F75" i="1"/>
  <c r="G75" i="1" s="1"/>
  <c r="K75" i="1" s="1"/>
  <c r="L75" i="1" s="1"/>
  <c r="F76" i="1"/>
  <c r="G76" i="1" s="1"/>
  <c r="K76" i="1" s="1"/>
  <c r="L76" i="1" s="1"/>
  <c r="F77" i="1"/>
  <c r="G77" i="1" s="1"/>
  <c r="K77" i="1" s="1"/>
  <c r="L77" i="1" s="1"/>
  <c r="F78" i="1"/>
  <c r="F79" i="1"/>
  <c r="G79" i="1" s="1"/>
  <c r="K79" i="1" s="1"/>
  <c r="L79" i="1" s="1"/>
  <c r="F80" i="1"/>
  <c r="F81" i="1"/>
  <c r="G81" i="1" s="1"/>
  <c r="K81" i="1" s="1"/>
  <c r="L81" i="1" s="1"/>
  <c r="F82" i="1"/>
  <c r="G82" i="1" s="1"/>
  <c r="K82" i="1" s="1"/>
  <c r="L82" i="1" s="1"/>
  <c r="F83" i="1"/>
  <c r="G83" i="1" s="1"/>
  <c r="K83" i="1" s="1"/>
  <c r="L83" i="1" s="1"/>
  <c r="F84" i="1"/>
  <c r="G84" i="1" s="1"/>
  <c r="K84" i="1" s="1"/>
  <c r="L84" i="1" s="1"/>
  <c r="F85" i="1"/>
  <c r="G85" i="1" s="1"/>
  <c r="K85" i="1" s="1"/>
  <c r="L85" i="1" s="1"/>
  <c r="F86" i="1"/>
  <c r="G86" i="1" s="1"/>
  <c r="K86" i="1" s="1"/>
  <c r="L86" i="1" s="1"/>
  <c r="F87" i="1"/>
  <c r="G87" i="1" s="1"/>
  <c r="K87" i="1" s="1"/>
  <c r="L87" i="1" s="1"/>
  <c r="F88" i="1"/>
  <c r="G88" i="1" s="1"/>
  <c r="K88" i="1" s="1"/>
  <c r="L88" i="1" s="1"/>
  <c r="F89" i="1"/>
  <c r="G89" i="1" s="1"/>
  <c r="K89" i="1" s="1"/>
  <c r="L89" i="1" s="1"/>
  <c r="F90" i="1"/>
  <c r="F91" i="1"/>
  <c r="G91" i="1" s="1"/>
  <c r="K91" i="1" s="1"/>
  <c r="L91" i="1" s="1"/>
  <c r="F92" i="1"/>
  <c r="G92" i="1" s="1"/>
  <c r="K92" i="1" s="1"/>
  <c r="L92" i="1" s="1"/>
  <c r="F93" i="1"/>
  <c r="G93" i="1" s="1"/>
  <c r="K93" i="1" s="1"/>
  <c r="L93" i="1" s="1"/>
  <c r="F94" i="1"/>
  <c r="F95" i="1"/>
  <c r="G95" i="1" s="1"/>
  <c r="K95" i="1" s="1"/>
  <c r="L95" i="1" s="1"/>
  <c r="F96" i="1"/>
  <c r="F97" i="1"/>
  <c r="G97" i="1" s="1"/>
  <c r="K97" i="1" s="1"/>
  <c r="L97" i="1" s="1"/>
  <c r="F98" i="1"/>
  <c r="G98" i="1" s="1"/>
  <c r="K98" i="1" s="1"/>
  <c r="L98" i="1" s="1"/>
  <c r="F99" i="1"/>
  <c r="G99" i="1" s="1"/>
  <c r="K99" i="1" s="1"/>
  <c r="L99" i="1" s="1"/>
  <c r="F100" i="1"/>
  <c r="G100" i="1" s="1"/>
  <c r="K100" i="1" s="1"/>
  <c r="L100" i="1" s="1"/>
  <c r="F101" i="1"/>
  <c r="G101" i="1" s="1"/>
  <c r="K101" i="1" s="1"/>
  <c r="L101" i="1" s="1"/>
  <c r="F102" i="1"/>
  <c r="G102" i="1" s="1"/>
  <c r="K102" i="1" s="1"/>
  <c r="L102" i="1" s="1"/>
  <c r="F103" i="1"/>
  <c r="G103" i="1" s="1"/>
  <c r="K103" i="1" s="1"/>
  <c r="L103" i="1" s="1"/>
  <c r="F104" i="1"/>
  <c r="G104" i="1" s="1"/>
  <c r="K104" i="1" s="1"/>
  <c r="L104" i="1" s="1"/>
  <c r="F105" i="1"/>
  <c r="G105" i="1" s="1"/>
  <c r="K105" i="1" s="1"/>
  <c r="L105" i="1" s="1"/>
  <c r="F106" i="1"/>
  <c r="F107" i="1"/>
  <c r="G107" i="1" s="1"/>
  <c r="K107" i="1" s="1"/>
  <c r="L107" i="1" s="1"/>
  <c r="F108" i="1"/>
  <c r="G108" i="1" s="1"/>
  <c r="K108" i="1" s="1"/>
  <c r="L108" i="1" s="1"/>
  <c r="F109" i="1"/>
  <c r="G109" i="1" s="1"/>
  <c r="K109" i="1" s="1"/>
  <c r="L109" i="1" s="1"/>
  <c r="F110" i="1"/>
  <c r="F111" i="1"/>
  <c r="G111" i="1" s="1"/>
  <c r="K111" i="1" s="1"/>
  <c r="L111" i="1" s="1"/>
  <c r="F112" i="1"/>
  <c r="F113" i="1"/>
  <c r="G113" i="1" s="1"/>
  <c r="K113" i="1" s="1"/>
  <c r="L113" i="1" s="1"/>
  <c r="F114" i="1"/>
  <c r="G114" i="1" s="1"/>
  <c r="K114" i="1" s="1"/>
  <c r="L114" i="1" s="1"/>
  <c r="F115" i="1"/>
  <c r="G115" i="1" s="1"/>
  <c r="K115" i="1" s="1"/>
  <c r="L115" i="1" s="1"/>
  <c r="F116" i="1"/>
  <c r="G116" i="1" s="1"/>
  <c r="K116" i="1" s="1"/>
  <c r="L116" i="1" s="1"/>
  <c r="F117" i="1"/>
  <c r="G117" i="1" s="1"/>
  <c r="K117" i="1" s="1"/>
  <c r="L117" i="1" s="1"/>
  <c r="F118" i="1"/>
  <c r="G118" i="1" s="1"/>
  <c r="K118" i="1" s="1"/>
  <c r="L118" i="1" s="1"/>
  <c r="F119" i="1"/>
  <c r="G119" i="1" s="1"/>
  <c r="K119" i="1" s="1"/>
  <c r="L119" i="1" s="1"/>
  <c r="F120" i="1"/>
  <c r="G120" i="1" s="1"/>
  <c r="K120" i="1" s="1"/>
  <c r="L120" i="1" s="1"/>
  <c r="F121" i="1"/>
  <c r="G121" i="1" s="1"/>
  <c r="K121" i="1" s="1"/>
  <c r="L121" i="1" s="1"/>
  <c r="F122" i="1"/>
  <c r="F123" i="1"/>
  <c r="G123" i="1" s="1"/>
  <c r="K123" i="1" s="1"/>
  <c r="L123" i="1" s="1"/>
  <c r="F124" i="1"/>
  <c r="G124" i="1" s="1"/>
  <c r="K124" i="1" s="1"/>
  <c r="L124" i="1" s="1"/>
  <c r="F125" i="1"/>
  <c r="G125" i="1" s="1"/>
  <c r="K125" i="1" s="1"/>
  <c r="L125" i="1" s="1"/>
  <c r="F126" i="1"/>
  <c r="F127" i="1"/>
  <c r="G127" i="1" s="1"/>
  <c r="K127" i="1" s="1"/>
  <c r="L127" i="1" s="1"/>
  <c r="F128" i="1"/>
  <c r="F129" i="1"/>
  <c r="G129" i="1" s="1"/>
  <c r="K129" i="1" s="1"/>
  <c r="L129" i="1" s="1"/>
  <c r="F130" i="1"/>
  <c r="G130" i="1" s="1"/>
  <c r="K130" i="1" s="1"/>
  <c r="L130" i="1" s="1"/>
  <c r="F131" i="1"/>
  <c r="G131" i="1" s="1"/>
  <c r="K131" i="1" s="1"/>
  <c r="L131" i="1" s="1"/>
  <c r="F132" i="1"/>
  <c r="G132" i="1" s="1"/>
  <c r="K132" i="1" s="1"/>
  <c r="L132" i="1" s="1"/>
  <c r="F133" i="1"/>
  <c r="G133" i="1" s="1"/>
  <c r="K133" i="1" s="1"/>
  <c r="L133" i="1" s="1"/>
  <c r="F134" i="1"/>
  <c r="G134" i="1" s="1"/>
  <c r="K134" i="1" s="1"/>
  <c r="L134" i="1" s="1"/>
  <c r="F135" i="1"/>
  <c r="G135" i="1" s="1"/>
  <c r="K135" i="1" s="1"/>
  <c r="L135" i="1" s="1"/>
  <c r="F136" i="1"/>
  <c r="G136" i="1" s="1"/>
  <c r="K136" i="1" s="1"/>
  <c r="L136" i="1" s="1"/>
  <c r="F137" i="1"/>
  <c r="G137" i="1" s="1"/>
  <c r="K137" i="1" s="1"/>
  <c r="L137" i="1" s="1"/>
  <c r="F138" i="1"/>
  <c r="F139" i="1"/>
  <c r="G139" i="1" s="1"/>
  <c r="K139" i="1" s="1"/>
  <c r="L139" i="1" s="1"/>
  <c r="F140" i="1"/>
  <c r="G140" i="1" s="1"/>
  <c r="K140" i="1" s="1"/>
  <c r="L140" i="1" s="1"/>
  <c r="F141" i="1"/>
  <c r="G141" i="1" s="1"/>
  <c r="K141" i="1" s="1"/>
  <c r="L141" i="1" s="1"/>
  <c r="F142" i="1"/>
  <c r="F143" i="1"/>
  <c r="G143" i="1" s="1"/>
  <c r="K143" i="1" s="1"/>
  <c r="L143" i="1" s="1"/>
  <c r="F144" i="1"/>
  <c r="F145" i="1"/>
  <c r="G145" i="1" s="1"/>
  <c r="K145" i="1" s="1"/>
  <c r="L145" i="1" s="1"/>
  <c r="F146" i="1"/>
  <c r="G146" i="1" s="1"/>
  <c r="K146" i="1" s="1"/>
  <c r="L146" i="1" s="1"/>
  <c r="F147" i="1"/>
  <c r="G147" i="1" s="1"/>
  <c r="K147" i="1" s="1"/>
  <c r="L147" i="1" s="1"/>
  <c r="F148" i="1"/>
  <c r="G148" i="1" s="1"/>
  <c r="K148" i="1" s="1"/>
  <c r="L148" i="1" s="1"/>
  <c r="F149" i="1"/>
  <c r="G149" i="1" s="1"/>
  <c r="K149" i="1" s="1"/>
  <c r="L149" i="1" s="1"/>
  <c r="F150" i="1"/>
  <c r="G150" i="1" s="1"/>
  <c r="K150" i="1" s="1"/>
  <c r="L150" i="1" s="1"/>
  <c r="F151" i="1"/>
  <c r="G151" i="1" s="1"/>
  <c r="K151" i="1" s="1"/>
  <c r="L151" i="1" s="1"/>
  <c r="F152" i="1"/>
  <c r="G152" i="1" s="1"/>
  <c r="K152" i="1" s="1"/>
  <c r="L152" i="1" s="1"/>
  <c r="F153" i="1"/>
  <c r="G153" i="1" s="1"/>
  <c r="K153" i="1" s="1"/>
  <c r="L153" i="1" s="1"/>
  <c r="F154" i="1"/>
  <c r="F155" i="1"/>
  <c r="G155" i="1" s="1"/>
  <c r="K155" i="1" s="1"/>
  <c r="L155" i="1" s="1"/>
  <c r="F156" i="1"/>
  <c r="G156" i="1" s="1"/>
  <c r="K156" i="1" s="1"/>
  <c r="L156" i="1" s="1"/>
  <c r="F157" i="1"/>
  <c r="G157" i="1" s="1"/>
  <c r="K157" i="1" s="1"/>
  <c r="L157" i="1" s="1"/>
  <c r="F158" i="1"/>
  <c r="F159" i="1"/>
  <c r="G159" i="1" s="1"/>
  <c r="K159" i="1" s="1"/>
  <c r="L159" i="1" s="1"/>
  <c r="F160" i="1"/>
  <c r="F161" i="1"/>
  <c r="G161" i="1" s="1"/>
  <c r="K161" i="1" s="1"/>
  <c r="L161" i="1" s="1"/>
  <c r="F162" i="1"/>
  <c r="G162" i="1" s="1"/>
  <c r="K162" i="1" s="1"/>
  <c r="L162" i="1" s="1"/>
  <c r="F163" i="1"/>
  <c r="G163" i="1" s="1"/>
  <c r="K163" i="1" s="1"/>
  <c r="L163" i="1" s="1"/>
  <c r="F164" i="1"/>
  <c r="G164" i="1" s="1"/>
  <c r="K164" i="1" s="1"/>
  <c r="L164" i="1" s="1"/>
  <c r="F165" i="1"/>
  <c r="G165" i="1" s="1"/>
  <c r="K165" i="1" s="1"/>
  <c r="L165" i="1" s="1"/>
  <c r="F166" i="1"/>
  <c r="G166" i="1" s="1"/>
  <c r="K166" i="1" s="1"/>
  <c r="L166" i="1" s="1"/>
  <c r="F167" i="1"/>
  <c r="G167" i="1" s="1"/>
  <c r="K167" i="1" s="1"/>
  <c r="L167" i="1" s="1"/>
  <c r="F168" i="1"/>
  <c r="G168" i="1" s="1"/>
  <c r="K168" i="1" s="1"/>
  <c r="L168" i="1" s="1"/>
  <c r="F169" i="1"/>
  <c r="G169" i="1" s="1"/>
  <c r="K169" i="1" s="1"/>
  <c r="L169" i="1" s="1"/>
  <c r="F170" i="1"/>
  <c r="F171" i="1"/>
  <c r="G171" i="1" s="1"/>
  <c r="K171" i="1" s="1"/>
  <c r="L171" i="1" s="1"/>
  <c r="F172" i="1"/>
  <c r="G172" i="1" s="1"/>
  <c r="K172" i="1" s="1"/>
  <c r="L172" i="1" s="1"/>
  <c r="F173" i="1"/>
  <c r="G173" i="1" s="1"/>
  <c r="K173" i="1" s="1"/>
  <c r="L173" i="1" s="1"/>
  <c r="F174" i="1"/>
  <c r="F175" i="1"/>
  <c r="G175" i="1" s="1"/>
  <c r="K175" i="1" s="1"/>
  <c r="L175" i="1" s="1"/>
  <c r="F176" i="1"/>
  <c r="F177" i="1"/>
  <c r="G177" i="1" s="1"/>
  <c r="K177" i="1" s="1"/>
  <c r="L177" i="1" s="1"/>
  <c r="F178" i="1"/>
  <c r="G178" i="1" s="1"/>
  <c r="K178" i="1" s="1"/>
  <c r="L178" i="1" s="1"/>
  <c r="F179" i="1"/>
  <c r="G179" i="1" s="1"/>
  <c r="K179" i="1" s="1"/>
  <c r="L179" i="1" s="1"/>
  <c r="F180" i="1"/>
  <c r="G180" i="1" s="1"/>
  <c r="K180" i="1" s="1"/>
  <c r="L180" i="1" s="1"/>
  <c r="F181" i="1"/>
  <c r="G181" i="1" s="1"/>
  <c r="K181" i="1" s="1"/>
  <c r="L181" i="1" s="1"/>
  <c r="F182" i="1"/>
  <c r="G182" i="1" s="1"/>
  <c r="K182" i="1" s="1"/>
  <c r="L182" i="1" s="1"/>
  <c r="F183" i="1"/>
  <c r="G183" i="1" s="1"/>
  <c r="K183" i="1" s="1"/>
  <c r="L183" i="1" s="1"/>
  <c r="F184" i="1"/>
  <c r="G184" i="1" s="1"/>
  <c r="K184" i="1" s="1"/>
  <c r="L184" i="1" s="1"/>
  <c r="F185" i="1"/>
  <c r="G185" i="1" s="1"/>
  <c r="K185" i="1" s="1"/>
  <c r="L185" i="1" s="1"/>
  <c r="F186" i="1"/>
  <c r="F187" i="1"/>
  <c r="G187" i="1" s="1"/>
  <c r="K187" i="1" s="1"/>
  <c r="L187" i="1" s="1"/>
  <c r="F188" i="1"/>
  <c r="G188" i="1" s="1"/>
  <c r="K188" i="1" s="1"/>
  <c r="L188" i="1" s="1"/>
  <c r="F189" i="1"/>
  <c r="G189" i="1" s="1"/>
  <c r="K189" i="1" s="1"/>
  <c r="L189" i="1" s="1"/>
  <c r="F190" i="1"/>
  <c r="F191" i="1"/>
  <c r="G191" i="1" s="1"/>
  <c r="K191" i="1" s="1"/>
  <c r="L191" i="1" s="1"/>
  <c r="F192" i="1"/>
  <c r="F193" i="1"/>
  <c r="G193" i="1" s="1"/>
  <c r="K193" i="1" s="1"/>
  <c r="L193" i="1" s="1"/>
  <c r="F194" i="1"/>
  <c r="G194" i="1" s="1"/>
  <c r="K194" i="1" s="1"/>
  <c r="L194" i="1" s="1"/>
  <c r="F195" i="1"/>
  <c r="G195" i="1" s="1"/>
  <c r="K195" i="1" s="1"/>
  <c r="L195" i="1" s="1"/>
  <c r="F196" i="1"/>
  <c r="G196" i="1" s="1"/>
  <c r="K196" i="1" s="1"/>
  <c r="L196" i="1" s="1"/>
  <c r="F197" i="1"/>
  <c r="G197" i="1" s="1"/>
  <c r="K197" i="1" s="1"/>
  <c r="L197" i="1" s="1"/>
  <c r="F198" i="1"/>
  <c r="G198" i="1" s="1"/>
  <c r="K198" i="1" s="1"/>
  <c r="L198" i="1" s="1"/>
  <c r="F199" i="1"/>
  <c r="G199" i="1" s="1"/>
  <c r="K199" i="1" s="1"/>
  <c r="L199" i="1" s="1"/>
  <c r="F200" i="1"/>
  <c r="G200" i="1" s="1"/>
  <c r="K200" i="1" s="1"/>
  <c r="L200" i="1" s="1"/>
  <c r="F201" i="1"/>
  <c r="G201" i="1" s="1"/>
  <c r="K201" i="1" s="1"/>
  <c r="L201" i="1" s="1"/>
  <c r="F202" i="1"/>
  <c r="F203" i="1"/>
  <c r="G203" i="1" s="1"/>
  <c r="K203" i="1" s="1"/>
  <c r="L203" i="1" s="1"/>
  <c r="F204" i="1"/>
  <c r="G204" i="1" s="1"/>
  <c r="K204" i="1" s="1"/>
  <c r="L204" i="1" s="1"/>
  <c r="F205" i="1"/>
  <c r="G205" i="1" s="1"/>
  <c r="K205" i="1" s="1"/>
  <c r="L205" i="1" s="1"/>
  <c r="F206" i="1"/>
  <c r="F207" i="1"/>
  <c r="G207" i="1" s="1"/>
  <c r="K207" i="1" s="1"/>
  <c r="L207" i="1" s="1"/>
  <c r="F208" i="1"/>
  <c r="F209" i="1"/>
  <c r="G209" i="1" s="1"/>
  <c r="K209" i="1" s="1"/>
  <c r="L209" i="1" s="1"/>
  <c r="F210" i="1"/>
  <c r="G210" i="1" s="1"/>
  <c r="K210" i="1" s="1"/>
  <c r="L210" i="1" s="1"/>
  <c r="F211" i="1"/>
  <c r="G211" i="1" s="1"/>
  <c r="K211" i="1" s="1"/>
  <c r="L211" i="1" s="1"/>
  <c r="F212" i="1"/>
  <c r="G212" i="1" s="1"/>
  <c r="K212" i="1" s="1"/>
  <c r="L212" i="1" s="1"/>
  <c r="F213" i="1"/>
  <c r="G213" i="1" s="1"/>
  <c r="K213" i="1" s="1"/>
  <c r="L213" i="1" s="1"/>
  <c r="F214" i="1"/>
  <c r="G214" i="1" s="1"/>
  <c r="K214" i="1" s="1"/>
  <c r="L214" i="1" s="1"/>
  <c r="F215" i="1"/>
  <c r="G215" i="1" s="1"/>
  <c r="K215" i="1" s="1"/>
  <c r="L215" i="1" s="1"/>
  <c r="F216" i="1"/>
  <c r="G216" i="1" s="1"/>
  <c r="K216" i="1" s="1"/>
  <c r="L216" i="1" s="1"/>
  <c r="F217" i="1"/>
  <c r="G217" i="1" s="1"/>
  <c r="K217" i="1" s="1"/>
  <c r="L217" i="1" s="1"/>
  <c r="F218" i="1"/>
  <c r="F219" i="1"/>
  <c r="G219" i="1" s="1"/>
  <c r="K219" i="1" s="1"/>
  <c r="L219" i="1" s="1"/>
  <c r="F220" i="1"/>
  <c r="G220" i="1" s="1"/>
  <c r="K220" i="1" s="1"/>
  <c r="L220" i="1" s="1"/>
  <c r="F221" i="1"/>
  <c r="G221" i="1" s="1"/>
  <c r="K221" i="1" s="1"/>
  <c r="L221" i="1" s="1"/>
  <c r="F222" i="1"/>
  <c r="F223" i="1"/>
  <c r="G223" i="1" s="1"/>
  <c r="K223" i="1" s="1"/>
  <c r="L223" i="1" s="1"/>
  <c r="F224" i="1"/>
  <c r="F225" i="1"/>
  <c r="G225" i="1" s="1"/>
  <c r="K225" i="1" s="1"/>
  <c r="L225" i="1" s="1"/>
  <c r="F226" i="1"/>
  <c r="G226" i="1" s="1"/>
  <c r="K226" i="1" s="1"/>
  <c r="L226" i="1" s="1"/>
  <c r="F227" i="1"/>
  <c r="G227" i="1" s="1"/>
  <c r="K227" i="1" s="1"/>
  <c r="L227" i="1" s="1"/>
  <c r="F228" i="1"/>
  <c r="G228" i="1" s="1"/>
  <c r="K228" i="1" s="1"/>
  <c r="L228" i="1" s="1"/>
  <c r="F229" i="1"/>
  <c r="G229" i="1" s="1"/>
  <c r="K229" i="1" s="1"/>
  <c r="L229" i="1" s="1"/>
  <c r="F230" i="1"/>
  <c r="G230" i="1" s="1"/>
  <c r="K230" i="1" s="1"/>
  <c r="L230" i="1" s="1"/>
  <c r="F231" i="1"/>
  <c r="G231" i="1" s="1"/>
  <c r="K231" i="1" s="1"/>
  <c r="L231" i="1" s="1"/>
  <c r="F232" i="1"/>
  <c r="G232" i="1" s="1"/>
  <c r="K232" i="1" s="1"/>
  <c r="L232" i="1" s="1"/>
  <c r="F233" i="1"/>
  <c r="G233" i="1" s="1"/>
  <c r="K233" i="1" s="1"/>
  <c r="L233" i="1" s="1"/>
  <c r="F234" i="1"/>
  <c r="F235" i="1"/>
  <c r="G235" i="1" s="1"/>
  <c r="K235" i="1" s="1"/>
  <c r="L235" i="1" s="1"/>
  <c r="F236" i="1"/>
  <c r="G236" i="1" s="1"/>
  <c r="K236" i="1" s="1"/>
  <c r="L236" i="1" s="1"/>
  <c r="F237" i="1"/>
  <c r="G237" i="1" s="1"/>
  <c r="K237" i="1" s="1"/>
  <c r="L237" i="1" s="1"/>
  <c r="F238" i="1"/>
  <c r="F239" i="1"/>
  <c r="G239" i="1" s="1"/>
  <c r="K239" i="1" s="1"/>
  <c r="L239" i="1" s="1"/>
  <c r="F240" i="1"/>
  <c r="F241" i="1"/>
  <c r="G241" i="1" s="1"/>
  <c r="K241" i="1" s="1"/>
  <c r="L241" i="1" s="1"/>
  <c r="F242" i="1"/>
  <c r="G242" i="1" s="1"/>
  <c r="K242" i="1" s="1"/>
  <c r="L242" i="1" s="1"/>
  <c r="F243" i="1"/>
  <c r="G243" i="1" s="1"/>
  <c r="K243" i="1" s="1"/>
  <c r="L243" i="1" s="1"/>
  <c r="F244" i="1"/>
  <c r="G244" i="1" s="1"/>
  <c r="K244" i="1" s="1"/>
  <c r="L244" i="1" s="1"/>
  <c r="F245" i="1"/>
  <c r="G245" i="1" s="1"/>
  <c r="K245" i="1" s="1"/>
  <c r="L245" i="1" s="1"/>
  <c r="F246" i="1"/>
  <c r="G246" i="1" s="1"/>
  <c r="K246" i="1" s="1"/>
  <c r="L246" i="1" s="1"/>
  <c r="F247" i="1"/>
  <c r="G247" i="1" s="1"/>
  <c r="K247" i="1" s="1"/>
  <c r="L247" i="1" s="1"/>
  <c r="F248" i="1"/>
  <c r="G248" i="1" s="1"/>
  <c r="K248" i="1" s="1"/>
  <c r="L248" i="1" s="1"/>
  <c r="F249" i="1"/>
  <c r="G249" i="1" s="1"/>
  <c r="K249" i="1" s="1"/>
  <c r="L249" i="1" s="1"/>
  <c r="F250" i="1"/>
  <c r="F251" i="1"/>
  <c r="G251" i="1" s="1"/>
  <c r="K251" i="1" s="1"/>
  <c r="L251" i="1" s="1"/>
  <c r="F252" i="1"/>
  <c r="G252" i="1" s="1"/>
  <c r="K252" i="1" s="1"/>
  <c r="L252" i="1" s="1"/>
  <c r="F253" i="1"/>
  <c r="G253" i="1" s="1"/>
  <c r="K253" i="1" s="1"/>
  <c r="L253" i="1" s="1"/>
  <c r="F254" i="1"/>
  <c r="F255" i="1"/>
  <c r="G255" i="1" s="1"/>
  <c r="K255" i="1" s="1"/>
  <c r="L255" i="1" s="1"/>
  <c r="F256" i="1"/>
  <c r="F257" i="1"/>
  <c r="G257" i="1" s="1"/>
  <c r="K257" i="1" s="1"/>
  <c r="L257" i="1" s="1"/>
  <c r="F258" i="1"/>
  <c r="G258" i="1" s="1"/>
  <c r="K258" i="1" s="1"/>
  <c r="L258" i="1" s="1"/>
  <c r="F259" i="1"/>
  <c r="G259" i="1" s="1"/>
  <c r="K259" i="1" s="1"/>
  <c r="L259" i="1" s="1"/>
  <c r="F260" i="1"/>
  <c r="G260" i="1" s="1"/>
  <c r="K260" i="1" s="1"/>
  <c r="L260" i="1" s="1"/>
  <c r="F261" i="1"/>
  <c r="G261" i="1" s="1"/>
  <c r="K261" i="1" s="1"/>
  <c r="L261" i="1" s="1"/>
  <c r="F262" i="1"/>
  <c r="G262" i="1" s="1"/>
  <c r="K262" i="1" s="1"/>
  <c r="L262" i="1" s="1"/>
  <c r="F263" i="1"/>
  <c r="G263" i="1" s="1"/>
  <c r="K263" i="1" s="1"/>
  <c r="L263" i="1" s="1"/>
  <c r="F264" i="1"/>
  <c r="G264" i="1" s="1"/>
  <c r="K264" i="1" s="1"/>
  <c r="L264" i="1" s="1"/>
  <c r="F265" i="1"/>
  <c r="G265" i="1" s="1"/>
  <c r="K265" i="1" s="1"/>
  <c r="L265" i="1" s="1"/>
  <c r="F266" i="1"/>
  <c r="F267" i="1"/>
  <c r="G267" i="1" s="1"/>
  <c r="K267" i="1" s="1"/>
  <c r="L267" i="1" s="1"/>
  <c r="F268" i="1"/>
  <c r="G268" i="1" s="1"/>
  <c r="K268" i="1" s="1"/>
  <c r="L268" i="1" s="1"/>
  <c r="F269" i="1"/>
  <c r="G269" i="1" s="1"/>
  <c r="K269" i="1" s="1"/>
  <c r="L269" i="1" s="1"/>
  <c r="F270" i="1"/>
  <c r="F271" i="1"/>
  <c r="G271" i="1" s="1"/>
  <c r="K271" i="1" s="1"/>
  <c r="L271" i="1" s="1"/>
  <c r="F272" i="1"/>
  <c r="F273" i="1"/>
  <c r="G273" i="1" s="1"/>
  <c r="K273" i="1" s="1"/>
  <c r="L273" i="1" s="1"/>
  <c r="F274" i="1"/>
  <c r="G274" i="1" s="1"/>
  <c r="K274" i="1" s="1"/>
  <c r="L274" i="1" s="1"/>
  <c r="F275" i="1"/>
  <c r="G275" i="1" s="1"/>
  <c r="K275" i="1" s="1"/>
  <c r="L275" i="1" s="1"/>
  <c r="F276" i="1"/>
  <c r="G276" i="1" s="1"/>
  <c r="K276" i="1" s="1"/>
  <c r="L276" i="1" s="1"/>
  <c r="F277" i="1"/>
  <c r="G277" i="1" s="1"/>
  <c r="K277" i="1" s="1"/>
  <c r="L277" i="1" s="1"/>
  <c r="F278" i="1"/>
  <c r="G278" i="1" s="1"/>
  <c r="K278" i="1" s="1"/>
  <c r="L278" i="1" s="1"/>
  <c r="F279" i="1"/>
  <c r="G279" i="1" s="1"/>
  <c r="K279" i="1" s="1"/>
  <c r="L279" i="1" s="1"/>
  <c r="F280" i="1"/>
  <c r="G280" i="1" s="1"/>
  <c r="K280" i="1" s="1"/>
  <c r="L280" i="1" s="1"/>
  <c r="F281" i="1"/>
  <c r="G281" i="1" s="1"/>
  <c r="K281" i="1" s="1"/>
  <c r="L281" i="1" s="1"/>
  <c r="F282" i="1"/>
  <c r="F283" i="1"/>
  <c r="G283" i="1" s="1"/>
  <c r="K283" i="1" s="1"/>
  <c r="L283" i="1" s="1"/>
  <c r="F284" i="1"/>
  <c r="G284" i="1" s="1"/>
  <c r="K284" i="1" s="1"/>
  <c r="L284" i="1" s="1"/>
  <c r="F285" i="1"/>
  <c r="G285" i="1" s="1"/>
  <c r="K285" i="1" s="1"/>
  <c r="L285" i="1" s="1"/>
  <c r="F286" i="1"/>
  <c r="F287" i="1"/>
  <c r="G287" i="1" s="1"/>
  <c r="K287" i="1" s="1"/>
  <c r="L287" i="1" s="1"/>
  <c r="F288" i="1"/>
  <c r="F289" i="1"/>
  <c r="G289" i="1" s="1"/>
  <c r="K289" i="1" s="1"/>
  <c r="L289" i="1" s="1"/>
  <c r="F290" i="1"/>
  <c r="G290" i="1" s="1"/>
  <c r="K290" i="1" s="1"/>
  <c r="L290" i="1" s="1"/>
  <c r="F291" i="1"/>
  <c r="G291" i="1" s="1"/>
  <c r="K291" i="1" s="1"/>
  <c r="L291" i="1" s="1"/>
  <c r="F292" i="1"/>
  <c r="G292" i="1" s="1"/>
  <c r="K292" i="1" s="1"/>
  <c r="L292" i="1" s="1"/>
  <c r="F293" i="1"/>
  <c r="G293" i="1" s="1"/>
  <c r="K293" i="1" s="1"/>
  <c r="L293" i="1" s="1"/>
  <c r="F294" i="1"/>
  <c r="G294" i="1" s="1"/>
  <c r="K294" i="1" s="1"/>
  <c r="L294" i="1" s="1"/>
  <c r="F295" i="1"/>
  <c r="G295" i="1" s="1"/>
  <c r="K295" i="1" s="1"/>
  <c r="L295" i="1" s="1"/>
  <c r="F296" i="1"/>
  <c r="G296" i="1" s="1"/>
  <c r="K296" i="1" s="1"/>
  <c r="L296" i="1" s="1"/>
  <c r="F297" i="1"/>
  <c r="G297" i="1" s="1"/>
  <c r="K297" i="1" s="1"/>
  <c r="L297" i="1" s="1"/>
  <c r="F298" i="1"/>
  <c r="F299" i="1"/>
  <c r="G299" i="1" s="1"/>
  <c r="K299" i="1" s="1"/>
  <c r="L299" i="1" s="1"/>
  <c r="F300" i="1"/>
  <c r="G300" i="1" s="1"/>
  <c r="K300" i="1" s="1"/>
  <c r="L300" i="1" s="1"/>
  <c r="F301" i="1"/>
  <c r="G301" i="1" s="1"/>
  <c r="K301" i="1" s="1"/>
  <c r="L301" i="1" s="1"/>
  <c r="F302" i="1"/>
  <c r="F303" i="1"/>
  <c r="G303" i="1" s="1"/>
  <c r="K303" i="1" s="1"/>
  <c r="L303" i="1" s="1"/>
  <c r="F304" i="1"/>
  <c r="F305" i="1"/>
  <c r="G305" i="1" s="1"/>
  <c r="K305" i="1" s="1"/>
  <c r="L305" i="1" s="1"/>
  <c r="F306" i="1"/>
  <c r="G306" i="1" s="1"/>
  <c r="K306" i="1" s="1"/>
  <c r="L306" i="1" s="1"/>
  <c r="F307" i="1"/>
  <c r="G307" i="1" s="1"/>
  <c r="K307" i="1" s="1"/>
  <c r="L307" i="1" s="1"/>
  <c r="F308" i="1"/>
  <c r="G308" i="1" s="1"/>
  <c r="K308" i="1" s="1"/>
  <c r="L308" i="1" s="1"/>
  <c r="F309" i="1"/>
  <c r="G309" i="1" s="1"/>
  <c r="K309" i="1" s="1"/>
  <c r="L309" i="1" s="1"/>
  <c r="F310" i="1"/>
  <c r="G310" i="1" s="1"/>
  <c r="K310" i="1" s="1"/>
  <c r="L310" i="1" s="1"/>
  <c r="F311" i="1"/>
  <c r="G311" i="1" s="1"/>
  <c r="K311" i="1" s="1"/>
  <c r="L311" i="1" s="1"/>
  <c r="F312" i="1"/>
  <c r="G312" i="1" s="1"/>
  <c r="K312" i="1" s="1"/>
  <c r="L312" i="1" s="1"/>
  <c r="F313" i="1"/>
  <c r="G313" i="1" s="1"/>
  <c r="K313" i="1" s="1"/>
  <c r="L313" i="1" s="1"/>
  <c r="F314" i="1"/>
  <c r="F315" i="1"/>
  <c r="G315" i="1" s="1"/>
  <c r="K315" i="1" s="1"/>
  <c r="L315" i="1" s="1"/>
  <c r="F316" i="1"/>
  <c r="G316" i="1" s="1"/>
  <c r="K316" i="1" s="1"/>
  <c r="L316" i="1" s="1"/>
  <c r="F317" i="1"/>
  <c r="G317" i="1" s="1"/>
  <c r="K317" i="1" s="1"/>
  <c r="L317" i="1" s="1"/>
  <c r="F318" i="1"/>
  <c r="F319" i="1"/>
  <c r="G319" i="1" s="1"/>
  <c r="K319" i="1" s="1"/>
  <c r="L319" i="1" s="1"/>
  <c r="F320" i="1"/>
  <c r="F321" i="1"/>
  <c r="G321" i="1" s="1"/>
  <c r="K321" i="1" s="1"/>
  <c r="L321" i="1" s="1"/>
  <c r="F322" i="1"/>
  <c r="G322" i="1" s="1"/>
  <c r="K322" i="1" s="1"/>
  <c r="L322" i="1" s="1"/>
  <c r="F323" i="1"/>
  <c r="G323" i="1" s="1"/>
  <c r="K323" i="1" s="1"/>
  <c r="L323" i="1" s="1"/>
  <c r="F324" i="1"/>
  <c r="G324" i="1" s="1"/>
  <c r="K324" i="1" s="1"/>
  <c r="L324" i="1" s="1"/>
  <c r="F325" i="1"/>
  <c r="G325" i="1" s="1"/>
  <c r="K325" i="1" s="1"/>
  <c r="L325" i="1" s="1"/>
  <c r="F326" i="1"/>
  <c r="G326" i="1" s="1"/>
  <c r="K326" i="1" s="1"/>
  <c r="L326" i="1" s="1"/>
  <c r="F327" i="1"/>
  <c r="G327" i="1" s="1"/>
  <c r="K327" i="1" s="1"/>
  <c r="L327" i="1" s="1"/>
  <c r="F328" i="1"/>
  <c r="G328" i="1" s="1"/>
  <c r="K328" i="1" s="1"/>
  <c r="L328" i="1" s="1"/>
  <c r="F329" i="1"/>
  <c r="G329" i="1" s="1"/>
  <c r="K329" i="1" s="1"/>
  <c r="L329" i="1" s="1"/>
  <c r="F330" i="1"/>
  <c r="F331" i="1"/>
  <c r="G331" i="1" s="1"/>
  <c r="K331" i="1" s="1"/>
  <c r="L331" i="1" s="1"/>
  <c r="F332" i="1"/>
  <c r="G332" i="1" s="1"/>
  <c r="K332" i="1" s="1"/>
  <c r="L332" i="1" s="1"/>
  <c r="F333" i="1"/>
  <c r="G333" i="1" s="1"/>
  <c r="K333" i="1" s="1"/>
  <c r="L333" i="1" s="1"/>
  <c r="F334" i="1"/>
  <c r="F335" i="1"/>
  <c r="G335" i="1" s="1"/>
  <c r="K335" i="1" s="1"/>
  <c r="L335" i="1" s="1"/>
  <c r="F336" i="1"/>
  <c r="F337" i="1"/>
  <c r="G337" i="1" s="1"/>
  <c r="K337" i="1" s="1"/>
  <c r="L337" i="1" s="1"/>
  <c r="F338" i="1"/>
  <c r="G338" i="1" s="1"/>
  <c r="K338" i="1" s="1"/>
  <c r="L338" i="1" s="1"/>
  <c r="F339" i="1"/>
  <c r="G339" i="1" s="1"/>
  <c r="K339" i="1" s="1"/>
  <c r="L339" i="1" s="1"/>
  <c r="F340" i="1"/>
  <c r="G340" i="1" s="1"/>
  <c r="K340" i="1" s="1"/>
  <c r="L340" i="1" s="1"/>
  <c r="F341" i="1"/>
  <c r="G341" i="1" s="1"/>
  <c r="K341" i="1" s="1"/>
  <c r="L341" i="1" s="1"/>
  <c r="F342" i="1"/>
  <c r="G342" i="1" s="1"/>
  <c r="K342" i="1" s="1"/>
  <c r="L342" i="1" s="1"/>
  <c r="F343" i="1"/>
  <c r="G343" i="1" s="1"/>
  <c r="K343" i="1" s="1"/>
  <c r="L343" i="1" s="1"/>
  <c r="F344" i="1"/>
  <c r="G344" i="1" s="1"/>
  <c r="K344" i="1" s="1"/>
  <c r="L344" i="1" s="1"/>
  <c r="F345" i="1"/>
  <c r="G345" i="1" s="1"/>
  <c r="K345" i="1" s="1"/>
  <c r="L345" i="1" s="1"/>
  <c r="F346" i="1"/>
  <c r="F347" i="1"/>
  <c r="G347" i="1" s="1"/>
  <c r="K347" i="1" s="1"/>
  <c r="L347" i="1" s="1"/>
  <c r="F348" i="1"/>
  <c r="G348" i="1" s="1"/>
  <c r="K348" i="1" s="1"/>
  <c r="L348" i="1" s="1"/>
  <c r="F349" i="1"/>
  <c r="G349" i="1" s="1"/>
  <c r="K349" i="1" s="1"/>
  <c r="L349" i="1" s="1"/>
  <c r="F350" i="1"/>
  <c r="F351" i="1"/>
  <c r="G351" i="1" s="1"/>
  <c r="K351" i="1" s="1"/>
  <c r="L351" i="1" s="1"/>
  <c r="F352" i="1"/>
  <c r="F353" i="1"/>
  <c r="G353" i="1" s="1"/>
  <c r="K353" i="1" s="1"/>
  <c r="L353" i="1" s="1"/>
  <c r="F354" i="1"/>
  <c r="G354" i="1" s="1"/>
  <c r="K354" i="1" s="1"/>
  <c r="L354" i="1" s="1"/>
  <c r="F355" i="1"/>
  <c r="G355" i="1" s="1"/>
  <c r="K355" i="1" s="1"/>
  <c r="L355" i="1" s="1"/>
  <c r="F356" i="1"/>
  <c r="G356" i="1" s="1"/>
  <c r="K356" i="1" s="1"/>
  <c r="L356" i="1" s="1"/>
  <c r="F357" i="1"/>
  <c r="G357" i="1" s="1"/>
  <c r="K357" i="1" s="1"/>
  <c r="L357" i="1" s="1"/>
  <c r="F358" i="1"/>
  <c r="G358" i="1" s="1"/>
  <c r="K358" i="1" s="1"/>
  <c r="L358" i="1" s="1"/>
  <c r="F359" i="1"/>
  <c r="G359" i="1" s="1"/>
  <c r="K359" i="1" s="1"/>
  <c r="L359" i="1" s="1"/>
  <c r="F360" i="1"/>
  <c r="G360" i="1" s="1"/>
  <c r="K360" i="1" s="1"/>
  <c r="L360" i="1" s="1"/>
  <c r="F361" i="1"/>
  <c r="G361" i="1" s="1"/>
  <c r="K361" i="1" s="1"/>
  <c r="L361" i="1" s="1"/>
  <c r="F362" i="1"/>
  <c r="F363" i="1"/>
  <c r="G363" i="1" s="1"/>
  <c r="K363" i="1" s="1"/>
  <c r="L363" i="1" s="1"/>
  <c r="F364" i="1"/>
  <c r="G364" i="1" s="1"/>
  <c r="K364" i="1" s="1"/>
  <c r="L364" i="1" s="1"/>
  <c r="F365" i="1"/>
  <c r="G365" i="1" s="1"/>
  <c r="K365" i="1" s="1"/>
  <c r="L365" i="1" s="1"/>
  <c r="F366" i="1"/>
  <c r="F367" i="1"/>
  <c r="G367" i="1" s="1"/>
  <c r="K367" i="1" s="1"/>
  <c r="L367" i="1" s="1"/>
  <c r="F368" i="1"/>
  <c r="F369" i="1"/>
  <c r="G369" i="1" s="1"/>
  <c r="K369" i="1" s="1"/>
  <c r="L369" i="1" s="1"/>
  <c r="F370" i="1"/>
  <c r="G370" i="1" s="1"/>
  <c r="K370" i="1" s="1"/>
  <c r="L370" i="1" s="1"/>
  <c r="F371" i="1"/>
  <c r="G371" i="1" s="1"/>
  <c r="K371" i="1" s="1"/>
  <c r="L371" i="1" s="1"/>
  <c r="F372" i="1"/>
  <c r="G372" i="1" s="1"/>
  <c r="K372" i="1" s="1"/>
  <c r="L372" i="1" s="1"/>
  <c r="F373" i="1"/>
  <c r="G373" i="1" s="1"/>
  <c r="K373" i="1" s="1"/>
  <c r="L373" i="1" s="1"/>
  <c r="F374" i="1"/>
  <c r="G374" i="1" s="1"/>
  <c r="K374" i="1" s="1"/>
  <c r="L374" i="1" s="1"/>
  <c r="F375" i="1"/>
  <c r="G375" i="1" s="1"/>
  <c r="K375" i="1" s="1"/>
  <c r="L375" i="1" s="1"/>
  <c r="F376" i="1"/>
  <c r="G376" i="1" s="1"/>
  <c r="K376" i="1" s="1"/>
  <c r="L376" i="1" s="1"/>
  <c r="F377" i="1"/>
  <c r="G377" i="1" s="1"/>
  <c r="K377" i="1" s="1"/>
  <c r="L377" i="1" s="1"/>
  <c r="F378" i="1"/>
  <c r="F379" i="1"/>
  <c r="G379" i="1" s="1"/>
  <c r="K379" i="1" s="1"/>
  <c r="L379" i="1" s="1"/>
  <c r="F380" i="1"/>
  <c r="G380" i="1" s="1"/>
  <c r="K380" i="1" s="1"/>
  <c r="L380" i="1" s="1"/>
  <c r="F381" i="1"/>
  <c r="G381" i="1" s="1"/>
  <c r="K381" i="1" s="1"/>
  <c r="L381" i="1" s="1"/>
  <c r="F382" i="1"/>
  <c r="F383" i="1"/>
  <c r="G383" i="1" s="1"/>
  <c r="K383" i="1" s="1"/>
  <c r="L383" i="1" s="1"/>
  <c r="F384" i="1"/>
  <c r="F385" i="1"/>
  <c r="G385" i="1" s="1"/>
  <c r="K385" i="1" s="1"/>
  <c r="L385" i="1" s="1"/>
  <c r="F386" i="1"/>
  <c r="G386" i="1" s="1"/>
  <c r="K386" i="1" s="1"/>
  <c r="L386" i="1" s="1"/>
  <c r="F387" i="1"/>
  <c r="G387" i="1" s="1"/>
  <c r="K387" i="1" s="1"/>
  <c r="L387" i="1" s="1"/>
  <c r="F388" i="1"/>
  <c r="G388" i="1" s="1"/>
  <c r="K388" i="1" s="1"/>
  <c r="L388" i="1" s="1"/>
  <c r="F389" i="1"/>
  <c r="G389" i="1" s="1"/>
  <c r="K389" i="1" s="1"/>
  <c r="L389" i="1" s="1"/>
  <c r="F390" i="1"/>
  <c r="G390" i="1" s="1"/>
  <c r="K390" i="1" s="1"/>
  <c r="L390" i="1" s="1"/>
  <c r="F391" i="1"/>
  <c r="G391" i="1" s="1"/>
  <c r="K391" i="1" s="1"/>
  <c r="L391" i="1" s="1"/>
  <c r="F392" i="1"/>
  <c r="G392" i="1" s="1"/>
  <c r="K392" i="1" s="1"/>
  <c r="L392" i="1" s="1"/>
  <c r="F393" i="1"/>
  <c r="G393" i="1" s="1"/>
  <c r="K393" i="1" s="1"/>
  <c r="L393" i="1" s="1"/>
  <c r="F394" i="1"/>
  <c r="F395" i="1"/>
  <c r="G395" i="1" s="1"/>
  <c r="K395" i="1" s="1"/>
  <c r="L395" i="1" s="1"/>
  <c r="F396" i="1"/>
  <c r="G396" i="1" s="1"/>
  <c r="K396" i="1" s="1"/>
  <c r="L396" i="1" s="1"/>
  <c r="F397" i="1"/>
  <c r="G397" i="1" s="1"/>
  <c r="K397" i="1" s="1"/>
  <c r="L397" i="1" s="1"/>
  <c r="F398" i="1"/>
  <c r="F399" i="1"/>
  <c r="G399" i="1" s="1"/>
  <c r="K399" i="1" s="1"/>
  <c r="L399" i="1" s="1"/>
  <c r="F400" i="1"/>
  <c r="F401" i="1"/>
  <c r="G401" i="1" s="1"/>
  <c r="K401" i="1" s="1"/>
  <c r="L401" i="1" s="1"/>
  <c r="F402" i="1"/>
  <c r="G402" i="1" s="1"/>
  <c r="K402" i="1" s="1"/>
  <c r="L402" i="1" s="1"/>
  <c r="F403" i="1"/>
  <c r="G403" i="1" s="1"/>
  <c r="K403" i="1" s="1"/>
  <c r="L403" i="1" s="1"/>
  <c r="F404" i="1"/>
  <c r="G404" i="1" s="1"/>
  <c r="K404" i="1" s="1"/>
  <c r="L404" i="1" s="1"/>
  <c r="F405" i="1"/>
  <c r="G405" i="1" s="1"/>
  <c r="K405" i="1" s="1"/>
  <c r="L405" i="1" s="1"/>
  <c r="F406" i="1"/>
  <c r="G406" i="1" s="1"/>
  <c r="K406" i="1" s="1"/>
  <c r="L406" i="1" s="1"/>
  <c r="F407" i="1"/>
  <c r="G407" i="1" s="1"/>
  <c r="K407" i="1" s="1"/>
  <c r="L407" i="1" s="1"/>
  <c r="F408" i="1"/>
  <c r="G408" i="1" s="1"/>
  <c r="K408" i="1" s="1"/>
  <c r="L408" i="1" s="1"/>
  <c r="F409" i="1"/>
  <c r="G409" i="1" s="1"/>
  <c r="K409" i="1" s="1"/>
  <c r="L409" i="1" s="1"/>
  <c r="F410" i="1"/>
  <c r="F411" i="1"/>
  <c r="G411" i="1" s="1"/>
  <c r="K411" i="1" s="1"/>
  <c r="L411" i="1" s="1"/>
  <c r="F412" i="1"/>
  <c r="G412" i="1" s="1"/>
  <c r="K412" i="1" s="1"/>
  <c r="L412" i="1" s="1"/>
  <c r="F413" i="1"/>
  <c r="G413" i="1" s="1"/>
  <c r="K413" i="1" s="1"/>
  <c r="L413" i="1" s="1"/>
  <c r="F414" i="1"/>
  <c r="F415" i="1"/>
  <c r="G415" i="1" s="1"/>
  <c r="K415" i="1" s="1"/>
  <c r="L415" i="1" s="1"/>
  <c r="F416" i="1"/>
  <c r="F417" i="1"/>
  <c r="G417" i="1" s="1"/>
  <c r="K417" i="1" s="1"/>
  <c r="L417" i="1" s="1"/>
  <c r="F418" i="1"/>
  <c r="G418" i="1" s="1"/>
  <c r="K418" i="1" s="1"/>
  <c r="L418" i="1" s="1"/>
  <c r="F419" i="1"/>
  <c r="G419" i="1" s="1"/>
  <c r="K419" i="1" s="1"/>
  <c r="L419" i="1" s="1"/>
  <c r="F420" i="1"/>
  <c r="G420" i="1" s="1"/>
  <c r="K420" i="1" s="1"/>
  <c r="L420" i="1" s="1"/>
  <c r="F421" i="1"/>
  <c r="G421" i="1" s="1"/>
  <c r="K421" i="1" s="1"/>
  <c r="L421" i="1" s="1"/>
  <c r="F422" i="1"/>
  <c r="G422" i="1" s="1"/>
  <c r="K422" i="1" s="1"/>
  <c r="L422" i="1" s="1"/>
  <c r="F423" i="1"/>
  <c r="G423" i="1" s="1"/>
  <c r="K423" i="1" s="1"/>
  <c r="L423" i="1" s="1"/>
  <c r="F424" i="1"/>
  <c r="G424" i="1" s="1"/>
  <c r="K424" i="1" s="1"/>
  <c r="L424" i="1" s="1"/>
  <c r="F425" i="1"/>
  <c r="G425" i="1" s="1"/>
  <c r="K425" i="1" s="1"/>
  <c r="L425" i="1" s="1"/>
  <c r="F426" i="1"/>
  <c r="F427" i="1"/>
  <c r="G427" i="1" s="1"/>
  <c r="K427" i="1" s="1"/>
  <c r="L427" i="1" s="1"/>
  <c r="F428" i="1"/>
  <c r="G428" i="1" s="1"/>
  <c r="K428" i="1" s="1"/>
  <c r="L428" i="1" s="1"/>
  <c r="F429" i="1"/>
  <c r="G429" i="1" s="1"/>
  <c r="K429" i="1" s="1"/>
  <c r="L429" i="1" s="1"/>
  <c r="F430" i="1"/>
  <c r="F431" i="1"/>
  <c r="G431" i="1" s="1"/>
  <c r="K431" i="1" s="1"/>
  <c r="L431" i="1" s="1"/>
  <c r="F432" i="1"/>
  <c r="F433" i="1"/>
  <c r="G433" i="1" s="1"/>
  <c r="K433" i="1" s="1"/>
  <c r="L433" i="1" s="1"/>
  <c r="F434" i="1"/>
  <c r="G434" i="1" s="1"/>
  <c r="K434" i="1" s="1"/>
  <c r="L434" i="1" s="1"/>
  <c r="F435" i="1"/>
  <c r="G435" i="1" s="1"/>
  <c r="K435" i="1" s="1"/>
  <c r="L435" i="1" s="1"/>
  <c r="F436" i="1"/>
  <c r="G436" i="1" s="1"/>
  <c r="K436" i="1" s="1"/>
  <c r="L436" i="1" s="1"/>
  <c r="F437" i="1"/>
  <c r="G437" i="1" s="1"/>
  <c r="K437" i="1" s="1"/>
  <c r="L437" i="1" s="1"/>
  <c r="F438" i="1"/>
  <c r="G438" i="1" s="1"/>
  <c r="K438" i="1" s="1"/>
  <c r="L438" i="1" s="1"/>
  <c r="F439" i="1"/>
  <c r="G439" i="1" s="1"/>
  <c r="K439" i="1" s="1"/>
  <c r="L439" i="1" s="1"/>
  <c r="F440" i="1"/>
  <c r="G440" i="1" s="1"/>
  <c r="K440" i="1" s="1"/>
  <c r="L440" i="1" s="1"/>
  <c r="F441" i="1"/>
  <c r="G441" i="1" s="1"/>
  <c r="K441" i="1" s="1"/>
  <c r="L441" i="1" s="1"/>
  <c r="F442" i="1"/>
  <c r="F443" i="1"/>
  <c r="G443" i="1" s="1"/>
  <c r="K443" i="1" s="1"/>
  <c r="L443" i="1" s="1"/>
  <c r="F444" i="1"/>
  <c r="G444" i="1" s="1"/>
  <c r="K444" i="1" s="1"/>
  <c r="L444" i="1" s="1"/>
  <c r="F445" i="1"/>
  <c r="G445" i="1" s="1"/>
  <c r="K445" i="1" s="1"/>
  <c r="L445" i="1" s="1"/>
  <c r="F446" i="1"/>
  <c r="F447" i="1"/>
  <c r="G447" i="1" s="1"/>
  <c r="K447" i="1" s="1"/>
  <c r="L447" i="1" s="1"/>
  <c r="F448" i="1"/>
  <c r="F449" i="1"/>
  <c r="G449" i="1" s="1"/>
  <c r="K449" i="1" s="1"/>
  <c r="L449" i="1" s="1"/>
  <c r="F450" i="1"/>
  <c r="G450" i="1" s="1"/>
  <c r="K450" i="1" s="1"/>
  <c r="L450" i="1" s="1"/>
  <c r="F451" i="1"/>
  <c r="G451" i="1" s="1"/>
  <c r="K451" i="1" s="1"/>
  <c r="L451" i="1" s="1"/>
  <c r="F452" i="1"/>
  <c r="G452" i="1" s="1"/>
  <c r="K452" i="1" s="1"/>
  <c r="L452" i="1" s="1"/>
  <c r="F453" i="1"/>
  <c r="G453" i="1" s="1"/>
  <c r="K453" i="1" s="1"/>
  <c r="L453" i="1" s="1"/>
  <c r="F454" i="1"/>
  <c r="G454" i="1" s="1"/>
  <c r="K454" i="1" s="1"/>
  <c r="L454" i="1" s="1"/>
  <c r="F455" i="1"/>
  <c r="G455" i="1" s="1"/>
  <c r="K455" i="1" s="1"/>
  <c r="L455" i="1" s="1"/>
  <c r="F456" i="1"/>
  <c r="G456" i="1" s="1"/>
  <c r="K456" i="1" s="1"/>
  <c r="L456" i="1" s="1"/>
  <c r="F457" i="1"/>
  <c r="G457" i="1" s="1"/>
  <c r="K457" i="1" s="1"/>
  <c r="L457" i="1" s="1"/>
  <c r="F458" i="1"/>
  <c r="F459" i="1"/>
  <c r="G459" i="1" s="1"/>
  <c r="K459" i="1" s="1"/>
  <c r="L459" i="1" s="1"/>
  <c r="F460" i="1"/>
  <c r="G460" i="1" s="1"/>
  <c r="K460" i="1" s="1"/>
  <c r="L460" i="1" s="1"/>
  <c r="F461" i="1"/>
  <c r="G461" i="1" s="1"/>
  <c r="K461" i="1" s="1"/>
  <c r="L461" i="1" s="1"/>
  <c r="F462" i="1"/>
  <c r="F463" i="1"/>
  <c r="G463" i="1" s="1"/>
  <c r="K463" i="1" s="1"/>
  <c r="L463" i="1" s="1"/>
  <c r="F464" i="1"/>
  <c r="F465" i="1"/>
  <c r="G465" i="1" s="1"/>
  <c r="K465" i="1" s="1"/>
  <c r="L465" i="1" s="1"/>
  <c r="F466" i="1"/>
  <c r="G466" i="1" s="1"/>
  <c r="K466" i="1" s="1"/>
  <c r="L466" i="1" s="1"/>
  <c r="F467" i="1"/>
  <c r="G467" i="1" s="1"/>
  <c r="K467" i="1" s="1"/>
  <c r="L467" i="1" s="1"/>
  <c r="F468" i="1"/>
  <c r="G468" i="1" s="1"/>
  <c r="K468" i="1" s="1"/>
  <c r="L468" i="1" s="1"/>
  <c r="F469" i="1"/>
  <c r="G469" i="1" s="1"/>
  <c r="K469" i="1" s="1"/>
  <c r="L469" i="1" s="1"/>
  <c r="F470" i="1"/>
  <c r="G470" i="1" s="1"/>
  <c r="K470" i="1" s="1"/>
  <c r="L470" i="1" s="1"/>
  <c r="F471" i="1"/>
  <c r="G471" i="1" s="1"/>
  <c r="K471" i="1" s="1"/>
  <c r="L471" i="1" s="1"/>
  <c r="F472" i="1"/>
  <c r="G472" i="1" s="1"/>
  <c r="K472" i="1" s="1"/>
  <c r="L472" i="1" s="1"/>
  <c r="F473" i="1"/>
  <c r="G473" i="1" s="1"/>
  <c r="K473" i="1" s="1"/>
  <c r="L473" i="1" s="1"/>
  <c r="F474" i="1"/>
  <c r="F475" i="1"/>
  <c r="G475" i="1" s="1"/>
  <c r="K475" i="1" s="1"/>
  <c r="L475" i="1" s="1"/>
  <c r="F476" i="1"/>
  <c r="G476" i="1" s="1"/>
  <c r="K476" i="1" s="1"/>
  <c r="L476" i="1" s="1"/>
  <c r="F477" i="1"/>
  <c r="G477" i="1" s="1"/>
  <c r="K477" i="1" s="1"/>
  <c r="L477" i="1" s="1"/>
  <c r="F478" i="1"/>
  <c r="F479" i="1"/>
  <c r="G479" i="1" s="1"/>
  <c r="K479" i="1" s="1"/>
  <c r="L479" i="1" s="1"/>
  <c r="F480" i="1"/>
  <c r="F481" i="1"/>
  <c r="G481" i="1" s="1"/>
  <c r="K481" i="1" s="1"/>
  <c r="L481" i="1" s="1"/>
  <c r="F482" i="1"/>
  <c r="G482" i="1" s="1"/>
  <c r="K482" i="1" s="1"/>
  <c r="L482" i="1" s="1"/>
  <c r="F483" i="1"/>
  <c r="G483" i="1" s="1"/>
  <c r="K483" i="1" s="1"/>
  <c r="L483" i="1" s="1"/>
  <c r="F484" i="1"/>
  <c r="G484" i="1" s="1"/>
  <c r="K484" i="1" s="1"/>
  <c r="L484" i="1" s="1"/>
  <c r="F485" i="1"/>
  <c r="G485" i="1" s="1"/>
  <c r="K485" i="1" s="1"/>
  <c r="L485" i="1" s="1"/>
  <c r="F486" i="1"/>
  <c r="G486" i="1" s="1"/>
  <c r="K486" i="1" s="1"/>
  <c r="L486" i="1" s="1"/>
  <c r="F487" i="1"/>
  <c r="G487" i="1" s="1"/>
  <c r="K487" i="1" s="1"/>
  <c r="L487" i="1" s="1"/>
  <c r="F488" i="1"/>
  <c r="G488" i="1" s="1"/>
  <c r="K488" i="1" s="1"/>
  <c r="L488" i="1" s="1"/>
  <c r="F489" i="1"/>
  <c r="G489" i="1" s="1"/>
  <c r="K489" i="1" s="1"/>
  <c r="L489" i="1" s="1"/>
  <c r="F490" i="1"/>
  <c r="F491" i="1"/>
  <c r="G491" i="1" s="1"/>
  <c r="K491" i="1" s="1"/>
  <c r="L491" i="1" s="1"/>
  <c r="F492" i="1"/>
  <c r="G492" i="1" s="1"/>
  <c r="K492" i="1" s="1"/>
  <c r="L492" i="1" s="1"/>
  <c r="F493" i="1"/>
  <c r="G493" i="1" s="1"/>
  <c r="K493" i="1" s="1"/>
  <c r="L493" i="1" s="1"/>
  <c r="F494" i="1"/>
  <c r="F495" i="1"/>
  <c r="G495" i="1" s="1"/>
  <c r="K495" i="1" s="1"/>
  <c r="L495" i="1" s="1"/>
  <c r="F496" i="1"/>
  <c r="F497" i="1"/>
  <c r="G497" i="1" s="1"/>
  <c r="K497" i="1" s="1"/>
  <c r="L497" i="1" s="1"/>
  <c r="F498" i="1"/>
  <c r="G498" i="1" s="1"/>
  <c r="K498" i="1" s="1"/>
  <c r="L498" i="1" s="1"/>
  <c r="F499" i="1"/>
  <c r="G499" i="1" s="1"/>
  <c r="K499" i="1" s="1"/>
  <c r="L499" i="1" s="1"/>
  <c r="F500" i="1"/>
  <c r="G500" i="1" s="1"/>
  <c r="K500" i="1" s="1"/>
  <c r="L500" i="1" s="1"/>
  <c r="F501" i="1"/>
  <c r="G501" i="1" s="1"/>
  <c r="K501" i="1" s="1"/>
  <c r="L501" i="1" s="1"/>
  <c r="F502" i="1"/>
  <c r="G502" i="1" s="1"/>
  <c r="K502" i="1" s="1"/>
  <c r="L502" i="1" s="1"/>
  <c r="F503" i="1"/>
  <c r="G503" i="1" s="1"/>
  <c r="K503" i="1" s="1"/>
  <c r="L503" i="1" s="1"/>
  <c r="F504" i="1"/>
  <c r="G504" i="1" s="1"/>
  <c r="K504" i="1" s="1"/>
  <c r="L504" i="1" s="1"/>
  <c r="F505" i="1"/>
  <c r="G505" i="1" s="1"/>
  <c r="K505" i="1" s="1"/>
  <c r="L505" i="1" s="1"/>
  <c r="F506" i="1"/>
  <c r="F507" i="1"/>
  <c r="G507" i="1" s="1"/>
  <c r="K507" i="1" s="1"/>
  <c r="L507" i="1" s="1"/>
  <c r="F508" i="1"/>
  <c r="G508" i="1" s="1"/>
  <c r="K508" i="1" s="1"/>
  <c r="L508" i="1" s="1"/>
  <c r="F509" i="1"/>
  <c r="G509" i="1" s="1"/>
  <c r="K509" i="1" s="1"/>
  <c r="L509" i="1" s="1"/>
  <c r="F510" i="1"/>
  <c r="F511" i="1"/>
  <c r="G511" i="1" s="1"/>
  <c r="K511" i="1" s="1"/>
  <c r="L511" i="1" s="1"/>
  <c r="F512" i="1"/>
  <c r="F513" i="1"/>
  <c r="G513" i="1" s="1"/>
  <c r="K513" i="1" s="1"/>
  <c r="L513" i="1" s="1"/>
  <c r="F514" i="1"/>
  <c r="G514" i="1" s="1"/>
  <c r="K514" i="1" s="1"/>
  <c r="L514" i="1" s="1"/>
  <c r="F515" i="1"/>
  <c r="G515" i="1" s="1"/>
  <c r="K515" i="1" s="1"/>
  <c r="L515" i="1" s="1"/>
  <c r="F516" i="1"/>
  <c r="G516" i="1" s="1"/>
  <c r="K516" i="1" s="1"/>
  <c r="L516" i="1" s="1"/>
  <c r="F517" i="1"/>
  <c r="G517" i="1" s="1"/>
  <c r="K517" i="1" s="1"/>
  <c r="L517" i="1" s="1"/>
  <c r="F518" i="1"/>
  <c r="G518" i="1" s="1"/>
  <c r="K518" i="1" s="1"/>
  <c r="L518" i="1" s="1"/>
  <c r="F519" i="1"/>
  <c r="G519" i="1" s="1"/>
  <c r="K519" i="1" s="1"/>
  <c r="L519" i="1" s="1"/>
  <c r="F520" i="1"/>
  <c r="G520" i="1" s="1"/>
  <c r="K520" i="1" s="1"/>
  <c r="L520" i="1" s="1"/>
  <c r="F521" i="1"/>
  <c r="G521" i="1" s="1"/>
  <c r="K521" i="1" s="1"/>
  <c r="L521" i="1" s="1"/>
  <c r="F522" i="1"/>
  <c r="F523" i="1"/>
  <c r="G523" i="1" s="1"/>
  <c r="K523" i="1" s="1"/>
  <c r="L523" i="1" s="1"/>
  <c r="F524" i="1"/>
  <c r="G524" i="1" s="1"/>
  <c r="K524" i="1" s="1"/>
  <c r="L524" i="1" s="1"/>
  <c r="F525" i="1"/>
  <c r="G525" i="1" s="1"/>
  <c r="K525" i="1" s="1"/>
  <c r="L525" i="1" s="1"/>
  <c r="F526" i="1"/>
  <c r="F527" i="1"/>
  <c r="G527" i="1" s="1"/>
  <c r="K527" i="1" s="1"/>
  <c r="L527" i="1" s="1"/>
  <c r="F528" i="1"/>
  <c r="F529" i="1"/>
  <c r="G529" i="1" s="1"/>
  <c r="K529" i="1" s="1"/>
  <c r="L529" i="1" s="1"/>
  <c r="F530" i="1"/>
  <c r="G530" i="1" s="1"/>
  <c r="K530" i="1" s="1"/>
  <c r="L530" i="1" s="1"/>
  <c r="F531" i="1"/>
  <c r="G531" i="1" s="1"/>
  <c r="K531" i="1" s="1"/>
  <c r="L531" i="1" s="1"/>
  <c r="F532" i="1"/>
  <c r="G532" i="1" s="1"/>
  <c r="K532" i="1" s="1"/>
  <c r="L532" i="1" s="1"/>
  <c r="F533" i="1"/>
  <c r="G533" i="1" s="1"/>
  <c r="K533" i="1" s="1"/>
  <c r="L533" i="1" s="1"/>
  <c r="F534" i="1"/>
  <c r="G534" i="1" s="1"/>
  <c r="K534" i="1" s="1"/>
  <c r="L534" i="1" s="1"/>
  <c r="F535" i="1"/>
  <c r="G535" i="1" s="1"/>
  <c r="K535" i="1" s="1"/>
  <c r="L535" i="1" s="1"/>
  <c r="F536" i="1"/>
  <c r="G536" i="1" s="1"/>
  <c r="K536" i="1" s="1"/>
  <c r="L536" i="1" s="1"/>
  <c r="F537" i="1"/>
  <c r="G537" i="1" s="1"/>
  <c r="K537" i="1" s="1"/>
  <c r="L537" i="1" s="1"/>
  <c r="F538" i="1"/>
  <c r="F539" i="1"/>
  <c r="G539" i="1" s="1"/>
  <c r="K539" i="1" s="1"/>
  <c r="L539" i="1" s="1"/>
  <c r="F540" i="1"/>
  <c r="G540" i="1" s="1"/>
  <c r="K540" i="1" s="1"/>
  <c r="L540" i="1" s="1"/>
  <c r="F541" i="1"/>
  <c r="G541" i="1" s="1"/>
  <c r="K541" i="1" s="1"/>
  <c r="L541" i="1" s="1"/>
  <c r="F542" i="1"/>
  <c r="F543" i="1"/>
  <c r="G543" i="1" s="1"/>
  <c r="K543" i="1" s="1"/>
  <c r="L543" i="1" s="1"/>
  <c r="F544" i="1"/>
  <c r="F545" i="1"/>
  <c r="G545" i="1" s="1"/>
  <c r="K545" i="1" s="1"/>
  <c r="L545" i="1" s="1"/>
  <c r="F546" i="1"/>
  <c r="G546" i="1" s="1"/>
  <c r="K546" i="1" s="1"/>
  <c r="L546" i="1" s="1"/>
  <c r="F547" i="1"/>
  <c r="G547" i="1" s="1"/>
  <c r="K547" i="1" s="1"/>
  <c r="L547" i="1" s="1"/>
  <c r="F548" i="1"/>
  <c r="G548" i="1" s="1"/>
  <c r="K548" i="1" s="1"/>
  <c r="L548" i="1" s="1"/>
  <c r="F549" i="1"/>
  <c r="G549" i="1" s="1"/>
  <c r="K549" i="1" s="1"/>
  <c r="L549" i="1" s="1"/>
  <c r="F550" i="1"/>
  <c r="G550" i="1" s="1"/>
  <c r="K550" i="1" s="1"/>
  <c r="L550" i="1" s="1"/>
  <c r="F551" i="1"/>
  <c r="G551" i="1" s="1"/>
  <c r="K551" i="1" s="1"/>
  <c r="L551" i="1" s="1"/>
  <c r="F552" i="1"/>
  <c r="G552" i="1" s="1"/>
  <c r="K552" i="1" s="1"/>
  <c r="L552" i="1" s="1"/>
  <c r="F553" i="1"/>
  <c r="G553" i="1" s="1"/>
  <c r="K553" i="1" s="1"/>
  <c r="L553" i="1" s="1"/>
  <c r="F554" i="1"/>
  <c r="F555" i="1"/>
  <c r="G555" i="1" s="1"/>
  <c r="K555" i="1" s="1"/>
  <c r="L555" i="1" s="1"/>
  <c r="F556" i="1"/>
  <c r="G556" i="1" s="1"/>
  <c r="K556" i="1" s="1"/>
  <c r="L556" i="1" s="1"/>
  <c r="F557" i="1"/>
  <c r="G557" i="1" s="1"/>
  <c r="K557" i="1" s="1"/>
  <c r="L557" i="1" s="1"/>
  <c r="F558" i="1"/>
  <c r="F559" i="1"/>
  <c r="G559" i="1" s="1"/>
  <c r="K559" i="1" s="1"/>
  <c r="L559" i="1" s="1"/>
  <c r="F560" i="1"/>
  <c r="F561" i="1"/>
  <c r="G561" i="1" s="1"/>
  <c r="K561" i="1" s="1"/>
  <c r="L561" i="1" s="1"/>
  <c r="F562" i="1"/>
  <c r="G562" i="1" s="1"/>
  <c r="K562" i="1" s="1"/>
  <c r="L562" i="1" s="1"/>
  <c r="F563" i="1"/>
  <c r="G563" i="1" s="1"/>
  <c r="K563" i="1" s="1"/>
  <c r="L563" i="1" s="1"/>
  <c r="F564" i="1"/>
  <c r="G564" i="1" s="1"/>
  <c r="K564" i="1" s="1"/>
  <c r="L564" i="1" s="1"/>
  <c r="F565" i="1"/>
  <c r="G565" i="1" s="1"/>
  <c r="K565" i="1" s="1"/>
  <c r="L565" i="1" s="1"/>
  <c r="F566" i="1"/>
  <c r="G566" i="1" s="1"/>
  <c r="K566" i="1" s="1"/>
  <c r="L566" i="1" s="1"/>
  <c r="F567" i="1"/>
  <c r="G567" i="1" s="1"/>
  <c r="K567" i="1" s="1"/>
  <c r="L567" i="1" s="1"/>
  <c r="F568" i="1"/>
  <c r="G568" i="1" s="1"/>
  <c r="K568" i="1" s="1"/>
  <c r="L568" i="1" s="1"/>
  <c r="F569" i="1"/>
  <c r="G569" i="1" s="1"/>
  <c r="K569" i="1" s="1"/>
  <c r="L569" i="1" s="1"/>
  <c r="F570" i="1"/>
  <c r="F571" i="1"/>
  <c r="G571" i="1" s="1"/>
  <c r="K571" i="1" s="1"/>
  <c r="L571" i="1" s="1"/>
  <c r="F572" i="1"/>
  <c r="G572" i="1" s="1"/>
  <c r="K572" i="1" s="1"/>
  <c r="L572" i="1" s="1"/>
  <c r="F573" i="1"/>
  <c r="G573" i="1" s="1"/>
  <c r="K573" i="1" s="1"/>
  <c r="L573" i="1" s="1"/>
  <c r="F574" i="1"/>
  <c r="F575" i="1"/>
  <c r="G575" i="1" s="1"/>
  <c r="K575" i="1" s="1"/>
  <c r="L575" i="1" s="1"/>
  <c r="F576" i="1"/>
  <c r="F577" i="1"/>
  <c r="G577" i="1" s="1"/>
  <c r="K577" i="1" s="1"/>
  <c r="L577" i="1" s="1"/>
  <c r="F578" i="1"/>
  <c r="G578" i="1" s="1"/>
  <c r="K578" i="1" s="1"/>
  <c r="L578" i="1" s="1"/>
  <c r="F579" i="1"/>
  <c r="G579" i="1" s="1"/>
  <c r="K579" i="1" s="1"/>
  <c r="L579" i="1" s="1"/>
  <c r="F580" i="1"/>
  <c r="G580" i="1" s="1"/>
  <c r="K580" i="1" s="1"/>
  <c r="L580" i="1" s="1"/>
  <c r="F581" i="1"/>
  <c r="G581" i="1" s="1"/>
  <c r="K581" i="1" s="1"/>
  <c r="L581" i="1" s="1"/>
  <c r="F582" i="1"/>
  <c r="G582" i="1" s="1"/>
  <c r="K582" i="1" s="1"/>
  <c r="L582" i="1" s="1"/>
  <c r="F583" i="1"/>
  <c r="G583" i="1" s="1"/>
  <c r="K583" i="1" s="1"/>
  <c r="L583" i="1" s="1"/>
  <c r="F584" i="1"/>
  <c r="G584" i="1" s="1"/>
  <c r="K584" i="1" s="1"/>
  <c r="L584" i="1" s="1"/>
  <c r="F585" i="1"/>
  <c r="G585" i="1" s="1"/>
  <c r="K585" i="1" s="1"/>
  <c r="L585" i="1" s="1"/>
  <c r="F586" i="1"/>
  <c r="F587" i="1"/>
  <c r="G587" i="1" s="1"/>
  <c r="K587" i="1" s="1"/>
  <c r="L587" i="1" s="1"/>
  <c r="F588" i="1"/>
  <c r="G588" i="1" s="1"/>
  <c r="K588" i="1" s="1"/>
  <c r="L588" i="1" s="1"/>
  <c r="F589" i="1"/>
  <c r="G589" i="1" s="1"/>
  <c r="K589" i="1" s="1"/>
  <c r="L589" i="1" s="1"/>
  <c r="F590" i="1"/>
  <c r="F591" i="1"/>
  <c r="G591" i="1" s="1"/>
  <c r="K591" i="1" s="1"/>
  <c r="L591" i="1" s="1"/>
  <c r="F592" i="1"/>
  <c r="F593" i="1"/>
  <c r="G593" i="1" s="1"/>
  <c r="K593" i="1" s="1"/>
  <c r="L593" i="1" s="1"/>
  <c r="F594" i="1"/>
  <c r="G594" i="1" s="1"/>
  <c r="K594" i="1" s="1"/>
  <c r="L594" i="1" s="1"/>
  <c r="F595" i="1"/>
  <c r="G595" i="1" s="1"/>
  <c r="K595" i="1" s="1"/>
  <c r="L595" i="1" s="1"/>
  <c r="F596" i="1"/>
  <c r="G596" i="1" s="1"/>
  <c r="K596" i="1" s="1"/>
  <c r="L596" i="1" s="1"/>
  <c r="F597" i="1"/>
  <c r="G597" i="1" s="1"/>
  <c r="K597" i="1" s="1"/>
  <c r="L597" i="1" s="1"/>
  <c r="F598" i="1"/>
  <c r="G598" i="1" s="1"/>
  <c r="K598" i="1" s="1"/>
  <c r="L598" i="1" s="1"/>
  <c r="F599" i="1"/>
  <c r="G599" i="1" s="1"/>
  <c r="K599" i="1" s="1"/>
  <c r="L599" i="1" s="1"/>
  <c r="F600" i="1"/>
  <c r="G600" i="1" s="1"/>
  <c r="K600" i="1" s="1"/>
  <c r="L600" i="1" s="1"/>
  <c r="F601" i="1"/>
  <c r="G601" i="1" s="1"/>
  <c r="K601" i="1" s="1"/>
  <c r="L601" i="1" s="1"/>
  <c r="F602" i="1"/>
  <c r="F603" i="1"/>
  <c r="G603" i="1" s="1"/>
  <c r="K603" i="1" s="1"/>
  <c r="L603" i="1" s="1"/>
  <c r="F604" i="1"/>
  <c r="G604" i="1" s="1"/>
  <c r="K604" i="1" s="1"/>
  <c r="L604" i="1" s="1"/>
  <c r="F605" i="1"/>
  <c r="G605" i="1" s="1"/>
  <c r="K605" i="1" s="1"/>
  <c r="L605" i="1" s="1"/>
  <c r="F606" i="1"/>
  <c r="F607" i="1"/>
  <c r="G607" i="1" s="1"/>
  <c r="K607" i="1" s="1"/>
  <c r="L607" i="1" s="1"/>
  <c r="F608" i="1"/>
  <c r="F609" i="1"/>
  <c r="G609" i="1" s="1"/>
  <c r="K609" i="1" s="1"/>
  <c r="L609" i="1" s="1"/>
  <c r="F610" i="1"/>
  <c r="G610" i="1" s="1"/>
  <c r="K610" i="1" s="1"/>
  <c r="L610" i="1" s="1"/>
  <c r="F611" i="1"/>
  <c r="G611" i="1" s="1"/>
  <c r="K611" i="1" s="1"/>
  <c r="L611" i="1" s="1"/>
  <c r="F612" i="1"/>
  <c r="G612" i="1" s="1"/>
  <c r="K612" i="1" s="1"/>
  <c r="L612" i="1" s="1"/>
  <c r="F613" i="1"/>
  <c r="G613" i="1" s="1"/>
  <c r="K613" i="1" s="1"/>
  <c r="L613" i="1" s="1"/>
  <c r="F614" i="1"/>
  <c r="G614" i="1" s="1"/>
  <c r="K614" i="1" s="1"/>
  <c r="L614" i="1" s="1"/>
  <c r="F615" i="1"/>
  <c r="G615" i="1" s="1"/>
  <c r="K615" i="1" s="1"/>
  <c r="L615" i="1" s="1"/>
  <c r="F616" i="1"/>
  <c r="G616" i="1" s="1"/>
  <c r="K616" i="1" s="1"/>
  <c r="L616" i="1" s="1"/>
  <c r="F617" i="1"/>
  <c r="G617" i="1" s="1"/>
  <c r="K617" i="1" s="1"/>
  <c r="L617" i="1" s="1"/>
  <c r="F618" i="1"/>
  <c r="F619" i="1"/>
  <c r="G619" i="1" s="1"/>
  <c r="K619" i="1" s="1"/>
  <c r="L619" i="1" s="1"/>
  <c r="F620" i="1"/>
  <c r="G620" i="1" s="1"/>
  <c r="K620" i="1" s="1"/>
  <c r="L620" i="1" s="1"/>
  <c r="F621" i="1"/>
  <c r="G621" i="1" s="1"/>
  <c r="K621" i="1" s="1"/>
  <c r="L621" i="1" s="1"/>
  <c r="F622" i="1"/>
  <c r="F623" i="1"/>
  <c r="G623" i="1" s="1"/>
  <c r="K623" i="1" s="1"/>
  <c r="L623" i="1" s="1"/>
  <c r="F624" i="1"/>
  <c r="F625" i="1"/>
  <c r="G625" i="1" s="1"/>
  <c r="K625" i="1" s="1"/>
  <c r="L625" i="1" s="1"/>
  <c r="F626" i="1"/>
  <c r="G626" i="1" s="1"/>
  <c r="K626" i="1" s="1"/>
  <c r="L626" i="1" s="1"/>
  <c r="F627" i="1"/>
  <c r="G627" i="1" s="1"/>
  <c r="K627" i="1" s="1"/>
  <c r="L627" i="1" s="1"/>
  <c r="F628" i="1"/>
  <c r="G628" i="1" s="1"/>
  <c r="K628" i="1" s="1"/>
  <c r="L628" i="1" s="1"/>
  <c r="F629" i="1"/>
  <c r="G629" i="1" s="1"/>
  <c r="K629" i="1" s="1"/>
  <c r="L629" i="1" s="1"/>
  <c r="F630" i="1"/>
  <c r="G630" i="1" s="1"/>
  <c r="K630" i="1" s="1"/>
  <c r="L630" i="1" s="1"/>
  <c r="F631" i="1"/>
  <c r="G631" i="1" s="1"/>
  <c r="K631" i="1" s="1"/>
  <c r="L631" i="1" s="1"/>
  <c r="F632" i="1"/>
  <c r="G632" i="1" s="1"/>
  <c r="K632" i="1" s="1"/>
  <c r="L632" i="1" s="1"/>
  <c r="F633" i="1"/>
  <c r="G633" i="1" s="1"/>
  <c r="K633" i="1" s="1"/>
  <c r="L633" i="1" s="1"/>
  <c r="F634" i="1"/>
  <c r="F635" i="1"/>
  <c r="G635" i="1" s="1"/>
  <c r="K635" i="1" s="1"/>
  <c r="L635" i="1" s="1"/>
  <c r="F636" i="1"/>
  <c r="G636" i="1" s="1"/>
  <c r="K636" i="1" s="1"/>
  <c r="L636" i="1" s="1"/>
  <c r="F637" i="1"/>
  <c r="G637" i="1" s="1"/>
  <c r="K637" i="1" s="1"/>
  <c r="L637" i="1" s="1"/>
  <c r="F638" i="1"/>
  <c r="F639" i="1"/>
  <c r="G639" i="1" s="1"/>
  <c r="K639" i="1" s="1"/>
  <c r="L639" i="1" s="1"/>
  <c r="F640" i="1"/>
  <c r="F641" i="1"/>
  <c r="G641" i="1" s="1"/>
  <c r="K641" i="1" s="1"/>
  <c r="L641" i="1" s="1"/>
  <c r="F642" i="1"/>
  <c r="G642" i="1" s="1"/>
  <c r="K642" i="1" s="1"/>
  <c r="L642" i="1" s="1"/>
  <c r="F643" i="1"/>
  <c r="G643" i="1" s="1"/>
  <c r="K643" i="1" s="1"/>
  <c r="L643" i="1" s="1"/>
  <c r="F644" i="1"/>
  <c r="G644" i="1" s="1"/>
  <c r="K644" i="1" s="1"/>
  <c r="L644" i="1" s="1"/>
  <c r="F645" i="1"/>
  <c r="G645" i="1" s="1"/>
  <c r="K645" i="1" s="1"/>
  <c r="L645" i="1" s="1"/>
  <c r="F646" i="1"/>
  <c r="G646" i="1" s="1"/>
  <c r="K646" i="1" s="1"/>
  <c r="L646" i="1" s="1"/>
  <c r="F647" i="1"/>
  <c r="G647" i="1" s="1"/>
  <c r="K647" i="1" s="1"/>
  <c r="L647" i="1" s="1"/>
  <c r="F648" i="1"/>
  <c r="G648" i="1" s="1"/>
  <c r="K648" i="1" s="1"/>
  <c r="L648" i="1" s="1"/>
  <c r="F649" i="1"/>
  <c r="G649" i="1" s="1"/>
  <c r="K649" i="1" s="1"/>
  <c r="L649" i="1" s="1"/>
  <c r="F650" i="1"/>
  <c r="F651" i="1"/>
  <c r="G651" i="1" s="1"/>
  <c r="K651" i="1" s="1"/>
  <c r="L651" i="1" s="1"/>
  <c r="F652" i="1"/>
  <c r="G652" i="1" s="1"/>
  <c r="K652" i="1" s="1"/>
  <c r="L652" i="1" s="1"/>
  <c r="F653" i="1"/>
  <c r="G653" i="1" s="1"/>
  <c r="K653" i="1" s="1"/>
  <c r="L653" i="1" s="1"/>
  <c r="F654" i="1"/>
  <c r="F655" i="1"/>
  <c r="G655" i="1" s="1"/>
  <c r="K655" i="1" s="1"/>
  <c r="L655" i="1" s="1"/>
  <c r="F656" i="1"/>
  <c r="F657" i="1"/>
  <c r="G657" i="1" s="1"/>
  <c r="K657" i="1" s="1"/>
  <c r="L657" i="1" s="1"/>
  <c r="F658" i="1"/>
  <c r="G658" i="1" s="1"/>
  <c r="K658" i="1" s="1"/>
  <c r="L658" i="1" s="1"/>
  <c r="F659" i="1"/>
  <c r="G659" i="1" s="1"/>
  <c r="K659" i="1" s="1"/>
  <c r="L659" i="1" s="1"/>
  <c r="F660" i="1"/>
  <c r="G660" i="1" s="1"/>
  <c r="K660" i="1" s="1"/>
  <c r="L660" i="1" s="1"/>
  <c r="F661" i="1"/>
  <c r="G661" i="1" s="1"/>
  <c r="K661" i="1" s="1"/>
  <c r="L661" i="1" s="1"/>
  <c r="F662" i="1"/>
  <c r="G662" i="1" s="1"/>
  <c r="K662" i="1" s="1"/>
  <c r="L662" i="1" s="1"/>
  <c r="F663" i="1"/>
  <c r="G663" i="1" s="1"/>
  <c r="K663" i="1" s="1"/>
  <c r="L663" i="1" s="1"/>
  <c r="F664" i="1"/>
  <c r="G664" i="1" s="1"/>
  <c r="K664" i="1" s="1"/>
  <c r="L664" i="1" s="1"/>
  <c r="F665" i="1"/>
  <c r="G665" i="1" s="1"/>
  <c r="K665" i="1" s="1"/>
  <c r="L665" i="1" s="1"/>
  <c r="F666" i="1"/>
  <c r="F667" i="1"/>
  <c r="G667" i="1" s="1"/>
  <c r="K667" i="1" s="1"/>
  <c r="L667" i="1" s="1"/>
  <c r="F668" i="1"/>
  <c r="G668" i="1" s="1"/>
  <c r="K668" i="1" s="1"/>
  <c r="L668" i="1" s="1"/>
  <c r="F669" i="1"/>
  <c r="G669" i="1" s="1"/>
  <c r="K669" i="1" s="1"/>
  <c r="L669" i="1" s="1"/>
  <c r="F670" i="1"/>
  <c r="F671" i="1"/>
  <c r="G671" i="1" s="1"/>
  <c r="K671" i="1" s="1"/>
  <c r="L671" i="1" s="1"/>
  <c r="F672" i="1"/>
  <c r="F673" i="1"/>
  <c r="G673" i="1" s="1"/>
  <c r="K673" i="1" s="1"/>
  <c r="L673" i="1" s="1"/>
  <c r="F674" i="1"/>
  <c r="G674" i="1" s="1"/>
  <c r="K674" i="1" s="1"/>
  <c r="L674" i="1" s="1"/>
  <c r="F675" i="1"/>
  <c r="G675" i="1" s="1"/>
  <c r="K675" i="1" s="1"/>
  <c r="L675" i="1" s="1"/>
  <c r="F676" i="1"/>
  <c r="G676" i="1" s="1"/>
  <c r="K676" i="1" s="1"/>
  <c r="L676" i="1" s="1"/>
  <c r="F677" i="1"/>
  <c r="G677" i="1" s="1"/>
  <c r="K677" i="1" s="1"/>
  <c r="L677" i="1" s="1"/>
  <c r="F678" i="1"/>
  <c r="G678" i="1" s="1"/>
  <c r="K678" i="1" s="1"/>
  <c r="L678" i="1" s="1"/>
  <c r="F679" i="1"/>
  <c r="G679" i="1" s="1"/>
  <c r="K679" i="1" s="1"/>
  <c r="L679" i="1" s="1"/>
  <c r="F680" i="1"/>
  <c r="G680" i="1" s="1"/>
  <c r="K680" i="1" s="1"/>
  <c r="L680" i="1" s="1"/>
  <c r="F681" i="1"/>
  <c r="G681" i="1" s="1"/>
  <c r="K681" i="1" s="1"/>
  <c r="L681" i="1" s="1"/>
  <c r="F682" i="1"/>
  <c r="F683" i="1"/>
  <c r="G683" i="1" s="1"/>
  <c r="K683" i="1" s="1"/>
  <c r="L683" i="1" s="1"/>
  <c r="F684" i="1"/>
  <c r="G684" i="1" s="1"/>
  <c r="K684" i="1" s="1"/>
  <c r="L684" i="1" s="1"/>
  <c r="F685" i="1"/>
  <c r="G685" i="1" s="1"/>
  <c r="K685" i="1" s="1"/>
  <c r="L685" i="1" s="1"/>
  <c r="F686" i="1"/>
  <c r="F687" i="1"/>
  <c r="G687" i="1" s="1"/>
  <c r="K687" i="1" s="1"/>
  <c r="L687" i="1" s="1"/>
  <c r="F688" i="1"/>
  <c r="F689" i="1"/>
  <c r="G689" i="1" s="1"/>
  <c r="K689" i="1" s="1"/>
  <c r="L689" i="1" s="1"/>
  <c r="F690" i="1"/>
  <c r="G690" i="1" s="1"/>
  <c r="K690" i="1" s="1"/>
  <c r="L690" i="1" s="1"/>
  <c r="F691" i="1"/>
  <c r="G691" i="1" s="1"/>
  <c r="K691" i="1" s="1"/>
  <c r="L691" i="1" s="1"/>
  <c r="F692" i="1"/>
  <c r="G692" i="1" s="1"/>
  <c r="K692" i="1" s="1"/>
  <c r="L692" i="1" s="1"/>
  <c r="F693" i="1"/>
  <c r="G693" i="1" s="1"/>
  <c r="K693" i="1" s="1"/>
  <c r="L693" i="1" s="1"/>
  <c r="F694" i="1"/>
  <c r="G694" i="1" s="1"/>
  <c r="K694" i="1" s="1"/>
  <c r="L694" i="1" s="1"/>
  <c r="F695" i="1"/>
  <c r="G695" i="1" s="1"/>
  <c r="K695" i="1" s="1"/>
  <c r="L695" i="1" s="1"/>
  <c r="F696" i="1"/>
  <c r="G696" i="1" s="1"/>
  <c r="K696" i="1" s="1"/>
  <c r="L696" i="1" s="1"/>
  <c r="F697" i="1"/>
  <c r="G697" i="1" s="1"/>
  <c r="K697" i="1" s="1"/>
  <c r="L697" i="1" s="1"/>
  <c r="F698" i="1"/>
  <c r="F699" i="1"/>
  <c r="G699" i="1" s="1"/>
  <c r="K699" i="1" s="1"/>
  <c r="L699" i="1" s="1"/>
  <c r="F700" i="1"/>
  <c r="G700" i="1" s="1"/>
  <c r="K700" i="1" s="1"/>
  <c r="L700" i="1" s="1"/>
  <c r="F701" i="1"/>
  <c r="G701" i="1" s="1"/>
  <c r="K701" i="1" s="1"/>
  <c r="L701" i="1" s="1"/>
  <c r="F702" i="1"/>
  <c r="F703" i="1"/>
  <c r="G703" i="1" s="1"/>
  <c r="K703" i="1" s="1"/>
  <c r="L703" i="1" s="1"/>
  <c r="F704" i="1"/>
  <c r="F705" i="1"/>
  <c r="G705" i="1" s="1"/>
  <c r="K705" i="1" s="1"/>
  <c r="L705" i="1" s="1"/>
  <c r="F706" i="1"/>
  <c r="G706" i="1" s="1"/>
  <c r="K706" i="1" s="1"/>
  <c r="L706" i="1" s="1"/>
  <c r="F707" i="1"/>
  <c r="G707" i="1" s="1"/>
  <c r="K707" i="1" s="1"/>
  <c r="L707" i="1" s="1"/>
  <c r="F708" i="1"/>
  <c r="G708" i="1" s="1"/>
  <c r="K708" i="1" s="1"/>
  <c r="L708" i="1" s="1"/>
  <c r="F709" i="1"/>
  <c r="G709" i="1" s="1"/>
  <c r="K709" i="1" s="1"/>
  <c r="L709" i="1" s="1"/>
  <c r="F710" i="1"/>
  <c r="G710" i="1" s="1"/>
  <c r="K710" i="1" s="1"/>
  <c r="L710" i="1" s="1"/>
  <c r="F711" i="1"/>
  <c r="G711" i="1" s="1"/>
  <c r="K711" i="1" s="1"/>
  <c r="L711" i="1" s="1"/>
  <c r="F712" i="1"/>
  <c r="G712" i="1" s="1"/>
  <c r="K712" i="1" s="1"/>
  <c r="L712" i="1" s="1"/>
  <c r="F713" i="1"/>
  <c r="G713" i="1" s="1"/>
  <c r="K713" i="1" s="1"/>
  <c r="L713" i="1" s="1"/>
  <c r="F714" i="1"/>
  <c r="F715" i="1"/>
  <c r="G715" i="1" s="1"/>
  <c r="K715" i="1" s="1"/>
  <c r="L715" i="1" s="1"/>
  <c r="F716" i="1"/>
  <c r="G716" i="1" s="1"/>
  <c r="K716" i="1" s="1"/>
  <c r="L716" i="1" s="1"/>
  <c r="F717" i="1"/>
  <c r="G717" i="1" s="1"/>
  <c r="K717" i="1" s="1"/>
  <c r="L717" i="1" s="1"/>
  <c r="F718" i="1"/>
  <c r="F719" i="1"/>
  <c r="G719" i="1" s="1"/>
  <c r="K719" i="1" s="1"/>
  <c r="L719" i="1" s="1"/>
  <c r="F720" i="1"/>
  <c r="F721" i="1"/>
  <c r="G721" i="1" s="1"/>
  <c r="K721" i="1" s="1"/>
  <c r="L721" i="1" s="1"/>
  <c r="F722" i="1"/>
  <c r="G722" i="1" s="1"/>
  <c r="K722" i="1" s="1"/>
  <c r="L722" i="1" s="1"/>
  <c r="F723" i="1"/>
  <c r="G723" i="1" s="1"/>
  <c r="K723" i="1" s="1"/>
  <c r="L723" i="1" s="1"/>
  <c r="F724" i="1"/>
  <c r="G724" i="1" s="1"/>
  <c r="K724" i="1" s="1"/>
  <c r="L724" i="1" s="1"/>
  <c r="F725" i="1"/>
  <c r="G725" i="1" s="1"/>
  <c r="K725" i="1" s="1"/>
  <c r="L725" i="1" s="1"/>
  <c r="F726" i="1"/>
  <c r="G726" i="1" s="1"/>
  <c r="K726" i="1" s="1"/>
  <c r="L726" i="1" s="1"/>
  <c r="F727" i="1"/>
  <c r="G727" i="1" s="1"/>
  <c r="K727" i="1" s="1"/>
  <c r="L727" i="1" s="1"/>
  <c r="F728" i="1"/>
  <c r="G728" i="1" s="1"/>
  <c r="K728" i="1" s="1"/>
  <c r="L728" i="1" s="1"/>
  <c r="F729" i="1"/>
  <c r="G729" i="1" s="1"/>
  <c r="K729" i="1" s="1"/>
  <c r="L729" i="1" s="1"/>
  <c r="F730" i="1"/>
  <c r="F731" i="1"/>
  <c r="G731" i="1" s="1"/>
  <c r="K731" i="1" s="1"/>
  <c r="L731" i="1" s="1"/>
  <c r="F732" i="1"/>
  <c r="G732" i="1" s="1"/>
  <c r="K732" i="1" s="1"/>
  <c r="L732" i="1" s="1"/>
  <c r="F733" i="1"/>
  <c r="G733" i="1" s="1"/>
  <c r="K733" i="1" s="1"/>
  <c r="L733" i="1" s="1"/>
  <c r="F734" i="1"/>
  <c r="F735" i="1"/>
  <c r="G735" i="1" s="1"/>
  <c r="K735" i="1" s="1"/>
  <c r="L735" i="1" s="1"/>
  <c r="F736" i="1"/>
  <c r="F737" i="1"/>
  <c r="G737" i="1" s="1"/>
  <c r="K737" i="1" s="1"/>
  <c r="L737" i="1" s="1"/>
  <c r="F738" i="1"/>
  <c r="G738" i="1" s="1"/>
  <c r="K738" i="1" s="1"/>
  <c r="L738" i="1" s="1"/>
  <c r="F739" i="1"/>
  <c r="G739" i="1" s="1"/>
  <c r="K739" i="1" s="1"/>
  <c r="L739" i="1" s="1"/>
  <c r="F740" i="1"/>
  <c r="G740" i="1" s="1"/>
  <c r="K740" i="1" s="1"/>
  <c r="L740" i="1" s="1"/>
  <c r="F741" i="1"/>
  <c r="G741" i="1" s="1"/>
  <c r="K741" i="1" s="1"/>
  <c r="L741" i="1" s="1"/>
  <c r="F742" i="1"/>
  <c r="G742" i="1" s="1"/>
  <c r="K742" i="1" s="1"/>
  <c r="L742" i="1" s="1"/>
  <c r="F743" i="1"/>
  <c r="G743" i="1" s="1"/>
  <c r="K743" i="1" s="1"/>
  <c r="L743" i="1" s="1"/>
  <c r="F744" i="1"/>
  <c r="G744" i="1" s="1"/>
  <c r="K744" i="1" s="1"/>
  <c r="L744" i="1" s="1"/>
  <c r="F745" i="1"/>
  <c r="G745" i="1" s="1"/>
  <c r="K745" i="1" s="1"/>
  <c r="L745" i="1" s="1"/>
  <c r="F746" i="1"/>
  <c r="F747" i="1"/>
  <c r="G747" i="1" s="1"/>
  <c r="K747" i="1" s="1"/>
  <c r="L747" i="1" s="1"/>
  <c r="F748" i="1"/>
  <c r="G748" i="1" s="1"/>
  <c r="K748" i="1" s="1"/>
  <c r="L748" i="1" s="1"/>
  <c r="F749" i="1"/>
  <c r="G749" i="1" s="1"/>
  <c r="K749" i="1" s="1"/>
  <c r="L749" i="1" s="1"/>
  <c r="F750" i="1"/>
  <c r="F751" i="1"/>
  <c r="G751" i="1" s="1"/>
  <c r="K751" i="1" s="1"/>
  <c r="L751" i="1" s="1"/>
  <c r="F752" i="1"/>
  <c r="F753" i="1"/>
  <c r="G753" i="1" s="1"/>
  <c r="K753" i="1" s="1"/>
  <c r="L753" i="1" s="1"/>
  <c r="F754" i="1"/>
  <c r="G754" i="1" s="1"/>
  <c r="K754" i="1" s="1"/>
  <c r="L754" i="1" s="1"/>
  <c r="F755" i="1"/>
  <c r="G755" i="1" s="1"/>
  <c r="K755" i="1" s="1"/>
  <c r="L755" i="1" s="1"/>
  <c r="F756" i="1"/>
  <c r="G756" i="1" s="1"/>
  <c r="K756" i="1" s="1"/>
  <c r="L756" i="1" s="1"/>
  <c r="F757" i="1"/>
  <c r="G757" i="1" s="1"/>
  <c r="K757" i="1" s="1"/>
  <c r="L757" i="1" s="1"/>
  <c r="F758" i="1"/>
  <c r="G758" i="1" s="1"/>
  <c r="K758" i="1" s="1"/>
  <c r="L758" i="1" s="1"/>
  <c r="F759" i="1"/>
  <c r="G759" i="1" s="1"/>
  <c r="K759" i="1" s="1"/>
  <c r="L759" i="1" s="1"/>
  <c r="F760" i="1"/>
  <c r="G760" i="1" s="1"/>
  <c r="K760" i="1" s="1"/>
  <c r="L760" i="1" s="1"/>
  <c r="F761" i="1"/>
  <c r="G761" i="1" s="1"/>
  <c r="K761" i="1" s="1"/>
  <c r="L761" i="1" s="1"/>
  <c r="F762" i="1"/>
  <c r="F763" i="1"/>
  <c r="G763" i="1" s="1"/>
  <c r="K763" i="1" s="1"/>
  <c r="L763" i="1" s="1"/>
  <c r="F764" i="1"/>
  <c r="G764" i="1" s="1"/>
  <c r="K764" i="1" s="1"/>
  <c r="L764" i="1" s="1"/>
  <c r="F765" i="1"/>
  <c r="G765" i="1" s="1"/>
  <c r="K765" i="1" s="1"/>
  <c r="L765" i="1" s="1"/>
  <c r="F766" i="1"/>
  <c r="F767" i="1"/>
  <c r="G767" i="1" s="1"/>
  <c r="K767" i="1" s="1"/>
  <c r="L767" i="1" s="1"/>
  <c r="F768" i="1"/>
  <c r="F769" i="1"/>
  <c r="G769" i="1" s="1"/>
  <c r="K769" i="1" s="1"/>
  <c r="L769" i="1" s="1"/>
  <c r="F770" i="1"/>
  <c r="G770" i="1" s="1"/>
  <c r="K770" i="1" s="1"/>
  <c r="L770" i="1" s="1"/>
  <c r="F771" i="1"/>
  <c r="G771" i="1" s="1"/>
  <c r="K771" i="1" s="1"/>
  <c r="L771" i="1" s="1"/>
  <c r="F772" i="1"/>
  <c r="G772" i="1" s="1"/>
  <c r="K772" i="1" s="1"/>
  <c r="L772" i="1" s="1"/>
  <c r="F773" i="1"/>
  <c r="G773" i="1" s="1"/>
  <c r="K773" i="1" s="1"/>
  <c r="L773" i="1" s="1"/>
  <c r="F774" i="1"/>
  <c r="G774" i="1" s="1"/>
  <c r="K774" i="1" s="1"/>
  <c r="L774" i="1" s="1"/>
  <c r="F775" i="1"/>
  <c r="G775" i="1" s="1"/>
  <c r="K775" i="1" s="1"/>
  <c r="L775" i="1" s="1"/>
  <c r="F776" i="1"/>
  <c r="G776" i="1" s="1"/>
  <c r="K776" i="1" s="1"/>
  <c r="L776" i="1" s="1"/>
  <c r="F777" i="1"/>
  <c r="G777" i="1" s="1"/>
  <c r="K777" i="1" s="1"/>
  <c r="L777" i="1" s="1"/>
  <c r="F778" i="1"/>
  <c r="F779" i="1"/>
  <c r="G779" i="1" s="1"/>
  <c r="K779" i="1" s="1"/>
  <c r="L779" i="1" s="1"/>
  <c r="F780" i="1"/>
  <c r="G780" i="1" s="1"/>
  <c r="K780" i="1" s="1"/>
  <c r="L780" i="1" s="1"/>
  <c r="F781" i="1"/>
  <c r="G781" i="1" s="1"/>
  <c r="K781" i="1" s="1"/>
  <c r="L781" i="1" s="1"/>
  <c r="F782" i="1"/>
  <c r="F783" i="1"/>
  <c r="G783" i="1" s="1"/>
  <c r="K783" i="1" s="1"/>
  <c r="L783" i="1" s="1"/>
  <c r="F784" i="1"/>
  <c r="F785" i="1"/>
  <c r="G785" i="1" s="1"/>
  <c r="K785" i="1" s="1"/>
  <c r="L785" i="1" s="1"/>
  <c r="F786" i="1"/>
  <c r="G786" i="1" s="1"/>
  <c r="K786" i="1" s="1"/>
  <c r="L786" i="1" s="1"/>
  <c r="F787" i="1"/>
  <c r="G787" i="1" s="1"/>
  <c r="K787" i="1" s="1"/>
  <c r="L787" i="1" s="1"/>
  <c r="F788" i="1"/>
  <c r="G788" i="1" s="1"/>
  <c r="K788" i="1" s="1"/>
  <c r="L788" i="1" s="1"/>
  <c r="F789" i="1"/>
  <c r="G789" i="1" s="1"/>
  <c r="K789" i="1" s="1"/>
  <c r="L789" i="1" s="1"/>
  <c r="F790" i="1"/>
  <c r="G790" i="1" s="1"/>
  <c r="K790" i="1" s="1"/>
  <c r="L790" i="1" s="1"/>
  <c r="F791" i="1"/>
  <c r="G791" i="1" s="1"/>
  <c r="K791" i="1" s="1"/>
  <c r="L791" i="1" s="1"/>
  <c r="F792" i="1"/>
  <c r="G792" i="1" s="1"/>
  <c r="K792" i="1" s="1"/>
  <c r="L792" i="1" s="1"/>
  <c r="F793" i="1"/>
  <c r="G793" i="1" s="1"/>
  <c r="K793" i="1" s="1"/>
  <c r="L793" i="1" s="1"/>
  <c r="F794" i="1"/>
  <c r="F795" i="1"/>
  <c r="G795" i="1" s="1"/>
  <c r="K795" i="1" s="1"/>
  <c r="L795" i="1" s="1"/>
  <c r="F796" i="1"/>
  <c r="G796" i="1" s="1"/>
  <c r="K796" i="1" s="1"/>
  <c r="L796" i="1" s="1"/>
  <c r="F797" i="1"/>
  <c r="G797" i="1" s="1"/>
  <c r="K797" i="1" s="1"/>
  <c r="L797" i="1" s="1"/>
  <c r="F798" i="1"/>
  <c r="F799" i="1"/>
  <c r="G799" i="1" s="1"/>
  <c r="K799" i="1" s="1"/>
  <c r="L799" i="1" s="1"/>
  <c r="F800" i="1"/>
  <c r="F801" i="1"/>
  <c r="G801" i="1" s="1"/>
  <c r="K801" i="1" s="1"/>
  <c r="L801" i="1" s="1"/>
  <c r="F802" i="1"/>
  <c r="G802" i="1" s="1"/>
  <c r="K802" i="1" s="1"/>
  <c r="L802" i="1" s="1"/>
  <c r="F803" i="1"/>
  <c r="G803" i="1" s="1"/>
  <c r="K803" i="1" s="1"/>
  <c r="L803" i="1" s="1"/>
  <c r="F804" i="1"/>
  <c r="G804" i="1" s="1"/>
  <c r="K804" i="1" s="1"/>
  <c r="L804" i="1" s="1"/>
  <c r="F805" i="1"/>
  <c r="G805" i="1" s="1"/>
  <c r="K805" i="1" s="1"/>
  <c r="L805" i="1" s="1"/>
  <c r="F806" i="1"/>
  <c r="G806" i="1" s="1"/>
  <c r="K806" i="1" s="1"/>
  <c r="L806" i="1" s="1"/>
  <c r="F807" i="1"/>
  <c r="G807" i="1" s="1"/>
  <c r="K807" i="1" s="1"/>
  <c r="L807" i="1" s="1"/>
  <c r="F808" i="1"/>
  <c r="G808" i="1" s="1"/>
  <c r="K808" i="1" s="1"/>
  <c r="L808" i="1" s="1"/>
  <c r="F809" i="1"/>
  <c r="G809" i="1" s="1"/>
  <c r="K809" i="1" s="1"/>
  <c r="L809" i="1" s="1"/>
  <c r="F810" i="1"/>
  <c r="F811" i="1"/>
  <c r="G811" i="1" s="1"/>
  <c r="K811" i="1" s="1"/>
  <c r="L811" i="1" s="1"/>
  <c r="F812" i="1"/>
  <c r="G812" i="1" s="1"/>
  <c r="K812" i="1" s="1"/>
  <c r="L812" i="1" s="1"/>
  <c r="F813" i="1"/>
  <c r="G813" i="1" s="1"/>
  <c r="K813" i="1" s="1"/>
  <c r="L813" i="1" s="1"/>
  <c r="F814" i="1"/>
  <c r="F815" i="1"/>
  <c r="G815" i="1" s="1"/>
  <c r="K815" i="1" s="1"/>
  <c r="L815" i="1" s="1"/>
  <c r="F816" i="1"/>
  <c r="F817" i="1"/>
  <c r="G817" i="1" s="1"/>
  <c r="K817" i="1" s="1"/>
  <c r="L817" i="1" s="1"/>
  <c r="F818" i="1"/>
  <c r="G818" i="1" s="1"/>
  <c r="K818" i="1" s="1"/>
  <c r="L818" i="1" s="1"/>
  <c r="F819" i="1"/>
  <c r="G819" i="1" s="1"/>
  <c r="K819" i="1" s="1"/>
  <c r="L819" i="1" s="1"/>
  <c r="F820" i="1"/>
  <c r="G820" i="1" s="1"/>
  <c r="K820" i="1" s="1"/>
  <c r="L820" i="1" s="1"/>
  <c r="F821" i="1"/>
  <c r="G821" i="1" s="1"/>
  <c r="K821" i="1" s="1"/>
  <c r="L821" i="1" s="1"/>
  <c r="F822" i="1"/>
  <c r="G822" i="1" s="1"/>
  <c r="K822" i="1" s="1"/>
  <c r="L822" i="1" s="1"/>
  <c r="F823" i="1"/>
  <c r="G823" i="1" s="1"/>
  <c r="K823" i="1" s="1"/>
  <c r="L823" i="1" s="1"/>
  <c r="F824" i="1"/>
  <c r="G824" i="1" s="1"/>
  <c r="K824" i="1" s="1"/>
  <c r="L824" i="1" s="1"/>
  <c r="F825" i="1"/>
  <c r="G825" i="1" s="1"/>
  <c r="K825" i="1" s="1"/>
  <c r="L825" i="1" s="1"/>
  <c r="F826" i="1"/>
  <c r="F827" i="1"/>
  <c r="G827" i="1" s="1"/>
  <c r="K827" i="1" s="1"/>
  <c r="L827" i="1" s="1"/>
  <c r="F828" i="1"/>
  <c r="G828" i="1" s="1"/>
  <c r="K828" i="1" s="1"/>
  <c r="L828" i="1" s="1"/>
  <c r="F829" i="1"/>
  <c r="G829" i="1" s="1"/>
  <c r="K829" i="1" s="1"/>
  <c r="L829" i="1" s="1"/>
  <c r="F830" i="1"/>
  <c r="F831" i="1"/>
  <c r="G831" i="1" s="1"/>
  <c r="K831" i="1" s="1"/>
  <c r="L831" i="1" s="1"/>
  <c r="F832" i="1"/>
  <c r="F833" i="1"/>
  <c r="G833" i="1" s="1"/>
  <c r="K833" i="1" s="1"/>
  <c r="L833" i="1" s="1"/>
  <c r="F834" i="1"/>
  <c r="G834" i="1" s="1"/>
  <c r="K834" i="1" s="1"/>
  <c r="L834" i="1" s="1"/>
  <c r="F835" i="1"/>
  <c r="G835" i="1" s="1"/>
  <c r="K835" i="1" s="1"/>
  <c r="L835" i="1" s="1"/>
  <c r="F836" i="1"/>
  <c r="G836" i="1" s="1"/>
  <c r="K836" i="1" s="1"/>
  <c r="L836" i="1" s="1"/>
  <c r="F837" i="1"/>
  <c r="G837" i="1" s="1"/>
  <c r="K837" i="1" s="1"/>
  <c r="L837" i="1" s="1"/>
  <c r="F838" i="1"/>
  <c r="G838" i="1" s="1"/>
  <c r="K838" i="1" s="1"/>
  <c r="L838" i="1" s="1"/>
  <c r="F839" i="1"/>
  <c r="G839" i="1" s="1"/>
  <c r="K839" i="1" s="1"/>
  <c r="L839" i="1" s="1"/>
  <c r="F840" i="1"/>
  <c r="G840" i="1" s="1"/>
  <c r="K840" i="1" s="1"/>
  <c r="L840" i="1" s="1"/>
  <c r="F841" i="1"/>
  <c r="G841" i="1" s="1"/>
  <c r="K841" i="1" s="1"/>
  <c r="L841" i="1" s="1"/>
  <c r="F842" i="1"/>
  <c r="F843" i="1"/>
  <c r="G843" i="1" s="1"/>
  <c r="K843" i="1" s="1"/>
  <c r="L843" i="1" s="1"/>
  <c r="F844" i="1"/>
  <c r="G844" i="1" s="1"/>
  <c r="K844" i="1" s="1"/>
  <c r="L844" i="1" s="1"/>
  <c r="F845" i="1"/>
  <c r="G845" i="1" s="1"/>
  <c r="K845" i="1" s="1"/>
  <c r="L845" i="1" s="1"/>
  <c r="F846" i="1"/>
  <c r="F847" i="1"/>
  <c r="G847" i="1" s="1"/>
  <c r="K847" i="1" s="1"/>
  <c r="L847" i="1" s="1"/>
  <c r="F848" i="1"/>
  <c r="F849" i="1"/>
  <c r="G849" i="1" s="1"/>
  <c r="K849" i="1" s="1"/>
  <c r="L849" i="1" s="1"/>
  <c r="F850" i="1"/>
  <c r="G850" i="1" s="1"/>
  <c r="K850" i="1" s="1"/>
  <c r="L850" i="1" s="1"/>
  <c r="F851" i="1"/>
  <c r="G851" i="1" s="1"/>
  <c r="K851" i="1" s="1"/>
  <c r="L851" i="1" s="1"/>
  <c r="F852" i="1"/>
  <c r="G852" i="1" s="1"/>
  <c r="K852" i="1" s="1"/>
  <c r="L852" i="1" s="1"/>
  <c r="F853" i="1"/>
  <c r="G853" i="1" s="1"/>
  <c r="K853" i="1" s="1"/>
  <c r="L853" i="1" s="1"/>
  <c r="F854" i="1"/>
  <c r="G854" i="1" s="1"/>
  <c r="K854" i="1" s="1"/>
  <c r="L854" i="1" s="1"/>
  <c r="F855" i="1"/>
  <c r="G855" i="1" s="1"/>
  <c r="K855" i="1" s="1"/>
  <c r="L855" i="1" s="1"/>
  <c r="F856" i="1"/>
  <c r="G856" i="1" s="1"/>
  <c r="K856" i="1" s="1"/>
  <c r="L856" i="1" s="1"/>
  <c r="F857" i="1"/>
  <c r="G857" i="1" s="1"/>
  <c r="K857" i="1" s="1"/>
  <c r="L857" i="1" s="1"/>
  <c r="F858" i="1"/>
  <c r="F859" i="1"/>
  <c r="G859" i="1" s="1"/>
  <c r="K859" i="1" s="1"/>
  <c r="L859" i="1" s="1"/>
  <c r="F860" i="1"/>
  <c r="G860" i="1" s="1"/>
  <c r="K860" i="1" s="1"/>
  <c r="L860" i="1" s="1"/>
  <c r="F861" i="1"/>
  <c r="G861" i="1" s="1"/>
  <c r="K861" i="1" s="1"/>
  <c r="L861" i="1" s="1"/>
  <c r="F862" i="1"/>
  <c r="F863" i="1"/>
  <c r="G863" i="1" s="1"/>
  <c r="K863" i="1" s="1"/>
  <c r="L863" i="1" s="1"/>
  <c r="F864" i="1"/>
  <c r="F865" i="1"/>
  <c r="G865" i="1" s="1"/>
  <c r="K865" i="1" s="1"/>
  <c r="L865" i="1" s="1"/>
  <c r="F866" i="1"/>
  <c r="G866" i="1" s="1"/>
  <c r="K866" i="1" s="1"/>
  <c r="L866" i="1" s="1"/>
  <c r="F867" i="1"/>
  <c r="G867" i="1" s="1"/>
  <c r="K867" i="1" s="1"/>
  <c r="L867" i="1" s="1"/>
  <c r="F868" i="1"/>
  <c r="G868" i="1" s="1"/>
  <c r="K868" i="1" s="1"/>
  <c r="L868" i="1" s="1"/>
  <c r="F869" i="1"/>
  <c r="G869" i="1" s="1"/>
  <c r="K869" i="1" s="1"/>
  <c r="L869" i="1" s="1"/>
  <c r="F870" i="1"/>
  <c r="G870" i="1" s="1"/>
  <c r="K870" i="1" s="1"/>
  <c r="L870" i="1" s="1"/>
  <c r="F871" i="1"/>
  <c r="G871" i="1" s="1"/>
  <c r="K871" i="1" s="1"/>
  <c r="L871" i="1" s="1"/>
  <c r="F872" i="1"/>
  <c r="G872" i="1" s="1"/>
  <c r="K872" i="1" s="1"/>
  <c r="L872" i="1" s="1"/>
  <c r="F873" i="1"/>
  <c r="G873" i="1" s="1"/>
  <c r="K873" i="1" s="1"/>
  <c r="L873" i="1" s="1"/>
  <c r="F874" i="1"/>
  <c r="F875" i="1"/>
  <c r="G875" i="1" s="1"/>
  <c r="K875" i="1" s="1"/>
  <c r="L875" i="1" s="1"/>
  <c r="F876" i="1"/>
  <c r="G876" i="1" s="1"/>
  <c r="K876" i="1" s="1"/>
  <c r="L876" i="1" s="1"/>
  <c r="F877" i="1"/>
  <c r="G877" i="1" s="1"/>
  <c r="K877" i="1" s="1"/>
  <c r="L877" i="1" s="1"/>
  <c r="F878" i="1"/>
  <c r="F879" i="1"/>
  <c r="G879" i="1" s="1"/>
  <c r="K879" i="1" s="1"/>
  <c r="L879" i="1" s="1"/>
  <c r="F880" i="1"/>
  <c r="F881" i="1"/>
  <c r="G881" i="1" s="1"/>
  <c r="K881" i="1" s="1"/>
  <c r="L881" i="1" s="1"/>
  <c r="F882" i="1"/>
  <c r="G882" i="1" s="1"/>
  <c r="K882" i="1" s="1"/>
  <c r="L882" i="1" s="1"/>
  <c r="F883" i="1"/>
  <c r="G883" i="1" s="1"/>
  <c r="K883" i="1" s="1"/>
  <c r="L883" i="1" s="1"/>
  <c r="F884" i="1"/>
  <c r="G884" i="1" s="1"/>
  <c r="K884" i="1" s="1"/>
  <c r="L884" i="1" s="1"/>
  <c r="F885" i="1"/>
  <c r="G885" i="1" s="1"/>
  <c r="K885" i="1" s="1"/>
  <c r="L885" i="1" s="1"/>
  <c r="F886" i="1"/>
  <c r="G886" i="1" s="1"/>
  <c r="K886" i="1" s="1"/>
  <c r="L886" i="1" s="1"/>
  <c r="F887" i="1"/>
  <c r="G887" i="1" s="1"/>
  <c r="K887" i="1" s="1"/>
  <c r="L887" i="1" s="1"/>
  <c r="F888" i="1"/>
  <c r="G888" i="1" s="1"/>
  <c r="K888" i="1" s="1"/>
  <c r="L888" i="1" s="1"/>
  <c r="F889" i="1"/>
  <c r="G889" i="1" s="1"/>
  <c r="K889" i="1" s="1"/>
  <c r="L889" i="1" s="1"/>
  <c r="F890" i="1"/>
  <c r="F891" i="1"/>
  <c r="G891" i="1" s="1"/>
  <c r="K891" i="1" s="1"/>
  <c r="L891" i="1" s="1"/>
  <c r="F892" i="1"/>
  <c r="G892" i="1" s="1"/>
  <c r="K892" i="1" s="1"/>
  <c r="L892" i="1" s="1"/>
  <c r="F893" i="1"/>
  <c r="G893" i="1" s="1"/>
  <c r="K893" i="1" s="1"/>
  <c r="L893" i="1" s="1"/>
  <c r="F894" i="1"/>
  <c r="F895" i="1"/>
  <c r="G895" i="1" s="1"/>
  <c r="K895" i="1" s="1"/>
  <c r="L895" i="1" s="1"/>
  <c r="F896" i="1"/>
  <c r="F897" i="1"/>
  <c r="G897" i="1" s="1"/>
  <c r="K897" i="1" s="1"/>
  <c r="L897" i="1" s="1"/>
  <c r="F898" i="1"/>
  <c r="G898" i="1" s="1"/>
  <c r="K898" i="1" s="1"/>
  <c r="L898" i="1" s="1"/>
  <c r="F899" i="1"/>
  <c r="G899" i="1" s="1"/>
  <c r="K899" i="1" s="1"/>
  <c r="L899" i="1" s="1"/>
  <c r="F900" i="1"/>
  <c r="G900" i="1" s="1"/>
  <c r="K900" i="1" s="1"/>
  <c r="L900" i="1" s="1"/>
  <c r="F901" i="1"/>
  <c r="G901" i="1" s="1"/>
  <c r="K901" i="1" s="1"/>
  <c r="L901" i="1" s="1"/>
  <c r="F902" i="1"/>
  <c r="G902" i="1" s="1"/>
  <c r="K902" i="1" s="1"/>
  <c r="L902" i="1" s="1"/>
  <c r="F903" i="1"/>
  <c r="G903" i="1" s="1"/>
  <c r="K903" i="1" s="1"/>
  <c r="L903" i="1" s="1"/>
  <c r="F904" i="1"/>
  <c r="G904" i="1" s="1"/>
  <c r="K904" i="1" s="1"/>
  <c r="L904" i="1" s="1"/>
  <c r="F905" i="1"/>
  <c r="G905" i="1" s="1"/>
  <c r="K905" i="1" s="1"/>
  <c r="L905" i="1" s="1"/>
  <c r="F906" i="1"/>
  <c r="F907" i="1"/>
  <c r="G907" i="1" s="1"/>
  <c r="K907" i="1" s="1"/>
  <c r="L907" i="1" s="1"/>
  <c r="F908" i="1"/>
  <c r="G908" i="1" s="1"/>
  <c r="K908" i="1" s="1"/>
  <c r="L908" i="1" s="1"/>
  <c r="F909" i="1"/>
  <c r="G909" i="1" s="1"/>
  <c r="K909" i="1" s="1"/>
  <c r="L909" i="1" s="1"/>
  <c r="F910" i="1"/>
  <c r="F911" i="1"/>
  <c r="G911" i="1" s="1"/>
  <c r="K911" i="1" s="1"/>
  <c r="L911" i="1" s="1"/>
  <c r="F912" i="1"/>
  <c r="F913" i="1"/>
  <c r="G913" i="1" s="1"/>
  <c r="K913" i="1" s="1"/>
  <c r="L913" i="1" s="1"/>
  <c r="F914" i="1"/>
  <c r="G914" i="1" s="1"/>
  <c r="K914" i="1" s="1"/>
  <c r="L914" i="1" s="1"/>
  <c r="F915" i="1"/>
  <c r="G915" i="1" s="1"/>
  <c r="K915" i="1" s="1"/>
  <c r="L915" i="1" s="1"/>
  <c r="F916" i="1"/>
  <c r="G916" i="1" s="1"/>
  <c r="K916" i="1" s="1"/>
  <c r="L916" i="1" s="1"/>
  <c r="F917" i="1"/>
  <c r="G917" i="1" s="1"/>
  <c r="K917" i="1" s="1"/>
  <c r="L917" i="1" s="1"/>
  <c r="F918" i="1"/>
  <c r="G918" i="1" s="1"/>
  <c r="K918" i="1" s="1"/>
  <c r="L918" i="1" s="1"/>
  <c r="F919" i="1"/>
  <c r="G919" i="1" s="1"/>
  <c r="K919" i="1" s="1"/>
  <c r="L919" i="1" s="1"/>
  <c r="F920" i="1"/>
  <c r="G920" i="1" s="1"/>
  <c r="K920" i="1" s="1"/>
  <c r="L920" i="1" s="1"/>
  <c r="F921" i="1"/>
  <c r="G921" i="1" s="1"/>
  <c r="K921" i="1" s="1"/>
  <c r="L921" i="1" s="1"/>
  <c r="F922" i="1"/>
  <c r="F923" i="1"/>
  <c r="G923" i="1" s="1"/>
  <c r="K923" i="1" s="1"/>
  <c r="L923" i="1" s="1"/>
  <c r="F924" i="1"/>
  <c r="G924" i="1" s="1"/>
  <c r="K924" i="1" s="1"/>
  <c r="L924" i="1" s="1"/>
  <c r="F925" i="1"/>
  <c r="G925" i="1" s="1"/>
  <c r="K925" i="1" s="1"/>
  <c r="L925" i="1" s="1"/>
  <c r="F926" i="1"/>
  <c r="F927" i="1"/>
  <c r="G927" i="1" s="1"/>
  <c r="K927" i="1" s="1"/>
  <c r="L927" i="1" s="1"/>
  <c r="F928" i="1"/>
  <c r="F929" i="1"/>
  <c r="G929" i="1" s="1"/>
  <c r="K929" i="1" s="1"/>
  <c r="L929" i="1" s="1"/>
  <c r="F930" i="1"/>
  <c r="G930" i="1" s="1"/>
  <c r="K930" i="1" s="1"/>
  <c r="L930" i="1" s="1"/>
  <c r="F931" i="1"/>
  <c r="G931" i="1" s="1"/>
  <c r="K931" i="1" s="1"/>
  <c r="L931" i="1" s="1"/>
  <c r="F932" i="1"/>
  <c r="G932" i="1" s="1"/>
  <c r="K932" i="1" s="1"/>
  <c r="L932" i="1" s="1"/>
  <c r="F933" i="1"/>
  <c r="G933" i="1" s="1"/>
  <c r="K933" i="1" s="1"/>
  <c r="L933" i="1" s="1"/>
  <c r="F934" i="1"/>
  <c r="G934" i="1" s="1"/>
  <c r="K934" i="1" s="1"/>
  <c r="L934" i="1" s="1"/>
  <c r="F935" i="1"/>
  <c r="G935" i="1" s="1"/>
  <c r="K935" i="1" s="1"/>
  <c r="L935" i="1" s="1"/>
  <c r="F936" i="1"/>
  <c r="G936" i="1" s="1"/>
  <c r="K936" i="1" s="1"/>
  <c r="L936" i="1" s="1"/>
  <c r="F937" i="1"/>
  <c r="G937" i="1" s="1"/>
  <c r="K937" i="1" s="1"/>
  <c r="L937" i="1" s="1"/>
  <c r="F938" i="1"/>
  <c r="F939" i="1"/>
  <c r="G939" i="1" s="1"/>
  <c r="K939" i="1" s="1"/>
  <c r="L939" i="1" s="1"/>
  <c r="F940" i="1"/>
  <c r="G940" i="1" s="1"/>
  <c r="K940" i="1" s="1"/>
  <c r="L940" i="1" s="1"/>
  <c r="F941" i="1"/>
  <c r="G941" i="1" s="1"/>
  <c r="K941" i="1" s="1"/>
  <c r="L941" i="1" s="1"/>
  <c r="F942" i="1"/>
  <c r="F943" i="1"/>
  <c r="G943" i="1" s="1"/>
  <c r="K943" i="1" s="1"/>
  <c r="L943" i="1" s="1"/>
  <c r="F944" i="1"/>
  <c r="F945" i="1"/>
  <c r="G945" i="1" s="1"/>
  <c r="K945" i="1" s="1"/>
  <c r="L945" i="1" s="1"/>
  <c r="F946" i="1"/>
  <c r="G946" i="1" s="1"/>
  <c r="K946" i="1" s="1"/>
  <c r="L946" i="1" s="1"/>
  <c r="F947" i="1"/>
  <c r="G947" i="1" s="1"/>
  <c r="K947" i="1" s="1"/>
  <c r="L947" i="1" s="1"/>
  <c r="F948" i="1"/>
  <c r="G948" i="1" s="1"/>
  <c r="K948" i="1" s="1"/>
  <c r="L948" i="1" s="1"/>
  <c r="F949" i="1"/>
  <c r="G949" i="1" s="1"/>
  <c r="K949" i="1" s="1"/>
  <c r="L949" i="1" s="1"/>
  <c r="F950" i="1"/>
  <c r="G950" i="1" s="1"/>
  <c r="K950" i="1" s="1"/>
  <c r="L950" i="1" s="1"/>
  <c r="F951" i="1"/>
  <c r="G951" i="1" s="1"/>
  <c r="K951" i="1" s="1"/>
  <c r="L951" i="1" s="1"/>
  <c r="F952" i="1"/>
  <c r="G952" i="1" s="1"/>
  <c r="K952" i="1" s="1"/>
  <c r="L952" i="1" s="1"/>
  <c r="F953" i="1"/>
  <c r="G953" i="1" s="1"/>
  <c r="K953" i="1" s="1"/>
  <c r="L953" i="1" s="1"/>
  <c r="F954" i="1"/>
  <c r="F955" i="1"/>
  <c r="G955" i="1" s="1"/>
  <c r="K955" i="1" s="1"/>
  <c r="L955" i="1" s="1"/>
  <c r="F956" i="1"/>
  <c r="G956" i="1" s="1"/>
  <c r="K956" i="1" s="1"/>
  <c r="L956" i="1" s="1"/>
  <c r="F957" i="1"/>
  <c r="G957" i="1" s="1"/>
  <c r="K957" i="1" s="1"/>
  <c r="L957" i="1" s="1"/>
  <c r="F958" i="1"/>
  <c r="F959" i="1"/>
  <c r="G959" i="1" s="1"/>
  <c r="K959" i="1" s="1"/>
  <c r="L959" i="1" s="1"/>
  <c r="F960" i="1"/>
  <c r="F961" i="1"/>
  <c r="G961" i="1" s="1"/>
  <c r="K961" i="1" s="1"/>
  <c r="L961" i="1" s="1"/>
  <c r="F962" i="1"/>
  <c r="G962" i="1" s="1"/>
  <c r="K962" i="1" s="1"/>
  <c r="L962" i="1" s="1"/>
  <c r="F963" i="1"/>
  <c r="G963" i="1" s="1"/>
  <c r="K963" i="1" s="1"/>
  <c r="L963" i="1" s="1"/>
  <c r="F964" i="1"/>
  <c r="G964" i="1" s="1"/>
  <c r="K964" i="1" s="1"/>
  <c r="L964" i="1" s="1"/>
  <c r="F965" i="1"/>
  <c r="G965" i="1" s="1"/>
  <c r="K965" i="1" s="1"/>
  <c r="L965" i="1" s="1"/>
  <c r="F966" i="1"/>
  <c r="G966" i="1" s="1"/>
  <c r="K966" i="1" s="1"/>
  <c r="L966" i="1" s="1"/>
  <c r="F967" i="1"/>
  <c r="G967" i="1" s="1"/>
  <c r="K967" i="1" s="1"/>
  <c r="L967" i="1" s="1"/>
  <c r="F968" i="1"/>
  <c r="G968" i="1" s="1"/>
  <c r="K968" i="1" s="1"/>
  <c r="L968" i="1" s="1"/>
  <c r="F969" i="1"/>
  <c r="G969" i="1" s="1"/>
  <c r="K969" i="1" s="1"/>
  <c r="L969" i="1" s="1"/>
  <c r="F970" i="1"/>
  <c r="F971" i="1"/>
  <c r="G971" i="1" s="1"/>
  <c r="K971" i="1" s="1"/>
  <c r="L971" i="1" s="1"/>
  <c r="F972" i="1"/>
  <c r="G972" i="1" s="1"/>
  <c r="K972" i="1" s="1"/>
  <c r="L972" i="1" s="1"/>
  <c r="F973" i="1"/>
  <c r="G973" i="1" s="1"/>
  <c r="K973" i="1" s="1"/>
  <c r="L973" i="1" s="1"/>
  <c r="F974" i="1"/>
  <c r="F975" i="1"/>
  <c r="G975" i="1" s="1"/>
  <c r="K975" i="1" s="1"/>
  <c r="L975" i="1" s="1"/>
  <c r="F976" i="1"/>
  <c r="F977" i="1"/>
  <c r="G977" i="1" s="1"/>
  <c r="K977" i="1" s="1"/>
  <c r="L977" i="1" s="1"/>
  <c r="F978" i="1"/>
  <c r="G978" i="1" s="1"/>
  <c r="K978" i="1" s="1"/>
  <c r="L978" i="1" s="1"/>
  <c r="F979" i="1"/>
  <c r="G979" i="1" s="1"/>
  <c r="K979" i="1" s="1"/>
  <c r="L979" i="1" s="1"/>
  <c r="F980" i="1"/>
  <c r="G980" i="1" s="1"/>
  <c r="K980" i="1" s="1"/>
  <c r="L980" i="1" s="1"/>
  <c r="F981" i="1"/>
  <c r="G981" i="1" s="1"/>
  <c r="K981" i="1" s="1"/>
  <c r="L981" i="1" s="1"/>
  <c r="F982" i="1"/>
  <c r="G982" i="1" s="1"/>
  <c r="K982" i="1" s="1"/>
  <c r="L982" i="1" s="1"/>
  <c r="F983" i="1"/>
  <c r="G983" i="1" s="1"/>
  <c r="K983" i="1" s="1"/>
  <c r="L983" i="1" s="1"/>
  <c r="F984" i="1"/>
  <c r="G984" i="1" s="1"/>
  <c r="K984" i="1" s="1"/>
  <c r="L984" i="1" s="1"/>
  <c r="F985" i="1"/>
  <c r="G985" i="1" s="1"/>
  <c r="K985" i="1" s="1"/>
  <c r="L985" i="1" s="1"/>
  <c r="F986" i="1"/>
  <c r="F987" i="1"/>
  <c r="G987" i="1" s="1"/>
  <c r="K987" i="1" s="1"/>
  <c r="L987" i="1" s="1"/>
  <c r="F988" i="1"/>
  <c r="G988" i="1" s="1"/>
  <c r="K988" i="1" s="1"/>
  <c r="L988" i="1" s="1"/>
  <c r="F989" i="1"/>
  <c r="G989" i="1" s="1"/>
  <c r="K989" i="1" s="1"/>
  <c r="L989" i="1" s="1"/>
  <c r="F990" i="1"/>
  <c r="F991" i="1"/>
  <c r="G991" i="1" s="1"/>
  <c r="K991" i="1" s="1"/>
  <c r="L991" i="1" s="1"/>
  <c r="F992" i="1"/>
  <c r="F993" i="1"/>
  <c r="G993" i="1" s="1"/>
  <c r="K993" i="1" s="1"/>
  <c r="L993" i="1" s="1"/>
  <c r="F994" i="1"/>
  <c r="G994" i="1" s="1"/>
  <c r="K994" i="1" s="1"/>
  <c r="L994" i="1" s="1"/>
  <c r="F995" i="1"/>
  <c r="G995" i="1" s="1"/>
  <c r="K995" i="1" s="1"/>
  <c r="L995" i="1" s="1"/>
  <c r="F996" i="1"/>
  <c r="G996" i="1" s="1"/>
  <c r="K996" i="1" s="1"/>
  <c r="L996" i="1" s="1"/>
  <c r="F997" i="1"/>
  <c r="G997" i="1" s="1"/>
  <c r="K997" i="1" s="1"/>
  <c r="L997" i="1" s="1"/>
  <c r="F998" i="1"/>
  <c r="G998" i="1" s="1"/>
  <c r="K998" i="1" s="1"/>
  <c r="L998" i="1" s="1"/>
  <c r="F999" i="1"/>
  <c r="G999" i="1" s="1"/>
  <c r="K999" i="1" s="1"/>
  <c r="L999" i="1" s="1"/>
  <c r="F1000" i="1"/>
  <c r="G1000" i="1" s="1"/>
  <c r="K1000" i="1" s="1"/>
  <c r="L1000" i="1" s="1"/>
  <c r="F1001" i="1"/>
  <c r="G1001" i="1" s="1"/>
  <c r="K1001" i="1" s="1"/>
  <c r="L1001" i="1" s="1"/>
  <c r="F1002" i="1"/>
  <c r="F1003" i="1"/>
  <c r="G1003" i="1" s="1"/>
  <c r="K1003" i="1" s="1"/>
  <c r="L1003" i="1" s="1"/>
  <c r="F1004" i="1"/>
  <c r="G1004" i="1" s="1"/>
  <c r="K1004" i="1" s="1"/>
  <c r="L1004" i="1" s="1"/>
  <c r="F1005" i="1"/>
  <c r="G1005" i="1" s="1"/>
  <c r="K1005" i="1" s="1"/>
  <c r="L1005" i="1" s="1"/>
  <c r="F1006" i="1"/>
  <c r="F1007" i="1"/>
  <c r="G1007" i="1" s="1"/>
  <c r="K1007" i="1" s="1"/>
  <c r="L1007" i="1" s="1"/>
  <c r="F1008" i="1"/>
  <c r="F1009" i="1"/>
  <c r="G1009" i="1" s="1"/>
  <c r="K1009" i="1" s="1"/>
  <c r="L1009" i="1" s="1"/>
  <c r="F1010" i="1"/>
  <c r="G1010" i="1" s="1"/>
  <c r="K1010" i="1" s="1"/>
  <c r="L1010" i="1" s="1"/>
  <c r="F1011" i="1"/>
  <c r="G1011" i="1" s="1"/>
  <c r="K1011" i="1" s="1"/>
  <c r="L1011" i="1" s="1"/>
  <c r="F1012" i="1"/>
  <c r="G1012" i="1" s="1"/>
  <c r="K1012" i="1" s="1"/>
  <c r="L1012" i="1" s="1"/>
  <c r="F1013" i="1"/>
  <c r="G1013" i="1" s="1"/>
  <c r="K1013" i="1" s="1"/>
  <c r="L1013" i="1" s="1"/>
  <c r="F1014" i="1"/>
  <c r="G1014" i="1" s="1"/>
  <c r="K1014" i="1" s="1"/>
  <c r="L1014" i="1" s="1"/>
  <c r="F1015" i="1"/>
  <c r="G1015" i="1" s="1"/>
  <c r="K1015" i="1" s="1"/>
  <c r="L1015" i="1" s="1"/>
  <c r="F1016" i="1"/>
  <c r="G1016" i="1" s="1"/>
  <c r="K1016" i="1" s="1"/>
  <c r="L1016" i="1" s="1"/>
  <c r="F1017" i="1"/>
  <c r="G1017" i="1" s="1"/>
  <c r="K1017" i="1" s="1"/>
  <c r="L1017" i="1" s="1"/>
  <c r="F1018" i="1"/>
  <c r="F1019" i="1"/>
  <c r="G1019" i="1" s="1"/>
  <c r="K1019" i="1" s="1"/>
  <c r="L1019" i="1" s="1"/>
  <c r="F1020" i="1"/>
  <c r="G1020" i="1" s="1"/>
  <c r="K1020" i="1" s="1"/>
  <c r="L1020" i="1" s="1"/>
  <c r="F1021" i="1"/>
  <c r="G1021" i="1" s="1"/>
  <c r="K1021" i="1" s="1"/>
  <c r="L1021" i="1" s="1"/>
  <c r="F1022" i="1"/>
  <c r="F1023" i="1"/>
  <c r="G1023" i="1" s="1"/>
  <c r="K1023" i="1" s="1"/>
  <c r="L1023" i="1" s="1"/>
  <c r="F1024" i="1"/>
  <c r="F1025" i="1"/>
  <c r="G1025" i="1" s="1"/>
  <c r="K1025" i="1" s="1"/>
  <c r="L1025" i="1" s="1"/>
  <c r="F1026" i="1"/>
  <c r="G1026" i="1" s="1"/>
  <c r="K1026" i="1" s="1"/>
  <c r="L1026" i="1" s="1"/>
  <c r="F1027" i="1"/>
  <c r="G1027" i="1" s="1"/>
  <c r="K1027" i="1" s="1"/>
  <c r="L1027" i="1" s="1"/>
  <c r="F1028" i="1"/>
  <c r="G1028" i="1" s="1"/>
  <c r="K1028" i="1" s="1"/>
  <c r="L1028" i="1" s="1"/>
  <c r="F1029" i="1"/>
  <c r="G1029" i="1" s="1"/>
  <c r="K1029" i="1" s="1"/>
  <c r="L1029" i="1" s="1"/>
  <c r="F1030" i="1"/>
  <c r="G1030" i="1" s="1"/>
  <c r="K1030" i="1" s="1"/>
  <c r="L1030" i="1" s="1"/>
  <c r="F1031" i="1"/>
  <c r="G1031" i="1" s="1"/>
  <c r="K1031" i="1" s="1"/>
  <c r="L1031" i="1" s="1"/>
  <c r="F1032" i="1"/>
  <c r="G1032" i="1" s="1"/>
  <c r="K1032" i="1" s="1"/>
  <c r="L1032" i="1" s="1"/>
  <c r="F1033" i="1"/>
  <c r="G1033" i="1" s="1"/>
  <c r="K1033" i="1" s="1"/>
  <c r="L1033" i="1" s="1"/>
  <c r="F1034" i="1"/>
  <c r="F1035" i="1"/>
  <c r="G1035" i="1" s="1"/>
  <c r="K1035" i="1" s="1"/>
  <c r="L1035" i="1" s="1"/>
  <c r="F1036" i="1"/>
  <c r="G1036" i="1" s="1"/>
  <c r="K1036" i="1" s="1"/>
  <c r="L1036" i="1" s="1"/>
  <c r="F1037" i="1"/>
  <c r="G1037" i="1" s="1"/>
  <c r="K1037" i="1" s="1"/>
  <c r="L1037" i="1" s="1"/>
  <c r="F1038" i="1"/>
  <c r="F1039" i="1"/>
  <c r="G1039" i="1" s="1"/>
  <c r="K1039" i="1" s="1"/>
  <c r="L1039" i="1" s="1"/>
  <c r="F1040" i="1"/>
  <c r="F1041" i="1"/>
  <c r="G1041" i="1" s="1"/>
  <c r="K1041" i="1" s="1"/>
  <c r="L1041" i="1" s="1"/>
  <c r="F1042" i="1"/>
  <c r="G1042" i="1" s="1"/>
  <c r="K1042" i="1" s="1"/>
  <c r="L1042" i="1" s="1"/>
  <c r="F1043" i="1"/>
  <c r="G1043" i="1" s="1"/>
  <c r="K1043" i="1" s="1"/>
  <c r="L1043" i="1" s="1"/>
  <c r="F1044" i="1"/>
  <c r="G1044" i="1" s="1"/>
  <c r="K1044" i="1" s="1"/>
  <c r="L1044" i="1" s="1"/>
  <c r="F1045" i="1"/>
  <c r="G1045" i="1" s="1"/>
  <c r="K1045" i="1" s="1"/>
  <c r="L1045" i="1" s="1"/>
  <c r="F1046" i="1"/>
  <c r="G1046" i="1" s="1"/>
  <c r="K1046" i="1" s="1"/>
  <c r="L1046" i="1" s="1"/>
  <c r="F1047" i="1"/>
  <c r="G1047" i="1" s="1"/>
  <c r="K1047" i="1" s="1"/>
  <c r="L1047" i="1" s="1"/>
  <c r="F1048" i="1"/>
  <c r="G1048" i="1" s="1"/>
  <c r="K1048" i="1" s="1"/>
  <c r="L1048" i="1" s="1"/>
  <c r="F1049" i="1"/>
  <c r="G1049" i="1" s="1"/>
  <c r="K1049" i="1" s="1"/>
  <c r="L1049" i="1" s="1"/>
  <c r="F1050" i="1"/>
  <c r="F1051" i="1"/>
  <c r="G1051" i="1" s="1"/>
  <c r="K1051" i="1" s="1"/>
  <c r="L1051" i="1" s="1"/>
  <c r="F1052" i="1"/>
  <c r="G1052" i="1" s="1"/>
  <c r="K1052" i="1" s="1"/>
  <c r="L1052" i="1" s="1"/>
  <c r="F1053" i="1"/>
  <c r="G1053" i="1" s="1"/>
  <c r="K1053" i="1" s="1"/>
  <c r="L1053" i="1" s="1"/>
  <c r="F1054" i="1"/>
  <c r="F1055" i="1"/>
  <c r="G1055" i="1" s="1"/>
  <c r="K1055" i="1" s="1"/>
  <c r="L1055" i="1" s="1"/>
  <c r="F1056" i="1"/>
  <c r="F1057" i="1"/>
  <c r="G1057" i="1" s="1"/>
  <c r="K1057" i="1" s="1"/>
  <c r="L1057" i="1" s="1"/>
  <c r="F1058" i="1"/>
  <c r="G1058" i="1" s="1"/>
  <c r="K1058" i="1" s="1"/>
  <c r="L1058" i="1" s="1"/>
  <c r="F1059" i="1"/>
  <c r="G1059" i="1" s="1"/>
  <c r="K1059" i="1" s="1"/>
  <c r="L1059" i="1" s="1"/>
  <c r="F1060" i="1"/>
  <c r="G1060" i="1" s="1"/>
  <c r="K1060" i="1" s="1"/>
  <c r="L1060" i="1" s="1"/>
  <c r="F1061" i="1"/>
  <c r="G1061" i="1" s="1"/>
  <c r="K1061" i="1" s="1"/>
  <c r="L1061" i="1" s="1"/>
  <c r="F1062" i="1"/>
  <c r="G1062" i="1" s="1"/>
  <c r="K1062" i="1" s="1"/>
  <c r="L1062" i="1" s="1"/>
  <c r="F1063" i="1"/>
  <c r="G1063" i="1" s="1"/>
  <c r="K1063" i="1" s="1"/>
  <c r="L1063" i="1" s="1"/>
  <c r="F1064" i="1"/>
  <c r="G1064" i="1" s="1"/>
  <c r="K1064" i="1" s="1"/>
  <c r="L1064" i="1" s="1"/>
  <c r="F1065" i="1"/>
  <c r="G1065" i="1" s="1"/>
  <c r="K1065" i="1" s="1"/>
  <c r="L1065" i="1" s="1"/>
  <c r="F1066" i="1"/>
  <c r="F1067" i="1"/>
  <c r="G1067" i="1" s="1"/>
  <c r="K1067" i="1" s="1"/>
  <c r="L1067" i="1" s="1"/>
  <c r="F1068" i="1"/>
  <c r="G1068" i="1" s="1"/>
  <c r="K1068" i="1" s="1"/>
  <c r="L1068" i="1" s="1"/>
  <c r="F1069" i="1"/>
  <c r="G1069" i="1" s="1"/>
  <c r="K1069" i="1" s="1"/>
  <c r="L1069" i="1" s="1"/>
  <c r="F1070" i="1"/>
  <c r="F1071" i="1"/>
  <c r="G1071" i="1" s="1"/>
  <c r="K1071" i="1" s="1"/>
  <c r="L1071" i="1" s="1"/>
  <c r="F1072" i="1"/>
  <c r="F1073" i="1"/>
  <c r="G1073" i="1" s="1"/>
  <c r="K1073" i="1" s="1"/>
  <c r="L1073" i="1" s="1"/>
  <c r="F1074" i="1"/>
  <c r="G1074" i="1" s="1"/>
  <c r="K1074" i="1" s="1"/>
  <c r="L1074" i="1" s="1"/>
  <c r="F1075" i="1"/>
  <c r="G1075" i="1" s="1"/>
  <c r="K1075" i="1" s="1"/>
  <c r="L1075" i="1" s="1"/>
  <c r="F1076" i="1"/>
  <c r="G1076" i="1" s="1"/>
  <c r="K1076" i="1" s="1"/>
  <c r="L1076" i="1" s="1"/>
  <c r="F1077" i="1"/>
  <c r="G1077" i="1" s="1"/>
  <c r="K1077" i="1" s="1"/>
  <c r="L1077" i="1" s="1"/>
  <c r="F1078" i="1"/>
  <c r="G1078" i="1" s="1"/>
  <c r="K1078" i="1" s="1"/>
  <c r="L1078" i="1" s="1"/>
  <c r="F1079" i="1"/>
  <c r="G1079" i="1" s="1"/>
  <c r="K1079" i="1" s="1"/>
  <c r="L1079" i="1" s="1"/>
  <c r="F1080" i="1"/>
  <c r="G1080" i="1" s="1"/>
  <c r="K1080" i="1" s="1"/>
  <c r="L1080" i="1" s="1"/>
  <c r="F1081" i="1"/>
  <c r="G1081" i="1" s="1"/>
  <c r="K1081" i="1" s="1"/>
  <c r="L1081" i="1" s="1"/>
  <c r="F1082" i="1"/>
  <c r="F1083" i="1"/>
  <c r="G1083" i="1" s="1"/>
  <c r="K1083" i="1" s="1"/>
  <c r="L1083" i="1" s="1"/>
  <c r="F1084" i="1"/>
  <c r="G1084" i="1" s="1"/>
  <c r="K1084" i="1" s="1"/>
  <c r="L1084" i="1" s="1"/>
  <c r="F1085" i="1"/>
  <c r="G1085" i="1" s="1"/>
  <c r="K1085" i="1" s="1"/>
  <c r="L1085" i="1" s="1"/>
  <c r="F1086" i="1"/>
  <c r="F1087" i="1"/>
  <c r="G1087" i="1" s="1"/>
  <c r="K1087" i="1" s="1"/>
  <c r="L1087" i="1" s="1"/>
  <c r="F1088" i="1"/>
  <c r="F1089" i="1"/>
  <c r="G1089" i="1" s="1"/>
  <c r="K1089" i="1" s="1"/>
  <c r="L1089" i="1" s="1"/>
  <c r="F1090" i="1"/>
  <c r="G1090" i="1" s="1"/>
  <c r="K1090" i="1" s="1"/>
  <c r="L1090" i="1" s="1"/>
  <c r="F1091" i="1"/>
  <c r="G1091" i="1" s="1"/>
  <c r="K1091" i="1" s="1"/>
  <c r="L1091" i="1" s="1"/>
  <c r="F1092" i="1"/>
  <c r="G1092" i="1" s="1"/>
  <c r="K1092" i="1" s="1"/>
  <c r="L1092" i="1" s="1"/>
  <c r="F1093" i="1"/>
  <c r="G1093" i="1" s="1"/>
  <c r="K1093" i="1" s="1"/>
  <c r="L1093" i="1" s="1"/>
  <c r="F1094" i="1"/>
  <c r="G1094" i="1" s="1"/>
  <c r="K1094" i="1" s="1"/>
  <c r="L1094" i="1" s="1"/>
  <c r="F1095" i="1"/>
  <c r="G1095" i="1" s="1"/>
  <c r="K1095" i="1" s="1"/>
  <c r="L1095" i="1" s="1"/>
  <c r="F1096" i="1"/>
  <c r="G1096" i="1" s="1"/>
  <c r="K1096" i="1" s="1"/>
  <c r="L1096" i="1" s="1"/>
  <c r="F1097" i="1"/>
  <c r="G1097" i="1" s="1"/>
  <c r="K1097" i="1" s="1"/>
  <c r="L1097" i="1" s="1"/>
  <c r="F1098" i="1"/>
  <c r="F1099" i="1"/>
  <c r="G1099" i="1" s="1"/>
  <c r="K1099" i="1" s="1"/>
  <c r="L1099" i="1" s="1"/>
  <c r="F1100" i="1"/>
  <c r="G1100" i="1" s="1"/>
  <c r="K1100" i="1" s="1"/>
  <c r="L1100" i="1" s="1"/>
  <c r="F1101" i="1"/>
  <c r="G1101" i="1" s="1"/>
  <c r="K1101" i="1" s="1"/>
  <c r="L1101" i="1" s="1"/>
  <c r="F1102" i="1"/>
  <c r="F1103" i="1"/>
  <c r="G1103" i="1" s="1"/>
  <c r="K1103" i="1" s="1"/>
  <c r="L1103" i="1" s="1"/>
  <c r="F1104" i="1"/>
  <c r="F1105" i="1"/>
  <c r="G1105" i="1" s="1"/>
  <c r="K1105" i="1" s="1"/>
  <c r="L1105" i="1" s="1"/>
  <c r="F1106" i="1"/>
  <c r="G1106" i="1" s="1"/>
  <c r="K1106" i="1" s="1"/>
  <c r="L1106" i="1" s="1"/>
  <c r="F1107" i="1"/>
  <c r="G1107" i="1" s="1"/>
  <c r="K1107" i="1" s="1"/>
  <c r="L1107" i="1" s="1"/>
  <c r="F1108" i="1"/>
  <c r="G1108" i="1" s="1"/>
  <c r="K1108" i="1" s="1"/>
  <c r="L1108" i="1" s="1"/>
  <c r="F1109" i="1"/>
  <c r="G1109" i="1" s="1"/>
  <c r="K1109" i="1" s="1"/>
  <c r="L1109" i="1" s="1"/>
  <c r="F1110" i="1"/>
  <c r="G1110" i="1" s="1"/>
  <c r="K1110" i="1" s="1"/>
  <c r="L1110" i="1" s="1"/>
  <c r="F1111" i="1"/>
  <c r="G1111" i="1" s="1"/>
  <c r="K1111" i="1" s="1"/>
  <c r="L1111" i="1" s="1"/>
  <c r="F1112" i="1"/>
  <c r="G1112" i="1" s="1"/>
  <c r="K1112" i="1" s="1"/>
  <c r="L1112" i="1" s="1"/>
  <c r="F1113" i="1"/>
  <c r="G1113" i="1" s="1"/>
  <c r="K1113" i="1" s="1"/>
  <c r="L1113" i="1" s="1"/>
  <c r="F1114" i="1"/>
  <c r="F1115" i="1"/>
  <c r="G1115" i="1" s="1"/>
  <c r="K1115" i="1" s="1"/>
  <c r="L1115" i="1" s="1"/>
  <c r="F1116" i="1"/>
  <c r="G1116" i="1" s="1"/>
  <c r="K1116" i="1" s="1"/>
  <c r="L1116" i="1" s="1"/>
  <c r="F1117" i="1"/>
  <c r="G1117" i="1" s="1"/>
  <c r="K1117" i="1" s="1"/>
  <c r="L1117" i="1" s="1"/>
  <c r="F1118" i="1"/>
  <c r="F1119" i="1"/>
  <c r="G1119" i="1" s="1"/>
  <c r="K1119" i="1" s="1"/>
  <c r="L1119" i="1" s="1"/>
  <c r="F1120" i="1"/>
  <c r="F1121" i="1"/>
  <c r="G1121" i="1" s="1"/>
  <c r="K1121" i="1" s="1"/>
  <c r="L1121" i="1" s="1"/>
  <c r="F1122" i="1"/>
  <c r="G1122" i="1" s="1"/>
  <c r="K1122" i="1" s="1"/>
  <c r="L1122" i="1" s="1"/>
  <c r="F1123" i="1"/>
  <c r="G1123" i="1" s="1"/>
  <c r="K1123" i="1" s="1"/>
  <c r="L1123" i="1" s="1"/>
  <c r="F1124" i="1"/>
  <c r="G1124" i="1" s="1"/>
  <c r="K1124" i="1" s="1"/>
  <c r="L1124" i="1" s="1"/>
  <c r="F1125" i="1"/>
  <c r="G1125" i="1" s="1"/>
  <c r="K1125" i="1" s="1"/>
  <c r="L1125" i="1" s="1"/>
  <c r="F1126" i="1"/>
  <c r="G1126" i="1" s="1"/>
  <c r="K1126" i="1" s="1"/>
  <c r="L1126" i="1" s="1"/>
  <c r="F1127" i="1"/>
  <c r="G1127" i="1" s="1"/>
  <c r="K1127" i="1" s="1"/>
  <c r="L1127" i="1" s="1"/>
  <c r="F1128" i="1"/>
  <c r="G1128" i="1" s="1"/>
  <c r="K1128" i="1" s="1"/>
  <c r="L1128" i="1" s="1"/>
  <c r="F1129" i="1"/>
  <c r="G1129" i="1" s="1"/>
  <c r="K1129" i="1" s="1"/>
  <c r="L1129" i="1" s="1"/>
  <c r="F1130" i="1"/>
  <c r="F1131" i="1"/>
  <c r="G1131" i="1" s="1"/>
  <c r="K1131" i="1" s="1"/>
  <c r="L1131" i="1" s="1"/>
  <c r="F1132" i="1"/>
  <c r="G1132" i="1" s="1"/>
  <c r="K1132" i="1" s="1"/>
  <c r="L1132" i="1" s="1"/>
  <c r="F1133" i="1"/>
  <c r="G1133" i="1" s="1"/>
  <c r="K1133" i="1" s="1"/>
  <c r="L1133" i="1" s="1"/>
  <c r="F1134" i="1"/>
  <c r="F1135" i="1"/>
  <c r="G1135" i="1" s="1"/>
  <c r="K1135" i="1" s="1"/>
  <c r="L1135" i="1" s="1"/>
  <c r="F1136" i="1"/>
  <c r="F1137" i="1"/>
  <c r="G1137" i="1" s="1"/>
  <c r="K1137" i="1" s="1"/>
  <c r="L1137" i="1" s="1"/>
  <c r="F1138" i="1"/>
  <c r="G1138" i="1" s="1"/>
  <c r="K1138" i="1" s="1"/>
  <c r="L1138" i="1" s="1"/>
  <c r="F1139" i="1"/>
  <c r="G1139" i="1" s="1"/>
  <c r="K1139" i="1" s="1"/>
  <c r="L1139" i="1" s="1"/>
  <c r="F1140" i="1"/>
  <c r="G1140" i="1" s="1"/>
  <c r="K1140" i="1" s="1"/>
  <c r="L1140" i="1" s="1"/>
  <c r="F1141" i="1"/>
  <c r="G1141" i="1" s="1"/>
  <c r="K1141" i="1" s="1"/>
  <c r="L1141" i="1" s="1"/>
  <c r="F1142" i="1"/>
  <c r="G1142" i="1" s="1"/>
  <c r="K1142" i="1" s="1"/>
  <c r="L1142" i="1" s="1"/>
  <c r="F1143" i="1"/>
  <c r="G1143" i="1" s="1"/>
  <c r="K1143" i="1" s="1"/>
  <c r="L1143" i="1" s="1"/>
  <c r="F1144" i="1"/>
  <c r="G1144" i="1" s="1"/>
  <c r="K1144" i="1" s="1"/>
  <c r="L1144" i="1" s="1"/>
  <c r="F1145" i="1"/>
  <c r="G1145" i="1" s="1"/>
  <c r="K1145" i="1" s="1"/>
  <c r="L1145" i="1" s="1"/>
  <c r="F1146" i="1"/>
  <c r="F1147" i="1"/>
  <c r="G1147" i="1" s="1"/>
  <c r="K1147" i="1" s="1"/>
  <c r="L1147" i="1" s="1"/>
  <c r="F1148" i="1"/>
  <c r="G1148" i="1" s="1"/>
  <c r="K1148" i="1" s="1"/>
  <c r="L1148" i="1" s="1"/>
  <c r="F1149" i="1"/>
  <c r="G1149" i="1" s="1"/>
  <c r="K1149" i="1" s="1"/>
  <c r="L1149" i="1" s="1"/>
  <c r="F1150" i="1"/>
  <c r="F1151" i="1"/>
  <c r="G1151" i="1" s="1"/>
  <c r="K1151" i="1" s="1"/>
  <c r="L1151" i="1" s="1"/>
  <c r="F1152" i="1"/>
  <c r="F1153" i="1"/>
  <c r="G1153" i="1" s="1"/>
  <c r="K1153" i="1" s="1"/>
  <c r="L1153" i="1" s="1"/>
  <c r="F1154" i="1"/>
  <c r="G1154" i="1" s="1"/>
  <c r="K1154" i="1" s="1"/>
  <c r="L1154" i="1" s="1"/>
  <c r="F1155" i="1"/>
  <c r="G1155" i="1" s="1"/>
  <c r="K1155" i="1" s="1"/>
  <c r="L1155" i="1" s="1"/>
  <c r="F1156" i="1"/>
  <c r="G1156" i="1" s="1"/>
  <c r="K1156" i="1" s="1"/>
  <c r="L1156" i="1" s="1"/>
  <c r="F1157" i="1"/>
  <c r="G1157" i="1" s="1"/>
  <c r="K1157" i="1" s="1"/>
  <c r="L1157" i="1" s="1"/>
  <c r="F1158" i="1"/>
  <c r="G1158" i="1" s="1"/>
  <c r="K1158" i="1" s="1"/>
  <c r="L1158" i="1" s="1"/>
  <c r="F1159" i="1"/>
  <c r="G1159" i="1" s="1"/>
  <c r="K1159" i="1" s="1"/>
  <c r="L1159" i="1" s="1"/>
  <c r="F1160" i="1"/>
  <c r="G1160" i="1" s="1"/>
  <c r="K1160" i="1" s="1"/>
  <c r="L1160" i="1" s="1"/>
  <c r="F1161" i="1"/>
  <c r="G1161" i="1" s="1"/>
  <c r="K1161" i="1" s="1"/>
  <c r="L1161" i="1" s="1"/>
  <c r="F1162" i="1"/>
  <c r="F1163" i="1"/>
  <c r="G1163" i="1" s="1"/>
  <c r="K1163" i="1" s="1"/>
  <c r="L1163" i="1" s="1"/>
  <c r="F1164" i="1"/>
  <c r="G1164" i="1" s="1"/>
  <c r="K1164" i="1" s="1"/>
  <c r="L1164" i="1" s="1"/>
  <c r="F1165" i="1"/>
  <c r="G1165" i="1" s="1"/>
  <c r="K1165" i="1" s="1"/>
  <c r="L1165" i="1" s="1"/>
  <c r="F1166" i="1"/>
  <c r="F1167" i="1"/>
  <c r="G1167" i="1" s="1"/>
  <c r="K1167" i="1" s="1"/>
  <c r="L1167" i="1" s="1"/>
  <c r="F1168" i="1"/>
  <c r="F1169" i="1"/>
  <c r="G1169" i="1" s="1"/>
  <c r="K1169" i="1" s="1"/>
  <c r="L1169" i="1" s="1"/>
  <c r="F1170" i="1"/>
  <c r="G1170" i="1" s="1"/>
  <c r="K1170" i="1" s="1"/>
  <c r="L1170" i="1" s="1"/>
  <c r="F1171" i="1"/>
  <c r="G1171" i="1" s="1"/>
  <c r="K1171" i="1" s="1"/>
  <c r="L1171" i="1" s="1"/>
  <c r="F1172" i="1"/>
  <c r="G1172" i="1" s="1"/>
  <c r="K1172" i="1" s="1"/>
  <c r="L1172" i="1" s="1"/>
  <c r="F1173" i="1"/>
  <c r="G1173" i="1" s="1"/>
  <c r="K1173" i="1" s="1"/>
  <c r="L1173" i="1" s="1"/>
  <c r="F1174" i="1"/>
  <c r="G1174" i="1" s="1"/>
  <c r="K1174" i="1" s="1"/>
  <c r="L1174" i="1" s="1"/>
  <c r="F1175" i="1"/>
  <c r="G1175" i="1" s="1"/>
  <c r="K1175" i="1" s="1"/>
  <c r="L1175" i="1" s="1"/>
  <c r="F1176" i="1"/>
  <c r="G1176" i="1" s="1"/>
  <c r="K1176" i="1" s="1"/>
  <c r="L1176" i="1" s="1"/>
  <c r="F1177" i="1"/>
  <c r="G1177" i="1" s="1"/>
  <c r="K1177" i="1" s="1"/>
  <c r="L1177" i="1" s="1"/>
  <c r="F1178" i="1"/>
  <c r="F1179" i="1"/>
  <c r="G1179" i="1" s="1"/>
  <c r="K1179" i="1" s="1"/>
  <c r="L1179" i="1" s="1"/>
  <c r="F1180" i="1"/>
  <c r="G1180" i="1" s="1"/>
  <c r="K1180" i="1" s="1"/>
  <c r="L1180" i="1" s="1"/>
  <c r="F1181" i="1"/>
  <c r="G1181" i="1" s="1"/>
  <c r="K1181" i="1" s="1"/>
  <c r="L1181" i="1" s="1"/>
  <c r="F1182" i="1"/>
  <c r="F1183" i="1"/>
  <c r="G1183" i="1" s="1"/>
  <c r="K1183" i="1" s="1"/>
  <c r="L1183" i="1" s="1"/>
  <c r="F1184" i="1"/>
  <c r="F1185" i="1"/>
  <c r="G1185" i="1" s="1"/>
  <c r="K1185" i="1" s="1"/>
  <c r="L1185" i="1" s="1"/>
  <c r="F1186" i="1"/>
  <c r="G1186" i="1" s="1"/>
  <c r="K1186" i="1" s="1"/>
  <c r="L1186" i="1" s="1"/>
  <c r="F1187" i="1"/>
  <c r="G1187" i="1" s="1"/>
  <c r="K1187" i="1" s="1"/>
  <c r="L1187" i="1" s="1"/>
  <c r="F1188" i="1"/>
  <c r="G1188" i="1" s="1"/>
  <c r="K1188" i="1" s="1"/>
  <c r="L1188" i="1" s="1"/>
  <c r="F1189" i="1"/>
  <c r="G1189" i="1" s="1"/>
  <c r="K1189" i="1" s="1"/>
  <c r="L1189" i="1" s="1"/>
  <c r="F1190" i="1"/>
  <c r="G1190" i="1" s="1"/>
  <c r="K1190" i="1" s="1"/>
  <c r="L1190" i="1" s="1"/>
  <c r="F1191" i="1"/>
  <c r="G1191" i="1" s="1"/>
  <c r="K1191" i="1" s="1"/>
  <c r="L1191" i="1" s="1"/>
  <c r="F1192" i="1"/>
  <c r="G1192" i="1" s="1"/>
  <c r="K1192" i="1" s="1"/>
  <c r="L1192" i="1" s="1"/>
  <c r="F1193" i="1"/>
  <c r="G1193" i="1" s="1"/>
  <c r="K1193" i="1" s="1"/>
  <c r="L1193" i="1" s="1"/>
  <c r="F1194" i="1"/>
  <c r="F1195" i="1"/>
  <c r="G1195" i="1" s="1"/>
  <c r="K1195" i="1" s="1"/>
  <c r="L1195" i="1" s="1"/>
  <c r="F1196" i="1"/>
  <c r="G1196" i="1" s="1"/>
  <c r="K1196" i="1" s="1"/>
  <c r="L1196" i="1" s="1"/>
  <c r="F1197" i="1"/>
  <c r="G1197" i="1" s="1"/>
  <c r="K1197" i="1" s="1"/>
  <c r="L1197" i="1" s="1"/>
  <c r="F1198" i="1"/>
  <c r="F1199" i="1"/>
  <c r="G1199" i="1" s="1"/>
  <c r="K1199" i="1" s="1"/>
  <c r="L1199" i="1" s="1"/>
  <c r="F1200" i="1"/>
  <c r="F1201" i="1"/>
  <c r="G1201" i="1" s="1"/>
  <c r="K1201" i="1" s="1"/>
  <c r="L1201" i="1" s="1"/>
  <c r="F1202" i="1"/>
  <c r="G1202" i="1" s="1"/>
  <c r="K1202" i="1" s="1"/>
  <c r="L1202" i="1" s="1"/>
  <c r="F1203" i="1"/>
  <c r="G1203" i="1" s="1"/>
  <c r="K1203" i="1" s="1"/>
  <c r="L1203" i="1" s="1"/>
  <c r="F1204" i="1"/>
  <c r="G1204" i="1" s="1"/>
  <c r="K1204" i="1" s="1"/>
  <c r="L1204" i="1" s="1"/>
  <c r="F1205" i="1"/>
  <c r="G1205" i="1" s="1"/>
  <c r="K1205" i="1" s="1"/>
  <c r="L1205" i="1" s="1"/>
  <c r="F1206" i="1"/>
  <c r="G1206" i="1" s="1"/>
  <c r="K1206" i="1" s="1"/>
  <c r="L1206" i="1" s="1"/>
  <c r="F1207" i="1"/>
  <c r="G1207" i="1" s="1"/>
  <c r="K1207" i="1" s="1"/>
  <c r="L1207" i="1" s="1"/>
  <c r="F1208" i="1"/>
  <c r="G1208" i="1" s="1"/>
  <c r="K1208" i="1" s="1"/>
  <c r="L1208" i="1" s="1"/>
  <c r="F1209" i="1"/>
  <c r="G1209" i="1" s="1"/>
  <c r="K1209" i="1" s="1"/>
  <c r="L1209" i="1" s="1"/>
  <c r="F1210" i="1"/>
  <c r="F1211" i="1"/>
  <c r="G1211" i="1" s="1"/>
  <c r="K1211" i="1" s="1"/>
  <c r="L1211" i="1" s="1"/>
  <c r="F1212" i="1"/>
  <c r="G1212" i="1" s="1"/>
  <c r="K1212" i="1" s="1"/>
  <c r="L1212" i="1" s="1"/>
  <c r="F1213" i="1"/>
  <c r="G1213" i="1" s="1"/>
  <c r="K1213" i="1" s="1"/>
  <c r="L1213" i="1" s="1"/>
  <c r="F1214" i="1"/>
  <c r="F1215" i="1"/>
  <c r="G1215" i="1" s="1"/>
  <c r="K1215" i="1" s="1"/>
  <c r="L1215" i="1" s="1"/>
  <c r="F1216" i="1"/>
  <c r="F1217" i="1"/>
  <c r="G1217" i="1" s="1"/>
  <c r="K1217" i="1" s="1"/>
  <c r="L1217" i="1" s="1"/>
  <c r="F1218" i="1"/>
  <c r="G1218" i="1" s="1"/>
  <c r="K1218" i="1" s="1"/>
  <c r="L1218" i="1" s="1"/>
  <c r="F1219" i="1"/>
  <c r="G1219" i="1" s="1"/>
  <c r="K1219" i="1" s="1"/>
  <c r="L1219" i="1" s="1"/>
  <c r="F1220" i="1"/>
  <c r="G1220" i="1" s="1"/>
  <c r="K1220" i="1" s="1"/>
  <c r="L1220" i="1" s="1"/>
  <c r="F1221" i="1"/>
  <c r="G1221" i="1" s="1"/>
  <c r="K1221" i="1" s="1"/>
  <c r="L1221" i="1" s="1"/>
  <c r="F1222" i="1"/>
  <c r="G1222" i="1" s="1"/>
  <c r="K1222" i="1" s="1"/>
  <c r="L1222" i="1" s="1"/>
  <c r="F1223" i="1"/>
  <c r="G1223" i="1" s="1"/>
  <c r="K1223" i="1" s="1"/>
  <c r="L1223" i="1" s="1"/>
  <c r="F1224" i="1"/>
  <c r="G1224" i="1" s="1"/>
  <c r="K1224" i="1" s="1"/>
  <c r="L1224" i="1" s="1"/>
  <c r="F1225" i="1"/>
  <c r="G1225" i="1" s="1"/>
  <c r="K1225" i="1" s="1"/>
  <c r="L1225" i="1" s="1"/>
  <c r="F1226" i="1"/>
  <c r="F1227" i="1"/>
  <c r="G1227" i="1" s="1"/>
  <c r="K1227" i="1" s="1"/>
  <c r="L1227" i="1" s="1"/>
  <c r="F1228" i="1"/>
  <c r="G1228" i="1" s="1"/>
  <c r="K1228" i="1" s="1"/>
  <c r="L1228" i="1" s="1"/>
  <c r="F1229" i="1"/>
  <c r="G1229" i="1" s="1"/>
  <c r="K1229" i="1" s="1"/>
  <c r="L1229" i="1" s="1"/>
  <c r="F1230" i="1"/>
  <c r="F1231" i="1"/>
  <c r="G1231" i="1" s="1"/>
  <c r="K1231" i="1" s="1"/>
  <c r="L1231" i="1" s="1"/>
  <c r="F1232" i="1"/>
  <c r="F1233" i="1"/>
  <c r="G1233" i="1" s="1"/>
  <c r="K1233" i="1" s="1"/>
  <c r="L1233" i="1" s="1"/>
  <c r="F1234" i="1"/>
  <c r="G1234" i="1" s="1"/>
  <c r="K1234" i="1" s="1"/>
  <c r="L1234" i="1" s="1"/>
  <c r="F1235" i="1"/>
  <c r="G1235" i="1" s="1"/>
  <c r="K1235" i="1" s="1"/>
  <c r="L1235" i="1" s="1"/>
  <c r="F1236" i="1"/>
  <c r="G1236" i="1" s="1"/>
  <c r="K1236" i="1" s="1"/>
  <c r="L1236" i="1" s="1"/>
  <c r="F1237" i="1"/>
  <c r="G1237" i="1" s="1"/>
  <c r="K1237" i="1" s="1"/>
  <c r="L1237" i="1" s="1"/>
  <c r="F1238" i="1"/>
  <c r="G1238" i="1" s="1"/>
  <c r="K1238" i="1" s="1"/>
  <c r="L1238" i="1" s="1"/>
  <c r="F1239" i="1"/>
  <c r="G1239" i="1" s="1"/>
  <c r="K1239" i="1" s="1"/>
  <c r="L1239" i="1" s="1"/>
  <c r="F1240" i="1"/>
  <c r="G1240" i="1" s="1"/>
  <c r="K1240" i="1" s="1"/>
  <c r="L1240" i="1" s="1"/>
  <c r="F1241" i="1"/>
  <c r="G1241" i="1" s="1"/>
  <c r="K1241" i="1" s="1"/>
  <c r="L1241" i="1" s="1"/>
  <c r="F1242" i="1"/>
  <c r="F1243" i="1"/>
  <c r="G1243" i="1" s="1"/>
  <c r="K1243" i="1" s="1"/>
  <c r="L1243" i="1" s="1"/>
  <c r="F1244" i="1"/>
  <c r="G1244" i="1" s="1"/>
  <c r="K1244" i="1" s="1"/>
  <c r="L1244" i="1" s="1"/>
  <c r="F1245" i="1"/>
  <c r="G1245" i="1" s="1"/>
  <c r="K1245" i="1" s="1"/>
  <c r="L1245" i="1" s="1"/>
  <c r="F1246" i="1"/>
  <c r="F1247" i="1"/>
  <c r="G1247" i="1" s="1"/>
  <c r="K1247" i="1" s="1"/>
  <c r="L1247" i="1" s="1"/>
  <c r="F1248" i="1"/>
  <c r="F1249" i="1"/>
  <c r="G1249" i="1" s="1"/>
  <c r="K1249" i="1" s="1"/>
  <c r="L1249" i="1" s="1"/>
  <c r="F1250" i="1"/>
  <c r="G1250" i="1" s="1"/>
  <c r="K1250" i="1" s="1"/>
  <c r="L1250" i="1" s="1"/>
  <c r="F1251" i="1"/>
  <c r="G1251" i="1" s="1"/>
  <c r="K1251" i="1" s="1"/>
  <c r="L1251" i="1" s="1"/>
  <c r="F1252" i="1"/>
  <c r="G1252" i="1" s="1"/>
  <c r="K1252" i="1" s="1"/>
  <c r="L1252" i="1" s="1"/>
  <c r="F1253" i="1"/>
  <c r="G1253" i="1" s="1"/>
  <c r="K1253" i="1" s="1"/>
  <c r="L1253" i="1" s="1"/>
  <c r="F1254" i="1"/>
  <c r="G1254" i="1" s="1"/>
  <c r="K1254" i="1" s="1"/>
  <c r="L1254" i="1" s="1"/>
  <c r="F1255" i="1"/>
  <c r="G1255" i="1" s="1"/>
  <c r="K1255" i="1" s="1"/>
  <c r="L1255" i="1" s="1"/>
  <c r="F1256" i="1"/>
  <c r="G1256" i="1" s="1"/>
  <c r="K1256" i="1" s="1"/>
  <c r="L1256" i="1" s="1"/>
  <c r="F1257" i="1"/>
  <c r="G1257" i="1" s="1"/>
  <c r="K1257" i="1" s="1"/>
  <c r="L1257" i="1" s="1"/>
  <c r="F1258" i="1"/>
  <c r="F1259" i="1"/>
  <c r="G1259" i="1" s="1"/>
  <c r="K1259" i="1" s="1"/>
  <c r="L1259" i="1" s="1"/>
  <c r="F1260" i="1"/>
  <c r="G1260" i="1" s="1"/>
  <c r="K1260" i="1" s="1"/>
  <c r="L1260" i="1" s="1"/>
  <c r="F1261" i="1"/>
  <c r="G1261" i="1" s="1"/>
  <c r="K1261" i="1" s="1"/>
  <c r="L1261" i="1" s="1"/>
  <c r="F1262" i="1"/>
  <c r="F1263" i="1"/>
  <c r="G1263" i="1" s="1"/>
  <c r="K1263" i="1" s="1"/>
  <c r="L1263" i="1" s="1"/>
  <c r="F1264" i="1"/>
  <c r="F1265" i="1"/>
  <c r="G1265" i="1" s="1"/>
  <c r="K1265" i="1" s="1"/>
  <c r="L1265" i="1" s="1"/>
  <c r="F1266" i="1"/>
  <c r="G1266" i="1" s="1"/>
  <c r="K1266" i="1" s="1"/>
  <c r="L1266" i="1" s="1"/>
  <c r="F1267" i="1"/>
  <c r="G1267" i="1" s="1"/>
  <c r="K1267" i="1" s="1"/>
  <c r="L1267" i="1" s="1"/>
  <c r="F1268" i="1"/>
  <c r="G1268" i="1" s="1"/>
  <c r="K1268" i="1" s="1"/>
  <c r="L1268" i="1" s="1"/>
  <c r="F1269" i="1"/>
  <c r="G1269" i="1" s="1"/>
  <c r="K1269" i="1" s="1"/>
  <c r="L1269" i="1" s="1"/>
  <c r="F1270" i="1"/>
  <c r="G1270" i="1" s="1"/>
  <c r="K1270" i="1" s="1"/>
  <c r="L1270" i="1" s="1"/>
  <c r="F1271" i="1"/>
  <c r="G1271" i="1" s="1"/>
  <c r="K1271" i="1" s="1"/>
  <c r="L1271" i="1" s="1"/>
  <c r="F1272" i="1"/>
  <c r="G1272" i="1" s="1"/>
  <c r="K1272" i="1" s="1"/>
  <c r="L1272" i="1" s="1"/>
  <c r="F1273" i="1"/>
  <c r="G1273" i="1" s="1"/>
  <c r="K1273" i="1" s="1"/>
  <c r="L1273" i="1" s="1"/>
  <c r="F1274" i="1"/>
  <c r="F1275" i="1"/>
  <c r="G1275" i="1" s="1"/>
  <c r="K1275" i="1" s="1"/>
  <c r="L1275" i="1" s="1"/>
  <c r="F1276" i="1"/>
  <c r="G1276" i="1" s="1"/>
  <c r="K1276" i="1" s="1"/>
  <c r="L1276" i="1" s="1"/>
  <c r="F1277" i="1"/>
  <c r="G1277" i="1" s="1"/>
  <c r="K1277" i="1" s="1"/>
  <c r="L1277" i="1" s="1"/>
  <c r="F1278" i="1"/>
  <c r="F1279" i="1"/>
  <c r="G1279" i="1" s="1"/>
  <c r="K1279" i="1" s="1"/>
  <c r="L1279" i="1" s="1"/>
  <c r="F1280" i="1"/>
  <c r="F1281" i="1"/>
  <c r="G1281" i="1" s="1"/>
  <c r="K1281" i="1" s="1"/>
  <c r="L1281" i="1" s="1"/>
  <c r="F1282" i="1"/>
  <c r="G1282" i="1" s="1"/>
  <c r="K1282" i="1" s="1"/>
  <c r="L1282" i="1" s="1"/>
  <c r="F1283" i="1"/>
  <c r="G1283" i="1" s="1"/>
  <c r="K1283" i="1" s="1"/>
  <c r="L1283" i="1" s="1"/>
  <c r="F1284" i="1"/>
  <c r="G1284" i="1" s="1"/>
  <c r="K1284" i="1" s="1"/>
  <c r="L1284" i="1" s="1"/>
  <c r="F1285" i="1"/>
  <c r="G1285" i="1" s="1"/>
  <c r="K1285" i="1" s="1"/>
  <c r="L1285" i="1" s="1"/>
  <c r="F1286" i="1"/>
  <c r="G1286" i="1" s="1"/>
  <c r="K1286" i="1" s="1"/>
  <c r="L1286" i="1" s="1"/>
  <c r="F1287" i="1"/>
  <c r="G1287" i="1" s="1"/>
  <c r="K1287" i="1" s="1"/>
  <c r="L1287" i="1" s="1"/>
  <c r="F1288" i="1"/>
  <c r="G1288" i="1" s="1"/>
  <c r="K1288" i="1" s="1"/>
  <c r="L1288" i="1" s="1"/>
  <c r="F1289" i="1"/>
  <c r="G1289" i="1" s="1"/>
  <c r="K1289" i="1" s="1"/>
  <c r="L1289" i="1" s="1"/>
  <c r="F1290" i="1"/>
  <c r="F1291" i="1"/>
  <c r="G1291" i="1" s="1"/>
  <c r="K1291" i="1" s="1"/>
  <c r="L1291" i="1" s="1"/>
  <c r="F1292" i="1"/>
  <c r="G1292" i="1" s="1"/>
  <c r="K1292" i="1" s="1"/>
  <c r="L1292" i="1" s="1"/>
  <c r="F1293" i="1"/>
  <c r="G1293" i="1" s="1"/>
  <c r="K1293" i="1" s="1"/>
  <c r="L1293" i="1" s="1"/>
  <c r="F1294" i="1"/>
  <c r="F1295" i="1"/>
  <c r="G1295" i="1" s="1"/>
  <c r="K1295" i="1" s="1"/>
  <c r="L1295" i="1" s="1"/>
  <c r="F1296" i="1"/>
  <c r="F1297" i="1"/>
  <c r="G1297" i="1" s="1"/>
  <c r="K1297" i="1" s="1"/>
  <c r="L1297" i="1" s="1"/>
  <c r="F1298" i="1"/>
  <c r="G1298" i="1" s="1"/>
  <c r="K1298" i="1" s="1"/>
  <c r="L1298" i="1" s="1"/>
  <c r="F1299" i="1"/>
  <c r="F1300" i="1"/>
  <c r="F1301" i="1"/>
  <c r="G1301" i="1" s="1"/>
  <c r="K1301" i="1" s="1"/>
  <c r="L1301" i="1" s="1"/>
  <c r="F1302" i="1"/>
  <c r="G1302" i="1" s="1"/>
  <c r="K1302" i="1" s="1"/>
  <c r="L1302" i="1" s="1"/>
  <c r="F1303" i="1"/>
  <c r="F1304" i="1"/>
  <c r="F1305" i="1"/>
  <c r="G1305" i="1" s="1"/>
  <c r="K1305" i="1" s="1"/>
  <c r="L1305" i="1" s="1"/>
  <c r="F1306" i="1"/>
  <c r="G1306" i="1" s="1"/>
  <c r="K1306" i="1" s="1"/>
  <c r="L1306" i="1" s="1"/>
  <c r="F1307" i="1"/>
  <c r="F1308" i="1"/>
  <c r="F1309" i="1"/>
  <c r="G1309" i="1" s="1"/>
  <c r="K1309" i="1" s="1"/>
  <c r="L1309" i="1" s="1"/>
  <c r="F1310" i="1"/>
  <c r="G1310" i="1" s="1"/>
  <c r="K1310" i="1" s="1"/>
  <c r="L1310" i="1" s="1"/>
  <c r="F1311" i="1"/>
  <c r="F1312" i="1"/>
  <c r="F1313" i="1"/>
  <c r="G1313" i="1" s="1"/>
  <c r="K1313" i="1" s="1"/>
  <c r="L1313" i="1" s="1"/>
  <c r="F1314" i="1"/>
  <c r="G1314" i="1" s="1"/>
  <c r="K1314" i="1" s="1"/>
  <c r="L1314" i="1" s="1"/>
  <c r="F1315" i="1"/>
  <c r="F1316" i="1"/>
  <c r="F1317" i="1"/>
  <c r="G1317" i="1" s="1"/>
  <c r="K1317" i="1" s="1"/>
  <c r="L1317" i="1" s="1"/>
  <c r="F1318" i="1"/>
  <c r="G1318" i="1" s="1"/>
  <c r="K1318" i="1" s="1"/>
  <c r="L1318" i="1" s="1"/>
  <c r="F1319" i="1"/>
  <c r="F1320" i="1"/>
  <c r="F1321" i="1"/>
  <c r="G1321" i="1" s="1"/>
  <c r="K1321" i="1" s="1"/>
  <c r="L1321" i="1" s="1"/>
  <c r="F1322" i="1"/>
  <c r="G1322" i="1" s="1"/>
  <c r="K1322" i="1" s="1"/>
  <c r="L1322" i="1" s="1"/>
  <c r="F1323" i="1"/>
  <c r="F1324" i="1"/>
  <c r="F1325" i="1"/>
  <c r="G1325" i="1" s="1"/>
  <c r="K1325" i="1" s="1"/>
  <c r="L1325" i="1" s="1"/>
  <c r="F1326" i="1"/>
  <c r="G1326" i="1" s="1"/>
  <c r="K1326" i="1" s="1"/>
  <c r="L1326" i="1" s="1"/>
  <c r="F1327" i="1"/>
  <c r="F1328" i="1"/>
  <c r="F1329" i="1"/>
  <c r="G1329" i="1" s="1"/>
  <c r="K1329" i="1" s="1"/>
  <c r="L1329" i="1" s="1"/>
  <c r="F1330" i="1"/>
  <c r="G1330" i="1" s="1"/>
  <c r="K1330" i="1" s="1"/>
  <c r="L1330" i="1" s="1"/>
  <c r="F1331" i="1"/>
  <c r="F1332" i="1"/>
  <c r="F1333" i="1"/>
  <c r="G1333" i="1" s="1"/>
  <c r="K1333" i="1" s="1"/>
  <c r="L1333" i="1" s="1"/>
  <c r="F1334" i="1"/>
  <c r="G1334" i="1" s="1"/>
  <c r="K1334" i="1" s="1"/>
  <c r="L1334" i="1" s="1"/>
  <c r="F1335" i="1"/>
  <c r="F1336" i="1"/>
  <c r="F1337" i="1"/>
  <c r="G1337" i="1" s="1"/>
  <c r="K1337" i="1" s="1"/>
  <c r="L1337" i="1" s="1"/>
  <c r="F1338" i="1"/>
  <c r="G1338" i="1" s="1"/>
  <c r="K1338" i="1" s="1"/>
  <c r="L1338" i="1" s="1"/>
  <c r="F1339" i="1"/>
  <c r="F1340" i="1"/>
  <c r="F1341" i="1"/>
  <c r="G1341" i="1" s="1"/>
  <c r="K1341" i="1" s="1"/>
  <c r="L1341" i="1" s="1"/>
  <c r="F1342" i="1"/>
  <c r="G1342" i="1" s="1"/>
  <c r="K1342" i="1" s="1"/>
  <c r="L1342" i="1" s="1"/>
  <c r="F1343" i="1"/>
  <c r="F1344" i="1"/>
  <c r="F1345" i="1"/>
  <c r="G1345" i="1" s="1"/>
  <c r="K1345" i="1" s="1"/>
  <c r="L1345" i="1" s="1"/>
  <c r="F1346" i="1"/>
  <c r="G1346" i="1" s="1"/>
  <c r="K1346" i="1" s="1"/>
  <c r="L1346" i="1" s="1"/>
  <c r="F1347" i="1"/>
  <c r="F1348" i="1"/>
  <c r="F1349" i="1"/>
  <c r="G1349" i="1" s="1"/>
  <c r="K1349" i="1" s="1"/>
  <c r="L1349" i="1" s="1"/>
  <c r="F1350" i="1"/>
  <c r="G1350" i="1" s="1"/>
  <c r="K1350" i="1" s="1"/>
  <c r="L1350" i="1" s="1"/>
  <c r="F1351" i="1"/>
  <c r="F1352" i="1"/>
  <c r="F1353" i="1"/>
  <c r="G1353" i="1" s="1"/>
  <c r="K1353" i="1" s="1"/>
  <c r="L1353" i="1" s="1"/>
  <c r="F1354" i="1"/>
  <c r="G1354" i="1" s="1"/>
  <c r="K1354" i="1" s="1"/>
  <c r="L1354" i="1" s="1"/>
  <c r="F1355" i="1"/>
  <c r="F1356" i="1"/>
  <c r="F1357" i="1"/>
  <c r="G1357" i="1" s="1"/>
  <c r="K1357" i="1" s="1"/>
  <c r="L1357" i="1" s="1"/>
  <c r="F1358" i="1"/>
  <c r="G1358" i="1" s="1"/>
  <c r="K1358" i="1" s="1"/>
  <c r="L1358" i="1" s="1"/>
  <c r="F1359" i="1"/>
  <c r="F1360" i="1"/>
  <c r="F1361" i="1"/>
  <c r="G1361" i="1" s="1"/>
  <c r="K1361" i="1" s="1"/>
  <c r="L1361" i="1" s="1"/>
  <c r="F1362" i="1"/>
  <c r="G1362" i="1" s="1"/>
  <c r="K1362" i="1" s="1"/>
  <c r="L1362" i="1" s="1"/>
  <c r="F1363" i="1"/>
  <c r="F1364" i="1"/>
  <c r="F1365" i="1"/>
  <c r="G1365" i="1" s="1"/>
  <c r="K1365" i="1" s="1"/>
  <c r="L1365" i="1" s="1"/>
  <c r="F1366" i="1"/>
  <c r="G1366" i="1" s="1"/>
  <c r="K1366" i="1" s="1"/>
  <c r="L1366" i="1" s="1"/>
  <c r="F1367" i="1"/>
  <c r="F1368" i="1"/>
  <c r="F1369" i="1"/>
  <c r="G1369" i="1" s="1"/>
  <c r="K1369" i="1" s="1"/>
  <c r="L1369" i="1" s="1"/>
  <c r="F1370" i="1"/>
  <c r="G1370" i="1" s="1"/>
  <c r="K1370" i="1" s="1"/>
  <c r="L1370" i="1" s="1"/>
  <c r="F1371" i="1"/>
  <c r="F1372" i="1"/>
  <c r="F1373" i="1"/>
  <c r="G1373" i="1" s="1"/>
  <c r="K1373" i="1" s="1"/>
  <c r="L1373" i="1" s="1"/>
  <c r="F1374" i="1"/>
  <c r="G1374" i="1" s="1"/>
  <c r="K1374" i="1" s="1"/>
  <c r="L1374" i="1" s="1"/>
  <c r="F1375" i="1"/>
  <c r="F1376" i="1"/>
  <c r="F1377" i="1"/>
  <c r="G1377" i="1" s="1"/>
  <c r="K1377" i="1" s="1"/>
  <c r="L1377" i="1" s="1"/>
  <c r="F1378" i="1"/>
  <c r="G1378" i="1" s="1"/>
  <c r="K1378" i="1" s="1"/>
  <c r="L1378" i="1" s="1"/>
  <c r="F1379" i="1"/>
  <c r="F1380" i="1"/>
  <c r="F1381" i="1"/>
  <c r="G1381" i="1" s="1"/>
  <c r="K1381" i="1" s="1"/>
  <c r="L1381" i="1" s="1"/>
  <c r="F1382" i="1"/>
  <c r="G1382" i="1" s="1"/>
  <c r="K1382" i="1" s="1"/>
  <c r="L1382" i="1" s="1"/>
  <c r="F1383" i="1"/>
  <c r="F1384" i="1"/>
  <c r="F1385" i="1"/>
  <c r="G1385" i="1" s="1"/>
  <c r="K1385" i="1" s="1"/>
  <c r="L1385" i="1" s="1"/>
  <c r="F1386" i="1"/>
  <c r="G1386" i="1" s="1"/>
  <c r="K1386" i="1" s="1"/>
  <c r="L1386" i="1" s="1"/>
  <c r="F1387" i="1"/>
  <c r="F1388" i="1"/>
  <c r="F1389" i="1"/>
  <c r="G1389" i="1" s="1"/>
  <c r="K1389" i="1" s="1"/>
  <c r="L1389" i="1" s="1"/>
  <c r="F1390" i="1"/>
  <c r="G1390" i="1" s="1"/>
  <c r="K1390" i="1" s="1"/>
  <c r="L1390" i="1" s="1"/>
  <c r="F1391" i="1"/>
  <c r="F1392" i="1"/>
  <c r="F1393" i="1"/>
  <c r="G1393" i="1" s="1"/>
  <c r="K1393" i="1" s="1"/>
  <c r="L1393" i="1" s="1"/>
  <c r="F1394" i="1"/>
  <c r="G1394" i="1" s="1"/>
  <c r="K1394" i="1" s="1"/>
  <c r="L1394" i="1" s="1"/>
  <c r="F1395" i="1"/>
  <c r="F1396" i="1"/>
  <c r="F1397" i="1"/>
  <c r="G1397" i="1" s="1"/>
  <c r="K1397" i="1" s="1"/>
  <c r="L1397" i="1" s="1"/>
  <c r="F1398" i="1"/>
  <c r="G1398" i="1" s="1"/>
  <c r="K1398" i="1" s="1"/>
  <c r="L1398" i="1" s="1"/>
  <c r="F1399" i="1"/>
  <c r="F1400" i="1"/>
  <c r="F1401" i="1"/>
  <c r="G1401" i="1" s="1"/>
  <c r="K1401" i="1" s="1"/>
  <c r="L1401" i="1" s="1"/>
  <c r="F1402" i="1"/>
  <c r="G1402" i="1" s="1"/>
  <c r="K1402" i="1" s="1"/>
  <c r="L1402" i="1" s="1"/>
  <c r="F1403" i="1"/>
  <c r="F1404" i="1"/>
  <c r="F1405" i="1"/>
  <c r="G1405" i="1" s="1"/>
  <c r="K1405" i="1" s="1"/>
  <c r="L1405" i="1" s="1"/>
  <c r="F1406" i="1"/>
  <c r="G1406" i="1" s="1"/>
  <c r="K1406" i="1" s="1"/>
  <c r="L1406" i="1" s="1"/>
  <c r="F1407" i="1"/>
  <c r="F1408" i="1"/>
  <c r="F1409" i="1"/>
  <c r="G1409" i="1" s="1"/>
  <c r="K1409" i="1" s="1"/>
  <c r="L1409" i="1" s="1"/>
  <c r="F1410" i="1"/>
  <c r="G1410" i="1" s="1"/>
  <c r="K1410" i="1" s="1"/>
  <c r="L1410" i="1" s="1"/>
  <c r="F1411" i="1"/>
  <c r="F1412" i="1"/>
  <c r="F1413" i="1"/>
  <c r="G1413" i="1" s="1"/>
  <c r="K1413" i="1" s="1"/>
  <c r="L1413" i="1" s="1"/>
  <c r="F1414" i="1"/>
  <c r="G1414" i="1" s="1"/>
  <c r="K1414" i="1" s="1"/>
  <c r="L1414" i="1" s="1"/>
  <c r="F1415" i="1"/>
  <c r="F1416" i="1"/>
  <c r="F1417" i="1"/>
  <c r="G1417" i="1" s="1"/>
  <c r="K1417" i="1" s="1"/>
  <c r="L1417" i="1" s="1"/>
  <c r="F1418" i="1"/>
  <c r="G1418" i="1" s="1"/>
  <c r="K1418" i="1" s="1"/>
  <c r="L1418" i="1" s="1"/>
  <c r="F1419" i="1"/>
  <c r="F1420" i="1"/>
  <c r="F1421" i="1"/>
  <c r="G1421" i="1" s="1"/>
  <c r="K1421" i="1" s="1"/>
  <c r="L1421" i="1" s="1"/>
  <c r="F1422" i="1"/>
  <c r="G1422" i="1" s="1"/>
  <c r="K1422" i="1" s="1"/>
  <c r="L1422" i="1" s="1"/>
  <c r="F1423" i="1"/>
  <c r="F1424" i="1"/>
  <c r="F1425" i="1"/>
  <c r="G1425" i="1" s="1"/>
  <c r="K1425" i="1" s="1"/>
  <c r="L1425" i="1" s="1"/>
  <c r="F1426" i="1"/>
  <c r="G1426" i="1" s="1"/>
  <c r="K1426" i="1" s="1"/>
  <c r="L1426" i="1" s="1"/>
  <c r="F1427" i="1"/>
  <c r="F1428" i="1"/>
  <c r="F1429" i="1"/>
  <c r="G1429" i="1" s="1"/>
  <c r="K1429" i="1" s="1"/>
  <c r="L1429" i="1" s="1"/>
  <c r="F1430" i="1"/>
  <c r="G1430" i="1" s="1"/>
  <c r="K1430" i="1" s="1"/>
  <c r="L1430" i="1" s="1"/>
  <c r="F1431" i="1"/>
  <c r="F1432" i="1"/>
  <c r="F1433" i="1"/>
  <c r="G1433" i="1" s="1"/>
  <c r="K1433" i="1" s="1"/>
  <c r="L1433" i="1" s="1"/>
  <c r="F1434" i="1"/>
  <c r="G1434" i="1" s="1"/>
  <c r="K1434" i="1" s="1"/>
  <c r="L1434" i="1" s="1"/>
  <c r="F1435" i="1"/>
  <c r="F1436" i="1"/>
  <c r="F1437" i="1"/>
  <c r="G1437" i="1" s="1"/>
  <c r="K1437" i="1" s="1"/>
  <c r="L1437" i="1" s="1"/>
  <c r="F1438" i="1"/>
  <c r="G1438" i="1" s="1"/>
  <c r="K1438" i="1" s="1"/>
  <c r="L1438" i="1" s="1"/>
  <c r="F1439" i="1"/>
  <c r="F1440" i="1"/>
  <c r="F1441" i="1"/>
  <c r="G1441" i="1" s="1"/>
  <c r="K1441" i="1" s="1"/>
  <c r="L1441" i="1" s="1"/>
  <c r="F1442" i="1"/>
  <c r="G1442" i="1" s="1"/>
  <c r="K1442" i="1" s="1"/>
  <c r="L1442" i="1" s="1"/>
  <c r="F1443" i="1"/>
  <c r="F1444" i="1"/>
  <c r="F1445" i="1"/>
  <c r="G1445" i="1" s="1"/>
  <c r="K1445" i="1" s="1"/>
  <c r="L1445" i="1" s="1"/>
  <c r="F1446" i="1"/>
  <c r="G1446" i="1" s="1"/>
  <c r="K1446" i="1" s="1"/>
  <c r="L1446" i="1" s="1"/>
  <c r="F1447" i="1"/>
  <c r="F1448" i="1"/>
  <c r="F1449" i="1"/>
  <c r="G1449" i="1" s="1"/>
  <c r="K1449" i="1" s="1"/>
  <c r="L1449" i="1" s="1"/>
  <c r="F1450" i="1"/>
  <c r="G1450" i="1" s="1"/>
  <c r="K1450" i="1" s="1"/>
  <c r="L1450" i="1" s="1"/>
  <c r="F1451" i="1"/>
  <c r="F1452" i="1"/>
  <c r="F1453" i="1"/>
  <c r="G1453" i="1" s="1"/>
  <c r="K1453" i="1" s="1"/>
  <c r="L1453" i="1" s="1"/>
  <c r="F1454" i="1"/>
  <c r="G1454" i="1" s="1"/>
  <c r="K1454" i="1" s="1"/>
  <c r="L1454" i="1" s="1"/>
  <c r="F1455" i="1"/>
  <c r="F1456" i="1"/>
  <c r="F1457" i="1"/>
  <c r="G1457" i="1" s="1"/>
  <c r="K1457" i="1" s="1"/>
  <c r="L1457" i="1" s="1"/>
  <c r="F1458" i="1"/>
  <c r="G1458" i="1" s="1"/>
  <c r="K1458" i="1" s="1"/>
  <c r="L1458" i="1" s="1"/>
  <c r="F1459" i="1"/>
  <c r="F1460" i="1"/>
  <c r="F1461" i="1"/>
  <c r="G1461" i="1" s="1"/>
  <c r="K1461" i="1" s="1"/>
  <c r="L1461" i="1" s="1"/>
  <c r="F1462" i="1"/>
  <c r="G1462" i="1" s="1"/>
  <c r="K1462" i="1" s="1"/>
  <c r="L1462" i="1" s="1"/>
  <c r="F1463" i="1"/>
  <c r="F1464" i="1"/>
  <c r="F1465" i="1"/>
  <c r="G1465" i="1" s="1"/>
  <c r="K1465" i="1" s="1"/>
  <c r="L1465" i="1" s="1"/>
  <c r="F1466" i="1"/>
  <c r="G1466" i="1" s="1"/>
  <c r="K1466" i="1" s="1"/>
  <c r="L1466" i="1" s="1"/>
  <c r="F1467" i="1"/>
  <c r="F1468" i="1"/>
  <c r="F1469" i="1"/>
  <c r="G1469" i="1" s="1"/>
  <c r="K1469" i="1" s="1"/>
  <c r="L1469" i="1" s="1"/>
  <c r="F1470" i="1"/>
  <c r="G1470" i="1" s="1"/>
  <c r="K1470" i="1" s="1"/>
  <c r="L1470" i="1" s="1"/>
  <c r="F1471" i="1"/>
  <c r="F1472" i="1"/>
  <c r="F1473" i="1"/>
  <c r="G1473" i="1" s="1"/>
  <c r="K1473" i="1" s="1"/>
  <c r="L1473" i="1" s="1"/>
  <c r="F1474" i="1"/>
  <c r="G1474" i="1" s="1"/>
  <c r="K1474" i="1" s="1"/>
  <c r="L1474" i="1" s="1"/>
  <c r="F1475" i="1"/>
  <c r="F1476" i="1"/>
  <c r="F1477" i="1"/>
  <c r="G1477" i="1" s="1"/>
  <c r="K1477" i="1" s="1"/>
  <c r="L1477" i="1" s="1"/>
  <c r="F1478" i="1"/>
  <c r="G1478" i="1" s="1"/>
  <c r="K1478" i="1" s="1"/>
  <c r="L1478" i="1" s="1"/>
  <c r="F1479" i="1"/>
  <c r="F1480" i="1"/>
  <c r="F1481" i="1"/>
  <c r="G1481" i="1" s="1"/>
  <c r="K1481" i="1" s="1"/>
  <c r="L1481" i="1" s="1"/>
  <c r="F1482" i="1"/>
  <c r="G1482" i="1" s="1"/>
  <c r="K1482" i="1" s="1"/>
  <c r="L1482" i="1" s="1"/>
  <c r="F1483" i="1"/>
  <c r="F1484" i="1"/>
  <c r="F1485" i="1"/>
  <c r="G1485" i="1" s="1"/>
  <c r="K1485" i="1" s="1"/>
  <c r="L1485" i="1" s="1"/>
  <c r="F1486" i="1"/>
  <c r="G1486" i="1" s="1"/>
  <c r="K1486" i="1" s="1"/>
  <c r="L1486" i="1" s="1"/>
  <c r="F1487" i="1"/>
  <c r="F1488" i="1"/>
  <c r="F1489" i="1"/>
  <c r="G1489" i="1" s="1"/>
  <c r="K1489" i="1" s="1"/>
  <c r="L1489" i="1" s="1"/>
  <c r="F1490" i="1"/>
  <c r="G1490" i="1" s="1"/>
  <c r="K1490" i="1" s="1"/>
  <c r="L1490" i="1" s="1"/>
  <c r="F1491" i="1"/>
  <c r="F1492" i="1"/>
  <c r="F1493" i="1"/>
  <c r="G1493" i="1" s="1"/>
  <c r="K1493" i="1" s="1"/>
  <c r="L1493" i="1" s="1"/>
  <c r="F1494" i="1"/>
  <c r="G1494" i="1" s="1"/>
  <c r="K1494" i="1" s="1"/>
  <c r="L1494" i="1" s="1"/>
  <c r="F1495" i="1"/>
  <c r="F1496" i="1"/>
  <c r="F1497" i="1"/>
  <c r="G1497" i="1" s="1"/>
  <c r="K1497" i="1" s="1"/>
  <c r="L1497" i="1" s="1"/>
  <c r="F1498" i="1"/>
  <c r="G1498" i="1" s="1"/>
  <c r="K1498" i="1" s="1"/>
  <c r="L1498" i="1" s="1"/>
  <c r="F1499" i="1"/>
  <c r="F1500" i="1"/>
  <c r="F1501" i="1"/>
  <c r="G1501" i="1" s="1"/>
  <c r="K1501" i="1" s="1"/>
  <c r="L1501" i="1" s="1"/>
  <c r="F1502" i="1"/>
  <c r="G1502" i="1" s="1"/>
  <c r="K1502" i="1" s="1"/>
  <c r="L1502" i="1" s="1"/>
  <c r="F1503" i="1"/>
  <c r="F1504" i="1"/>
  <c r="F1505" i="1"/>
  <c r="G1505" i="1" s="1"/>
  <c r="K1505" i="1" s="1"/>
  <c r="L1505" i="1" s="1"/>
  <c r="F1506" i="1"/>
  <c r="G1506" i="1" s="1"/>
  <c r="K1506" i="1" s="1"/>
  <c r="L1506" i="1" s="1"/>
  <c r="F1507" i="1"/>
  <c r="F1508" i="1"/>
  <c r="F1509" i="1"/>
  <c r="G1509" i="1" s="1"/>
  <c r="K1509" i="1" s="1"/>
  <c r="L1509" i="1" s="1"/>
  <c r="F1510" i="1"/>
  <c r="G1510" i="1" s="1"/>
  <c r="K1510" i="1" s="1"/>
  <c r="L1510" i="1" s="1"/>
  <c r="F1511" i="1"/>
  <c r="F1512" i="1"/>
  <c r="F1513" i="1"/>
  <c r="G1513" i="1" s="1"/>
  <c r="K1513" i="1" s="1"/>
  <c r="L1513" i="1" s="1"/>
  <c r="F1514" i="1"/>
  <c r="G1514" i="1" s="1"/>
  <c r="K1514" i="1" s="1"/>
  <c r="L1514" i="1" s="1"/>
  <c r="F1515" i="1"/>
  <c r="F1516" i="1"/>
  <c r="F1517" i="1"/>
  <c r="G1517" i="1" s="1"/>
  <c r="K1517" i="1" s="1"/>
  <c r="L1517" i="1" s="1"/>
  <c r="F1518" i="1"/>
  <c r="G1518" i="1" s="1"/>
  <c r="K1518" i="1" s="1"/>
  <c r="L1518" i="1" s="1"/>
  <c r="F1519" i="1"/>
  <c r="F1520" i="1"/>
  <c r="F1521" i="1"/>
  <c r="G1521" i="1" s="1"/>
  <c r="K1521" i="1" s="1"/>
  <c r="L1521" i="1" s="1"/>
  <c r="F1522" i="1"/>
  <c r="G1522" i="1" s="1"/>
  <c r="K1522" i="1" s="1"/>
  <c r="L1522" i="1" s="1"/>
  <c r="F1523" i="1"/>
  <c r="F1524" i="1"/>
  <c r="F1525" i="1"/>
  <c r="G1525" i="1" s="1"/>
  <c r="K1525" i="1" s="1"/>
  <c r="L1525" i="1" s="1"/>
  <c r="F1526" i="1"/>
  <c r="G1526" i="1" s="1"/>
  <c r="K1526" i="1" s="1"/>
  <c r="L1526" i="1" s="1"/>
  <c r="F1527" i="1"/>
  <c r="F1528" i="1"/>
  <c r="F1529" i="1"/>
  <c r="G1529" i="1" s="1"/>
  <c r="K1529" i="1" s="1"/>
  <c r="L1529" i="1" s="1"/>
  <c r="F1530" i="1"/>
  <c r="G1530" i="1" s="1"/>
  <c r="K1530" i="1" s="1"/>
  <c r="L1530" i="1" s="1"/>
  <c r="F1531" i="1"/>
  <c r="F1532" i="1"/>
  <c r="F1533" i="1"/>
  <c r="G1533" i="1" s="1"/>
  <c r="K1533" i="1" s="1"/>
  <c r="L1533" i="1" s="1"/>
  <c r="F1534" i="1"/>
  <c r="G1534" i="1" s="1"/>
  <c r="K1534" i="1" s="1"/>
  <c r="L1534" i="1" s="1"/>
  <c r="F1535" i="1"/>
  <c r="F1536" i="1"/>
  <c r="F1537" i="1"/>
  <c r="G1537" i="1" s="1"/>
  <c r="K1537" i="1" s="1"/>
  <c r="L1537" i="1" s="1"/>
  <c r="F1538" i="1"/>
  <c r="G1538" i="1" s="1"/>
  <c r="K1538" i="1" s="1"/>
  <c r="L1538" i="1" s="1"/>
  <c r="F1539" i="1"/>
  <c r="F1540" i="1"/>
  <c r="F1541" i="1"/>
  <c r="G1541" i="1" s="1"/>
  <c r="K1541" i="1" s="1"/>
  <c r="L1541" i="1" s="1"/>
  <c r="F1542" i="1"/>
  <c r="G1542" i="1" s="1"/>
  <c r="K1542" i="1" s="1"/>
  <c r="L1542" i="1" s="1"/>
  <c r="F1543" i="1"/>
  <c r="F1544" i="1"/>
  <c r="F1545" i="1"/>
  <c r="G1545" i="1" s="1"/>
  <c r="K1545" i="1" s="1"/>
  <c r="L1545" i="1" s="1"/>
  <c r="F1546" i="1"/>
  <c r="G1546" i="1" s="1"/>
  <c r="K1546" i="1" s="1"/>
  <c r="L1546" i="1" s="1"/>
  <c r="F1547" i="1"/>
  <c r="F1548" i="1"/>
  <c r="F1549" i="1"/>
  <c r="G1549" i="1" s="1"/>
  <c r="K1549" i="1" s="1"/>
  <c r="L1549" i="1" s="1"/>
  <c r="F1550" i="1"/>
  <c r="G1550" i="1" s="1"/>
  <c r="K1550" i="1" s="1"/>
  <c r="L1550" i="1" s="1"/>
  <c r="F1551" i="1"/>
  <c r="F1552" i="1"/>
  <c r="F1553" i="1"/>
  <c r="G1553" i="1" s="1"/>
  <c r="K1553" i="1" s="1"/>
  <c r="L1553" i="1" s="1"/>
  <c r="F1554" i="1"/>
  <c r="G1554" i="1" s="1"/>
  <c r="K1554" i="1" s="1"/>
  <c r="L1554" i="1" s="1"/>
  <c r="F1555" i="1"/>
  <c r="F1556" i="1"/>
  <c r="F1557" i="1"/>
  <c r="G1557" i="1" s="1"/>
  <c r="K1557" i="1" s="1"/>
  <c r="L1557" i="1" s="1"/>
  <c r="F1558" i="1"/>
  <c r="G1558" i="1" s="1"/>
  <c r="K1558" i="1" s="1"/>
  <c r="L1558" i="1" s="1"/>
  <c r="F1559" i="1"/>
  <c r="F1560" i="1"/>
  <c r="F1561" i="1"/>
  <c r="G1561" i="1" s="1"/>
  <c r="K1561" i="1" s="1"/>
  <c r="L1561" i="1" s="1"/>
  <c r="F1562" i="1"/>
  <c r="G1562" i="1" s="1"/>
  <c r="K1562" i="1" s="1"/>
  <c r="L1562" i="1" s="1"/>
  <c r="F1563" i="1"/>
  <c r="F1564" i="1"/>
  <c r="F1565" i="1"/>
  <c r="G1565" i="1" s="1"/>
  <c r="K1565" i="1" s="1"/>
  <c r="L1565" i="1" s="1"/>
  <c r="F1566" i="1"/>
  <c r="G1566" i="1" s="1"/>
  <c r="K1566" i="1" s="1"/>
  <c r="L1566" i="1" s="1"/>
  <c r="F1567" i="1"/>
  <c r="F1568" i="1"/>
  <c r="F1569" i="1"/>
  <c r="G1569" i="1" s="1"/>
  <c r="K1569" i="1" s="1"/>
  <c r="L1569" i="1" s="1"/>
  <c r="F1570" i="1"/>
  <c r="G1570" i="1" s="1"/>
  <c r="K1570" i="1" s="1"/>
  <c r="L1570" i="1" s="1"/>
  <c r="F1571" i="1"/>
  <c r="F1572" i="1"/>
  <c r="F1573" i="1"/>
  <c r="G1573" i="1" s="1"/>
  <c r="K1573" i="1" s="1"/>
  <c r="L1573" i="1" s="1"/>
  <c r="F1574" i="1"/>
  <c r="G1574" i="1" s="1"/>
  <c r="K1574" i="1" s="1"/>
  <c r="L1574" i="1" s="1"/>
  <c r="F1575" i="1"/>
  <c r="F1576" i="1"/>
  <c r="F1577" i="1"/>
  <c r="G1577" i="1" s="1"/>
  <c r="K1577" i="1" s="1"/>
  <c r="L1577" i="1" s="1"/>
  <c r="F1578" i="1"/>
  <c r="G1578" i="1" s="1"/>
  <c r="K1578" i="1" s="1"/>
  <c r="L1578" i="1" s="1"/>
  <c r="F1579" i="1"/>
  <c r="F1580" i="1"/>
  <c r="F1581" i="1"/>
  <c r="G1581" i="1" s="1"/>
  <c r="K1581" i="1" s="1"/>
  <c r="L1581" i="1" s="1"/>
  <c r="F1582" i="1"/>
  <c r="G1582" i="1" s="1"/>
  <c r="K1582" i="1" s="1"/>
  <c r="L1582" i="1" s="1"/>
  <c r="F1583" i="1"/>
  <c r="F1584" i="1"/>
  <c r="F1585" i="1"/>
  <c r="G1585" i="1" s="1"/>
  <c r="K1585" i="1" s="1"/>
  <c r="L1585" i="1" s="1"/>
  <c r="F1586" i="1"/>
  <c r="G1586" i="1" s="1"/>
  <c r="K1586" i="1" s="1"/>
  <c r="L1586" i="1" s="1"/>
  <c r="F1587" i="1"/>
  <c r="F1588" i="1"/>
  <c r="F1589" i="1"/>
  <c r="G1589" i="1" s="1"/>
  <c r="K1589" i="1" s="1"/>
  <c r="L1589" i="1" s="1"/>
  <c r="F1590" i="1"/>
  <c r="G1590" i="1" s="1"/>
  <c r="K1590" i="1" s="1"/>
  <c r="L1590" i="1" s="1"/>
  <c r="F1591" i="1"/>
  <c r="F1592" i="1"/>
  <c r="F1593" i="1"/>
  <c r="G1593" i="1" s="1"/>
  <c r="K1593" i="1" s="1"/>
  <c r="L1593" i="1" s="1"/>
  <c r="F1594" i="1"/>
  <c r="G1594" i="1" s="1"/>
  <c r="K1594" i="1" s="1"/>
  <c r="L1594" i="1" s="1"/>
  <c r="F1595" i="1"/>
  <c r="F1596" i="1"/>
  <c r="F1597" i="1"/>
  <c r="G1597" i="1" s="1"/>
  <c r="K1597" i="1" s="1"/>
  <c r="L1597" i="1" s="1"/>
  <c r="F1598" i="1"/>
  <c r="G1598" i="1" s="1"/>
  <c r="K1598" i="1" s="1"/>
  <c r="L1598" i="1" s="1"/>
  <c r="F1599" i="1"/>
  <c r="F1600" i="1"/>
  <c r="F1601" i="1"/>
  <c r="G1601" i="1" s="1"/>
  <c r="K1601" i="1" s="1"/>
  <c r="L1601" i="1" s="1"/>
  <c r="F1602" i="1"/>
  <c r="G1602" i="1" s="1"/>
  <c r="K1602" i="1" s="1"/>
  <c r="L1602" i="1" s="1"/>
  <c r="F1603" i="1"/>
  <c r="F1604" i="1"/>
  <c r="F1605" i="1"/>
  <c r="G1605" i="1" s="1"/>
  <c r="K1605" i="1" s="1"/>
  <c r="L1605" i="1" s="1"/>
  <c r="F1606" i="1"/>
  <c r="G1606" i="1" s="1"/>
  <c r="K1606" i="1" s="1"/>
  <c r="L1606" i="1" s="1"/>
  <c r="F1607" i="1"/>
  <c r="F1608" i="1"/>
  <c r="F1609" i="1"/>
  <c r="G1609" i="1" s="1"/>
  <c r="K1609" i="1" s="1"/>
  <c r="L1609" i="1" s="1"/>
  <c r="F1610" i="1"/>
  <c r="G1610" i="1" s="1"/>
  <c r="K1610" i="1" s="1"/>
  <c r="L1610" i="1" s="1"/>
  <c r="F1611" i="1"/>
  <c r="F1612" i="1"/>
  <c r="F1613" i="1"/>
  <c r="G1613" i="1" s="1"/>
  <c r="K1613" i="1" s="1"/>
  <c r="L1613" i="1" s="1"/>
  <c r="F1614" i="1"/>
  <c r="G1614" i="1" s="1"/>
  <c r="K1614" i="1" s="1"/>
  <c r="L1614" i="1" s="1"/>
  <c r="F1615" i="1"/>
  <c r="F1616" i="1"/>
  <c r="F1617" i="1"/>
  <c r="G1617" i="1" s="1"/>
  <c r="K1617" i="1" s="1"/>
  <c r="L1617" i="1" s="1"/>
  <c r="F1618" i="1"/>
  <c r="G1618" i="1" s="1"/>
  <c r="K1618" i="1" s="1"/>
  <c r="L1618" i="1" s="1"/>
  <c r="F1619" i="1"/>
  <c r="F1620" i="1"/>
  <c r="F1621" i="1"/>
  <c r="G1621" i="1" s="1"/>
  <c r="K1621" i="1" s="1"/>
  <c r="L1621" i="1" s="1"/>
  <c r="F1622" i="1"/>
  <c r="G1622" i="1" s="1"/>
  <c r="K1622" i="1" s="1"/>
  <c r="L1622" i="1" s="1"/>
  <c r="F1623" i="1"/>
  <c r="F1624" i="1"/>
  <c r="F1625" i="1"/>
  <c r="G1625" i="1" s="1"/>
  <c r="K1625" i="1" s="1"/>
  <c r="L1625" i="1" s="1"/>
  <c r="F1626" i="1"/>
  <c r="G1626" i="1" s="1"/>
  <c r="K1626" i="1" s="1"/>
  <c r="L1626" i="1" s="1"/>
  <c r="F1627" i="1"/>
  <c r="F1628" i="1"/>
  <c r="F1629" i="1"/>
  <c r="G1629" i="1" s="1"/>
  <c r="K1629" i="1" s="1"/>
  <c r="L1629" i="1" s="1"/>
  <c r="F1630" i="1"/>
  <c r="G1630" i="1" s="1"/>
  <c r="K1630" i="1" s="1"/>
  <c r="L1630" i="1" s="1"/>
  <c r="F1631" i="1"/>
  <c r="F1632" i="1"/>
  <c r="F1633" i="1"/>
  <c r="G1633" i="1" s="1"/>
  <c r="K1633" i="1" s="1"/>
  <c r="L1633" i="1" s="1"/>
  <c r="F1634" i="1"/>
  <c r="G1634" i="1" s="1"/>
  <c r="K1634" i="1" s="1"/>
  <c r="L1634" i="1" s="1"/>
  <c r="F1635" i="1"/>
  <c r="F1636" i="1"/>
  <c r="F1637" i="1"/>
  <c r="G1637" i="1" s="1"/>
  <c r="K1637" i="1" s="1"/>
  <c r="L1637" i="1" s="1"/>
  <c r="F1638" i="1"/>
  <c r="G1638" i="1" s="1"/>
  <c r="K1638" i="1" s="1"/>
  <c r="L1638" i="1" s="1"/>
  <c r="F1639" i="1"/>
  <c r="F1640" i="1"/>
  <c r="F1641" i="1"/>
  <c r="G1641" i="1" s="1"/>
  <c r="K1641" i="1" s="1"/>
  <c r="L1641" i="1" s="1"/>
  <c r="F1642" i="1"/>
  <c r="G1642" i="1" s="1"/>
  <c r="K1642" i="1" s="1"/>
  <c r="L1642" i="1" s="1"/>
  <c r="F1643" i="1"/>
  <c r="F1644" i="1"/>
  <c r="F1645" i="1"/>
  <c r="G1645" i="1" s="1"/>
  <c r="K1645" i="1" s="1"/>
  <c r="L1645" i="1" s="1"/>
  <c r="F1646" i="1"/>
  <c r="G1646" i="1" s="1"/>
  <c r="K1646" i="1" s="1"/>
  <c r="L1646" i="1" s="1"/>
  <c r="F1647" i="1"/>
  <c r="F1648" i="1"/>
  <c r="F1649" i="1"/>
  <c r="G1649" i="1" s="1"/>
  <c r="K1649" i="1" s="1"/>
  <c r="L1649" i="1" s="1"/>
  <c r="F1650" i="1"/>
  <c r="G1650" i="1" s="1"/>
  <c r="K1650" i="1" s="1"/>
  <c r="L1650" i="1" s="1"/>
  <c r="F1651" i="1"/>
  <c r="F1652" i="1"/>
  <c r="F1653" i="1"/>
  <c r="G1653" i="1" s="1"/>
  <c r="K1653" i="1" s="1"/>
  <c r="L1653" i="1" s="1"/>
  <c r="F1654" i="1"/>
  <c r="G1654" i="1" s="1"/>
  <c r="K1654" i="1" s="1"/>
  <c r="L1654" i="1" s="1"/>
  <c r="F1655" i="1"/>
  <c r="F1656" i="1"/>
  <c r="F1657" i="1"/>
  <c r="G1657" i="1" s="1"/>
  <c r="K1657" i="1" s="1"/>
  <c r="L1657" i="1" s="1"/>
  <c r="F1658" i="1"/>
  <c r="G1658" i="1" s="1"/>
  <c r="K1658" i="1" s="1"/>
  <c r="L1658" i="1" s="1"/>
  <c r="F1659" i="1"/>
  <c r="F1660" i="1"/>
  <c r="F1661" i="1"/>
  <c r="G1661" i="1" s="1"/>
  <c r="K1661" i="1" s="1"/>
  <c r="L1661" i="1" s="1"/>
  <c r="F1662" i="1"/>
  <c r="G1662" i="1" s="1"/>
  <c r="K1662" i="1" s="1"/>
  <c r="L1662" i="1" s="1"/>
  <c r="F1663" i="1"/>
  <c r="F1664" i="1"/>
  <c r="F1665" i="1"/>
  <c r="G1665" i="1" s="1"/>
  <c r="K1665" i="1" s="1"/>
  <c r="L1665" i="1" s="1"/>
  <c r="F1666" i="1"/>
  <c r="G1666" i="1" s="1"/>
  <c r="K1666" i="1" s="1"/>
  <c r="L1666" i="1" s="1"/>
  <c r="F1667" i="1"/>
  <c r="F1668" i="1"/>
  <c r="F1669" i="1"/>
  <c r="G1669" i="1" s="1"/>
  <c r="K1669" i="1" s="1"/>
  <c r="L1669" i="1" s="1"/>
  <c r="F1670" i="1"/>
  <c r="G1670" i="1" s="1"/>
  <c r="K1670" i="1" s="1"/>
  <c r="L1670" i="1" s="1"/>
  <c r="F1671" i="1"/>
  <c r="F1672" i="1"/>
  <c r="F1673" i="1"/>
  <c r="G1673" i="1" s="1"/>
  <c r="K1673" i="1" s="1"/>
  <c r="L1673" i="1" s="1"/>
  <c r="F1674" i="1"/>
  <c r="G1674" i="1" s="1"/>
  <c r="K1674" i="1" s="1"/>
  <c r="L1674" i="1" s="1"/>
  <c r="F1675" i="1"/>
  <c r="F1676" i="1"/>
  <c r="F1677" i="1"/>
  <c r="G1677" i="1" s="1"/>
  <c r="K1677" i="1" s="1"/>
  <c r="L1677" i="1" s="1"/>
  <c r="F1678" i="1"/>
  <c r="G1678" i="1" s="1"/>
  <c r="K1678" i="1" s="1"/>
  <c r="L1678" i="1" s="1"/>
  <c r="F1679" i="1"/>
  <c r="F1680" i="1"/>
  <c r="F1681" i="1"/>
  <c r="G1681" i="1" s="1"/>
  <c r="K1681" i="1" s="1"/>
  <c r="L1681" i="1" s="1"/>
  <c r="F1682" i="1"/>
  <c r="G1682" i="1" s="1"/>
  <c r="K1682" i="1" s="1"/>
  <c r="L1682" i="1" s="1"/>
  <c r="F1683" i="1"/>
  <c r="F1684" i="1"/>
  <c r="F1685" i="1"/>
  <c r="G1685" i="1" s="1"/>
  <c r="K1685" i="1" s="1"/>
  <c r="L1685" i="1" s="1"/>
  <c r="F1686" i="1"/>
  <c r="G1686" i="1" s="1"/>
  <c r="K1686" i="1" s="1"/>
  <c r="L1686" i="1" s="1"/>
  <c r="F1687" i="1"/>
  <c r="F1688" i="1"/>
  <c r="F1689" i="1"/>
  <c r="G1689" i="1" s="1"/>
  <c r="K1689" i="1" s="1"/>
  <c r="L1689" i="1" s="1"/>
  <c r="F1690" i="1"/>
  <c r="G1690" i="1" s="1"/>
  <c r="K1690" i="1" s="1"/>
  <c r="L1690" i="1" s="1"/>
  <c r="F1691" i="1"/>
  <c r="F1692" i="1"/>
  <c r="F1693" i="1"/>
  <c r="G1693" i="1" s="1"/>
  <c r="K1693" i="1" s="1"/>
  <c r="L1693" i="1" s="1"/>
  <c r="F1694" i="1"/>
  <c r="G1694" i="1" s="1"/>
  <c r="K1694" i="1" s="1"/>
  <c r="L1694" i="1" s="1"/>
  <c r="F1695" i="1"/>
  <c r="F1696" i="1"/>
  <c r="F1697" i="1"/>
  <c r="G1697" i="1" s="1"/>
  <c r="K1697" i="1" s="1"/>
  <c r="L1697" i="1" s="1"/>
  <c r="F1698" i="1"/>
  <c r="G1698" i="1" s="1"/>
  <c r="K1698" i="1" s="1"/>
  <c r="L1698" i="1" s="1"/>
  <c r="F1699" i="1"/>
  <c r="F1700" i="1"/>
  <c r="F1701" i="1"/>
  <c r="G1701" i="1" s="1"/>
  <c r="K1701" i="1" s="1"/>
  <c r="L1701" i="1" s="1"/>
  <c r="F1702" i="1"/>
  <c r="G1702" i="1" s="1"/>
  <c r="K1702" i="1" s="1"/>
  <c r="L1702" i="1" s="1"/>
  <c r="F1703" i="1"/>
  <c r="F1704" i="1"/>
  <c r="F1705" i="1"/>
  <c r="G1705" i="1" s="1"/>
  <c r="K1705" i="1" s="1"/>
  <c r="L1705" i="1" s="1"/>
  <c r="F1706" i="1"/>
  <c r="G1706" i="1" s="1"/>
  <c r="K1706" i="1" s="1"/>
  <c r="L1706" i="1" s="1"/>
  <c r="F1707" i="1"/>
  <c r="F1708" i="1"/>
  <c r="F1709" i="1"/>
  <c r="G1709" i="1" s="1"/>
  <c r="K1709" i="1" s="1"/>
  <c r="L1709" i="1" s="1"/>
  <c r="F1710" i="1"/>
  <c r="G1710" i="1" s="1"/>
  <c r="K1710" i="1" s="1"/>
  <c r="L1710" i="1" s="1"/>
  <c r="F1711" i="1"/>
  <c r="F1712" i="1"/>
  <c r="F1713" i="1"/>
  <c r="G1713" i="1" s="1"/>
  <c r="K1713" i="1" s="1"/>
  <c r="L1713" i="1" s="1"/>
  <c r="F1714" i="1"/>
  <c r="G1714" i="1" s="1"/>
  <c r="K1714" i="1" s="1"/>
  <c r="L1714" i="1" s="1"/>
  <c r="F1715" i="1"/>
  <c r="F1716" i="1"/>
  <c r="F1717" i="1"/>
  <c r="G1717" i="1" s="1"/>
  <c r="K1717" i="1" s="1"/>
  <c r="L1717" i="1" s="1"/>
  <c r="F1718" i="1"/>
  <c r="G1718" i="1" s="1"/>
  <c r="K1718" i="1" s="1"/>
  <c r="L1718" i="1" s="1"/>
  <c r="F1719" i="1"/>
  <c r="F1720" i="1"/>
  <c r="F1721" i="1"/>
  <c r="G1721" i="1" s="1"/>
  <c r="K1721" i="1" s="1"/>
  <c r="L1721" i="1" s="1"/>
  <c r="F1722" i="1"/>
  <c r="G1722" i="1" s="1"/>
  <c r="K1722" i="1" s="1"/>
  <c r="L1722" i="1" s="1"/>
  <c r="F1723" i="1"/>
  <c r="F1724" i="1"/>
  <c r="F1725" i="1"/>
  <c r="G1725" i="1" s="1"/>
  <c r="K1725" i="1" s="1"/>
  <c r="L1725" i="1" s="1"/>
  <c r="F1726" i="1"/>
  <c r="G1726" i="1" s="1"/>
  <c r="K1726" i="1" s="1"/>
  <c r="L1726" i="1" s="1"/>
  <c r="F1727" i="1"/>
  <c r="F1728" i="1"/>
  <c r="F1729" i="1"/>
  <c r="G1729" i="1" s="1"/>
  <c r="K1729" i="1" s="1"/>
  <c r="L1729" i="1" s="1"/>
  <c r="F1730" i="1"/>
  <c r="G1730" i="1" s="1"/>
  <c r="K1730" i="1" s="1"/>
  <c r="L1730" i="1" s="1"/>
  <c r="F1731" i="1"/>
  <c r="F1732" i="1"/>
  <c r="F1733" i="1"/>
  <c r="G1733" i="1" s="1"/>
  <c r="K1733" i="1" s="1"/>
  <c r="L1733" i="1" s="1"/>
  <c r="F1734" i="1"/>
  <c r="G1734" i="1" s="1"/>
  <c r="K1734" i="1" s="1"/>
  <c r="L1734" i="1" s="1"/>
  <c r="F1735" i="1"/>
  <c r="F1736" i="1"/>
  <c r="F1737" i="1"/>
  <c r="G1737" i="1" s="1"/>
  <c r="K1737" i="1" s="1"/>
  <c r="L1737" i="1" s="1"/>
  <c r="F1738" i="1"/>
  <c r="G1738" i="1" s="1"/>
  <c r="K1738" i="1" s="1"/>
  <c r="L1738" i="1" s="1"/>
  <c r="F1739" i="1"/>
  <c r="F1740" i="1"/>
  <c r="F1741" i="1"/>
  <c r="G1741" i="1" s="1"/>
  <c r="K1741" i="1" s="1"/>
  <c r="L1741" i="1" s="1"/>
  <c r="F1742" i="1"/>
  <c r="G1742" i="1" s="1"/>
  <c r="K1742" i="1" s="1"/>
  <c r="L1742" i="1" s="1"/>
  <c r="F1743" i="1"/>
  <c r="F1744" i="1"/>
  <c r="F1745" i="1"/>
  <c r="G1745" i="1" s="1"/>
  <c r="K1745" i="1" s="1"/>
  <c r="L1745" i="1" s="1"/>
  <c r="F1746" i="1"/>
  <c r="G1746" i="1" s="1"/>
  <c r="K1746" i="1" s="1"/>
  <c r="L1746" i="1" s="1"/>
  <c r="F1747" i="1"/>
  <c r="F1748" i="1"/>
  <c r="F1749" i="1"/>
  <c r="G1749" i="1" s="1"/>
  <c r="K1749" i="1" s="1"/>
  <c r="L1749" i="1" s="1"/>
  <c r="F1750" i="1"/>
  <c r="G1750" i="1" s="1"/>
  <c r="K1750" i="1" s="1"/>
  <c r="L1750" i="1" s="1"/>
  <c r="F1751" i="1"/>
  <c r="F1753" i="1"/>
  <c r="G1753" i="1" s="1"/>
  <c r="K1753" i="1" s="1"/>
  <c r="L1753" i="1" s="1"/>
  <c r="F1754" i="1"/>
  <c r="G1754" i="1" s="1"/>
  <c r="K1754" i="1" s="1"/>
  <c r="L1754" i="1" s="1"/>
  <c r="F1755" i="1"/>
  <c r="F1757" i="1"/>
  <c r="G1757" i="1" s="1"/>
  <c r="K1757" i="1" s="1"/>
  <c r="L1757" i="1" s="1"/>
  <c r="N6" i="1" l="1"/>
  <c r="J1" i="9"/>
  <c r="H1" i="9" s="1"/>
  <c r="C1" i="9"/>
  <c r="A1" i="9" s="1"/>
  <c r="P9" i="1" l="1"/>
  <c r="P13" i="1"/>
  <c r="P17" i="1"/>
  <c r="P21" i="1"/>
  <c r="P25" i="1"/>
  <c r="P29" i="1"/>
  <c r="P33" i="1"/>
  <c r="P37" i="1"/>
  <c r="P41" i="1"/>
  <c r="P45" i="1"/>
  <c r="P49" i="1"/>
  <c r="P53" i="1"/>
  <c r="P57" i="1"/>
  <c r="P61" i="1"/>
  <c r="P65" i="1"/>
  <c r="P69" i="1"/>
  <c r="P73" i="1"/>
  <c r="P77" i="1"/>
  <c r="P81" i="1"/>
  <c r="P85" i="1"/>
  <c r="P89" i="1"/>
  <c r="P93" i="1"/>
  <c r="P97" i="1"/>
  <c r="P101" i="1"/>
  <c r="P105" i="1"/>
  <c r="P109" i="1"/>
  <c r="P113" i="1"/>
  <c r="P117" i="1"/>
  <c r="P121" i="1"/>
  <c r="P125" i="1"/>
  <c r="P129" i="1"/>
  <c r="P133" i="1"/>
  <c r="P137" i="1"/>
  <c r="P141" i="1"/>
  <c r="P145" i="1"/>
  <c r="P149" i="1"/>
  <c r="P153" i="1"/>
  <c r="P157" i="1"/>
  <c r="P161" i="1"/>
  <c r="P165" i="1"/>
  <c r="P169" i="1"/>
  <c r="P173" i="1"/>
  <c r="P177" i="1"/>
  <c r="P181" i="1"/>
  <c r="P185" i="1"/>
  <c r="P189" i="1"/>
  <c r="P193" i="1"/>
  <c r="P197" i="1"/>
  <c r="P201" i="1"/>
  <c r="P205" i="1"/>
  <c r="P209" i="1"/>
  <c r="P213" i="1"/>
  <c r="P217" i="1"/>
  <c r="P221" i="1"/>
  <c r="P225" i="1"/>
  <c r="P229" i="1"/>
  <c r="P233" i="1"/>
  <c r="P237" i="1"/>
  <c r="P241" i="1"/>
  <c r="P245" i="1"/>
  <c r="P249" i="1"/>
  <c r="P253" i="1"/>
  <c r="P257" i="1"/>
  <c r="P261" i="1"/>
  <c r="P265" i="1"/>
  <c r="P269" i="1"/>
  <c r="P273" i="1"/>
  <c r="P277" i="1"/>
  <c r="P281" i="1"/>
  <c r="P285" i="1"/>
  <c r="P289" i="1"/>
  <c r="P293" i="1"/>
  <c r="P297" i="1"/>
  <c r="P301" i="1"/>
  <c r="P305" i="1"/>
  <c r="P309" i="1"/>
  <c r="P313" i="1"/>
  <c r="P317" i="1"/>
  <c r="P321" i="1"/>
  <c r="P325" i="1"/>
  <c r="P329" i="1"/>
  <c r="P333" i="1"/>
  <c r="P337" i="1"/>
  <c r="P341" i="1"/>
  <c r="P345" i="1"/>
  <c r="P10" i="1"/>
  <c r="P14" i="1"/>
  <c r="P18" i="1"/>
  <c r="P22" i="1"/>
  <c r="P26" i="1"/>
  <c r="P30" i="1"/>
  <c r="P34" i="1"/>
  <c r="P38" i="1"/>
  <c r="P42" i="1"/>
  <c r="P46" i="1"/>
  <c r="P50" i="1"/>
  <c r="P54" i="1"/>
  <c r="P58" i="1"/>
  <c r="P62" i="1"/>
  <c r="P66" i="1"/>
  <c r="P70" i="1"/>
  <c r="P74" i="1"/>
  <c r="P78" i="1"/>
  <c r="P82" i="1"/>
  <c r="P86" i="1"/>
  <c r="P90" i="1"/>
  <c r="P94" i="1"/>
  <c r="P98" i="1"/>
  <c r="P102" i="1"/>
  <c r="P106" i="1"/>
  <c r="P110" i="1"/>
  <c r="P114" i="1"/>
  <c r="P118" i="1"/>
  <c r="P122" i="1"/>
  <c r="P126" i="1"/>
  <c r="P130" i="1"/>
  <c r="P134" i="1"/>
  <c r="P138" i="1"/>
  <c r="P142" i="1"/>
  <c r="P146" i="1"/>
  <c r="P150" i="1"/>
  <c r="P154" i="1"/>
  <c r="P158" i="1"/>
  <c r="P162" i="1"/>
  <c r="P166" i="1"/>
  <c r="P170" i="1"/>
  <c r="P174" i="1"/>
  <c r="P178" i="1"/>
  <c r="P182" i="1"/>
  <c r="P186" i="1"/>
  <c r="P190" i="1"/>
  <c r="P194" i="1"/>
  <c r="P198" i="1"/>
  <c r="P202" i="1"/>
  <c r="P206" i="1"/>
  <c r="P210" i="1"/>
  <c r="P214" i="1"/>
  <c r="P218" i="1"/>
  <c r="P222" i="1"/>
  <c r="P226" i="1"/>
  <c r="P230" i="1"/>
  <c r="P234" i="1"/>
  <c r="P238" i="1"/>
  <c r="P242" i="1"/>
  <c r="P246" i="1"/>
  <c r="P250" i="1"/>
  <c r="P254" i="1"/>
  <c r="P258" i="1"/>
  <c r="P262" i="1"/>
  <c r="P266" i="1"/>
  <c r="P270" i="1"/>
  <c r="P274" i="1"/>
  <c r="P278" i="1"/>
  <c r="P282" i="1"/>
  <c r="P286" i="1"/>
  <c r="P290" i="1"/>
  <c r="P294" i="1"/>
  <c r="P298" i="1"/>
  <c r="P302" i="1"/>
  <c r="P306" i="1"/>
  <c r="P310" i="1"/>
  <c r="P314" i="1"/>
  <c r="P318" i="1"/>
  <c r="P322" i="1"/>
  <c r="P326" i="1"/>
  <c r="P330" i="1"/>
  <c r="P334" i="1"/>
  <c r="P338" i="1"/>
  <c r="P7" i="1"/>
  <c r="P11" i="1"/>
  <c r="P15" i="1"/>
  <c r="P19" i="1"/>
  <c r="P23" i="1"/>
  <c r="P27" i="1"/>
  <c r="P31" i="1"/>
  <c r="P35" i="1"/>
  <c r="P39" i="1"/>
  <c r="P43" i="1"/>
  <c r="P47" i="1"/>
  <c r="P51" i="1"/>
  <c r="P55" i="1"/>
  <c r="P59" i="1"/>
  <c r="P63" i="1"/>
  <c r="P67" i="1"/>
  <c r="P71" i="1"/>
  <c r="P75" i="1"/>
  <c r="P79" i="1"/>
  <c r="P83" i="1"/>
  <c r="P87" i="1"/>
  <c r="P91" i="1"/>
  <c r="P95" i="1"/>
  <c r="P99" i="1"/>
  <c r="P103" i="1"/>
  <c r="P107" i="1"/>
  <c r="P111" i="1"/>
  <c r="P115" i="1"/>
  <c r="P119" i="1"/>
  <c r="P123" i="1"/>
  <c r="P127" i="1"/>
  <c r="P131" i="1"/>
  <c r="P135" i="1"/>
  <c r="P139" i="1"/>
  <c r="P143" i="1"/>
  <c r="P147" i="1"/>
  <c r="P151" i="1"/>
  <c r="P155" i="1"/>
  <c r="P159" i="1"/>
  <c r="P163" i="1"/>
  <c r="P167" i="1"/>
  <c r="P171" i="1"/>
  <c r="P175" i="1"/>
  <c r="P179" i="1"/>
  <c r="P183" i="1"/>
  <c r="P187" i="1"/>
  <c r="P191" i="1"/>
  <c r="P195" i="1"/>
  <c r="P199" i="1"/>
  <c r="P203" i="1"/>
  <c r="P207" i="1"/>
  <c r="P211" i="1"/>
  <c r="P215" i="1"/>
  <c r="P219" i="1"/>
  <c r="P223" i="1"/>
  <c r="P227" i="1"/>
  <c r="P231" i="1"/>
  <c r="P235" i="1"/>
  <c r="P239" i="1"/>
  <c r="P243" i="1"/>
  <c r="P247" i="1"/>
  <c r="P251" i="1"/>
  <c r="P255" i="1"/>
  <c r="P259" i="1"/>
  <c r="P263" i="1"/>
  <c r="P267" i="1"/>
  <c r="P271" i="1"/>
  <c r="P275" i="1"/>
  <c r="P279" i="1"/>
  <c r="P283" i="1"/>
  <c r="P287" i="1"/>
  <c r="P291" i="1"/>
  <c r="P295" i="1"/>
  <c r="P299" i="1"/>
  <c r="P303" i="1"/>
  <c r="P307" i="1"/>
  <c r="P311" i="1"/>
  <c r="P315" i="1"/>
  <c r="P319" i="1"/>
  <c r="P323" i="1"/>
  <c r="P327" i="1"/>
  <c r="P331" i="1"/>
  <c r="P335" i="1"/>
  <c r="P339" i="1"/>
  <c r="P16" i="1"/>
  <c r="P32" i="1"/>
  <c r="P48" i="1"/>
  <c r="P64" i="1"/>
  <c r="P80" i="1"/>
  <c r="P96" i="1"/>
  <c r="P112" i="1"/>
  <c r="P128" i="1"/>
  <c r="P144" i="1"/>
  <c r="P160" i="1"/>
  <c r="P176" i="1"/>
  <c r="P192" i="1"/>
  <c r="P208" i="1"/>
  <c r="P224" i="1"/>
  <c r="P240" i="1"/>
  <c r="P256" i="1"/>
  <c r="P272" i="1"/>
  <c r="P288" i="1"/>
  <c r="P304" i="1"/>
  <c r="P320" i="1"/>
  <c r="P336" i="1"/>
  <c r="P344" i="1"/>
  <c r="P349" i="1"/>
  <c r="P353" i="1"/>
  <c r="P357" i="1"/>
  <c r="P361" i="1"/>
  <c r="P365" i="1"/>
  <c r="P369" i="1"/>
  <c r="P373" i="1"/>
  <c r="P377" i="1"/>
  <c r="P381" i="1"/>
  <c r="P385" i="1"/>
  <c r="P389" i="1"/>
  <c r="P393" i="1"/>
  <c r="P397" i="1"/>
  <c r="P401" i="1"/>
  <c r="P405" i="1"/>
  <c r="P409" i="1"/>
  <c r="P413" i="1"/>
  <c r="P417" i="1"/>
  <c r="P421" i="1"/>
  <c r="P425" i="1"/>
  <c r="P429" i="1"/>
  <c r="P433" i="1"/>
  <c r="P437" i="1"/>
  <c r="P441" i="1"/>
  <c r="P445" i="1"/>
  <c r="P20" i="1"/>
  <c r="P36" i="1"/>
  <c r="P52" i="1"/>
  <c r="P68" i="1"/>
  <c r="P84" i="1"/>
  <c r="P100" i="1"/>
  <c r="P116" i="1"/>
  <c r="P132" i="1"/>
  <c r="P148" i="1"/>
  <c r="P164" i="1"/>
  <c r="P180" i="1"/>
  <c r="P196" i="1"/>
  <c r="P212" i="1"/>
  <c r="P228" i="1"/>
  <c r="P244" i="1"/>
  <c r="P260" i="1"/>
  <c r="P276" i="1"/>
  <c r="P292" i="1"/>
  <c r="P308" i="1"/>
  <c r="P324" i="1"/>
  <c r="P340" i="1"/>
  <c r="P346" i="1"/>
  <c r="P350" i="1"/>
  <c r="P354" i="1"/>
  <c r="P358" i="1"/>
  <c r="P362" i="1"/>
  <c r="P366" i="1"/>
  <c r="P370" i="1"/>
  <c r="P374" i="1"/>
  <c r="P378" i="1"/>
  <c r="P382" i="1"/>
  <c r="P386" i="1"/>
  <c r="P390" i="1"/>
  <c r="P394" i="1"/>
  <c r="P398" i="1"/>
  <c r="P402" i="1"/>
  <c r="P406" i="1"/>
  <c r="P410" i="1"/>
  <c r="P414" i="1"/>
  <c r="P418" i="1"/>
  <c r="P422" i="1"/>
  <c r="P426" i="1"/>
  <c r="P430" i="1"/>
  <c r="P434" i="1"/>
  <c r="P438" i="1"/>
  <c r="P442" i="1"/>
  <c r="P446" i="1"/>
  <c r="P450" i="1"/>
  <c r="P454" i="1"/>
  <c r="P458" i="1"/>
  <c r="P462" i="1"/>
  <c r="P466" i="1"/>
  <c r="P470" i="1"/>
  <c r="P474" i="1"/>
  <c r="P478" i="1"/>
  <c r="P482" i="1"/>
  <c r="P486" i="1"/>
  <c r="P490" i="1"/>
  <c r="P494" i="1"/>
  <c r="P498" i="1"/>
  <c r="P502" i="1"/>
  <c r="P506" i="1"/>
  <c r="P510" i="1"/>
  <c r="P514" i="1"/>
  <c r="P518" i="1"/>
  <c r="P522" i="1"/>
  <c r="P526" i="1"/>
  <c r="P530" i="1"/>
  <c r="P534" i="1"/>
  <c r="P538" i="1"/>
  <c r="P542" i="1"/>
  <c r="P546" i="1"/>
  <c r="P550" i="1"/>
  <c r="P554" i="1"/>
  <c r="P558" i="1"/>
  <c r="P562" i="1"/>
  <c r="P566" i="1"/>
  <c r="P570" i="1"/>
  <c r="P574" i="1"/>
  <c r="P578" i="1"/>
  <c r="P582" i="1"/>
  <c r="P586" i="1"/>
  <c r="P590" i="1"/>
  <c r="P8" i="1"/>
  <c r="P24" i="1"/>
  <c r="P40" i="1"/>
  <c r="P56" i="1"/>
  <c r="P72" i="1"/>
  <c r="P88" i="1"/>
  <c r="P104" i="1"/>
  <c r="P120" i="1"/>
  <c r="P136" i="1"/>
  <c r="P152" i="1"/>
  <c r="P168" i="1"/>
  <c r="P184" i="1"/>
  <c r="P200" i="1"/>
  <c r="P216" i="1"/>
  <c r="P232" i="1"/>
  <c r="P248" i="1"/>
  <c r="P264" i="1"/>
  <c r="P280" i="1"/>
  <c r="P296" i="1"/>
  <c r="P312" i="1"/>
  <c r="P328" i="1"/>
  <c r="P342" i="1"/>
  <c r="P347" i="1"/>
  <c r="P351" i="1"/>
  <c r="P355" i="1"/>
  <c r="P359" i="1"/>
  <c r="P363" i="1"/>
  <c r="P367" i="1"/>
  <c r="P371" i="1"/>
  <c r="P375" i="1"/>
  <c r="P379" i="1"/>
  <c r="P383" i="1"/>
  <c r="P387" i="1"/>
  <c r="P391" i="1"/>
  <c r="P395" i="1"/>
  <c r="P399" i="1"/>
  <c r="P403" i="1"/>
  <c r="P407" i="1"/>
  <c r="P411" i="1"/>
  <c r="P415" i="1"/>
  <c r="P419" i="1"/>
  <c r="P423" i="1"/>
  <c r="P427" i="1"/>
  <c r="P431" i="1"/>
  <c r="P435" i="1"/>
  <c r="P439" i="1"/>
  <c r="P443" i="1"/>
  <c r="P447" i="1"/>
  <c r="P451" i="1"/>
  <c r="P455" i="1"/>
  <c r="P459" i="1"/>
  <c r="P463" i="1"/>
  <c r="P467" i="1"/>
  <c r="P471" i="1"/>
  <c r="P475" i="1"/>
  <c r="P479" i="1"/>
  <c r="P483" i="1"/>
  <c r="P487" i="1"/>
  <c r="P491" i="1"/>
  <c r="P495" i="1"/>
  <c r="P499" i="1"/>
  <c r="P503" i="1"/>
  <c r="P507" i="1"/>
  <c r="P511" i="1"/>
  <c r="P515" i="1"/>
  <c r="P519" i="1"/>
  <c r="P523" i="1"/>
  <c r="P527" i="1"/>
  <c r="P531" i="1"/>
  <c r="P535" i="1"/>
  <c r="P539" i="1"/>
  <c r="P543" i="1"/>
  <c r="P547" i="1"/>
  <c r="P551" i="1"/>
  <c r="P555" i="1"/>
  <c r="P559" i="1"/>
  <c r="P563" i="1"/>
  <c r="P567" i="1"/>
  <c r="P571" i="1"/>
  <c r="P575" i="1"/>
  <c r="P579" i="1"/>
  <c r="P583" i="1"/>
  <c r="P587" i="1"/>
  <c r="P591" i="1"/>
  <c r="P595" i="1"/>
  <c r="P44" i="1"/>
  <c r="P108" i="1"/>
  <c r="P172" i="1"/>
  <c r="P236" i="1"/>
  <c r="P300" i="1"/>
  <c r="P348" i="1"/>
  <c r="P364" i="1"/>
  <c r="P380" i="1"/>
  <c r="P396" i="1"/>
  <c r="P412" i="1"/>
  <c r="P428" i="1"/>
  <c r="P444" i="1"/>
  <c r="P453" i="1"/>
  <c r="P461" i="1"/>
  <c r="P469" i="1"/>
  <c r="P477" i="1"/>
  <c r="P485" i="1"/>
  <c r="P493" i="1"/>
  <c r="P501" i="1"/>
  <c r="P509" i="1"/>
  <c r="P517" i="1"/>
  <c r="P525" i="1"/>
  <c r="P533" i="1"/>
  <c r="P541" i="1"/>
  <c r="P549" i="1"/>
  <c r="P557" i="1"/>
  <c r="P565" i="1"/>
  <c r="P573" i="1"/>
  <c r="P581" i="1"/>
  <c r="P589" i="1"/>
  <c r="P596" i="1"/>
  <c r="P600" i="1"/>
  <c r="P604" i="1"/>
  <c r="P608" i="1"/>
  <c r="P612" i="1"/>
  <c r="P616" i="1"/>
  <c r="P620" i="1"/>
  <c r="P624" i="1"/>
  <c r="P628" i="1"/>
  <c r="P632" i="1"/>
  <c r="P636" i="1"/>
  <c r="P640" i="1"/>
  <c r="P644" i="1"/>
  <c r="P648" i="1"/>
  <c r="P652" i="1"/>
  <c r="P656" i="1"/>
  <c r="P660" i="1"/>
  <c r="P664" i="1"/>
  <c r="P668" i="1"/>
  <c r="P672" i="1"/>
  <c r="P676" i="1"/>
  <c r="P680" i="1"/>
  <c r="P684" i="1"/>
  <c r="P688" i="1"/>
  <c r="P692" i="1"/>
  <c r="P696" i="1"/>
  <c r="P700" i="1"/>
  <c r="P704" i="1"/>
  <c r="P708" i="1"/>
  <c r="P712" i="1"/>
  <c r="P716" i="1"/>
  <c r="P720" i="1"/>
  <c r="P724" i="1"/>
  <c r="P728" i="1"/>
  <c r="P732" i="1"/>
  <c r="P736" i="1"/>
  <c r="P740" i="1"/>
  <c r="P744" i="1"/>
  <c r="P748" i="1"/>
  <c r="P752" i="1"/>
  <c r="P756" i="1"/>
  <c r="P760" i="1"/>
  <c r="P764" i="1"/>
  <c r="P768" i="1"/>
  <c r="P772" i="1"/>
  <c r="P776" i="1"/>
  <c r="P780" i="1"/>
  <c r="P784" i="1"/>
  <c r="P788" i="1"/>
  <c r="P792" i="1"/>
  <c r="P796" i="1"/>
  <c r="P800" i="1"/>
  <c r="P804" i="1"/>
  <c r="P808" i="1"/>
  <c r="P812" i="1"/>
  <c r="P816" i="1"/>
  <c r="P820" i="1"/>
  <c r="P824" i="1"/>
  <c r="P828" i="1"/>
  <c r="P832" i="1"/>
  <c r="P836" i="1"/>
  <c r="P840" i="1"/>
  <c r="P844" i="1"/>
  <c r="P848" i="1"/>
  <c r="P852" i="1"/>
  <c r="P856" i="1"/>
  <c r="P860" i="1"/>
  <c r="P864" i="1"/>
  <c r="P868" i="1"/>
  <c r="P12" i="1"/>
  <c r="P76" i="1"/>
  <c r="P140" i="1"/>
  <c r="P204" i="1"/>
  <c r="P268" i="1"/>
  <c r="P332" i="1"/>
  <c r="P356" i="1"/>
  <c r="P372" i="1"/>
  <c r="P388" i="1"/>
  <c r="P404" i="1"/>
  <c r="P420" i="1"/>
  <c r="P436" i="1"/>
  <c r="P449" i="1"/>
  <c r="P457" i="1"/>
  <c r="P465" i="1"/>
  <c r="P473" i="1"/>
  <c r="P481" i="1"/>
  <c r="P489" i="1"/>
  <c r="P497" i="1"/>
  <c r="P505" i="1"/>
  <c r="P513" i="1"/>
  <c r="P521" i="1"/>
  <c r="P529" i="1"/>
  <c r="P537" i="1"/>
  <c r="P545" i="1"/>
  <c r="P553" i="1"/>
  <c r="P561" i="1"/>
  <c r="P569" i="1"/>
  <c r="P577" i="1"/>
  <c r="P585" i="1"/>
  <c r="P593" i="1"/>
  <c r="P598" i="1"/>
  <c r="P602" i="1"/>
  <c r="P606" i="1"/>
  <c r="P610" i="1"/>
  <c r="P614" i="1"/>
  <c r="P618" i="1"/>
  <c r="P622" i="1"/>
  <c r="P626" i="1"/>
  <c r="P630" i="1"/>
  <c r="P634" i="1"/>
  <c r="P638" i="1"/>
  <c r="P642" i="1"/>
  <c r="P646" i="1"/>
  <c r="P650" i="1"/>
  <c r="P654" i="1"/>
  <c r="P658" i="1"/>
  <c r="P662" i="1"/>
  <c r="P666" i="1"/>
  <c r="P670" i="1"/>
  <c r="P674" i="1"/>
  <c r="P678" i="1"/>
  <c r="P682" i="1"/>
  <c r="P686" i="1"/>
  <c r="P690" i="1"/>
  <c r="P694" i="1"/>
  <c r="P698" i="1"/>
  <c r="P702" i="1"/>
  <c r="P706" i="1"/>
  <c r="P710" i="1"/>
  <c r="P714" i="1"/>
  <c r="P718" i="1"/>
  <c r="P722" i="1"/>
  <c r="P726" i="1"/>
  <c r="P730" i="1"/>
  <c r="P734" i="1"/>
  <c r="P738" i="1"/>
  <c r="P742" i="1"/>
  <c r="P746" i="1"/>
  <c r="P750" i="1"/>
  <c r="P754" i="1"/>
  <c r="P758" i="1"/>
  <c r="P762" i="1"/>
  <c r="P766" i="1"/>
  <c r="P770" i="1"/>
  <c r="P774" i="1"/>
  <c r="P778" i="1"/>
  <c r="P782" i="1"/>
  <c r="P786" i="1"/>
  <c r="P790" i="1"/>
  <c r="P794" i="1"/>
  <c r="P798" i="1"/>
  <c r="P802" i="1"/>
  <c r="P806" i="1"/>
  <c r="P810" i="1"/>
  <c r="P814" i="1"/>
  <c r="P818" i="1"/>
  <c r="P822" i="1"/>
  <c r="P826" i="1"/>
  <c r="P830" i="1"/>
  <c r="P834" i="1"/>
  <c r="P838" i="1"/>
  <c r="P842" i="1"/>
  <c r="P846" i="1"/>
  <c r="P850" i="1"/>
  <c r="P854" i="1"/>
  <c r="P858" i="1"/>
  <c r="P862" i="1"/>
  <c r="P866" i="1"/>
  <c r="P870" i="1"/>
  <c r="P874" i="1"/>
  <c r="P878" i="1"/>
  <c r="P882" i="1"/>
  <c r="P886" i="1"/>
  <c r="P890" i="1"/>
  <c r="P894" i="1"/>
  <c r="P898" i="1"/>
  <c r="P902" i="1"/>
  <c r="P906" i="1"/>
  <c r="P910" i="1"/>
  <c r="P914" i="1"/>
  <c r="P918" i="1"/>
  <c r="P922" i="1"/>
  <c r="P926" i="1"/>
  <c r="P930" i="1"/>
  <c r="P934" i="1"/>
  <c r="P938" i="1"/>
  <c r="P942" i="1"/>
  <c r="P946" i="1"/>
  <c r="P950" i="1"/>
  <c r="P954" i="1"/>
  <c r="P958" i="1"/>
  <c r="P962" i="1"/>
  <c r="P966" i="1"/>
  <c r="P970" i="1"/>
  <c r="P974" i="1"/>
  <c r="P978" i="1"/>
  <c r="P982" i="1"/>
  <c r="P986" i="1"/>
  <c r="P990" i="1"/>
  <c r="P994" i="1"/>
  <c r="P998" i="1"/>
  <c r="P1002" i="1"/>
  <c r="P1006" i="1"/>
  <c r="P1010" i="1"/>
  <c r="P1014" i="1"/>
  <c r="P1018" i="1"/>
  <c r="P1022" i="1"/>
  <c r="P1026" i="1"/>
  <c r="P1030" i="1"/>
  <c r="P1034" i="1"/>
  <c r="P1038" i="1"/>
  <c r="P1042" i="1"/>
  <c r="P1046" i="1"/>
  <c r="P1050" i="1"/>
  <c r="P1054" i="1"/>
  <c r="P1058" i="1"/>
  <c r="P1062" i="1"/>
  <c r="P1066" i="1"/>
  <c r="P1070" i="1"/>
  <c r="P1074" i="1"/>
  <c r="P1078" i="1"/>
  <c r="P1082" i="1"/>
  <c r="P1086" i="1"/>
  <c r="P1090" i="1"/>
  <c r="P1094" i="1"/>
  <c r="P1098" i="1"/>
  <c r="P1102" i="1"/>
  <c r="P1106" i="1"/>
  <c r="P1110" i="1"/>
  <c r="P1114" i="1"/>
  <c r="P1118" i="1"/>
  <c r="P1122" i="1"/>
  <c r="P1126" i="1"/>
  <c r="P1130" i="1"/>
  <c r="P1134" i="1"/>
  <c r="P1138" i="1"/>
  <c r="P1142" i="1"/>
  <c r="P1146" i="1"/>
  <c r="P1150" i="1"/>
  <c r="P28" i="1"/>
  <c r="P92" i="1"/>
  <c r="P156" i="1"/>
  <c r="P220" i="1"/>
  <c r="P284" i="1"/>
  <c r="P343" i="1"/>
  <c r="P360" i="1"/>
  <c r="P376" i="1"/>
  <c r="P392" i="1"/>
  <c r="P408" i="1"/>
  <c r="P424" i="1"/>
  <c r="P440" i="1"/>
  <c r="P452" i="1"/>
  <c r="P460" i="1"/>
  <c r="P468" i="1"/>
  <c r="P476" i="1"/>
  <c r="P484" i="1"/>
  <c r="P492" i="1"/>
  <c r="P500" i="1"/>
  <c r="P508" i="1"/>
  <c r="P516" i="1"/>
  <c r="P524" i="1"/>
  <c r="P532" i="1"/>
  <c r="P540" i="1"/>
  <c r="P548" i="1"/>
  <c r="P556" i="1"/>
  <c r="P564" i="1"/>
  <c r="P572" i="1"/>
  <c r="P580" i="1"/>
  <c r="P588" i="1"/>
  <c r="P594" i="1"/>
  <c r="P599" i="1"/>
  <c r="P603" i="1"/>
  <c r="P607" i="1"/>
  <c r="P611" i="1"/>
  <c r="P615" i="1"/>
  <c r="P619" i="1"/>
  <c r="P623" i="1"/>
  <c r="P627" i="1"/>
  <c r="P631" i="1"/>
  <c r="P635" i="1"/>
  <c r="P639" i="1"/>
  <c r="P643" i="1"/>
  <c r="P647" i="1"/>
  <c r="P651" i="1"/>
  <c r="P655" i="1"/>
  <c r="P659" i="1"/>
  <c r="P663" i="1"/>
  <c r="P667" i="1"/>
  <c r="P188" i="1"/>
  <c r="P368" i="1"/>
  <c r="P432" i="1"/>
  <c r="P472" i="1"/>
  <c r="P504" i="1"/>
  <c r="P536" i="1"/>
  <c r="P568" i="1"/>
  <c r="P597" i="1"/>
  <c r="P613" i="1"/>
  <c r="P629" i="1"/>
  <c r="P645" i="1"/>
  <c r="P661" i="1"/>
  <c r="P673" i="1"/>
  <c r="P681" i="1"/>
  <c r="P689" i="1"/>
  <c r="P697" i="1"/>
  <c r="P705" i="1"/>
  <c r="P713" i="1"/>
  <c r="P721" i="1"/>
  <c r="P729" i="1"/>
  <c r="P737" i="1"/>
  <c r="P745" i="1"/>
  <c r="P753" i="1"/>
  <c r="P761" i="1"/>
  <c r="P769" i="1"/>
  <c r="P777" i="1"/>
  <c r="P785" i="1"/>
  <c r="P793" i="1"/>
  <c r="P801" i="1"/>
  <c r="P809" i="1"/>
  <c r="P817" i="1"/>
  <c r="P825" i="1"/>
  <c r="P833" i="1"/>
  <c r="P841" i="1"/>
  <c r="P849" i="1"/>
  <c r="P857" i="1"/>
  <c r="P865" i="1"/>
  <c r="P872" i="1"/>
  <c r="P877" i="1"/>
  <c r="P883" i="1"/>
  <c r="P888" i="1"/>
  <c r="P893" i="1"/>
  <c r="P899" i="1"/>
  <c r="P904" i="1"/>
  <c r="P909" i="1"/>
  <c r="P915" i="1"/>
  <c r="P920" i="1"/>
  <c r="P925" i="1"/>
  <c r="P931" i="1"/>
  <c r="P936" i="1"/>
  <c r="P941" i="1"/>
  <c r="P947" i="1"/>
  <c r="P952" i="1"/>
  <c r="P957" i="1"/>
  <c r="P963" i="1"/>
  <c r="P968" i="1"/>
  <c r="P973" i="1"/>
  <c r="P979" i="1"/>
  <c r="P984" i="1"/>
  <c r="P989" i="1"/>
  <c r="P995" i="1"/>
  <c r="P1000" i="1"/>
  <c r="P1005" i="1"/>
  <c r="P1011" i="1"/>
  <c r="P1016" i="1"/>
  <c r="P1021" i="1"/>
  <c r="P1027" i="1"/>
  <c r="P1032" i="1"/>
  <c r="P1037" i="1"/>
  <c r="P1043" i="1"/>
  <c r="P1048" i="1"/>
  <c r="P1053" i="1"/>
  <c r="P1059" i="1"/>
  <c r="P1064" i="1"/>
  <c r="P1069" i="1"/>
  <c r="P1075" i="1"/>
  <c r="P1080" i="1"/>
  <c r="P1085" i="1"/>
  <c r="P1091" i="1"/>
  <c r="P1096" i="1"/>
  <c r="P1101" i="1"/>
  <c r="P252" i="1"/>
  <c r="P384" i="1"/>
  <c r="P448" i="1"/>
  <c r="P480" i="1"/>
  <c r="P512" i="1"/>
  <c r="P544" i="1"/>
  <c r="P576" i="1"/>
  <c r="P601" i="1"/>
  <c r="P617" i="1"/>
  <c r="P633" i="1"/>
  <c r="P649" i="1"/>
  <c r="P665" i="1"/>
  <c r="P675" i="1"/>
  <c r="P683" i="1"/>
  <c r="P691" i="1"/>
  <c r="P699" i="1"/>
  <c r="P707" i="1"/>
  <c r="P715" i="1"/>
  <c r="P723" i="1"/>
  <c r="P731" i="1"/>
  <c r="P739" i="1"/>
  <c r="P747" i="1"/>
  <c r="P755" i="1"/>
  <c r="P763" i="1"/>
  <c r="P771" i="1"/>
  <c r="P779" i="1"/>
  <c r="P787" i="1"/>
  <c r="P795" i="1"/>
  <c r="P803" i="1"/>
  <c r="P811" i="1"/>
  <c r="P819" i="1"/>
  <c r="P827" i="1"/>
  <c r="P835" i="1"/>
  <c r="P843" i="1"/>
  <c r="P851" i="1"/>
  <c r="P859" i="1"/>
  <c r="P867" i="1"/>
  <c r="P873" i="1"/>
  <c r="P879" i="1"/>
  <c r="P884" i="1"/>
  <c r="P889" i="1"/>
  <c r="P895" i="1"/>
  <c r="P900" i="1"/>
  <c r="P905" i="1"/>
  <c r="P911" i="1"/>
  <c r="P916" i="1"/>
  <c r="P921" i="1"/>
  <c r="P927" i="1"/>
  <c r="P932" i="1"/>
  <c r="P937" i="1"/>
  <c r="P943" i="1"/>
  <c r="P948" i="1"/>
  <c r="P953" i="1"/>
  <c r="P959" i="1"/>
  <c r="P964" i="1"/>
  <c r="P969" i="1"/>
  <c r="P975" i="1"/>
  <c r="P980" i="1"/>
  <c r="P985" i="1"/>
  <c r="P991" i="1"/>
  <c r="P996" i="1"/>
  <c r="P1001" i="1"/>
  <c r="P1007" i="1"/>
  <c r="P1012" i="1"/>
  <c r="P1017" i="1"/>
  <c r="P1023" i="1"/>
  <c r="P1028" i="1"/>
  <c r="P1033" i="1"/>
  <c r="P1039" i="1"/>
  <c r="P1044" i="1"/>
  <c r="P1049" i="1"/>
  <c r="P1055" i="1"/>
  <c r="P1060" i="1"/>
  <c r="P1065" i="1"/>
  <c r="P1071" i="1"/>
  <c r="P1076" i="1"/>
  <c r="P1081" i="1"/>
  <c r="P1087" i="1"/>
  <c r="P1092" i="1"/>
  <c r="P1097" i="1"/>
  <c r="P1103" i="1"/>
  <c r="P1108" i="1"/>
  <c r="P1113" i="1"/>
  <c r="P1119" i="1"/>
  <c r="P1124" i="1"/>
  <c r="P60" i="1"/>
  <c r="P316" i="1"/>
  <c r="P400" i="1"/>
  <c r="P456" i="1"/>
  <c r="P488" i="1"/>
  <c r="P520" i="1"/>
  <c r="P552" i="1"/>
  <c r="P584" i="1"/>
  <c r="P605" i="1"/>
  <c r="P621" i="1"/>
  <c r="P637" i="1"/>
  <c r="P653" i="1"/>
  <c r="P669" i="1"/>
  <c r="P677" i="1"/>
  <c r="P685" i="1"/>
  <c r="P693" i="1"/>
  <c r="P701" i="1"/>
  <c r="P709" i="1"/>
  <c r="P717" i="1"/>
  <c r="P725" i="1"/>
  <c r="P733" i="1"/>
  <c r="P741" i="1"/>
  <c r="P749" i="1"/>
  <c r="P757" i="1"/>
  <c r="P765" i="1"/>
  <c r="P773" i="1"/>
  <c r="P781" i="1"/>
  <c r="P789" i="1"/>
  <c r="P797" i="1"/>
  <c r="P805" i="1"/>
  <c r="P813" i="1"/>
  <c r="P821" i="1"/>
  <c r="P829" i="1"/>
  <c r="P837" i="1"/>
  <c r="P845" i="1"/>
  <c r="P853" i="1"/>
  <c r="P861" i="1"/>
  <c r="P869" i="1"/>
  <c r="P875" i="1"/>
  <c r="P880" i="1"/>
  <c r="P885" i="1"/>
  <c r="P891" i="1"/>
  <c r="P896" i="1"/>
  <c r="P901" i="1"/>
  <c r="P907" i="1"/>
  <c r="P912" i="1"/>
  <c r="P917" i="1"/>
  <c r="P923" i="1"/>
  <c r="P928" i="1"/>
  <c r="P933" i="1"/>
  <c r="P939" i="1"/>
  <c r="P944" i="1"/>
  <c r="P949" i="1"/>
  <c r="P955" i="1"/>
  <c r="P960" i="1"/>
  <c r="P965" i="1"/>
  <c r="P971" i="1"/>
  <c r="P976" i="1"/>
  <c r="P981" i="1"/>
  <c r="P987" i="1"/>
  <c r="P992" i="1"/>
  <c r="P997" i="1"/>
  <c r="P1003" i="1"/>
  <c r="P1008" i="1"/>
  <c r="P1013" i="1"/>
  <c r="P1019" i="1"/>
  <c r="P1024" i="1"/>
  <c r="P416" i="1"/>
  <c r="P560" i="1"/>
  <c r="P641" i="1"/>
  <c r="P687" i="1"/>
  <c r="P719" i="1"/>
  <c r="P751" i="1"/>
  <c r="P783" i="1"/>
  <c r="P815" i="1"/>
  <c r="P847" i="1"/>
  <c r="P876" i="1"/>
  <c r="P897" i="1"/>
  <c r="P919" i="1"/>
  <c r="P940" i="1"/>
  <c r="P961" i="1"/>
  <c r="P983" i="1"/>
  <c r="P1004" i="1"/>
  <c r="P1025" i="1"/>
  <c r="P1036" i="1"/>
  <c r="P1047" i="1"/>
  <c r="P1057" i="1"/>
  <c r="P1068" i="1"/>
  <c r="P1079" i="1"/>
  <c r="P1089" i="1"/>
  <c r="P1100" i="1"/>
  <c r="P1109" i="1"/>
  <c r="P1116" i="1"/>
  <c r="P1123" i="1"/>
  <c r="P1129" i="1"/>
  <c r="P1135" i="1"/>
  <c r="P1140" i="1"/>
  <c r="P1145" i="1"/>
  <c r="P1151" i="1"/>
  <c r="P1155" i="1"/>
  <c r="P1159" i="1"/>
  <c r="P1163" i="1"/>
  <c r="P1167" i="1"/>
  <c r="P1171" i="1"/>
  <c r="P1175" i="1"/>
  <c r="P1179" i="1"/>
  <c r="P1183" i="1"/>
  <c r="P1187" i="1"/>
  <c r="P1191" i="1"/>
  <c r="P1195" i="1"/>
  <c r="P1199" i="1"/>
  <c r="P1203" i="1"/>
  <c r="P1207" i="1"/>
  <c r="P1211" i="1"/>
  <c r="P1215" i="1"/>
  <c r="P1219" i="1"/>
  <c r="P1223" i="1"/>
  <c r="P1227" i="1"/>
  <c r="P1231" i="1"/>
  <c r="P1235" i="1"/>
  <c r="P1239" i="1"/>
  <c r="P1243" i="1"/>
  <c r="P1247" i="1"/>
  <c r="P1251" i="1"/>
  <c r="P1255" i="1"/>
  <c r="P1259" i="1"/>
  <c r="P1263" i="1"/>
  <c r="P1267" i="1"/>
  <c r="P1271" i="1"/>
  <c r="P1275" i="1"/>
  <c r="P1279" i="1"/>
  <c r="P1283" i="1"/>
  <c r="P1287" i="1"/>
  <c r="P1291" i="1"/>
  <c r="P1295" i="1"/>
  <c r="P1299" i="1"/>
  <c r="P1303" i="1"/>
  <c r="P1307" i="1"/>
  <c r="P1311" i="1"/>
  <c r="P1315" i="1"/>
  <c r="P1319" i="1"/>
  <c r="P1323" i="1"/>
  <c r="P1327" i="1"/>
  <c r="P1331" i="1"/>
  <c r="P1335" i="1"/>
  <c r="P1339" i="1"/>
  <c r="P1343" i="1"/>
  <c r="P1347" i="1"/>
  <c r="P1351" i="1"/>
  <c r="P1355" i="1"/>
  <c r="P1359" i="1"/>
  <c r="P1363" i="1"/>
  <c r="P1367" i="1"/>
  <c r="P1371" i="1"/>
  <c r="P1375" i="1"/>
  <c r="P1379" i="1"/>
  <c r="P1383" i="1"/>
  <c r="P1387" i="1"/>
  <c r="P1391" i="1"/>
  <c r="P1395" i="1"/>
  <c r="P1399" i="1"/>
  <c r="P1403" i="1"/>
  <c r="P1407" i="1"/>
  <c r="P1411" i="1"/>
  <c r="P1415" i="1"/>
  <c r="P1419" i="1"/>
  <c r="P1423" i="1"/>
  <c r="P1427" i="1"/>
  <c r="P1431" i="1"/>
  <c r="P1435" i="1"/>
  <c r="P1439" i="1"/>
  <c r="P1443" i="1"/>
  <c r="P1447" i="1"/>
  <c r="P1451" i="1"/>
  <c r="P1455" i="1"/>
  <c r="P1459" i="1"/>
  <c r="P1463" i="1"/>
  <c r="P1467" i="1"/>
  <c r="P1471" i="1"/>
  <c r="P1475" i="1"/>
  <c r="P1479" i="1"/>
  <c r="P1483" i="1"/>
  <c r="P1487" i="1"/>
  <c r="P1491" i="1"/>
  <c r="P1495" i="1"/>
  <c r="P1499" i="1"/>
  <c r="P1503" i="1"/>
  <c r="P1507" i="1"/>
  <c r="P1511" i="1"/>
  <c r="P1515" i="1"/>
  <c r="P1519" i="1"/>
  <c r="P1523" i="1"/>
  <c r="P1527" i="1"/>
  <c r="P1531" i="1"/>
  <c r="P1535" i="1"/>
  <c r="P1539" i="1"/>
  <c r="P1543" i="1"/>
  <c r="P464" i="1"/>
  <c r="P592" i="1"/>
  <c r="P657" i="1"/>
  <c r="P695" i="1"/>
  <c r="P727" i="1"/>
  <c r="P759" i="1"/>
  <c r="P791" i="1"/>
  <c r="P823" i="1"/>
  <c r="P855" i="1"/>
  <c r="P881" i="1"/>
  <c r="P903" i="1"/>
  <c r="P924" i="1"/>
  <c r="P945" i="1"/>
  <c r="P967" i="1"/>
  <c r="P988" i="1"/>
  <c r="P1009" i="1"/>
  <c r="P1029" i="1"/>
  <c r="P1040" i="1"/>
  <c r="P1051" i="1"/>
  <c r="P1061" i="1"/>
  <c r="P1072" i="1"/>
  <c r="P1083" i="1"/>
  <c r="P1093" i="1"/>
  <c r="P1104" i="1"/>
  <c r="P1111" i="1"/>
  <c r="P1117" i="1"/>
  <c r="P1125" i="1"/>
  <c r="P1131" i="1"/>
  <c r="P1136" i="1"/>
  <c r="P1141" i="1"/>
  <c r="P1147" i="1"/>
  <c r="P1152" i="1"/>
  <c r="P1156" i="1"/>
  <c r="P1160" i="1"/>
  <c r="P1164" i="1"/>
  <c r="P1168" i="1"/>
  <c r="P1172" i="1"/>
  <c r="P1176" i="1"/>
  <c r="P1180" i="1"/>
  <c r="P1184" i="1"/>
  <c r="P1188" i="1"/>
  <c r="P1192" i="1"/>
  <c r="P1196" i="1"/>
  <c r="P1200" i="1"/>
  <c r="P1204" i="1"/>
  <c r="P1208" i="1"/>
  <c r="P1212" i="1"/>
  <c r="P1216" i="1"/>
  <c r="P1220" i="1"/>
  <c r="P1224" i="1"/>
  <c r="P1228" i="1"/>
  <c r="P1232" i="1"/>
  <c r="P1236" i="1"/>
  <c r="P1240" i="1"/>
  <c r="P1244" i="1"/>
  <c r="P1248" i="1"/>
  <c r="P1252" i="1"/>
  <c r="P1256" i="1"/>
  <c r="P1260" i="1"/>
  <c r="P1264" i="1"/>
  <c r="P1268" i="1"/>
  <c r="P1272" i="1"/>
  <c r="P1276" i="1"/>
  <c r="P1280" i="1"/>
  <c r="P1284" i="1"/>
  <c r="P1288" i="1"/>
  <c r="P1292" i="1"/>
  <c r="P1296" i="1"/>
  <c r="P1300" i="1"/>
  <c r="P1304" i="1"/>
  <c r="P1308" i="1"/>
  <c r="P1312" i="1"/>
  <c r="P1316" i="1"/>
  <c r="P1320" i="1"/>
  <c r="P1324" i="1"/>
  <c r="P1328" i="1"/>
  <c r="P1332" i="1"/>
  <c r="P1336" i="1"/>
  <c r="P1340" i="1"/>
  <c r="P1344" i="1"/>
  <c r="P1348" i="1"/>
  <c r="P1352" i="1"/>
  <c r="P1356" i="1"/>
  <c r="P1360" i="1"/>
  <c r="P1364" i="1"/>
  <c r="P1368" i="1"/>
  <c r="P1372" i="1"/>
  <c r="P1376" i="1"/>
  <c r="P1380" i="1"/>
  <c r="P1384" i="1"/>
  <c r="P1388" i="1"/>
  <c r="P1392" i="1"/>
  <c r="P1396" i="1"/>
  <c r="P1400" i="1"/>
  <c r="P1404" i="1"/>
  <c r="P1408" i="1"/>
  <c r="P1412" i="1"/>
  <c r="P1416" i="1"/>
  <c r="P1420" i="1"/>
  <c r="P1424" i="1"/>
  <c r="P1428" i="1"/>
  <c r="P1432" i="1"/>
  <c r="P1436" i="1"/>
  <c r="P1440" i="1"/>
  <c r="P1444" i="1"/>
  <c r="P1448" i="1"/>
  <c r="P1452" i="1"/>
  <c r="P1456" i="1"/>
  <c r="P1460" i="1"/>
  <c r="P1464" i="1"/>
  <c r="P1468" i="1"/>
  <c r="P1472" i="1"/>
  <c r="P1476" i="1"/>
  <c r="P1480" i="1"/>
  <c r="P1484" i="1"/>
  <c r="P1488" i="1"/>
  <c r="P1492" i="1"/>
  <c r="P1496" i="1"/>
  <c r="P1500" i="1"/>
  <c r="P1504" i="1"/>
  <c r="P1508" i="1"/>
  <c r="P1512" i="1"/>
  <c r="P1516" i="1"/>
  <c r="P1520" i="1"/>
  <c r="P1524" i="1"/>
  <c r="P124" i="1"/>
  <c r="P496" i="1"/>
  <c r="P609" i="1"/>
  <c r="P671" i="1"/>
  <c r="P703" i="1"/>
  <c r="P735" i="1"/>
  <c r="P767" i="1"/>
  <c r="P799" i="1"/>
  <c r="P831" i="1"/>
  <c r="P863" i="1"/>
  <c r="P887" i="1"/>
  <c r="P908" i="1"/>
  <c r="P929" i="1"/>
  <c r="P951" i="1"/>
  <c r="P972" i="1"/>
  <c r="P993" i="1"/>
  <c r="P1015" i="1"/>
  <c r="P1031" i="1"/>
  <c r="P1041" i="1"/>
  <c r="P1052" i="1"/>
  <c r="P1063" i="1"/>
  <c r="P1073" i="1"/>
  <c r="P1084" i="1"/>
  <c r="P1095" i="1"/>
  <c r="P1105" i="1"/>
  <c r="P1112" i="1"/>
  <c r="P1120" i="1"/>
  <c r="P1127" i="1"/>
  <c r="P1132" i="1"/>
  <c r="P1137" i="1"/>
  <c r="P1143" i="1"/>
  <c r="P1148" i="1"/>
  <c r="P1153" i="1"/>
  <c r="P1157" i="1"/>
  <c r="P1161" i="1"/>
  <c r="P1165" i="1"/>
  <c r="P1169" i="1"/>
  <c r="P1173" i="1"/>
  <c r="P1177" i="1"/>
  <c r="P1181" i="1"/>
  <c r="P1185" i="1"/>
  <c r="P1189" i="1"/>
  <c r="P1193" i="1"/>
  <c r="P1197" i="1"/>
  <c r="P1201" i="1"/>
  <c r="P1205" i="1"/>
  <c r="P1209" i="1"/>
  <c r="P1213" i="1"/>
  <c r="P1217" i="1"/>
  <c r="P1221" i="1"/>
  <c r="P1225" i="1"/>
  <c r="P1229" i="1"/>
  <c r="P1233" i="1"/>
  <c r="P1237" i="1"/>
  <c r="P1241" i="1"/>
  <c r="P1245" i="1"/>
  <c r="P1249" i="1"/>
  <c r="P1253" i="1"/>
  <c r="P1257" i="1"/>
  <c r="P1261" i="1"/>
  <c r="P1265" i="1"/>
  <c r="P1269" i="1"/>
  <c r="P1273" i="1"/>
  <c r="P1277" i="1"/>
  <c r="P1281" i="1"/>
  <c r="P1285" i="1"/>
  <c r="P1289" i="1"/>
  <c r="P1293" i="1"/>
  <c r="P1297" i="1"/>
  <c r="P1301" i="1"/>
  <c r="P1305" i="1"/>
  <c r="P1309" i="1"/>
  <c r="P1313" i="1"/>
  <c r="P1317" i="1"/>
  <c r="P1321" i="1"/>
  <c r="P1325" i="1"/>
  <c r="P1329" i="1"/>
  <c r="P1333" i="1"/>
  <c r="P1337" i="1"/>
  <c r="P1341" i="1"/>
  <c r="P1345" i="1"/>
  <c r="P1349" i="1"/>
  <c r="P1353" i="1"/>
  <c r="P1357" i="1"/>
  <c r="P1361" i="1"/>
  <c r="P1365" i="1"/>
  <c r="P1369" i="1"/>
  <c r="P1373" i="1"/>
  <c r="P1377" i="1"/>
  <c r="P1381" i="1"/>
  <c r="P1385" i="1"/>
  <c r="P1389" i="1"/>
  <c r="P1393" i="1"/>
  <c r="P1397" i="1"/>
  <c r="P1401" i="1"/>
  <c r="P1405" i="1"/>
  <c r="P1409" i="1"/>
  <c r="P1413" i="1"/>
  <c r="P1417" i="1"/>
  <c r="P1421" i="1"/>
  <c r="P1425" i="1"/>
  <c r="P1429" i="1"/>
  <c r="P1433" i="1"/>
  <c r="P1437" i="1"/>
  <c r="P1441" i="1"/>
  <c r="P1445" i="1"/>
  <c r="P1449" i="1"/>
  <c r="P1453" i="1"/>
  <c r="P1457" i="1"/>
  <c r="P1461" i="1"/>
  <c r="P1465" i="1"/>
  <c r="P1469" i="1"/>
  <c r="P1473" i="1"/>
  <c r="P1477" i="1"/>
  <c r="P1481" i="1"/>
  <c r="P1485" i="1"/>
  <c r="P1489" i="1"/>
  <c r="P1493" i="1"/>
  <c r="P1497" i="1"/>
  <c r="P1501" i="1"/>
  <c r="P1505" i="1"/>
  <c r="P1509" i="1"/>
  <c r="P1513" i="1"/>
  <c r="P1517" i="1"/>
  <c r="P1521" i="1"/>
  <c r="P1525" i="1"/>
  <c r="P1529" i="1"/>
  <c r="P1533" i="1"/>
  <c r="P1537" i="1"/>
  <c r="P352" i="1"/>
  <c r="P528" i="1"/>
  <c r="P625" i="1"/>
  <c r="P679" i="1"/>
  <c r="P711" i="1"/>
  <c r="P743" i="1"/>
  <c r="P775" i="1"/>
  <c r="P807" i="1"/>
  <c r="P839" i="1"/>
  <c r="P871" i="1"/>
  <c r="P892" i="1"/>
  <c r="P913" i="1"/>
  <c r="P935" i="1"/>
  <c r="P956" i="1"/>
  <c r="P977" i="1"/>
  <c r="P999" i="1"/>
  <c r="P1020" i="1"/>
  <c r="P1035" i="1"/>
  <c r="P1045" i="1"/>
  <c r="P1056" i="1"/>
  <c r="P1067" i="1"/>
  <c r="P1077" i="1"/>
  <c r="P1088" i="1"/>
  <c r="P1099" i="1"/>
  <c r="P1107" i="1"/>
  <c r="P1115" i="1"/>
  <c r="P1121" i="1"/>
  <c r="P1128" i="1"/>
  <c r="P1133" i="1"/>
  <c r="P1139" i="1"/>
  <c r="P1144" i="1"/>
  <c r="P1149" i="1"/>
  <c r="P1154" i="1"/>
  <c r="P1158" i="1"/>
  <c r="P1162" i="1"/>
  <c r="P1166" i="1"/>
  <c r="P1170" i="1"/>
  <c r="P1174" i="1"/>
  <c r="P1178" i="1"/>
  <c r="P1182" i="1"/>
  <c r="P1186" i="1"/>
  <c r="P1190" i="1"/>
  <c r="P1194" i="1"/>
  <c r="P1198" i="1"/>
  <c r="P1202" i="1"/>
  <c r="P1206" i="1"/>
  <c r="P1210" i="1"/>
  <c r="P1214" i="1"/>
  <c r="P1218" i="1"/>
  <c r="P1222" i="1"/>
  <c r="P1226" i="1"/>
  <c r="P1230" i="1"/>
  <c r="P1234" i="1"/>
  <c r="P1238" i="1"/>
  <c r="P1242" i="1"/>
  <c r="P1246" i="1"/>
  <c r="P1250" i="1"/>
  <c r="P1254" i="1"/>
  <c r="P1258" i="1"/>
  <c r="P1262" i="1"/>
  <c r="P1266" i="1"/>
  <c r="P1270" i="1"/>
  <c r="P1274" i="1"/>
  <c r="P1278" i="1"/>
  <c r="P1282" i="1"/>
  <c r="P1286" i="1"/>
  <c r="P1290" i="1"/>
  <c r="P1294" i="1"/>
  <c r="P1298" i="1"/>
  <c r="P1302" i="1"/>
  <c r="P1306" i="1"/>
  <c r="P1310" i="1"/>
  <c r="P1314" i="1"/>
  <c r="P1318" i="1"/>
  <c r="P1322" i="1"/>
  <c r="P1326" i="1"/>
  <c r="P1330" i="1"/>
  <c r="P1334" i="1"/>
  <c r="P1338" i="1"/>
  <c r="P1342" i="1"/>
  <c r="P1346" i="1"/>
  <c r="P1350" i="1"/>
  <c r="P1354" i="1"/>
  <c r="P1358" i="1"/>
  <c r="P1362" i="1"/>
  <c r="P1374" i="1"/>
  <c r="P1390" i="1"/>
  <c r="P1406" i="1"/>
  <c r="P1422" i="1"/>
  <c r="P1438" i="1"/>
  <c r="P1454" i="1"/>
  <c r="P1470" i="1"/>
  <c r="P1486" i="1"/>
  <c r="P1502" i="1"/>
  <c r="P1518" i="1"/>
  <c r="P1530" i="1"/>
  <c r="P1538" i="1"/>
  <c r="P1544" i="1"/>
  <c r="P1548" i="1"/>
  <c r="P1552" i="1"/>
  <c r="P1556" i="1"/>
  <c r="P1560" i="1"/>
  <c r="P1564" i="1"/>
  <c r="P1568" i="1"/>
  <c r="P1572" i="1"/>
  <c r="P1576" i="1"/>
  <c r="P1580" i="1"/>
  <c r="P1584" i="1"/>
  <c r="P1588" i="1"/>
  <c r="P1592" i="1"/>
  <c r="P1596" i="1"/>
  <c r="P1600" i="1"/>
  <c r="P1604" i="1"/>
  <c r="P1608" i="1"/>
  <c r="P1612" i="1"/>
  <c r="P1616" i="1"/>
  <c r="P1620" i="1"/>
  <c r="P1624" i="1"/>
  <c r="P1628" i="1"/>
  <c r="P1632" i="1"/>
  <c r="P1636" i="1"/>
  <c r="P1640" i="1"/>
  <c r="P1644" i="1"/>
  <c r="P1648" i="1"/>
  <c r="P1652" i="1"/>
  <c r="P1656" i="1"/>
  <c r="P1660" i="1"/>
  <c r="P1664" i="1"/>
  <c r="P1668" i="1"/>
  <c r="P1672" i="1"/>
  <c r="P1676" i="1"/>
  <c r="P1680" i="1"/>
  <c r="P1684" i="1"/>
  <c r="P1688" i="1"/>
  <c r="P1692" i="1"/>
  <c r="P1696" i="1"/>
  <c r="P1700" i="1"/>
  <c r="P1704" i="1"/>
  <c r="P1708" i="1"/>
  <c r="P1712" i="1"/>
  <c r="P1716" i="1"/>
  <c r="P1720" i="1"/>
  <c r="P1724" i="1"/>
  <c r="P1728" i="1"/>
  <c r="P1732" i="1"/>
  <c r="P1736" i="1"/>
  <c r="P1740" i="1"/>
  <c r="P1744" i="1"/>
  <c r="P1748" i="1"/>
  <c r="P1752" i="1"/>
  <c r="P1756" i="1"/>
  <c r="P1378" i="1"/>
  <c r="P1394" i="1"/>
  <c r="P1410" i="1"/>
  <c r="P1426" i="1"/>
  <c r="P1442" i="1"/>
  <c r="P1458" i="1"/>
  <c r="P1474" i="1"/>
  <c r="P1490" i="1"/>
  <c r="P1506" i="1"/>
  <c r="P1522" i="1"/>
  <c r="P1532" i="1"/>
  <c r="P1540" i="1"/>
  <c r="P1545" i="1"/>
  <c r="P1549" i="1"/>
  <c r="P1553" i="1"/>
  <c r="P1557" i="1"/>
  <c r="P1561" i="1"/>
  <c r="P1565" i="1"/>
  <c r="P1569" i="1"/>
  <c r="P1573" i="1"/>
  <c r="P1577" i="1"/>
  <c r="P1581" i="1"/>
  <c r="P1585" i="1"/>
  <c r="P1589" i="1"/>
  <c r="P1593" i="1"/>
  <c r="P1597" i="1"/>
  <c r="P1601" i="1"/>
  <c r="P1605" i="1"/>
  <c r="P1609" i="1"/>
  <c r="P1613" i="1"/>
  <c r="P1617" i="1"/>
  <c r="P1621" i="1"/>
  <c r="P1625" i="1"/>
  <c r="P1629" i="1"/>
  <c r="P1633" i="1"/>
  <c r="P1637" i="1"/>
  <c r="P1641" i="1"/>
  <c r="P1645" i="1"/>
  <c r="P1649" i="1"/>
  <c r="P1653" i="1"/>
  <c r="P1657" i="1"/>
  <c r="P1661" i="1"/>
  <c r="P1665" i="1"/>
  <c r="P1669" i="1"/>
  <c r="P1673" i="1"/>
  <c r="P1677" i="1"/>
  <c r="P1681" i="1"/>
  <c r="P1685" i="1"/>
  <c r="P1689" i="1"/>
  <c r="P1693" i="1"/>
  <c r="P1697" i="1"/>
  <c r="P1701" i="1"/>
  <c r="P1705" i="1"/>
  <c r="P1709" i="1"/>
  <c r="P1713" i="1"/>
  <c r="P1717" i="1"/>
  <c r="P1721" i="1"/>
  <c r="P1725" i="1"/>
  <c r="P1729" i="1"/>
  <c r="P1733" i="1"/>
  <c r="P1737" i="1"/>
  <c r="P1741" i="1"/>
  <c r="P1745" i="1"/>
  <c r="P1749" i="1"/>
  <c r="P1753" i="1"/>
  <c r="P1757" i="1"/>
  <c r="P1366" i="1"/>
  <c r="P1382" i="1"/>
  <c r="P1398" i="1"/>
  <c r="P1414" i="1"/>
  <c r="P1430" i="1"/>
  <c r="P1446" i="1"/>
  <c r="P1462" i="1"/>
  <c r="P1478" i="1"/>
  <c r="P1494" i="1"/>
  <c r="P1510" i="1"/>
  <c r="P1526" i="1"/>
  <c r="P1534" i="1"/>
  <c r="P1541" i="1"/>
  <c r="P1546" i="1"/>
  <c r="P1550" i="1"/>
  <c r="P1554" i="1"/>
  <c r="P1558" i="1"/>
  <c r="P1562" i="1"/>
  <c r="P1566" i="1"/>
  <c r="P1570" i="1"/>
  <c r="P1574" i="1"/>
  <c r="P1578" i="1"/>
  <c r="P1582" i="1"/>
  <c r="P1586" i="1"/>
  <c r="P1590" i="1"/>
  <c r="P1594" i="1"/>
  <c r="P1598" i="1"/>
  <c r="P1602" i="1"/>
  <c r="P1606" i="1"/>
  <c r="P1610" i="1"/>
  <c r="P1614" i="1"/>
  <c r="P1618" i="1"/>
  <c r="P1622" i="1"/>
  <c r="P1626" i="1"/>
  <c r="P1630" i="1"/>
  <c r="P1634" i="1"/>
  <c r="P1638" i="1"/>
  <c r="P1642" i="1"/>
  <c r="P1646" i="1"/>
  <c r="P1650" i="1"/>
  <c r="P1654" i="1"/>
  <c r="P1658" i="1"/>
  <c r="P1662" i="1"/>
  <c r="P1666" i="1"/>
  <c r="P1670" i="1"/>
  <c r="P1674" i="1"/>
  <c r="P1678" i="1"/>
  <c r="P1682" i="1"/>
  <c r="P1686" i="1"/>
  <c r="P1690" i="1"/>
  <c r="P1694" i="1"/>
  <c r="P1698" i="1"/>
  <c r="P1702" i="1"/>
  <c r="P1706" i="1"/>
  <c r="P1710" i="1"/>
  <c r="P1714" i="1"/>
  <c r="P1718" i="1"/>
  <c r="P1722" i="1"/>
  <c r="P1726" i="1"/>
  <c r="P1730" i="1"/>
  <c r="P1734" i="1"/>
  <c r="P1738" i="1"/>
  <c r="P1742" i="1"/>
  <c r="P1746" i="1"/>
  <c r="P1750" i="1"/>
  <c r="P1754" i="1"/>
  <c r="P1370" i="1"/>
  <c r="P1386" i="1"/>
  <c r="P1402" i="1"/>
  <c r="P1418" i="1"/>
  <c r="P1434" i="1"/>
  <c r="P1450" i="1"/>
  <c r="P1466" i="1"/>
  <c r="P1482" i="1"/>
  <c r="P1498" i="1"/>
  <c r="P1514" i="1"/>
  <c r="P1528" i="1"/>
  <c r="P1536" i="1"/>
  <c r="P1542" i="1"/>
  <c r="P1547" i="1"/>
  <c r="P1551" i="1"/>
  <c r="P1555" i="1"/>
  <c r="P1559" i="1"/>
  <c r="P1563" i="1"/>
  <c r="P1567" i="1"/>
  <c r="P1571" i="1"/>
  <c r="P1575" i="1"/>
  <c r="P1579" i="1"/>
  <c r="P1583" i="1"/>
  <c r="P1587" i="1"/>
  <c r="P1591" i="1"/>
  <c r="P1595" i="1"/>
  <c r="P1599" i="1"/>
  <c r="P1603" i="1"/>
  <c r="P1607" i="1"/>
  <c r="P1611" i="1"/>
  <c r="P1615" i="1"/>
  <c r="P1619" i="1"/>
  <c r="P1623" i="1"/>
  <c r="P1627" i="1"/>
  <c r="P1631" i="1"/>
  <c r="P1635" i="1"/>
  <c r="P1639" i="1"/>
  <c r="P1643" i="1"/>
  <c r="P1647" i="1"/>
  <c r="P1651" i="1"/>
  <c r="P1655" i="1"/>
  <c r="P1659" i="1"/>
  <c r="P1663" i="1"/>
  <c r="P1667" i="1"/>
  <c r="P1671" i="1"/>
  <c r="P1675" i="1"/>
  <c r="P1679" i="1"/>
  <c r="P1683" i="1"/>
  <c r="P1687" i="1"/>
  <c r="P1691" i="1"/>
  <c r="P1695" i="1"/>
  <c r="P1699" i="1"/>
  <c r="P1703" i="1"/>
  <c r="P1707" i="1"/>
  <c r="P1711" i="1"/>
  <c r="P1715" i="1"/>
  <c r="P1719" i="1"/>
  <c r="P1723" i="1"/>
  <c r="P1727" i="1"/>
  <c r="P1731" i="1"/>
  <c r="P1735" i="1"/>
  <c r="P1739" i="1"/>
  <c r="P1743" i="1"/>
  <c r="P1747" i="1"/>
  <c r="P1751" i="1"/>
  <c r="P1755" i="1"/>
  <c r="P6" i="1"/>
  <c r="P4" i="1"/>
  <c r="H6" i="1"/>
  <c r="F6" i="1" s="1"/>
  <c r="G6" i="1" s="1"/>
  <c r="K6" i="1" s="1"/>
  <c r="L6" i="1" s="1"/>
  <c r="K19" i="8" l="1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O25" i="8" s="1"/>
  <c r="J24" i="8"/>
  <c r="J23" i="8"/>
  <c r="J22" i="8"/>
  <c r="J21" i="8"/>
  <c r="O21" i="8" s="1"/>
  <c r="J20" i="8"/>
  <c r="J19" i="8"/>
  <c r="O19" i="8" s="1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2" i="8" l="1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<sst xmlns="http://schemas.openxmlformats.org/spreadsheetml/2006/main" count="34745" uniqueCount="10421">
  <si>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</si>
  <si>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</si>
  <si>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</si>
  <si>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</si>
  <si>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</si>
  <si>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</si>
  <si>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</si>
  <si>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</si>
  <si>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</si>
  <si>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</si>
  <si>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</si>
  <si>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</si>
  <si>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</si>
  <si>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</si>
  <si>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</si>
  <si>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</si>
  <si>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</si>
  <si>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</si>
  <si>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</si>
  <si>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</si>
  <si>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</si>
  <si>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</si>
  <si>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</si>
  <si>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</si>
  <si>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</si>
  <si>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</si>
  <si>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</si>
  <si>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</si>
  <si>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</si>
  <si>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</si>
  <si>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</si>
  <si>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</si>
  <si>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</si>
  <si>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</si>
  <si>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</si>
  <si>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</si>
  <si>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</si>
  <si>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</si>
  <si>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</si>
  <si>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</si>
  <si>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</si>
  <si>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</si>
  <si>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</si>
  <si>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</si>
  <si>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</si>
  <si>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</si>
  <si>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</si>
  <si>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</si>
  <si>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</si>
  <si>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</si>
  <si>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</si>
  <si>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</si>
  <si>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</si>
  <si>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</si>
  <si>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</si>
  <si>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</si>
  <si>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</si>
  <si>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</si>
  <si>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</si>
  <si>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</si>
  <si>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</si>
  <si>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</si>
  <si>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</si>
  <si>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</si>
  <si>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</si>
  <si>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</si>
  <si>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</si>
  <si>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</si>
  <si>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</si>
  <si>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</si>
  <si>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</si>
  <si>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</si>
  <si>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</si>
  <si>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</si>
  <si>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</si>
  <si>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</si>
  <si>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</si>
  <si>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</si>
  <si>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</si>
  <si>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</si>
  <si>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</si>
  <si>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</si>
  <si>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</si>
  <si>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</si>
  <si>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</si>
  <si>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</si>
  <si>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</si>
  <si>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</si>
  <si>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</si>
  <si>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</si>
  <si>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</si>
  <si>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</si>
  <si>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</si>
  <si>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</si>
  <si>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</si>
  <si>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</si>
  <si>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</si>
  <si>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</si>
  <si>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</si>
  <si>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</si>
  <si>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</si>
  <si>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</si>
  <si>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</si>
  <si>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</si>
  <si>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</si>
  <si>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</si>
  <si>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</si>
  <si>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</si>
  <si>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</si>
  <si>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</si>
  <si>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</si>
  <si>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</si>
  <si>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</si>
  <si>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</si>
  <si>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</si>
  <si>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</si>
  <si>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</si>
  <si>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</si>
  <si>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</si>
  <si>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</si>
  <si>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</si>
  <si>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</si>
  <si>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</si>
  <si>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</si>
  <si>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</si>
  <si>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</si>
  <si>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</si>
  <si>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</si>
  <si>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</si>
  <si>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</si>
  <si>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</si>
  <si>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</si>
  <si>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</si>
  <si>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</si>
  <si>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</si>
  <si>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</si>
  <si>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</si>
  <si>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</si>
  <si>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</si>
  <si>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</si>
  <si>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</si>
  <si>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</si>
  <si>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</si>
  <si>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</si>
  <si>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</si>
  <si>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</si>
  <si>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</si>
  <si>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</si>
  <si>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</si>
  <si>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</si>
  <si>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</si>
  <si>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</si>
  <si>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</si>
  <si>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</si>
  <si>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</si>
  <si>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</si>
  <si>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</si>
  <si>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</si>
  <si>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</si>
  <si>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</si>
  <si>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</si>
  <si>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</si>
  <si>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</si>
  <si>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</si>
  <si>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</si>
  <si>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</si>
  <si>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</si>
  <si>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</si>
  <si>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</si>
  <si>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</si>
  <si>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</si>
  <si>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</si>
  <si>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</si>
  <si>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</si>
  <si>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</si>
  <si>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</si>
  <si>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</si>
  <si>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</si>
  <si>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</si>
  <si>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</si>
  <si>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</si>
  <si>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</si>
  <si>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</si>
  <si>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</si>
  <si>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</si>
  <si>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</si>
  <si>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</si>
  <si>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</si>
  <si>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</si>
  <si>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</si>
  <si>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</si>
  <si>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</si>
  <si>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</si>
  <si>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</si>
  <si>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</si>
  <si>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</si>
  <si>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</si>
  <si>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</si>
  <si>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</si>
  <si>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</si>
  <si>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</si>
  <si>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</si>
  <si>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</si>
  <si>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</si>
  <si>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</si>
  <si>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</si>
  <si>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</si>
  <si>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</si>
  <si>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</si>
  <si>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</si>
  <si>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</si>
  <si>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</si>
  <si>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</si>
  <si>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</si>
  <si>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</si>
  <si>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</si>
  <si>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</si>
  <si>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</si>
  <si>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</si>
  <si>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</si>
  <si>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</si>
  <si>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</si>
  <si>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</si>
  <si>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</si>
  <si>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</si>
  <si>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</si>
  <si>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</si>
  <si>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</si>
  <si>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</si>
  <si>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</si>
  <si>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</si>
  <si>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</si>
  <si>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</si>
  <si>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</si>
  <si>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</si>
  <si>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</si>
  <si>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</si>
  <si>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</si>
  <si>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</si>
  <si>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</si>
  <si>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</si>
  <si>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</si>
  <si>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</si>
  <si>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</si>
  <si>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</si>
  <si>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</si>
  <si>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</si>
  <si>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</si>
  <si>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</si>
  <si>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</si>
  <si>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</si>
  <si>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</si>
  <si>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</si>
  <si>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</si>
  <si>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</si>
  <si>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</si>
  <si>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</si>
  <si>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</si>
  <si>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</si>
  <si>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</si>
  <si>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</si>
  <si>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</si>
  <si>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</si>
  <si>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</si>
  <si>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</si>
  <si>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</si>
  <si>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</si>
  <si>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</si>
  <si>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</si>
  <si>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</si>
  <si>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</si>
  <si>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</si>
  <si>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</si>
  <si>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</si>
  <si>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</si>
  <si>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</si>
  <si>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</si>
  <si>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</si>
  <si>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</si>
  <si>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</si>
  <si>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</si>
  <si>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</si>
  <si>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</si>
  <si>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</si>
  <si>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</si>
  <si>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</si>
  <si>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</si>
  <si>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</si>
  <si>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</si>
  <si>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</si>
  <si>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</si>
  <si>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</si>
  <si>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</si>
  <si>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</si>
  <si>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</si>
  <si>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</si>
  <si>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</si>
  <si>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</si>
  <si>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</si>
  <si>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</si>
  <si>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</si>
  <si>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</si>
  <si>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</si>
  <si>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</si>
  <si>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</si>
  <si>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</si>
  <si>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</si>
  <si>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</si>
  <si>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</si>
  <si>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</si>
  <si>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</si>
  <si>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</si>
  <si>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</si>
  <si>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</si>
  <si>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</si>
  <si>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</si>
  <si>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</si>
  <si>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</si>
  <si>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</si>
  <si>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</si>
  <si>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</si>
  <si>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</si>
  <si>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</si>
  <si>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</si>
  <si>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</si>
  <si>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</si>
  <si>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</si>
  <si>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</si>
  <si>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</si>
  <si>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</si>
  <si>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</si>
  <si>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</si>
  <si>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</si>
  <si>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</si>
  <si>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</si>
  <si>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</si>
  <si>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</si>
  <si>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</si>
  <si>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</si>
  <si>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</si>
  <si>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</si>
  <si>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</si>
  <si>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</si>
  <si>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</si>
  <si>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</si>
  <si>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</si>
  <si>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</si>
  <si>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</si>
  <si>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</si>
  <si>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</si>
  <si>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</si>
  <si>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</si>
  <si>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</si>
  <si>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</si>
  <si>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</si>
  <si>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</si>
  <si>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</si>
  <si>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</si>
  <si>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</si>
  <si>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</si>
  <si>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</si>
  <si>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</si>
  <si>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</si>
  <si>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</si>
  <si>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</si>
  <si>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</si>
  <si>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</si>
  <si>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</si>
  <si>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</si>
  <si>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</si>
  <si>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</si>
  <si>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</si>
  <si>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</si>
  <si>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</si>
  <si>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</si>
  <si>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</si>
  <si>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</si>
  <si>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</si>
  <si>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</si>
  <si>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</si>
  <si>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</si>
  <si>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</si>
  <si>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</si>
  <si>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</si>
  <si>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</si>
  <si>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</si>
  <si>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</si>
  <si>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</si>
  <si>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</si>
  <si>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</si>
  <si>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</si>
  <si>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</si>
  <si>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</si>
  <si>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</si>
  <si>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</si>
  <si>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</si>
  <si>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</si>
  <si>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</si>
  <si>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</si>
  <si>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</si>
  <si>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</si>
  <si>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</si>
  <si>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</si>
  <si>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</si>
  <si>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</si>
  <si>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</si>
  <si>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</si>
  <si>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</si>
  <si>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</si>
  <si>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</si>
  <si>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</si>
  <si>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</si>
  <si>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</si>
  <si>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</si>
  <si>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</si>
  <si>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</si>
  <si>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</si>
  <si>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</si>
  <si>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</si>
  <si>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</si>
  <si>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</si>
  <si>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</si>
  <si>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</si>
  <si>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</si>
  <si>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</si>
  <si>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</si>
  <si>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</si>
  <si>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</si>
  <si>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</si>
  <si>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</si>
  <si>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</si>
  <si>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</si>
  <si>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</si>
  <si>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</si>
  <si>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</si>
  <si>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</si>
  <si>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</si>
  <si>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</si>
  <si>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</si>
  <si>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</si>
  <si>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</si>
  <si>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</si>
  <si>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</si>
  <si>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</si>
  <si>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</si>
  <si>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</si>
  <si>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</si>
  <si>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</si>
  <si>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</si>
  <si>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</si>
  <si>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</si>
  <si>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</si>
  <si>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</si>
  <si>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</si>
  <si>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</si>
  <si>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</si>
  <si>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</si>
  <si>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</si>
  <si>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</si>
  <si>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</si>
  <si>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</si>
  <si>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</si>
  <si>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</si>
  <si>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</si>
  <si>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</si>
  <si>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</si>
  <si>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</si>
  <si>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</si>
  <si>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</si>
  <si>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</si>
  <si>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</si>
  <si>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</si>
  <si>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</si>
  <si>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</si>
  <si>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</si>
  <si>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</si>
  <si>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</si>
  <si>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</si>
  <si>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</si>
  <si>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</si>
  <si>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</si>
  <si>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</si>
  <si>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</si>
  <si>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</si>
  <si>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</si>
  <si>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</si>
  <si>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</si>
  <si>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</si>
  <si>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</si>
  <si>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</si>
  <si>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</si>
  <si>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</si>
  <si>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</si>
  <si>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</si>
  <si>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</si>
  <si>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</si>
  <si>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</si>
  <si>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</si>
  <si>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</si>
  <si>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</si>
  <si>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</si>
  <si>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</si>
  <si>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</si>
  <si>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</si>
  <si>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</si>
  <si>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</si>
  <si>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</si>
  <si>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</si>
  <si>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</si>
  <si>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</si>
  <si>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</si>
  <si>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</si>
  <si>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</si>
  <si>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</si>
  <si>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</si>
  <si>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</si>
  <si>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</si>
  <si>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</si>
  <si>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</si>
  <si>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</si>
  <si>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</si>
  <si>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</si>
  <si>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</si>
  <si>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</si>
  <si>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</si>
  <si>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</si>
  <si>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</si>
  <si>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</si>
  <si>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</si>
  <si>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</si>
  <si>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</si>
  <si>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</si>
  <si>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</si>
  <si>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</si>
  <si>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</si>
  <si>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</si>
  <si>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</si>
  <si>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</si>
  <si>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</si>
  <si>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</si>
  <si>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</si>
  <si>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</si>
  <si>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</si>
  <si>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</si>
  <si>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</si>
  <si>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</si>
  <si>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</si>
  <si>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</si>
  <si>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</si>
  <si>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</si>
  <si>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</si>
  <si>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</si>
  <si>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</si>
  <si>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</si>
  <si>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</si>
  <si>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</si>
  <si>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</si>
  <si>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</si>
  <si>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</si>
  <si>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</si>
  <si>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</si>
  <si>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</si>
  <si>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</si>
  <si>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</si>
  <si>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</si>
  <si>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</si>
  <si>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</si>
  <si>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</si>
  <si>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</si>
  <si>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</si>
  <si>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</si>
  <si>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</si>
  <si>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</si>
  <si>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</si>
  <si>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</si>
  <si>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</si>
  <si>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</si>
  <si>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</si>
  <si>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</si>
  <si>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</si>
  <si>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</si>
  <si>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</si>
  <si>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</si>
  <si>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</si>
  <si>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</si>
  <si>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</si>
  <si>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</si>
  <si>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</si>
  <si>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</si>
  <si>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</si>
  <si>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</si>
  <si>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</si>
  <si>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</si>
  <si>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</si>
  <si>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</si>
  <si>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</si>
  <si>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</si>
  <si>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</si>
  <si>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</si>
  <si>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</si>
  <si>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</si>
  <si>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</si>
  <si>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</si>
  <si>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</si>
  <si>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</si>
  <si>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</si>
  <si>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</si>
  <si>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</si>
  <si>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</si>
  <si>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</si>
  <si>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</si>
  <si>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</si>
  <si>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</si>
  <si>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</si>
  <si>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</si>
  <si>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</si>
  <si>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</si>
  <si>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</si>
  <si>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</si>
  <si>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</si>
  <si>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</si>
  <si>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</si>
  <si>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</si>
  <si>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</si>
  <si>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</si>
  <si>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</si>
  <si>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</si>
  <si>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</si>
  <si>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</si>
  <si>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</si>
  <si>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</si>
  <si>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</si>
  <si>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</si>
  <si>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</si>
  <si>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</si>
  <si>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</si>
  <si>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</si>
  <si>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</si>
  <si>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</si>
  <si>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</si>
  <si>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</si>
  <si>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</si>
  <si>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</si>
  <si>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</si>
  <si>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</si>
  <si>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</si>
  <si>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</si>
  <si>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</si>
  <si>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</si>
  <si>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</si>
  <si>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</si>
  <si>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</si>
  <si>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</si>
  <si>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</si>
  <si>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</si>
  <si>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</si>
  <si>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</si>
  <si>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</si>
  <si>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</si>
  <si>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</si>
  <si>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</si>
  <si>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</si>
  <si>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</si>
  <si>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</si>
  <si>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</si>
  <si>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</si>
  <si>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</si>
  <si>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</si>
  <si>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</si>
  <si>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</si>
  <si>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</si>
  <si>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</si>
  <si>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</si>
  <si>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</si>
  <si>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</si>
  <si>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</si>
  <si>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</si>
  <si>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</si>
  <si>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</si>
  <si>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</si>
  <si>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</si>
  <si>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</si>
  <si>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</si>
  <si>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</si>
  <si>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</si>
  <si>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</si>
  <si>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</si>
  <si>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</si>
  <si>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</si>
  <si>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</si>
  <si>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</si>
  <si>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</si>
  <si>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</si>
  <si>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</si>
  <si>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</si>
  <si>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</si>
  <si>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</si>
  <si>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</si>
  <si>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</si>
  <si>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</si>
  <si>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</si>
  <si>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</si>
  <si>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</si>
  <si>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</si>
  <si>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</si>
  <si>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</si>
  <si>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</si>
  <si>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</si>
  <si>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</si>
  <si>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</si>
  <si>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</si>
  <si>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</si>
  <si>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</si>
  <si>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</si>
  <si>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</si>
  <si>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</si>
  <si>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</si>
  <si>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</si>
  <si>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</si>
  <si>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</si>
  <si>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</si>
  <si>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</si>
  <si>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</si>
  <si>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</si>
  <si>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</si>
  <si>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</si>
  <si>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</si>
  <si>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</si>
  <si>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</si>
  <si>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</si>
  <si>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</si>
  <si>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</si>
  <si>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</si>
  <si>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</si>
  <si>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</si>
  <si>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</si>
  <si>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</si>
  <si>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</si>
  <si>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</si>
  <si>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</si>
  <si>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</si>
  <si>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</si>
  <si>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</si>
  <si>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</si>
  <si>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</si>
  <si>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</si>
  <si>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</si>
  <si>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</si>
  <si>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</si>
  <si>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</si>
  <si>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</si>
  <si>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</si>
  <si>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</si>
  <si>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</si>
  <si>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</si>
  <si>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</si>
  <si>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</si>
  <si>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</si>
  <si>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</si>
  <si>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</si>
  <si>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</si>
  <si>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</si>
  <si>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</si>
  <si>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</si>
  <si>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</si>
  <si>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</si>
  <si>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</si>
  <si>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</si>
  <si>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</si>
  <si>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</si>
  <si>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</si>
  <si>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</si>
  <si>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</si>
  <si>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</si>
  <si>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</si>
  <si>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</si>
  <si>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</si>
  <si>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</si>
  <si>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</si>
  <si>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</si>
  <si>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</si>
  <si>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</si>
  <si>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</si>
  <si>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</si>
  <si>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</si>
  <si>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</si>
  <si>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</si>
  <si>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</si>
  <si>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</si>
  <si>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</si>
  <si>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</si>
  <si>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</si>
  <si>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</si>
  <si>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</si>
  <si>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</si>
  <si>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</si>
  <si>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</si>
  <si>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</si>
  <si>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</si>
  <si>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</si>
  <si>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</si>
  <si>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</si>
  <si>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</si>
  <si>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</si>
  <si>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</si>
  <si>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</si>
  <si>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</si>
  <si>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</si>
  <si>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</si>
  <si>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</si>
  <si>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</si>
  <si>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</si>
  <si>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</si>
  <si>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</si>
  <si>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</si>
  <si>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</si>
  <si>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</si>
  <si>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</si>
  <si>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</si>
  <si>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</si>
  <si>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</si>
  <si>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</si>
  <si>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</si>
  <si>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</si>
  <si>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</si>
  <si>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</si>
  <si>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</si>
  <si>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</si>
  <si>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</si>
  <si>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</si>
  <si>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</si>
  <si>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</si>
  <si>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</si>
  <si>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</si>
  <si>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</si>
  <si>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</si>
  <si>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</si>
  <si>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</si>
  <si>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</si>
  <si>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</si>
  <si>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</si>
  <si>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</si>
  <si>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</si>
  <si>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</si>
  <si>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</si>
  <si>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</si>
  <si>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</si>
  <si>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</si>
  <si>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</si>
  <si>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</si>
  <si>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</si>
  <si>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</si>
  <si>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</si>
  <si>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</si>
  <si>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</si>
  <si>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</si>
  <si>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</si>
  <si>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</si>
  <si>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</si>
  <si>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</si>
  <si>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</si>
  <si>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</si>
  <si>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</si>
  <si>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</si>
  <si>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</si>
  <si>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</si>
  <si>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</si>
  <si>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</si>
  <si>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</si>
  <si>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</si>
  <si>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</si>
  <si>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</si>
  <si>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</si>
  <si>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</si>
  <si>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</si>
  <si>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</si>
  <si>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</si>
  <si>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</si>
  <si>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</si>
  <si>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</si>
  <si>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</si>
  <si>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</si>
  <si>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</si>
  <si>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</si>
  <si>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</si>
  <si>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</si>
  <si>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</si>
  <si>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</si>
  <si>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</si>
  <si>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</si>
  <si>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</si>
  <si>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</si>
  <si>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</si>
  <si>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</si>
  <si>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</si>
  <si>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</si>
  <si>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</si>
  <si>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</si>
  <si>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</si>
  <si>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</si>
  <si>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</si>
  <si>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</si>
  <si>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</si>
  <si>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</si>
  <si>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</si>
  <si>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</si>
  <si>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</si>
  <si>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</si>
  <si>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</si>
  <si>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</si>
  <si>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</si>
  <si>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</si>
  <si>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</si>
  <si>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</si>
  <si>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</si>
  <si>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</si>
  <si>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</si>
  <si>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</si>
  <si>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</si>
  <si>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</si>
  <si>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</si>
  <si>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</si>
  <si>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</si>
  <si>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</si>
  <si>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</si>
  <si>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</si>
  <si>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</si>
  <si>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</si>
  <si>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</si>
  <si>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</si>
  <si>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</si>
  <si>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</si>
  <si>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</si>
  <si>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</si>
  <si>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</si>
  <si>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</si>
  <si>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</si>
  <si>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</si>
  <si>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</si>
  <si>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</si>
  <si>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</si>
  <si>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</si>
  <si>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</si>
  <si>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</si>
  <si>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</si>
  <si>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</si>
  <si>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</si>
  <si>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</si>
  <si>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</si>
  <si>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</si>
  <si>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</si>
  <si>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</si>
  <si>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</si>
  <si>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</si>
  <si>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</si>
  <si>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</si>
  <si>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</si>
  <si>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</si>
  <si>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</si>
  <si>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</si>
  <si>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</si>
  <si>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</si>
  <si>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</si>
  <si>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</si>
  <si>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</si>
  <si>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</si>
  <si>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</si>
  <si>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</si>
  <si>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</si>
  <si>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</si>
  <si>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</si>
  <si>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</si>
  <si>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</si>
  <si>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</si>
  <si>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</si>
  <si>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</si>
  <si>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</si>
  <si>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</si>
  <si>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</si>
  <si>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</si>
  <si>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</si>
  <si>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</si>
  <si>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</si>
  <si>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</si>
  <si>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</si>
  <si>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</si>
  <si>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</si>
  <si>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</si>
  <si>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</si>
  <si>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</si>
  <si>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</si>
  <si>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</si>
  <si>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</si>
  <si>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</si>
  <si>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</si>
  <si>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</si>
  <si>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</si>
  <si>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</si>
  <si>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</si>
  <si>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</si>
  <si>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</si>
  <si>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</si>
  <si>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</si>
  <si>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</si>
  <si>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</si>
  <si>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</si>
  <si>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</si>
  <si>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</si>
  <si>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</si>
  <si>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</si>
  <si>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</si>
  <si>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</si>
  <si>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</si>
  <si>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</si>
  <si>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</si>
  <si>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</si>
  <si>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</si>
  <si>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</si>
  <si>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</si>
  <si>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</si>
  <si>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</si>
  <si>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</si>
  <si>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</si>
  <si>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</si>
  <si>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</si>
  <si>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</si>
  <si>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</si>
  <si>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</si>
  <si>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</si>
  <si>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</si>
  <si>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</si>
  <si>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</si>
  <si>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</si>
  <si>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</si>
  <si>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</si>
  <si>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</si>
  <si>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</si>
  <si>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</si>
  <si>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</si>
  <si>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</si>
  <si>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</si>
  <si>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</si>
  <si>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</si>
  <si>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</si>
  <si>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</si>
  <si>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</si>
  <si>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</si>
  <si>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</si>
  <si>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</si>
  <si>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</si>
  <si>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</si>
  <si>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</si>
  <si>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</si>
  <si>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</si>
  <si>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</si>
  <si>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</si>
  <si>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</si>
  <si>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</si>
  <si>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</si>
  <si>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</si>
  <si>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</si>
  <si>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</si>
  <si>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</si>
  <si>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</si>
  <si>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</si>
  <si>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</si>
  <si>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</si>
  <si>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</si>
  <si>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</si>
  <si>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</si>
  <si>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</si>
  <si>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</si>
  <si>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</si>
  <si>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</si>
  <si>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</si>
  <si>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</si>
  <si>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</si>
  <si>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</si>
  <si>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</si>
  <si>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</si>
  <si>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</si>
  <si>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</si>
  <si>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</si>
  <si>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</si>
  <si>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</si>
  <si>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</si>
  <si>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</si>
  <si>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</si>
  <si>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</si>
  <si>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</si>
  <si>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</si>
  <si>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</si>
  <si>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</si>
  <si>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</si>
  <si>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</si>
  <si>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</si>
  <si>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</si>
  <si>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</si>
  <si>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</si>
  <si>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</si>
  <si>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</si>
  <si>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</si>
  <si>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</si>
  <si>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</si>
  <si>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</si>
  <si>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</si>
  <si>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</si>
  <si>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</si>
  <si>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</si>
  <si>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</si>
  <si>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</si>
  <si>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</si>
  <si>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</si>
  <si>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</si>
  <si>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</si>
  <si>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</si>
  <si>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</si>
  <si>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</si>
  <si>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</si>
  <si>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</si>
  <si>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</si>
  <si>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</si>
  <si>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</si>
  <si>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</si>
  <si>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</si>
  <si>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</si>
  <si>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</si>
  <si>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</si>
  <si>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</si>
  <si>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</si>
  <si>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</si>
  <si>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</si>
  <si>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</si>
  <si>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</si>
  <si>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</si>
  <si>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</si>
  <si>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</si>
  <si>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</si>
  <si>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</si>
  <si>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</si>
  <si>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</si>
  <si>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</si>
  <si>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</si>
  <si>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</si>
  <si>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</si>
  <si>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</si>
  <si>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</si>
  <si>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</si>
  <si>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</si>
  <si>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</si>
  <si>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</si>
  <si>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</si>
  <si>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</si>
  <si>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</si>
  <si>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</si>
  <si>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</si>
  <si>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</si>
  <si>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</si>
  <si>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</si>
  <si>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</si>
  <si>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</si>
  <si>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</si>
  <si>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</si>
  <si>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</si>
  <si>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</si>
  <si>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</si>
  <si>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</si>
  <si>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</si>
  <si>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</si>
  <si>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</si>
  <si>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</si>
  <si>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</si>
  <si>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</si>
  <si>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</si>
  <si>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</si>
  <si>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</si>
  <si>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</si>
  <si>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</si>
  <si>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</si>
  <si>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</si>
  <si>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</si>
  <si>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</si>
  <si>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</si>
  <si>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</si>
  <si>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</si>
  <si>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</si>
  <si>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</si>
  <si>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</si>
  <si>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</si>
  <si>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</si>
  <si>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</si>
  <si>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</si>
  <si>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</si>
  <si>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</si>
  <si>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</si>
  <si>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</si>
  <si>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</si>
  <si>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</si>
  <si>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</si>
  <si>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</si>
  <si>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</si>
  <si>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</si>
  <si>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</si>
  <si>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</si>
  <si>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</si>
  <si>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</si>
  <si>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</si>
  <si>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</si>
  <si>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</si>
  <si>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</si>
  <si>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</si>
  <si>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</si>
  <si>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</si>
  <si>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</si>
  <si>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</si>
  <si>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</si>
  <si>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</si>
  <si>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</si>
  <si>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</si>
  <si>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</si>
  <si>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</si>
  <si>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</si>
  <si>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</si>
  <si>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</si>
  <si>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</si>
  <si>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</si>
  <si>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</si>
  <si>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</si>
  <si>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</si>
  <si>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</si>
  <si>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</si>
  <si>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</si>
  <si>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</si>
  <si>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</si>
  <si>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</si>
  <si>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</si>
  <si>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</si>
  <si>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</si>
  <si>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</si>
  <si>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</si>
  <si>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</si>
  <si>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</si>
  <si>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</si>
  <si>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</si>
  <si>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</si>
  <si>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</si>
  <si>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</si>
  <si>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</si>
  <si>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</si>
  <si>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</si>
  <si>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</si>
  <si>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</si>
  <si>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</si>
  <si>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</si>
  <si>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</si>
  <si>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</si>
  <si>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</si>
  <si>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</si>
  <si>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</si>
  <si>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</si>
  <si>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</si>
  <si>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</si>
  <si>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</si>
  <si>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</si>
  <si>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</si>
  <si>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</si>
  <si>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</si>
  <si>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</si>
  <si>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</si>
  <si>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</si>
  <si>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</si>
  <si>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</si>
  <si>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</si>
  <si>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</si>
  <si>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</si>
  <si>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</si>
  <si>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</si>
  <si>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</si>
  <si>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</si>
  <si>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</si>
  <si>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</si>
  <si>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</si>
  <si>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</si>
  <si>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</si>
  <si>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</si>
  <si>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</si>
  <si>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</si>
  <si>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</si>
  <si>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</si>
  <si>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</si>
  <si>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</si>
  <si>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</si>
  <si>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</si>
  <si>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</si>
  <si>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</si>
  <si>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</si>
  <si>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</si>
  <si>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</si>
  <si>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</si>
  <si>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</si>
  <si>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</si>
  <si>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</si>
  <si>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</si>
  <si>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</si>
  <si>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</si>
  <si>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</si>
  <si>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</si>
  <si>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</si>
  <si>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</si>
  <si>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</si>
  <si>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</si>
  <si>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</si>
  <si>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</si>
  <si>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</si>
  <si>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</si>
  <si>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</si>
  <si>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</si>
  <si>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</si>
  <si>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</si>
  <si>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</si>
  <si>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</si>
  <si>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</si>
  <si>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</si>
  <si>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</si>
  <si>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</si>
  <si>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</si>
  <si>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</si>
  <si>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</si>
  <si>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</si>
  <si>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</si>
  <si>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</si>
  <si>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</si>
  <si>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</si>
  <si>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</si>
  <si>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</si>
  <si>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</si>
  <si>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</si>
  <si>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</si>
  <si>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</si>
  <si>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</si>
  <si>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</si>
  <si>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</si>
  <si>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</si>
  <si>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</si>
  <si>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</si>
  <si>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</si>
  <si>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</si>
  <si>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</si>
  <si>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</si>
  <si>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</si>
  <si>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</si>
  <si>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</si>
  <si>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</si>
  <si>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</si>
  <si>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</si>
  <si>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</si>
  <si>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</si>
  <si>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</si>
  <si>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</si>
  <si>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</si>
  <si>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</si>
  <si>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</si>
  <si>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</si>
  <si>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</si>
  <si>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</si>
  <si>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</si>
  <si>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</si>
  <si>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</si>
  <si>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</si>
  <si>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</si>
  <si>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</si>
  <si>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</si>
  <si>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</si>
  <si>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</si>
  <si>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</si>
  <si>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</si>
  <si>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</si>
  <si>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</si>
  <si>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</si>
  <si>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</si>
  <si>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</si>
  <si>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</si>
  <si>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</si>
  <si>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</si>
  <si>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</si>
  <si>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</si>
  <si>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</si>
  <si>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</si>
  <si>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</si>
  <si>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</si>
  <si>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</si>
  <si>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</si>
  <si>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</si>
  <si>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</si>
  <si>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</si>
  <si>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</si>
  <si>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</si>
  <si>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</si>
  <si>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</si>
  <si>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</si>
  <si>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</si>
  <si>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</si>
  <si>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</si>
  <si>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</si>
  <si>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</si>
  <si>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</si>
  <si>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</si>
  <si>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</si>
  <si>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</si>
  <si>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</si>
  <si>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</si>
  <si>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</si>
  <si>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</si>
  <si>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</si>
  <si>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</si>
  <si>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</si>
  <si>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</si>
  <si>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</si>
  <si>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</si>
  <si>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</si>
  <si>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</si>
  <si>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</si>
  <si>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</si>
  <si>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</si>
  <si>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</si>
  <si>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</si>
  <si>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</si>
  <si>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</si>
  <si>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</si>
  <si>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</si>
  <si>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</si>
  <si>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</si>
  <si>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</si>
  <si>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</si>
  <si>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</si>
  <si>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</si>
  <si>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</si>
  <si>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</si>
  <si>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</si>
  <si>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</si>
  <si>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</si>
  <si>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</si>
  <si>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</si>
  <si>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</si>
  <si>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</si>
  <si>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</si>
  <si>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</si>
  <si>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</si>
  <si>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</si>
  <si>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</si>
  <si>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</si>
  <si>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</si>
  <si>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</si>
  <si>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</si>
  <si>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</si>
  <si>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</si>
  <si>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</si>
  <si>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</si>
  <si>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</si>
  <si>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</si>
  <si>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</si>
  <si>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</si>
  <si>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</si>
  <si>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</si>
  <si>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</si>
  <si>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</si>
  <si>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</si>
  <si>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</si>
  <si>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</si>
  <si>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</si>
  <si>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</si>
  <si>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</si>
  <si>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</si>
  <si>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</si>
  <si>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</si>
  <si>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</si>
  <si>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</si>
  <si>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</si>
  <si>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</si>
  <si>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</si>
  <si>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</si>
  <si>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</si>
  <si>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</si>
  <si>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</si>
  <si>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</si>
  <si>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</si>
  <si>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</si>
  <si>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</si>
  <si>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</si>
  <si>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</si>
  <si>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</si>
  <si>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</si>
  <si>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</si>
  <si>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</si>
  <si>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</si>
  <si>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</si>
  <si>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</si>
  <si>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</si>
  <si>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</si>
  <si>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</si>
  <si>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</si>
  <si>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</si>
  <si>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</si>
  <si>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</si>
  <si>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</si>
  <si>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</si>
  <si>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</si>
  <si>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</si>
  <si>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</si>
  <si>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</si>
  <si>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</si>
  <si>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</si>
  <si>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</si>
  <si>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</si>
  <si>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</si>
  <si>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</si>
  <si>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</si>
  <si>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</si>
  <si>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</si>
  <si>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</si>
  <si>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</si>
  <si>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</si>
  <si>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</si>
  <si>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</si>
  <si>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</si>
  <si>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</si>
  <si>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</si>
  <si>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</si>
  <si>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</si>
  <si>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</si>
  <si>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</si>
  <si>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</si>
  <si>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</si>
  <si>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</si>
  <si>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</si>
  <si>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</si>
  <si>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</si>
  <si>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</si>
  <si>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</si>
  <si>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</si>
  <si>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</si>
  <si>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</si>
  <si>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</si>
  <si>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</si>
  <si>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</si>
  <si>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</si>
  <si>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</si>
  <si>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</si>
  <si>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</si>
  <si>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</si>
  <si>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</si>
  <si>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</si>
  <si>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</si>
  <si>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</si>
  <si>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</si>
  <si>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</si>
  <si>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</si>
  <si>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</si>
  <si>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</si>
  <si>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</si>
  <si>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</si>
  <si>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</si>
  <si>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</si>
  <si>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</si>
  <si>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</si>
  <si>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</si>
  <si>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</si>
  <si>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</si>
  <si>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</si>
  <si>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</si>
  <si>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</si>
  <si>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</si>
  <si>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</si>
  <si>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</si>
  <si>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</si>
  <si>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</si>
  <si>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</si>
  <si>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</si>
  <si>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</si>
  <si>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</si>
  <si>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</si>
  <si>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</si>
  <si>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</si>
  <si>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</si>
  <si>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</si>
  <si>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</si>
  <si>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</si>
  <si>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</si>
  <si>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</si>
  <si>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</si>
  <si>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</si>
  <si>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</si>
  <si>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</si>
  <si>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</si>
  <si>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</si>
  <si>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</si>
  <si>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</si>
  <si>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</si>
  <si>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</si>
  <si>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</si>
  <si>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</si>
  <si>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</si>
  <si>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</si>
  <si>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</si>
  <si>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</si>
  <si>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</si>
  <si>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</si>
  <si>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</si>
  <si>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</si>
  <si>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</si>
  <si>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</si>
  <si>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</si>
  <si>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</si>
  <si>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</si>
  <si>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</si>
  <si>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</si>
  <si>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</si>
  <si>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</si>
  <si>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</si>
  <si>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</si>
  <si>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</si>
  <si>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</si>
  <si>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</si>
  <si>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</si>
  <si>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</si>
  <si>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</si>
  <si>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</si>
  <si>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</si>
  <si>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</si>
  <si>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</si>
  <si>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</si>
  <si>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</si>
  <si>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</si>
  <si>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</si>
  <si>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</si>
  <si>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</si>
  <si>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</si>
  <si>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</si>
  <si>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</si>
  <si>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</si>
  <si>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</si>
  <si>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</si>
  <si>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</si>
  <si>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</si>
  <si>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</si>
  <si>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</si>
  <si>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</si>
  <si>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</si>
  <si>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</si>
  <si>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</si>
  <si>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</si>
  <si>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</si>
  <si>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</si>
  <si>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</si>
  <si>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</si>
  <si>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</si>
  <si>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</si>
  <si>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</si>
  <si>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</si>
  <si>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</si>
  <si>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</si>
  <si>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</si>
  <si>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</si>
  <si>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</si>
  <si>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</si>
  <si>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</si>
  <si>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</si>
  <si>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</si>
  <si>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</si>
  <si>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</si>
  <si>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</si>
  <si>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</si>
  <si>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</si>
  <si>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</si>
  <si>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</si>
  <si>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</si>
  <si>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</si>
  <si>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</si>
  <si>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</si>
  <si>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</si>
  <si>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</si>
  <si>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</si>
  <si>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</si>
  <si>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</si>
  <si>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</si>
  <si>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</si>
  <si>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</si>
  <si>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</si>
  <si>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</si>
  <si>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</si>
  <si>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</si>
  <si>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</si>
  <si>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</si>
  <si>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</si>
  <si>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</si>
  <si>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</si>
  <si>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</si>
  <si>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</si>
  <si>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</si>
  <si>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</si>
  <si>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</si>
  <si>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</si>
  <si>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</si>
  <si>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</si>
  <si>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</si>
  <si>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</si>
  <si>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</si>
  <si>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</si>
  <si>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</si>
  <si>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</si>
  <si>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</si>
  <si>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</si>
  <si>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</si>
  <si>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</si>
  <si>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</si>
  <si>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</si>
  <si>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</si>
  <si>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</si>
  <si>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</si>
  <si>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</si>
  <si>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</si>
  <si>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</si>
  <si>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</si>
  <si>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</si>
  <si>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</si>
  <si>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</si>
  <si>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</si>
  <si>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</si>
  <si>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</si>
  <si>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</si>
  <si>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</si>
  <si>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</si>
  <si>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</si>
  <si>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</si>
  <si>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</si>
  <si>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</si>
  <si>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</si>
  <si>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</si>
  <si>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</si>
  <si>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</si>
  <si>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</si>
  <si>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</si>
  <si>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</si>
  <si>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</si>
  <si>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</si>
  <si>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</si>
  <si>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</si>
  <si>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</si>
  <si>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</si>
  <si>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</si>
  <si>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</si>
  <si>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</si>
  <si>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</si>
  <si>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</si>
  <si>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</si>
  <si>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</si>
  <si>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</si>
  <si>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</si>
  <si>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</si>
  <si>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</si>
  <si>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</si>
  <si>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</si>
  <si>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</si>
  <si>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</si>
  <si>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</si>
  <si>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</si>
  <si>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</si>
  <si>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</si>
  <si>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</si>
  <si>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</si>
  <si>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</si>
  <si>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</si>
  <si>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</si>
  <si>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</si>
  <si>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</si>
  <si>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</si>
  <si>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</si>
  <si>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</si>
  <si>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</si>
  <si>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</si>
  <si>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</si>
  <si>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</si>
  <si>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</si>
  <si>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</si>
  <si>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</si>
  <si>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</si>
  <si>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</si>
  <si>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</si>
  <si>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</si>
  <si>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</si>
  <si>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</si>
  <si>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</si>
  <si>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</si>
  <si>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</si>
  <si>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</si>
  <si>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</si>
  <si>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</si>
  <si>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</si>
  <si>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</si>
  <si>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</si>
  <si>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</si>
  <si>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</si>
  <si>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</si>
  <si>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</si>
  <si>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</si>
  <si>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</si>
  <si>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</si>
  <si>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</si>
  <si>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</si>
  <si>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</si>
  <si>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</si>
  <si>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</si>
  <si>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</si>
  <si>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</si>
  <si>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</si>
  <si>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</si>
  <si>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</si>
  <si>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</si>
  <si>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</si>
  <si>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</si>
  <si>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</si>
  <si>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</si>
  <si>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</si>
  <si>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</si>
  <si>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</si>
  <si>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</si>
  <si>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</si>
  <si>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</si>
  <si>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</si>
  <si>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</si>
  <si>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</si>
  <si>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</si>
  <si>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</si>
  <si>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</si>
  <si>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</si>
  <si>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</si>
  <si>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</si>
  <si>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</si>
  <si>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</si>
  <si>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</si>
  <si>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</si>
  <si>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</si>
  <si>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</si>
  <si>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</si>
  <si>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</si>
  <si>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</si>
  <si>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</si>
  <si>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</si>
  <si>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</si>
  <si>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</si>
  <si>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</si>
  <si>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</si>
  <si>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</si>
  <si>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</si>
  <si>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</si>
  <si>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</si>
  <si>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</si>
  <si>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</si>
  <si>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</si>
  <si>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</si>
  <si>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</si>
  <si>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</si>
  <si>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</si>
  <si>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</si>
  <si>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</si>
  <si>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</si>
  <si>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</si>
  <si>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</si>
  <si>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</si>
  <si>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</si>
  <si>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</si>
  <si>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</si>
  <si>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</si>
  <si>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</si>
  <si>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</si>
  <si>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</si>
  <si>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</si>
  <si>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</si>
  <si>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</si>
  <si>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</si>
  <si>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</si>
  <si>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</si>
  <si>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</si>
  <si>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</si>
  <si>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</si>
  <si>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</si>
  <si>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</si>
  <si>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</si>
  <si>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</si>
  <si>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</si>
  <si>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</si>
  <si>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</si>
  <si>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</si>
  <si>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</si>
  <si>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</si>
  <si>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</si>
  <si>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</si>
  <si>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</si>
  <si>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</si>
  <si>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</si>
  <si>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</si>
  <si>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</si>
  <si>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</si>
  <si>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</si>
  <si>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</si>
  <si>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</si>
  <si>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</si>
  <si>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</si>
  <si>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</si>
  <si>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</si>
  <si>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</si>
  <si>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</si>
  <si>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</si>
  <si>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</si>
  <si>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</si>
  <si>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</si>
  <si>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</si>
  <si>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</si>
  <si>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</si>
  <si>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</si>
  <si>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</si>
  <si>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</si>
  <si>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</si>
  <si>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</si>
  <si>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</si>
  <si>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</si>
  <si>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</si>
  <si>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</si>
  <si>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</si>
  <si>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</si>
  <si>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</si>
  <si>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</si>
  <si>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</si>
  <si>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</si>
  <si>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</si>
  <si>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</si>
  <si>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</si>
  <si>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</si>
  <si>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</si>
  <si>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</si>
  <si>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</si>
  <si>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</si>
  <si>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</si>
  <si>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</si>
  <si>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</si>
  <si>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</si>
  <si>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</si>
  <si>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</si>
  <si>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</si>
  <si>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</si>
  <si>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</si>
  <si>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</si>
  <si>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</si>
  <si>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</si>
  <si>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</si>
  <si>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</si>
  <si>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</si>
  <si>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</si>
  <si>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</si>
  <si>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</si>
  <si>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</si>
  <si>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</si>
  <si>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</si>
  <si>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</si>
  <si>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</si>
  <si>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</si>
  <si>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</si>
  <si>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</si>
  <si>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</si>
  <si>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</si>
  <si>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</si>
  <si>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</si>
  <si>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</si>
  <si>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</si>
  <si>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</si>
  <si>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</si>
  <si>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</si>
  <si>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</si>
  <si>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</si>
  <si>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</si>
  <si>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</si>
  <si>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</si>
  <si>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</si>
  <si>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</si>
  <si>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</si>
  <si>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</si>
  <si>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</si>
  <si>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</si>
  <si>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</si>
  <si>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</si>
  <si>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</si>
  <si>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</si>
  <si>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</si>
  <si>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</si>
  <si>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</si>
  <si>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</si>
  <si>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</si>
  <si>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</si>
  <si>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</si>
  <si>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</si>
  <si>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</si>
  <si>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</si>
  <si>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</si>
  <si>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</si>
  <si>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</si>
  <si>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</si>
  <si>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</si>
  <si>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</si>
  <si>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</si>
  <si>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</si>
  <si>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</si>
  <si>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</si>
  <si>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</si>
  <si>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</si>
  <si>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</si>
  <si>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</si>
  <si>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</si>
  <si>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</si>
  <si>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</si>
  <si>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</si>
  <si>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</si>
  <si>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</si>
  <si>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</si>
  <si>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</si>
  <si>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</si>
  <si>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</si>
  <si>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</si>
  <si>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</si>
  <si>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</si>
  <si>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</si>
  <si>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</si>
  <si>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</si>
  <si>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</si>
  <si>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</si>
  <si>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</si>
  <si>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</si>
  <si>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</si>
  <si>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</si>
  <si>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</si>
  <si>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</si>
  <si>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</si>
  <si>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</si>
  <si>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</si>
  <si>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</si>
  <si>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</si>
  <si>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</si>
  <si>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</si>
  <si>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</si>
  <si>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</si>
  <si>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</si>
  <si>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</si>
  <si>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</si>
  <si>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</si>
  <si>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</si>
  <si>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</si>
  <si>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</si>
  <si>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</si>
  <si>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</si>
  <si>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</si>
  <si>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</si>
  <si>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</si>
  <si>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</si>
  <si>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</si>
  <si>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</si>
  <si>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</si>
  <si>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</si>
  <si>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</si>
  <si>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</si>
  <si>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</si>
  <si>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</si>
  <si>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</si>
  <si>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</si>
  <si>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</si>
  <si>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</si>
  <si>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</si>
  <si>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</si>
  <si>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</si>
  <si>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</si>
  <si>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</si>
  <si>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</si>
  <si>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</si>
  <si>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</si>
  <si>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</si>
  <si>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</si>
  <si>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</si>
  <si>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</si>
  <si>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</si>
  <si>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</si>
  <si>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</si>
  <si>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</si>
  <si>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</si>
  <si>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</si>
  <si>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</si>
  <si>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</si>
  <si>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</si>
  <si>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</si>
  <si>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</si>
  <si>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</si>
  <si>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</si>
  <si>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</si>
  <si>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</si>
  <si>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</si>
  <si>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</si>
  <si>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</si>
  <si>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</si>
  <si>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</si>
  <si>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</si>
  <si>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</si>
  <si>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</si>
  <si>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</si>
  <si>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</si>
  <si>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</si>
  <si>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</si>
  <si>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</si>
  <si>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</si>
  <si>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</si>
  <si>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</si>
  <si>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</si>
  <si>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</si>
  <si>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</si>
  <si>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</si>
  <si>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</si>
  <si>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</si>
  <si>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</si>
  <si>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</si>
  <si>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</si>
  <si>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</si>
  <si>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</si>
  <si>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</si>
  <si>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</si>
  <si>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</si>
  <si>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</si>
  <si>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</si>
  <si>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</si>
  <si>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</si>
  <si>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</si>
  <si>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</si>
  <si>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</si>
  <si>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</si>
  <si>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</si>
  <si>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</si>
  <si>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</si>
  <si>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</si>
  <si>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</si>
  <si>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</si>
  <si>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</si>
  <si>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</si>
  <si>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</si>
  <si>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</si>
  <si>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</si>
  <si>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</si>
  <si>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</si>
  <si>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</si>
  <si>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</si>
  <si>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</si>
  <si>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</si>
  <si>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</si>
  <si>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</si>
  <si>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</si>
  <si>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</si>
  <si>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</si>
  <si>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</si>
  <si>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</si>
  <si>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</si>
  <si>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</si>
  <si>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</si>
  <si>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</si>
  <si>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</si>
  <si>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</si>
  <si>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</si>
  <si>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</si>
  <si>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</si>
  <si>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</si>
  <si>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</si>
  <si>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</si>
  <si>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</si>
  <si>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</si>
  <si>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</si>
  <si>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</si>
  <si>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</si>
  <si>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</si>
  <si>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</si>
  <si>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</si>
  <si>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</si>
  <si>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</si>
  <si>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</si>
  <si>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</si>
  <si>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</si>
  <si>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</si>
  <si>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</si>
  <si>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</si>
  <si>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</si>
  <si>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</si>
  <si>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</si>
  <si>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</si>
  <si>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</si>
  <si>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</si>
  <si>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</si>
  <si>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</si>
  <si>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</si>
  <si>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</si>
  <si>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</si>
  <si>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</si>
  <si>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</si>
  <si>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</si>
  <si>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</si>
  <si>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</si>
  <si>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</si>
  <si>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</si>
  <si>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</si>
  <si>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</si>
  <si>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</si>
  <si>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</si>
  <si>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</si>
  <si>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</si>
  <si>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</si>
  <si>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</si>
  <si>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</si>
  <si>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</si>
  <si>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</si>
  <si>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</si>
  <si>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</si>
  <si>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</si>
  <si>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</si>
  <si>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</si>
  <si>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</si>
  <si>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</si>
  <si>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</si>
  <si>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</si>
  <si>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</si>
  <si>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</si>
  <si>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</si>
  <si>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</si>
  <si>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</si>
  <si>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</si>
  <si>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</si>
  <si>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</si>
  <si>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</si>
  <si>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</si>
  <si>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</si>
  <si>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</si>
  <si>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</si>
  <si>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</si>
  <si>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</si>
  <si>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</si>
  <si>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</si>
  <si>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</si>
  <si>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</si>
  <si>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</si>
  <si>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</si>
  <si>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</si>
  <si>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</si>
  <si>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</si>
  <si>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</si>
  <si>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</si>
  <si>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</si>
  <si>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</si>
  <si>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</si>
  <si>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</si>
  <si>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</si>
  <si>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</si>
  <si>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</si>
  <si>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</si>
  <si>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</si>
  <si>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</si>
  <si>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</si>
  <si>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</si>
  <si>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</si>
  <si>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</si>
  <si>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</si>
  <si>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</si>
  <si>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</si>
  <si>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</si>
  <si>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</si>
  <si>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</si>
  <si>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</si>
  <si>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</si>
  <si>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</si>
  <si>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</si>
  <si>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</si>
  <si>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</si>
  <si>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</si>
  <si>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</si>
  <si>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</si>
  <si>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</si>
  <si>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</si>
  <si>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</si>
  <si>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</si>
  <si>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</si>
  <si>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</si>
  <si>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</si>
  <si>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</si>
  <si>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</si>
  <si>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</si>
  <si>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</si>
  <si>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</si>
  <si>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</si>
  <si>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</si>
  <si>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</si>
  <si>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</si>
  <si>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</si>
  <si>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</si>
  <si>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</si>
  <si>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</si>
  <si>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</si>
  <si>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</si>
  <si>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</si>
  <si>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</si>
  <si>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</si>
  <si>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</si>
  <si>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</si>
  <si>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</si>
  <si>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</si>
  <si>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</si>
  <si>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</si>
  <si>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</si>
  <si>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</si>
  <si>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</si>
  <si>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</si>
  <si>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</si>
  <si>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</si>
  <si>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</si>
  <si>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</si>
  <si>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</si>
  <si>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</si>
  <si>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</si>
  <si>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</si>
  <si>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</si>
  <si>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</si>
  <si>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</si>
  <si>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</si>
  <si>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</si>
  <si>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</si>
  <si>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</si>
  <si>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</si>
  <si>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</si>
  <si>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</si>
  <si>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</si>
  <si>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</si>
  <si>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</si>
  <si>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</si>
  <si>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</si>
  <si>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</si>
  <si>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</si>
  <si>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</si>
  <si>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</si>
  <si>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</si>
  <si>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</si>
  <si>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</si>
  <si>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</si>
  <si>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</si>
  <si>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</si>
  <si>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</si>
  <si>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</si>
  <si>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</si>
  <si>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</si>
  <si>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</si>
  <si>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</si>
  <si>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</si>
  <si>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</si>
  <si>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</si>
  <si>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</si>
  <si>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</si>
  <si>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</si>
  <si>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</si>
  <si>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</si>
  <si>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</si>
  <si>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</si>
  <si>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</si>
  <si>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</si>
  <si>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</si>
  <si>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</si>
  <si>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</si>
  <si>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</si>
  <si>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</si>
  <si>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</si>
  <si>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</si>
  <si>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</si>
  <si>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</si>
  <si>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</si>
  <si>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</si>
  <si>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</si>
  <si>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</si>
  <si>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</si>
  <si>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</si>
  <si>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</si>
  <si>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</si>
  <si>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</si>
  <si>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</si>
  <si>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</si>
  <si>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</si>
  <si>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</si>
  <si>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</si>
  <si>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</si>
  <si>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</si>
  <si>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</si>
  <si>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</si>
  <si>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</si>
  <si>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</si>
  <si>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</si>
  <si>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</si>
  <si>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</si>
  <si>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</si>
  <si>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</si>
  <si>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</si>
  <si>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</si>
  <si>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</si>
  <si>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</si>
  <si>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</si>
  <si>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</si>
  <si>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</si>
  <si>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</si>
  <si>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</si>
  <si>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</si>
  <si>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</si>
  <si>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</si>
  <si>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</si>
  <si>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</si>
  <si>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</si>
  <si>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</si>
  <si>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</si>
  <si>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</si>
  <si>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</si>
  <si>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</si>
  <si>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</si>
  <si>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</si>
  <si>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</si>
  <si>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</si>
  <si>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</si>
  <si>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</si>
  <si>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</si>
  <si>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</si>
  <si>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</si>
  <si>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</si>
  <si>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</si>
  <si>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倚強股份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</si>
  <si>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</si>
  <si>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</si>
  <si>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</si>
  <si>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</si>
  <si>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</si>
  <si>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</si>
  <si>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</si>
  <si>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</si>
  <si>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</si>
  <si>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</si>
  <si>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</si>
  <si>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</si>
  <si>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</si>
  <si>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</si>
  <si>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</si>
  <si>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</si>
  <si>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</si>
  <si>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</si>
  <si>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</si>
  <si>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</si>
  <si>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</si>
  <si>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</si>
  <si>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</si>
  <si>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</si>
  <si>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</si>
  <si>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</si>
  <si>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</si>
  <si>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</si>
  <si>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</si>
  <si>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</si>
  <si>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</si>
  <si>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</si>
  <si>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</si>
  <si>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</si>
  <si>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</si>
  <si>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</si>
  <si>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</si>
  <si>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</si>
  <si>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</si>
  <si>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</si>
  <si>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</si>
  <si>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</si>
  <si>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</si>
  <si>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</si>
  <si>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</si>
  <si>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</si>
  <si>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</si>
  <si>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</si>
  <si>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</si>
  <si>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</si>
  <si>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</si>
  <si>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</si>
  <si>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</si>
  <si>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</si>
  <si>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</si>
  <si>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</si>
  <si>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</si>
  <si>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</si>
  <si>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</si>
  <si>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</si>
  <si>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</si>
  <si>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</si>
  <si>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</si>
  <si>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</si>
  <si>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</si>
  <si>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</si>
  <si>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</si>
  <si>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</si>
  <si>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</si>
  <si>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</si>
  <si>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</si>
  <si>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</si>
  <si>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</si>
  <si>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</si>
  <si>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</si>
  <si>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</si>
  <si>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</si>
  <si>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</si>
  <si>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</si>
  <si>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</si>
  <si>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</si>
  <si>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</si>
  <si>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</si>
  <si>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</si>
  <si>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</si>
  <si>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</si>
  <si>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</si>
  <si>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</si>
  <si>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</si>
  <si>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</si>
  <si>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</si>
  <si>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</si>
  <si>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</si>
  <si>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</si>
  <si>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</si>
  <si>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</si>
  <si>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</si>
  <si>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</si>
  <si>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</si>
  <si>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</si>
  <si>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</si>
  <si>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</si>
  <si>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</si>
  <si>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</si>
  <si>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</si>
  <si>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</si>
  <si>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</si>
  <si>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</si>
  <si>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</si>
  <si>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</si>
  <si>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</si>
  <si>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</si>
  <si>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</si>
  <si>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</si>
  <si>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</si>
  <si>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</si>
  <si>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</si>
  <si>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</si>
  <si>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</si>
  <si>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</si>
  <si>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</si>
  <si>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</si>
  <si>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</si>
  <si>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</si>
  <si>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</si>
  <si>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</si>
  <si>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</si>
  <si>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</si>
  <si>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</si>
  <si>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</si>
  <si>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</si>
  <si>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</si>
  <si>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</si>
  <si>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</si>
  <si>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</si>
  <si>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</si>
  <si>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</si>
  <si>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</si>
  <si>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</si>
  <si>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</si>
  <si>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</si>
  <si>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</si>
  <si>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</si>
  <si>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</si>
  <si>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</si>
  <si>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</si>
  <si>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</si>
  <si>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</si>
  <si>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</si>
  <si>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</si>
  <si>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</si>
  <si>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</si>
  <si>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</si>
  <si>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</si>
  <si>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</si>
  <si>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</si>
  <si>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</si>
  <si>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</si>
  <si>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</si>
  <si>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</si>
  <si>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</si>
  <si>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</si>
  <si>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</si>
  <si>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</si>
  <si>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</si>
  <si>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</si>
  <si>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</si>
  <si>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</si>
  <si>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</si>
  <si>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</si>
  <si>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</si>
  <si>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</si>
  <si>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</si>
  <si>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</si>
  <si>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</si>
  <si>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</si>
  <si>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</si>
  <si>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</si>
  <si>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</si>
  <si>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</si>
  <si>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</si>
  <si>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</si>
  <si>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</si>
  <si>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</si>
  <si>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</si>
  <si>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</si>
  <si>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</si>
  <si>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</si>
  <si>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</si>
  <si>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</si>
  <si>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</si>
  <si>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</si>
  <si>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</si>
  <si>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</si>
  <si>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</si>
  <si>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</si>
  <si>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</si>
  <si>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</si>
  <si>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</si>
  <si>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</si>
  <si>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</si>
  <si>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</si>
  <si>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</si>
  <si>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</si>
  <si>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</si>
  <si>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</si>
  <si>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</si>
  <si>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</si>
  <si>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</si>
  <si>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</si>
  <si>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</si>
  <si>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</si>
  <si>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</si>
  <si>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</si>
  <si>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</si>
  <si>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</si>
  <si>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</si>
  <si>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</si>
  <si>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</si>
  <si>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</si>
  <si>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</si>
  <si>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</si>
  <si>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</si>
  <si>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</si>
  <si>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</si>
  <si>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</si>
  <si>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</si>
  <si>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</si>
  <si>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</si>
  <si>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</si>
  <si>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</si>
  <si>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</si>
  <si>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</si>
  <si>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</si>
  <si>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</si>
  <si>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</si>
  <si>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</si>
  <si>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</si>
  <si>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</si>
  <si>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</si>
  <si>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</si>
  <si>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</si>
  <si>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</si>
  <si>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</si>
  <si>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</si>
  <si>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</si>
  <si>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</si>
  <si>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</si>
  <si>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</si>
  <si>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</si>
  <si>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</si>
  <si>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</si>
  <si>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</si>
  <si>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</si>
  <si>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</si>
  <si>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</si>
  <si>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</si>
  <si>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</si>
  <si>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</si>
  <si>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</si>
  <si>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</si>
  <si>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</si>
  <si>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</si>
  <si>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</si>
  <si>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</si>
  <si>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</si>
  <si>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</si>
  <si>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</si>
  <si>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</si>
  <si>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</si>
  <si>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</si>
  <si>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</si>
  <si>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</si>
  <si>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</si>
  <si>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</si>
  <si>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</si>
  <si>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</si>
  <si>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</si>
  <si>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</si>
  <si>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</si>
  <si>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</si>
  <si>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</si>
  <si>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</si>
  <si>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</si>
  <si>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</si>
  <si>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</si>
  <si>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</si>
  <si>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</si>
  <si>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</si>
  <si>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</si>
  <si>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</si>
  <si>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</si>
  <si>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</si>
  <si>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</si>
  <si>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</si>
  <si>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</si>
  <si>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</si>
  <si>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</si>
  <si>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</si>
  <si>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</si>
  <si>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</si>
  <si>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</si>
  <si>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</si>
  <si>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</si>
  <si>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</si>
  <si>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</si>
  <si>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</si>
  <si>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</si>
  <si>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</si>
  <si>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</si>
  <si>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</si>
  <si>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</si>
  <si>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</si>
  <si>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</si>
  <si>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</si>
  <si>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</si>
  <si>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</si>
  <si>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</si>
  <si>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</si>
  <si>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</si>
  <si>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</si>
  <si>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</si>
  <si>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</si>
  <si>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</si>
  <si>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</si>
  <si>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</si>
  <si>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</si>
  <si>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</si>
  <si>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</si>
  <si>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</si>
  <si>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</si>
  <si>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</si>
  <si>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</si>
  <si>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</si>
  <si>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</si>
  <si>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</si>
  <si>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</si>
  <si>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</si>
  <si>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</si>
  <si>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</si>
  <si>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</si>
  <si>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</si>
  <si>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</si>
  <si>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</si>
  <si>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</si>
  <si>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</si>
  <si>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</si>
  <si>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</si>
  <si>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</si>
  <si>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</si>
  <si>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</si>
  <si>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</si>
  <si>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</si>
  <si>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</si>
  <si>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</si>
  <si>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</si>
  <si>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</si>
  <si>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</si>
  <si>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</si>
  <si>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</si>
  <si>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</si>
  <si>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</si>
  <si>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</si>
  <si>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</si>
  <si>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</si>
  <si>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</si>
  <si>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</si>
  <si>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</si>
  <si>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</si>
  <si>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</si>
  <si>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</si>
  <si>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</si>
  <si>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</si>
  <si>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</si>
  <si>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</si>
  <si>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</si>
  <si>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</si>
  <si>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</si>
  <si>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</si>
  <si>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</si>
  <si>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</si>
  <si>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</si>
  <si>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</si>
  <si>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</si>
  <si>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</si>
  <si>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</si>
  <si>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</si>
  <si>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</si>
  <si>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</si>
  <si>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</si>
  <si>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</si>
  <si>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</si>
  <si>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</si>
  <si>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</si>
  <si>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</si>
  <si>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</si>
  <si>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</si>
  <si>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</si>
  <si>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</si>
  <si>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</si>
  <si>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</si>
  <si>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</si>
  <si>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</si>
  <si>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</si>
  <si>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</si>
  <si>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</si>
  <si>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</si>
  <si>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</si>
  <si>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</si>
  <si>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</si>
  <si>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</si>
  <si>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</si>
  <si>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</si>
  <si>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</si>
  <si>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</si>
  <si>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</si>
  <si>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</si>
  <si>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</si>
  <si>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</si>
  <si>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</si>
  <si>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</si>
  <si>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</si>
  <si>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</si>
  <si>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</si>
  <si>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</si>
  <si>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</si>
  <si>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</si>
  <si>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</si>
  <si>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</si>
  <si>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</si>
  <si>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</si>
  <si>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</si>
  <si>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</si>
  <si>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</si>
  <si>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</si>
  <si>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</si>
  <si>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</si>
  <si>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</si>
  <si>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</si>
  <si>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</si>
  <si>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</si>
  <si>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</si>
  <si>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</si>
  <si>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</si>
  <si>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</si>
  <si>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</si>
  <si>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</si>
  <si>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</si>
  <si>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</si>
  <si>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</si>
  <si>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</si>
  <si>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</si>
  <si>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</si>
  <si>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</si>
  <si>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</si>
  <si>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</si>
  <si>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</si>
  <si>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</si>
  <si>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</si>
  <si>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</si>
  <si>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</si>
  <si>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</si>
  <si>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</si>
  <si>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</si>
  <si>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</si>
  <si>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</si>
  <si>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</si>
  <si>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</si>
  <si>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</si>
  <si>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</si>
  <si>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</si>
  <si>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</si>
  <si>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</si>
  <si>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</si>
  <si>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</si>
  <si>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</si>
  <si>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</si>
  <si>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</si>
  <si>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</si>
  <si>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</si>
  <si>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</si>
  <si>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</si>
  <si>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</si>
  <si>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</si>
  <si>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</si>
  <si>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</si>
  <si>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</si>
  <si>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</si>
  <si>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</si>
  <si>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</si>
  <si>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</si>
  <si>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</si>
  <si>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</si>
  <si>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</si>
  <si>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</si>
  <si>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</si>
  <si>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</si>
  <si>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</si>
  <si>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</si>
  <si>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</si>
  <si>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</si>
  <si>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</si>
  <si>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</si>
  <si>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</si>
  <si>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</si>
  <si>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</si>
  <si>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</si>
  <si>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</si>
  <si>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</si>
  <si>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</si>
  <si>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</si>
  <si>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</si>
  <si>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</si>
  <si>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</si>
  <si>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</si>
  <si>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</si>
  <si>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</si>
  <si>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</si>
  <si>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</si>
  <si>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</si>
  <si>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</si>
  <si>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</si>
  <si>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</si>
  <si>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</si>
  <si>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</si>
  <si>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</si>
  <si>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</si>
  <si>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</si>
  <si>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</si>
  <si>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</si>
  <si>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</si>
  <si>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</si>
  <si>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</si>
  <si>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</si>
  <si>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</si>
  <si>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</si>
  <si>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</si>
  <si>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</si>
  <si>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</si>
  <si>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</si>
  <si>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</si>
  <si>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</si>
  <si>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</si>
  <si>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</si>
  <si>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</si>
  <si>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</si>
  <si>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</si>
  <si>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</si>
  <si>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</si>
  <si>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</si>
  <si>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</si>
  <si>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</si>
  <si>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</si>
  <si>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</si>
  <si>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</si>
  <si>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</si>
  <si>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</si>
  <si>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</si>
  <si>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</si>
  <si>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</si>
  <si>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</si>
  <si>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</si>
  <si>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</si>
  <si>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</si>
  <si>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</si>
  <si>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</si>
  <si>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</si>
  <si>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</si>
  <si>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</si>
  <si>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</si>
  <si>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</si>
  <si>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</si>
  <si>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</si>
  <si>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</si>
  <si>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</si>
  <si>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</si>
  <si>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</si>
  <si>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</si>
  <si>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</si>
  <si>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</si>
  <si>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</si>
  <si>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</si>
  <si>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</si>
  <si>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</si>
  <si>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</si>
  <si>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</si>
  <si>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</si>
  <si>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</si>
  <si>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</si>
  <si>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</si>
  <si>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</si>
  <si>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</si>
  <si>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</si>
  <si>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</si>
  <si>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</si>
  <si>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</si>
  <si>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</si>
  <si>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</si>
  <si>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</si>
  <si>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</si>
  <si>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</si>
  <si>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</si>
  <si>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</si>
  <si>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</si>
  <si>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</si>
  <si>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</si>
  <si>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</si>
  <si>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</si>
  <si>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</si>
  <si>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</si>
  <si>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</si>
  <si>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</si>
  <si>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</si>
  <si>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</si>
  <si>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</si>
  <si>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</si>
  <si>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</si>
  <si>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</si>
  <si>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</si>
  <si>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</si>
  <si>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</si>
  <si>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</si>
  <si>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</si>
  <si>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</si>
  <si>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</si>
  <si>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</si>
  <si>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</si>
  <si>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</si>
  <si>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</si>
  <si>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</si>
  <si>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</si>
  <si>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</si>
  <si>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</si>
  <si>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</si>
  <si>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</si>
  <si>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</si>
  <si>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</si>
  <si>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</si>
  <si>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</si>
  <si>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</si>
  <si>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</si>
  <si>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</si>
  <si>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</si>
  <si>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</si>
  <si>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</si>
  <si>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</si>
  <si>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</si>
  <si>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</si>
  <si>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</si>
  <si>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</si>
  <si>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</si>
  <si>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</si>
  <si>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</si>
  <si>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</si>
  <si>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</si>
  <si>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</si>
  <si>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</si>
  <si>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</si>
  <si>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</si>
  <si>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</si>
  <si>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</si>
  <si>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</si>
  <si>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</si>
  <si>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</si>
  <si>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</si>
  <si>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</si>
  <si>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</si>
  <si>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</si>
  <si>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</si>
  <si>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</si>
  <si>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</si>
  <si>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</si>
  <si>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</si>
  <si>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</si>
  <si>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</si>
  <si>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</si>
  <si>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</si>
  <si>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</si>
  <si>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</si>
  <si>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</si>
  <si>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</si>
  <si>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</si>
  <si>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</si>
  <si>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</si>
  <si>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</si>
  <si>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</si>
  <si>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</si>
  <si>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</si>
  <si>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</si>
  <si>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</si>
  <si>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</si>
  <si>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</si>
  <si>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</si>
  <si>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</si>
  <si>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</si>
  <si>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</si>
  <si>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</si>
  <si>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</si>
  <si>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</si>
  <si>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</si>
  <si>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</si>
  <si>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</si>
  <si>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</si>
  <si>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</si>
  <si>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</si>
  <si>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</si>
  <si>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</si>
  <si>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</si>
  <si>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</si>
  <si>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</si>
  <si>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</si>
  <si>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</si>
  <si>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</si>
  <si>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</si>
  <si>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</si>
  <si>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</si>
  <si>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</si>
  <si>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</si>
  <si>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</si>
  <si>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</si>
  <si>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</si>
  <si>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</si>
  <si>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</si>
  <si>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</si>
  <si>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</si>
  <si>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</si>
  <si>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</si>
  <si>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</si>
  <si>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</si>
  <si>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</si>
  <si>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</si>
  <si>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</si>
  <si>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</si>
  <si>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</si>
  <si>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</si>
  <si>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</si>
  <si>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</si>
  <si>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</si>
  <si>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</si>
  <si>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</si>
  <si>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</si>
  <si>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</si>
  <si>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</si>
  <si>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</si>
  <si>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</si>
  <si>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</si>
  <si>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</si>
  <si>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</si>
  <si>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</si>
  <si>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</si>
  <si>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</si>
  <si>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</si>
  <si>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</si>
  <si>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</si>
  <si>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</si>
  <si>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</si>
  <si>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</si>
  <si>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</si>
  <si>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</si>
  <si>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</si>
  <si>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</si>
  <si>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</si>
  <si>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</si>
  <si>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</si>
  <si>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</si>
  <si>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</si>
  <si>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</si>
  <si>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</si>
  <si>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</si>
  <si>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</si>
  <si>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</si>
  <si>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</si>
  <si>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</si>
  <si>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</si>
  <si>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</si>
  <si>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</si>
  <si>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</si>
  <si>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</si>
  <si>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</si>
  <si>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</si>
  <si>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</si>
  <si>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</si>
  <si>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</si>
  <si>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</si>
  <si>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</si>
  <si>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</si>
  <si>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</si>
  <si>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</si>
  <si>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</si>
  <si>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</si>
  <si>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</si>
  <si>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</si>
  <si>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</si>
  <si>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</si>
  <si>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</si>
  <si>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</si>
  <si>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</si>
  <si>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</si>
  <si>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</si>
  <si>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</si>
  <si>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</si>
  <si>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</si>
  <si>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</si>
  <si>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</si>
  <si>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</si>
  <si>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</si>
  <si>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</si>
  <si>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</si>
  <si>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</si>
  <si>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</si>
  <si>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</si>
  <si>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</si>
  <si>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</si>
  <si>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</si>
  <si>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</si>
  <si>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</si>
  <si>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</si>
  <si>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</si>
  <si>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</si>
  <si>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</si>
  <si>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</si>
  <si>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</si>
  <si>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</si>
  <si>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</si>
  <si>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</si>
  <si>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</si>
  <si>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</si>
  <si>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</si>
  <si>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</si>
  <si>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</si>
  <si>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</si>
  <si>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</si>
  <si>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</si>
  <si>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</si>
  <si>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</si>
  <si>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</si>
  <si>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</si>
  <si>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</si>
  <si>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</si>
  <si>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</si>
  <si>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</si>
  <si>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</si>
  <si>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</si>
  <si>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</si>
  <si>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</si>
  <si>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</si>
  <si>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</si>
  <si>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</si>
  <si>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</si>
  <si>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</si>
  <si>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</si>
  <si>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</si>
  <si>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</si>
  <si>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</si>
  <si>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</si>
  <si>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</si>
  <si>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</si>
  <si>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</si>
  <si>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</si>
  <si>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</si>
  <si>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</si>
  <si>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</si>
  <si>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</si>
  <si>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</si>
  <si>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</si>
  <si>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</si>
  <si>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</si>
  <si>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</si>
  <si>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</si>
  <si>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</si>
  <si>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</si>
  <si>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</si>
  <si>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</si>
  <si>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</si>
  <si>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</si>
  <si>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</si>
  <si>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</si>
  <si>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</si>
  <si>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</si>
  <si>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</si>
  <si>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</si>
  <si>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</si>
  <si>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</si>
  <si>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</si>
  <si>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</si>
  <si>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</si>
  <si>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</si>
  <si>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</si>
  <si>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</si>
  <si>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</si>
  <si>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</si>
  <si>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</si>
  <si>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</si>
  <si>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</si>
  <si>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</si>
  <si>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</si>
  <si>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</si>
  <si>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</si>
  <si>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</si>
  <si>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</si>
  <si>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</si>
  <si>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</si>
  <si>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</si>
  <si>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</si>
  <si>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</si>
  <si>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</si>
  <si>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</si>
  <si>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</si>
  <si>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</si>
  <si>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</si>
  <si>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</si>
  <si>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</si>
  <si>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</si>
  <si>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</si>
  <si>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</si>
  <si>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</si>
  <si>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</si>
  <si>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</si>
  <si>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</si>
  <si>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</si>
  <si>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</si>
  <si>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</si>
  <si>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</si>
  <si>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</si>
  <si>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</si>
  <si>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</si>
  <si>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</si>
  <si>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</si>
  <si>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</si>
  <si>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</si>
  <si>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</si>
  <si>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</si>
  <si>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</si>
  <si>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</si>
  <si>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</si>
  <si>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</si>
  <si>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</si>
  <si>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</si>
  <si>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</si>
  <si>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</si>
  <si>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</si>
  <si>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</si>
  <si>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</si>
  <si>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</si>
  <si>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</si>
  <si>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</si>
  <si>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</si>
  <si>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</si>
  <si>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</si>
  <si>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</si>
  <si>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</si>
  <si>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</si>
  <si>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</si>
  <si>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</si>
  <si>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</si>
  <si>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</si>
  <si>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</si>
  <si>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</si>
  <si>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</si>
  <si>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</si>
  <si>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</si>
  <si>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</si>
  <si>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</si>
  <si>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</si>
  <si>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</si>
  <si>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</si>
  <si>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</si>
  <si>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</si>
  <si>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</si>
  <si>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</si>
  <si>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</si>
  <si>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</si>
  <si>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</si>
  <si>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</si>
  <si>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</si>
  <si>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</si>
  <si>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</si>
  <si>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</si>
  <si>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</si>
  <si>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</si>
  <si>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</si>
  <si>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</si>
  <si>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</si>
  <si>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</si>
  <si>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</si>
  <si>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</si>
  <si>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</si>
  <si>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</si>
  <si>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</si>
  <si>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</si>
  <si>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</si>
  <si>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</si>
  <si>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</si>
  <si>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</si>
  <si>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</si>
  <si>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</si>
  <si>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</si>
  <si>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</si>
  <si>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</si>
  <si>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</si>
  <si>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</si>
  <si>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</si>
  <si>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</si>
  <si>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</si>
  <si>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</si>
  <si>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</si>
  <si>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</si>
  <si>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</si>
  <si>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</si>
  <si>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</si>
  <si>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</si>
  <si>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</si>
  <si>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</si>
  <si>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</si>
  <si>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</si>
  <si>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</si>
  <si>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</si>
  <si>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</si>
  <si>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</si>
  <si>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</si>
  <si>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</si>
  <si>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</si>
  <si>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</si>
  <si>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</si>
  <si>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</si>
  <si>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</si>
  <si>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</si>
  <si>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</si>
  <si>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</si>
  <si>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</si>
  <si>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</si>
  <si>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</si>
  <si>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</si>
  <si>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</si>
  <si>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</si>
  <si>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</si>
  <si>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</si>
  <si>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</si>
  <si>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</si>
  <si>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</si>
  <si>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</si>
  <si>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</si>
  <si>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</si>
  <si>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</si>
  <si>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</si>
  <si>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</si>
  <si>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</si>
  <si>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</si>
  <si>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</si>
  <si>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</si>
  <si>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</si>
  <si>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</si>
  <si>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</si>
  <si>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</si>
  <si>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</si>
  <si>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</si>
  <si>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</si>
  <si>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</si>
  <si>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</si>
  <si>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</si>
  <si>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</si>
  <si>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</si>
  <si>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</si>
  <si>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</si>
  <si>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</si>
  <si>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</si>
  <si>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</si>
  <si>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</si>
  <si>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</si>
  <si>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</si>
  <si>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</si>
  <si>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</si>
  <si>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</si>
  <si>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</si>
  <si>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</si>
  <si>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</si>
  <si>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</si>
  <si>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</si>
  <si>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</si>
  <si>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</si>
  <si>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</si>
  <si>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</si>
  <si>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</si>
  <si>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</si>
  <si>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</si>
  <si>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</si>
  <si>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</si>
  <si>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</si>
  <si>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</si>
  <si>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</si>
  <si>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</si>
  <si>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</si>
  <si>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</si>
  <si>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</si>
  <si>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</si>
  <si>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</si>
  <si>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</si>
  <si>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</si>
  <si>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</si>
  <si>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</si>
  <si>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</si>
  <si>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</si>
  <si>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</si>
  <si>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</si>
  <si>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</si>
  <si>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</si>
  <si>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</si>
  <si>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</si>
  <si>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</si>
  <si>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</si>
  <si>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</si>
  <si>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</si>
  <si>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</si>
  <si>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</si>
  <si>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</si>
  <si>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</si>
  <si>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</si>
  <si>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</si>
  <si>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</si>
  <si>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</si>
  <si>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</si>
  <si>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</si>
  <si>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</si>
  <si>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</si>
  <si>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</si>
  <si>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</si>
  <si>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</si>
  <si>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</si>
  <si>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</si>
  <si>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</si>
  <si>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</si>
  <si>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</si>
  <si>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</si>
  <si>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</si>
  <si>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</si>
  <si>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</si>
  <si>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</si>
  <si>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</si>
  <si>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</si>
  <si>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</si>
  <si>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</si>
  <si>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</si>
  <si>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</si>
  <si>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</si>
  <si>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</si>
  <si>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</si>
  <si>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</si>
  <si>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</si>
  <si>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</si>
  <si>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</si>
  <si>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</si>
  <si>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</si>
  <si>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</si>
  <si>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</si>
  <si>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</si>
  <si>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</si>
  <si>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</si>
  <si>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</si>
  <si>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</si>
  <si>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</si>
  <si>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</si>
  <si>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</si>
  <si>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</si>
  <si>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</si>
  <si>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</si>
  <si>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</si>
  <si>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</si>
  <si>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</si>
  <si>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</si>
  <si>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</si>
  <si>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</si>
  <si>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</si>
  <si>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</si>
  <si>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</si>
  <si>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</si>
  <si>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</si>
  <si>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</si>
  <si>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</si>
  <si>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</si>
  <si>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</si>
  <si>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</si>
  <si>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</si>
  <si>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</si>
  <si>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</si>
  <si>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</si>
  <si>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</si>
  <si>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</si>
  <si>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</si>
  <si>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</si>
  <si>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</si>
  <si>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</si>
  <si>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</si>
  <si>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</si>
  <si>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</si>
  <si>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</si>
  <si>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</si>
  <si>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</si>
  <si>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</si>
  <si>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</si>
  <si>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</si>
  <si>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</si>
  <si>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</si>
  <si>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</si>
  <si>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</si>
  <si>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</si>
  <si>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</si>
  <si>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</si>
  <si>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</si>
  <si>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</si>
  <si>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</si>
  <si>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</si>
  <si>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</si>
  <si>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</si>
  <si>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</si>
  <si>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</si>
  <si>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</si>
  <si>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</si>
  <si>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</si>
  <si>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</si>
  <si>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</si>
  <si>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</si>
  <si>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</si>
  <si>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</si>
  <si>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</si>
  <si>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</si>
  <si>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</si>
  <si>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</si>
  <si>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</si>
  <si>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</si>
  <si>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</si>
  <si>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</si>
  <si>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</si>
  <si>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</si>
  <si>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</si>
  <si>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</si>
  <si>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</si>
  <si>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</si>
  <si>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</si>
  <si>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日法人持股估計.外資持股比率(%)/每一期/最近/1/遞增/日//</t>
    <phoneticPr fontId="3" type="noConversion"/>
  </si>
  <si>
    <t>20210521外資持股比率(%)</t>
    <phoneticPr fontId="3" type="noConversion"/>
  </si>
  <si>
    <t>自訂.董監持股///////</t>
    <phoneticPr fontId="3" type="noConversion"/>
  </si>
  <si>
    <t>自訂.董監持股</t>
    <phoneticPr fontId="3" type="noConversion"/>
  </si>
  <si>
    <t>自訂.其他持股</t>
    <phoneticPr fontId="3" type="noConversion"/>
  </si>
  <si>
    <t>自訂.董監match</t>
    <phoneticPr fontId="3" type="noConversion"/>
  </si>
  <si>
    <t>資料日期/</t>
    <phoneticPr fontId="3" type="noConversion"/>
  </si>
  <si>
    <t>2021交易所公告股本(千)</t>
    <phoneticPr fontId="3" type="noConversion"/>
  </si>
  <si>
    <t>股票名稱</t>
    <phoneticPr fontId="3" type="noConversion"/>
  </si>
  <si>
    <t>自訂.董監持股</t>
    <phoneticPr fontId="3" type="noConversion"/>
  </si>
  <si>
    <t>近13日合計:買賣超合計</t>
    <phoneticPr fontId="3" type="noConversion"/>
  </si>
  <si>
    <t>自訂.流通在外張數</t>
    <phoneticPr fontId="3" type="noConversion"/>
  </si>
  <si>
    <t>自訂.13日三大買超佔比</t>
    <phoneticPr fontId="3" type="noConversion"/>
  </si>
  <si>
    <t>自訂.流通在外張數</t>
    <phoneticPr fontId="3" type="noConversion"/>
  </si>
  <si>
    <t>自訂.13日三大買超佔比///////</t>
    <phoneticPr fontId="3" type="noConversion"/>
  </si>
  <si>
    <t>日法人持股估計.買賣超合計/各期合計/最近/13//日//</t>
    <phoneticPr fontId="3" type="noConversion"/>
  </si>
  <si>
    <t>自訂.13日三大買超佔比</t>
    <phoneticPr fontId="3" type="noConversion"/>
  </si>
  <si>
    <t>格式：一般排行///文字///日期//否//否</t>
    <phoneticPr fontId="3" type="noConversion"/>
  </si>
  <si>
    <t>日法人持股估計.自營商持股比率(%)/每一期/最近/1/遞增/日//</t>
    <phoneticPr fontId="3" type="noConversion"/>
  </si>
  <si>
    <t>日收盤還原表排行.收盤價/區間差幅/最近/13//日//</t>
    <phoneticPr fontId="3" type="noConversion"/>
  </si>
  <si>
    <t>上市櫃公司基本資料.指數彙編分類/每一期/最近/1/遞增/年//</t>
    <phoneticPr fontId="3" type="noConversion"/>
  </si>
  <si>
    <t>日法人持股估計.投信持股比率(%)/每一期/最近/1/遞增/日//</t>
    <phoneticPr fontId="3" type="noConversion"/>
  </si>
  <si>
    <t>自訂.其他持股</t>
    <phoneticPr fontId="3" type="noConversion"/>
  </si>
  <si>
    <t>自訂.有期貨</t>
    <phoneticPr fontId="3" type="noConversion"/>
  </si>
  <si>
    <t>參考標題</t>
    <phoneticPr fontId="3" type="noConversion"/>
  </si>
  <si>
    <t>自訂.買超金額概算</t>
    <phoneticPr fontId="3" type="noConversion"/>
  </si>
  <si>
    <t>近13日差幅:收盤價</t>
    <phoneticPr fontId="3" type="noConversion"/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</si>
  <si>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</si>
  <si>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</si>
  <si>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13日三大買超佔比,收盤價,買超金額概算,收盤價,有期貨,指數彙編分類^;^MainTable^=^^;^ListType^=^^;^SelectDate^=^TOP 1|TOP 1|TOP 1||||TOP 1|TOP 13|||TOP 13||TOP 13||TOP 1^;^SelectCMenuID^=^M059|M013|M061^;^SelectDate種類^=^1|1|1||||1|1|||1||1||1^;^AllFieldsNO^=^,,,,,,,,,,,,,,^;^自訂欄位公式^=^||||||||||||||^;^自訂欄位Where條件^=^||||||||||||||^;^多期數值處理方式^=^1|1|1||||1|2|||3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</si>
  <si>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</si>
  <si>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上市櫃公司基本資料.交易所公告股本(千)/每一期/最近/1/遞增/年//</t>
    <phoneticPr fontId="3" type="noConversion"/>
  </si>
  <si>
    <t>日收盤還原表排行.收盤價/各期平均/最近/13//日//</t>
  </si>
  <si>
    <t>自訂.其他持股///////</t>
    <phoneticPr fontId="3" type="noConversion"/>
  </si>
  <si>
    <t>自訂.董監match///////</t>
    <phoneticPr fontId="3" type="noConversion"/>
  </si>
  <si>
    <t>自訂.流通在外張數///////</t>
    <phoneticPr fontId="3" type="noConversion"/>
  </si>
  <si>
    <t>自訂.買超金額概算///////</t>
    <phoneticPr fontId="3" type="noConversion"/>
  </si>
  <si>
    <t>自訂.有期貨///////</t>
    <phoneticPr fontId="3" type="noConversion"/>
  </si>
  <si>
    <t>20210521投信持股比率(%)</t>
    <phoneticPr fontId="3" type="noConversion"/>
  </si>
  <si>
    <t>20210521自營商持股比率(%)</t>
    <phoneticPr fontId="3" type="noConversion"/>
  </si>
  <si>
    <t>近13日平均:收盤價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</si>
  <si>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</si>
  <si>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</si>
  <si>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</si>
  <si>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</si>
  <si>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</si>
  <si>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</si>
  <si>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</si>
  <si>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</si>
  <si>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</si>
  <si>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</si>
  <si>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</si>
  <si>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</si>
  <si>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</si>
  <si>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</si>
  <si>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</si>
  <si>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</si>
  <si>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</si>
  <si>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</si>
  <si>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</si>
  <si>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</si>
  <si>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</si>
  <si>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</si>
  <si>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</si>
  <si>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</si>
  <si>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</si>
  <si>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</si>
  <si>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</si>
  <si>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</si>
  <si>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</si>
  <si>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</si>
  <si>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</si>
  <si>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</si>
  <si>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</si>
  <si>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</si>
  <si>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</si>
  <si>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</si>
  <si>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</si>
  <si>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</si>
  <si>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</si>
  <si>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</si>
  <si>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</si>
  <si>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</si>
  <si>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</si>
  <si>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</si>
  <si>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</si>
  <si>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</si>
  <si>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</si>
  <si>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</si>
  <si>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</si>
  <si>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</si>
  <si>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</si>
  <si>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</si>
  <si>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</si>
  <si>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</si>
  <si>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</si>
  <si>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</si>
  <si>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</si>
  <si>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</si>
  <si>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</si>
  <si>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</si>
  <si>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</si>
  <si>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</si>
  <si>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</si>
  <si>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</si>
  <si>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</si>
  <si>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</si>
  <si>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</si>
  <si>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</si>
  <si>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</si>
  <si>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</si>
  <si>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</si>
  <si>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</si>
  <si>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</si>
  <si>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</si>
  <si>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</si>
  <si>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</si>
  <si>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</si>
  <si>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</si>
  <si>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</si>
  <si>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</si>
  <si>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</si>
  <si>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</si>
  <si>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</si>
  <si>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</si>
  <si>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</si>
  <si>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</si>
  <si>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</si>
  <si>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</si>
  <si>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</si>
  <si>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</si>
  <si>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</si>
  <si>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</si>
  <si>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</si>
  <si>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</si>
  <si>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</si>
  <si>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</si>
  <si>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</si>
  <si>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</si>
  <si>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</si>
  <si>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</si>
  <si>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</si>
  <si>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</si>
  <si>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</si>
  <si>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</si>
  <si>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</si>
  <si>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</si>
  <si>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</si>
  <si>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</si>
  <si>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</si>
  <si>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</si>
  <si>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</si>
  <si>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</si>
  <si>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</si>
  <si>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</si>
  <si>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</si>
  <si>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</si>
  <si>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</si>
  <si>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</si>
  <si>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</si>
  <si>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</si>
  <si>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</si>
  <si>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</si>
  <si>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</si>
  <si>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</si>
  <si>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</si>
  <si>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</si>
  <si>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</si>
  <si>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</si>
  <si>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</si>
  <si>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</si>
  <si>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</si>
  <si>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</si>
  <si>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</si>
  <si>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</si>
  <si>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</si>
  <si>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</si>
  <si>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</si>
  <si>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</si>
  <si>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</si>
  <si>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</si>
  <si>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</si>
  <si>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</si>
  <si>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</si>
  <si>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</si>
  <si>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</si>
  <si>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</si>
  <si>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</si>
  <si>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</si>
  <si>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</si>
  <si>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</si>
  <si>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</si>
  <si>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</si>
  <si>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</si>
  <si>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</si>
  <si>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</si>
  <si>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</si>
  <si>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</si>
  <si>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</si>
  <si>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</si>
  <si>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</si>
  <si>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</si>
  <si>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</si>
  <si>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</si>
  <si>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</si>
  <si>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</si>
  <si>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</si>
  <si>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</si>
  <si>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</si>
  <si>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</si>
  <si>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</si>
  <si>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</si>
  <si>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</si>
  <si>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</si>
  <si>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</si>
  <si>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</si>
  <si>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</si>
  <si>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</si>
  <si>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</si>
  <si>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</si>
  <si>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</si>
  <si>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</si>
  <si>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</si>
  <si>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</si>
  <si>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</si>
  <si>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</si>
  <si>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</si>
  <si>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</si>
  <si>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</si>
  <si>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</si>
  <si>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</si>
  <si>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</si>
  <si>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</si>
  <si>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</si>
  <si>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</si>
  <si>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</si>
  <si>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</si>
  <si>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</si>
  <si>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</si>
  <si>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</si>
  <si>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</si>
  <si>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</si>
  <si>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</si>
  <si>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</si>
  <si>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</si>
  <si>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</si>
  <si>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</si>
  <si>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</si>
  <si>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</si>
  <si>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</si>
  <si>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</si>
  <si>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</si>
  <si>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</si>
  <si>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</si>
  <si>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</si>
  <si>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</si>
  <si>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</si>
  <si>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</si>
  <si>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</si>
  <si>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</si>
  <si>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</si>
  <si>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</si>
  <si>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</si>
  <si>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</si>
  <si>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</si>
  <si>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</si>
  <si>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</si>
  <si>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</si>
  <si>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</si>
  <si>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</si>
  <si>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</si>
  <si>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</si>
  <si>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</si>
  <si>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</si>
  <si>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</si>
  <si>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</si>
  <si>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</si>
  <si>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</si>
  <si>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</si>
  <si>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</si>
  <si>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</si>
  <si>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</si>
  <si>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</si>
  <si>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</si>
  <si>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</si>
  <si>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</si>
  <si>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</si>
  <si>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</si>
  <si>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</si>
  <si>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</si>
  <si>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</si>
  <si>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</si>
  <si>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</si>
  <si>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</si>
  <si>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</si>
  <si>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</si>
  <si>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</si>
  <si>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</si>
  <si>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</si>
  <si>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</si>
  <si>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</si>
  <si>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</si>
  <si>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</si>
  <si>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</si>
  <si>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</si>
  <si>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</si>
  <si>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</si>
  <si>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</si>
  <si>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</si>
  <si>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</si>
  <si>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</si>
  <si>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</si>
  <si>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</si>
  <si>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</si>
  <si>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</si>
  <si>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</si>
  <si>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</si>
  <si>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</si>
  <si>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</si>
  <si>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</si>
  <si>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</si>
  <si>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</si>
  <si>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</si>
  <si>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</si>
  <si>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</si>
  <si>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</si>
  <si>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</si>
  <si>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</si>
  <si>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</si>
  <si>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</si>
  <si>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</si>
  <si>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</si>
  <si>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</si>
  <si>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</si>
  <si>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</si>
  <si>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</si>
  <si>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</si>
  <si>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</si>
  <si>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</si>
  <si>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</si>
  <si>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</si>
  <si>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</si>
  <si>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</si>
  <si>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</si>
  <si>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</si>
  <si>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</si>
  <si>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</si>
  <si>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</si>
  <si>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</si>
  <si>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</si>
  <si>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</si>
  <si>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</si>
  <si>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</si>
  <si>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</si>
  <si>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</si>
  <si>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</si>
  <si>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</si>
  <si>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</si>
  <si>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</si>
  <si>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</si>
  <si>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</si>
  <si>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</si>
  <si>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</si>
  <si>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</si>
  <si>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</si>
  <si>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</si>
  <si>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</si>
  <si>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</si>
  <si>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</si>
  <si>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</si>
  <si>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</si>
  <si>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</si>
  <si>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</si>
  <si>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</si>
  <si>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</si>
  <si>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</si>
  <si>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</si>
  <si>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</si>
  <si>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</si>
  <si>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</si>
  <si>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</si>
  <si>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</si>
  <si>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</si>
  <si>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</si>
  <si>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</si>
  <si>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</si>
  <si>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</si>
  <si>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</si>
  <si>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</si>
  <si>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</si>
  <si>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</si>
  <si>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</si>
  <si>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</si>
  <si>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</si>
  <si>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</si>
  <si>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</si>
  <si>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</si>
  <si>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</si>
  <si>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</si>
  <si>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</si>
  <si>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</si>
  <si>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</si>
  <si>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</si>
  <si>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</si>
  <si>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</si>
  <si>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</si>
  <si>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</si>
  <si>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</si>
  <si>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</si>
  <si>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</si>
  <si>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</si>
  <si>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</si>
  <si>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</si>
  <si>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</si>
  <si>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</si>
  <si>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</si>
  <si>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</si>
  <si>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</si>
  <si>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</si>
  <si>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</si>
  <si>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</si>
  <si>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</si>
  <si>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</si>
  <si>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</si>
  <si>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</si>
  <si>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</si>
  <si>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</si>
  <si>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</si>
  <si>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</si>
  <si>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</si>
  <si>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</si>
  <si>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</si>
  <si>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</si>
  <si>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</si>
  <si>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</si>
  <si>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</si>
  <si>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</si>
  <si>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</si>
  <si>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</si>
  <si>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</si>
  <si>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</si>
  <si>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</si>
  <si>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</si>
  <si>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</si>
  <si>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</si>
  <si>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</si>
  <si>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</si>
  <si>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</si>
  <si>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</si>
  <si>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</si>
  <si>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</si>
  <si>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</si>
  <si>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</si>
  <si>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</si>
  <si>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</si>
  <si>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</si>
  <si>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</si>
  <si>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</si>
  <si>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</si>
  <si>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</si>
  <si>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</si>
  <si>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</si>
  <si>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</si>
  <si>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</si>
  <si>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</si>
  <si>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</si>
  <si>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</si>
  <si>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</si>
  <si>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</si>
  <si>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</si>
  <si>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</si>
  <si>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</si>
  <si>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</si>
  <si>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</si>
  <si>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</si>
  <si>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</si>
  <si>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</si>
  <si>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</si>
  <si>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</si>
  <si>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</si>
  <si>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</si>
  <si>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</si>
  <si>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</si>
  <si>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</si>
  <si>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</si>
  <si>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</si>
  <si>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</si>
  <si>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</si>
  <si>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</si>
  <si>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</si>
  <si>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</si>
  <si>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</si>
  <si>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</si>
  <si>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</si>
  <si>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</si>
  <si>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</si>
  <si>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</si>
  <si>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</si>
  <si>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</si>
  <si>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</si>
  <si>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</si>
  <si>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</si>
  <si>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</si>
  <si>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</si>
  <si>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</si>
  <si>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</si>
  <si>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</si>
  <si>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</si>
  <si>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</si>
  <si>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</si>
  <si>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</si>
  <si>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</si>
  <si>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</si>
  <si>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</si>
  <si>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</si>
  <si>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</si>
  <si>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</si>
  <si>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</si>
  <si>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</si>
  <si>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</si>
  <si>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</si>
  <si>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</si>
  <si>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</si>
  <si>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</si>
  <si>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</si>
  <si>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</si>
  <si>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</si>
  <si>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</si>
  <si>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</si>
  <si>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</si>
  <si>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</si>
  <si>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</si>
  <si>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</si>
  <si>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</si>
  <si>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</si>
  <si>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</si>
  <si>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</si>
  <si>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</si>
  <si>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</si>
  <si>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</si>
  <si>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</si>
  <si>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</si>
  <si>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</si>
  <si>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</si>
  <si>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</si>
  <si>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</si>
  <si>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</si>
  <si>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</si>
  <si>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</si>
  <si>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</si>
  <si>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</si>
  <si>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</si>
  <si>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</si>
  <si>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</si>
  <si>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</si>
  <si>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</si>
  <si>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</si>
  <si>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</si>
  <si>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</si>
  <si>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</si>
  <si>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</si>
  <si>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</si>
  <si>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</si>
  <si>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</si>
  <si>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</si>
  <si>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</si>
  <si>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</si>
  <si>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</si>
  <si>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</si>
  <si>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</si>
  <si>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</si>
  <si>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</si>
  <si>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</si>
  <si>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</si>
  <si>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</si>
  <si>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</si>
  <si>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</si>
  <si>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</si>
  <si>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</si>
  <si>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</si>
  <si>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</si>
  <si>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</si>
  <si>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</si>
  <si>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</si>
  <si>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</si>
  <si>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</si>
  <si>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</si>
  <si>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</si>
  <si>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</si>
  <si>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</si>
  <si>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</si>
  <si>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</si>
  <si>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</si>
  <si>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</si>
  <si>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</si>
  <si>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</si>
  <si>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</si>
  <si>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</si>
  <si>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</si>
  <si>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</si>
  <si>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</si>
  <si>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</si>
  <si>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</si>
  <si>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</si>
  <si>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</si>
  <si>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</si>
  <si>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</si>
  <si>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</si>
  <si>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</si>
  <si>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</si>
  <si>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</si>
  <si>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</si>
  <si>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</si>
  <si>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</si>
  <si>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</si>
  <si>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</si>
  <si>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</si>
  <si>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</si>
  <si>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</si>
  <si>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</si>
  <si>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</si>
  <si>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</si>
  <si>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</si>
  <si>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</si>
  <si>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</si>
  <si>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</si>
  <si>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</si>
  <si>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</si>
  <si>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</si>
  <si>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</si>
  <si>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台泥-F</t>
  </si>
  <si>
    <t>亞泥-F</t>
  </si>
  <si>
    <t>大成-F</t>
  </si>
  <si>
    <t>統一-F</t>
  </si>
  <si>
    <t>台塑-F</t>
  </si>
  <si>
    <t>南亞-F</t>
  </si>
  <si>
    <t>國喬-F</t>
  </si>
  <si>
    <t>中石化-F</t>
  </si>
  <si>
    <t>東陽-F</t>
  </si>
  <si>
    <t>台化-F</t>
  </si>
  <si>
    <t>遠東新-F</t>
  </si>
  <si>
    <t>儒鴻-F</t>
  </si>
  <si>
    <t>聚陽-F</t>
  </si>
  <si>
    <t>東元-F</t>
  </si>
  <si>
    <t>和大-F</t>
  </si>
  <si>
    <t>精華-m</t>
  </si>
  <si>
    <t>亞德客-KY-F</t>
  </si>
  <si>
    <t>華新-F</t>
  </si>
  <si>
    <t>南僑-F</t>
  </si>
  <si>
    <t>葡萄王-F</t>
  </si>
  <si>
    <t>中纖-F</t>
  </si>
  <si>
    <t>台肥-F</t>
  </si>
  <si>
    <t>永豐餘-F</t>
  </si>
  <si>
    <t>榮成-F</t>
  </si>
  <si>
    <t>中鋼-F</t>
  </si>
  <si>
    <t>大成鋼-F</t>
  </si>
  <si>
    <t>上銀-m</t>
  </si>
  <si>
    <t>川湖-F</t>
  </si>
  <si>
    <t>正新-F</t>
  </si>
  <si>
    <t>裕隆-F</t>
  </si>
  <si>
    <t>為升-F</t>
  </si>
  <si>
    <t>光寶科-F</t>
  </si>
  <si>
    <t>聯電-F</t>
  </si>
  <si>
    <t>台達電-F</t>
  </si>
  <si>
    <t>華通-F</t>
  </si>
  <si>
    <t>鴻海-F</t>
  </si>
  <si>
    <t>中環-F</t>
  </si>
  <si>
    <t>仁寶-F</t>
  </si>
  <si>
    <t>國巨-m</t>
  </si>
  <si>
    <t>廣宇-F</t>
  </si>
  <si>
    <t>台積電-m</t>
  </si>
  <si>
    <t>精英-F</t>
  </si>
  <si>
    <t>友訊-F</t>
  </si>
  <si>
    <t>旺宏-F</t>
  </si>
  <si>
    <t>光磊-F</t>
  </si>
  <si>
    <t>華邦電-F</t>
  </si>
  <si>
    <t>智邦-F</t>
  </si>
  <si>
    <t>聯強-F</t>
  </si>
  <si>
    <t>佳世達-F</t>
  </si>
  <si>
    <t>宏碁-F</t>
  </si>
  <si>
    <t>鴻準-F</t>
  </si>
  <si>
    <t>敬鵬-F</t>
  </si>
  <si>
    <t>英業達-F</t>
  </si>
  <si>
    <t>華碩-F</t>
  </si>
  <si>
    <t>致茂-F</t>
  </si>
  <si>
    <t>技嘉-F</t>
  </si>
  <si>
    <t>微星-F</t>
  </si>
  <si>
    <t>瑞昱-m</t>
  </si>
  <si>
    <t>廣達-F</t>
  </si>
  <si>
    <t>台光電-F</t>
  </si>
  <si>
    <t>正崴-F</t>
  </si>
  <si>
    <t>億光-F</t>
  </si>
  <si>
    <t>凌陽-F</t>
  </si>
  <si>
    <t>漢唐-F</t>
  </si>
  <si>
    <t>南亞科-F</t>
  </si>
  <si>
    <t>友達-F</t>
  </si>
  <si>
    <t>中華電-F</t>
  </si>
  <si>
    <t>美律-F</t>
  </si>
  <si>
    <t>京元電子-F</t>
  </si>
  <si>
    <t>聯發科-m</t>
  </si>
  <si>
    <t>全新-F</t>
  </si>
  <si>
    <t>義隆-F</t>
  </si>
  <si>
    <t>可成-F</t>
  </si>
  <si>
    <t>兆赫-F</t>
  </si>
  <si>
    <t>瑞軒-F</t>
  </si>
  <si>
    <t>華新科-F</t>
  </si>
  <si>
    <t>宏達電-F</t>
  </si>
  <si>
    <t>中工-F</t>
  </si>
  <si>
    <t>冠德-F</t>
  </si>
  <si>
    <t>興富發-F</t>
  </si>
  <si>
    <t>華固-F</t>
  </si>
  <si>
    <t>長榮-F</t>
  </si>
  <si>
    <t>裕民-F</t>
  </si>
  <si>
    <t>長榮航-F</t>
  </si>
  <si>
    <t>台灣高鐵-F</t>
  </si>
  <si>
    <t>彰銀-F</t>
  </si>
  <si>
    <t>中壽-F</t>
  </si>
  <si>
    <t>臺企銀-F</t>
  </si>
  <si>
    <t>華南金-F</t>
  </si>
  <si>
    <t>富邦金-F</t>
  </si>
  <si>
    <t>國泰金-F</t>
  </si>
  <si>
    <t>開發金-F</t>
  </si>
  <si>
    <t>玉山金-F</t>
  </si>
  <si>
    <t>元大金-F</t>
  </si>
  <si>
    <t>兆豐金-F</t>
  </si>
  <si>
    <t>台新金-F</t>
  </si>
  <si>
    <t>新光金-F</t>
  </si>
  <si>
    <t>永豐金-F</t>
  </si>
  <si>
    <t>中信金-F</t>
  </si>
  <si>
    <t>第一金-F</t>
  </si>
  <si>
    <t>農林-F</t>
  </si>
  <si>
    <t>潤泰全-F</t>
  </si>
  <si>
    <t>晶豪科-F</t>
  </si>
  <si>
    <t>大立光-m</t>
  </si>
  <si>
    <t>亞光-F</t>
  </si>
  <si>
    <t>聯詠-m</t>
  </si>
  <si>
    <t>智原-F</t>
  </si>
  <si>
    <t>文曄-F</t>
  </si>
  <si>
    <t>欣興-F</t>
  </si>
  <si>
    <t>晶技-F</t>
  </si>
  <si>
    <t>健鼎-F</t>
  </si>
  <si>
    <t>台灣大-F</t>
  </si>
  <si>
    <t>聯亞-F</t>
  </si>
  <si>
    <t>穩懋-m</t>
  </si>
  <si>
    <t>璟德-F</t>
  </si>
  <si>
    <t>景碩-F</t>
  </si>
  <si>
    <t>順達-F</t>
  </si>
  <si>
    <t>原相-F</t>
  </si>
  <si>
    <t>緯創-F</t>
  </si>
  <si>
    <t>威剛-F</t>
  </si>
  <si>
    <t>欣銓-F</t>
  </si>
  <si>
    <t>鈊象-m</t>
  </si>
  <si>
    <t>雙鴻-F</t>
  </si>
  <si>
    <t>精材-F</t>
  </si>
  <si>
    <t>新日興-F</t>
  </si>
  <si>
    <t>明泰-F</t>
  </si>
  <si>
    <t>玉晶光-m</t>
  </si>
  <si>
    <t>創意-F</t>
  </si>
  <si>
    <t>群創-F</t>
  </si>
  <si>
    <t>力旺-F</t>
  </si>
  <si>
    <t>台勝科-F</t>
  </si>
  <si>
    <t>嘉澤-F</t>
  </si>
  <si>
    <t>同致-F</t>
  </si>
  <si>
    <t>健策-F</t>
  </si>
  <si>
    <t>TPK-KY-F</t>
  </si>
  <si>
    <t>碩禾-F</t>
  </si>
  <si>
    <t>大聯大-F</t>
  </si>
  <si>
    <t>神達-F</t>
  </si>
  <si>
    <t>日月光投控-F</t>
  </si>
  <si>
    <t>富采-F</t>
  </si>
  <si>
    <t>晟德-F</t>
  </si>
  <si>
    <t>智擎-F</t>
  </si>
  <si>
    <t>泰博-F</t>
  </si>
  <si>
    <t>遠傳-F</t>
  </si>
  <si>
    <t>和碩-F</t>
  </si>
  <si>
    <t>臻鼎-KY-F</t>
  </si>
  <si>
    <t>榮剛-F</t>
  </si>
  <si>
    <t>祥碩-m</t>
  </si>
  <si>
    <t>信驊-m</t>
  </si>
  <si>
    <t>世界-F</t>
  </si>
  <si>
    <t>中光電-F</t>
  </si>
  <si>
    <t>台半-F</t>
  </si>
  <si>
    <t>宣德-F</t>
  </si>
  <si>
    <t>中美晶-F</t>
  </si>
  <si>
    <t>長虹-F</t>
  </si>
  <si>
    <t>中租-KY-F</t>
  </si>
  <si>
    <t>合庫金-F</t>
  </si>
  <si>
    <t>彩晶-F</t>
  </si>
  <si>
    <t>新普-F</t>
  </si>
  <si>
    <t>頎邦-F</t>
  </si>
  <si>
    <t>嘉聯益-F</t>
  </si>
  <si>
    <t>信昌電-F</t>
  </si>
  <si>
    <t>瑞儀-F</t>
  </si>
  <si>
    <t>合晶-F</t>
  </si>
  <si>
    <t>聯茂-F</t>
  </si>
  <si>
    <t>精誠-F</t>
  </si>
  <si>
    <t>力成-F</t>
  </si>
  <si>
    <t>矽格-F</t>
  </si>
  <si>
    <t>台郡-F</t>
  </si>
  <si>
    <t>同欣電-F</t>
  </si>
  <si>
    <t>台燿-F</t>
  </si>
  <si>
    <t>台表科-F</t>
  </si>
  <si>
    <t>胡連-F</t>
  </si>
  <si>
    <t>康舒-F</t>
  </si>
  <si>
    <t>啟碁-F</t>
  </si>
  <si>
    <t>樺漢-F</t>
  </si>
  <si>
    <t>神盾-F</t>
  </si>
  <si>
    <t>環球晶-m</t>
  </si>
  <si>
    <t>精測-m</t>
  </si>
  <si>
    <t>緯穎-m</t>
  </si>
  <si>
    <t>台虹-F</t>
  </si>
  <si>
    <t>網家-F</t>
  </si>
  <si>
    <t>南電-F</t>
  </si>
  <si>
    <t>元太-F</t>
  </si>
  <si>
    <t>宏捷科-F</t>
  </si>
  <si>
    <t>達方-F</t>
  </si>
  <si>
    <t>群聯-m</t>
  </si>
  <si>
    <t>金居-F</t>
  </si>
  <si>
    <t>大江-F</t>
  </si>
  <si>
    <t>森鉅-F</t>
  </si>
  <si>
    <t>寶成-F</t>
  </si>
  <si>
    <t>美利達-F</t>
  </si>
  <si>
    <t>百和-F</t>
  </si>
  <si>
    <t>宏全-F</t>
  </si>
  <si>
    <t>潤泰新-F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</si>
  <si>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</si>
  <si>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</si>
  <si>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</si>
  <si>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</si>
  <si>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</si>
  <si>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</si>
  <si>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</si>
  <si>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</si>
  <si>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</si>
  <si>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</si>
  <si>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</si>
  <si>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</si>
  <si>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</si>
  <si>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</si>
  <si>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</si>
  <si>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</si>
  <si>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</si>
  <si>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</si>
  <si>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</si>
  <si>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</si>
  <si>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</si>
  <si>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</si>
  <si>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</si>
  <si>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</si>
  <si>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</si>
  <si>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</si>
  <si>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</si>
  <si>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</si>
  <si>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</si>
  <si>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</si>
  <si>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</si>
  <si>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</si>
  <si>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</si>
  <si>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</si>
  <si>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聯發科</t>
    <phoneticPr fontId="3" type="noConversion"/>
  </si>
  <si>
    <t>電子下游-手機製造</t>
    <phoneticPr fontId="3" type="noConversion"/>
  </si>
  <si>
    <t>新美齊</t>
    <phoneticPr fontId="3" type="noConversion"/>
  </si>
  <si>
    <t>圓剛</t>
    <phoneticPr fontId="3" type="noConversion"/>
  </si>
  <si>
    <t>銘旺科</t>
    <phoneticPr fontId="3" type="noConversion"/>
  </si>
  <si>
    <t>全新</t>
    <phoneticPr fontId="3" type="noConversion"/>
  </si>
  <si>
    <t>吉祥全</t>
    <phoneticPr fontId="3" type="noConversion"/>
  </si>
  <si>
    <t>華盈</t>
    <phoneticPr fontId="3" type="noConversion"/>
  </si>
  <si>
    <t>神準</t>
    <phoneticPr fontId="3" type="noConversion"/>
  </si>
  <si>
    <t>牧德</t>
    <phoneticPr fontId="3" type="noConversion"/>
  </si>
  <si>
    <t>承業醫</t>
    <phoneticPr fontId="3" type="noConversion"/>
  </si>
  <si>
    <t>聚紡</t>
    <phoneticPr fontId="3" type="noConversion"/>
  </si>
  <si>
    <t>方土霖</t>
    <phoneticPr fontId="3" type="noConversion"/>
  </si>
  <si>
    <t>穎漢</t>
    <phoneticPr fontId="3" type="noConversion"/>
  </si>
  <si>
    <t>唐鋒</t>
    <phoneticPr fontId="3" type="noConversion"/>
  </si>
  <si>
    <t>磐亞</t>
    <phoneticPr fontId="3" type="noConversion"/>
  </si>
  <si>
    <t>康普</t>
    <phoneticPr fontId="3" type="noConversion"/>
  </si>
  <si>
    <t>雷笛克光學</t>
    <phoneticPr fontId="3" type="noConversion"/>
  </si>
  <si>
    <t>虹堡</t>
    <phoneticPr fontId="3" type="noConversion"/>
  </si>
  <si>
    <t>群益期</t>
    <phoneticPr fontId="3" type="noConversion"/>
  </si>
  <si>
    <t>今國光</t>
    <phoneticPr fontId="3" type="noConversion"/>
  </si>
  <si>
    <t>宇智</t>
    <phoneticPr fontId="3" type="noConversion"/>
  </si>
  <si>
    <t>環球晶</t>
    <phoneticPr fontId="3" type="noConversion"/>
  </si>
  <si>
    <t>台塑化</t>
    <phoneticPr fontId="3" type="noConversion"/>
  </si>
  <si>
    <t>威健生技</t>
    <phoneticPr fontId="3" type="noConversion"/>
  </si>
  <si>
    <t>雷虎</t>
    <phoneticPr fontId="3" type="noConversion"/>
  </si>
  <si>
    <t>蜜望實</t>
    <phoneticPr fontId="3" type="noConversion"/>
  </si>
  <si>
    <t>來思達</t>
    <phoneticPr fontId="3" type="noConversion"/>
  </si>
  <si>
    <t>元太</t>
    <phoneticPr fontId="3" type="noConversion"/>
  </si>
  <si>
    <t>洛碁</t>
    <phoneticPr fontId="3" type="noConversion"/>
  </si>
  <si>
    <t>大億金茂</t>
    <phoneticPr fontId="3" type="noConversion"/>
  </si>
  <si>
    <t>福懋科</t>
    <phoneticPr fontId="3" type="noConversion"/>
  </si>
  <si>
    <t>加高</t>
    <phoneticPr fontId="3" type="noConversion"/>
  </si>
  <si>
    <t>金益鼎</t>
    <phoneticPr fontId="3" type="noConversion"/>
  </si>
  <si>
    <t>大國鋼</t>
    <phoneticPr fontId="3" type="noConversion"/>
  </si>
  <si>
    <t>裕國</t>
    <phoneticPr fontId="3" type="noConversion"/>
  </si>
  <si>
    <t>大田</t>
    <phoneticPr fontId="3" type="noConversion"/>
  </si>
  <si>
    <t>關中</t>
    <phoneticPr fontId="3" type="noConversion"/>
  </si>
  <si>
    <t>欣天然</t>
    <phoneticPr fontId="3" type="noConversion"/>
  </si>
  <si>
    <t>康那香</t>
    <phoneticPr fontId="3" type="noConversion"/>
  </si>
  <si>
    <t>近13日差幅:收盤價</t>
    <phoneticPr fontId="3" type="noConversion"/>
  </si>
  <si>
    <t>傳產-觀光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</si>
  <si>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</si>
  <si>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</si>
  <si>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</si>
  <si>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</si>
  <si>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</si>
  <si>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傳產-橡膠</t>
    <phoneticPr fontId="3" type="noConversion"/>
  </si>
  <si>
    <t>燁興</t>
    <phoneticPr fontId="3" type="noConversion"/>
  </si>
  <si>
    <t>千興</t>
    <phoneticPr fontId="3" type="noConversion"/>
  </si>
  <si>
    <t>大成鋼</t>
    <phoneticPr fontId="3" type="noConversion"/>
  </si>
  <si>
    <t>佳大</t>
    <phoneticPr fontId="3" type="noConversion"/>
  </si>
  <si>
    <t>川湖</t>
    <phoneticPr fontId="3" type="noConversion"/>
  </si>
  <si>
    <t>裕隆</t>
    <phoneticPr fontId="3" type="noConversion"/>
  </si>
  <si>
    <t>裕日車</t>
    <phoneticPr fontId="3" type="noConversion"/>
  </si>
  <si>
    <t>敬鵬</t>
    <phoneticPr fontId="3" type="noConversion"/>
  </si>
  <si>
    <t>倫飛</t>
    <phoneticPr fontId="3" type="noConversion"/>
  </si>
  <si>
    <t>佳能</t>
    <phoneticPr fontId="3" type="noConversion"/>
  </si>
  <si>
    <t>群光</t>
    <phoneticPr fontId="3" type="noConversion"/>
  </si>
  <si>
    <t>南亞科</t>
    <phoneticPr fontId="3" type="noConversion"/>
  </si>
  <si>
    <t>宏達電</t>
    <phoneticPr fontId="3" type="noConversion"/>
  </si>
  <si>
    <t>正淩</t>
    <phoneticPr fontId="3" type="noConversion"/>
  </si>
  <si>
    <t>明輝-DR</t>
    <phoneticPr fontId="3" type="noConversion"/>
  </si>
  <si>
    <t>皇田</t>
    <phoneticPr fontId="3" type="noConversion"/>
  </si>
  <si>
    <t>南染</t>
    <phoneticPr fontId="3" type="noConversion"/>
  </si>
  <si>
    <t>年興</t>
    <phoneticPr fontId="3" type="noConversion"/>
  </si>
  <si>
    <t>昶和</t>
    <phoneticPr fontId="3" type="noConversion"/>
  </si>
  <si>
    <t>榮星</t>
    <phoneticPr fontId="3" type="noConversion"/>
  </si>
  <si>
    <t>勝一</t>
    <phoneticPr fontId="3" type="noConversion"/>
  </si>
  <si>
    <t>精湛</t>
    <phoneticPr fontId="3" type="noConversion"/>
  </si>
  <si>
    <t>聯成</t>
    <phoneticPr fontId="3" type="noConversion"/>
  </si>
  <si>
    <t>大魯閣</t>
    <phoneticPr fontId="3" type="noConversion"/>
  </si>
  <si>
    <t>神隆</t>
    <phoneticPr fontId="3" type="noConversion"/>
  </si>
  <si>
    <t>寶徠</t>
    <phoneticPr fontId="3" type="noConversion"/>
  </si>
  <si>
    <t>台橡</t>
    <phoneticPr fontId="3" type="noConversion"/>
  </si>
  <si>
    <t>國際中橡</t>
    <phoneticPr fontId="3" type="noConversion"/>
  </si>
  <si>
    <t>英利-KY</t>
    <phoneticPr fontId="3" type="noConversion"/>
  </si>
  <si>
    <t>廣宇</t>
    <phoneticPr fontId="3" type="noConversion"/>
  </si>
  <si>
    <t>順德</t>
    <phoneticPr fontId="3" type="noConversion"/>
  </si>
  <si>
    <t>鴻準</t>
    <phoneticPr fontId="3" type="noConversion"/>
  </si>
  <si>
    <t>英業達</t>
    <phoneticPr fontId="3" type="noConversion"/>
  </si>
  <si>
    <t>廷鑫</t>
    <phoneticPr fontId="3" type="noConversion"/>
  </si>
  <si>
    <t>震旦行</t>
    <phoneticPr fontId="3" type="noConversion"/>
  </si>
  <si>
    <t>仲琦</t>
    <phoneticPr fontId="3" type="noConversion"/>
  </si>
  <si>
    <t>翔耀</t>
    <phoneticPr fontId="3" type="noConversion"/>
  </si>
  <si>
    <t>神腦</t>
    <phoneticPr fontId="3" type="noConversion"/>
  </si>
  <si>
    <t>兆赫</t>
    <phoneticPr fontId="3" type="noConversion"/>
  </si>
  <si>
    <t>國建</t>
    <phoneticPr fontId="3" type="noConversion"/>
  </si>
  <si>
    <t>太子</t>
    <phoneticPr fontId="3" type="noConversion"/>
  </si>
  <si>
    <t>日勝生</t>
    <phoneticPr fontId="3" type="noConversion"/>
  </si>
  <si>
    <t>亞航</t>
    <phoneticPr fontId="3" type="noConversion"/>
  </si>
  <si>
    <t>第一店</t>
    <phoneticPr fontId="3" type="noConversion"/>
  </si>
  <si>
    <t>晶悅</t>
    <phoneticPr fontId="3" type="noConversion"/>
  </si>
  <si>
    <t>易飛網</t>
    <phoneticPr fontId="3" type="noConversion"/>
  </si>
  <si>
    <t>新光金</t>
    <phoneticPr fontId="3" type="noConversion"/>
  </si>
  <si>
    <t>農林</t>
    <phoneticPr fontId="3" type="noConversion"/>
  </si>
  <si>
    <t>潤泰全</t>
    <phoneticPr fontId="3" type="noConversion"/>
  </si>
  <si>
    <t>誠品生活</t>
    <phoneticPr fontId="3" type="noConversion"/>
  </si>
  <si>
    <t>紅馬-KY</t>
    <phoneticPr fontId="3" type="noConversion"/>
  </si>
  <si>
    <t>大立光</t>
    <phoneticPr fontId="3" type="noConversion"/>
  </si>
  <si>
    <t>全漢</t>
    <phoneticPr fontId="3" type="noConversion"/>
  </si>
  <si>
    <t>亞光</t>
    <phoneticPr fontId="3" type="noConversion"/>
  </si>
  <si>
    <t>全台</t>
    <phoneticPr fontId="3" type="noConversion"/>
  </si>
  <si>
    <t>立萬利</t>
    <phoneticPr fontId="3" type="noConversion"/>
  </si>
  <si>
    <t>李洲</t>
    <phoneticPr fontId="3" type="noConversion"/>
  </si>
  <si>
    <t>協禧</t>
    <phoneticPr fontId="3" type="noConversion"/>
  </si>
  <si>
    <t>華義</t>
    <phoneticPr fontId="3" type="noConversion"/>
  </si>
  <si>
    <t>晶宏</t>
    <phoneticPr fontId="3" type="noConversion"/>
  </si>
  <si>
    <t>新揚科</t>
    <phoneticPr fontId="3" type="noConversion"/>
  </si>
  <si>
    <t>新洲</t>
    <phoneticPr fontId="3" type="noConversion"/>
  </si>
  <si>
    <t>公準</t>
    <phoneticPr fontId="3" type="noConversion"/>
  </si>
  <si>
    <t>佰研</t>
    <phoneticPr fontId="3" type="noConversion"/>
  </si>
  <si>
    <t>順達</t>
    <phoneticPr fontId="3" type="noConversion"/>
  </si>
  <si>
    <t>大學光</t>
    <phoneticPr fontId="3" type="noConversion"/>
  </si>
  <si>
    <t>晟鈦</t>
    <phoneticPr fontId="3" type="noConversion"/>
  </si>
  <si>
    <t>緯創</t>
    <phoneticPr fontId="3" type="noConversion"/>
  </si>
  <si>
    <t>虹冠電</t>
    <phoneticPr fontId="3" type="noConversion"/>
  </si>
  <si>
    <t>海德威</t>
    <phoneticPr fontId="3" type="noConversion"/>
  </si>
  <si>
    <t>太普高</t>
    <phoneticPr fontId="3" type="noConversion"/>
  </si>
  <si>
    <t>佳穎</t>
    <phoneticPr fontId="3" type="noConversion"/>
  </si>
  <si>
    <t>律勝</t>
    <phoneticPr fontId="3" type="noConversion"/>
  </si>
  <si>
    <t>上詮</t>
    <phoneticPr fontId="3" type="noConversion"/>
  </si>
  <si>
    <t>明泰</t>
    <phoneticPr fontId="3" type="noConversion"/>
  </si>
  <si>
    <t>台興</t>
    <phoneticPr fontId="3" type="noConversion"/>
  </si>
  <si>
    <t>哲固</t>
    <phoneticPr fontId="3" type="noConversion"/>
  </si>
  <si>
    <t>聯鈞</t>
    <phoneticPr fontId="3" type="noConversion"/>
  </si>
  <si>
    <t>致振</t>
    <phoneticPr fontId="3" type="noConversion"/>
  </si>
  <si>
    <t>崧騰</t>
    <phoneticPr fontId="3" type="noConversion"/>
  </si>
  <si>
    <t>鴻翊</t>
    <phoneticPr fontId="3" type="noConversion"/>
  </si>
  <si>
    <t>聚積</t>
    <phoneticPr fontId="3" type="noConversion"/>
  </si>
  <si>
    <t>兆利</t>
    <phoneticPr fontId="3" type="noConversion"/>
  </si>
  <si>
    <t>友威科</t>
    <phoneticPr fontId="3" type="noConversion"/>
  </si>
  <si>
    <t>力銘</t>
    <phoneticPr fontId="3" type="noConversion"/>
  </si>
  <si>
    <t>地心引力</t>
    <phoneticPr fontId="3" type="noConversion"/>
  </si>
  <si>
    <t>德微</t>
    <phoneticPr fontId="3" type="noConversion"/>
  </si>
  <si>
    <t>亞太電</t>
    <phoneticPr fontId="3" type="noConversion"/>
  </si>
  <si>
    <t>榮昌</t>
    <phoneticPr fontId="3" type="noConversion"/>
  </si>
  <si>
    <t>新晶投控</t>
    <phoneticPr fontId="3" type="noConversion"/>
  </si>
  <si>
    <t>優盛</t>
    <phoneticPr fontId="3" type="noConversion"/>
  </si>
  <si>
    <t>麗豐-KY</t>
    <phoneticPr fontId="3" type="noConversion"/>
  </si>
  <si>
    <t>馬光-KY</t>
    <phoneticPr fontId="3" type="noConversion"/>
  </si>
  <si>
    <t>久裕</t>
    <phoneticPr fontId="3" type="noConversion"/>
  </si>
  <si>
    <t>浩鼎</t>
    <phoneticPr fontId="3" type="noConversion"/>
  </si>
  <si>
    <t>欣大健康</t>
    <phoneticPr fontId="3" type="noConversion"/>
  </si>
  <si>
    <t>飛寶企業</t>
    <phoneticPr fontId="3" type="noConversion"/>
  </si>
  <si>
    <t>耀億</t>
    <phoneticPr fontId="3" type="noConversion"/>
  </si>
  <si>
    <t>高鋒</t>
    <phoneticPr fontId="3" type="noConversion"/>
  </si>
  <si>
    <t>福裕</t>
    <phoneticPr fontId="3" type="noConversion"/>
  </si>
  <si>
    <t>協易機</t>
    <phoneticPr fontId="3" type="noConversion"/>
  </si>
  <si>
    <t>至興</t>
    <phoneticPr fontId="3" type="noConversion"/>
  </si>
  <si>
    <t>大銀微系統</t>
    <phoneticPr fontId="3" type="noConversion"/>
  </si>
  <si>
    <t>豪展</t>
    <phoneticPr fontId="3" type="noConversion"/>
  </si>
  <si>
    <t>合一</t>
    <phoneticPr fontId="3" type="noConversion"/>
  </si>
  <si>
    <t>三福化</t>
    <phoneticPr fontId="3" type="noConversion"/>
  </si>
  <si>
    <t>材料-KY</t>
    <phoneticPr fontId="3" type="noConversion"/>
  </si>
  <si>
    <t>誠泰科技</t>
    <phoneticPr fontId="3" type="noConversion"/>
  </si>
  <si>
    <t>欣厚-KY</t>
    <phoneticPr fontId="3" type="noConversion"/>
  </si>
  <si>
    <t>燦星網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</si>
  <si>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</si>
  <si>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</si>
  <si>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</si>
  <si>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臻鼎-KY</t>
    <phoneticPr fontId="3" type="noConversion"/>
  </si>
  <si>
    <t>誠美材</t>
    <phoneticPr fontId="3" type="noConversion"/>
  </si>
  <si>
    <t>科誠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</si>
  <si>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</si>
  <si>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</si>
  <si>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</si>
  <si>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東友</t>
    <phoneticPr fontId="3" type="noConversion"/>
  </si>
  <si>
    <t>昇益</t>
    <phoneticPr fontId="3" type="noConversion"/>
  </si>
  <si>
    <t>霖宏</t>
    <phoneticPr fontId="3" type="noConversion"/>
  </si>
  <si>
    <t>聰泰</t>
    <phoneticPr fontId="3" type="noConversion"/>
  </si>
  <si>
    <t>力麒</t>
    <phoneticPr fontId="3" type="noConversion"/>
  </si>
  <si>
    <t>豐謙</t>
    <phoneticPr fontId="3" type="noConversion"/>
  </si>
  <si>
    <t>永固-KY</t>
    <phoneticPr fontId="3" type="noConversion"/>
  </si>
  <si>
    <t>競國</t>
    <phoneticPr fontId="3" type="noConversion"/>
  </si>
  <si>
    <t>普誠</t>
    <phoneticPr fontId="3" type="noConversion"/>
  </si>
  <si>
    <t>柏承</t>
    <phoneticPr fontId="3" type="noConversion"/>
  </si>
  <si>
    <t>撼訊</t>
    <phoneticPr fontId="3" type="noConversion"/>
  </si>
  <si>
    <t>百一</t>
    <phoneticPr fontId="3" type="noConversion"/>
  </si>
  <si>
    <t>松上</t>
    <phoneticPr fontId="3" type="noConversion"/>
  </si>
  <si>
    <t>浪凡</t>
    <phoneticPr fontId="3" type="noConversion"/>
  </si>
  <si>
    <t>倍微</t>
    <phoneticPr fontId="3" type="noConversion"/>
  </si>
  <si>
    <t>宏正</t>
    <phoneticPr fontId="3" type="noConversion"/>
  </si>
  <si>
    <t>啟碁</t>
    <phoneticPr fontId="3" type="noConversion"/>
  </si>
  <si>
    <t>旭隼</t>
    <phoneticPr fontId="3" type="noConversion"/>
  </si>
  <si>
    <t>韋僑</t>
    <phoneticPr fontId="3" type="noConversion"/>
  </si>
  <si>
    <t>廣錠</t>
    <phoneticPr fontId="3" type="noConversion"/>
  </si>
  <si>
    <t>光聖</t>
    <phoneticPr fontId="3" type="noConversion"/>
  </si>
  <si>
    <t>科懋</t>
    <phoneticPr fontId="3" type="noConversion"/>
  </si>
  <si>
    <t>雙邦</t>
    <phoneticPr fontId="3" type="noConversion"/>
  </si>
  <si>
    <t>惠光</t>
    <phoneticPr fontId="3" type="noConversion"/>
  </si>
  <si>
    <t>達爾膚</t>
    <phoneticPr fontId="3" type="noConversion"/>
  </si>
  <si>
    <t>明達醫</t>
    <phoneticPr fontId="3" type="noConversion"/>
  </si>
  <si>
    <t>瑞耘</t>
    <phoneticPr fontId="3" type="noConversion"/>
  </si>
  <si>
    <t>高端疫苗</t>
    <phoneticPr fontId="3" type="noConversion"/>
  </si>
  <si>
    <t>易華電</t>
    <phoneticPr fontId="3" type="noConversion"/>
  </si>
  <si>
    <t>寬宏藝術</t>
    <phoneticPr fontId="3" type="noConversion"/>
  </si>
  <si>
    <t>萬年清</t>
    <phoneticPr fontId="3" type="noConversion"/>
  </si>
  <si>
    <t>鋐寶科技</t>
    <phoneticPr fontId="3" type="noConversion"/>
  </si>
  <si>
    <t>惠特</t>
    <phoneticPr fontId="3" type="noConversion"/>
  </si>
  <si>
    <t>志強-KY</t>
    <phoneticPr fontId="3" type="noConversion"/>
  </si>
  <si>
    <t>安國</t>
    <phoneticPr fontId="3" type="noConversion"/>
  </si>
  <si>
    <t>致新</t>
    <phoneticPr fontId="3" type="noConversion"/>
  </si>
  <si>
    <t>中鼎</t>
    <phoneticPr fontId="3" type="noConversion"/>
  </si>
  <si>
    <t>全國</t>
    <phoneticPr fontId="3" type="noConversion"/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</si>
  <si>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</si>
  <si>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</si>
  <si>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</si>
  <si>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</si>
  <si>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</si>
  <si>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</si>
  <si>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傳產-電機</t>
    <phoneticPr fontId="3" type="noConversion"/>
  </si>
  <si>
    <t>電子中游-其他</t>
    <phoneticPr fontId="3" type="noConversion"/>
  </si>
  <si>
    <t>傳產-電線電纜</t>
    <phoneticPr fontId="3" type="noConversion"/>
  </si>
  <si>
    <t>傳產-化學工業</t>
    <phoneticPr fontId="3" type="noConversion"/>
  </si>
  <si>
    <t>傳產-紙業</t>
    <phoneticPr fontId="3" type="noConversion"/>
  </si>
  <si>
    <t>傳產-鋼鐵</t>
    <phoneticPr fontId="3" type="noConversion"/>
  </si>
  <si>
    <t>傳產-汽車</t>
    <phoneticPr fontId="3" type="noConversion"/>
  </si>
  <si>
    <t>傳產-航運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</si>
  <si>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</si>
  <si>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</si>
  <si>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</si>
  <si>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</si>
  <si>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</si>
  <si>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</si>
  <si>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電子下游-資訊通路</t>
    <phoneticPr fontId="3" type="noConversion"/>
  </si>
  <si>
    <t>傳產-其他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</si>
  <si>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</si>
  <si>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</si>
  <si>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</si>
  <si>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</si>
  <si>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</si>
  <si>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</si>
  <si>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</si>
  <si>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</si>
  <si>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</si>
  <si>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</si>
  <si>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</si>
  <si>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</si>
  <si>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</si>
  <si>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電子下游-商業自動化</t>
    <phoneticPr fontId="3" type="noConversion"/>
  </si>
  <si>
    <t>傳產-營建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</si>
  <si>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</si>
  <si>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</si>
  <si>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</si>
  <si>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</si>
  <si>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</si>
  <si>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電子下游-電信服務</t>
    <phoneticPr fontId="3" type="noConversion"/>
  </si>
  <si>
    <t>軟體-遊戲</t>
    <phoneticPr fontId="3" type="noConversion"/>
  </si>
  <si>
    <t>傳產-自行車</t>
    <phoneticPr fontId="3" type="noConversion"/>
  </si>
  <si>
    <t>電子下游-消費電子</t>
    <phoneticPr fontId="3" type="noConversion"/>
  </si>
  <si>
    <t>電子下游-其他</t>
    <phoneticPr fontId="3" type="noConversion"/>
  </si>
  <si>
    <t>電子中游-LCD-零組件</t>
    <phoneticPr fontId="3" type="noConversion"/>
  </si>
  <si>
    <t>電子下游-掃描器</t>
    <phoneticPr fontId="3" type="noConversion"/>
  </si>
  <si>
    <t>軟體-其他</t>
    <phoneticPr fontId="3" type="noConversion"/>
  </si>
  <si>
    <t>電子上游-PCB-材料設備</t>
    <phoneticPr fontId="3" type="noConversion"/>
  </si>
  <si>
    <t>電子上游-IC-製造</t>
    <phoneticPr fontId="3" type="noConversion"/>
  </si>
  <si>
    <t>電子中游-EMS</t>
    <phoneticPr fontId="3" type="noConversion"/>
  </si>
  <si>
    <t>傳產-高爾夫球</t>
    <phoneticPr fontId="3" type="noConversion"/>
  </si>
  <si>
    <t>電子中游-LCD-STN面板</t>
    <phoneticPr fontId="3" type="noConversion"/>
  </si>
  <si>
    <t>電子上游-IC-代工</t>
    <phoneticPr fontId="3" type="noConversion"/>
  </si>
  <si>
    <t>電子下游-工業電腦</t>
    <phoneticPr fontId="3" type="noConversion"/>
  </si>
  <si>
    <t>福壽</t>
    <phoneticPr fontId="3" type="noConversion"/>
  </si>
  <si>
    <t>其祥-KY</t>
    <phoneticPr fontId="3" type="noConversion"/>
  </si>
  <si>
    <t>立益</t>
    <phoneticPr fontId="3" type="noConversion"/>
  </si>
  <si>
    <t>東元</t>
    <phoneticPr fontId="3" type="noConversion"/>
  </si>
  <si>
    <t>耿鼎</t>
    <phoneticPr fontId="3" type="noConversion"/>
  </si>
  <si>
    <t>喬福</t>
    <phoneticPr fontId="3" type="noConversion"/>
  </si>
  <si>
    <t>精剛</t>
    <phoneticPr fontId="3" type="noConversion"/>
  </si>
  <si>
    <t>祺驊</t>
    <phoneticPr fontId="3" type="noConversion"/>
  </si>
  <si>
    <t>華新</t>
    <phoneticPr fontId="3" type="noConversion"/>
  </si>
  <si>
    <t>台玻</t>
    <phoneticPr fontId="3" type="noConversion"/>
  </si>
  <si>
    <t>中鋼</t>
    <phoneticPr fontId="3" type="noConversion"/>
  </si>
  <si>
    <t>官田鋼</t>
    <phoneticPr fontId="3" type="noConversion"/>
  </si>
  <si>
    <t>聚亨</t>
    <phoneticPr fontId="3" type="noConversion"/>
  </si>
  <si>
    <t>中華</t>
    <phoneticPr fontId="3" type="noConversion"/>
  </si>
  <si>
    <t>台達電</t>
    <phoneticPr fontId="3" type="noConversion"/>
  </si>
  <si>
    <t>東訊</t>
    <phoneticPr fontId="3" type="noConversion"/>
  </si>
  <si>
    <t>智邦</t>
    <phoneticPr fontId="3" type="noConversion"/>
  </si>
  <si>
    <t>東森</t>
    <phoneticPr fontId="3" type="noConversion"/>
  </si>
  <si>
    <t>豆府</t>
    <phoneticPr fontId="3" type="noConversion"/>
  </si>
  <si>
    <t>艾訊</t>
    <phoneticPr fontId="3" type="noConversion"/>
  </si>
  <si>
    <t>港建</t>
    <phoneticPr fontId="3" type="noConversion"/>
  </si>
  <si>
    <t>倚強股份</t>
    <phoneticPr fontId="3" type="noConversion"/>
  </si>
  <si>
    <t>宜特</t>
    <phoneticPr fontId="3" type="noConversion"/>
  </si>
  <si>
    <t>麗清</t>
    <phoneticPr fontId="3" type="noConversion"/>
  </si>
  <si>
    <t>御頂</t>
    <phoneticPr fontId="3" type="noConversion"/>
  </si>
  <si>
    <t>州巧</t>
    <phoneticPr fontId="3" type="noConversion"/>
  </si>
  <si>
    <t>東林</t>
    <phoneticPr fontId="3" type="noConversion"/>
  </si>
  <si>
    <t>富晶通</t>
    <phoneticPr fontId="3" type="noConversion"/>
  </si>
  <si>
    <t>歐買尬</t>
    <phoneticPr fontId="3" type="noConversion"/>
  </si>
  <si>
    <t>懷特</t>
    <phoneticPr fontId="3" type="noConversion"/>
  </si>
  <si>
    <t>加捷生醫</t>
    <phoneticPr fontId="3" type="noConversion"/>
  </si>
  <si>
    <t>康樂-KY</t>
    <phoneticPr fontId="3" type="noConversion"/>
  </si>
  <si>
    <t>訊映</t>
    <phoneticPr fontId="3" type="noConversion"/>
  </si>
  <si>
    <t>勝昱</t>
    <phoneticPr fontId="3" type="noConversion"/>
  </si>
  <si>
    <t>合富-KY</t>
    <phoneticPr fontId="3" type="noConversion"/>
  </si>
  <si>
    <t>國碳科</t>
    <phoneticPr fontId="3" type="noConversion"/>
  </si>
  <si>
    <t>坤悅</t>
    <phoneticPr fontId="3" type="noConversion"/>
  </si>
  <si>
    <t>大峽谷-KY</t>
    <phoneticPr fontId="3" type="noConversion"/>
  </si>
  <si>
    <t>智冠</t>
    <phoneticPr fontId="3" type="noConversion"/>
  </si>
  <si>
    <t>通泰</t>
    <phoneticPr fontId="3" type="noConversion"/>
  </si>
  <si>
    <t>台南-KY</t>
    <phoneticPr fontId="3" type="noConversion"/>
  </si>
  <si>
    <t>亞元</t>
    <phoneticPr fontId="3" type="noConversion"/>
  </si>
  <si>
    <t>擎邦</t>
    <phoneticPr fontId="3" type="noConversion"/>
  </si>
  <si>
    <t>信音</t>
    <phoneticPr fontId="3" type="noConversion"/>
  </si>
  <si>
    <t>萬潤</t>
    <phoneticPr fontId="3" type="noConversion"/>
  </si>
  <si>
    <t>居易</t>
    <phoneticPr fontId="3" type="noConversion"/>
  </si>
  <si>
    <t>豪勉</t>
    <phoneticPr fontId="3" type="noConversion"/>
  </si>
  <si>
    <t>松崗</t>
    <phoneticPr fontId="3" type="noConversion"/>
  </si>
  <si>
    <t>啟發電</t>
    <phoneticPr fontId="3" type="noConversion"/>
  </si>
  <si>
    <t>昇陽半導體</t>
    <phoneticPr fontId="3" type="noConversion"/>
  </si>
  <si>
    <t>冠好</t>
    <phoneticPr fontId="3" type="noConversion"/>
  </si>
  <si>
    <t>福貞-KY</t>
    <phoneticPr fontId="3" type="noConversion"/>
  </si>
  <si>
    <t>大地-KY</t>
    <phoneticPr fontId="3" type="noConversion"/>
  </si>
  <si>
    <t>富邦媒</t>
    <phoneticPr fontId="3" type="noConversion"/>
  </si>
  <si>
    <t>大台北</t>
    <phoneticPr fontId="3" type="noConversion"/>
  </si>
  <si>
    <t>202103董監持股比例(%)</t>
    <phoneticPr fontId="3" type="noConversion"/>
  </si>
  <si>
    <t>永裕</t>
    <phoneticPr fontId="3" type="noConversion"/>
  </si>
  <si>
    <t>華友聯</t>
    <phoneticPr fontId="3" type="noConversion"/>
  </si>
  <si>
    <t>三地開發</t>
    <phoneticPr fontId="3" type="noConversion"/>
  </si>
  <si>
    <t>南緯</t>
    <phoneticPr fontId="3" type="noConversion"/>
  </si>
  <si>
    <t>瑞利</t>
    <phoneticPr fontId="3" type="noConversion"/>
  </si>
  <si>
    <t>長興</t>
    <phoneticPr fontId="3" type="noConversion"/>
  </si>
  <si>
    <t>世豐</t>
    <phoneticPr fontId="3" type="noConversion"/>
  </si>
  <si>
    <t>中環</t>
    <phoneticPr fontId="3" type="noConversion"/>
  </si>
  <si>
    <t>瑞昱</t>
    <phoneticPr fontId="3" type="noConversion"/>
  </si>
  <si>
    <t>偉詮電</t>
    <phoneticPr fontId="3" type="noConversion"/>
  </si>
  <si>
    <t>飛宏</t>
    <phoneticPr fontId="3" type="noConversion"/>
  </si>
  <si>
    <t>盟立</t>
    <phoneticPr fontId="3" type="noConversion"/>
  </si>
  <si>
    <t>華經</t>
    <phoneticPr fontId="3" type="noConversion"/>
  </si>
  <si>
    <t>可成</t>
    <phoneticPr fontId="3" type="noConversion"/>
  </si>
  <si>
    <t>櫻花建</t>
    <phoneticPr fontId="3" type="noConversion"/>
  </si>
  <si>
    <t>皇翔</t>
    <phoneticPr fontId="3" type="noConversion"/>
  </si>
  <si>
    <t>華票</t>
    <phoneticPr fontId="3" type="noConversion"/>
  </si>
  <si>
    <t>安泰銀</t>
    <phoneticPr fontId="3" type="noConversion"/>
  </si>
  <si>
    <t>富邦金</t>
    <phoneticPr fontId="3" type="noConversion"/>
  </si>
  <si>
    <t>中信金</t>
    <phoneticPr fontId="3" type="noConversion"/>
  </si>
  <si>
    <t>晶豪科</t>
    <phoneticPr fontId="3" type="noConversion"/>
  </si>
  <si>
    <t>華立</t>
    <phoneticPr fontId="3" type="noConversion"/>
  </si>
  <si>
    <t>嘉晶</t>
    <phoneticPr fontId="3" type="noConversion"/>
  </si>
  <si>
    <t>文曄</t>
    <phoneticPr fontId="3" type="noConversion"/>
  </si>
  <si>
    <t>僑威</t>
    <phoneticPr fontId="3" type="noConversion"/>
  </si>
  <si>
    <t>元炬</t>
    <phoneticPr fontId="3" type="noConversion"/>
  </si>
  <si>
    <t>鴻碩</t>
    <phoneticPr fontId="3" type="noConversion"/>
  </si>
  <si>
    <t>寶島極</t>
    <phoneticPr fontId="3" type="noConversion"/>
  </si>
  <si>
    <t>正達</t>
    <phoneticPr fontId="3" type="noConversion"/>
  </si>
  <si>
    <t>志豐</t>
    <phoneticPr fontId="3" type="noConversion"/>
  </si>
  <si>
    <t>昱捷</t>
    <phoneticPr fontId="3" type="noConversion"/>
  </si>
  <si>
    <t>英濟</t>
    <phoneticPr fontId="3" type="noConversion"/>
  </si>
  <si>
    <t>勝德</t>
    <phoneticPr fontId="3" type="noConversion"/>
  </si>
  <si>
    <t>鼎天</t>
    <phoneticPr fontId="3" type="noConversion"/>
  </si>
  <si>
    <t>律勝</t>
    <phoneticPr fontId="3" type="noConversion"/>
  </si>
  <si>
    <t>尚立</t>
    <phoneticPr fontId="3" type="noConversion"/>
  </si>
  <si>
    <t>台端</t>
    <phoneticPr fontId="3" type="noConversion"/>
  </si>
  <si>
    <t>揚明光</t>
    <phoneticPr fontId="3" type="noConversion"/>
  </si>
  <si>
    <t>曜越</t>
    <phoneticPr fontId="3" type="noConversion"/>
  </si>
  <si>
    <t>宇峻</t>
    <phoneticPr fontId="3" type="noConversion"/>
  </si>
  <si>
    <t>嘉威</t>
    <phoneticPr fontId="3" type="noConversion"/>
  </si>
  <si>
    <t>辛耘</t>
    <phoneticPr fontId="3" type="noConversion"/>
  </si>
  <si>
    <t>映興</t>
    <phoneticPr fontId="3" type="noConversion"/>
  </si>
  <si>
    <t>世芯-KY</t>
    <phoneticPr fontId="3" type="noConversion"/>
  </si>
  <si>
    <t>大眾控</t>
    <phoneticPr fontId="3" type="noConversion"/>
  </si>
  <si>
    <t>永崴投控</t>
    <phoneticPr fontId="3" type="noConversion"/>
  </si>
  <si>
    <t>濟生</t>
    <phoneticPr fontId="3" type="noConversion"/>
  </si>
  <si>
    <t>太景*-KY</t>
    <phoneticPr fontId="3" type="noConversion"/>
  </si>
  <si>
    <t>安克</t>
    <phoneticPr fontId="3" type="noConversion"/>
  </si>
  <si>
    <t>中華食</t>
    <phoneticPr fontId="3" type="noConversion"/>
  </si>
  <si>
    <t>利勤</t>
    <phoneticPr fontId="3" type="noConversion"/>
  </si>
  <si>
    <t>淳紳</t>
    <phoneticPr fontId="3" type="noConversion"/>
  </si>
  <si>
    <t>力達-KY</t>
    <phoneticPr fontId="3" type="noConversion"/>
  </si>
  <si>
    <t>茂林-KY</t>
    <phoneticPr fontId="3" type="noConversion"/>
  </si>
  <si>
    <t>久陽</t>
    <phoneticPr fontId="3" type="noConversion"/>
  </si>
  <si>
    <t>凌網</t>
    <phoneticPr fontId="3" type="noConversion"/>
  </si>
  <si>
    <t>亞昕</t>
    <phoneticPr fontId="3" type="noConversion"/>
  </si>
  <si>
    <t>台半</t>
    <phoneticPr fontId="3" type="noConversion"/>
  </si>
  <si>
    <t>同協</t>
    <phoneticPr fontId="3" type="noConversion"/>
  </si>
  <si>
    <t>德昌</t>
    <phoneticPr fontId="3" type="noConversion"/>
  </si>
  <si>
    <t>順天</t>
    <phoneticPr fontId="3" type="noConversion"/>
  </si>
  <si>
    <t>台名</t>
    <phoneticPr fontId="3" type="noConversion"/>
  </si>
  <si>
    <t>大展證</t>
    <phoneticPr fontId="3" type="noConversion"/>
  </si>
  <si>
    <t>元大期</t>
    <phoneticPr fontId="3" type="noConversion"/>
  </si>
  <si>
    <t>星寶國際</t>
    <phoneticPr fontId="3" type="noConversion"/>
  </si>
  <si>
    <t>鈞寶</t>
    <phoneticPr fontId="3" type="noConversion"/>
  </si>
  <si>
    <t>華興</t>
    <phoneticPr fontId="3" type="noConversion"/>
  </si>
  <si>
    <t>橘子</t>
    <phoneticPr fontId="3" type="noConversion"/>
  </si>
  <si>
    <t>中探針</t>
    <phoneticPr fontId="3" type="noConversion"/>
  </si>
  <si>
    <t>良維</t>
    <phoneticPr fontId="3" type="noConversion"/>
  </si>
  <si>
    <t>晶焱</t>
    <phoneticPr fontId="3" type="noConversion"/>
  </si>
  <si>
    <t>元晶</t>
    <phoneticPr fontId="3" type="noConversion"/>
  </si>
  <si>
    <t>神盾</t>
    <phoneticPr fontId="3" type="noConversion"/>
  </si>
  <si>
    <t>晶心科</t>
    <phoneticPr fontId="3" type="noConversion"/>
  </si>
  <si>
    <t>維田</t>
    <phoneticPr fontId="3" type="noConversion"/>
  </si>
  <si>
    <t>虹揚-KY</t>
    <phoneticPr fontId="3" type="noConversion"/>
  </si>
  <si>
    <t>東典光電</t>
    <phoneticPr fontId="3" type="noConversion"/>
  </si>
  <si>
    <t>富致</t>
    <phoneticPr fontId="3" type="noConversion"/>
  </si>
  <si>
    <t>科定</t>
    <phoneticPr fontId="3" type="noConversion"/>
  </si>
  <si>
    <t>信紘科</t>
    <phoneticPr fontId="3" type="noConversion"/>
  </si>
  <si>
    <t>騰輝電子-KY</t>
    <phoneticPr fontId="3" type="noConversion"/>
  </si>
  <si>
    <t>昇佳電子</t>
    <phoneticPr fontId="3" type="noConversion"/>
  </si>
  <si>
    <t>博晟生醫</t>
    <phoneticPr fontId="3" type="noConversion"/>
  </si>
  <si>
    <t>金山電</t>
    <phoneticPr fontId="3" type="noConversion"/>
  </si>
  <si>
    <t>大世科</t>
    <phoneticPr fontId="3" type="noConversion"/>
  </si>
  <si>
    <t>群聯</t>
    <phoneticPr fontId="3" type="noConversion"/>
  </si>
  <si>
    <t>明揚</t>
    <phoneticPr fontId="3" type="noConversion"/>
  </si>
  <si>
    <t>東生華</t>
    <phoneticPr fontId="3" type="noConversion"/>
  </si>
  <si>
    <t>高力</t>
    <phoneticPr fontId="3" type="noConversion"/>
  </si>
  <si>
    <t>豐泰</t>
    <phoneticPr fontId="3" type="noConversion"/>
  </si>
  <si>
    <t>20210524收盤價</t>
    <phoneticPr fontId="3" type="noConversion"/>
  </si>
  <si>
    <t>20210524投信買賣超</t>
    <phoneticPr fontId="3" type="noConversion"/>
  </si>
  <si>
    <t>金融-證券</t>
    <phoneticPr fontId="3" type="noConversion"/>
  </si>
  <si>
    <t>電子下游-數位相機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</si>
  <si>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</si>
  <si>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</si>
  <si>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</si>
  <si>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</si>
  <si>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</si>
  <si>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</si>
  <si>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</si>
  <si>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</si>
  <si>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</si>
  <si>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</si>
  <si>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</si>
  <si>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</si>
  <si>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</si>
  <si>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</si>
  <si>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</si>
  <si>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</si>
  <si>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</si>
  <si>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</si>
  <si>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</si>
  <si>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</si>
  <si>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</si>
  <si>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</si>
  <si>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</si>
  <si>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</si>
  <si>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</si>
  <si>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</si>
  <si>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</si>
  <si>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</si>
  <si>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</si>
  <si>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</si>
  <si>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</si>
  <si>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</si>
  <si>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</si>
  <si>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</si>
  <si>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</si>
  <si>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</si>
  <si>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</si>
  <si>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</si>
  <si>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</si>
  <si>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</si>
  <si>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</si>
  <si>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</si>
  <si>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</si>
  <si>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</si>
  <si>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</si>
  <si>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</si>
  <si>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</si>
  <si>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</si>
  <si>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</si>
  <si>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</si>
  <si>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</si>
  <si>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</si>
  <si>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</si>
  <si>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</si>
  <si>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</si>
  <si>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</si>
  <si>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</si>
  <si>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</si>
  <si>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</si>
  <si>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</si>
  <si>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</si>
  <si>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</si>
  <si>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</si>
  <si>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</si>
  <si>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</si>
  <si>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</si>
  <si>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</si>
  <si>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</si>
  <si>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</si>
  <si>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</si>
  <si>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</si>
  <si>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</si>
  <si>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</si>
  <si>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</si>
  <si>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</si>
  <si>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</si>
  <si>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</si>
  <si>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</si>
  <si>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</si>
  <si>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</si>
  <si>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</si>
  <si>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</si>
  <si>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</si>
  <si>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</si>
  <si>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</si>
  <si>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</si>
  <si>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</si>
  <si>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</si>
  <si>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</si>
  <si>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</si>
  <si>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</si>
  <si>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</si>
  <si>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</si>
  <si>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</si>
  <si>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</si>
  <si>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</si>
  <si>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</si>
  <si>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</si>
  <si>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</si>
  <si>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</si>
  <si>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</si>
  <si>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</si>
  <si>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</si>
  <si>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</si>
  <si>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</si>
  <si>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</si>
  <si>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</si>
  <si>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</si>
  <si>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</si>
  <si>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</si>
  <si>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</si>
  <si>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</si>
  <si>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</si>
  <si>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</si>
  <si>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</si>
  <si>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</si>
  <si>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</si>
  <si>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</si>
  <si>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</si>
  <si>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</si>
  <si>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</si>
  <si>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</si>
  <si>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</si>
  <si>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</si>
  <si>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</si>
  <si>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</si>
  <si>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</si>
  <si>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</si>
  <si>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</si>
  <si>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</si>
  <si>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</si>
  <si>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</si>
  <si>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</si>
  <si>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</si>
  <si>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</si>
  <si>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</si>
  <si>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</si>
  <si>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</si>
  <si>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</si>
  <si>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</si>
  <si>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</si>
  <si>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</si>
  <si>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</si>
  <si>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</si>
  <si>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</si>
  <si>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</si>
  <si>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</si>
  <si>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</si>
  <si>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</si>
  <si>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</si>
  <si>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</si>
  <si>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</si>
  <si>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</si>
  <si>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</si>
  <si>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</si>
  <si>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</si>
  <si>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</si>
  <si>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</si>
  <si>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</si>
  <si>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</si>
  <si>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</si>
  <si>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</si>
  <si>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</si>
  <si>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</si>
  <si>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</si>
  <si>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</si>
  <si>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</si>
  <si>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</si>
  <si>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</si>
  <si>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</si>
  <si>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</si>
  <si>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</si>
  <si>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</si>
  <si>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</si>
  <si>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</si>
  <si>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</si>
  <si>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</si>
  <si>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</si>
  <si>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</si>
  <si>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</si>
  <si>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</si>
  <si>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</si>
  <si>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</si>
  <si>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</si>
  <si>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</si>
  <si>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</si>
  <si>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</si>
  <si>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</si>
  <si>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</si>
  <si>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</si>
  <si>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</si>
  <si>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</si>
  <si>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</si>
  <si>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</si>
  <si>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</si>
  <si>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</si>
  <si>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</si>
  <si>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</si>
  <si>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</si>
  <si>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</si>
  <si>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</si>
  <si>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</si>
  <si>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</si>
  <si>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</si>
  <si>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</si>
  <si>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</si>
  <si>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</si>
  <si>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</si>
  <si>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</si>
  <si>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</si>
  <si>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</si>
  <si>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</si>
  <si>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</si>
  <si>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</si>
  <si>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</si>
  <si>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</si>
  <si>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</si>
  <si>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</si>
  <si>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</si>
  <si>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</si>
  <si>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</si>
  <si>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</si>
  <si>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</si>
  <si>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</si>
  <si>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</si>
  <si>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</si>
  <si>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</si>
  <si>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</si>
  <si>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</si>
  <si>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</si>
  <si>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</si>
  <si>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</si>
  <si>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</si>
  <si>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</si>
  <si>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</si>
  <si>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</si>
  <si>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</si>
  <si>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</si>
  <si>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</si>
  <si>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</si>
  <si>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</si>
  <si>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</si>
  <si>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</si>
  <si>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</si>
  <si>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</si>
  <si>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</si>
  <si>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</si>
  <si>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</si>
  <si>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</si>
  <si>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</si>
  <si>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</si>
  <si>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</si>
  <si>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</si>
  <si>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</si>
  <si>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</si>
  <si>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</si>
  <si>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</si>
  <si>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</si>
  <si>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</si>
  <si>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</si>
  <si>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</si>
  <si>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</si>
  <si>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</si>
  <si>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</si>
  <si>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</si>
  <si>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</si>
  <si>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</si>
  <si>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</si>
  <si>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</si>
  <si>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</si>
  <si>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</si>
  <si>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</si>
  <si>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</si>
  <si>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</si>
  <si>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</si>
  <si>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</si>
  <si>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</si>
  <si>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</si>
  <si>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</si>
  <si>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</si>
  <si>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</si>
  <si>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</si>
  <si>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</si>
  <si>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</si>
  <si>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</si>
  <si>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</si>
  <si>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</si>
  <si>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</si>
  <si>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</si>
  <si>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</si>
  <si>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</si>
  <si>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</si>
  <si>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</si>
  <si>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</si>
  <si>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</si>
  <si>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</si>
  <si>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</si>
  <si>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</si>
  <si>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</si>
  <si>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</si>
  <si>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</si>
  <si>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</si>
  <si>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</si>
  <si>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</si>
  <si>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</si>
  <si>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</si>
  <si>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</si>
  <si>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</si>
  <si>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</si>
  <si>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</si>
  <si>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</si>
  <si>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</si>
  <si>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</si>
  <si>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</si>
  <si>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</si>
  <si>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</si>
  <si>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</si>
  <si>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</si>
  <si>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</si>
  <si>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</si>
  <si>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</si>
  <si>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</si>
  <si>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</si>
  <si>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</si>
  <si>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</si>
  <si>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</si>
  <si>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</si>
  <si>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</si>
  <si>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</si>
  <si>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</si>
  <si>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</si>
  <si>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</si>
  <si>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</si>
  <si>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</si>
  <si>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</si>
  <si>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</si>
  <si>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</si>
  <si>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</si>
  <si>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</si>
  <si>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</si>
  <si>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</si>
  <si>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</si>
  <si>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</si>
  <si>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</si>
  <si>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</si>
  <si>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</si>
  <si>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</si>
  <si>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</si>
  <si>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</si>
  <si>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</si>
  <si>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</si>
  <si>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</si>
  <si>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</si>
  <si>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</si>
  <si>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</si>
  <si>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</si>
  <si>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</si>
  <si>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</si>
  <si>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</si>
  <si>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</si>
  <si>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</si>
  <si>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</si>
  <si>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</si>
  <si>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</si>
  <si>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</si>
  <si>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</si>
  <si>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</si>
  <si>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</si>
  <si>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</si>
  <si>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</si>
  <si>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</si>
  <si>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</si>
  <si>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</si>
  <si>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</si>
  <si>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</si>
  <si>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</si>
  <si>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</si>
  <si>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</si>
  <si>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</si>
  <si>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</si>
  <si>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</si>
  <si>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</si>
  <si>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</si>
  <si>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</si>
  <si>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</si>
  <si>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</si>
  <si>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</si>
  <si>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</si>
  <si>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</si>
  <si>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</si>
  <si>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</si>
  <si>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</si>
  <si>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</si>
  <si>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</si>
  <si>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</si>
  <si>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</si>
  <si>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</si>
  <si>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</si>
  <si>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</si>
  <si>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</si>
  <si>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</si>
  <si>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</si>
  <si>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</si>
  <si>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</si>
  <si>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</si>
  <si>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</si>
  <si>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</si>
  <si>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</si>
  <si>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</si>
  <si>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</si>
  <si>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</si>
  <si>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</si>
  <si>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</si>
  <si>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</si>
  <si>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</si>
  <si>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</si>
  <si>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</si>
  <si>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</si>
  <si>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</si>
  <si>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</si>
  <si>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</si>
  <si>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</si>
  <si>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</si>
  <si>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</si>
  <si>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</si>
  <si>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</si>
  <si>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</si>
  <si>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</si>
  <si>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</si>
  <si>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</si>
  <si>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</si>
  <si>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</si>
  <si>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</si>
  <si>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</si>
  <si>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</si>
  <si>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</si>
  <si>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</si>
  <si>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</si>
  <si>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</si>
  <si>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</si>
  <si>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</si>
  <si>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</si>
  <si>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</si>
  <si>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</si>
  <si>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</si>
  <si>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</si>
  <si>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</si>
  <si>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</si>
  <si>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</si>
  <si>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</si>
  <si>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</si>
  <si>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</si>
  <si>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</si>
  <si>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</si>
  <si>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</si>
  <si>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</si>
  <si>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</si>
  <si>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</si>
  <si>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</si>
  <si>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</si>
  <si>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</si>
  <si>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</si>
  <si>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</si>
  <si>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</si>
  <si>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</si>
  <si>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</si>
  <si>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</si>
  <si>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</si>
  <si>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</si>
  <si>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</si>
  <si>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</si>
  <si>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</si>
  <si>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</si>
  <si>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</si>
  <si>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</si>
  <si>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</si>
  <si>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</si>
  <si>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</si>
  <si>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</si>
  <si>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</si>
  <si>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</si>
  <si>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</si>
  <si>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</si>
  <si>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</si>
  <si>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</si>
  <si>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</si>
  <si>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</si>
  <si>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</si>
  <si>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</si>
  <si>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</si>
  <si>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</si>
  <si>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</si>
  <si>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</si>
  <si>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</si>
  <si>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</si>
  <si>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</si>
  <si>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</si>
  <si>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</si>
  <si>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</si>
  <si>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</si>
  <si>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</si>
  <si>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</si>
  <si>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</si>
  <si>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</si>
  <si>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</si>
  <si>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</si>
  <si>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</si>
  <si>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</si>
  <si>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</si>
  <si>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</si>
  <si>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</si>
  <si>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</si>
  <si>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</si>
  <si>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</si>
  <si>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</si>
  <si>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</si>
  <si>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</si>
  <si>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</si>
  <si>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</si>
  <si>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</si>
  <si>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</si>
  <si>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</si>
  <si>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</si>
  <si>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</si>
  <si>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</si>
  <si>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</si>
  <si>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</si>
  <si>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</si>
  <si>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</si>
  <si>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</si>
  <si>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</si>
  <si>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</si>
  <si>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</si>
  <si>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</si>
  <si>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</si>
  <si>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</si>
  <si>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</si>
  <si>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</si>
  <si>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</si>
  <si>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</si>
  <si>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</si>
  <si>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</si>
  <si>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</si>
  <si>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</si>
  <si>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</si>
  <si>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</si>
  <si>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</si>
  <si>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</si>
  <si>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</si>
  <si>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</si>
  <si>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</si>
  <si>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</si>
  <si>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</si>
  <si>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</si>
  <si>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</si>
  <si>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</si>
  <si>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</si>
  <si>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</si>
  <si>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</si>
  <si>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</si>
  <si>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</si>
  <si>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</si>
  <si>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</si>
  <si>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</si>
  <si>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</si>
  <si>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</si>
  <si>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</si>
  <si>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</si>
  <si>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</si>
  <si>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</si>
  <si>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</si>
  <si>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</si>
  <si>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元炬</t>
    <phoneticPr fontId="3" type="noConversion"/>
  </si>
  <si>
    <t>日電貿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</si>
  <si>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</si>
  <si>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</si>
  <si>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</si>
  <si>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</si>
  <si>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</si>
  <si>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</si>
  <si>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</si>
  <si>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</si>
  <si>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</si>
  <si>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</si>
  <si>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</si>
  <si>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</si>
  <si>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</si>
  <si>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</si>
  <si>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</si>
  <si>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</si>
  <si>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</si>
  <si>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</si>
  <si>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</si>
  <si>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</si>
  <si>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</si>
  <si>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</si>
  <si>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</si>
  <si>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</si>
  <si>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</si>
  <si>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</si>
  <si>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</si>
  <si>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</si>
  <si>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</si>
  <si>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</si>
  <si>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</si>
  <si>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</si>
  <si>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</si>
  <si>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</si>
  <si>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</si>
  <si>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</si>
  <si>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</si>
  <si>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</si>
  <si>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</si>
  <si>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</si>
  <si>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</si>
  <si>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</si>
  <si>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</si>
  <si>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</si>
  <si>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</si>
  <si>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</si>
  <si>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</si>
  <si>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</si>
  <si>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</si>
  <si>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</si>
  <si>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</si>
  <si>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</si>
  <si>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</si>
  <si>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</si>
  <si>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</si>
  <si>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</si>
  <si>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</si>
  <si>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</si>
  <si>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</si>
  <si>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</si>
  <si>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</si>
  <si>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</si>
  <si>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</si>
  <si>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</si>
  <si>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</si>
  <si>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</si>
  <si>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</si>
  <si>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</si>
  <si>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</si>
  <si>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</si>
  <si>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</si>
  <si>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</si>
  <si>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</si>
  <si>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</si>
  <si>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</si>
  <si>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</si>
  <si>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</si>
  <si>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</si>
  <si>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</si>
  <si>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</si>
  <si>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</si>
  <si>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</si>
  <si>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</si>
  <si>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</si>
  <si>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</si>
  <si>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</si>
  <si>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</si>
  <si>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</si>
  <si>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</si>
  <si>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</si>
  <si>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</si>
  <si>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</si>
  <si>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</si>
  <si>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</si>
  <si>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</si>
  <si>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</si>
  <si>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</si>
  <si>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</si>
  <si>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</si>
  <si>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</si>
  <si>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</si>
  <si>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</si>
  <si>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</si>
  <si>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</si>
  <si>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</si>
  <si>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</si>
  <si>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</si>
  <si>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</si>
  <si>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</si>
  <si>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</si>
  <si>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</si>
  <si>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</si>
  <si>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</si>
  <si>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</si>
  <si>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</si>
  <si>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</si>
  <si>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</si>
  <si>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</si>
  <si>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</si>
  <si>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</si>
  <si>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</si>
  <si>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</si>
  <si>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</si>
  <si>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</si>
  <si>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</si>
  <si>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</si>
  <si>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</si>
  <si>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</si>
  <si>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</si>
  <si>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</si>
  <si>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</si>
  <si>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</si>
  <si>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</si>
  <si>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</si>
  <si>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</si>
  <si>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</si>
  <si>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</si>
  <si>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</si>
  <si>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</si>
  <si>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</si>
  <si>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</si>
  <si>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</si>
  <si>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</si>
  <si>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</si>
  <si>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</si>
  <si>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</si>
  <si>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</si>
  <si>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</si>
  <si>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</si>
  <si>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</si>
  <si>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</si>
  <si>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</si>
  <si>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</si>
  <si>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</si>
  <si>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</si>
  <si>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</si>
  <si>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</si>
  <si>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</si>
  <si>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</si>
  <si>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</si>
  <si>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</si>
  <si>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</si>
  <si>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</si>
  <si>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</si>
  <si>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</si>
  <si>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</si>
  <si>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</si>
  <si>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</si>
  <si>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</si>
  <si>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</si>
  <si>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</si>
  <si>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</si>
  <si>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</si>
  <si>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</si>
  <si>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</si>
  <si>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</si>
  <si>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</si>
  <si>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</si>
  <si>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</si>
  <si>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</si>
  <si>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</si>
  <si>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</si>
  <si>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</si>
  <si>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</si>
  <si>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</si>
  <si>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</si>
  <si>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</si>
  <si>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</si>
  <si>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</si>
  <si>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</si>
  <si>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</si>
  <si>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</si>
  <si>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</si>
  <si>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</si>
  <si>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</si>
  <si>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</si>
  <si>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</si>
  <si>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</si>
  <si>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</si>
  <si>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</si>
  <si>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</si>
  <si>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</si>
  <si>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</si>
  <si>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</si>
  <si>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</si>
  <si>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</si>
  <si>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</si>
  <si>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</si>
  <si>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</si>
  <si>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</si>
  <si>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</si>
  <si>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</si>
  <si>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</si>
  <si>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</si>
  <si>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</si>
  <si>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</si>
  <si>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</si>
  <si>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</si>
  <si>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</si>
  <si>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</si>
  <si>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</si>
  <si>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</si>
  <si>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</si>
  <si>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</si>
  <si>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</si>
  <si>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</si>
  <si>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</si>
  <si>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</si>
  <si>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</si>
  <si>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</si>
  <si>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</si>
  <si>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</si>
  <si>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</si>
  <si>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</si>
  <si>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</si>
  <si>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</si>
  <si>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</si>
  <si>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</si>
  <si>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</si>
  <si>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</si>
  <si>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</si>
  <si>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</si>
  <si>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</si>
  <si>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</si>
  <si>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</si>
  <si>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</si>
  <si>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</si>
  <si>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</si>
  <si>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</si>
  <si>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</si>
  <si>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</si>
  <si>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</si>
  <si>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</si>
  <si>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</si>
  <si>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</si>
  <si>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</si>
  <si>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</si>
  <si>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</si>
  <si>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</si>
  <si>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</si>
  <si>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</si>
  <si>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</si>
  <si>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</si>
  <si>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</si>
  <si>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</si>
  <si>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</si>
  <si>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</si>
  <si>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</si>
  <si>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</si>
  <si>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</si>
  <si>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</si>
  <si>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</si>
  <si>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</si>
  <si>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</si>
  <si>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</si>
  <si>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</si>
  <si>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</si>
  <si>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</si>
  <si>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</si>
  <si>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</si>
  <si>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</si>
  <si>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</si>
  <si>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</si>
  <si>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</si>
  <si>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</si>
  <si>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</si>
  <si>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</si>
  <si>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</si>
  <si>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</si>
  <si>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</si>
  <si>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</si>
  <si>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</si>
  <si>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</si>
  <si>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</si>
  <si>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</si>
  <si>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</si>
  <si>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</si>
  <si>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</si>
  <si>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</si>
  <si>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</si>
  <si>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</si>
  <si>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</si>
  <si>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</si>
  <si>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</si>
  <si>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</si>
  <si>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</si>
  <si>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</si>
  <si>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</si>
  <si>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</si>
  <si>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</si>
  <si>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</si>
  <si>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</si>
  <si>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</si>
  <si>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</si>
  <si>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</si>
  <si>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</si>
  <si>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</si>
  <si>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</si>
  <si>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</si>
  <si>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</si>
  <si>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</si>
  <si>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</si>
  <si>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</si>
  <si>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</si>
  <si>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</si>
  <si>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</si>
  <si>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</si>
  <si>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</si>
  <si>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</si>
  <si>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</si>
  <si>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</si>
  <si>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</si>
  <si>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</si>
  <si>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</si>
  <si>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</si>
  <si>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</si>
  <si>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</si>
  <si>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</si>
  <si>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</si>
  <si>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</si>
  <si>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</si>
  <si>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</si>
  <si>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</si>
  <si>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</si>
  <si>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</si>
  <si>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</si>
  <si>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</si>
  <si>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</si>
  <si>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</si>
  <si>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</si>
  <si>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</si>
  <si>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</si>
  <si>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</si>
  <si>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</si>
  <si>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</si>
  <si>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</si>
  <si>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</si>
  <si>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</si>
  <si>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</si>
  <si>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</si>
  <si>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</si>
  <si>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</si>
  <si>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</si>
  <si>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</si>
  <si>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</si>
  <si>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</si>
  <si>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</si>
  <si>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</si>
  <si>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</si>
  <si>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</si>
  <si>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</si>
  <si>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</si>
  <si>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</si>
  <si>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</si>
  <si>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</si>
  <si>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</si>
  <si>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</si>
  <si>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</si>
  <si>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</si>
  <si>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</si>
  <si>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</si>
  <si>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</si>
  <si>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</si>
  <si>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</si>
  <si>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</si>
  <si>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</si>
  <si>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</si>
  <si>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</si>
  <si>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</si>
  <si>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</si>
  <si>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</si>
  <si>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</si>
  <si>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</si>
  <si>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</si>
  <si>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</si>
  <si>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</si>
  <si>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</si>
  <si>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</si>
  <si>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</si>
  <si>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</si>
  <si>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</si>
  <si>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</si>
  <si>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</si>
  <si>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</si>
  <si>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</si>
  <si>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</si>
  <si>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</si>
  <si>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</si>
  <si>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</si>
  <si>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</si>
  <si>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</si>
  <si>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</si>
  <si>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</si>
  <si>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</si>
  <si>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</si>
  <si>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</si>
  <si>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</si>
  <si>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</si>
  <si>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</si>
  <si>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</si>
  <si>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</si>
  <si>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</si>
  <si>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</si>
  <si>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</si>
  <si>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</si>
  <si>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</si>
  <si>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</si>
  <si>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</si>
  <si>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</si>
  <si>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</si>
  <si>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</si>
  <si>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</si>
  <si>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</si>
  <si>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</si>
  <si>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</si>
  <si>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</si>
  <si>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</si>
  <si>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</si>
  <si>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</si>
  <si>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</si>
  <si>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</si>
  <si>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</si>
  <si>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</si>
  <si>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</si>
  <si>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</si>
  <si>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</si>
  <si>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</si>
  <si>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</si>
  <si>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</si>
  <si>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</si>
  <si>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</si>
  <si>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</si>
  <si>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</si>
  <si>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</si>
  <si>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</si>
  <si>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</si>
  <si>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</si>
  <si>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</si>
  <si>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</si>
  <si>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</si>
  <si>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</si>
  <si>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</si>
  <si>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</si>
  <si>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</si>
  <si>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</si>
  <si>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</si>
  <si>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</si>
  <si>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</si>
  <si>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</si>
  <si>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</si>
  <si>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</si>
  <si>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</si>
  <si>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</si>
  <si>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</si>
  <si>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</si>
  <si>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</si>
  <si>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</si>
  <si>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</si>
  <si>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</si>
  <si>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</si>
  <si>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</si>
  <si>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</si>
  <si>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</si>
  <si>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</si>
  <si>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</si>
  <si>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</si>
  <si>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</si>
  <si>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</si>
  <si>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</si>
  <si>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</si>
  <si>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</si>
  <si>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</si>
  <si>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</si>
  <si>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</si>
  <si>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</si>
  <si>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</si>
  <si>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</si>
  <si>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</si>
  <si>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</si>
  <si>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</si>
  <si>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</si>
  <si>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</si>
  <si>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</si>
  <si>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</si>
  <si>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</si>
  <si>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</si>
  <si>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</si>
  <si>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</si>
  <si>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</si>
  <si>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</si>
  <si>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</si>
  <si>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</si>
  <si>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</si>
  <si>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</si>
  <si>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</si>
  <si>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</si>
  <si>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</si>
  <si>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</si>
  <si>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</si>
  <si>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</si>
  <si>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</si>
  <si>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</si>
  <si>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</si>
  <si>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</si>
  <si>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</si>
  <si>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</si>
  <si>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</si>
  <si>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</si>
  <si>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</si>
  <si>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</si>
  <si>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</si>
  <si>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</si>
  <si>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</si>
  <si>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</si>
  <si>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</si>
  <si>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</si>
  <si>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</si>
  <si>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</si>
  <si>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</si>
  <si>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</si>
  <si>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</si>
  <si>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</si>
  <si>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</si>
  <si>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</si>
  <si>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</si>
  <si>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</si>
  <si>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</si>
  <si>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</si>
  <si>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</si>
  <si>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</si>
  <si>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</si>
  <si>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</si>
  <si>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</si>
  <si>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</si>
  <si>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</si>
  <si>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</si>
  <si>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</si>
  <si>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</si>
  <si>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</si>
  <si>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</si>
  <si>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</si>
  <si>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</si>
  <si>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</si>
  <si>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</si>
  <si>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</si>
  <si>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</si>
  <si>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</si>
  <si>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</si>
  <si>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</si>
  <si>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</si>
  <si>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</si>
  <si>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</si>
  <si>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</si>
  <si>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</si>
  <si>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</si>
  <si>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</si>
  <si>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</si>
  <si>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</si>
  <si>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</si>
  <si>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</si>
  <si>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</si>
  <si>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</si>
  <si>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</si>
  <si>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</si>
  <si>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</si>
  <si>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</si>
  <si>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</si>
  <si>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</si>
  <si>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</si>
  <si>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</si>
  <si>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</si>
  <si>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</si>
  <si>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</si>
  <si>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</si>
  <si>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</si>
  <si>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</si>
  <si>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</si>
  <si>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</si>
  <si>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</si>
  <si>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</si>
  <si>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</si>
  <si>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</si>
  <si>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</si>
  <si>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</si>
  <si>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</si>
  <si>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</si>
  <si>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</si>
  <si>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</si>
  <si>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</si>
  <si>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</si>
  <si>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</si>
  <si>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</si>
  <si>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</si>
  <si>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</si>
  <si>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</si>
  <si>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</si>
  <si>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</si>
  <si>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</si>
  <si>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</si>
  <si>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</si>
  <si>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</si>
  <si>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</si>
  <si>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</si>
  <si>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</si>
  <si>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</si>
  <si>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</si>
  <si>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</si>
  <si>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</si>
  <si>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</si>
  <si>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</si>
  <si>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</si>
  <si>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</si>
  <si>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</si>
  <si>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</si>
  <si>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</si>
  <si>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</si>
  <si>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</si>
  <si>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</si>
  <si>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</si>
  <si>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</si>
  <si>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</si>
  <si>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</si>
  <si>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</si>
  <si>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</si>
  <si>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</si>
  <si>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</si>
  <si>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</si>
  <si>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</si>
  <si>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</si>
  <si>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</si>
  <si>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</si>
  <si>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</si>
  <si>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</si>
  <si>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</si>
  <si>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</si>
  <si>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</si>
  <si>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</si>
  <si>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</si>
  <si>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</si>
  <si>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</si>
  <si>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</si>
  <si>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</si>
  <si>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</si>
  <si>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</si>
  <si>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</si>
  <si>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</si>
  <si>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</si>
  <si>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</si>
  <si>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</si>
  <si>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</si>
  <si>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</si>
  <si>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</si>
  <si>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</si>
  <si>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</si>
  <si>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</si>
  <si>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</si>
  <si>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</si>
  <si>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</si>
  <si>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</si>
  <si>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</si>
  <si>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</si>
  <si>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</si>
  <si>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</si>
  <si>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</si>
  <si>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</si>
  <si>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</si>
  <si>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</si>
  <si>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</si>
  <si>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</si>
  <si>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</si>
  <si>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</si>
  <si>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</si>
  <si>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</si>
  <si>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</si>
  <si>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</si>
  <si>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</si>
  <si>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</si>
  <si>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</si>
  <si>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</si>
  <si>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</si>
  <si>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</si>
  <si>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</si>
  <si>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</si>
  <si>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</si>
  <si>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</si>
  <si>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</si>
  <si>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</si>
  <si>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</si>
  <si>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</si>
  <si>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</si>
  <si>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愛普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</si>
  <si>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</si>
  <si>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</si>
  <si>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</si>
  <si>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</si>
  <si>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</si>
  <si>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</si>
  <si>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</si>
  <si>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</si>
  <si>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</si>
  <si>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</si>
  <si>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</si>
  <si>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</si>
  <si>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</si>
  <si>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</si>
  <si>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</si>
  <si>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</si>
  <si>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</si>
  <si>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</si>
  <si>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</si>
  <si>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</si>
  <si>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</si>
  <si>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</si>
  <si>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</si>
  <si>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</si>
  <si>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</si>
  <si>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</si>
  <si>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</si>
  <si>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</si>
  <si>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</si>
  <si>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</si>
  <si>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</si>
  <si>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</si>
  <si>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</si>
  <si>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</si>
  <si>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</si>
  <si>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</si>
  <si>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</si>
  <si>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</si>
  <si>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</si>
  <si>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</si>
  <si>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</si>
  <si>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</si>
  <si>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</si>
  <si>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</si>
  <si>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</si>
  <si>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</si>
  <si>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</si>
  <si>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</si>
  <si>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</si>
  <si>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</si>
  <si>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</si>
  <si>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</si>
  <si>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</si>
  <si>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</si>
  <si>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</si>
  <si>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</si>
  <si>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</si>
  <si>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</si>
  <si>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</si>
  <si>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</si>
  <si>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</si>
  <si>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</si>
  <si>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</si>
  <si>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</si>
  <si>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</si>
  <si>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</si>
  <si>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</si>
  <si>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</si>
  <si>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</si>
  <si>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</si>
  <si>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</si>
  <si>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</si>
  <si>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</si>
  <si>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</si>
  <si>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</si>
  <si>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</si>
  <si>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</si>
  <si>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</si>
  <si>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</si>
  <si>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</si>
  <si>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</si>
  <si>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</si>
  <si>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</si>
  <si>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</si>
  <si>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</si>
  <si>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</si>
  <si>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</si>
  <si>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</si>
  <si>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</si>
  <si>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</si>
  <si>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</si>
  <si>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</si>
  <si>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</si>
  <si>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</si>
  <si>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</si>
  <si>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</si>
  <si>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</si>
  <si>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</si>
  <si>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</si>
  <si>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</si>
  <si>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</si>
  <si>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</si>
  <si>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</si>
  <si>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</si>
  <si>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</si>
  <si>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</si>
  <si>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</si>
  <si>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</si>
  <si>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</si>
  <si>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</si>
  <si>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</si>
  <si>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永利聯合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</si>
  <si>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</si>
  <si>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</si>
  <si>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</si>
  <si>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</si>
  <si>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</si>
  <si>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</si>
  <si>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</si>
  <si>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</si>
  <si>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</si>
  <si>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</si>
  <si>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</si>
  <si>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</si>
  <si>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</si>
  <si>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</si>
  <si>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</si>
  <si>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</si>
  <si>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</si>
  <si>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</si>
  <si>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</si>
  <si>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</si>
  <si>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</si>
  <si>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</si>
  <si>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</si>
  <si>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</si>
  <si>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</si>
  <si>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</si>
  <si>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</si>
  <si>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</si>
  <si>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</si>
  <si>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</si>
  <si>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</si>
  <si>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</si>
  <si>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</si>
  <si>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</si>
  <si>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</si>
  <si>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</si>
  <si>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</si>
  <si>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</si>
  <si>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</si>
  <si>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</si>
  <si>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</si>
  <si>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</si>
  <si>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</si>
  <si>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</si>
  <si>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</si>
  <si>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</si>
  <si>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</si>
  <si>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</si>
  <si>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</si>
  <si>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</si>
  <si>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</si>
  <si>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</si>
  <si>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</si>
  <si>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</si>
  <si>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</si>
  <si>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</si>
  <si>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</si>
  <si>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</si>
  <si>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</si>
  <si>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</si>
  <si>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</si>
  <si>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</si>
  <si>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</si>
  <si>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</si>
  <si>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</si>
  <si>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</si>
  <si>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</si>
  <si>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</si>
  <si>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</si>
  <si>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</si>
  <si>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</si>
  <si>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</si>
  <si>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</si>
  <si>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</si>
  <si>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</si>
  <si>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</si>
  <si>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</si>
  <si>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</si>
  <si>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</si>
  <si>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</si>
  <si>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</si>
  <si>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</si>
  <si>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</si>
  <si>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</si>
  <si>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</si>
  <si>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</si>
  <si>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</si>
  <si>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</si>
  <si>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</si>
  <si>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</si>
  <si>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</si>
  <si>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</si>
  <si>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</si>
  <si>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</si>
  <si>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</si>
  <si>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</si>
  <si>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</si>
  <si>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</si>
  <si>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</si>
  <si>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</si>
  <si>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</si>
  <si>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</si>
  <si>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</si>
  <si>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</si>
  <si>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</si>
  <si>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</si>
  <si>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</si>
  <si>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</si>
  <si>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</si>
  <si>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</si>
  <si>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</si>
  <si>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</si>
  <si>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</si>
  <si>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</si>
  <si>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</si>
  <si>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</si>
  <si>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</si>
  <si>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</si>
  <si>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</si>
  <si>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</si>
  <si>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</si>
  <si>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</si>
  <si>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</si>
  <si>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</si>
  <si>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</si>
  <si>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</si>
  <si>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</si>
  <si>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</si>
  <si>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</si>
  <si>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</si>
  <si>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</si>
  <si>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</si>
  <si>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</si>
  <si>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</si>
  <si>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</si>
  <si>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</si>
  <si>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</si>
  <si>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</si>
  <si>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</si>
  <si>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</si>
  <si>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</si>
  <si>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</si>
  <si>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</si>
  <si>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</si>
  <si>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</si>
  <si>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</si>
  <si>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</si>
  <si>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</si>
  <si>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</si>
  <si>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</si>
  <si>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</si>
  <si>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</si>
  <si>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</si>
  <si>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</si>
  <si>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</si>
  <si>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</si>
  <si>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</si>
  <si>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</si>
  <si>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</si>
  <si>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</si>
  <si>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</si>
  <si>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</si>
  <si>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</si>
  <si>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</si>
  <si>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</si>
  <si>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</si>
  <si>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</si>
  <si>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</si>
  <si>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</si>
  <si>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</si>
  <si>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</si>
  <si>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</si>
  <si>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</si>
  <si>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20210528外資持股比率(%)</t>
    <phoneticPr fontId="3" type="noConversion"/>
  </si>
  <si>
    <t>20210528外資持股比率(%)</t>
    <phoneticPr fontId="3" type="noConversion"/>
  </si>
  <si>
    <t>20210528投信持股比率(%)</t>
    <phoneticPr fontId="3" type="noConversion"/>
  </si>
  <si>
    <t>20210528投信持股比率(%)</t>
    <phoneticPr fontId="3" type="noConversion"/>
  </si>
  <si>
    <t>20210528自營商持股比率(%)</t>
    <phoneticPr fontId="3" type="noConversion"/>
  </si>
  <si>
    <t>20210528自營商持股比率(%)</t>
    <phoneticPr fontId="3" type="noConversion"/>
  </si>
  <si>
    <t>2021交易所公告股本(千)</t>
    <phoneticPr fontId="3" type="noConversion"/>
  </si>
  <si>
    <t>2021交易所公告股本(千)</t>
    <phoneticPr fontId="3" type="noConversion"/>
  </si>
  <si>
    <t>20210512-20210528日合計:買賣超合計</t>
    <phoneticPr fontId="3" type="noConversion"/>
  </si>
  <si>
    <t>近13日合計:買賣超合計</t>
    <phoneticPr fontId="3" type="noConversion"/>
  </si>
  <si>
    <t>20210512-20210528日平均:收盤價</t>
    <phoneticPr fontId="3" type="noConversion"/>
  </si>
  <si>
    <t>近13日平均:收盤價</t>
    <phoneticPr fontId="3" type="noConversion"/>
  </si>
  <si>
    <t>20210511-20210528收盤價</t>
    <phoneticPr fontId="3" type="noConversion"/>
  </si>
  <si>
    <t>2021指數彙編分類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</si>
  <si>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</si>
  <si>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</si>
  <si>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</si>
  <si>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</si>
  <si>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</si>
  <si>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</si>
  <si>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</si>
  <si>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</si>
  <si>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</si>
  <si>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</si>
  <si>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</si>
  <si>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</si>
  <si>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</si>
  <si>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</si>
  <si>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</si>
  <si>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</si>
  <si>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</si>
  <si>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</si>
  <si>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</si>
  <si>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</si>
  <si>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</si>
  <si>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</si>
  <si>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</si>
  <si>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</si>
  <si>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</si>
  <si>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</si>
  <si>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傳產-其他</t>
    <phoneticPr fontId="3" type="noConversion"/>
  </si>
  <si>
    <t>傳產-鋼鐵</t>
    <phoneticPr fontId="3" type="noConversion"/>
  </si>
  <si>
    <t>傳產-汽車零組件</t>
    <phoneticPr fontId="3" type="noConversion"/>
  </si>
  <si>
    <t>傳產-生技</t>
    <phoneticPr fontId="3" type="noConversion"/>
  </si>
  <si>
    <t>傳產-生技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</si>
  <si>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</si>
  <si>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</si>
  <si>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</si>
  <si>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</si>
  <si>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</si>
  <si>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</si>
  <si>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</si>
  <si>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</si>
  <si>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</si>
  <si>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</si>
  <si>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</si>
  <si>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</si>
  <si>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</si>
  <si>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</si>
  <si>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</si>
  <si>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</si>
  <si>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</si>
  <si>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</si>
  <si>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</si>
  <si>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</si>
  <si>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</si>
  <si>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</si>
  <si>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</si>
  <si>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</si>
  <si>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</si>
  <si>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</si>
  <si>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</si>
  <si>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</si>
  <si>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</si>
  <si>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</si>
  <si>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</si>
  <si>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</si>
  <si>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</si>
  <si>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</si>
  <si>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</si>
  <si>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</si>
  <si>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</si>
  <si>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</si>
  <si>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</si>
  <si>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</si>
  <si>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</si>
  <si>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</si>
  <si>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電子下游-掃描器</t>
    <phoneticPr fontId="3" type="noConversion"/>
  </si>
  <si>
    <t>電子下游-資訊通路</t>
    <phoneticPr fontId="3" type="noConversion"/>
  </si>
  <si>
    <t>電子中游-主機板</t>
    <phoneticPr fontId="3" type="noConversion"/>
  </si>
  <si>
    <t>電子下游-掃描器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</si>
  <si>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</si>
  <si>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</si>
  <si>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</si>
  <si>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</si>
  <si>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</si>
  <si>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</si>
  <si>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電子下游-電信服務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</si>
  <si>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</si>
  <si>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</si>
  <si>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</si>
  <si>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</si>
  <si>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</si>
  <si>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</si>
  <si>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</si>
  <si>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電子中游-網通</t>
    <phoneticPr fontId="3" type="noConversion"/>
  </si>
  <si>
    <t>軟體-系統整合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</si>
  <si>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</si>
  <si>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</si>
  <si>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</si>
  <si>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</si>
  <si>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</si>
  <si>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</si>
  <si>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</si>
  <si>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電子中游-機殼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</si>
  <si>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</si>
  <si>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</si>
  <si>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</si>
  <si>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</si>
  <si>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電子下游-光碟片</t>
    <phoneticPr fontId="3" type="noConversion"/>
  </si>
  <si>
    <t>傳產-其他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</si>
  <si>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</si>
  <si>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</si>
  <si>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</si>
  <si>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</si>
  <si>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</si>
  <si>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</si>
  <si>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</si>
  <si>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</si>
  <si>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</si>
  <si>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</si>
  <si>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</si>
  <si>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</si>
  <si>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</si>
  <si>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</si>
  <si>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</si>
  <si>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</si>
  <si>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</si>
  <si>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</si>
  <si>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</si>
  <si>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</si>
  <si>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</si>
  <si>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</si>
  <si>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</si>
  <si>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</si>
  <si>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</si>
  <si>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</si>
  <si>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</si>
  <si>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電子中游-機殼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</si>
  <si>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</si>
  <si>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</si>
  <si>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</si>
  <si>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</si>
  <si>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</si>
  <si>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</si>
  <si>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</si>
  <si>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</si>
  <si>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</si>
  <si>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電子下游-其他</t>
    <phoneticPr fontId="3" type="noConversion"/>
  </si>
  <si>
    <t>電子下游-數位相機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</si>
  <si>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</si>
  <si>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</si>
  <si>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</si>
  <si>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軟體-其他</t>
    <phoneticPr fontId="3" type="noConversion"/>
  </si>
  <si>
    <t>軟體-遊戲</t>
    <phoneticPr fontId="3" type="noConversion"/>
  </si>
  <si>
    <t>電子中游-儀器設備工程</t>
    <phoneticPr fontId="3" type="noConversion"/>
  </si>
  <si>
    <t>軟體-其他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</si>
  <si>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</si>
  <si>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</si>
  <si>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</si>
  <si>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</si>
  <si>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</si>
  <si>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電子中游-網通</t>
    <phoneticPr fontId="3" type="noConversion"/>
  </si>
  <si>
    <t>電子中游-變壓器與UPS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</si>
  <si>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</si>
  <si>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</si>
  <si>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</si>
  <si>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</si>
  <si>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</si>
  <si>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</si>
  <si>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</si>
  <si>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</si>
  <si>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電子中游-LCD-零組件</t>
    <phoneticPr fontId="3" type="noConversion"/>
  </si>
  <si>
    <t>傳產-其他</t>
    <phoneticPr fontId="3" type="noConversion"/>
  </si>
  <si>
    <t>電子下游-安全監控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</si>
  <si>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</si>
  <si>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</si>
  <si>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電子上游-LED及光元件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</si>
  <si>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</si>
  <si>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</si>
  <si>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</si>
  <si>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</si>
  <si>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電子中游-變壓器與UPS</t>
    <phoneticPr fontId="3" type="noConversion"/>
  </si>
  <si>
    <t>電子上游-PCB-製造</t>
    <phoneticPr fontId="3" type="noConversion"/>
  </si>
  <si>
    <t>軟體-系統整合</t>
    <phoneticPr fontId="3" type="noConversion"/>
  </si>
  <si>
    <t>電子下游-安全監控</t>
    <phoneticPr fontId="3" type="noConversion"/>
  </si>
  <si>
    <t>電子下游-電信服務</t>
    <phoneticPr fontId="3" type="noConversion"/>
  </si>
  <si>
    <t>電子上游-IC-通路</t>
    <phoneticPr fontId="3" type="noConversion"/>
  </si>
  <si>
    <t>電子上游-IC-封測</t>
    <phoneticPr fontId="3" type="noConversion"/>
  </si>
  <si>
    <t>電子下游-顯示器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</si>
  <si>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</si>
  <si>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</si>
  <si>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</si>
  <si>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</si>
  <si>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電子中游-LCD-零組件</t>
    <phoneticPr fontId="3" type="noConversion"/>
  </si>
  <si>
    <t>傳產-電機</t>
    <phoneticPr fontId="3" type="noConversion"/>
  </si>
  <si>
    <t>電子上游-PCB-製造</t>
    <phoneticPr fontId="3" type="noConversion"/>
  </si>
  <si>
    <t>電子下游-掃描器</t>
    <phoneticPr fontId="3" type="noConversion"/>
  </si>
  <si>
    <t>電子上游-IC-其他</t>
    <phoneticPr fontId="3" type="noConversion"/>
  </si>
  <si>
    <t>軟體-遊戲</t>
    <phoneticPr fontId="3" type="noConversion"/>
  </si>
  <si>
    <t>軟體-系統整合</t>
    <phoneticPr fontId="3" type="noConversion"/>
  </si>
  <si>
    <t>軟體-其他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</si>
  <si>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</si>
  <si>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</si>
  <si>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</si>
  <si>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電子上游-IC-代工</t>
    <phoneticPr fontId="3" type="noConversion"/>
  </si>
  <si>
    <t>電子中游-LCD-STN面板</t>
    <phoneticPr fontId="3" type="noConversion"/>
  </si>
  <si>
    <t>電子中游-通訊設備</t>
    <phoneticPr fontId="3" type="noConversion"/>
  </si>
  <si>
    <t>電子中游-網通</t>
    <phoneticPr fontId="3" type="noConversion"/>
  </si>
  <si>
    <t>傳產-其他</t>
    <phoneticPr fontId="3" type="noConversion"/>
  </si>
  <si>
    <t>電子上游-PCB-材料設備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</si>
  <si>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</si>
  <si>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</si>
  <si>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</si>
  <si>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</si>
  <si>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</si>
  <si>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傳產-其他</t>
    <phoneticPr fontId="3" type="noConversion"/>
  </si>
  <si>
    <t>電子中游-儀器設備工程</t>
    <phoneticPr fontId="3" type="noConversion"/>
  </si>
  <si>
    <t>傳產-鋼鐵</t>
    <phoneticPr fontId="3" type="noConversion"/>
  </si>
  <si>
    <t>傳產-鋼鐵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</si>
  <si>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</si>
  <si>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</si>
  <si>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</si>
  <si>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</si>
  <si>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</si>
  <si>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金融-金控</t>
    <phoneticPr fontId="3" type="noConversion"/>
  </si>
  <si>
    <t>傳產-其他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</si>
  <si>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</si>
  <si>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</si>
  <si>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</si>
  <si>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</si>
  <si>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</si>
  <si>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</si>
  <si>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</si>
  <si>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傳產-其他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</si>
  <si>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</si>
  <si>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</si>
  <si>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</si>
  <si>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電子中游-電源供應器</t>
    <phoneticPr fontId="3" type="noConversion"/>
  </si>
  <si>
    <t>軟體-遊戲</t>
    <phoneticPr fontId="3" type="noConversion"/>
  </si>
  <si>
    <t>軟體-系統整合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</si>
  <si>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</si>
  <si>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</si>
  <si>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</si>
  <si>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電子下游-資訊通路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</si>
  <si>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</si>
  <si>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</si>
  <si>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</si>
  <si>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</si>
  <si>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</si>
  <si>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</si>
  <si>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電子下游-安全監控</t>
    <phoneticPr fontId="3" type="noConversion"/>
  </si>
  <si>
    <t>電子上游-IC-設計</t>
    <phoneticPr fontId="3" type="noConversion"/>
  </si>
  <si>
    <t>軟體-系統整合</t>
    <phoneticPr fontId="3" type="noConversion"/>
  </si>
  <si>
    <t>電子中游-網通</t>
    <phoneticPr fontId="3" type="noConversion"/>
  </si>
  <si>
    <t>電子上游-IC-通路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</si>
  <si>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</si>
  <si>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</si>
  <si>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</si>
  <si>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電子下游-商業自動化</t>
    <phoneticPr fontId="3" type="noConversion"/>
  </si>
  <si>
    <t>電子中游-主機板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</si>
  <si>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</si>
  <si>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</si>
  <si>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軟體-遊戲</t>
    <phoneticPr fontId="3" type="noConversion"/>
  </si>
  <si>
    <t>電子中游-LCD-零組件</t>
    <phoneticPr fontId="3" type="noConversion"/>
  </si>
  <si>
    <t>傳產-營建</t>
    <phoneticPr fontId="3" type="noConversion"/>
  </si>
  <si>
    <t>電子上游-IC-製造</t>
    <phoneticPr fontId="3" type="noConversion"/>
  </si>
  <si>
    <t>軟體-其他</t>
    <phoneticPr fontId="3" type="noConversion"/>
  </si>
  <si>
    <t>電子中游-通訊設備</t>
    <phoneticPr fontId="3" type="noConversion"/>
  </si>
  <si>
    <t>電子上游-連接元件</t>
    <phoneticPr fontId="3" type="noConversion"/>
  </si>
  <si>
    <t>電子上游-IC-其他</t>
    <phoneticPr fontId="3" type="noConversion"/>
  </si>
  <si>
    <t>電子下游-其他</t>
    <phoneticPr fontId="3" type="noConversion"/>
  </si>
  <si>
    <t>電子上游-PCB-材料設備</t>
    <phoneticPr fontId="3" type="noConversion"/>
  </si>
  <si>
    <t>電子中游-儀器設備工程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</si>
  <si>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</si>
  <si>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</si>
  <si>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</si>
  <si>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</si>
  <si>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電子中游-光學鏡片</t>
    <phoneticPr fontId="3" type="noConversion"/>
  </si>
  <si>
    <t>電子中游-網通</t>
    <phoneticPr fontId="3" type="noConversion"/>
  </si>
  <si>
    <t>傳產-營建</t>
    <phoneticPr fontId="3" type="noConversion"/>
  </si>
  <si>
    <t>軟體-系統整合</t>
    <phoneticPr fontId="3" type="noConversion"/>
  </si>
  <si>
    <t>電子下游-顯示器</t>
    <phoneticPr fontId="3" type="noConversion"/>
  </si>
  <si>
    <t>電子上游-IC-其他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</si>
  <si>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</si>
  <si>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</si>
  <si>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</si>
  <si>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傳產-生技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</si>
  <si>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</si>
  <si>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</si>
  <si>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</si>
  <si>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</si>
  <si>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</si>
  <si>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電子上游-IC-封測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</si>
  <si>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</si>
  <si>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</si>
  <si>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電子上游-PCB-材料設備</t>
    <phoneticPr fontId="3" type="noConversion"/>
  </si>
  <si>
    <t>電子下游-其他</t>
    <phoneticPr fontId="3" type="noConversion"/>
  </si>
  <si>
    <t>傳產-汽車零組件</t>
    <phoneticPr fontId="3" type="noConversion"/>
  </si>
  <si>
    <t>電子中游-變壓器與UPS</t>
    <phoneticPr fontId="3" type="noConversion"/>
  </si>
  <si>
    <t>電子上游-IC-製造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</si>
  <si>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</si>
  <si>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</si>
  <si>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</si>
  <si>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</si>
  <si>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電子中游-光學鏡片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</si>
  <si>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</si>
  <si>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</si>
  <si>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電子下游-太陽能</t>
    <phoneticPr fontId="3" type="noConversion"/>
  </si>
  <si>
    <t>傳產-生技</t>
    <phoneticPr fontId="3" type="noConversion"/>
  </si>
  <si>
    <t>電子上游-IC-封測</t>
    <phoneticPr fontId="3" type="noConversion"/>
  </si>
  <si>
    <t>電子中游-LCD-STN面板</t>
    <phoneticPr fontId="3" type="noConversion"/>
  </si>
  <si>
    <t>傳產-其他</t>
    <phoneticPr fontId="3" type="noConversion"/>
  </si>
  <si>
    <t>電子中游-通訊設備</t>
    <phoneticPr fontId="3" type="noConversion"/>
  </si>
  <si>
    <t>電子下游-太陽能</t>
    <phoneticPr fontId="3" type="noConversion"/>
  </si>
  <si>
    <t>軟體-遊戲</t>
    <phoneticPr fontId="3" type="noConversion"/>
  </si>
  <si>
    <t>傳產-塑膠</t>
    <phoneticPr fontId="3" type="noConversion"/>
  </si>
  <si>
    <t>傳產-化學工業</t>
    <phoneticPr fontId="3" type="noConversion"/>
  </si>
  <si>
    <t>傳產-化學工業</t>
    <phoneticPr fontId="3" type="noConversion"/>
  </si>
  <si>
    <t>電子上游-IC-封測</t>
    <phoneticPr fontId="3" type="noConversion"/>
  </si>
  <si>
    <t>電子下游-其他</t>
    <phoneticPr fontId="3" type="noConversion"/>
  </si>
  <si>
    <t>電子上游-IC-製造</t>
    <phoneticPr fontId="3" type="noConversion"/>
  </si>
  <si>
    <t>電子中游-網通</t>
    <phoneticPr fontId="3" type="noConversion"/>
  </si>
  <si>
    <t>電子上游-LED及光元件</t>
    <phoneticPr fontId="3" type="noConversion"/>
  </si>
  <si>
    <t>傳產-生技</t>
    <phoneticPr fontId="3" type="noConversion"/>
  </si>
  <si>
    <t>傳產-橡膠</t>
    <phoneticPr fontId="3" type="noConversion"/>
  </si>
  <si>
    <t>電子中游-NB與手機零組件</t>
    <phoneticPr fontId="3" type="noConversion"/>
  </si>
  <si>
    <t>軟體-系統整合</t>
    <phoneticPr fontId="3" type="noConversion"/>
  </si>
  <si>
    <t>傳產-生技</t>
    <phoneticPr fontId="3" type="noConversion"/>
  </si>
  <si>
    <t>傳產-電機</t>
    <phoneticPr fontId="3" type="noConversion"/>
  </si>
  <si>
    <t>傳產-生技</t>
    <phoneticPr fontId="3" type="noConversion"/>
  </si>
  <si>
    <t>傳產-其他</t>
    <phoneticPr fontId="3" type="noConversion"/>
  </si>
  <si>
    <t>傳產-其他</t>
    <phoneticPr fontId="3" type="noConversion"/>
  </si>
  <si>
    <t>電子上游-IC-其他</t>
    <phoneticPr fontId="3" type="noConversion"/>
  </si>
  <si>
    <t>電子中游-光學鏡片</t>
    <phoneticPr fontId="3" type="noConversion"/>
  </si>
  <si>
    <t>傳產-高爾夫球</t>
    <phoneticPr fontId="3" type="noConversion"/>
  </si>
  <si>
    <t>傳產-食品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</si>
  <si>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</si>
  <si>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</si>
  <si>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電子上游-IC-設計</t>
    <phoneticPr fontId="3" type="noConversion"/>
  </si>
  <si>
    <t>傳產-生技</t>
    <phoneticPr fontId="3" type="noConversion"/>
  </si>
  <si>
    <t>傳產-生技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</si>
  <si>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</si>
  <si>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</si>
  <si>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電子下游-消費電子</t>
    <phoneticPr fontId="3" type="noConversion"/>
  </si>
  <si>
    <t>電子中游-通訊設備</t>
    <phoneticPr fontId="3" type="noConversion"/>
  </si>
  <si>
    <t>電子中游-NB與手機零組件</t>
    <phoneticPr fontId="3" type="noConversion"/>
  </si>
  <si>
    <t>電子上游-被動元件</t>
    <phoneticPr fontId="3" type="noConversion"/>
  </si>
  <si>
    <t>電子上游-被動元件</t>
    <phoneticPr fontId="3" type="noConversion"/>
  </si>
  <si>
    <t>電子下游-資訊通路</t>
    <phoneticPr fontId="3" type="noConversion"/>
  </si>
  <si>
    <t>電子中游-LCD-TFT面板</t>
    <phoneticPr fontId="3" type="noConversion"/>
  </si>
  <si>
    <t>電子下游-光碟片</t>
    <phoneticPr fontId="3" type="noConversion"/>
  </si>
  <si>
    <t>電子下游-光碟片</t>
    <phoneticPr fontId="3" type="noConversion"/>
  </si>
  <si>
    <t>電子上游-DRAM銷售</t>
    <phoneticPr fontId="3" type="noConversion"/>
  </si>
  <si>
    <t>電子上游-連接元件</t>
    <phoneticPr fontId="3" type="noConversion"/>
  </si>
  <si>
    <t>電子下游-手機製造</t>
    <phoneticPr fontId="3" type="noConversion"/>
  </si>
  <si>
    <t>電子中游-LCD-TFT面板</t>
    <phoneticPr fontId="3" type="noConversion"/>
  </si>
  <si>
    <t>電子中游-LCD-STN面板</t>
    <phoneticPr fontId="3" type="noConversion"/>
  </si>
  <si>
    <t>電子中游-電源供應器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</si>
  <si>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</si>
  <si>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</si>
  <si>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電子中游-機殼</t>
    <phoneticPr fontId="3" type="noConversion"/>
  </si>
  <si>
    <t>傳產-鋼鐵</t>
    <phoneticPr fontId="3" type="noConversion"/>
  </si>
  <si>
    <t>傳產-航運</t>
    <phoneticPr fontId="3" type="noConversion"/>
  </si>
  <si>
    <t>傳產-電機</t>
    <phoneticPr fontId="3" type="noConversion"/>
  </si>
  <si>
    <t>電子中游-其他</t>
    <phoneticPr fontId="3" type="noConversion"/>
  </si>
  <si>
    <t>傳產-高爾夫球</t>
    <phoneticPr fontId="3" type="noConversion"/>
  </si>
  <si>
    <t>傳產-百貨</t>
    <phoneticPr fontId="3" type="noConversion"/>
  </si>
  <si>
    <t>傳產-其他</t>
    <phoneticPr fontId="3" type="noConversion"/>
  </si>
  <si>
    <t>傳產-百貨</t>
    <phoneticPr fontId="3" type="noConversion"/>
  </si>
  <si>
    <t>傳產-其他</t>
    <phoneticPr fontId="3" type="noConversion"/>
  </si>
  <si>
    <t>軟體-其他</t>
    <phoneticPr fontId="3" type="noConversion"/>
  </si>
  <si>
    <t>傳產-紡織纖維</t>
    <phoneticPr fontId="3" type="noConversion"/>
  </si>
  <si>
    <t>傳產-高爾夫球</t>
    <phoneticPr fontId="3" type="noConversion"/>
  </si>
  <si>
    <t>傳產-塑膠</t>
    <phoneticPr fontId="3" type="noConversion"/>
  </si>
  <si>
    <t>傳產-高爾夫球</t>
    <phoneticPr fontId="3" type="noConversion"/>
  </si>
  <si>
    <t>傳產-電機</t>
    <phoneticPr fontId="3" type="noConversion"/>
  </si>
  <si>
    <t>傳產-食品</t>
    <phoneticPr fontId="3" type="noConversion"/>
  </si>
  <si>
    <t>電子下游-資訊通路</t>
    <phoneticPr fontId="3" type="noConversion"/>
  </si>
  <si>
    <t>傳產-食品</t>
    <phoneticPr fontId="3" type="noConversion"/>
  </si>
  <si>
    <t>傳產-鋼鐵</t>
    <phoneticPr fontId="3" type="noConversion"/>
  </si>
  <si>
    <t>傳產-自行車</t>
    <phoneticPr fontId="3" type="noConversion"/>
  </si>
  <si>
    <t>傳產-其他</t>
    <phoneticPr fontId="3" type="noConversion"/>
  </si>
  <si>
    <t>傳產-鋼鐵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</si>
  <si>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</si>
  <si>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</si>
  <si>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</si>
  <si>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</si>
  <si>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</si>
  <si>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</si>
  <si>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</si>
  <si>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</si>
  <si>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</si>
  <si>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</si>
  <si>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</si>
  <si>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</si>
  <si>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</si>
  <si>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</si>
  <si>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</si>
  <si>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</si>
  <si>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</si>
  <si>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</si>
  <si>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</si>
  <si>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</si>
  <si>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</si>
  <si>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</si>
  <si>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</si>
  <si>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</si>
  <si>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</si>
  <si>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</si>
  <si>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</si>
  <si>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</si>
  <si>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</si>
  <si>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</si>
  <si>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</si>
  <si>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</si>
  <si>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</si>
  <si>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</si>
  <si>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</si>
  <si>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</si>
  <si>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</si>
  <si>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</si>
  <si>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</si>
  <si>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</si>
  <si>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</si>
  <si>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</si>
  <si>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</si>
  <si>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</si>
  <si>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</si>
  <si>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</si>
  <si>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</si>
  <si>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</si>
  <si>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</si>
  <si>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</si>
  <si>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</si>
  <si>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</si>
  <si>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</si>
  <si>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</si>
  <si>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</si>
  <si>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</si>
  <si>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</si>
  <si>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</si>
  <si>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</si>
  <si>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</si>
  <si>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</si>
  <si>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</si>
  <si>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</si>
  <si>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</si>
  <si>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</si>
  <si>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</si>
  <si>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</si>
  <si>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</si>
  <si>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</si>
  <si>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</si>
  <si>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</si>
  <si>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</si>
  <si>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</si>
  <si>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</si>
  <si>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</si>
  <si>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</si>
  <si>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</si>
  <si>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</si>
  <si>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</si>
  <si>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</si>
  <si>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</si>
  <si>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</si>
  <si>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</si>
  <si>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</si>
  <si>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</si>
  <si>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</si>
  <si>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</si>
  <si>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</si>
  <si>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</si>
  <si>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</si>
  <si>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</si>
  <si>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</si>
  <si>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</si>
  <si>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</si>
  <si>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</si>
  <si>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</si>
  <si>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永大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</si>
  <si>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</si>
  <si>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</si>
  <si>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</si>
  <si>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</si>
  <si>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</si>
  <si>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</si>
  <si>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</si>
  <si>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</si>
  <si>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</si>
  <si>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</si>
  <si>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</si>
  <si>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</si>
  <si>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</si>
  <si>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</si>
  <si>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</si>
  <si>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</si>
  <si>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</si>
  <si>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</si>
  <si>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</si>
  <si>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</si>
  <si>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</si>
  <si>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</si>
  <si>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</si>
  <si>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</si>
  <si>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</si>
  <si>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</si>
  <si>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</si>
  <si>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</si>
  <si>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</si>
  <si>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</si>
  <si>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</si>
  <si>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</si>
  <si>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</si>
  <si>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</si>
  <si>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</si>
  <si>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</si>
  <si>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</si>
  <si>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</si>
  <si>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</si>
  <si>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</si>
  <si>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</si>
  <si>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</si>
  <si>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</si>
  <si>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</si>
  <si>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</si>
  <si>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</si>
  <si>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</si>
  <si>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</si>
  <si>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</si>
  <si>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</si>
  <si>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</si>
  <si>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</si>
  <si>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</si>
  <si>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</si>
  <si>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</si>
  <si>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</si>
  <si>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</si>
  <si>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</si>
  <si>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</si>
  <si>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</si>
  <si>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</si>
  <si>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</si>
  <si>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</si>
  <si>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</si>
  <si>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</si>
  <si>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</si>
  <si>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</si>
  <si>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</si>
  <si>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</si>
  <si>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</si>
  <si>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</si>
  <si>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</si>
  <si>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</si>
  <si>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</si>
  <si>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</si>
  <si>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</si>
  <si>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</si>
  <si>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</si>
  <si>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</si>
  <si>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</si>
  <si>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</si>
  <si>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</si>
  <si>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</si>
  <si>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</si>
  <si>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</si>
  <si>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</si>
  <si>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</si>
  <si>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</si>
  <si>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</si>
  <si>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</si>
  <si>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</si>
  <si>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</si>
  <si>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</si>
  <si>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</si>
  <si>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</si>
  <si>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</si>
  <si>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</si>
  <si>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</si>
  <si>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</si>
  <si>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</si>
  <si>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</si>
  <si>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</si>
  <si>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</si>
  <si>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</si>
  <si>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</si>
  <si>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</si>
  <si>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</si>
  <si>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</si>
  <si>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</si>
  <si>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</si>
  <si>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</si>
  <si>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</si>
  <si>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</si>
  <si>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</si>
  <si>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</si>
  <si>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</si>
  <si>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</si>
  <si>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</si>
  <si>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</si>
  <si>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</si>
  <si>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</si>
  <si>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</si>
  <si>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</si>
  <si>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</si>
  <si>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</si>
  <si>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</si>
  <si>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</si>
  <si>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</si>
  <si>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</si>
  <si>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</si>
  <si>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</si>
  <si>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</si>
  <si>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</si>
  <si>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</si>
  <si>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</si>
  <si>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</si>
  <si>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</si>
  <si>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</si>
  <si>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</si>
  <si>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</si>
  <si>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</si>
  <si>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</si>
  <si>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</si>
  <si>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</si>
  <si>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</si>
  <si>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</si>
  <si>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</si>
  <si>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</si>
  <si>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</si>
  <si>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</si>
  <si>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</si>
  <si>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</si>
  <si>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</si>
  <si>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</si>
  <si>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</si>
  <si>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</si>
  <si>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</si>
  <si>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</si>
  <si>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</si>
  <si>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</si>
  <si>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</si>
  <si>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</si>
  <si>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</si>
  <si>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</si>
  <si>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</si>
  <si>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</si>
  <si>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</si>
  <si>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</si>
  <si>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</si>
  <si>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</si>
  <si>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</si>
  <si>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</si>
  <si>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</si>
  <si>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</si>
  <si>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</si>
  <si>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</si>
  <si>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</si>
  <si>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</si>
  <si>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</si>
  <si>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</si>
  <si>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</si>
  <si>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</si>
  <si>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</si>
  <si>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</si>
  <si>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</si>
  <si>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</si>
  <si>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</si>
  <si>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</si>
  <si>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</si>
  <si>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</si>
  <si>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</si>
  <si>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</si>
  <si>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</si>
  <si>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</si>
  <si>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</si>
  <si>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</si>
  <si>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</si>
  <si>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</si>
  <si>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</si>
  <si>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</si>
  <si>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</si>
  <si>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</si>
  <si>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</si>
  <si>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</si>
  <si>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</si>
  <si>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</si>
  <si>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</si>
  <si>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</si>
  <si>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</si>
  <si>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</si>
  <si>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</si>
  <si>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</si>
  <si>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</si>
  <si>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</si>
  <si>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</si>
  <si>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</si>
  <si>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</si>
  <si>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</si>
  <si>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</si>
  <si>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</si>
  <si>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</si>
  <si>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</si>
  <si>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</si>
  <si>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</si>
  <si>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</si>
  <si>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</si>
  <si>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</si>
  <si>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</si>
  <si>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</si>
  <si>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</si>
  <si>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</si>
  <si>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</si>
  <si>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</si>
  <si>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</si>
  <si>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</si>
  <si>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</si>
  <si>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</si>
  <si>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</si>
  <si>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</si>
  <si>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</si>
  <si>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</si>
  <si>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</si>
  <si>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</si>
  <si>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</si>
  <si>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</si>
  <si>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</si>
  <si>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</si>
  <si>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</si>
  <si>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</si>
  <si>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</si>
  <si>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</si>
  <si>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</si>
  <si>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</si>
  <si>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</si>
  <si>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</si>
  <si>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</si>
  <si>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</si>
  <si>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</si>
  <si>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</si>
  <si>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</si>
  <si>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</si>
  <si>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</si>
  <si>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</si>
  <si>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</si>
  <si>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</si>
  <si>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</si>
  <si>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</si>
  <si>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</si>
  <si>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</si>
  <si>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</si>
  <si>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</si>
  <si>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</si>
  <si>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</si>
  <si>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</si>
  <si>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</si>
  <si>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</si>
  <si>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</si>
  <si>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</si>
  <si>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</si>
  <si>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</si>
  <si>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</si>
  <si>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</si>
  <si>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</si>
  <si>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</si>
  <si>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</si>
  <si>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</si>
  <si>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</si>
  <si>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</si>
  <si>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</si>
  <si>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</si>
  <si>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</si>
  <si>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</si>
  <si>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</si>
  <si>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</si>
  <si>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</si>
  <si>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</si>
  <si>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</si>
  <si>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</si>
  <si>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</si>
  <si>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</si>
  <si>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</si>
  <si>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</si>
  <si>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</si>
  <si>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</si>
  <si>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</si>
  <si>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</si>
  <si>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</si>
  <si>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</si>
  <si>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</si>
  <si>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</si>
  <si>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</si>
  <si>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</si>
  <si>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</si>
  <si>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</si>
  <si>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</si>
  <si>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</si>
  <si>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</si>
  <si>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</si>
  <si>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</si>
  <si>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</si>
  <si>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</si>
  <si>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</si>
  <si>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</si>
  <si>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</si>
  <si>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</si>
  <si>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</si>
  <si>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</si>
  <si>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</si>
  <si>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</si>
  <si>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</si>
  <si>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</si>
  <si>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</si>
  <si>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</si>
  <si>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</si>
  <si>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</si>
  <si>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</si>
  <si>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</si>
  <si>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</si>
  <si>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</si>
  <si>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</si>
  <si>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</si>
  <si>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</si>
  <si>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</si>
  <si>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</si>
  <si>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</si>
  <si>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</si>
  <si>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</si>
  <si>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</si>
  <si>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</si>
  <si>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</si>
  <si>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</si>
  <si>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</si>
  <si>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</si>
  <si>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</si>
  <si>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</si>
  <si>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</si>
  <si>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</si>
  <si>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</si>
  <si>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</si>
  <si>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</si>
  <si>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</si>
  <si>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</si>
  <si>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</si>
  <si>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</si>
  <si>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</si>
  <si>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</si>
  <si>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</si>
  <si>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</si>
  <si>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</si>
  <si>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</si>
  <si>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</si>
  <si>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</si>
  <si>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</si>
  <si>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</si>
  <si>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</si>
  <si>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</si>
  <si>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</si>
  <si>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</si>
  <si>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</si>
  <si>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</si>
  <si>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</si>
  <si>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</si>
  <si>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</si>
  <si>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</si>
  <si>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</si>
  <si>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</si>
  <si>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</si>
  <si>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</si>
  <si>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</si>
  <si>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</si>
  <si>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</si>
  <si>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滿心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</si>
  <si>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</si>
  <si>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</si>
  <si>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</si>
  <si>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</si>
  <si>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</si>
  <si>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</si>
  <si>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</si>
  <si>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</si>
  <si>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</si>
  <si>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</si>
  <si>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</si>
  <si>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</si>
  <si>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晟銘電</t>
    <phoneticPr fontId="3" type="noConversion"/>
  </si>
  <si>
    <t>聯陽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</si>
  <si>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</si>
  <si>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</si>
  <si>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</si>
  <si>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</si>
  <si>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</si>
  <si>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</si>
  <si>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</si>
  <si>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</si>
  <si>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</si>
  <si>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</si>
  <si>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</si>
  <si>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</si>
  <si>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</si>
  <si>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</si>
  <si>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</si>
  <si>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</si>
  <si>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</si>
  <si>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</si>
  <si>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</si>
  <si>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</si>
  <si>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</si>
  <si>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</si>
  <si>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</si>
  <si>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</si>
  <si>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</si>
  <si>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</si>
  <si>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</si>
  <si>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</si>
  <si>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</si>
  <si>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</si>
  <si>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</si>
  <si>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</si>
  <si>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</si>
  <si>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</si>
  <si>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</si>
  <si>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</si>
  <si>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</si>
  <si>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</si>
  <si>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</si>
  <si>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</si>
  <si>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</si>
  <si>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</si>
  <si>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</si>
  <si>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</si>
  <si>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</si>
  <si>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</si>
  <si>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</si>
  <si>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</si>
  <si>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</si>
  <si>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</si>
  <si>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</si>
  <si>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</si>
  <si>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</si>
  <si>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</si>
  <si>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</si>
  <si>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</si>
  <si>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</si>
  <si>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</si>
  <si>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</si>
  <si>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</si>
  <si>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</si>
  <si>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</si>
  <si>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</si>
  <si>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</si>
  <si>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</si>
  <si>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</si>
  <si>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</si>
  <si>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</si>
  <si>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</si>
  <si>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</si>
  <si>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</si>
  <si>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</si>
  <si>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</si>
  <si>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</si>
  <si>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</si>
  <si>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</si>
  <si>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</si>
  <si>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</si>
  <si>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</si>
  <si>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</si>
  <si>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</si>
  <si>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</si>
  <si>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</si>
  <si>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</si>
  <si>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</si>
  <si>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</si>
  <si>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</si>
  <si>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</si>
  <si>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</si>
  <si>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</si>
  <si>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</si>
  <si>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</si>
  <si>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</si>
  <si>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</si>
  <si>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</si>
  <si>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</si>
  <si>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</si>
  <si>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</si>
  <si>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</si>
  <si>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</si>
  <si>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</si>
  <si>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</si>
  <si>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</si>
  <si>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</si>
  <si>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</si>
  <si>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</si>
  <si>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</si>
  <si>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</si>
  <si>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</si>
  <si>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</si>
  <si>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</si>
  <si>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</si>
  <si>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</si>
  <si>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</si>
  <si>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</si>
  <si>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</si>
  <si>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</si>
  <si>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</si>
  <si>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</si>
  <si>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</si>
  <si>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</si>
  <si>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</si>
  <si>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</si>
  <si>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</si>
  <si>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</si>
  <si>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</si>
  <si>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</si>
  <si>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</si>
  <si>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</si>
  <si>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</si>
  <si>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</si>
  <si>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</si>
  <si>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</si>
  <si>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</si>
  <si>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</si>
  <si>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</si>
  <si>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</si>
  <si>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</si>
  <si>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</si>
  <si>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</si>
  <si>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</si>
  <si>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</si>
  <si>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</si>
  <si>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</si>
  <si>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</si>
  <si>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</si>
  <si>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</si>
  <si>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</si>
  <si>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</si>
  <si>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</si>
  <si>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</si>
  <si>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</si>
  <si>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</si>
  <si>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</si>
  <si>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</si>
  <si>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</si>
  <si>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</si>
  <si>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</si>
  <si>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</si>
  <si>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</si>
  <si>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</si>
  <si>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</si>
  <si>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</si>
  <si>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</si>
  <si>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</si>
  <si>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</si>
  <si>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</si>
  <si>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</si>
  <si>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</si>
  <si>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</si>
  <si>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</si>
  <si>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</si>
  <si>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</si>
  <si>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</si>
  <si>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</si>
  <si>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</si>
  <si>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</si>
  <si>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</si>
  <si>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</si>
  <si>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</si>
  <si>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</si>
  <si>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</si>
  <si>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</si>
  <si>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</si>
  <si>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</si>
  <si>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</si>
  <si>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</si>
  <si>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西柏</t>
    <phoneticPr fontId="3" type="noConversion"/>
  </si>
  <si>
    <t>敦泰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</si>
  <si>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</si>
  <si>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</si>
  <si>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</si>
  <si>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</si>
  <si>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</si>
  <si>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</si>
  <si>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</si>
  <si>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</si>
  <si>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</si>
  <si>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</si>
  <si>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</si>
  <si>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</si>
  <si>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</si>
  <si>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</si>
  <si>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</si>
  <si>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</si>
  <si>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</si>
  <si>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</si>
  <si>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</si>
  <si>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</si>
  <si>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</si>
  <si>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</si>
  <si>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</si>
  <si>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</si>
  <si>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</si>
  <si>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</si>
  <si>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</si>
  <si>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</si>
  <si>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</si>
  <si>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</si>
  <si>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</si>
  <si>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</si>
  <si>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</si>
  <si>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</si>
  <si>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</si>
  <si>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</si>
  <si>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</si>
  <si>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</si>
  <si>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</si>
  <si>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</si>
  <si>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</si>
  <si>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</si>
  <si>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</si>
  <si>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</si>
  <si>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</si>
  <si>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</si>
  <si>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</si>
  <si>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</si>
  <si>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</si>
  <si>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</si>
  <si>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</si>
  <si>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</si>
  <si>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</si>
  <si>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</si>
  <si>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</si>
  <si>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</si>
  <si>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</si>
  <si>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</si>
  <si>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</si>
  <si>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</si>
  <si>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</si>
  <si>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</si>
  <si>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</si>
  <si>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日月光投控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</si>
  <si>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</si>
  <si>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</si>
  <si>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</si>
  <si>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</si>
  <si>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</si>
  <si>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</si>
  <si>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</si>
  <si>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</si>
  <si>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</si>
  <si>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</si>
  <si>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</si>
  <si>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</si>
  <si>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</si>
  <si>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</si>
  <si>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</si>
  <si>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</si>
  <si>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</si>
  <si>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</si>
  <si>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</si>
  <si>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</si>
  <si>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</si>
  <si>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曜亞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</si>
  <si>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</si>
  <si>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</si>
  <si>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</si>
  <si>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</si>
  <si>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</si>
  <si>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太景*-KY</t>
    <phoneticPr fontId="3" type="noConversion"/>
  </si>
  <si>
    <t>創源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</si>
  <si>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</si>
  <si>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</si>
  <si>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</si>
  <si>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</si>
  <si>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</si>
  <si>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</si>
  <si>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</si>
  <si>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</si>
  <si>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</si>
  <si>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</si>
  <si>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</si>
  <si>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</si>
  <si>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</si>
  <si>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</si>
  <si>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</si>
  <si>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</si>
  <si>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</si>
  <si>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</si>
  <si>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</si>
  <si>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</si>
  <si>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</si>
  <si>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</si>
  <si>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</si>
  <si>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</si>
  <si>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</si>
  <si>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</si>
  <si>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</si>
  <si>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</si>
  <si>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</si>
  <si>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</si>
  <si>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</si>
  <si>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</si>
  <si>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</si>
  <si>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</si>
  <si>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</si>
  <si>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</si>
  <si>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</si>
  <si>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</si>
  <si>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</si>
  <si>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</si>
  <si>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</si>
  <si>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</si>
  <si>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</si>
  <si>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</si>
  <si>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</si>
  <si>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</si>
  <si>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</si>
  <si>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</si>
  <si>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</si>
  <si>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</si>
  <si>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</si>
  <si>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</si>
  <si>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</si>
  <si>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</si>
  <si>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</si>
  <si>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</si>
  <si>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</si>
  <si>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</si>
  <si>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</si>
  <si>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</si>
  <si>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</si>
  <si>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</si>
  <si>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</si>
  <si>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</si>
  <si>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</si>
  <si>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</si>
  <si>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</si>
  <si>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</si>
  <si>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</si>
  <si>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</si>
  <si>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</si>
  <si>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</si>
  <si>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</si>
  <si>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</si>
  <si>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</si>
  <si>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</si>
  <si>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</si>
  <si>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</si>
  <si>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</si>
  <si>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</si>
  <si>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</si>
  <si>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</si>
  <si>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</si>
  <si>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</si>
  <si>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</si>
  <si>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</si>
  <si>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</si>
  <si>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</si>
  <si>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</si>
  <si>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</si>
  <si>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</si>
  <si>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</si>
  <si>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</si>
  <si>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</si>
  <si>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</si>
  <si>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</si>
  <si>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</si>
  <si>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</si>
  <si>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</si>
  <si>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</si>
  <si>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</si>
  <si>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</si>
  <si>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</si>
  <si>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</si>
  <si>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</si>
  <si>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</si>
  <si>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</si>
  <si>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</si>
  <si>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</si>
  <si>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</si>
  <si>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</si>
  <si>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</si>
  <si>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</si>
  <si>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</si>
  <si>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</si>
  <si>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</si>
  <si>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</si>
  <si>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</si>
  <si>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</si>
  <si>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</si>
  <si>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</si>
  <si>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</si>
  <si>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</si>
  <si>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</si>
  <si>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</si>
  <si>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</si>
  <si>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</si>
  <si>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</si>
  <si>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</si>
  <si>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</si>
  <si>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</si>
  <si>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</si>
  <si>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</si>
  <si>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</si>
  <si>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</si>
  <si>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</si>
  <si>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</si>
  <si>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</si>
  <si>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</si>
  <si>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</si>
  <si>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</si>
  <si>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</si>
  <si>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</si>
  <si>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</si>
  <si>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</si>
  <si>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</si>
  <si>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</si>
  <si>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</si>
  <si>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</si>
  <si>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</si>
  <si>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</si>
  <si>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</si>
  <si>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</si>
  <si>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</si>
  <si>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</si>
  <si>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</si>
  <si>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</si>
  <si>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</si>
  <si>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</si>
  <si>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</si>
  <si>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</si>
  <si>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</si>
  <si>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</si>
  <si>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</si>
  <si>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</si>
  <si>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</si>
  <si>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</si>
  <si>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</si>
  <si>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</si>
  <si>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</si>
  <si>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</si>
  <si>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</si>
  <si>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</si>
  <si>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</si>
  <si>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</si>
  <si>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</si>
  <si>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</si>
  <si>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</si>
  <si>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</si>
  <si>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</si>
  <si>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</si>
  <si>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</si>
  <si>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</si>
  <si>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</si>
  <si>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</si>
  <si>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</si>
  <si>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</si>
  <si>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</si>
  <si>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</si>
  <si>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</si>
  <si>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</si>
  <si>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</si>
  <si>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</si>
  <si>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</si>
  <si>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</si>
  <si>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</si>
  <si>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</si>
  <si>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</si>
  <si>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</si>
  <si>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</si>
  <si>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</si>
  <si>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</si>
  <si>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</si>
  <si>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</si>
  <si>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</si>
  <si>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</si>
  <si>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</si>
  <si>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</si>
  <si>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</si>
  <si>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</si>
  <si>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</si>
  <si>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</si>
  <si>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</si>
  <si>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</si>
  <si>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</si>
  <si>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</si>
  <si>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</si>
  <si>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</si>
  <si>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</si>
  <si>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</si>
  <si>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</si>
  <si>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</si>
  <si>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</si>
  <si>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</si>
  <si>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</si>
  <si>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</si>
  <si>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</si>
  <si>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</si>
  <si>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</si>
  <si>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</si>
  <si>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</si>
  <si>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</si>
  <si>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</si>
  <si>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</si>
  <si>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</si>
  <si>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</si>
  <si>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</si>
  <si>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</si>
  <si>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</si>
  <si>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</si>
  <si>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</si>
  <si>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</si>
  <si>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</si>
  <si>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</si>
  <si>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</si>
  <si>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</si>
  <si>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</si>
  <si>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</si>
  <si>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</si>
  <si>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</si>
  <si>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</si>
  <si>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</si>
  <si>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</si>
  <si>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</si>
  <si>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</si>
  <si>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</si>
  <si>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</si>
  <si>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</si>
  <si>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</si>
  <si>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</si>
  <si>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</si>
  <si>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</si>
  <si>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</si>
  <si>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</si>
  <si>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</si>
  <si>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</si>
  <si>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</si>
  <si>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</si>
  <si>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</si>
  <si>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</si>
  <si>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</si>
  <si>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</si>
  <si>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</si>
  <si>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</si>
  <si>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</si>
  <si>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</si>
  <si>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</si>
  <si>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</si>
  <si>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</si>
  <si>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</si>
  <si>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</si>
  <si>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</si>
  <si>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</si>
  <si>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</si>
  <si>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</si>
  <si>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</si>
  <si>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</si>
  <si>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</si>
  <si>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</si>
  <si>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</si>
  <si>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</si>
  <si>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</si>
  <si>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</si>
  <si>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</si>
  <si>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</si>
  <si>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</si>
  <si>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</si>
  <si>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</si>
  <si>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</si>
  <si>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</si>
  <si>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</si>
  <si>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</si>
  <si>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</si>
  <si>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</si>
  <si>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晉倫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</si>
  <si>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</si>
  <si>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</si>
  <si>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</si>
  <si>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</si>
  <si>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</si>
  <si>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</si>
  <si>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</si>
  <si>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</si>
  <si>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</si>
  <si>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</si>
  <si>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</si>
  <si>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</si>
  <si>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</si>
  <si>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</si>
  <si>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</si>
  <si>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</si>
  <si>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</si>
  <si>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</si>
  <si>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</si>
  <si>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</si>
  <si>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</si>
  <si>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</si>
  <si>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</si>
  <si>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</si>
  <si>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</si>
  <si>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</si>
  <si>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</si>
  <si>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</si>
  <si>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</si>
  <si>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</si>
  <si>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</si>
  <si>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</si>
  <si>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</si>
  <si>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</si>
  <si>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</si>
  <si>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</si>
  <si>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</si>
  <si>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</si>
  <si>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</si>
  <si>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</si>
  <si>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</si>
  <si>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</si>
  <si>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</si>
  <si>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</si>
  <si>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</si>
  <si>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</si>
  <si>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</si>
  <si>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</si>
  <si>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</si>
  <si>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</si>
  <si>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</si>
  <si>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</si>
  <si>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</si>
  <si>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</si>
  <si>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</si>
  <si>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</si>
  <si>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</si>
  <si>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</si>
  <si>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</si>
  <si>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</si>
  <si>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</si>
  <si>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</si>
  <si>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</si>
  <si>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</si>
  <si>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</si>
  <si>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</si>
  <si>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</si>
  <si>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</si>
  <si>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</si>
  <si>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</si>
  <si>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</si>
  <si>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</si>
  <si>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</si>
  <si>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</si>
  <si>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</si>
  <si>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</si>
  <si>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</si>
  <si>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</si>
  <si>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</si>
  <si>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</si>
  <si>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</si>
  <si>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</si>
  <si>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</si>
  <si>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</si>
  <si>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</si>
  <si>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</si>
  <si>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</si>
  <si>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</si>
  <si>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</si>
  <si>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</si>
  <si>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</si>
  <si>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</si>
  <si>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</si>
  <si>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</si>
  <si>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</si>
  <si>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</si>
  <si>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</si>
  <si>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</si>
  <si>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</si>
  <si>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</si>
  <si>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</si>
  <si>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</si>
  <si>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</si>
  <si>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</si>
  <si>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</si>
  <si>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</si>
  <si>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</si>
  <si>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</si>
  <si>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</si>
  <si>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</si>
  <si>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</si>
  <si>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</si>
  <si>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</si>
  <si>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</si>
  <si>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</si>
  <si>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</si>
  <si>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</si>
  <si>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</si>
  <si>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</si>
  <si>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</si>
  <si>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</si>
  <si>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</si>
  <si>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</si>
  <si>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</si>
  <si>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</si>
  <si>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</si>
  <si>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</si>
  <si>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</si>
  <si>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</si>
  <si>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</si>
  <si>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</si>
  <si>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</si>
  <si>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</si>
  <si>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</si>
  <si>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</si>
  <si>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</si>
  <si>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</si>
  <si>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</si>
  <si>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</si>
  <si>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</si>
  <si>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</si>
  <si>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</si>
  <si>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</si>
  <si>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</si>
  <si>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</si>
  <si>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</si>
  <si>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</si>
  <si>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</si>
  <si>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</si>
  <si>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</si>
  <si>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</si>
  <si>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</si>
  <si>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</si>
  <si>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</si>
  <si>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</si>
  <si>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</si>
  <si>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</si>
  <si>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</si>
  <si>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</si>
  <si>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</si>
  <si>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</si>
  <si>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</si>
  <si>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</si>
  <si>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</si>
  <si>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</si>
  <si>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</si>
  <si>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</si>
  <si>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</si>
  <si>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</si>
  <si>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</si>
  <si>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</si>
  <si>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</si>
  <si>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</si>
  <si>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</si>
  <si>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</si>
  <si>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</si>
  <si>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</si>
  <si>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</si>
  <si>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</si>
  <si>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</si>
  <si>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</si>
  <si>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</si>
  <si>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</si>
  <si>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</si>
  <si>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</si>
  <si>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</si>
  <si>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</si>
  <si>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</si>
  <si>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</si>
  <si>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</si>
  <si>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</si>
  <si>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</si>
  <si>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</si>
  <si>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</si>
  <si>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</si>
  <si>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</si>
  <si>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</si>
  <si>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</si>
  <si>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</si>
  <si>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</si>
  <si>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</si>
  <si>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</si>
  <si>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</si>
  <si>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</si>
  <si>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</si>
  <si>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</si>
  <si>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</si>
  <si>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</si>
  <si>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</si>
  <si>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</si>
  <si>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</si>
  <si>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</si>
  <si>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</si>
  <si>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</si>
  <si>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</si>
  <si>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</si>
  <si>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</si>
  <si>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</si>
  <si>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</si>
  <si>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</si>
  <si>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</si>
  <si>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</si>
  <si>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</si>
  <si>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</si>
  <si>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</si>
  <si>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</si>
  <si>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</si>
  <si>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</si>
  <si>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</si>
  <si>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</si>
  <si>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</si>
  <si>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</si>
  <si>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</si>
  <si>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</si>
  <si>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</si>
  <si>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</si>
  <si>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</si>
  <si>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</si>
  <si>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</si>
  <si>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</si>
  <si>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</si>
  <si>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</si>
  <si>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</si>
  <si>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</si>
  <si>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</si>
  <si>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</si>
  <si>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</si>
  <si>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</si>
  <si>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</si>
  <si>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</si>
  <si>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</si>
  <si>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</si>
  <si>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</si>
  <si>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</si>
  <si>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</si>
  <si>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</si>
  <si>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</si>
  <si>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</si>
  <si>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</si>
  <si>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</si>
  <si>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</si>
  <si>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</si>
  <si>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</si>
  <si>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</si>
  <si>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</si>
  <si>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</si>
  <si>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</si>
  <si>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</si>
  <si>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</si>
  <si>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</si>
  <si>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</si>
  <si>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</si>
  <si>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</si>
  <si>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</si>
  <si>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</si>
  <si>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</si>
  <si>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</si>
  <si>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</si>
  <si>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</si>
  <si>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</si>
  <si>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</si>
  <si>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</si>
  <si>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</si>
  <si>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</si>
  <si>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</si>
  <si>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</si>
  <si>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</si>
  <si>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</si>
  <si>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</si>
  <si>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</si>
  <si>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</si>
  <si>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</si>
  <si>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</si>
  <si>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</si>
  <si>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</si>
  <si>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</si>
  <si>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</si>
  <si>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</si>
  <si>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</si>
  <si>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</si>
  <si>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</si>
  <si>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</si>
  <si>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</si>
  <si>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</si>
  <si>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</si>
  <si>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</si>
  <si>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</si>
  <si>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</si>
  <si>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</si>
  <si>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</si>
  <si>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</si>
  <si>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</si>
  <si>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</si>
  <si>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</si>
  <si>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</si>
  <si>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</si>
  <si>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</si>
  <si>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</si>
  <si>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</si>
  <si>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</si>
  <si>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</si>
  <si>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</si>
  <si>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</si>
  <si>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</si>
  <si>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</si>
  <si>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</si>
  <si>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</si>
  <si>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</si>
  <si>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</si>
  <si>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</si>
  <si>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</si>
  <si>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</si>
  <si>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</si>
  <si>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</si>
  <si>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</si>
  <si>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</si>
  <si>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</si>
  <si>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</si>
  <si>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</si>
  <si>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</si>
  <si>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</si>
  <si>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</si>
  <si>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</si>
  <si>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</si>
  <si>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</si>
  <si>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</si>
  <si>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</si>
  <si>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</si>
  <si>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</si>
  <si>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</si>
  <si>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</si>
  <si>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</si>
  <si>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</si>
  <si>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</si>
  <si>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</si>
  <si>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</si>
  <si>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</si>
  <si>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</si>
  <si>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</si>
  <si>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</si>
  <si>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</si>
  <si>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</si>
  <si>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</si>
  <si>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</si>
  <si>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</si>
  <si>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</si>
  <si>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</si>
  <si>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</si>
  <si>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</si>
  <si>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</si>
  <si>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</si>
  <si>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</si>
  <si>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</si>
  <si>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</si>
  <si>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</si>
  <si>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</si>
  <si>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</si>
  <si>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</si>
  <si>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</si>
  <si>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</si>
  <si>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</si>
  <si>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</si>
  <si>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</si>
  <si>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</si>
  <si>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</si>
  <si>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</si>
  <si>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</si>
  <si>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</si>
  <si>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</si>
  <si>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</si>
  <si>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</si>
  <si>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</si>
  <si>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</si>
  <si>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</si>
  <si>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</si>
  <si>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</si>
  <si>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</si>
  <si>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</si>
  <si>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</si>
  <si>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</si>
  <si>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</si>
  <si>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</si>
  <si>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</si>
  <si>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</si>
  <si>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</si>
  <si>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</si>
  <si>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</si>
  <si>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</si>
  <si>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</si>
  <si>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</si>
  <si>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</si>
  <si>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</si>
  <si>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</si>
  <si>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</si>
  <si>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</si>
  <si>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</si>
  <si>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</si>
  <si>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</si>
  <si>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</si>
  <si>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</si>
  <si>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</si>
  <si>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</si>
  <si>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</si>
  <si>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</si>
  <si>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</si>
  <si>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202103董監持股比例(%)</t>
    <phoneticPr fontId="3" type="noConversion"/>
  </si>
  <si>
    <t>202104董監持股比例(%)</t>
    <phoneticPr fontId="3" type="noConversion"/>
  </si>
  <si>
    <t>202104董監持股比例(%)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</si>
  <si>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</si>
  <si>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</si>
  <si>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</si>
  <si>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</si>
  <si>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</si>
  <si>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</si>
  <si>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</si>
  <si>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</si>
  <si>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</si>
  <si>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</si>
  <si>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</si>
  <si>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</si>
  <si>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</si>
  <si>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</si>
  <si>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</si>
  <si>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</si>
  <si>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</si>
  <si>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</si>
  <si>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</si>
  <si>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</si>
  <si>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</si>
  <si>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</si>
  <si>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</si>
  <si>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</si>
  <si>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</si>
  <si>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</si>
  <si>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</si>
  <si>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</si>
  <si>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</si>
  <si>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</si>
  <si>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</si>
  <si>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</si>
  <si>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</si>
  <si>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</si>
  <si>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</si>
  <si>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</si>
  <si>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</si>
  <si>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</si>
  <si>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</si>
  <si>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</si>
  <si>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</si>
  <si>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</si>
  <si>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</si>
  <si>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</si>
  <si>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</si>
  <si>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</si>
  <si>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</si>
  <si>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</si>
  <si>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</si>
  <si>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</si>
  <si>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</si>
  <si>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</si>
  <si>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</si>
  <si>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</si>
  <si>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</si>
  <si>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</si>
  <si>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</si>
  <si>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</si>
  <si>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</si>
  <si>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</si>
  <si>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</si>
  <si>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</si>
  <si>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</si>
  <si>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</si>
  <si>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</si>
  <si>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</si>
  <si>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</si>
  <si>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</si>
  <si>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</si>
  <si>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</si>
  <si>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</si>
  <si>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</si>
  <si>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</si>
  <si>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</si>
  <si>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</si>
  <si>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</si>
  <si>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</si>
  <si>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</si>
  <si>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</si>
  <si>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</si>
  <si>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</si>
  <si>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</si>
  <si>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</si>
  <si>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</si>
  <si>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</si>
  <si>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</si>
  <si>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</si>
  <si>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</si>
  <si>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</si>
  <si>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</si>
  <si>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</si>
  <si>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</si>
  <si>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</si>
  <si>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</si>
  <si>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</si>
  <si>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</si>
  <si>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</si>
  <si>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</si>
  <si>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</si>
  <si>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</si>
  <si>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</si>
  <si>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</si>
  <si>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</si>
  <si>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</si>
  <si>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</si>
  <si>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</si>
  <si>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</si>
  <si>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</si>
  <si>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</si>
  <si>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</si>
  <si>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</si>
  <si>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</si>
  <si>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</si>
  <si>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</si>
  <si>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</si>
  <si>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</si>
  <si>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</si>
  <si>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</si>
  <si>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</si>
  <si>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</si>
  <si>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</si>
  <si>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</si>
  <si>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</si>
  <si>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</si>
  <si>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</si>
  <si>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</si>
  <si>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</si>
  <si>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</si>
  <si>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</si>
  <si>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</si>
  <si>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</si>
  <si>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</si>
  <si>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</si>
  <si>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</si>
  <si>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</si>
  <si>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</si>
  <si>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</si>
  <si>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</si>
  <si>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</si>
  <si>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</si>
  <si>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</si>
  <si>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</si>
  <si>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</si>
  <si>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</si>
  <si>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</si>
  <si>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</si>
  <si>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</si>
  <si>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</si>
  <si>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</si>
  <si>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</si>
  <si>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</si>
  <si>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</si>
  <si>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</si>
  <si>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</si>
  <si>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</si>
  <si>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</si>
  <si>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</si>
  <si>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</si>
  <si>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</si>
  <si>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</si>
  <si>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</si>
  <si>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</si>
  <si>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</si>
  <si>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</si>
  <si>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</si>
  <si>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</si>
  <si>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</si>
  <si>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</si>
  <si>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</si>
  <si>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</si>
  <si>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</si>
  <si>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</si>
  <si>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</si>
  <si>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</si>
  <si>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</si>
  <si>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</si>
  <si>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</si>
  <si>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</si>
  <si>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</si>
  <si>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</si>
  <si>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</si>
  <si>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</si>
  <si>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</si>
  <si>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</si>
  <si>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</si>
  <si>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</si>
  <si>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</si>
  <si>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</si>
  <si>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</si>
  <si>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</si>
  <si>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</si>
  <si>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</si>
  <si>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</si>
  <si>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</si>
  <si>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</si>
  <si>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</si>
  <si>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</si>
  <si>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</si>
  <si>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</si>
  <si>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</si>
  <si>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</si>
  <si>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</si>
  <si>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</si>
  <si>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</si>
  <si>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</si>
  <si>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</si>
  <si>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</si>
  <si>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</si>
  <si>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</si>
  <si>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</si>
  <si>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</si>
  <si>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</si>
  <si>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</si>
  <si>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</si>
  <si>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</si>
  <si>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</si>
  <si>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</si>
  <si>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</si>
  <si>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</si>
  <si>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</si>
  <si>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</si>
  <si>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</si>
  <si>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</si>
  <si>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</si>
  <si>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</si>
  <si>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</si>
  <si>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</si>
  <si>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</si>
  <si>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</si>
  <si>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</si>
  <si>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</si>
  <si>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</si>
  <si>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</si>
  <si>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</si>
  <si>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</si>
  <si>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</si>
  <si>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</si>
  <si>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</si>
  <si>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</si>
  <si>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</si>
  <si>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</si>
  <si>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</si>
  <si>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</si>
  <si>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</si>
  <si>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</si>
  <si>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</si>
  <si>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</si>
  <si>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</si>
  <si>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</si>
  <si>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</si>
  <si>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</si>
  <si>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</si>
  <si>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</si>
  <si>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</si>
  <si>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</si>
  <si>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</si>
  <si>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</si>
  <si>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</si>
  <si>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</si>
  <si>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</si>
  <si>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</si>
  <si>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</si>
  <si>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</si>
  <si>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</si>
  <si>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</si>
  <si>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</si>
  <si>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</si>
  <si>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</si>
  <si>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</si>
  <si>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</si>
  <si>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</si>
  <si>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</si>
  <si>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</si>
  <si>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</si>
  <si>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</si>
  <si>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</si>
  <si>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</si>
  <si>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</si>
  <si>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</si>
  <si>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</si>
  <si>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</si>
  <si>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</si>
  <si>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</si>
  <si>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</si>
  <si>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</si>
  <si>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</si>
  <si>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</si>
  <si>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</si>
  <si>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</si>
  <si>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</si>
  <si>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</si>
  <si>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</si>
  <si>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</si>
  <si>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</si>
  <si>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</si>
  <si>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</si>
  <si>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</si>
  <si>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</si>
  <si>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</si>
  <si>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</si>
  <si>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</si>
  <si>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</si>
  <si>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</si>
  <si>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</si>
  <si>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</si>
  <si>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</si>
  <si>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</si>
  <si>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</si>
  <si>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</si>
  <si>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</si>
  <si>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</si>
  <si>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</si>
  <si>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</si>
  <si>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</si>
  <si>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</si>
  <si>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</si>
  <si>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</si>
  <si>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</si>
  <si>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</si>
  <si>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</si>
  <si>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</si>
  <si>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</si>
  <si>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</si>
  <si>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</si>
  <si>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</si>
  <si>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</si>
  <si>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</si>
  <si>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</si>
  <si>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</si>
  <si>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</si>
  <si>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</si>
  <si>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</si>
  <si>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</si>
  <si>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</si>
  <si>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</si>
  <si>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</si>
  <si>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</si>
  <si>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</si>
  <si>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</si>
  <si>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</si>
  <si>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</si>
  <si>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</si>
  <si>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</si>
  <si>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</si>
  <si>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</si>
  <si>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</si>
  <si>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</si>
  <si>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</si>
  <si>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</si>
  <si>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</si>
  <si>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</si>
  <si>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</si>
  <si>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</si>
  <si>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</si>
  <si>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</si>
  <si>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</si>
  <si>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</si>
  <si>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</si>
  <si>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</si>
  <si>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</si>
  <si>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</si>
  <si>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</si>
  <si>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</si>
  <si>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</si>
  <si>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</si>
  <si>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</si>
  <si>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</si>
  <si>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</si>
  <si>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</si>
  <si>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</si>
  <si>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</si>
  <si>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</si>
  <si>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</si>
  <si>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</si>
  <si>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</si>
  <si>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</si>
  <si>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</si>
  <si>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</si>
  <si>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</si>
  <si>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</si>
  <si>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</si>
  <si>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</si>
  <si>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</si>
  <si>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</si>
  <si>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</si>
  <si>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</si>
  <si>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</si>
  <si>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</si>
  <si>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</si>
  <si>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</si>
  <si>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</si>
  <si>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</si>
  <si>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</si>
  <si>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</si>
  <si>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</si>
  <si>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</si>
  <si>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</si>
  <si>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</si>
  <si>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</si>
  <si>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</si>
  <si>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</si>
  <si>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</si>
  <si>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</si>
  <si>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</si>
  <si>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</si>
  <si>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</si>
  <si>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</si>
  <si>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</si>
  <si>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</si>
  <si>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</si>
  <si>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</si>
  <si>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</si>
  <si>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</si>
  <si>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</si>
  <si>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</si>
  <si>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</si>
  <si>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</si>
  <si>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</si>
  <si>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</si>
  <si>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</si>
  <si>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</si>
  <si>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</si>
  <si>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</si>
  <si>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</si>
  <si>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</si>
  <si>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</si>
  <si>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</si>
  <si>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</si>
  <si>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</si>
  <si>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</si>
  <si>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</si>
  <si>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</si>
  <si>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</si>
  <si>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</si>
  <si>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</si>
  <si>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</si>
  <si>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</si>
  <si>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</si>
  <si>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</si>
  <si>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</si>
  <si>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</si>
  <si>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</si>
  <si>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</si>
  <si>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</si>
  <si>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</si>
  <si>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</si>
  <si>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</si>
  <si>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</si>
  <si>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</si>
  <si>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</si>
  <si>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</si>
  <si>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</si>
  <si>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</si>
  <si>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</si>
  <si>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</si>
  <si>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</si>
  <si>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</si>
  <si>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</si>
  <si>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</si>
  <si>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</si>
  <si>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</si>
  <si>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</si>
  <si>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</si>
  <si>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</si>
  <si>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</si>
  <si>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</si>
  <si>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</si>
  <si>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</si>
  <si>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</si>
  <si>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</si>
  <si>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</si>
  <si>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</si>
  <si>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</si>
  <si>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</si>
  <si>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</si>
  <si>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</si>
  <si>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</si>
  <si>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</si>
  <si>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</si>
  <si>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</si>
  <si>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</si>
  <si>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</si>
  <si>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</si>
  <si>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</si>
  <si>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</si>
  <si>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</si>
  <si>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</si>
  <si>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</si>
  <si>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</si>
  <si>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</si>
  <si>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</si>
  <si>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</si>
  <si>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</si>
  <si>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</si>
  <si>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</si>
  <si>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</si>
  <si>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</si>
  <si>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</si>
  <si>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</si>
  <si>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</si>
  <si>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</si>
  <si>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</si>
  <si>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</si>
  <si>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</si>
  <si>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</si>
  <si>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</si>
  <si>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</si>
  <si>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</si>
  <si>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</si>
  <si>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</si>
  <si>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</si>
  <si>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</si>
  <si>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</si>
  <si>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</si>
  <si>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</si>
  <si>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</si>
  <si>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</si>
  <si>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</si>
  <si>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</si>
  <si>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</si>
  <si>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</si>
  <si>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</si>
  <si>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</si>
  <si>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</si>
  <si>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</si>
  <si>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</si>
  <si>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</si>
  <si>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</si>
  <si>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</si>
  <si>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</si>
  <si>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</si>
  <si>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</si>
  <si>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</si>
  <si>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</si>
  <si>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</si>
  <si>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</si>
  <si>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</si>
  <si>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</si>
  <si>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</si>
  <si>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</si>
  <si>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</si>
  <si>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</si>
  <si>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</si>
  <si>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</si>
  <si>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</si>
  <si>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</si>
  <si>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</si>
  <si>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</si>
  <si>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</si>
  <si>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</si>
  <si>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</si>
  <si>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</si>
  <si>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</si>
  <si>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</si>
  <si>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</si>
  <si>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</si>
  <si>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</si>
  <si>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</si>
  <si>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</si>
  <si>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</si>
  <si>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</si>
  <si>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</si>
  <si>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</si>
  <si>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</si>
  <si>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</si>
  <si>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</si>
  <si>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</si>
  <si>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</si>
  <si>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</si>
  <si>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</si>
  <si>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</si>
  <si>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</si>
  <si>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</si>
  <si>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</si>
  <si>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</si>
  <si>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</si>
  <si>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</si>
  <si>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</si>
  <si>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</si>
  <si>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</si>
  <si>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</si>
  <si>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</si>
  <si>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</si>
  <si>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</si>
  <si>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</si>
  <si>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</si>
  <si>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</si>
  <si>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</si>
  <si>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</si>
  <si>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</si>
  <si>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</si>
  <si>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</si>
  <si>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</si>
  <si>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</si>
  <si>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</si>
  <si>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</si>
  <si>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</si>
  <si>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</si>
  <si>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</si>
  <si>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</si>
  <si>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</si>
  <si>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</si>
  <si>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</si>
  <si>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</si>
  <si>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</si>
  <si>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</si>
  <si>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</si>
  <si>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</si>
  <si>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</si>
  <si>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</si>
  <si>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</si>
  <si>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</si>
  <si>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</si>
  <si>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</si>
  <si>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</si>
  <si>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</si>
  <si>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</si>
  <si>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</si>
  <si>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</si>
  <si>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</si>
  <si>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</si>
  <si>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</si>
  <si>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</si>
  <si>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</si>
  <si>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</si>
  <si>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</si>
  <si>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</si>
  <si>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</si>
  <si>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</si>
  <si>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</si>
  <si>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</si>
  <si>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</si>
  <si>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</si>
  <si>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</si>
  <si>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</si>
  <si>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</si>
  <si>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</si>
  <si>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</si>
  <si>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</si>
  <si>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</si>
  <si>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</si>
  <si>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</si>
  <si>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</si>
  <si>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</si>
  <si>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</si>
  <si>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</si>
  <si>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</si>
  <si>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</si>
  <si>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</si>
  <si>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</si>
  <si>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</si>
  <si>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</si>
  <si>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</si>
  <si>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</si>
  <si>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</si>
  <si>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</si>
  <si>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</si>
  <si>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</si>
  <si>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</si>
  <si>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</si>
  <si>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</si>
  <si>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</si>
  <si>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</si>
  <si>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</si>
  <si>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</si>
  <si>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</si>
  <si>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</si>
  <si>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</si>
  <si>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</si>
  <si>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</si>
  <si>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</si>
  <si>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</si>
  <si>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</si>
  <si>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</si>
  <si>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</si>
  <si>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</si>
  <si>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</si>
  <si>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</si>
  <si>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</si>
  <si>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</si>
  <si>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</si>
  <si>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</si>
  <si>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</si>
  <si>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</si>
  <si>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</si>
  <si>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</si>
  <si>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</si>
  <si>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</si>
  <si>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</si>
  <si>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</si>
  <si>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</si>
  <si>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</si>
  <si>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</si>
  <si>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</si>
  <si>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</si>
  <si>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</si>
  <si>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</si>
  <si>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</si>
  <si>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</si>
  <si>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</si>
  <si>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</si>
  <si>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</si>
  <si>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</si>
  <si>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</si>
  <si>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</si>
  <si>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</si>
  <si>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</si>
  <si>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</si>
  <si>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</si>
  <si>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</si>
  <si>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</si>
  <si>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</si>
  <si>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</si>
  <si>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</si>
  <si>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</si>
  <si>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</si>
  <si>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</si>
  <si>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</si>
  <si>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</si>
  <si>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</si>
  <si>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</si>
  <si>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</si>
  <si>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</si>
  <si>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</si>
  <si>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</si>
  <si>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</si>
  <si>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</si>
  <si>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</si>
  <si>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</si>
  <si>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</si>
  <si>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</si>
  <si>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</si>
  <si>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</si>
  <si>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</si>
  <si>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</si>
  <si>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</si>
  <si>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</si>
  <si>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</si>
  <si>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</si>
  <si>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</si>
  <si>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</si>
  <si>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</si>
  <si>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</si>
  <si>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</si>
  <si>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</si>
  <si>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</si>
  <si>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</si>
  <si>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</si>
  <si>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</si>
  <si>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</si>
  <si>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</si>
  <si>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</si>
  <si>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</si>
  <si>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</si>
  <si>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</si>
  <si>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</si>
  <si>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</si>
  <si>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</si>
  <si>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</si>
  <si>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</si>
  <si>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</si>
  <si>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</si>
  <si>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</si>
  <si>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</si>
  <si>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</si>
  <si>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</si>
  <si>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</si>
  <si>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</si>
  <si>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</si>
  <si>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</si>
  <si>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</si>
  <si>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</si>
  <si>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</si>
  <si>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</si>
  <si>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</si>
  <si>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</si>
  <si>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</si>
  <si>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</si>
  <si>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</si>
  <si>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</si>
  <si>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</si>
  <si>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</si>
  <si>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</si>
  <si>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</si>
  <si>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</si>
  <si>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</si>
  <si>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</si>
  <si>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</si>
  <si>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</si>
  <si>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</si>
  <si>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</si>
  <si>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</si>
  <si>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</si>
  <si>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</si>
  <si>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</si>
  <si>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</si>
  <si>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</si>
  <si>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</si>
  <si>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</si>
  <si>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</si>
  <si>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</si>
  <si>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</si>
  <si>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</si>
  <si>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</si>
  <si>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</si>
  <si>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</si>
  <si>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</si>
  <si>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</si>
  <si>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</si>
  <si>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</si>
  <si>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</si>
  <si>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</si>
  <si>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</si>
  <si>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</si>
  <si>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</si>
  <si>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</si>
  <si>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</si>
  <si>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</si>
  <si>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</si>
  <si>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</si>
  <si>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</si>
  <si>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</si>
  <si>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</si>
  <si>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</si>
  <si>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</si>
  <si>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</si>
  <si>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</si>
  <si>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</si>
  <si>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</si>
  <si>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</si>
  <si>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</si>
  <si>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</si>
  <si>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</si>
  <si>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</si>
  <si>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</si>
  <si>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</si>
  <si>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</si>
  <si>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</si>
  <si>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</si>
  <si>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</si>
  <si>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</si>
  <si>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</si>
  <si>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</si>
  <si>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</si>
  <si>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</si>
  <si>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</si>
  <si>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</si>
  <si>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</si>
  <si>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</si>
  <si>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</si>
  <si>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</si>
  <si>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</si>
  <si>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</si>
  <si>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</si>
  <si>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</si>
  <si>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</si>
  <si>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</si>
  <si>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</si>
  <si>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</si>
  <si>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</si>
  <si>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</si>
  <si>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</si>
  <si>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</si>
  <si>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</si>
  <si>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</si>
  <si>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</si>
  <si>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</si>
  <si>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</si>
  <si>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</si>
  <si>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</si>
  <si>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</si>
  <si>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</si>
  <si>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</si>
  <si>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</si>
  <si>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</si>
  <si>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</si>
  <si>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</si>
  <si>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</si>
  <si>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</si>
  <si>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</si>
  <si>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</si>
  <si>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</si>
  <si>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</si>
  <si>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</si>
  <si>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</si>
  <si>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</si>
  <si>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</si>
  <si>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</si>
  <si>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</si>
  <si>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</si>
  <si>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</si>
  <si>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</si>
  <si>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</si>
  <si>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</si>
  <si>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</si>
  <si>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</si>
  <si>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</si>
  <si>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</si>
  <si>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</si>
  <si>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</si>
  <si>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</si>
  <si>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</si>
  <si>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</si>
  <si>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</si>
  <si>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</si>
  <si>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</si>
  <si>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</si>
  <si>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</si>
  <si>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</si>
  <si>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</si>
  <si>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</si>
  <si>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</si>
  <si>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</si>
  <si>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</si>
  <si>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</si>
  <si>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</si>
  <si>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</si>
  <si>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</si>
  <si>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</si>
  <si>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</si>
  <si>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</si>
  <si>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</si>
  <si>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</si>
  <si>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</si>
  <si>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</si>
  <si>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</si>
  <si>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</si>
  <si>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</si>
  <si>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</si>
  <si>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</si>
  <si>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</si>
  <si>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</si>
  <si>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</si>
  <si>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</si>
  <si>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</si>
  <si>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</si>
  <si>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</si>
  <si>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</si>
  <si>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</si>
  <si>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</si>
  <si>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</si>
  <si>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</si>
  <si>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</si>
  <si>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</si>
  <si>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</si>
  <si>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</si>
  <si>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</si>
  <si>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</si>
  <si>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</si>
  <si>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</si>
  <si>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</si>
  <si>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</si>
  <si>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</si>
  <si>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</si>
  <si>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</si>
  <si>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</si>
  <si>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</si>
  <si>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</si>
  <si>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</si>
  <si>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</si>
  <si>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</si>
  <si>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</si>
  <si>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</si>
  <si>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</si>
  <si>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</si>
  <si>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</si>
  <si>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</si>
  <si>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</si>
  <si>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</si>
  <si>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</si>
  <si>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</si>
  <si>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</si>
  <si>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</si>
  <si>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</si>
  <si>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</si>
  <si>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</si>
  <si>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</si>
  <si>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</si>
  <si>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</si>
  <si>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</si>
  <si>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</si>
  <si>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</si>
  <si>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</si>
  <si>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</si>
  <si>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</si>
  <si>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</si>
  <si>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</si>
  <si>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</si>
  <si>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</si>
  <si>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</si>
  <si>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</si>
  <si>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</si>
  <si>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</si>
  <si>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</si>
  <si>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</si>
  <si>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</si>
  <si>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</si>
  <si>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</si>
  <si>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</si>
  <si>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</si>
  <si>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</si>
  <si>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</si>
  <si>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</si>
  <si>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</si>
  <si>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</si>
  <si>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</si>
  <si>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</si>
  <si>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</si>
  <si>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</si>
  <si>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</si>
  <si>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</si>
  <si>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</si>
  <si>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</si>
  <si>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</si>
  <si>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</si>
  <si>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</si>
  <si>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</si>
  <si>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</si>
  <si>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</si>
  <si>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</si>
  <si>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</si>
  <si>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</si>
  <si>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</si>
  <si>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</si>
  <si>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</si>
  <si>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</si>
  <si>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</si>
  <si>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</si>
  <si>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</si>
  <si>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</si>
  <si>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</si>
  <si>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</si>
  <si>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</si>
  <si>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</si>
  <si>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</si>
  <si>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</si>
  <si>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</si>
  <si>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</si>
  <si>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</si>
  <si>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</si>
  <si>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</si>
  <si>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</si>
  <si>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</si>
  <si>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</si>
  <si>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</si>
  <si>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</si>
  <si>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</si>
  <si>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</si>
  <si>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</si>
  <si>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</si>
  <si>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</si>
  <si>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</si>
  <si>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</si>
  <si>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</si>
  <si>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</si>
  <si>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</si>
  <si>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</si>
  <si>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</si>
  <si>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</si>
  <si>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</si>
  <si>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</si>
  <si>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</si>
  <si>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</si>
  <si>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</si>
  <si>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</si>
  <si>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</si>
  <si>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</si>
  <si>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</si>
  <si>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</si>
  <si>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</si>
  <si>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</si>
  <si>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</si>
  <si>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</si>
  <si>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</si>
  <si>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</si>
  <si>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</si>
  <si>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</si>
  <si>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</si>
  <si>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</si>
  <si>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</si>
  <si>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</si>
  <si>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</si>
  <si>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</si>
  <si>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</si>
  <si>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</si>
  <si>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</si>
  <si>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</si>
  <si>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</si>
  <si>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</si>
  <si>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</si>
  <si>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</si>
  <si>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</si>
  <si>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</si>
  <si>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</si>
  <si>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</si>
  <si>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</si>
  <si>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</si>
  <si>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</si>
  <si>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</si>
  <si>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</si>
  <si>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</si>
  <si>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</si>
  <si>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</si>
  <si>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</si>
  <si>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</si>
  <si>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</si>
  <si>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</si>
  <si>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</si>
  <si>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</si>
  <si>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</si>
  <si>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</si>
  <si>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</si>
  <si>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</si>
  <si>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</si>
  <si>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</si>
  <si>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</si>
  <si>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</si>
  <si>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</si>
  <si>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</si>
  <si>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</si>
  <si>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</si>
  <si>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</si>
  <si>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</si>
  <si>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</si>
  <si>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</si>
  <si>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</si>
  <si>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</si>
  <si>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</si>
  <si>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</si>
  <si>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</si>
  <si>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</si>
  <si>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</si>
  <si>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</si>
  <si>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</si>
  <si>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</si>
  <si>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</si>
  <si>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</si>
  <si>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</si>
  <si>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</si>
  <si>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</si>
  <si>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</si>
  <si>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</si>
  <si>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</si>
  <si>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</si>
  <si>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</si>
  <si>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</si>
  <si>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</si>
  <si>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</si>
  <si>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</si>
  <si>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</si>
  <si>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</si>
  <si>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</si>
  <si>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</si>
  <si>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</si>
  <si>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</si>
  <si>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</si>
  <si>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</si>
  <si>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</si>
  <si>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</si>
  <si>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</si>
  <si>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</si>
  <si>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</si>
  <si>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</si>
  <si>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</si>
  <si>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</si>
  <si>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</si>
  <si>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</si>
  <si>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</si>
  <si>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</si>
  <si>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</si>
  <si>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</si>
  <si>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</si>
  <si>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</si>
  <si>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</si>
  <si>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</si>
  <si>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</si>
  <si>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</si>
  <si>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</si>
  <si>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</si>
  <si>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</si>
  <si>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</si>
  <si>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</si>
  <si>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</si>
  <si>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</si>
  <si>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</si>
  <si>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</si>
  <si>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</si>
  <si>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</si>
  <si>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</si>
  <si>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</si>
  <si>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</si>
  <si>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</si>
  <si>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</si>
  <si>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</si>
  <si>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</si>
  <si>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</si>
  <si>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</si>
  <si>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</si>
  <si>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</si>
  <si>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</si>
  <si>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</si>
  <si>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</si>
  <si>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</si>
  <si>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</si>
  <si>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</si>
  <si>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</si>
  <si>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</si>
  <si>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</si>
  <si>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</si>
  <si>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</si>
  <si>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</si>
  <si>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</si>
  <si>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</si>
  <si>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</si>
  <si>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</si>
  <si>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</si>
  <si>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</si>
  <si>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</si>
  <si>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</si>
  <si>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</si>
  <si>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</si>
  <si>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</si>
  <si>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</si>
  <si>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</si>
  <si>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</si>
  <si>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</si>
  <si>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</si>
  <si>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</si>
  <si>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</si>
  <si>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</si>
  <si>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</si>
  <si>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</si>
  <si>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</si>
  <si>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</si>
  <si>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</si>
  <si>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</si>
  <si>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</si>
  <si>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</si>
  <si>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</si>
  <si>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</si>
  <si>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</si>
  <si>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</si>
  <si>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</si>
  <si>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</si>
  <si>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</si>
  <si>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</si>
  <si>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</si>
  <si>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</si>
  <si>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</si>
  <si>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</si>
  <si>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</si>
  <si>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</si>
  <si>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</si>
  <si>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</si>
  <si>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</si>
  <si>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</si>
  <si>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</si>
  <si>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</si>
  <si>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</si>
  <si>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</si>
  <si>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</si>
  <si>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</si>
  <si>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</si>
  <si>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</si>
  <si>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</si>
  <si>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</si>
  <si>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</si>
  <si>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</si>
  <si>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</si>
  <si>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</si>
  <si>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</si>
  <si>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</si>
  <si>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</si>
  <si>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</si>
  <si>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</si>
  <si>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</si>
  <si>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</si>
  <si>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</si>
  <si>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</si>
  <si>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</si>
  <si>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</si>
  <si>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</si>
  <si>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</si>
  <si>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</si>
  <si>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</si>
  <si>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</si>
  <si>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</si>
  <si>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</si>
  <si>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</si>
  <si>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</si>
  <si>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</si>
  <si>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</si>
  <si>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</si>
  <si>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</si>
  <si>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</si>
  <si>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</si>
  <si>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</si>
  <si>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</si>
  <si>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</si>
  <si>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</si>
  <si>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</si>
  <si>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</si>
  <si>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</si>
  <si>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</si>
  <si>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</si>
  <si>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</si>
  <si>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</si>
  <si>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</si>
  <si>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</si>
  <si>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</si>
  <si>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</si>
  <si>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</si>
  <si>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</si>
  <si>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</si>
  <si>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</si>
  <si>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</si>
  <si>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</si>
  <si>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</si>
  <si>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</si>
  <si>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</si>
  <si>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</si>
  <si>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</si>
  <si>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</si>
  <si>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</si>
  <si>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</si>
  <si>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</si>
  <si>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</si>
  <si>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</si>
  <si>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</si>
  <si>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</si>
  <si>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</si>
  <si>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</si>
  <si>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</si>
  <si>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</si>
  <si>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</si>
  <si>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</si>
  <si>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</si>
  <si>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</si>
  <si>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</si>
  <si>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</si>
  <si>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</si>
  <si>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</si>
  <si>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</si>
  <si>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</si>
  <si>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</si>
  <si>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</si>
  <si>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</si>
  <si>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</si>
  <si>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</si>
  <si>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</si>
  <si>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</si>
  <si>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</si>
  <si>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</si>
  <si>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</si>
  <si>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</si>
  <si>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</si>
  <si>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</si>
  <si>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</si>
  <si>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</si>
  <si>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</si>
  <si>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</si>
  <si>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</si>
  <si>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</si>
  <si>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</si>
  <si>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</si>
  <si>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</si>
  <si>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</si>
  <si>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</si>
  <si>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</si>
  <si>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</si>
  <si>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</si>
  <si>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</si>
  <si>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</si>
  <si>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</si>
  <si>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</si>
  <si>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</si>
  <si>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</si>
  <si>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</si>
  <si>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</si>
  <si>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</si>
  <si>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</si>
  <si>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</si>
  <si>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</si>
  <si>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</si>
  <si>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</si>
  <si>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</si>
  <si>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</si>
  <si>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</si>
  <si>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</si>
  <si>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</si>
  <si>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</si>
  <si>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</si>
  <si>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</si>
  <si>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</si>
  <si>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</si>
  <si>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</si>
  <si>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</si>
  <si>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</si>
  <si>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</si>
  <si>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</si>
  <si>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</si>
  <si>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</si>
  <si>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</si>
  <si>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</si>
  <si>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</si>
  <si>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</si>
  <si>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</si>
  <si>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</si>
  <si>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</si>
  <si>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</si>
  <si>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</si>
  <si>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</si>
  <si>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</si>
  <si>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</si>
  <si>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</si>
  <si>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</si>
  <si>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</si>
  <si>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</si>
  <si>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</si>
  <si>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</si>
  <si>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</si>
  <si>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</si>
  <si>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</si>
  <si>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</si>
  <si>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</si>
  <si>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</si>
  <si>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</si>
  <si>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</si>
  <si>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</si>
  <si>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</si>
  <si>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</si>
  <si>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</si>
  <si>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</si>
  <si>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</si>
  <si>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</si>
  <si>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</si>
  <si>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</si>
  <si>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</si>
  <si>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</si>
  <si>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</si>
  <si>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</si>
  <si>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</si>
  <si>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</si>
  <si>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</si>
  <si>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</si>
  <si>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</si>
  <si>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</si>
  <si>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</si>
  <si>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</si>
  <si>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</si>
  <si>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</si>
  <si>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</si>
  <si>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</si>
  <si>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</si>
  <si>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</si>
  <si>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</si>
  <si>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</si>
  <si>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</si>
  <si>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</si>
  <si>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</si>
  <si>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</si>
  <si>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</si>
  <si>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</si>
  <si>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</si>
  <si>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</si>
  <si>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</si>
  <si>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</si>
  <si>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</si>
  <si>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</si>
  <si>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</si>
  <si>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</si>
  <si>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</si>
  <si>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</si>
  <si>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</si>
  <si>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</si>
  <si>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</si>
  <si>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</si>
  <si>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</si>
  <si>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</si>
  <si>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</si>
  <si>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</si>
  <si>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</si>
  <si>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</si>
  <si>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</si>
  <si>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</si>
  <si>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</si>
  <si>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</si>
  <si>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</si>
  <si>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</si>
  <si>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</si>
  <si>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</si>
  <si>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</si>
  <si>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</si>
  <si>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</si>
  <si>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</si>
  <si>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</si>
  <si>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</si>
  <si>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</si>
  <si>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</si>
  <si>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</si>
  <si>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</si>
  <si>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</si>
  <si>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</si>
  <si>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</si>
  <si>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</si>
  <si>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</si>
  <si>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</si>
  <si>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</si>
  <si>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</si>
  <si>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</si>
  <si>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</si>
  <si>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</si>
  <si>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</si>
  <si>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</si>
  <si>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</si>
  <si>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</si>
  <si>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</si>
  <si>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</si>
  <si>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</si>
  <si>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</si>
  <si>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</si>
  <si>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</si>
  <si>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</si>
  <si>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</si>
  <si>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</si>
  <si>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</si>
  <si>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</si>
  <si>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</si>
  <si>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</si>
  <si>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</si>
  <si>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</si>
  <si>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</si>
  <si>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</si>
  <si>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</si>
  <si>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</si>
  <si>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</si>
  <si>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</si>
  <si>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</si>
  <si>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</si>
  <si>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</si>
  <si>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</si>
  <si>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</si>
  <si>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</si>
  <si>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</si>
  <si>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</si>
  <si>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</si>
  <si>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</si>
  <si>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</si>
  <si>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</si>
  <si>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</si>
  <si>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</si>
  <si>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</si>
  <si>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</si>
  <si>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</si>
  <si>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</si>
  <si>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</si>
  <si>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</si>
  <si>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</si>
  <si>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</si>
  <si>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</si>
  <si>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</si>
  <si>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</si>
  <si>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</si>
  <si>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</si>
  <si>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</si>
  <si>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</si>
  <si>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</si>
  <si>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</si>
  <si>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</si>
  <si>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</si>
  <si>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</si>
  <si>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</si>
  <si>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</si>
  <si>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</si>
  <si>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</si>
  <si>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</si>
  <si>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</si>
  <si>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</si>
  <si>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</si>
  <si>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</si>
  <si>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</si>
  <si>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</si>
  <si>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</si>
  <si>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</si>
  <si>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</si>
  <si>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</si>
  <si>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</si>
  <si>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</si>
  <si>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</si>
  <si>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</si>
  <si>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</si>
  <si>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</si>
  <si>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</si>
  <si>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</si>
  <si>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</si>
  <si>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</si>
  <si>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</si>
  <si>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</si>
  <si>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</si>
  <si>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</si>
  <si>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</si>
  <si>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</si>
  <si>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</si>
  <si>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</si>
  <si>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</si>
  <si>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</si>
  <si>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</si>
  <si>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</si>
  <si>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</si>
  <si>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</si>
  <si>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</si>
  <si>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</si>
  <si>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</si>
  <si>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</si>
  <si>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</si>
  <si>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</si>
  <si>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</si>
  <si>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</si>
  <si>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</si>
  <si>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</si>
  <si>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</si>
  <si>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</si>
  <si>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</si>
  <si>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</si>
  <si>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</si>
  <si>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</si>
  <si>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</si>
  <si>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</si>
  <si>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</si>
  <si>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</si>
  <si>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</si>
  <si>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</si>
  <si>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</si>
  <si>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</si>
  <si>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</si>
  <si>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</si>
  <si>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</si>
  <si>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</si>
  <si>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</si>
  <si>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</si>
  <si>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</si>
  <si>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</si>
  <si>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</si>
  <si>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</si>
  <si>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</si>
  <si>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</si>
  <si>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</si>
  <si>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</si>
  <si>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</si>
  <si>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</si>
  <si>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</si>
  <si>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</si>
  <si>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</si>
  <si>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</si>
  <si>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</si>
  <si>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</si>
  <si>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</si>
  <si>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</si>
  <si>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</si>
  <si>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</si>
  <si>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</si>
  <si>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</si>
  <si>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</si>
  <si>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</si>
  <si>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</si>
  <si>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</si>
  <si>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</si>
  <si>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</si>
  <si>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</si>
  <si>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</si>
  <si>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</si>
  <si>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</si>
  <si>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</si>
  <si>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</si>
  <si>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</si>
  <si>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</si>
  <si>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</si>
  <si>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</si>
  <si>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</si>
  <si>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</si>
  <si>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</si>
  <si>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</si>
  <si>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</si>
  <si>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</si>
  <si>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</si>
  <si>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</si>
  <si>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</si>
  <si>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</si>
  <si>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</si>
  <si>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</si>
  <si>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</si>
  <si>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</si>
  <si>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</si>
  <si>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</si>
  <si>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</si>
  <si>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</si>
  <si>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</si>
  <si>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</si>
  <si>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</si>
  <si>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</si>
  <si>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</si>
  <si>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</si>
  <si>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</si>
  <si>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</si>
  <si>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</si>
  <si>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</si>
  <si>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</si>
  <si>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</si>
  <si>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</si>
  <si>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</si>
  <si>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</si>
  <si>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</si>
  <si>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</si>
  <si>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</si>
  <si>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</si>
  <si>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</si>
  <si>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</si>
  <si>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</si>
  <si>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</si>
  <si>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</si>
  <si>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</si>
  <si>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</si>
  <si>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</si>
  <si>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</si>
  <si>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</si>
  <si>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</si>
  <si>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</si>
  <si>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</si>
  <si>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</si>
  <si>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</si>
  <si>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</si>
  <si>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</si>
  <si>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</si>
  <si>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</si>
  <si>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</si>
  <si>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</si>
  <si>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</si>
  <si>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</si>
  <si>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</si>
  <si>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</si>
  <si>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</si>
  <si>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</si>
  <si>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</si>
  <si>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</si>
  <si>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</si>
  <si>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</si>
  <si>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</si>
  <si>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</si>
  <si>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</si>
  <si>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</si>
  <si>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2021指數彙編分類</t>
    <phoneticPr fontId="3" type="noConversion"/>
  </si>
  <si>
    <t>20210524收盤價</t>
    <phoneticPr fontId="3" type="noConversion"/>
  </si>
  <si>
    <t>20210525收盤價</t>
    <phoneticPr fontId="3" type="noConversion"/>
  </si>
  <si>
    <t>20210526收盤價</t>
    <phoneticPr fontId="3" type="noConversion"/>
  </si>
  <si>
    <t>20210526收盤價</t>
    <phoneticPr fontId="3" type="noConversion"/>
  </si>
  <si>
    <t>20210527收盤價</t>
    <phoneticPr fontId="3" type="noConversion"/>
  </si>
  <si>
    <t>20210527收盤價</t>
    <phoneticPr fontId="3" type="noConversion"/>
  </si>
  <si>
    <t>20210528收盤價</t>
    <phoneticPr fontId="3" type="noConversion"/>
  </si>
  <si>
    <t>20210528收盤價</t>
    <phoneticPr fontId="3" type="noConversion"/>
  </si>
  <si>
    <t>20210524外資買賣超</t>
    <phoneticPr fontId="3" type="noConversion"/>
  </si>
  <si>
    <t>20210525外資買賣超</t>
    <phoneticPr fontId="3" type="noConversion"/>
  </si>
  <si>
    <t>20210526外資買賣超</t>
    <phoneticPr fontId="3" type="noConversion"/>
  </si>
  <si>
    <t>20210526外資買賣超</t>
    <phoneticPr fontId="3" type="noConversion"/>
  </si>
  <si>
    <t>20210527外資買賣超</t>
    <phoneticPr fontId="3" type="noConversion"/>
  </si>
  <si>
    <t>20210527外資買賣超</t>
    <phoneticPr fontId="3" type="noConversion"/>
  </si>
  <si>
    <t>20210528外資買賣超</t>
    <phoneticPr fontId="3" type="noConversion"/>
  </si>
  <si>
    <t>20210528外資買賣超</t>
    <phoneticPr fontId="3" type="noConversion"/>
  </si>
  <si>
    <t>20210524投信買賣超</t>
    <phoneticPr fontId="3" type="noConversion"/>
  </si>
  <si>
    <t>20210525投信買賣超</t>
    <phoneticPr fontId="3" type="noConversion"/>
  </si>
  <si>
    <t>20210525投信買賣超</t>
    <phoneticPr fontId="3" type="noConversion"/>
  </si>
  <si>
    <t>20210526投信買賣超</t>
    <phoneticPr fontId="3" type="noConversion"/>
  </si>
  <si>
    <t>20210527投信買賣超</t>
    <phoneticPr fontId="3" type="noConversion"/>
  </si>
  <si>
    <t>20210527投信買賣超</t>
    <phoneticPr fontId="3" type="noConversion"/>
  </si>
  <si>
    <t>20210528投信買賣超</t>
    <phoneticPr fontId="3" type="noConversion"/>
  </si>
  <si>
    <t>20210528投信買賣超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</si>
  <si>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</si>
  <si>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</si>
  <si>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</si>
  <si>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</si>
  <si>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</si>
  <si>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</si>
  <si>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</si>
  <si>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</si>
  <si>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</si>
  <si>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</si>
  <si>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</si>
  <si>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</si>
  <si>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</si>
  <si>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</si>
  <si>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</si>
  <si>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</si>
  <si>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</si>
  <si>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</si>
  <si>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</si>
  <si>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</si>
  <si>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</si>
  <si>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</si>
  <si>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傳產-電機</t>
    <phoneticPr fontId="3" type="noConversion"/>
  </si>
  <si>
    <t>電子上游-IC-通路</t>
    <phoneticPr fontId="3" type="noConversion"/>
  </si>
  <si>
    <t>傳產-汽車零組件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</si>
  <si>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</si>
  <si>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</si>
  <si>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</si>
  <si>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</si>
  <si>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</si>
  <si>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</si>
  <si>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</si>
  <si>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</si>
  <si>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</si>
  <si>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</si>
  <si>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</si>
  <si>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</si>
  <si>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</si>
  <si>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</si>
  <si>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</si>
  <si>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</si>
  <si>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</si>
  <si>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</si>
  <si>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</si>
  <si>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</si>
  <si>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</si>
  <si>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</si>
  <si>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</si>
  <si>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</si>
  <si>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</si>
  <si>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</si>
  <si>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</si>
  <si>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</si>
  <si>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</si>
  <si>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</si>
  <si>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</si>
  <si>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</si>
  <si>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</si>
  <si>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</si>
  <si>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</si>
  <si>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</si>
  <si>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</si>
  <si>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電子上游-PCB-製造</t>
    <phoneticPr fontId="3" type="noConversion"/>
  </si>
  <si>
    <t>傳產-電機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</si>
  <si>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</si>
  <si>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</si>
  <si>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</si>
  <si>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</si>
  <si>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</si>
  <si>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</si>
  <si>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</si>
  <si>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</si>
  <si>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</si>
  <si>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</si>
  <si>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</si>
  <si>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</si>
  <si>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電子中游-通訊設備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</si>
  <si>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</si>
  <si>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</si>
  <si>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</si>
  <si>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</si>
  <si>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電子上游-DRAM銷售</t>
    <phoneticPr fontId="3" type="noConversion"/>
  </si>
  <si>
    <t>電子上游-PCB-材料設備</t>
    <phoneticPr fontId="3" type="noConversion"/>
  </si>
  <si>
    <t>電子下游-商業自動化</t>
    <phoneticPr fontId="3" type="noConversion"/>
  </si>
  <si>
    <t>電子下游-消費電子</t>
    <phoneticPr fontId="3" type="noConversion"/>
  </si>
  <si>
    <t>傳產-其他</t>
    <phoneticPr fontId="3" type="noConversion"/>
  </si>
  <si>
    <t>傳產-汽車零組件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</si>
  <si>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</si>
  <si>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</si>
  <si>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</si>
  <si>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</si>
  <si>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</si>
  <si>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</si>
  <si>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</si>
  <si>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</si>
  <si>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</si>
  <si>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</si>
  <si>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</si>
  <si>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</si>
  <si>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</si>
  <si>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</si>
  <si>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傳產-觀光</t>
    <phoneticPr fontId="3" type="noConversion"/>
  </si>
  <si>
    <t>傳產-百貨</t>
    <phoneticPr fontId="3" type="noConversion"/>
  </si>
  <si>
    <t>電子中游-其他</t>
    <phoneticPr fontId="3" type="noConversion"/>
  </si>
  <si>
    <t>電子中游-光學鏡片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</si>
  <si>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</si>
  <si>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</si>
  <si>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</si>
  <si>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</si>
  <si>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</si>
  <si>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</si>
  <si>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</si>
  <si>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</si>
  <si>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</si>
  <si>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</si>
  <si>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</si>
  <si>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電子中游-LCD-零組件</t>
    <phoneticPr fontId="3" type="noConversion"/>
  </si>
  <si>
    <t>電子下游-數位相機</t>
    <phoneticPr fontId="3" type="noConversion"/>
  </si>
  <si>
    <t>電子中游-通訊設備</t>
    <phoneticPr fontId="3" type="noConversion"/>
  </si>
  <si>
    <t>軟體-其他</t>
    <phoneticPr fontId="3" type="noConversion"/>
  </si>
  <si>
    <t>電子下游-資訊通路</t>
    <phoneticPr fontId="3" type="noConversion"/>
  </si>
  <si>
    <t>傳產-生技</t>
    <phoneticPr fontId="3" type="noConversion"/>
  </si>
  <si>
    <t>傳產-生技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</si>
  <si>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</si>
  <si>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</si>
  <si>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電子上游-IC-封測</t>
    <phoneticPr fontId="3" type="noConversion"/>
  </si>
  <si>
    <t>軟體-遊戲</t>
    <phoneticPr fontId="3" type="noConversion"/>
  </si>
  <si>
    <t>電子中游-其他</t>
    <phoneticPr fontId="3" type="noConversion"/>
  </si>
  <si>
    <t>電子下游-其他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</si>
  <si>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</si>
  <si>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</si>
  <si>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電子中游-光學鏡片</t>
    <phoneticPr fontId="3" type="noConversion"/>
  </si>
  <si>
    <t>電子上游-被動元件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</si>
  <si>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</si>
  <si>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</si>
  <si>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軟體-遊戲</t>
    <phoneticPr fontId="3" type="noConversion"/>
  </si>
  <si>
    <t>電子上游-IC-封測</t>
    <phoneticPr fontId="3" type="noConversion"/>
  </si>
  <si>
    <t>軟體-系統整合</t>
    <phoneticPr fontId="3" type="noConversion"/>
  </si>
  <si>
    <t>電子中游-儀器設備工程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</si>
  <si>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</si>
  <si>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</si>
  <si>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電子中游-網通</t>
    <phoneticPr fontId="3" type="noConversion"/>
  </si>
  <si>
    <t>電子中游-EMS</t>
    <phoneticPr fontId="3" type="noConversion"/>
  </si>
  <si>
    <t>傳產-生技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</si>
  <si>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</si>
  <si>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</si>
  <si>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</si>
  <si>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</si>
  <si>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</si>
  <si>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</si>
  <si>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傳產-化學工業</t>
    <phoneticPr fontId="3" type="noConversion"/>
  </si>
  <si>
    <t>傳產-塑膠</t>
    <phoneticPr fontId="3" type="noConversion"/>
  </si>
  <si>
    <t>電子下游-手機製造</t>
    <phoneticPr fontId="3" type="noConversion"/>
  </si>
  <si>
    <t>電子中游-LCD-零組件</t>
    <phoneticPr fontId="3" type="noConversion"/>
  </si>
  <si>
    <t>電子中游-LCD-STN面板</t>
    <phoneticPr fontId="3" type="noConversion"/>
  </si>
  <si>
    <t>電子上游-IC-製造</t>
    <phoneticPr fontId="3" type="noConversion"/>
  </si>
  <si>
    <t>電子下游-其他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</si>
  <si>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</si>
  <si>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</si>
  <si>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</si>
  <si>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</si>
  <si>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</si>
  <si>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電子上游-IC-代工</t>
    <phoneticPr fontId="3" type="noConversion"/>
  </si>
  <si>
    <t>電子中游-PC介面卡</t>
    <phoneticPr fontId="3" type="noConversion"/>
  </si>
  <si>
    <t>傳產-營建</t>
    <phoneticPr fontId="3" type="noConversion"/>
  </si>
  <si>
    <t>金融-證券</t>
    <phoneticPr fontId="3" type="noConversion"/>
  </si>
  <si>
    <t>電子下游-安全監控</t>
    <phoneticPr fontId="3" type="noConversion"/>
  </si>
  <si>
    <t>電子上游-被動元件</t>
    <phoneticPr fontId="3" type="noConversion"/>
  </si>
  <si>
    <t>電子下游-掃描器</t>
    <phoneticPr fontId="3" type="noConversion"/>
  </si>
  <si>
    <t>電子下游-工業電腦</t>
    <phoneticPr fontId="3" type="noConversion"/>
  </si>
  <si>
    <t>軟體-遊戲</t>
    <phoneticPr fontId="3" type="noConversion"/>
  </si>
  <si>
    <t>電子上游-IC-其他</t>
    <phoneticPr fontId="3" type="noConversion"/>
  </si>
  <si>
    <t>電子中游-EMS</t>
    <phoneticPr fontId="3" type="noConversion"/>
  </si>
  <si>
    <t>傳產-其他</t>
    <phoneticPr fontId="3" type="noConversion"/>
  </si>
  <si>
    <t>電子上游-IC-設計</t>
    <phoneticPr fontId="3" type="noConversion"/>
  </si>
  <si>
    <t>電子中游-LCD-TFT面板</t>
    <phoneticPr fontId="3" type="noConversion"/>
  </si>
  <si>
    <t>電子中游-機殼</t>
    <phoneticPr fontId="3" type="noConversion"/>
  </si>
  <si>
    <t>電子上游-PCB-製造</t>
    <phoneticPr fontId="3" type="noConversion"/>
  </si>
  <si>
    <t>傳產-其他</t>
    <phoneticPr fontId="3" type="noConversion"/>
  </si>
  <si>
    <t>電子下游-工業電腦</t>
    <phoneticPr fontId="3" type="noConversion"/>
  </si>
  <si>
    <t>電子中游-LCD-零組件</t>
    <phoneticPr fontId="3" type="noConversion"/>
  </si>
  <si>
    <t>電子下游-數位相機</t>
    <phoneticPr fontId="3" type="noConversion"/>
  </si>
  <si>
    <t>電子上游-IC-設計</t>
    <phoneticPr fontId="3" type="noConversion"/>
  </si>
  <si>
    <t>電子上游-DRAM銷售</t>
    <phoneticPr fontId="3" type="noConversion"/>
  </si>
  <si>
    <t>傳產-生技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</si>
  <si>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</si>
  <si>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</si>
  <si>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傳產-鋼鐵</t>
    <phoneticPr fontId="3" type="noConversion"/>
  </si>
  <si>
    <t>傳產-塑膠</t>
    <phoneticPr fontId="3" type="noConversion"/>
  </si>
  <si>
    <t>傳產-航運</t>
    <phoneticPr fontId="3" type="noConversion"/>
  </si>
  <si>
    <t>傳產-電機</t>
    <phoneticPr fontId="3" type="noConversion"/>
  </si>
  <si>
    <t>電子中游-儀器設備工程</t>
    <phoneticPr fontId="3" type="noConversion"/>
  </si>
  <si>
    <t>傳產-生技</t>
    <phoneticPr fontId="3" type="noConversion"/>
  </si>
  <si>
    <t>傳產-生技</t>
    <phoneticPr fontId="3" type="noConversion"/>
  </si>
  <si>
    <t>電子中游-其他</t>
    <phoneticPr fontId="3" type="noConversion"/>
  </si>
  <si>
    <t>傳產-高爾夫球</t>
    <phoneticPr fontId="3" type="noConversion"/>
  </si>
  <si>
    <t>傳產-百貨</t>
    <phoneticPr fontId="3" type="noConversion"/>
  </si>
  <si>
    <t>電子上游-連接元件</t>
    <phoneticPr fontId="3" type="noConversion"/>
  </si>
  <si>
    <t>傳產-百貨</t>
    <phoneticPr fontId="3" type="noConversion"/>
  </si>
  <si>
    <t>傳產-其他</t>
    <phoneticPr fontId="3" type="noConversion"/>
  </si>
  <si>
    <t>電子下游-其他</t>
    <phoneticPr fontId="3" type="noConversion"/>
  </si>
  <si>
    <t>傳產-其他</t>
    <phoneticPr fontId="3" type="noConversion"/>
  </si>
  <si>
    <t>軟體-其他</t>
    <phoneticPr fontId="3" type="noConversion"/>
  </si>
  <si>
    <t>軟體-其他</t>
    <phoneticPr fontId="3" type="noConversion"/>
  </si>
  <si>
    <t>傳產-食品</t>
    <phoneticPr fontId="3" type="noConversion"/>
  </si>
  <si>
    <t>傳產-紡織纖維</t>
    <phoneticPr fontId="3" type="noConversion"/>
  </si>
  <si>
    <t>傳產-自行車</t>
    <phoneticPr fontId="3" type="noConversion"/>
  </si>
  <si>
    <t>傳產-塑膠</t>
    <phoneticPr fontId="3" type="noConversion"/>
  </si>
  <si>
    <t>傳產-營建</t>
    <phoneticPr fontId="3" type="noConversion"/>
  </si>
  <si>
    <t>傳產-高爾夫球</t>
    <phoneticPr fontId="3" type="noConversion"/>
  </si>
  <si>
    <t>傳產-汽車零組件</t>
    <phoneticPr fontId="3" type="noConversion"/>
  </si>
  <si>
    <t>傳產-鋼鐵</t>
    <phoneticPr fontId="3" type="noConversion"/>
  </si>
  <si>
    <t>電子上游-LED及光元件</t>
    <phoneticPr fontId="3" type="noConversion"/>
  </si>
  <si>
    <t>電子中游-網通</t>
    <phoneticPr fontId="3" type="noConversion"/>
  </si>
  <si>
    <t>電子下游-數位相機</t>
    <phoneticPr fontId="3" type="noConversion"/>
  </si>
  <si>
    <t>傳產-自行車</t>
    <phoneticPr fontId="3" type="noConversion"/>
  </si>
  <si>
    <t>傳產-汽車零組件</t>
    <phoneticPr fontId="3" type="noConversion"/>
  </si>
  <si>
    <t>傳產-觀光</t>
    <phoneticPr fontId="3" type="noConversion"/>
  </si>
  <si>
    <t>傳產-汽車零組件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</si>
</sst>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4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5" borderId="0" xfId="0" applyNumberFormat="1" applyFont="1" applyFill="1" applyAlignment="1"/>
    <xf numFmtId="0" fontId="4" fillId="0" borderId="0" xfId="0" applyNumberFormat="1" applyFont="1" applyFill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44.716370833332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24收盤價" numFmtId="43">
      <sharedItems containsString="0" containsBlank="1" containsNumber="1" minValue="1.5" maxValue="3345"/>
    </cacheField>
    <cacheField name="20210525收盤價" numFmtId="43">
      <sharedItems containsString="0" containsBlank="1" containsNumber="1" minValue="1.46" maxValue="3490"/>
    </cacheField>
    <cacheField name="20210526收盤價" numFmtId="43">
      <sharedItems containsString="0" containsBlank="1" containsNumber="1" minValue="1.45" maxValue="3380"/>
    </cacheField>
    <cacheField name="20210527收盤價" numFmtId="43">
      <sharedItems containsString="0" containsBlank="1" containsNumber="1" minValue="1.45" maxValue="3510"/>
    </cacheField>
    <cacheField name="20210528收盤價" numFmtId="43">
      <sharedItems containsString="0" containsBlank="1" containsNumber="1" minValue="1.45" maxValue="3495"/>
    </cacheField>
    <cacheField name="20210524外資買賣超" numFmtId="0">
      <sharedItems containsString="0" containsBlank="1" containsNumber="1" containsInteger="1" minValue="-35861" maxValue="37697"/>
    </cacheField>
    <cacheField name="20210525外資買賣超" numFmtId="0">
      <sharedItems containsString="0" containsBlank="1" containsNumber="1" containsInteger="1" minValue="-68869" maxValue="32992"/>
    </cacheField>
    <cacheField name="20210526外資買賣超" numFmtId="0">
      <sharedItems containsString="0" containsBlank="1" containsNumber="1" containsInteger="1" minValue="-52254" maxValue="43279"/>
    </cacheField>
    <cacheField name="20210527外資買賣超" numFmtId="0">
      <sharedItems containsString="0" containsBlank="1" containsNumber="1" containsInteger="1" minValue="-24023" maxValue="33725"/>
    </cacheField>
    <cacheField name="20210528外資買賣超" numFmtId="0">
      <sharedItems containsString="0" containsBlank="1" containsNumber="1" containsInteger="1" minValue="-39417" maxValue="141000"/>
    </cacheField>
    <cacheField name="20210524投信買賣超" numFmtId="0">
      <sharedItems containsString="0" containsBlank="1" containsNumber="1" containsInteger="1" minValue="-4494" maxValue="8268"/>
    </cacheField>
    <cacheField name="20210525投信買賣超" numFmtId="0">
      <sharedItems containsString="0" containsBlank="1" containsNumber="1" containsInteger="1" minValue="-17163" maxValue="13507"/>
    </cacheField>
    <cacheField name="20210526投信買賣超" numFmtId="0">
      <sharedItems containsString="0" containsBlank="1" containsNumber="1" containsInteger="1" minValue="-14230" maxValue="11971"/>
    </cacheField>
    <cacheField name="20210527投信買賣超" numFmtId="0">
      <sharedItems containsString="0" containsBlank="1" containsNumber="1" containsInteger="1" minValue="-17900" maxValue="20753"/>
    </cacheField>
    <cacheField name="20210528投信買賣超" numFmtId="0">
      <sharedItems containsString="0" containsBlank="1" containsNumber="1" containsInteger="1" minValue="-1681" maxValue="9853"/>
    </cacheField>
    <cacheField name="自訂.外資day0" numFmtId="43">
      <sharedItems containsSemiMixedTypes="0" containsString="0" containsNumber="1" minValue="-30.983904000000003" maxValue="11.753399999999999"/>
    </cacheField>
    <cacheField name="自訂.外資day1" numFmtId="43">
      <sharedItems containsSemiMixedTypes="0" containsString="0" containsNumber="1" minValue="-15.736566500000002" maxValue="75.037930000000003"/>
    </cacheField>
    <cacheField name="自訂.外資day2" numFmtId="43">
      <sharedItems containsSemiMixedTypes="0" containsString="0" containsNumber="1" minValue="-26.806301999999999" maxValue="42.759652000000003"/>
    </cacheField>
    <cacheField name="自訂.外資day3" numFmtId="43">
      <sharedItems containsSemiMixedTypes="0" containsString="0" containsNumber="1" minValue="-46.839359999999999" maxValue="34.736750000000001"/>
    </cacheField>
    <cacheField name="自訂.外資day4" numFmtId="43">
      <sharedItems containsSemiMixedTypes="0" containsString="0" containsNumber="1" minValue="-7.1344770000000004" maxValue="54.08529999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44.716373148149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24收盤價" numFmtId="43">
      <sharedItems containsString="0" containsBlank="1" containsNumber="1" minValue="1.5" maxValue="3345"/>
    </cacheField>
    <cacheField name="20210525收盤價" numFmtId="43">
      <sharedItems containsString="0" containsBlank="1" containsNumber="1" minValue="1.46" maxValue="3490"/>
    </cacheField>
    <cacheField name="20210526收盤價" numFmtId="43">
      <sharedItems containsString="0" containsBlank="1" containsNumber="1" minValue="1.45" maxValue="3380"/>
    </cacheField>
    <cacheField name="20210527收盤價" numFmtId="43">
      <sharedItems containsString="0" containsBlank="1" containsNumber="1" minValue="1.45" maxValue="3510"/>
    </cacheField>
    <cacheField name="20210528收盤價" numFmtId="43">
      <sharedItems containsString="0" containsBlank="1" containsNumber="1" minValue="1.45" maxValue="3495"/>
    </cacheField>
    <cacheField name="20210524外資買賣超" numFmtId="0">
      <sharedItems containsString="0" containsBlank="1" containsNumber="1" containsInteger="1" minValue="-35861" maxValue="37697"/>
    </cacheField>
    <cacheField name="20210525外資買賣超" numFmtId="0">
      <sharedItems containsString="0" containsBlank="1" containsNumber="1" containsInteger="1" minValue="-68869" maxValue="32992"/>
    </cacheField>
    <cacheField name="20210526外資買賣超" numFmtId="0">
      <sharedItems containsString="0" containsBlank="1" containsNumber="1" containsInteger="1" minValue="-52254" maxValue="43279"/>
    </cacheField>
    <cacheField name="20210527外資買賣超" numFmtId="0">
      <sharedItems containsString="0" containsBlank="1" containsNumber="1" containsInteger="1" minValue="-24023" maxValue="33725"/>
    </cacheField>
    <cacheField name="20210528外資買賣超" numFmtId="0">
      <sharedItems containsString="0" containsBlank="1" containsNumber="1" containsInteger="1" minValue="-39417" maxValue="141000"/>
    </cacheField>
    <cacheField name="20210524投信買賣超" numFmtId="0">
      <sharedItems containsString="0" containsBlank="1" containsNumber="1" containsInteger="1" minValue="-4494" maxValue="8268"/>
    </cacheField>
    <cacheField name="20210525投信買賣超" numFmtId="0">
      <sharedItems containsString="0" containsBlank="1" containsNumber="1" containsInteger="1" minValue="-17163" maxValue="13507"/>
    </cacheField>
    <cacheField name="20210526投信買賣超" numFmtId="0">
      <sharedItems containsString="0" containsBlank="1" containsNumber="1" containsInteger="1" minValue="-14230" maxValue="11971"/>
    </cacheField>
    <cacheField name="20210527投信買賣超" numFmtId="0">
      <sharedItems containsString="0" containsBlank="1" containsNumber="1" containsInteger="1" minValue="-17900" maxValue="20753"/>
    </cacheField>
    <cacheField name="20210528投信買賣超" numFmtId="0">
      <sharedItems containsString="0" containsBlank="1" containsNumber="1" containsInteger="1" minValue="-1681" maxValue="9853"/>
    </cacheField>
    <cacheField name="自訂.外資day0" numFmtId="43">
      <sharedItems containsSemiMixedTypes="0" containsString="0" containsNumber="1" minValue="-30.983904000000003" maxValue="11.753399999999999"/>
    </cacheField>
    <cacheField name="自訂.外資day1" numFmtId="43">
      <sharedItems containsSemiMixedTypes="0" containsString="0" containsNumber="1" minValue="-15.736566500000002" maxValue="75.037930000000003"/>
    </cacheField>
    <cacheField name="自訂.外資day2" numFmtId="43">
      <sharedItems containsSemiMixedTypes="0" containsString="0" containsNumber="1" minValue="-26.806301999999999" maxValue="42.759652000000003"/>
    </cacheField>
    <cacheField name="自訂.外資day3" numFmtId="43">
      <sharedItems containsSemiMixedTypes="0" containsString="0" containsNumber="1" minValue="-46.839359999999999" maxValue="34.736750000000001"/>
    </cacheField>
    <cacheField name="自訂.外資day4" numFmtId="43">
      <sharedItems containsSemiMixedTypes="0" containsString="0" containsNumber="1" minValue="-7.1344770000000004" maxValue="54.085299999999997"/>
    </cacheField>
    <cacheField name="自訂.投信day0" numFmtId="43">
      <sharedItems containsSemiMixedTypes="0" containsString="0" containsNumber="1" minValue="-2.3993280000000001" maxValue="4.026516"/>
    </cacheField>
    <cacheField name="自訂.投信day1" numFmtId="43">
      <sharedItems containsSemiMixedTypes="0" containsString="0" containsNumber="1" minValue="-14.142312000000002" maxValue="7.2933300000000001"/>
    </cacheField>
    <cacheField name="自訂.投信day2" numFmtId="43">
      <sharedItems containsSemiMixedTypes="0" containsString="0" containsNumber="1" minValue="-5.7206479999999997" maxValue="6.8035500000000004"/>
    </cacheField>
    <cacheField name="自訂.投信day3" numFmtId="43">
      <sharedItems containsSemiMixedTypes="0" containsString="0" containsNumber="1" minValue="-3.9022000000000001" maxValue="6.25068"/>
    </cacheField>
    <cacheField name="自訂.投信day4" numFmtId="43">
      <sharedItems containsSemiMixedTypes="0" containsString="0" containsNumber="1" minValue="-1.3184" maxValue="5.51965000000000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1.3"/>
    <n v="51.1"/>
    <n v="50.7"/>
    <n v="50.3"/>
    <n v="50.6"/>
    <n v="4133"/>
    <n v="-1049"/>
    <n v="-854"/>
    <n v="-11000"/>
    <n v="2293"/>
    <n v="0"/>
    <n v="-88"/>
    <n v="-190"/>
    <n v="-2030"/>
    <n v="-1269"/>
    <n v="2.1202290000000001"/>
    <n v="-0.53603900000000004"/>
    <n v="-0.43297800000000003"/>
    <n v="-5.5330000000000004"/>
    <n v="1.160258"/>
  </r>
  <r>
    <s v="1102"/>
    <s v="亞泥"/>
    <x v="0"/>
    <n v="50.3"/>
    <n v="50.3"/>
    <n v="50.1"/>
    <n v="50.2"/>
    <n v="50.4"/>
    <n v="491"/>
    <n v="-199"/>
    <n v="239"/>
    <n v="2623"/>
    <n v="5351"/>
    <n v="-1379"/>
    <n v="-1661"/>
    <n v="-1999"/>
    <n v="4"/>
    <n v="0"/>
    <n v="0.246973"/>
    <n v="-0.10009699999999999"/>
    <n v="0.119739"/>
    <n v="1.316746"/>
    <n v="2.6969039999999995"/>
  </r>
  <r>
    <s v="1103"/>
    <s v="嘉泥"/>
    <x v="0"/>
    <n v="21.6"/>
    <n v="21.55"/>
    <n v="21.85"/>
    <n v="21.8"/>
    <n v="21.95"/>
    <n v="395"/>
    <n v="-746"/>
    <n v="546"/>
    <n v="-64"/>
    <n v="34"/>
    <n v="0"/>
    <n v="17"/>
    <n v="8"/>
    <n v="0"/>
    <n v="0"/>
    <n v="8.5319999999999993E-2"/>
    <n v="-0.16076300000000002"/>
    <n v="0.119301"/>
    <n v="-1.3952000000000001E-2"/>
    <n v="7.4629999999999991E-3"/>
  </r>
  <r>
    <s v="1104"/>
    <s v="環泥"/>
    <x v="0"/>
    <n v="22.55"/>
    <n v="22.45"/>
    <n v="22.6"/>
    <n v="22.25"/>
    <n v="22.45"/>
    <n v="385"/>
    <n v="-115"/>
    <n v="187"/>
    <n v="-203"/>
    <n v="200"/>
    <n v="0"/>
    <n v="0"/>
    <n v="0"/>
    <n v="0"/>
    <n v="0"/>
    <n v="8.6817500000000006E-2"/>
    <n v="-2.58175E-2"/>
    <n v="4.2262000000000001E-2"/>
    <n v="-4.5167499999999999E-2"/>
    <n v="4.4900000000000002E-2"/>
  </r>
  <r>
    <s v="1108"/>
    <s v="幸福"/>
    <x v="0"/>
    <n v="14"/>
    <n v="13.7"/>
    <n v="13.8"/>
    <n v="13.65"/>
    <n v="13.95"/>
    <n v="184"/>
    <n v="-534"/>
    <n v="461"/>
    <n v="-232"/>
    <n v="255"/>
    <n v="0"/>
    <n v="0"/>
    <n v="0"/>
    <n v="0"/>
    <n v="0"/>
    <n v="2.5760000000000002E-2"/>
    <n v="-7.3157999999999987E-2"/>
    <n v="6.3618000000000008E-2"/>
    <n v="-3.1668000000000002E-2"/>
    <n v="3.55725E-2"/>
  </r>
  <r>
    <s v="1109"/>
    <s v="信大"/>
    <x v="0"/>
    <n v="26.15"/>
    <n v="25.7"/>
    <n v="26"/>
    <n v="25.8"/>
    <n v="26.05"/>
    <n v="37"/>
    <n v="-365"/>
    <n v="113"/>
    <n v="18"/>
    <n v="264"/>
    <n v="0"/>
    <n v="0"/>
    <n v="0"/>
    <n v="0"/>
    <n v="0"/>
    <n v="9.6755000000000001E-3"/>
    <n v="-9.3804999999999999E-2"/>
    <n v="2.938E-2"/>
    <n v="4.6440000000000006E-3"/>
    <n v="6.8772E-2"/>
  </r>
  <r>
    <s v="1110"/>
    <s v="東泥"/>
    <x v="0"/>
    <n v="16.25"/>
    <n v="16.25"/>
    <n v="16.25"/>
    <n v="15.85"/>
    <n v="16"/>
    <n v="-14"/>
    <n v="23"/>
    <n v="-5"/>
    <n v="-29"/>
    <n v="21"/>
    <n v="0"/>
    <n v="0"/>
    <n v="0"/>
    <n v="0"/>
    <n v="0"/>
    <n v="-2.2750000000000001E-3"/>
    <n v="3.7374999999999999E-3"/>
    <n v="-8.1249999999999996E-4"/>
    <n v="-4.5964999999999999E-3"/>
    <n v="3.3600000000000001E-3"/>
  </r>
  <r>
    <s v="1201"/>
    <s v="味全"/>
    <x v="1"/>
    <n v="21.4"/>
    <n v="21.4"/>
    <n v="21.4"/>
    <n v="21.3"/>
    <n v="21.4"/>
    <n v="17"/>
    <n v="-242"/>
    <n v="245"/>
    <n v="-14"/>
    <n v="-76"/>
    <n v="0"/>
    <n v="0"/>
    <n v="0"/>
    <n v="0"/>
    <n v="0"/>
    <n v="3.6379999999999997E-3"/>
    <n v="-5.1787999999999994E-2"/>
    <n v="5.2429999999999997E-2"/>
    <n v="-2.9819999999999998E-3"/>
    <n v="-1.6263999999999997E-2"/>
  </r>
  <r>
    <s v="1203"/>
    <s v="味王"/>
    <x v="1"/>
    <n v="35.700000000000003"/>
    <n v="35.700000000000003"/>
    <n v="35.549999999999997"/>
    <n v="35.25"/>
    <n v="35.35"/>
    <n v="2"/>
    <n v="32"/>
    <n v="5"/>
    <n v="-17"/>
    <n v="4"/>
    <n v="0"/>
    <n v="0"/>
    <n v="0"/>
    <n v="0"/>
    <n v="0"/>
    <n v="7.1400000000000001E-4"/>
    <n v="1.1424E-2"/>
    <n v="1.7775E-3"/>
    <n v="-5.9925000000000004E-3"/>
    <n v="1.4140000000000001E-3"/>
  </r>
  <r>
    <s v="1210"/>
    <s v="大成"/>
    <x v="1"/>
    <n v="56.5"/>
    <n v="56.5"/>
    <n v="56.6"/>
    <n v="56.4"/>
    <n v="56.6"/>
    <n v="3"/>
    <n v="-137"/>
    <n v="-90"/>
    <n v="-184"/>
    <n v="-230"/>
    <n v="-317"/>
    <n v="0"/>
    <n v="0"/>
    <n v="0"/>
    <n v="0"/>
    <n v="1.6949999999999999E-3"/>
    <n v="-7.7405000000000002E-2"/>
    <n v="-5.0939999999999999E-2"/>
    <n v="-0.10377600000000001"/>
    <n v="-0.13017999999999999"/>
  </r>
  <r>
    <s v="1213"/>
    <s v="大飲"/>
    <x v="1"/>
    <n v="8.36"/>
    <n v="8.7200000000000006"/>
    <n v="8.6999999999999993"/>
    <n v="8.6999999999999993"/>
    <n v="8.75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7.8"/>
    <n v="77.7"/>
    <n v="77.900000000000006"/>
    <n v="77.599999999999994"/>
    <n v="78"/>
    <n v="-71"/>
    <n v="-120"/>
    <n v="-23"/>
    <n v="-135"/>
    <n v="-49"/>
    <n v="0"/>
    <n v="-2"/>
    <n v="0"/>
    <n v="0"/>
    <n v="0"/>
    <n v="-5.5238000000000002E-2"/>
    <n v="-9.3240000000000003E-2"/>
    <n v="-1.7916999999999999E-2"/>
    <n v="-0.10476000000000001"/>
    <n v="-3.8219999999999997E-2"/>
  </r>
  <r>
    <s v="1216"/>
    <s v="統一"/>
    <x v="1"/>
    <n v="73.599999999999994"/>
    <n v="73.2"/>
    <n v="72.8"/>
    <n v="72"/>
    <n v="72.8"/>
    <n v="-134"/>
    <n v="616"/>
    <n v="1268"/>
    <n v="-648"/>
    <n v="2344"/>
    <n v="0"/>
    <n v="-130"/>
    <n v="3"/>
    <n v="310"/>
    <n v="241"/>
    <n v="-9.8623999999999989E-2"/>
    <n v="0.45091200000000004"/>
    <n v="0.92310399999999992"/>
    <n v="-0.46655999999999997"/>
    <n v="1.7064319999999997"/>
  </r>
  <r>
    <s v="1217"/>
    <s v="愛之味"/>
    <x v="1"/>
    <n v="12.75"/>
    <n v="12.35"/>
    <n v="12.3"/>
    <n v="12.3"/>
    <n v="12.25"/>
    <n v="-101"/>
    <n v="-408"/>
    <n v="-53"/>
    <n v="-760"/>
    <n v="-212"/>
    <n v="0"/>
    <n v="0"/>
    <n v="0"/>
    <n v="0"/>
    <n v="0"/>
    <n v="-1.28775E-2"/>
    <n v="-5.0388000000000002E-2"/>
    <n v="-6.5190000000000005E-3"/>
    <n v="-9.3479999999999994E-2"/>
    <n v="-2.597E-2"/>
  </r>
  <r>
    <s v="1218"/>
    <s v="泰山"/>
    <x v="1"/>
    <n v="28.85"/>
    <n v="28.6"/>
    <n v="29.1"/>
    <n v="28.75"/>
    <n v="28.9"/>
    <n v="-274"/>
    <n v="-327"/>
    <n v="-19"/>
    <n v="-294"/>
    <n v="-56"/>
    <n v="0"/>
    <n v="0"/>
    <n v="0"/>
    <n v="0"/>
    <n v="0"/>
    <n v="-7.9049000000000008E-2"/>
    <n v="-9.3522000000000008E-2"/>
    <n v="-5.5290000000000001E-3"/>
    <n v="-8.4525000000000003E-2"/>
    <n v="-1.6183999999999997E-2"/>
  </r>
  <r>
    <s v="1219"/>
    <s v="福壽"/>
    <x v="1"/>
    <n v="22.95"/>
    <n v="22.65"/>
    <n v="22.85"/>
    <n v="22.9"/>
    <n v="23.2"/>
    <n v="35"/>
    <n v="-611"/>
    <n v="1111"/>
    <n v="-22"/>
    <n v="317"/>
    <n v="0"/>
    <n v="0"/>
    <n v="0"/>
    <n v="0"/>
    <n v="0"/>
    <n v="8.0324999999999997E-3"/>
    <n v="-0.1383915"/>
    <n v="0.25386350000000002"/>
    <n v="-5.0379999999999999E-3"/>
    <n v="7.3543999999999998E-2"/>
  </r>
  <r>
    <s v="1220"/>
    <s v="台榮"/>
    <x v="1"/>
    <n v="15.9"/>
    <n v="15.95"/>
    <n v="16.100000000000001"/>
    <n v="16.149999999999999"/>
    <n v="16.45"/>
    <n v="250"/>
    <n v="27"/>
    <n v="440"/>
    <n v="147"/>
    <n v="322"/>
    <n v="0"/>
    <n v="0"/>
    <n v="0"/>
    <n v="0"/>
    <n v="0"/>
    <n v="3.9750000000000001E-2"/>
    <n v="4.3064999999999996E-3"/>
    <n v="7.0840000000000014E-2"/>
    <n v="2.3740499999999998E-2"/>
    <n v="5.2968999999999995E-2"/>
  </r>
  <r>
    <s v="1225"/>
    <s v="福懋油"/>
    <x v="1"/>
    <n v="44.25"/>
    <n v="43.4"/>
    <n v="44.4"/>
    <n v="43.9"/>
    <n v="44.15"/>
    <n v="44"/>
    <n v="-129"/>
    <n v="100"/>
    <n v="-10"/>
    <n v="18"/>
    <n v="0"/>
    <n v="0"/>
    <n v="0"/>
    <n v="0"/>
    <n v="0"/>
    <n v="1.9470000000000001E-2"/>
    <n v="-5.5985999999999994E-2"/>
    <n v="4.4400000000000002E-2"/>
    <n v="-4.3899999999999998E-3"/>
    <n v="7.9469999999999992E-3"/>
  </r>
  <r>
    <s v="1227"/>
    <s v="佳格"/>
    <x v="1"/>
    <n v="52.1"/>
    <n v="52.1"/>
    <n v="52"/>
    <n v="52.2"/>
    <n v="52.6"/>
    <n v="-299"/>
    <n v="-148"/>
    <n v="-584"/>
    <n v="424"/>
    <n v="124"/>
    <n v="0"/>
    <n v="-2"/>
    <n v="0"/>
    <n v="0"/>
    <n v="0"/>
    <n v="-0.155779"/>
    <n v="-7.7107999999999996E-2"/>
    <n v="-0.30368000000000001"/>
    <n v="0.22132800000000002"/>
    <n v="6.5224000000000004E-2"/>
  </r>
  <r>
    <s v="1229"/>
    <s v="聯華"/>
    <x v="1"/>
    <n v="47.55"/>
    <n v="47.7"/>
    <n v="47.85"/>
    <n v="48"/>
    <n v="49"/>
    <n v="-6"/>
    <n v="272"/>
    <n v="188"/>
    <n v="47"/>
    <n v="-45"/>
    <n v="0"/>
    <n v="-2"/>
    <n v="1"/>
    <n v="0"/>
    <n v="0"/>
    <n v="-2.8529999999999996E-3"/>
    <n v="0.12974400000000003"/>
    <n v="8.995800000000001E-2"/>
    <n v="2.256E-2"/>
    <n v="-2.205E-2"/>
  </r>
  <r>
    <s v="1231"/>
    <s v="聯華食"/>
    <x v="1"/>
    <n v="58.9"/>
    <n v="58.6"/>
    <n v="58.4"/>
    <n v="58.6"/>
    <n v="58.8"/>
    <n v="-185"/>
    <n v="-281"/>
    <n v="-80"/>
    <n v="-83"/>
    <n v="-80"/>
    <n v="0"/>
    <n v="0"/>
    <n v="0"/>
    <n v="0"/>
    <n v="0"/>
    <n v="-0.10896500000000001"/>
    <n v="-0.16466600000000003"/>
    <n v="-4.6719999999999998E-2"/>
    <n v="-4.8638000000000001E-2"/>
    <n v="-4.7039999999999998E-2"/>
  </r>
  <r>
    <s v="1232"/>
    <s v="大統益"/>
    <x v="1"/>
    <n v="161.5"/>
    <n v="160"/>
    <n v="159"/>
    <n v="163"/>
    <n v="161.5"/>
    <n v="52"/>
    <n v="-48"/>
    <n v="-19"/>
    <n v="67"/>
    <n v="-17"/>
    <n v="0"/>
    <n v="0"/>
    <n v="0"/>
    <n v="0"/>
    <n v="0"/>
    <n v="8.3979999999999999E-2"/>
    <n v="-7.6799999999999993E-2"/>
    <n v="-3.0210000000000001E-2"/>
    <n v="0.10921"/>
    <n v="-2.7455E-2"/>
  </r>
  <r>
    <s v="1233"/>
    <s v="天仁"/>
    <x v="1"/>
    <n v="34.299999999999997"/>
    <n v="34.9"/>
    <n v="35.200000000000003"/>
    <n v="34.25"/>
    <n v="34.5"/>
    <n v="1"/>
    <n v="3"/>
    <n v="-1"/>
    <n v="-3"/>
    <n v="-11"/>
    <n v="0"/>
    <n v="0"/>
    <n v="0"/>
    <n v="0"/>
    <n v="0"/>
    <n v="3.4299999999999999E-4"/>
    <n v="1.047E-3"/>
    <n v="-3.5200000000000005E-4"/>
    <n v="-1.0275E-3"/>
    <n v="-3.7950000000000002E-3"/>
  </r>
  <r>
    <s v="1234"/>
    <s v="黑松"/>
    <x v="1"/>
    <n v="34.799999999999997"/>
    <n v="35.049999999999997"/>
    <n v="34.950000000000003"/>
    <n v="35"/>
    <n v="35.049999999999997"/>
    <n v="-24"/>
    <n v="-8"/>
    <n v="-33"/>
    <n v="27"/>
    <n v="-15"/>
    <n v="0"/>
    <n v="0"/>
    <n v="0"/>
    <n v="0"/>
    <n v="0"/>
    <n v="-8.352E-3"/>
    <n v="-2.8039999999999996E-3"/>
    <n v="-1.1533500000000002E-2"/>
    <n v="9.4500000000000001E-3"/>
    <n v="-5.2575E-3"/>
  </r>
  <r>
    <s v="1235"/>
    <s v="興泰"/>
    <x v="1"/>
    <n v="32.799999999999997"/>
    <n v="32.450000000000003"/>
    <n v="33.1"/>
    <n v="32.950000000000003"/>
    <n v="33.200000000000003"/>
    <n v="-6"/>
    <n v="-1"/>
    <n v="0"/>
    <n v="-5"/>
    <n v="-1"/>
    <n v="0"/>
    <n v="0"/>
    <n v="0"/>
    <n v="0"/>
    <n v="0"/>
    <n v="-1.9679999999999997E-3"/>
    <n v="-3.2450000000000003E-4"/>
    <n v="0"/>
    <n v="-1.6475000000000001E-3"/>
    <n v="-3.3200000000000005E-4"/>
  </r>
  <r>
    <s v="1236"/>
    <s v="宏亞"/>
    <x v="1"/>
    <n v="16.149999999999999"/>
    <n v="15.85"/>
    <n v="15.75"/>
    <n v="15.45"/>
    <n v="15.2"/>
    <n v="29"/>
    <n v="17"/>
    <n v="-9"/>
    <n v="-17"/>
    <n v="26"/>
    <n v="0"/>
    <n v="0"/>
    <n v="0"/>
    <n v="0"/>
    <n v="0"/>
    <n v="4.6834999999999993E-3"/>
    <n v="2.6944999999999998E-3"/>
    <n v="-1.4174999999999999E-3"/>
    <n v="-2.6264999999999999E-3"/>
    <n v="3.9519999999999998E-3"/>
  </r>
  <r>
    <s v="1240"/>
    <s v="茂生農經"/>
    <x v="2"/>
    <n v="53.6"/>
    <n v="53.5"/>
    <n v="53"/>
    <n v="52.7"/>
    <n v="52.8"/>
    <n v="4"/>
    <n v="0"/>
    <n v="0"/>
    <n v="0"/>
    <n v="0"/>
    <n v="0"/>
    <n v="0"/>
    <n v="0"/>
    <n v="0"/>
    <n v="0"/>
    <n v="2.1440000000000001E-3"/>
    <n v="0"/>
    <n v="0"/>
    <n v="0"/>
    <n v="0"/>
  </r>
  <r>
    <s v="1256"/>
    <s v="鮮活果汁-KY"/>
    <x v="1"/>
    <n v="440"/>
    <n v="443"/>
    <n v="470"/>
    <n v="470"/>
    <n v="477.5"/>
    <n v="1"/>
    <n v="-2"/>
    <n v="-16"/>
    <n v="-12"/>
    <n v="0"/>
    <n v="0"/>
    <n v="0"/>
    <n v="0"/>
    <n v="0"/>
    <n v="0"/>
    <n v="4.4000000000000003E-3"/>
    <n v="-8.8599999999999998E-3"/>
    <n v="-7.5200000000000003E-2"/>
    <n v="-5.6399999999999999E-2"/>
    <n v="0"/>
  </r>
  <r>
    <s v="1258"/>
    <s v="其祥-KY"/>
    <x v="1"/>
    <n v="15.75"/>
    <n v="16.100000000000001"/>
    <n v="16.55"/>
    <n v="16.25"/>
    <n v="16.600000000000001"/>
    <n v="0"/>
    <n v="-1"/>
    <n v="-2"/>
    <n v="0"/>
    <n v="0"/>
    <n v="0"/>
    <n v="0"/>
    <n v="0"/>
    <n v="0"/>
    <n v="0"/>
    <n v="0"/>
    <n v="-1.6100000000000001E-4"/>
    <n v="-3.3100000000000002E-4"/>
    <n v="0"/>
    <n v="0"/>
  </r>
  <r>
    <s v="1259"/>
    <s v="安心"/>
    <x v="3"/>
    <n v="66.599999999999994"/>
    <n v="66.599999999999994"/>
    <n v="66.8"/>
    <n v="66.900000000000006"/>
    <n v="67.5"/>
    <n v="1"/>
    <n v="0"/>
    <n v="0"/>
    <n v="0"/>
    <n v="0"/>
    <n v="0"/>
    <n v="0"/>
    <n v="0"/>
    <n v="0"/>
    <n v="0"/>
    <n v="6.6599999999999993E-4"/>
    <n v="0"/>
    <n v="0"/>
    <n v="0"/>
    <n v="0"/>
  </r>
  <r>
    <s v="1264"/>
    <s v="德麥"/>
    <x v="1"/>
    <n v="306.5"/>
    <n v="304.5"/>
    <n v="306.5"/>
    <n v="307"/>
    <n v="305.5"/>
    <n v="1"/>
    <n v="0"/>
    <n v="1"/>
    <n v="0"/>
    <n v="0"/>
    <n v="0"/>
    <n v="0"/>
    <n v="0"/>
    <n v="0"/>
    <n v="0"/>
    <n v="3.065E-3"/>
    <n v="0"/>
    <n v="3.065E-3"/>
    <n v="0"/>
    <n v="0"/>
  </r>
  <r>
    <s v="1268"/>
    <s v="漢來美食"/>
    <x v="3"/>
    <n v="127"/>
    <n v="127"/>
    <n v="127"/>
    <n v="127"/>
    <n v="128"/>
    <n v="3"/>
    <n v="3"/>
    <n v="0"/>
    <n v="-1"/>
    <n v="2"/>
    <n v="0"/>
    <n v="0"/>
    <n v="0"/>
    <n v="0"/>
    <n v="0"/>
    <n v="3.81E-3"/>
    <n v="3.81E-3"/>
    <n v="0"/>
    <n v="-1.2700000000000001E-3"/>
    <n v="2.5600000000000002E-3"/>
  </r>
  <r>
    <s v="1301"/>
    <s v="台塑"/>
    <x v="4"/>
    <n v="98.9"/>
    <n v="102.5"/>
    <n v="101.5"/>
    <n v="101"/>
    <n v="101.5"/>
    <n v="1385"/>
    <n v="3328"/>
    <n v="267"/>
    <n v="502"/>
    <n v="1583"/>
    <n v="0"/>
    <n v="45"/>
    <n v="-178"/>
    <n v="-117"/>
    <n v="-514"/>
    <n v="1.3697649999999999"/>
    <n v="3.4112"/>
    <n v="0.271005"/>
    <n v="0.50702000000000003"/>
    <n v="1.6067450000000001"/>
  </r>
  <r>
    <s v="1303"/>
    <s v="南亞"/>
    <x v="4"/>
    <n v="81.7"/>
    <n v="84.3"/>
    <n v="83.3"/>
    <n v="82.1"/>
    <n v="83.5"/>
    <n v="-1438"/>
    <n v="22"/>
    <n v="-1430"/>
    <n v="-295"/>
    <n v="2001"/>
    <n v="0"/>
    <n v="910"/>
    <n v="-773"/>
    <n v="-1148"/>
    <n v="-330"/>
    <n v="-1.1748460000000001"/>
    <n v="1.8546E-2"/>
    <n v="-1.19119"/>
    <n v="-0.24219499999999999"/>
    <n v="1.6708350000000001"/>
  </r>
  <r>
    <s v="1304"/>
    <s v="台聚"/>
    <x v="4"/>
    <n v="31.35"/>
    <n v="34.450000000000003"/>
    <n v="33.700000000000003"/>
    <n v="33.049999999999997"/>
    <n v="34.200000000000003"/>
    <n v="-2370"/>
    <n v="-824"/>
    <n v="-15523"/>
    <n v="-4696"/>
    <n v="-2386"/>
    <n v="0"/>
    <n v="0"/>
    <n v="0"/>
    <n v="0"/>
    <n v="0"/>
    <n v="-0.74299499999999996"/>
    <n v="-0.28386800000000001"/>
    <n v="-5.2312510000000003"/>
    <n v="-1.552028"/>
    <n v="-0.81601200000000007"/>
  </r>
  <r>
    <s v="1305"/>
    <s v="華夏"/>
    <x v="4"/>
    <n v="32.299999999999997"/>
    <n v="35.5"/>
    <n v="34.049999999999997"/>
    <n v="34.200000000000003"/>
    <n v="34.85"/>
    <n v="-1065"/>
    <n v="-3347"/>
    <n v="-6224"/>
    <n v="-438"/>
    <n v="-2440"/>
    <n v="0"/>
    <n v="0"/>
    <n v="0"/>
    <n v="0"/>
    <n v="0"/>
    <n v="-0.343995"/>
    <n v="-1.188185"/>
    <n v="-2.119272"/>
    <n v="-0.14979600000000001"/>
    <n v="-0.85033999999999998"/>
  </r>
  <r>
    <s v="1307"/>
    <s v="三芳"/>
    <x v="4"/>
    <n v="21.5"/>
    <n v="21.75"/>
    <n v="21.6"/>
    <n v="21.6"/>
    <n v="21.85"/>
    <n v="197"/>
    <n v="9"/>
    <n v="4"/>
    <n v="-14"/>
    <n v="82"/>
    <n v="0"/>
    <n v="0"/>
    <n v="0"/>
    <n v="0"/>
    <n v="0"/>
    <n v="4.2354999999999997E-2"/>
    <n v="1.9575E-3"/>
    <n v="8.6400000000000008E-4"/>
    <n v="-3.0240000000000002E-3"/>
    <n v="1.7916999999999999E-2"/>
  </r>
  <r>
    <s v="1308"/>
    <s v="亞聚"/>
    <x v="4"/>
    <n v="27.8"/>
    <n v="30.55"/>
    <n v="29.4"/>
    <n v="29.2"/>
    <n v="30.35"/>
    <n v="-1126"/>
    <n v="-660"/>
    <n v="-2509"/>
    <n v="768"/>
    <n v="-192"/>
    <n v="0"/>
    <n v="0"/>
    <n v="1"/>
    <n v="0"/>
    <n v="0"/>
    <n v="-0.31302799999999997"/>
    <n v="-0.20163"/>
    <n v="-0.73764599999999991"/>
    <n v="0.22425599999999998"/>
    <n v="-5.8272000000000004E-2"/>
  </r>
  <r>
    <s v="1309"/>
    <s v="台達化"/>
    <x v="4"/>
    <n v="39"/>
    <n v="41.05"/>
    <n v="40.25"/>
    <n v="40.200000000000003"/>
    <n v="40.85"/>
    <n v="-2427"/>
    <n v="-2783"/>
    <n v="-1491"/>
    <n v="17"/>
    <n v="-419"/>
    <n v="0"/>
    <n v="0"/>
    <n v="0"/>
    <n v="0"/>
    <n v="0"/>
    <n v="-0.94652999999999998"/>
    <n v="-1.1424215"/>
    <n v="-0.60012750000000004"/>
    <n v="6.8340000000000007E-3"/>
    <n v="-0.17116150000000002"/>
  </r>
  <r>
    <s v="1310"/>
    <s v="台苯"/>
    <x v="4"/>
    <n v="18.75"/>
    <n v="19.399999999999999"/>
    <n v="19.25"/>
    <n v="19.05"/>
    <n v="19.5"/>
    <n v="661"/>
    <n v="-3232"/>
    <n v="35"/>
    <n v="398"/>
    <n v="439"/>
    <n v="0"/>
    <n v="0"/>
    <n v="0"/>
    <n v="0"/>
    <n v="0"/>
    <n v="0.12393750000000001"/>
    <n v="-0.62700800000000001"/>
    <n v="6.7375000000000004E-3"/>
    <n v="7.5819000000000011E-2"/>
    <n v="8.5605000000000001E-2"/>
  </r>
  <r>
    <s v="1312"/>
    <s v="國喬"/>
    <x v="4"/>
    <n v="25.15"/>
    <n v="25.9"/>
    <n v="26.05"/>
    <n v="25.75"/>
    <n v="26.2"/>
    <n v="-2064"/>
    <n v="-13165"/>
    <n v="3293"/>
    <n v="-5810"/>
    <n v="-2209"/>
    <n v="0"/>
    <n v="0"/>
    <n v="0"/>
    <n v="0"/>
    <n v="0"/>
    <n v="-0.519096"/>
    <n v="-3.409735"/>
    <n v="0.85782650000000005"/>
    <n v="-1.496075"/>
    <n v="-0.57875799999999999"/>
  </r>
  <r>
    <s v="1313"/>
    <s v="聯成"/>
    <x v="4"/>
    <n v="23.4"/>
    <n v="25.7"/>
    <n v="25"/>
    <n v="25.15"/>
    <n v="25.45"/>
    <n v="-1909"/>
    <n v="-73"/>
    <n v="-4710"/>
    <n v="-362"/>
    <n v="-2455"/>
    <n v="0"/>
    <n v="0"/>
    <n v="0"/>
    <n v="0"/>
    <n v="0"/>
    <n v="-0.44670599999999999"/>
    <n v="-1.8761E-2"/>
    <n v="-1.1775"/>
    <n v="-9.1042999999999999E-2"/>
    <n v="-0.62479750000000001"/>
  </r>
  <r>
    <s v="1314"/>
    <s v="中石化"/>
    <x v="4"/>
    <n v="12.4"/>
    <n v="12.85"/>
    <n v="12.7"/>
    <n v="12.6"/>
    <n v="12.9"/>
    <n v="-7092"/>
    <n v="-9940"/>
    <n v="-337"/>
    <n v="-5"/>
    <n v="7854"/>
    <n v="0"/>
    <n v="0"/>
    <n v="0"/>
    <n v="0"/>
    <n v="0"/>
    <n v="-0.87940800000000008"/>
    <n v="-1.27729"/>
    <n v="-4.2798999999999997E-2"/>
    <n v="-6.3000000000000003E-4"/>
    <n v="1.013166"/>
  </r>
  <r>
    <s v="1315"/>
    <s v="達新"/>
    <x v="4"/>
    <n v="70.3"/>
    <n v="70.400000000000006"/>
    <n v="70.5"/>
    <n v="70.5"/>
    <n v="70.900000000000006"/>
    <n v="8"/>
    <n v="30"/>
    <n v="0"/>
    <n v="3"/>
    <n v="5"/>
    <n v="0"/>
    <n v="0"/>
    <n v="0"/>
    <n v="0"/>
    <n v="0"/>
    <n v="5.6239999999999997E-3"/>
    <n v="2.112E-2"/>
    <n v="0"/>
    <n v="2.1150000000000001E-3"/>
    <n v="3.545E-3"/>
  </r>
  <r>
    <s v="1316"/>
    <s v="上曜"/>
    <x v="5"/>
    <n v="11.05"/>
    <n v="11.05"/>
    <n v="11.1"/>
    <n v="11"/>
    <n v="11.25"/>
    <n v="116"/>
    <n v="-98"/>
    <n v="11"/>
    <n v="-79"/>
    <n v="223"/>
    <n v="0"/>
    <n v="0"/>
    <n v="0"/>
    <n v="0"/>
    <n v="0"/>
    <n v="1.2818000000000001E-2"/>
    <n v="-1.0829E-2"/>
    <n v="1.2209999999999999E-3"/>
    <n v="-8.6899999999999998E-3"/>
    <n v="2.5087499999999999E-2"/>
  </r>
  <r>
    <s v="1319"/>
    <s v="東陽"/>
    <x v="6"/>
    <n v="31.8"/>
    <n v="32.35"/>
    <n v="32.5"/>
    <n v="32.15"/>
    <n v="32.799999999999997"/>
    <n v="-4"/>
    <n v="240"/>
    <n v="229"/>
    <n v="-140"/>
    <n v="19"/>
    <n v="0"/>
    <n v="0"/>
    <n v="0"/>
    <n v="0"/>
    <n v="0"/>
    <n v="-1.2720000000000001E-3"/>
    <n v="7.7640000000000001E-2"/>
    <n v="7.4425000000000005E-2"/>
    <n v="-4.5010000000000001E-2"/>
    <n v="6.2319999999999997E-3"/>
  </r>
  <r>
    <s v="1321"/>
    <s v="大洋"/>
    <x v="4"/>
    <n v="35"/>
    <n v="35.1"/>
    <n v="35"/>
    <n v="35"/>
    <n v="35.25"/>
    <n v="24"/>
    <n v="-12"/>
    <n v="61"/>
    <n v="-22"/>
    <n v="-26"/>
    <n v="0"/>
    <n v="0"/>
    <n v="0"/>
    <n v="0"/>
    <n v="0"/>
    <n v="8.3999999999999995E-3"/>
    <n v="-4.2120000000000005E-3"/>
    <n v="2.1350000000000001E-2"/>
    <n v="-7.7000000000000002E-3"/>
    <n v="-9.1649999999999995E-3"/>
  </r>
  <r>
    <s v="1323"/>
    <s v="永裕"/>
    <x v="4"/>
    <n v="33.299999999999997"/>
    <n v="33.799999999999997"/>
    <n v="33.799999999999997"/>
    <n v="33.950000000000003"/>
    <n v="34.049999999999997"/>
    <n v="-5"/>
    <n v="-13"/>
    <n v="1"/>
    <n v="31"/>
    <n v="10"/>
    <n v="0"/>
    <n v="0"/>
    <n v="0"/>
    <n v="0"/>
    <n v="0"/>
    <n v="-1.665E-3"/>
    <n v="-4.3939999999999995E-3"/>
    <n v="3.3799999999999998E-4"/>
    <n v="1.0524500000000001E-2"/>
    <n v="3.405E-3"/>
  </r>
  <r>
    <s v="1324"/>
    <s v="地球"/>
    <x v="4"/>
    <n v="10.4"/>
    <n v="10.7"/>
    <n v="10.6"/>
    <n v="10.45"/>
    <n v="10.95"/>
    <n v="0"/>
    <n v="-3"/>
    <n v="-4"/>
    <n v="-2"/>
    <n v="-17"/>
    <n v="0"/>
    <n v="0"/>
    <n v="0"/>
    <n v="0"/>
    <n v="0"/>
    <n v="0"/>
    <n v="-3.2099999999999994E-4"/>
    <n v="-4.2400000000000001E-4"/>
    <n v="-2.0899999999999998E-4"/>
    <n v="-1.8614999999999999E-3"/>
  </r>
  <r>
    <s v="1325"/>
    <s v="恆大"/>
    <x v="4"/>
    <n v="91.3"/>
    <n v="88.3"/>
    <n v="90.9"/>
    <n v="92.3"/>
    <n v="91.6"/>
    <n v="-155"/>
    <n v="27"/>
    <n v="-22"/>
    <n v="164"/>
    <n v="-32"/>
    <n v="0"/>
    <n v="2"/>
    <n v="0"/>
    <n v="0"/>
    <n v="0"/>
    <n v="-0.141515"/>
    <n v="2.3840999999999998E-2"/>
    <n v="-1.9998000000000002E-2"/>
    <n v="0.15137199999999998"/>
    <n v="-2.9311999999999998E-2"/>
  </r>
  <r>
    <s v="1326"/>
    <s v="台化"/>
    <x v="4"/>
    <n v="83.7"/>
    <n v="85.4"/>
    <n v="84.5"/>
    <n v="84.7"/>
    <n v="85.4"/>
    <n v="-710"/>
    <n v="2424"/>
    <n v="-953"/>
    <n v="-1541"/>
    <n v="-672"/>
    <n v="168"/>
    <n v="-82"/>
    <n v="3"/>
    <n v="-6"/>
    <n v="1"/>
    <n v="-0.59426999999999996"/>
    <n v="2.0700959999999999"/>
    <n v="-0.80528500000000003"/>
    <n v="-1.3052270000000001"/>
    <n v="-0.57388800000000006"/>
  </r>
  <r>
    <s v="1336"/>
    <s v="台翰"/>
    <x v="7"/>
    <n v="22.2"/>
    <n v="22.45"/>
    <n v="22.6"/>
    <n v="22.7"/>
    <n v="23.05"/>
    <n v="39"/>
    <n v="88"/>
    <n v="1"/>
    <n v="3"/>
    <n v="29"/>
    <n v="0"/>
    <n v="0"/>
    <n v="0"/>
    <n v="0"/>
    <n v="0"/>
    <n v="8.657999999999999E-3"/>
    <n v="1.9755999999999999E-2"/>
    <n v="2.2600000000000002E-4"/>
    <n v="6.8099999999999996E-4"/>
    <n v="6.6845000000000003E-3"/>
  </r>
  <r>
    <s v="1337"/>
    <s v="再生-KY"/>
    <x v="4"/>
    <n v="7.5"/>
    <n v="7.65"/>
    <n v="7.8"/>
    <n v="7.75"/>
    <n v="7.73"/>
    <n v="91"/>
    <n v="45"/>
    <n v="575"/>
    <n v="-198"/>
    <n v="223"/>
    <n v="0"/>
    <n v="0"/>
    <n v="0"/>
    <n v="0"/>
    <n v="0"/>
    <n v="6.8250000000000003E-3"/>
    <n v="3.4424999999999998E-3"/>
    <n v="4.4850000000000001E-2"/>
    <n v="-1.5344999999999999E-2"/>
    <n v="1.72379E-2"/>
  </r>
  <r>
    <s v="1338"/>
    <s v="廣華-KY"/>
    <x v="6"/>
    <n v="61.4"/>
    <n v="61.9"/>
    <n v="62"/>
    <n v="61.9"/>
    <n v="62.8"/>
    <n v="90"/>
    <n v="-14"/>
    <n v="8"/>
    <n v="20"/>
    <n v="61"/>
    <n v="0"/>
    <n v="0"/>
    <n v="0"/>
    <n v="0"/>
    <n v="0"/>
    <n v="5.5259999999999997E-2"/>
    <n v="-8.6660000000000001E-3"/>
    <n v="4.96E-3"/>
    <n v="1.238E-2"/>
    <n v="3.8307999999999995E-2"/>
  </r>
  <r>
    <s v="1339"/>
    <s v="昭輝"/>
    <x v="6"/>
    <n v="37.700000000000003"/>
    <n v="37.9"/>
    <n v="38.049999999999997"/>
    <n v="38"/>
    <n v="38.200000000000003"/>
    <n v="11"/>
    <n v="0"/>
    <n v="8"/>
    <n v="-2"/>
    <n v="25"/>
    <n v="0"/>
    <n v="0"/>
    <n v="0"/>
    <n v="0"/>
    <n v="0"/>
    <n v="4.1470000000000005E-3"/>
    <n v="0"/>
    <n v="3.0439999999999998E-3"/>
    <n v="-7.6000000000000004E-4"/>
    <n v="9.5500000000000012E-3"/>
  </r>
  <r>
    <s v="1340"/>
    <s v="勝悅-KY"/>
    <x v="4"/>
    <n v="10.5"/>
    <n v="10.55"/>
    <n v="10.7"/>
    <n v="10.65"/>
    <n v="10.8"/>
    <n v="101"/>
    <n v="47"/>
    <n v="41"/>
    <n v="-1"/>
    <n v="72"/>
    <n v="0"/>
    <n v="0"/>
    <n v="0"/>
    <n v="0"/>
    <n v="0"/>
    <n v="1.0605E-2"/>
    <n v="4.9585000000000002E-3"/>
    <n v="4.3870000000000003E-3"/>
    <n v="-1.065E-4"/>
    <n v="7.7759999999999999E-3"/>
  </r>
  <r>
    <s v="1341"/>
    <s v="富林-KY"/>
    <x v="4"/>
    <n v="78"/>
    <n v="78.7"/>
    <n v="79.099999999999994"/>
    <n v="78.900000000000006"/>
    <n v="78.900000000000006"/>
    <n v="0"/>
    <n v="0"/>
    <n v="0"/>
    <n v="-4"/>
    <n v="0"/>
    <n v="0"/>
    <n v="0"/>
    <n v="0"/>
    <n v="0"/>
    <n v="0"/>
    <n v="0"/>
    <n v="0"/>
    <n v="0"/>
    <n v="-3.1560000000000004E-3"/>
    <n v="0"/>
  </r>
  <r>
    <s v="1342"/>
    <s v="八貫"/>
    <x v="4"/>
    <n v="51.6"/>
    <n v="52.5"/>
    <n v="52.9"/>
    <n v="54"/>
    <n v="54.8"/>
    <n v="0"/>
    <n v="-2"/>
    <n v="2"/>
    <n v="-3"/>
    <n v="2"/>
    <n v="0"/>
    <n v="0"/>
    <n v="0"/>
    <n v="0"/>
    <n v="0"/>
    <n v="0"/>
    <n v="-1.0499999999999999E-3"/>
    <n v="1.0579999999999999E-3"/>
    <n v="-1.6199999999999999E-3"/>
    <n v="1.096E-3"/>
  </r>
  <r>
    <s v="1402"/>
    <s v="遠東新"/>
    <x v="8"/>
    <n v="30.55"/>
    <n v="31.2"/>
    <n v="31.4"/>
    <n v="30.4"/>
    <n v="31.25"/>
    <n v="-2171"/>
    <n v="2902"/>
    <n v="-282"/>
    <n v="-5593"/>
    <n v="1158"/>
    <n v="0"/>
    <n v="246"/>
    <n v="3"/>
    <n v="-294"/>
    <n v="859"/>
    <n v="-0.66324050000000001"/>
    <n v="0.9054239999999999"/>
    <n v="-8.8547999999999988E-2"/>
    <n v="-1.7002719999999998"/>
    <n v="0.361875"/>
  </r>
  <r>
    <s v="1409"/>
    <s v="新纖"/>
    <x v="8"/>
    <n v="21.35"/>
    <n v="20.8"/>
    <n v="21.25"/>
    <n v="21.05"/>
    <n v="21.5"/>
    <n v="-8638"/>
    <n v="-1960"/>
    <n v="2286"/>
    <n v="-1486"/>
    <n v="1780"/>
    <n v="0"/>
    <n v="53"/>
    <n v="25"/>
    <n v="0"/>
    <n v="0"/>
    <n v="-1.8442130000000001"/>
    <n v="-0.40767999999999999"/>
    <n v="0.48577500000000001"/>
    <n v="-0.312803"/>
    <n v="0.38269999999999998"/>
  </r>
  <r>
    <s v="1410"/>
    <s v="南染"/>
    <x v="8"/>
    <n v="34.65"/>
    <n v="34.700000000000003"/>
    <n v="34.700000000000003"/>
    <n v="34.85"/>
    <n v="34.950000000000003"/>
    <n v="0"/>
    <n v="-2"/>
    <n v="3"/>
    <n v="-3"/>
    <n v="0"/>
    <n v="0"/>
    <n v="0"/>
    <n v="0"/>
    <n v="0"/>
    <n v="0"/>
    <n v="0"/>
    <n v="-6.9400000000000006E-4"/>
    <n v="1.041E-3"/>
    <n v="-1.0455000000000002E-3"/>
    <n v="0"/>
  </r>
  <r>
    <s v="1413"/>
    <s v="宏洲"/>
    <x v="8"/>
    <n v="13.55"/>
    <n v="12.75"/>
    <n v="12.75"/>
    <n v="12.55"/>
    <n v="12.1"/>
    <n v="20"/>
    <n v="-90"/>
    <n v="39"/>
    <n v="-65"/>
    <n v="3"/>
    <n v="0"/>
    <n v="0"/>
    <n v="0"/>
    <n v="0"/>
    <n v="0"/>
    <n v="2.7100000000000002E-3"/>
    <n v="-1.1475000000000001E-2"/>
    <n v="4.9725000000000004E-3"/>
    <n v="-8.1574999999999998E-3"/>
    <n v="3.6299999999999999E-4"/>
  </r>
  <r>
    <s v="1414"/>
    <s v="東和"/>
    <x v="8"/>
    <n v="18.350000000000001"/>
    <n v="17.600000000000001"/>
    <n v="17.850000000000001"/>
    <n v="17.5"/>
    <n v="17.95"/>
    <n v="-187"/>
    <n v="-746"/>
    <n v="444"/>
    <n v="-136"/>
    <n v="970"/>
    <n v="0"/>
    <n v="0"/>
    <n v="0"/>
    <n v="0"/>
    <n v="0"/>
    <n v="-3.4314500000000005E-2"/>
    <n v="-0.131296"/>
    <n v="7.9254000000000005E-2"/>
    <n v="-2.3800000000000002E-2"/>
    <n v="0.17411499999999999"/>
  </r>
  <r>
    <s v="1416"/>
    <s v="廣豐"/>
    <x v="2"/>
    <n v="10.95"/>
    <n v="10.95"/>
    <n v="11"/>
    <n v="10.95"/>
    <n v="11.1"/>
    <n v="60"/>
    <n v="-102"/>
    <n v="61"/>
    <n v="27"/>
    <n v="67"/>
    <n v="0"/>
    <n v="0"/>
    <n v="0"/>
    <n v="0"/>
    <n v="0"/>
    <n v="6.5700000000000003E-3"/>
    <n v="-1.1168999999999998E-2"/>
    <n v="6.7099999999999998E-3"/>
    <n v="2.9564999999999999E-3"/>
    <n v="7.4369999999999992E-3"/>
  </r>
  <r>
    <s v="1417"/>
    <s v="嘉裕"/>
    <x v="8"/>
    <n v="16.600000000000001"/>
    <n v="15.95"/>
    <n v="16.25"/>
    <n v="16.05"/>
    <n v="16.3"/>
    <n v="-471"/>
    <n v="-1150"/>
    <n v="1634"/>
    <n v="-729"/>
    <n v="871"/>
    <n v="0"/>
    <n v="0"/>
    <n v="0"/>
    <n v="0"/>
    <n v="0"/>
    <n v="-7.8186000000000005E-2"/>
    <n v="-0.183425"/>
    <n v="0.26552500000000001"/>
    <n v="-0.11700450000000001"/>
    <n v="0.14197300000000002"/>
  </r>
  <r>
    <s v="1418"/>
    <s v="東華"/>
    <x v="8"/>
    <n v="12"/>
    <n v="11.8"/>
    <n v="12.1"/>
    <n v="12"/>
    <n v="11.6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.1"/>
    <n v="39.85"/>
    <n v="39.799999999999997"/>
    <n v="39.4"/>
    <n v="39.65"/>
    <n v="-4"/>
    <n v="6"/>
    <n v="-20"/>
    <n v="-2"/>
    <n v="6"/>
    <n v="0"/>
    <n v="0"/>
    <n v="0"/>
    <n v="0"/>
    <n v="0"/>
    <n v="-1.5640000000000001E-3"/>
    <n v="2.3910000000000003E-3"/>
    <n v="-7.9600000000000001E-3"/>
    <n v="-7.8799999999999996E-4"/>
    <n v="2.3789999999999996E-3"/>
  </r>
  <r>
    <s v="1423"/>
    <s v="利華"/>
    <x v="8"/>
    <n v="21"/>
    <n v="20.95"/>
    <n v="21.1"/>
    <n v="21.1"/>
    <n v="21.25"/>
    <n v="33"/>
    <n v="-72"/>
    <n v="54"/>
    <n v="23"/>
    <n v="-2"/>
    <n v="0"/>
    <n v="0"/>
    <n v="0"/>
    <n v="0"/>
    <n v="0"/>
    <n v="6.9300000000000004E-3"/>
    <n v="-1.5083999999999998E-2"/>
    <n v="1.1394000000000001E-2"/>
    <n v="4.8530000000000005E-3"/>
    <n v="-4.2499999999999998E-4"/>
  </r>
  <r>
    <s v="1432"/>
    <s v="大魯閣"/>
    <x v="9"/>
    <n v="13.95"/>
    <n v="13.85"/>
    <n v="13.85"/>
    <n v="13.85"/>
    <n v="13.9"/>
    <n v="2"/>
    <n v="-70"/>
    <n v="4"/>
    <n v="18"/>
    <n v="21"/>
    <n v="0"/>
    <n v="0"/>
    <n v="0"/>
    <n v="0"/>
    <n v="0"/>
    <n v="2.7900000000000001E-4"/>
    <n v="-9.6950000000000005E-3"/>
    <n v="5.5400000000000002E-4"/>
    <n v="2.493E-3"/>
    <n v="2.9190000000000002E-3"/>
  </r>
  <r>
    <s v="1434"/>
    <s v="福懋"/>
    <x v="8"/>
    <n v="30.9"/>
    <n v="31.4"/>
    <n v="31.55"/>
    <n v="30.55"/>
    <n v="30.85"/>
    <n v="856"/>
    <n v="301"/>
    <n v="398"/>
    <n v="-1175"/>
    <n v="-244"/>
    <n v="0"/>
    <n v="-5"/>
    <n v="0"/>
    <n v="0"/>
    <n v="0"/>
    <n v="0.26450399999999996"/>
    <n v="9.4514000000000001E-2"/>
    <n v="0.12556899999999999"/>
    <n v="-0.35896250000000002"/>
    <n v="-7.5274000000000008E-2"/>
  </r>
  <r>
    <s v="1435"/>
    <s v="中福"/>
    <x v="2"/>
    <n v="17.350000000000001"/>
    <n v="19.05"/>
    <n v="20.95"/>
    <n v="22.4"/>
    <n v="21.25"/>
    <n v="-1"/>
    <n v="-2"/>
    <n v="54"/>
    <n v="-47"/>
    <n v="-19"/>
    <n v="0"/>
    <n v="0"/>
    <n v="0"/>
    <n v="0"/>
    <n v="0"/>
    <n v="-1.7350000000000002E-4"/>
    <n v="-3.8099999999999999E-4"/>
    <n v="1.1313E-2"/>
    <n v="-1.0527999999999999E-2"/>
    <n v="-4.0375000000000003E-3"/>
  </r>
  <r>
    <s v="1436"/>
    <s v="華友聯"/>
    <x v="5"/>
    <n v="39.700000000000003"/>
    <n v="39.75"/>
    <n v="39.85"/>
    <n v="39.5"/>
    <n v="39.65"/>
    <n v="-2"/>
    <n v="0"/>
    <n v="-1"/>
    <n v="-4"/>
    <n v="-2"/>
    <n v="0"/>
    <n v="0"/>
    <n v="0"/>
    <n v="0"/>
    <n v="0"/>
    <n v="-7.9400000000000011E-4"/>
    <n v="0"/>
    <n v="-3.9850000000000004E-4"/>
    <n v="-1.58E-3"/>
    <n v="-7.9299999999999998E-4"/>
  </r>
  <r>
    <s v="1437"/>
    <s v="勤益控"/>
    <x v="2"/>
    <n v="24.8"/>
    <n v="24.8"/>
    <n v="24.8"/>
    <n v="24.6"/>
    <n v="24.75"/>
    <n v="91"/>
    <n v="-45"/>
    <n v="15"/>
    <n v="-59"/>
    <n v="15"/>
    <n v="0"/>
    <n v="0"/>
    <n v="0"/>
    <n v="0"/>
    <n v="0"/>
    <n v="2.2568000000000001E-2"/>
    <n v="-1.116E-2"/>
    <n v="3.7200000000000002E-3"/>
    <n v="-1.4514000000000001E-2"/>
    <n v="3.7125000000000001E-3"/>
  </r>
  <r>
    <s v="1438"/>
    <s v="三地開發"/>
    <x v="5"/>
    <n v="29.15"/>
    <n v="29.65"/>
    <n v="29.9"/>
    <n v="29.95"/>
    <n v="30.5"/>
    <n v="-2"/>
    <n v="-8"/>
    <n v="0"/>
    <n v="-13"/>
    <n v="2"/>
    <n v="0"/>
    <n v="0"/>
    <n v="0"/>
    <n v="0"/>
    <n v="0"/>
    <n v="-5.8299999999999997E-4"/>
    <n v="-2.372E-3"/>
    <n v="0"/>
    <n v="-3.8934999999999998E-3"/>
    <n v="6.0999999999999997E-4"/>
  </r>
  <r>
    <s v="1439"/>
    <s v="中和"/>
    <x v="8"/>
    <n v="24.5"/>
    <n v="24.4"/>
    <n v="24.05"/>
    <n v="23.95"/>
    <n v="24.4"/>
    <n v="9"/>
    <n v="1"/>
    <n v="2"/>
    <n v="-2"/>
    <n v="7"/>
    <n v="0"/>
    <n v="0"/>
    <n v="0"/>
    <n v="0"/>
    <n v="0"/>
    <n v="2.2049999999999999E-3"/>
    <n v="2.4399999999999999E-4"/>
    <n v="4.8100000000000004E-4"/>
    <n v="-4.7899999999999999E-4"/>
    <n v="1.7079999999999999E-3"/>
  </r>
  <r>
    <s v="1440"/>
    <s v="南紡"/>
    <x v="8"/>
    <n v="28.4"/>
    <n v="28.05"/>
    <n v="28.35"/>
    <n v="28.05"/>
    <n v="28.45"/>
    <n v="-4814"/>
    <n v="-3637"/>
    <n v="1551"/>
    <n v="-2945"/>
    <n v="-1153"/>
    <n v="2287"/>
    <n v="38"/>
    <n v="-1881"/>
    <n v="-900"/>
    <n v="-1681"/>
    <n v="-1.3671760000000002"/>
    <n v="-1.0201785000000001"/>
    <n v="0.43970850000000006"/>
    <n v="-0.82607249999999999"/>
    <n v="-0.3280285"/>
  </r>
  <r>
    <s v="1441"/>
    <s v="大東"/>
    <x v="8"/>
    <n v="14.15"/>
    <n v="13.5"/>
    <n v="12.4"/>
    <n v="12"/>
    <n v="12"/>
    <n v="281"/>
    <n v="-344"/>
    <n v="-45"/>
    <n v="-93"/>
    <n v="140"/>
    <n v="0"/>
    <n v="0"/>
    <n v="0"/>
    <n v="0"/>
    <n v="0"/>
    <n v="3.9761499999999998E-2"/>
    <n v="-4.6440000000000002E-2"/>
    <n v="-5.5799999999999999E-3"/>
    <n v="-1.116E-2"/>
    <n v="1.6799999999999999E-2"/>
  </r>
  <r>
    <s v="1442"/>
    <s v="名軒"/>
    <x v="5"/>
    <n v="16.95"/>
    <n v="16.899999999999999"/>
    <n v="16.899999999999999"/>
    <n v="16.899999999999999"/>
    <n v="17.350000000000001"/>
    <n v="39"/>
    <n v="12"/>
    <n v="19"/>
    <n v="22"/>
    <n v="35"/>
    <n v="0"/>
    <n v="0"/>
    <n v="0"/>
    <n v="0"/>
    <n v="0"/>
    <n v="6.6104999999999992E-3"/>
    <n v="2.0279999999999999E-3"/>
    <n v="3.2109999999999994E-3"/>
    <n v="3.7179999999999995E-3"/>
    <n v="6.0724999999999998E-3"/>
  </r>
  <r>
    <s v="1443"/>
    <s v="立益"/>
    <x v="8"/>
    <n v="12"/>
    <n v="12.25"/>
    <n v="12.25"/>
    <n v="12.1"/>
    <n v="12.2"/>
    <n v="-2"/>
    <n v="2"/>
    <n v="0"/>
    <n v="-14"/>
    <n v="-5"/>
    <n v="0"/>
    <n v="0"/>
    <n v="0"/>
    <n v="0"/>
    <n v="0"/>
    <n v="-2.4000000000000001E-4"/>
    <n v="2.4499999999999999E-4"/>
    <n v="0"/>
    <n v="-1.694E-3"/>
    <n v="-6.0999999999999997E-4"/>
  </r>
  <r>
    <s v="1444"/>
    <s v="力麗"/>
    <x v="8"/>
    <n v="12.35"/>
    <n v="12.25"/>
    <n v="12.55"/>
    <n v="12.35"/>
    <n v="12.65"/>
    <n v="-2139"/>
    <n v="-2632"/>
    <n v="5807"/>
    <n v="-205"/>
    <n v="3050"/>
    <n v="0"/>
    <n v="0"/>
    <n v="0"/>
    <n v="0"/>
    <n v="0"/>
    <n v="-0.26416649999999997"/>
    <n v="-0.32241999999999998"/>
    <n v="0.72877850000000011"/>
    <n v="-2.53175E-2"/>
    <n v="0.38582499999999997"/>
  </r>
  <r>
    <s v="1445"/>
    <s v="大宇"/>
    <x v="8"/>
    <n v="12.8"/>
    <n v="12.2"/>
    <n v="12.1"/>
    <n v="11.85"/>
    <n v="11.85"/>
    <n v="17"/>
    <n v="-99"/>
    <n v="62"/>
    <n v="96"/>
    <n v="33"/>
    <n v="0"/>
    <n v="0"/>
    <n v="0"/>
    <n v="0"/>
    <n v="0"/>
    <n v="2.1760000000000004E-3"/>
    <n v="-1.2078E-2"/>
    <n v="7.5019999999999991E-3"/>
    <n v="1.1375999999999999E-2"/>
    <n v="3.9104999999999999E-3"/>
  </r>
  <r>
    <s v="1446"/>
    <s v="宏和"/>
    <x v="8"/>
    <n v="28.25"/>
    <n v="28.65"/>
    <n v="28.8"/>
    <n v="28.75"/>
    <n v="28.7"/>
    <n v="10"/>
    <n v="11"/>
    <n v="11"/>
    <n v="21"/>
    <n v="2"/>
    <n v="0"/>
    <n v="0"/>
    <n v="0"/>
    <n v="0"/>
    <n v="0"/>
    <n v="2.8249999999999998E-3"/>
    <n v="3.1514999999999998E-3"/>
    <n v="3.1680000000000002E-3"/>
    <n v="6.0375000000000003E-3"/>
    <n v="5.7399999999999997E-4"/>
  </r>
  <r>
    <s v="1447"/>
    <s v="力鵬"/>
    <x v="8"/>
    <n v="12.55"/>
    <n v="12.3"/>
    <n v="12.45"/>
    <n v="12.4"/>
    <n v="12.65"/>
    <n v="-3395"/>
    <n v="-2093"/>
    <n v="3926"/>
    <n v="-3403"/>
    <n v="1782"/>
    <n v="0"/>
    <n v="0"/>
    <n v="0"/>
    <n v="0"/>
    <n v="0"/>
    <n v="-0.42607250000000002"/>
    <n v="-0.25743900000000003"/>
    <n v="0.48878699999999997"/>
    <n v="-0.42197200000000007"/>
    <n v="0.22542299999999998"/>
  </r>
  <r>
    <s v="1449"/>
    <s v="佳和"/>
    <x v="8"/>
    <n v="15.6"/>
    <n v="15.3"/>
    <n v="15.3"/>
    <n v="15.1"/>
    <n v="15.7"/>
    <n v="100"/>
    <n v="-62"/>
    <n v="22"/>
    <n v="13"/>
    <n v="165"/>
    <n v="0"/>
    <n v="0"/>
    <n v="0"/>
    <n v="0"/>
    <n v="0"/>
    <n v="1.5599999999999999E-2"/>
    <n v="-9.4859999999999996E-3"/>
    <n v="3.3660000000000001E-3"/>
    <n v="1.9629999999999999E-3"/>
    <n v="2.5905000000000001E-2"/>
  </r>
  <r>
    <s v="1451"/>
    <s v="年興"/>
    <x v="8"/>
    <n v="22.15"/>
    <n v="21.2"/>
    <n v="21.15"/>
    <n v="21.8"/>
    <n v="22.75"/>
    <n v="256"/>
    <n v="-1495"/>
    <n v="316"/>
    <n v="60"/>
    <n v="356"/>
    <n v="0"/>
    <n v="0"/>
    <n v="0"/>
    <n v="0"/>
    <n v="0"/>
    <n v="5.6703999999999997E-2"/>
    <n v="-0.31694"/>
    <n v="6.6833999999999991E-2"/>
    <n v="1.308E-2"/>
    <n v="8.0990000000000006E-2"/>
  </r>
  <r>
    <s v="1452"/>
    <s v="宏益"/>
    <x v="8"/>
    <n v="26.05"/>
    <n v="24.8"/>
    <n v="24.9"/>
    <n v="24.7"/>
    <n v="24.9"/>
    <n v="-826"/>
    <n v="-2618"/>
    <n v="3"/>
    <n v="-692"/>
    <n v="34"/>
    <n v="0"/>
    <n v="0"/>
    <n v="0"/>
    <n v="0"/>
    <n v="0"/>
    <n v="-0.215173"/>
    <n v="-0.64926400000000006"/>
    <n v="7.4699999999999983E-4"/>
    <n v="-0.17092399999999996"/>
    <n v="8.4659999999999996E-3"/>
  </r>
  <r>
    <s v="1453"/>
    <s v="大將"/>
    <x v="8"/>
    <n v="9.43"/>
    <n v="9.35"/>
    <n v="9.2799999999999994"/>
    <n v="9.1"/>
    <n v="9.23"/>
    <n v="29"/>
    <n v="-87"/>
    <n v="21"/>
    <n v="-1"/>
    <n v="-1"/>
    <n v="0"/>
    <n v="0"/>
    <n v="0"/>
    <n v="0"/>
    <n v="0"/>
    <n v="2.7346999999999996E-3"/>
    <n v="-8.1344999999999994E-3"/>
    <n v="1.9487999999999999E-3"/>
    <n v="-9.1000000000000003E-5"/>
    <n v="-9.2300000000000007E-5"/>
  </r>
  <r>
    <s v="1454"/>
    <s v="台富"/>
    <x v="8"/>
    <n v="10.8"/>
    <n v="10.4"/>
    <n v="10.5"/>
    <n v="10.35"/>
    <n v="10.6"/>
    <n v="-4"/>
    <n v="-162"/>
    <n v="13"/>
    <n v="64"/>
    <n v="91"/>
    <n v="0"/>
    <n v="0"/>
    <n v="0"/>
    <n v="0"/>
    <n v="0"/>
    <n v="-4.3200000000000004E-4"/>
    <n v="-1.6847999999999998E-2"/>
    <n v="1.3649999999999999E-3"/>
    <n v="6.6239999999999997E-3"/>
    <n v="9.6460000000000001E-3"/>
  </r>
  <r>
    <s v="1455"/>
    <s v="集盛"/>
    <x v="8"/>
    <n v="26.1"/>
    <n v="24.6"/>
    <n v="26.15"/>
    <n v="25.9"/>
    <n v="26.5"/>
    <n v="1871"/>
    <n v="7461"/>
    <n v="-2081"/>
    <n v="-10999"/>
    <n v="-1493"/>
    <n v="0"/>
    <n v="0"/>
    <n v="0"/>
    <n v="0"/>
    <n v="0"/>
    <n v="0.48833100000000007"/>
    <n v="1.8354060000000001"/>
    <n v="-0.54418149999999998"/>
    <n v="-2.848741"/>
    <n v="-0.39564500000000002"/>
  </r>
  <r>
    <s v="1456"/>
    <s v="怡華"/>
    <x v="8"/>
    <n v="17.7"/>
    <n v="17.600000000000001"/>
    <n v="17.8"/>
    <n v="17.399999999999999"/>
    <n v="17.45"/>
    <n v="-21"/>
    <n v="-181"/>
    <n v="62"/>
    <n v="-36"/>
    <n v="46"/>
    <n v="0"/>
    <n v="0"/>
    <n v="0"/>
    <n v="0"/>
    <n v="0"/>
    <n v="-3.7169999999999998E-3"/>
    <n v="-3.1856000000000002E-2"/>
    <n v="1.1036000000000001E-2"/>
    <n v="-6.2639999999999996E-3"/>
    <n v="8.0269999999999994E-3"/>
  </r>
  <r>
    <s v="1457"/>
    <s v="宜進"/>
    <x v="8"/>
    <n v="18.649999999999999"/>
    <n v="18.45"/>
    <n v="18.399999999999999"/>
    <n v="18.05"/>
    <n v="18"/>
    <n v="-1826"/>
    <n v="-1794"/>
    <n v="42"/>
    <n v="-986"/>
    <n v="-304"/>
    <n v="0"/>
    <n v="0"/>
    <n v="0"/>
    <n v="0"/>
    <n v="0"/>
    <n v="-0.34054899999999994"/>
    <n v="-0.33099299999999998"/>
    <n v="7.7279999999999996E-3"/>
    <n v="-0.17797299999999999"/>
    <n v="-5.4719999999999998E-2"/>
  </r>
  <r>
    <s v="1459"/>
    <s v="聯發"/>
    <x v="8"/>
    <n v="15.85"/>
    <n v="14.6"/>
    <n v="14.5"/>
    <n v="14.1"/>
    <n v="14.25"/>
    <n v="-197"/>
    <n v="47"/>
    <n v="26"/>
    <n v="-523"/>
    <n v="411"/>
    <n v="0"/>
    <n v="0"/>
    <n v="0"/>
    <n v="0"/>
    <n v="0"/>
    <n v="-3.1224499999999999E-2"/>
    <n v="6.8619999999999992E-3"/>
    <n v="3.7699999999999999E-3"/>
    <n v="-7.3743000000000003E-2"/>
    <n v="5.8567500000000002E-2"/>
  </r>
  <r>
    <s v="1460"/>
    <s v="宏遠"/>
    <x v="8"/>
    <n v="12.75"/>
    <n v="13.05"/>
    <n v="12.65"/>
    <n v="12.2"/>
    <n v="12.1"/>
    <n v="615"/>
    <n v="1234"/>
    <n v="-561"/>
    <n v="-672"/>
    <n v="-285"/>
    <n v="0"/>
    <n v="0"/>
    <n v="0"/>
    <n v="0"/>
    <n v="0"/>
    <n v="7.8412499999999996E-2"/>
    <n v="0.16103700000000001"/>
    <n v="-7.0966500000000002E-2"/>
    <n v="-8.1984000000000001E-2"/>
    <n v="-3.4485000000000002E-2"/>
  </r>
  <r>
    <s v="1463"/>
    <s v="強盛"/>
    <x v="8"/>
    <n v="14.45"/>
    <n v="13.95"/>
    <n v="14.05"/>
    <n v="14"/>
    <n v="13.95"/>
    <n v="181"/>
    <n v="6"/>
    <n v="17"/>
    <n v="-12"/>
    <n v="42"/>
    <n v="0"/>
    <n v="0"/>
    <n v="0"/>
    <n v="0"/>
    <n v="0"/>
    <n v="2.6154499999999997E-2"/>
    <n v="8.3699999999999985E-4"/>
    <n v="2.3885000000000004E-3"/>
    <n v="-1.6800000000000001E-3"/>
    <n v="5.8589999999999996E-3"/>
  </r>
  <r>
    <s v="1464"/>
    <s v="得力"/>
    <x v="8"/>
    <n v="17.399999999999999"/>
    <n v="17.350000000000001"/>
    <n v="17.45"/>
    <n v="17.2"/>
    <n v="17.3"/>
    <n v="114"/>
    <n v="-177"/>
    <n v="82"/>
    <n v="-101"/>
    <n v="124"/>
    <n v="0"/>
    <n v="0"/>
    <n v="0"/>
    <n v="0"/>
    <n v="0"/>
    <n v="1.9835999999999999E-2"/>
    <n v="-3.0709500000000004E-2"/>
    <n v="1.4308999999999999E-2"/>
    <n v="-1.7371999999999999E-2"/>
    <n v="2.1452000000000002E-2"/>
  </r>
  <r>
    <s v="1465"/>
    <s v="偉全"/>
    <x v="8"/>
    <n v="13.15"/>
    <n v="13.15"/>
    <n v="13"/>
    <n v="12.95"/>
    <n v="12.9"/>
    <n v="-10"/>
    <n v="-5"/>
    <n v="0"/>
    <n v="-5"/>
    <n v="0"/>
    <n v="0"/>
    <n v="0"/>
    <n v="0"/>
    <n v="0"/>
    <n v="0"/>
    <n v="-1.315E-3"/>
    <n v="-6.5749999999999999E-4"/>
    <n v="0"/>
    <n v="-6.4749999999999996E-4"/>
    <n v="0"/>
  </r>
  <r>
    <s v="1466"/>
    <s v="聚隆"/>
    <x v="8"/>
    <n v="17.899999999999999"/>
    <n v="17.45"/>
    <n v="19.149999999999999"/>
    <n v="21.05"/>
    <n v="21.4"/>
    <n v="-19"/>
    <n v="-825"/>
    <n v="1872"/>
    <n v="-1269"/>
    <n v="-494"/>
    <n v="0"/>
    <n v="0"/>
    <n v="0"/>
    <n v="0"/>
    <n v="0"/>
    <n v="-3.4009999999999995E-3"/>
    <n v="-0.14396249999999999"/>
    <n v="0.35848799999999997"/>
    <n v="-0.26712449999999999"/>
    <n v="-0.10571599999999999"/>
  </r>
  <r>
    <s v="1467"/>
    <s v="南緯"/>
    <x v="8"/>
    <n v="18.3"/>
    <n v="17.899999999999999"/>
    <n v="18"/>
    <n v="17.75"/>
    <n v="17.899999999999999"/>
    <n v="-83"/>
    <n v="-409"/>
    <n v="407"/>
    <n v="-217"/>
    <n v="-42"/>
    <n v="0"/>
    <n v="0"/>
    <n v="0"/>
    <n v="0"/>
    <n v="0"/>
    <n v="-1.5189000000000001E-2"/>
    <n v="-7.3210999999999998E-2"/>
    <n v="7.3260000000000006E-2"/>
    <n v="-3.8517500000000003E-2"/>
    <n v="-7.5179999999999995E-3"/>
  </r>
  <r>
    <s v="1468"/>
    <s v="昶和"/>
    <x v="8"/>
    <n v="13.2"/>
    <n v="12.95"/>
    <n v="12.9"/>
    <n v="12.65"/>
    <n v="12.6"/>
    <n v="-1"/>
    <n v="7"/>
    <n v="1"/>
    <n v="-12"/>
    <n v="3"/>
    <n v="0"/>
    <n v="0"/>
    <n v="0"/>
    <n v="0"/>
    <n v="0"/>
    <n v="-1.3199999999999998E-4"/>
    <n v="9.0649999999999986E-4"/>
    <n v="1.2899999999999999E-4"/>
    <n v="-1.518E-3"/>
    <n v="3.7799999999999997E-4"/>
  </r>
  <r>
    <s v="1470"/>
    <s v="大統新創"/>
    <x v="8"/>
    <n v="15.55"/>
    <n v="15.65"/>
    <n v="15.95"/>
    <n v="15.85"/>
    <n v="16.05"/>
    <n v="5"/>
    <n v="0"/>
    <n v="0"/>
    <n v="-5"/>
    <n v="17"/>
    <n v="0"/>
    <n v="0"/>
    <n v="0"/>
    <n v="0"/>
    <n v="0"/>
    <n v="7.7749999999999998E-4"/>
    <n v="0"/>
    <n v="0"/>
    <n v="-7.9250000000000002E-4"/>
    <n v="2.7285E-3"/>
  </r>
  <r>
    <s v="1471"/>
    <s v="首利"/>
    <x v="10"/>
    <n v="9.67"/>
    <n v="10.1"/>
    <n v="9.92"/>
    <n v="9.68"/>
    <n v="10"/>
    <n v="150"/>
    <n v="-66"/>
    <n v="-12"/>
    <n v="-146"/>
    <n v="476"/>
    <n v="0"/>
    <n v="0"/>
    <n v="0"/>
    <n v="0"/>
    <n v="0"/>
    <n v="1.4505000000000001E-2"/>
    <n v="-6.6660000000000001E-3"/>
    <n v="-1.1903999999999999E-3"/>
    <n v="-1.4132799999999999E-2"/>
    <n v="4.7600000000000003E-2"/>
  </r>
  <r>
    <s v="1472"/>
    <s v="三洋紡"/>
    <x v="8"/>
    <n v="10.199999999999999"/>
    <n v="10.55"/>
    <n v="10.5"/>
    <n v="10.5"/>
    <n v="10.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49999999999999"/>
    <n v="18.3"/>
    <n v="18.350000000000001"/>
    <n v="18.2"/>
    <n v="18.05"/>
    <n v="81"/>
    <n v="-40"/>
    <n v="11"/>
    <n v="16"/>
    <n v="42"/>
    <n v="0"/>
    <n v="0"/>
    <n v="0"/>
    <n v="0"/>
    <n v="0"/>
    <n v="1.4701499999999999E-2"/>
    <n v="-7.3200000000000001E-3"/>
    <n v="2.0185000000000003E-3"/>
    <n v="2.9120000000000001E-3"/>
    <n v="7.5810000000000001E-3"/>
  </r>
  <r>
    <s v="1474"/>
    <s v="弘裕"/>
    <x v="8"/>
    <n v="17.25"/>
    <n v="17.2"/>
    <n v="17.7"/>
    <n v="17.850000000000001"/>
    <n v="17.649999999999999"/>
    <n v="-907"/>
    <n v="-1354"/>
    <n v="407"/>
    <n v="-1061"/>
    <n v="-209"/>
    <n v="0"/>
    <n v="0"/>
    <n v="0"/>
    <n v="0"/>
    <n v="0"/>
    <n v="-0.1564575"/>
    <n v="-0.23288799999999998"/>
    <n v="7.2038999999999992E-2"/>
    <n v="-0.18938850000000002"/>
    <n v="-3.6888499999999998E-2"/>
  </r>
  <r>
    <s v="1475"/>
    <s v="業旺"/>
    <x v="8"/>
    <n v="34"/>
    <n v="34.299999999999997"/>
    <n v="34.549999999999997"/>
    <n v="35"/>
    <n v="35.15"/>
    <n v="0"/>
    <n v="0"/>
    <n v="0"/>
    <n v="-11"/>
    <n v="-23"/>
    <n v="0"/>
    <n v="0"/>
    <n v="0"/>
    <n v="0"/>
    <n v="0"/>
    <n v="0"/>
    <n v="0"/>
    <n v="0"/>
    <n v="-3.8500000000000001E-3"/>
    <n v="-8.0844999999999997E-3"/>
  </r>
  <r>
    <s v="1476"/>
    <s v="儒鴻"/>
    <x v="8"/>
    <n v="657"/>
    <n v="634"/>
    <n v="650"/>
    <n v="657"/>
    <n v="649"/>
    <n v="-191"/>
    <n v="-27"/>
    <n v="864"/>
    <n v="157"/>
    <n v="-9"/>
    <n v="542"/>
    <n v="20"/>
    <n v="0"/>
    <n v="6"/>
    <n v="0"/>
    <n v="-1.2548699999999999"/>
    <n v="-0.17118"/>
    <n v="5.6159999999999997"/>
    <n v="1.03149"/>
    <n v="-5.8409999999999997E-2"/>
  </r>
  <r>
    <s v="1477"/>
    <s v="聚陽"/>
    <x v="8"/>
    <n v="281"/>
    <n v="276"/>
    <n v="283.5"/>
    <n v="281.5"/>
    <n v="284.5"/>
    <n v="-1626"/>
    <n v="-392"/>
    <n v="662"/>
    <n v="-144"/>
    <n v="-288"/>
    <n v="1358"/>
    <n v="240"/>
    <n v="219"/>
    <n v="7"/>
    <n v="120"/>
    <n v="-4.5690600000000003"/>
    <n v="-1.08192"/>
    <n v="1.87677"/>
    <n v="-0.40536"/>
    <n v="-0.81935999999999998"/>
  </r>
  <r>
    <s v="1503"/>
    <s v="士電"/>
    <x v="11"/>
    <n v="50"/>
    <n v="50.4"/>
    <n v="50.8"/>
    <n v="50.5"/>
    <n v="51.1"/>
    <n v="19"/>
    <n v="52"/>
    <n v="19"/>
    <n v="15"/>
    <n v="87"/>
    <n v="0"/>
    <n v="0"/>
    <n v="0"/>
    <n v="0"/>
    <n v="0"/>
    <n v="9.4999999999999998E-3"/>
    <n v="2.6207999999999999E-2"/>
    <n v="9.6519999999999991E-3"/>
    <n v="7.5750000000000001E-3"/>
    <n v="4.4456999999999997E-2"/>
  </r>
  <r>
    <s v="1504"/>
    <s v="東元"/>
    <x v="11"/>
    <n v="31.4"/>
    <n v="31.8"/>
    <n v="32.35"/>
    <n v="33.5"/>
    <n v="32.950000000000003"/>
    <n v="214"/>
    <n v="96"/>
    <n v="547"/>
    <n v="232"/>
    <n v="-1924"/>
    <n v="0"/>
    <n v="1"/>
    <n v="1"/>
    <n v="1"/>
    <n v="0"/>
    <n v="6.7195999999999992E-2"/>
    <n v="3.0528000000000003E-2"/>
    <n v="0.17695450000000001"/>
    <n v="7.7719999999999997E-2"/>
    <n v="-0.63395800000000002"/>
  </r>
  <r>
    <s v="1506"/>
    <s v="正道"/>
    <x v="6"/>
    <n v="9.65"/>
    <n v="9.82"/>
    <n v="9.7899999999999991"/>
    <n v="9.58"/>
    <n v="9.76"/>
    <n v="149"/>
    <n v="-5"/>
    <n v="30"/>
    <n v="-28"/>
    <n v="122"/>
    <n v="0"/>
    <n v="0"/>
    <n v="0"/>
    <n v="0"/>
    <n v="0"/>
    <n v="1.4378500000000001E-2"/>
    <n v="-4.9100000000000001E-4"/>
    <n v="2.9369999999999999E-3"/>
    <n v="-2.6824000000000001E-3"/>
    <n v="1.19072E-2"/>
  </r>
  <r>
    <s v="1507"/>
    <s v="永大"/>
    <x v="11"/>
    <n v="60.9"/>
    <n v="61.1"/>
    <n v="61.8"/>
    <n v="62.9"/>
    <n v="61.5"/>
    <n v="-10"/>
    <n v="-2"/>
    <n v="-19"/>
    <n v="-7"/>
    <n v="-100"/>
    <n v="0"/>
    <n v="0"/>
    <n v="0"/>
    <n v="0"/>
    <n v="0"/>
    <n v="-6.0899999999999999E-3"/>
    <n v="-1.222E-3"/>
    <n v="-1.1742000000000001E-2"/>
    <n v="-4.4029999999999998E-3"/>
    <n v="-6.1499999999999999E-2"/>
  </r>
  <r>
    <s v="1512"/>
    <s v="瑞利"/>
    <x v="6"/>
    <n v="4.4800000000000004"/>
    <n v="4.5"/>
    <n v="4.5999999999999996"/>
    <n v="4.55"/>
    <n v="4.58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1"/>
    <n v="48.35"/>
    <n v="49.8"/>
    <n v="50.4"/>
    <n v="51.5"/>
    <n v="51.2"/>
    <n v="1080"/>
    <n v="1043"/>
    <n v="964"/>
    <n v="149"/>
    <n v="1294"/>
    <n v="0"/>
    <n v="0"/>
    <n v="0"/>
    <n v="0"/>
    <n v="-41"/>
    <n v="0.52217999999999998"/>
    <n v="0.51941399999999993"/>
    <n v="0.48585600000000001"/>
    <n v="7.6734999999999998E-2"/>
    <n v="0.66252800000000001"/>
  </r>
  <r>
    <s v="1514"/>
    <s v="亞力"/>
    <x v="11"/>
    <n v="23.3"/>
    <n v="23.7"/>
    <n v="23.55"/>
    <n v="23.6"/>
    <n v="23.9"/>
    <n v="200"/>
    <n v="156"/>
    <n v="137"/>
    <n v="192"/>
    <n v="74"/>
    <n v="0"/>
    <n v="0"/>
    <n v="0"/>
    <n v="0"/>
    <n v="0"/>
    <n v="4.6600000000000003E-2"/>
    <n v="3.6971999999999998E-2"/>
    <n v="3.2263500000000001E-2"/>
    <n v="4.5312000000000005E-2"/>
    <n v="1.7686E-2"/>
  </r>
  <r>
    <s v="1515"/>
    <s v="力山"/>
    <x v="11"/>
    <n v="69.5"/>
    <n v="70.3"/>
    <n v="73"/>
    <n v="77"/>
    <n v="78"/>
    <n v="-337"/>
    <n v="-86"/>
    <n v="447"/>
    <n v="673"/>
    <n v="57"/>
    <n v="0"/>
    <n v="0"/>
    <n v="0"/>
    <n v="0"/>
    <n v="0"/>
    <n v="-0.23421500000000001"/>
    <n v="-6.0458000000000005E-2"/>
    <n v="0.32630999999999999"/>
    <n v="0.51820999999999995"/>
    <n v="4.446E-2"/>
  </r>
  <r>
    <s v="1516"/>
    <s v="川飛"/>
    <x v="2"/>
    <n v="20.100000000000001"/>
    <n v="20.3"/>
    <n v="21.25"/>
    <n v="20.85"/>
    <n v="21.1"/>
    <n v="-8"/>
    <n v="3"/>
    <n v="-27"/>
    <n v="-5"/>
    <n v="-2"/>
    <n v="0"/>
    <n v="0"/>
    <n v="0"/>
    <n v="0"/>
    <n v="0"/>
    <n v="-1.6080000000000001E-3"/>
    <n v="6.0900000000000006E-4"/>
    <n v="-5.7375000000000004E-3"/>
    <n v="-1.0425E-3"/>
    <n v="-4.2200000000000001E-4"/>
  </r>
  <r>
    <s v="1517"/>
    <s v="利奇"/>
    <x v="11"/>
    <n v="24.35"/>
    <n v="24.65"/>
    <n v="25.1"/>
    <n v="24.35"/>
    <n v="25.55"/>
    <n v="233"/>
    <n v="-289"/>
    <n v="654"/>
    <n v="-436"/>
    <n v="1538"/>
    <n v="0"/>
    <n v="0"/>
    <n v="0"/>
    <n v="0"/>
    <n v="0"/>
    <n v="5.6735500000000001E-2"/>
    <n v="-7.1238499999999996E-2"/>
    <n v="0.16415400000000002"/>
    <n v="-0.10616600000000001"/>
    <n v="0.392959"/>
  </r>
  <r>
    <s v="1519"/>
    <s v="華城"/>
    <x v="11"/>
    <n v="42.05"/>
    <n v="42.2"/>
    <n v="42.6"/>
    <n v="42.65"/>
    <n v="43.3"/>
    <n v="185"/>
    <n v="184"/>
    <n v="197"/>
    <n v="61"/>
    <n v="342"/>
    <n v="0"/>
    <n v="0"/>
    <n v="0"/>
    <n v="0"/>
    <n v="0"/>
    <n v="7.7792499999999987E-2"/>
    <n v="7.7648000000000009E-2"/>
    <n v="8.392200000000001E-2"/>
    <n v="2.6016500000000001E-2"/>
    <n v="0.148086"/>
  </r>
  <r>
    <s v="1521"/>
    <s v="大億"/>
    <x v="6"/>
    <n v="43.55"/>
    <n v="43.55"/>
    <n v="43.45"/>
    <n v="43.2"/>
    <n v="43.65"/>
    <n v="48"/>
    <n v="-19"/>
    <n v="10"/>
    <n v="-9"/>
    <n v="4"/>
    <n v="0"/>
    <n v="0"/>
    <n v="0"/>
    <n v="0"/>
    <n v="0"/>
    <n v="2.0903999999999996E-2"/>
    <n v="-8.2744999999999989E-3"/>
    <n v="4.3449999999999999E-3"/>
    <n v="-3.888E-3"/>
    <n v="1.7459999999999999E-3"/>
  </r>
  <r>
    <s v="1522"/>
    <s v="堤維西"/>
    <x v="6"/>
    <n v="20.65"/>
    <n v="20.8"/>
    <n v="21.05"/>
    <n v="21"/>
    <n v="21.55"/>
    <n v="100"/>
    <n v="-91"/>
    <n v="78"/>
    <n v="-9"/>
    <n v="80"/>
    <n v="0"/>
    <n v="0"/>
    <n v="0"/>
    <n v="0"/>
    <n v="0"/>
    <n v="2.0650000000000002E-2"/>
    <n v="-1.8928E-2"/>
    <n v="1.6419E-2"/>
    <n v="-1.89E-3"/>
    <n v="1.7239999999999998E-2"/>
  </r>
  <r>
    <s v="1524"/>
    <s v="耿鼎"/>
    <x v="6"/>
    <n v="9.9"/>
    <n v="9.9"/>
    <n v="9.92"/>
    <n v="9.92"/>
    <n v="10"/>
    <n v="75"/>
    <n v="-115"/>
    <n v="77"/>
    <n v="-50"/>
    <n v="112"/>
    <n v="0"/>
    <n v="0"/>
    <n v="0"/>
    <n v="0"/>
    <n v="0"/>
    <n v="7.4250000000000002E-3"/>
    <n v="-1.1384999999999999E-2"/>
    <n v="7.6384000000000001E-3"/>
    <n v="-4.96E-3"/>
    <n v="1.12E-2"/>
  </r>
  <r>
    <s v="1525"/>
    <s v="江申"/>
    <x v="6"/>
    <n v="63"/>
    <n v="63.5"/>
    <n v="63.4"/>
    <n v="62.6"/>
    <n v="65.2"/>
    <n v="24"/>
    <n v="-8"/>
    <n v="4"/>
    <n v="4"/>
    <n v="26"/>
    <n v="0"/>
    <n v="1"/>
    <n v="0"/>
    <n v="0"/>
    <n v="0"/>
    <n v="1.512E-2"/>
    <n v="-5.0800000000000003E-3"/>
    <n v="2.5360000000000001E-3"/>
    <n v="2.5040000000000001E-3"/>
    <n v="1.6952000000000002E-2"/>
  </r>
  <r>
    <s v="1526"/>
    <s v="日馳"/>
    <x v="11"/>
    <n v="47.45"/>
    <n v="51.5"/>
    <n v="49.7"/>
    <n v="49.2"/>
    <n v="49.55"/>
    <n v="152"/>
    <n v="9"/>
    <n v="-510"/>
    <n v="-12"/>
    <n v="34"/>
    <n v="0"/>
    <n v="0"/>
    <n v="0"/>
    <n v="0"/>
    <n v="0"/>
    <n v="7.2124000000000008E-2"/>
    <n v="4.6350000000000002E-3"/>
    <n v="-0.25346999999999997"/>
    <n v="-5.9040000000000013E-3"/>
    <n v="1.6846999999999997E-2"/>
  </r>
  <r>
    <s v="1527"/>
    <s v="鑽全"/>
    <x v="11"/>
    <n v="46.9"/>
    <n v="46.6"/>
    <n v="47.05"/>
    <n v="47.05"/>
    <n v="48"/>
    <n v="333"/>
    <n v="-187"/>
    <n v="194"/>
    <n v="75"/>
    <n v="395"/>
    <n v="0"/>
    <n v="0"/>
    <n v="0"/>
    <n v="0"/>
    <n v="0"/>
    <n v="0.15617699999999998"/>
    <n v="-8.7142000000000011E-2"/>
    <n v="9.1276999999999983E-2"/>
    <n v="3.5287499999999999E-2"/>
    <n v="0.18959999999999999"/>
  </r>
  <r>
    <s v="1528"/>
    <s v="恩德"/>
    <x v="11"/>
    <n v="9.9"/>
    <n v="9.98"/>
    <n v="9.9700000000000006"/>
    <n v="9.83"/>
    <n v="9.9"/>
    <n v="14"/>
    <n v="-60"/>
    <n v="-51"/>
    <n v="-31"/>
    <n v="35"/>
    <n v="0"/>
    <n v="0"/>
    <n v="0"/>
    <n v="0"/>
    <n v="0"/>
    <n v="1.3859999999999999E-3"/>
    <n v="-5.9880000000000003E-3"/>
    <n v="-5.0847000000000002E-3"/>
    <n v="-3.0473000000000002E-3"/>
    <n v="3.4650000000000002E-3"/>
  </r>
  <r>
    <s v="1529"/>
    <s v="樂士"/>
    <x v="11"/>
    <n v="16.55"/>
    <n v="17"/>
    <n v="17.100000000000001"/>
    <n v="17"/>
    <n v="17"/>
    <n v="143"/>
    <n v="3"/>
    <n v="-1"/>
    <n v="23"/>
    <n v="17"/>
    <n v="0"/>
    <n v="0"/>
    <n v="0"/>
    <n v="0"/>
    <n v="0"/>
    <n v="2.36665E-2"/>
    <n v="5.1000000000000004E-4"/>
    <n v="-1.7100000000000001E-4"/>
    <n v="3.9100000000000003E-3"/>
    <n v="2.8900000000000002E-3"/>
  </r>
  <r>
    <s v="1530"/>
    <s v="亞崴"/>
    <x v="11"/>
    <n v="34.6"/>
    <n v="34.85"/>
    <n v="35"/>
    <n v="34.799999999999997"/>
    <n v="35.4"/>
    <n v="2"/>
    <n v="-1"/>
    <n v="-4"/>
    <n v="-10"/>
    <n v="4"/>
    <n v="0"/>
    <n v="0"/>
    <n v="0"/>
    <n v="0"/>
    <n v="0"/>
    <n v="6.9200000000000002E-4"/>
    <n v="-3.4850000000000001E-4"/>
    <n v="-1.4E-3"/>
    <n v="-3.48E-3"/>
    <n v="1.4159999999999999E-3"/>
  </r>
  <r>
    <s v="1531"/>
    <s v="高林股"/>
    <x v="11"/>
    <n v="13.95"/>
    <n v="14.4"/>
    <n v="14.5"/>
    <n v="14.3"/>
    <n v="14.6"/>
    <n v="30"/>
    <n v="-36"/>
    <n v="-56"/>
    <n v="-72"/>
    <n v="-39"/>
    <n v="0"/>
    <n v="0"/>
    <n v="0"/>
    <n v="0"/>
    <n v="0"/>
    <n v="4.1850000000000004E-3"/>
    <n v="-5.1839999999999994E-3"/>
    <n v="-8.1200000000000005E-3"/>
    <n v="-1.0296000000000001E-2"/>
    <n v="-5.6939999999999994E-3"/>
  </r>
  <r>
    <s v="1532"/>
    <s v="勤美"/>
    <x v="12"/>
    <n v="33.049999999999997"/>
    <n v="33"/>
    <n v="33.1"/>
    <n v="32.75"/>
    <n v="32.9"/>
    <n v="76"/>
    <n v="-430"/>
    <n v="-30"/>
    <n v="-226"/>
    <n v="71"/>
    <n v="0"/>
    <n v="0"/>
    <n v="0"/>
    <n v="0"/>
    <n v="0"/>
    <n v="2.5117999999999998E-2"/>
    <n v="-0.1419"/>
    <n v="-9.9299999999999996E-3"/>
    <n v="-7.4014999999999997E-2"/>
    <n v="2.3359000000000001E-2"/>
  </r>
  <r>
    <s v="1533"/>
    <s v="車王電"/>
    <x v="6"/>
    <n v="53.5"/>
    <n v="55.8"/>
    <n v="55.1"/>
    <n v="55.5"/>
    <n v="56.4"/>
    <n v="160"/>
    <n v="-38"/>
    <n v="-205"/>
    <n v="119"/>
    <n v="113"/>
    <n v="0"/>
    <n v="0"/>
    <n v="0"/>
    <n v="0"/>
    <n v="0"/>
    <n v="8.5599999999999996E-2"/>
    <n v="-2.1204000000000001E-2"/>
    <n v="-0.112955"/>
    <n v="6.6045000000000006E-2"/>
    <n v="6.3731999999999997E-2"/>
  </r>
  <r>
    <s v="1535"/>
    <s v="中宇"/>
    <x v="11"/>
    <n v="39.25"/>
    <n v="39.049999999999997"/>
    <n v="38.950000000000003"/>
    <n v="38.5"/>
    <n v="38.5"/>
    <n v="14"/>
    <n v="-19"/>
    <n v="9"/>
    <n v="2"/>
    <n v="7"/>
    <n v="0"/>
    <n v="0"/>
    <n v="0"/>
    <n v="0"/>
    <n v="0"/>
    <n v="5.4949999999999999E-3"/>
    <n v="-7.419499999999999E-3"/>
    <n v="3.5054999999999999E-3"/>
    <n v="7.6999999999999996E-4"/>
    <n v="2.6949999999999999E-3"/>
  </r>
  <r>
    <s v="1536"/>
    <s v="和大"/>
    <x v="6"/>
    <n v="91.5"/>
    <n v="92.5"/>
    <n v="91.1"/>
    <n v="92"/>
    <n v="92.6"/>
    <n v="-46"/>
    <n v="-198"/>
    <n v="-521"/>
    <n v="239"/>
    <n v="103"/>
    <n v="0"/>
    <n v="0"/>
    <n v="0"/>
    <n v="0"/>
    <n v="0"/>
    <n v="-4.2090000000000002E-2"/>
    <n v="-0.18315000000000001"/>
    <n v="-0.47463099999999997"/>
    <n v="0.21987999999999999"/>
    <n v="9.5377999999999991E-2"/>
  </r>
  <r>
    <s v="1537"/>
    <s v="廣隆"/>
    <x v="6"/>
    <n v="143"/>
    <n v="144"/>
    <n v="144.5"/>
    <n v="142.5"/>
    <n v="144"/>
    <n v="-78"/>
    <n v="-16"/>
    <n v="17"/>
    <n v="-135"/>
    <n v="-1"/>
    <n v="0"/>
    <n v="0"/>
    <n v="0"/>
    <n v="0"/>
    <n v="0"/>
    <n v="-0.11154"/>
    <n v="-2.3040000000000001E-2"/>
    <n v="2.4565E-2"/>
    <n v="-0.19237499999999999"/>
    <n v="-1.4400000000000001E-3"/>
  </r>
  <r>
    <s v="1538"/>
    <s v="正峰"/>
    <x v="11"/>
    <n v="12.4"/>
    <n v="12.45"/>
    <n v="12.4"/>
    <n v="12.6"/>
    <n v="12.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1"/>
    <n v="18.7"/>
    <n v="17.7"/>
    <n v="17.850000000000001"/>
    <n v="17.75"/>
    <n v="17.7"/>
    <n v="21"/>
    <n v="-14"/>
    <n v="0"/>
    <n v="-2"/>
    <n v="7"/>
    <n v="0"/>
    <n v="0"/>
    <n v="0"/>
    <n v="0"/>
    <n v="0"/>
    <n v="3.9269999999999999E-3"/>
    <n v="-2.4779999999999997E-3"/>
    <n v="0"/>
    <n v="-3.5500000000000001E-4"/>
    <n v="1.2389999999999999E-3"/>
  </r>
  <r>
    <s v="1540"/>
    <s v="喬福"/>
    <x v="11"/>
    <n v="15.75"/>
    <n v="15.85"/>
    <n v="15.75"/>
    <n v="15.8"/>
    <n v="16"/>
    <n v="39"/>
    <n v="-18"/>
    <n v="-14"/>
    <n v="-30"/>
    <n v="-4"/>
    <n v="0"/>
    <n v="0"/>
    <n v="0"/>
    <n v="0"/>
    <n v="0"/>
    <n v="6.1425000000000004E-3"/>
    <n v="-2.8530000000000001E-3"/>
    <n v="-2.2049999999999999E-3"/>
    <n v="-4.7400000000000003E-3"/>
    <n v="-6.4000000000000005E-4"/>
  </r>
  <r>
    <s v="1541"/>
    <s v="錩泰"/>
    <x v="11"/>
    <n v="49.5"/>
    <n v="49.85"/>
    <n v="49.95"/>
    <n v="49.45"/>
    <n v="49.8"/>
    <n v="4"/>
    <n v="-9"/>
    <n v="-7"/>
    <n v="3"/>
    <n v="8"/>
    <n v="0"/>
    <n v="0"/>
    <n v="0"/>
    <n v="0"/>
    <n v="0"/>
    <n v="1.98E-3"/>
    <n v="-4.4865E-3"/>
    <n v="-3.4965000000000005E-3"/>
    <n v="1.4835000000000002E-3"/>
    <n v="3.9839999999999997E-3"/>
  </r>
  <r>
    <s v="1558"/>
    <s v="伸興"/>
    <x v="11"/>
    <n v="165"/>
    <n v="164.5"/>
    <n v="164.5"/>
    <n v="164.5"/>
    <n v="165"/>
    <n v="28"/>
    <n v="-32"/>
    <n v="4"/>
    <n v="11"/>
    <n v="7"/>
    <n v="0"/>
    <n v="0"/>
    <n v="0"/>
    <n v="0"/>
    <n v="0"/>
    <n v="4.6199999999999998E-2"/>
    <n v="-5.2639999999999999E-2"/>
    <n v="6.5799999999999999E-3"/>
    <n v="1.8095E-2"/>
    <n v="1.155E-2"/>
  </r>
  <r>
    <s v="1560"/>
    <s v="中砂"/>
    <x v="11"/>
    <n v="63"/>
    <n v="63.7"/>
    <n v="63.8"/>
    <n v="63.4"/>
    <n v="64.2"/>
    <n v="92"/>
    <n v="-8"/>
    <n v="-35"/>
    <n v="8"/>
    <n v="126"/>
    <n v="0"/>
    <n v="0"/>
    <n v="0"/>
    <n v="0"/>
    <n v="0"/>
    <n v="5.7959999999999998E-2"/>
    <n v="-5.0959999999999998E-3"/>
    <n v="-2.2329999999999999E-2"/>
    <n v="5.0720000000000001E-3"/>
    <n v="8.0892000000000006E-2"/>
  </r>
  <r>
    <s v="1565"/>
    <s v="精華"/>
    <x v="13"/>
    <n v="279"/>
    <n v="277.5"/>
    <n v="282"/>
    <n v="279.5"/>
    <n v="280.5"/>
    <n v="22"/>
    <n v="-42"/>
    <n v="112"/>
    <n v="18"/>
    <n v="-17"/>
    <n v="0"/>
    <n v="0"/>
    <n v="0"/>
    <n v="-4"/>
    <n v="0"/>
    <n v="6.1379999999999997E-2"/>
    <n v="-0.11655"/>
    <n v="0.31584000000000001"/>
    <n v="5.0310000000000001E-2"/>
    <n v="-4.7684999999999998E-2"/>
  </r>
  <r>
    <s v="1568"/>
    <s v="倉佑"/>
    <x v="6"/>
    <n v="25.05"/>
    <n v="25.7"/>
    <n v="25.25"/>
    <n v="24.7"/>
    <n v="25.65"/>
    <n v="150"/>
    <n v="31"/>
    <n v="-16"/>
    <n v="-29"/>
    <n v="9"/>
    <n v="0"/>
    <n v="0"/>
    <n v="0"/>
    <n v="0"/>
    <n v="0"/>
    <n v="3.7574999999999997E-2"/>
    <n v="7.9670000000000001E-3"/>
    <n v="-4.0400000000000002E-3"/>
    <n v="-7.1629999999999992E-3"/>
    <n v="2.3084999999999998E-3"/>
  </r>
  <r>
    <s v="1569"/>
    <s v="濱川"/>
    <x v="14"/>
    <n v="24.8"/>
    <n v="25.55"/>
    <n v="25.65"/>
    <n v="25.5"/>
    <n v="25.75"/>
    <n v="199"/>
    <n v="127"/>
    <n v="-31"/>
    <n v="-20"/>
    <n v="54"/>
    <n v="0"/>
    <n v="0"/>
    <n v="0"/>
    <n v="0"/>
    <n v="0"/>
    <n v="4.9352E-2"/>
    <n v="3.2448499999999998E-2"/>
    <n v="-7.9515000000000002E-3"/>
    <n v="-5.1000000000000004E-3"/>
    <n v="1.3905000000000001E-2"/>
  </r>
  <r>
    <s v="1570"/>
    <s v="力肯"/>
    <x v="11"/>
    <n v="15.05"/>
    <n v="15.2"/>
    <n v="15.35"/>
    <n v="15.5"/>
    <n v="15.95"/>
    <n v="26"/>
    <n v="37"/>
    <n v="10"/>
    <n v="18"/>
    <n v="42"/>
    <n v="0"/>
    <n v="0"/>
    <n v="0"/>
    <n v="0"/>
    <n v="0"/>
    <n v="3.9129999999999998E-3"/>
    <n v="5.6239999999999997E-3"/>
    <n v="1.5349999999999999E-3"/>
    <n v="2.7899999999999999E-3"/>
    <n v="6.6990000000000001E-3"/>
  </r>
  <r>
    <s v="1580"/>
    <s v="新麥"/>
    <x v="2"/>
    <n v="106.5"/>
    <n v="107.5"/>
    <n v="108"/>
    <n v="105.5"/>
    <n v="105"/>
    <n v="28"/>
    <n v="18"/>
    <n v="-10"/>
    <n v="-103"/>
    <n v="-61"/>
    <n v="0"/>
    <n v="23"/>
    <n v="0"/>
    <n v="0"/>
    <n v="0"/>
    <n v="2.9819999999999999E-2"/>
    <n v="1.9349999999999999E-2"/>
    <n v="-1.0800000000000001E-2"/>
    <n v="-0.108665"/>
    <n v="-6.4049999999999996E-2"/>
  </r>
  <r>
    <s v="1582"/>
    <s v="信錦"/>
    <x v="15"/>
    <n v="81"/>
    <n v="82.7"/>
    <n v="83.6"/>
    <n v="82.9"/>
    <n v="83.6"/>
    <n v="103"/>
    <n v="156"/>
    <n v="59"/>
    <n v="-58"/>
    <n v="-21"/>
    <n v="0"/>
    <n v="0"/>
    <n v="0"/>
    <n v="0"/>
    <n v="0"/>
    <n v="8.3430000000000004E-2"/>
    <n v="0.12901200000000002"/>
    <n v="4.9324E-2"/>
    <n v="-4.8082000000000007E-2"/>
    <n v="-1.7555999999999999E-2"/>
  </r>
  <r>
    <s v="1583"/>
    <s v="程泰"/>
    <x v="11"/>
    <n v="62.9"/>
    <n v="63.9"/>
    <n v="63.3"/>
    <n v="63"/>
    <n v="63.1"/>
    <n v="3"/>
    <n v="0"/>
    <n v="-7"/>
    <n v="-6"/>
    <n v="-2"/>
    <n v="0"/>
    <n v="0"/>
    <n v="0"/>
    <n v="0"/>
    <n v="0"/>
    <n v="1.8869999999999998E-3"/>
    <n v="0"/>
    <n v="-4.431E-3"/>
    <n v="-3.7799999999999999E-3"/>
    <n v="-1.2620000000000001E-3"/>
  </r>
  <r>
    <s v="1584"/>
    <s v="精剛"/>
    <x v="2"/>
    <n v="11.9"/>
    <n v="11.6"/>
    <n v="11.75"/>
    <n v="11.75"/>
    <n v="12.25"/>
    <n v="81"/>
    <n v="-155"/>
    <n v="75"/>
    <n v="-4"/>
    <n v="115"/>
    <n v="0"/>
    <n v="0"/>
    <n v="0"/>
    <n v="0"/>
    <n v="0"/>
    <n v="9.639E-3"/>
    <n v="-1.7979999999999999E-2"/>
    <n v="8.8124999999999992E-3"/>
    <n v="-4.6999999999999999E-4"/>
    <n v="1.4087499999999999E-2"/>
  </r>
  <r>
    <s v="1586"/>
    <s v="和勤"/>
    <x v="16"/>
    <n v="43.5"/>
    <n v="43.45"/>
    <n v="43.5"/>
    <n v="43.5"/>
    <n v="43.7"/>
    <n v="-12"/>
    <n v="61"/>
    <n v="20"/>
    <n v="8"/>
    <n v="34"/>
    <n v="0"/>
    <n v="0"/>
    <n v="0"/>
    <n v="0"/>
    <n v="0"/>
    <n v="-5.2199999999999998E-3"/>
    <n v="2.6504500000000004E-2"/>
    <n v="8.6999999999999994E-3"/>
    <n v="3.48E-3"/>
    <n v="1.4858000000000001E-2"/>
  </r>
  <r>
    <s v="1587"/>
    <s v="吉茂"/>
    <x v="11"/>
    <n v="27"/>
    <n v="27.4"/>
    <n v="27.35"/>
    <n v="27.45"/>
    <n v="28"/>
    <n v="88"/>
    <n v="-107"/>
    <n v="6"/>
    <n v="7"/>
    <n v="57"/>
    <n v="0"/>
    <n v="0"/>
    <n v="0"/>
    <n v="0"/>
    <n v="0"/>
    <n v="2.376E-2"/>
    <n v="-2.9317999999999997E-2"/>
    <n v="1.6410000000000003E-3"/>
    <n v="1.9215E-3"/>
    <n v="1.5959999999999998E-2"/>
  </r>
  <r>
    <s v="1589"/>
    <s v="永冠-KY"/>
    <x v="11"/>
    <n v="71.900000000000006"/>
    <n v="72.2"/>
    <n v="72.2"/>
    <n v="72.099999999999994"/>
    <n v="72.400000000000006"/>
    <n v="-45"/>
    <n v="1"/>
    <n v="-80"/>
    <n v="-67"/>
    <n v="105"/>
    <n v="0"/>
    <n v="0"/>
    <n v="0"/>
    <n v="0"/>
    <n v="0"/>
    <n v="-3.2355000000000002E-2"/>
    <n v="7.2199999999999999E-4"/>
    <n v="-5.7759999999999999E-2"/>
    <n v="-4.8306999999999996E-2"/>
    <n v="7.6020000000000004E-2"/>
  </r>
  <r>
    <s v="1590"/>
    <s v="亞德客-KY"/>
    <x v="11"/>
    <n v="1045"/>
    <n v="1075"/>
    <n v="1025"/>
    <n v="994"/>
    <n v="1005"/>
    <n v="255"/>
    <n v="7"/>
    <n v="39"/>
    <n v="-65"/>
    <n v="-50"/>
    <n v="16"/>
    <n v="0"/>
    <n v="9"/>
    <n v="0"/>
    <n v="-40"/>
    <n v="2.6647500000000002"/>
    <n v="7.5249999999999997E-2"/>
    <n v="0.39974999999999999"/>
    <n v="-0.64610000000000001"/>
    <n v="-0.50249999999999995"/>
  </r>
  <r>
    <s v="1591"/>
    <s v="駿吉-KY"/>
    <x v="11"/>
    <n v="17.850000000000001"/>
    <n v="18.100000000000001"/>
    <n v="18.399999999999999"/>
    <n v="18.55"/>
    <n v="18.899999999999999"/>
    <n v="0"/>
    <n v="1"/>
    <n v="0"/>
    <n v="0"/>
    <n v="7"/>
    <n v="0"/>
    <n v="0"/>
    <n v="0"/>
    <n v="0"/>
    <n v="0"/>
    <n v="0"/>
    <n v="1.8100000000000001E-4"/>
    <n v="0"/>
    <n v="0"/>
    <n v="1.3229999999999997E-3"/>
  </r>
  <r>
    <s v="1592"/>
    <s v="英瑞-KY"/>
    <x v="6"/>
    <n v="2.98"/>
    <n v="3.05"/>
    <n v="2.99"/>
    <n v="2.97"/>
    <n v="3.05"/>
    <n v="47"/>
    <n v="-142"/>
    <n v="13"/>
    <n v="-3"/>
    <n v="-3"/>
    <n v="0"/>
    <n v="0"/>
    <n v="0"/>
    <n v="0"/>
    <n v="0"/>
    <n v="1.4006000000000001E-3"/>
    <n v="-4.3309999999999998E-3"/>
    <n v="3.8870000000000007E-4"/>
    <n v="-8.9099999999999997E-5"/>
    <n v="-9.1499999999999988E-5"/>
  </r>
  <r>
    <s v="1593"/>
    <s v="祺驊"/>
    <x v="13"/>
    <n v="95.3"/>
    <n v="95.4"/>
    <n v="95.9"/>
    <n v="94.9"/>
    <n v="95.2"/>
    <n v="28"/>
    <n v="-5"/>
    <n v="6"/>
    <n v="3"/>
    <n v="5"/>
    <n v="0"/>
    <n v="0"/>
    <n v="0"/>
    <n v="0"/>
    <n v="0"/>
    <n v="2.6683999999999999E-2"/>
    <n v="-4.7699999999999999E-3"/>
    <n v="5.7540000000000013E-3"/>
    <n v="2.8470000000000006E-3"/>
    <n v="4.7600000000000003E-3"/>
  </r>
  <r>
    <s v="1595"/>
    <s v="川寶"/>
    <x v="17"/>
    <n v="28.45"/>
    <n v="28.7"/>
    <n v="28.95"/>
    <n v="28.9"/>
    <n v="28.85"/>
    <n v="-1"/>
    <n v="0"/>
    <n v="0"/>
    <n v="0"/>
    <n v="-1"/>
    <n v="0"/>
    <n v="0"/>
    <n v="0"/>
    <n v="0"/>
    <n v="0"/>
    <n v="-2.8449999999999998E-4"/>
    <n v="0"/>
    <n v="0"/>
    <n v="0"/>
    <n v="-2.8850000000000002E-4"/>
  </r>
  <r>
    <s v="1597"/>
    <s v="直得"/>
    <x v="11"/>
    <n v="101"/>
    <n v="99.5"/>
    <n v="99.5"/>
    <n v="98.6"/>
    <n v="103.5"/>
    <n v="-269"/>
    <n v="-272"/>
    <n v="45"/>
    <n v="-6"/>
    <n v="-12"/>
    <n v="0"/>
    <n v="0"/>
    <n v="0"/>
    <n v="0"/>
    <n v="0"/>
    <n v="-0.27168999999999999"/>
    <n v="-0.27063999999999999"/>
    <n v="4.4775000000000002E-2"/>
    <n v="-5.9159999999999994E-3"/>
    <n v="-1.242E-2"/>
  </r>
  <r>
    <s v="1598"/>
    <s v="岱宇"/>
    <x v="13"/>
    <n v="89"/>
    <n v="87.5"/>
    <n v="90"/>
    <n v="91.2"/>
    <n v="90.6"/>
    <n v="-345"/>
    <n v="-177"/>
    <n v="357"/>
    <n v="232"/>
    <n v="-120"/>
    <n v="0"/>
    <n v="0"/>
    <n v="0"/>
    <n v="80"/>
    <n v="0"/>
    <n v="-0.30704999999999999"/>
    <n v="-0.15487500000000001"/>
    <n v="0.32129999999999997"/>
    <n v="0.21158400000000002"/>
    <n v="-0.10872"/>
  </r>
  <r>
    <s v="1599"/>
    <s v="宏佳騰"/>
    <x v="11"/>
    <n v="39.5"/>
    <n v="40.1"/>
    <n v="39.9"/>
    <n v="39.85"/>
    <n v="40.950000000000003"/>
    <n v="40"/>
    <n v="-5"/>
    <n v="-23"/>
    <n v="-13"/>
    <n v="33"/>
    <n v="0"/>
    <n v="0"/>
    <n v="0"/>
    <n v="0"/>
    <n v="0"/>
    <n v="1.5800000000000002E-2"/>
    <n v="-2.0049999999999998E-3"/>
    <n v="-9.1769999999999994E-3"/>
    <n v="-5.1805000000000011E-3"/>
    <n v="1.3513500000000001E-2"/>
  </r>
  <r>
    <s v="1603"/>
    <s v="華電"/>
    <x v="18"/>
    <n v="29.65"/>
    <n v="29.6"/>
    <n v="30.05"/>
    <n v="29.3"/>
    <n v="30"/>
    <n v="27"/>
    <n v="-164"/>
    <n v="170"/>
    <n v="-210"/>
    <n v="42"/>
    <n v="0"/>
    <n v="0"/>
    <n v="0"/>
    <n v="0"/>
    <n v="0"/>
    <n v="8.0054999999999987E-3"/>
    <n v="-4.8544000000000004E-2"/>
    <n v="5.1084999999999998E-2"/>
    <n v="-6.1530000000000001E-2"/>
    <n v="1.26E-2"/>
  </r>
  <r>
    <s v="1604"/>
    <s v="聲寶"/>
    <x v="19"/>
    <n v="28.35"/>
    <n v="28.4"/>
    <n v="28.85"/>
    <n v="29.2"/>
    <n v="29.5"/>
    <n v="214"/>
    <n v="-129"/>
    <n v="48"/>
    <n v="68"/>
    <n v="-86"/>
    <n v="0"/>
    <n v="0"/>
    <n v="0"/>
    <n v="0"/>
    <n v="0"/>
    <n v="6.0669000000000008E-2"/>
    <n v="-3.6636000000000002E-2"/>
    <n v="1.3848000000000003E-2"/>
    <n v="1.9855999999999999E-2"/>
    <n v="-2.537E-2"/>
  </r>
  <r>
    <s v="1605"/>
    <s v="華新"/>
    <x v="18"/>
    <n v="23.4"/>
    <n v="24"/>
    <n v="23.85"/>
    <n v="23.95"/>
    <n v="25.25"/>
    <n v="858"/>
    <n v="4903"/>
    <n v="-4585"/>
    <n v="-14545"/>
    <n v="3305"/>
    <n v="0"/>
    <n v="0"/>
    <n v="0"/>
    <n v="0"/>
    <n v="0"/>
    <n v="0.20077199999999998"/>
    <n v="1.17672"/>
    <n v="-1.0935225"/>
    <n v="-3.4835275000000001"/>
    <n v="0.83451249999999999"/>
  </r>
  <r>
    <s v="1608"/>
    <s v="華榮"/>
    <x v="18"/>
    <n v="23.9"/>
    <n v="24"/>
    <n v="24.3"/>
    <n v="24.35"/>
    <n v="26.75"/>
    <n v="-1041"/>
    <n v="-1826"/>
    <n v="1981"/>
    <n v="-2520"/>
    <n v="996"/>
    <n v="0"/>
    <n v="0"/>
    <n v="0"/>
    <n v="0"/>
    <n v="0"/>
    <n v="-0.24879899999999996"/>
    <n v="-0.43824000000000002"/>
    <n v="0.48138300000000001"/>
    <n v="-0.61362000000000005"/>
    <n v="0.26643"/>
  </r>
  <r>
    <s v="1609"/>
    <s v="大亞"/>
    <x v="18"/>
    <n v="25.65"/>
    <n v="25.8"/>
    <n v="26.8"/>
    <n v="26.9"/>
    <n v="28.25"/>
    <n v="1034"/>
    <n v="-2725"/>
    <n v="1920"/>
    <n v="-8656"/>
    <n v="848"/>
    <n v="0"/>
    <n v="0"/>
    <n v="0"/>
    <n v="0"/>
    <n v="0"/>
    <n v="0.26522099999999998"/>
    <n v="-0.70304999999999995"/>
    <n v="0.51456000000000002"/>
    <n v="-2.3284639999999999"/>
    <n v="0.23956"/>
  </r>
  <r>
    <s v="1611"/>
    <s v="中電"/>
    <x v="11"/>
    <n v="11.1"/>
    <n v="11.05"/>
    <n v="11.05"/>
    <n v="11.1"/>
    <n v="11.25"/>
    <n v="297"/>
    <n v="-332"/>
    <n v="149"/>
    <n v="81"/>
    <n v="253"/>
    <n v="0"/>
    <n v="0"/>
    <n v="0"/>
    <n v="0"/>
    <n v="0"/>
    <n v="3.2966999999999996E-2"/>
    <n v="-3.6686000000000003E-2"/>
    <n v="1.64645E-2"/>
    <n v="8.9910000000000007E-3"/>
    <n v="2.8462500000000002E-2"/>
  </r>
  <r>
    <s v="1612"/>
    <s v="宏泰"/>
    <x v="18"/>
    <n v="23.45"/>
    <n v="23.75"/>
    <n v="24.15"/>
    <n v="24"/>
    <n v="24.85"/>
    <n v="684"/>
    <n v="-832"/>
    <n v="816"/>
    <n v="-718"/>
    <n v="31"/>
    <n v="0"/>
    <n v="0"/>
    <n v="0"/>
    <n v="0"/>
    <n v="0"/>
    <n v="0.16039799999999999"/>
    <n v="-0.1976"/>
    <n v="0.19706399999999999"/>
    <n v="-0.17232"/>
    <n v="7.7035000000000003E-3"/>
  </r>
  <r>
    <s v="1614"/>
    <s v="三洋電"/>
    <x v="11"/>
    <n v="33.4"/>
    <n v="33.450000000000003"/>
    <n v="33.65"/>
    <n v="33.6"/>
    <n v="33.700000000000003"/>
    <n v="15"/>
    <n v="10"/>
    <n v="11"/>
    <n v="7"/>
    <n v="42"/>
    <n v="0"/>
    <n v="0"/>
    <n v="0"/>
    <n v="0"/>
    <n v="0"/>
    <n v="5.0099999999999997E-3"/>
    <n v="3.3449999999999999E-3"/>
    <n v="3.7014999999999999E-3"/>
    <n v="2.3520000000000004E-3"/>
    <n v="1.4154000000000002E-2"/>
  </r>
  <r>
    <s v="1615"/>
    <s v="大山"/>
    <x v="18"/>
    <n v="36.200000000000003"/>
    <n v="36.25"/>
    <n v="36.700000000000003"/>
    <n v="36.700000000000003"/>
    <n v="38.5"/>
    <n v="2"/>
    <n v="-49"/>
    <n v="80"/>
    <n v="-21"/>
    <n v="-62"/>
    <n v="0"/>
    <n v="0"/>
    <n v="0"/>
    <n v="0"/>
    <n v="0"/>
    <n v="7.2400000000000003E-4"/>
    <n v="-1.7762500000000001E-2"/>
    <n v="2.9360000000000001E-2"/>
    <n v="-7.7070000000000003E-3"/>
    <n v="-2.3869999999999999E-2"/>
  </r>
  <r>
    <s v="1616"/>
    <s v="億泰"/>
    <x v="18"/>
    <n v="8.85"/>
    <n v="8.99"/>
    <n v="8.82"/>
    <n v="8.6999999999999993"/>
    <n v="9.57"/>
    <n v="1"/>
    <n v="-212"/>
    <n v="60"/>
    <n v="-68"/>
    <n v="717"/>
    <n v="0"/>
    <n v="0"/>
    <n v="0"/>
    <n v="0"/>
    <n v="0"/>
    <n v="8.8499999999999996E-5"/>
    <n v="-1.9058800000000001E-2"/>
    <n v="5.2920000000000007E-3"/>
    <n v="-5.9159999999999994E-3"/>
    <n v="6.8616900000000008E-2"/>
  </r>
  <r>
    <s v="1617"/>
    <s v="榮星"/>
    <x v="18"/>
    <n v="17.8"/>
    <n v="17.8"/>
    <n v="17.850000000000001"/>
    <n v="17.850000000000001"/>
    <n v="18.899999999999999"/>
    <n v="60"/>
    <n v="-76"/>
    <n v="84"/>
    <n v="-66"/>
    <n v="-96"/>
    <n v="0"/>
    <n v="0"/>
    <n v="0"/>
    <n v="0"/>
    <n v="0"/>
    <n v="1.068E-2"/>
    <n v="-1.3528E-2"/>
    <n v="1.4994E-2"/>
    <n v="-1.1781000000000002E-2"/>
    <n v="-1.8143999999999997E-2"/>
  </r>
  <r>
    <s v="1618"/>
    <s v="合機"/>
    <x v="18"/>
    <n v="15.3"/>
    <n v="15.5"/>
    <n v="15.55"/>
    <n v="15.55"/>
    <n v="16"/>
    <n v="363"/>
    <n v="398"/>
    <n v="152"/>
    <n v="13"/>
    <n v="132"/>
    <n v="0"/>
    <n v="0"/>
    <n v="0"/>
    <n v="0"/>
    <n v="0"/>
    <n v="5.5539000000000005E-2"/>
    <n v="6.1690000000000002E-2"/>
    <n v="2.3636000000000001E-2"/>
    <n v="2.0214999999999999E-3"/>
    <n v="2.112E-2"/>
  </r>
  <r>
    <s v="1626"/>
    <s v="艾美特-KY"/>
    <x v="11"/>
    <n v="24.35"/>
    <n v="24.5"/>
    <n v="24.5"/>
    <n v="24"/>
    <n v="24.15"/>
    <n v="32"/>
    <n v="-14"/>
    <n v="-9"/>
    <n v="-25"/>
    <n v="-1"/>
    <n v="0"/>
    <n v="0"/>
    <n v="0"/>
    <n v="0"/>
    <n v="0"/>
    <n v="7.7920000000000003E-3"/>
    <n v="-3.4299999999999999E-3"/>
    <n v="-2.2049999999999999E-3"/>
    <n v="-6.0000000000000001E-3"/>
    <n v="-2.4149999999999999E-4"/>
  </r>
  <r>
    <s v="1701"/>
    <s v="中化"/>
    <x v="13"/>
    <n v="23.05"/>
    <n v="22.95"/>
    <n v="23.1"/>
    <n v="23.2"/>
    <n v="23.25"/>
    <n v="-132"/>
    <n v="-557"/>
    <n v="223"/>
    <n v="138"/>
    <n v="-162"/>
    <n v="0"/>
    <n v="0"/>
    <n v="0"/>
    <n v="0"/>
    <n v="0"/>
    <n v="-3.0425999999999998E-2"/>
    <n v="-0.12783149999999999"/>
    <n v="5.1513000000000003E-2"/>
    <n v="3.2015999999999996E-2"/>
    <n v="-3.7664999999999997E-2"/>
  </r>
  <r>
    <s v="1702"/>
    <s v="南僑"/>
    <x v="1"/>
    <n v="55.6"/>
    <n v="55.5"/>
    <n v="57.7"/>
    <n v="56.2"/>
    <n v="56.5"/>
    <n v="-86"/>
    <n v="-238"/>
    <n v="-262"/>
    <n v="-435"/>
    <n v="-160"/>
    <n v="0"/>
    <n v="0"/>
    <n v="0"/>
    <n v="0"/>
    <n v="0"/>
    <n v="-4.7816000000000004E-2"/>
    <n v="-0.13209000000000001"/>
    <n v="-0.151174"/>
    <n v="-0.24446999999999999"/>
    <n v="-9.0399999999999994E-2"/>
  </r>
  <r>
    <s v="1707"/>
    <s v="葡萄王"/>
    <x v="13"/>
    <n v="164.5"/>
    <n v="165"/>
    <n v="166"/>
    <n v="164.5"/>
    <n v="165"/>
    <n v="16"/>
    <n v="46"/>
    <n v="25"/>
    <n v="-45"/>
    <n v="14"/>
    <n v="0"/>
    <n v="0"/>
    <n v="0"/>
    <n v="0"/>
    <n v="0"/>
    <n v="2.632E-2"/>
    <n v="7.5899999999999995E-2"/>
    <n v="4.1500000000000002E-2"/>
    <n v="-7.4024999999999994E-2"/>
    <n v="2.3099999999999999E-2"/>
  </r>
  <r>
    <s v="1708"/>
    <s v="東鹼"/>
    <x v="20"/>
    <n v="26.6"/>
    <n v="26.5"/>
    <n v="26.6"/>
    <n v="26.7"/>
    <n v="27.1"/>
    <n v="67"/>
    <n v="-372"/>
    <n v="166"/>
    <n v="82"/>
    <n v="456"/>
    <n v="0"/>
    <n v="0"/>
    <n v="0"/>
    <n v="0"/>
    <n v="0"/>
    <n v="1.7822000000000001E-2"/>
    <n v="-9.8580000000000001E-2"/>
    <n v="4.4156000000000001E-2"/>
    <n v="2.1894E-2"/>
    <n v="0.12357600000000001"/>
  </r>
  <r>
    <s v="1709"/>
    <s v="和益"/>
    <x v="20"/>
    <n v="17.55"/>
    <n v="17.75"/>
    <n v="17.75"/>
    <n v="17.649999999999999"/>
    <n v="17.8"/>
    <n v="279"/>
    <n v="-338"/>
    <n v="99"/>
    <n v="-139"/>
    <n v="-47"/>
    <n v="0"/>
    <n v="0"/>
    <n v="0"/>
    <n v="0"/>
    <n v="0"/>
    <n v="4.8964500000000001E-2"/>
    <n v="-5.9995E-2"/>
    <n v="1.7572500000000001E-2"/>
    <n v="-2.45335E-2"/>
    <n v="-8.3660000000000002E-3"/>
  </r>
  <r>
    <s v="1710"/>
    <s v="東聯"/>
    <x v="4"/>
    <n v="20.85"/>
    <n v="21.2"/>
    <n v="21.2"/>
    <n v="21.1"/>
    <n v="21.4"/>
    <n v="-581"/>
    <n v="-598"/>
    <n v="32"/>
    <n v="-155"/>
    <n v="352"/>
    <n v="0"/>
    <n v="0"/>
    <n v="0"/>
    <n v="0"/>
    <n v="0"/>
    <n v="-0.12113850000000001"/>
    <n v="-0.126776"/>
    <n v="6.7840000000000001E-3"/>
    <n v="-3.2704999999999998E-2"/>
    <n v="7.5327999999999992E-2"/>
  </r>
  <r>
    <s v="1711"/>
    <s v="永光"/>
    <x v="20"/>
    <n v="17.75"/>
    <n v="17.75"/>
    <n v="19.05"/>
    <n v="19.600000000000001"/>
    <n v="19.2"/>
    <n v="526"/>
    <n v="441"/>
    <n v="1169"/>
    <n v="-2528"/>
    <n v="-1060"/>
    <n v="0"/>
    <n v="0"/>
    <n v="0"/>
    <n v="0"/>
    <n v="0"/>
    <n v="9.3365000000000004E-2"/>
    <n v="7.82775E-2"/>
    <n v="0.22269450000000002"/>
    <n v="-0.49548800000000004"/>
    <n v="-0.20352000000000001"/>
  </r>
  <r>
    <s v="1712"/>
    <s v="興農"/>
    <x v="13"/>
    <n v="21.45"/>
    <n v="21.65"/>
    <n v="21.65"/>
    <n v="21.55"/>
    <n v="21.6"/>
    <n v="102"/>
    <n v="54"/>
    <n v="77"/>
    <n v="-126"/>
    <n v="71"/>
    <n v="0"/>
    <n v="0"/>
    <n v="0"/>
    <n v="0"/>
    <n v="0"/>
    <n v="2.1879000000000003E-2"/>
    <n v="1.1690999999999998E-2"/>
    <n v="1.6670499999999998E-2"/>
    <n v="-2.7153000000000004E-2"/>
    <n v="1.5336000000000001E-2"/>
  </r>
  <r>
    <s v="1713"/>
    <s v="國化"/>
    <x v="20"/>
    <n v="21.4"/>
    <n v="21.6"/>
    <n v="21.95"/>
    <n v="22.1"/>
    <n v="22.35"/>
    <n v="33"/>
    <n v="-23"/>
    <n v="11"/>
    <n v="-40"/>
    <n v="-6"/>
    <n v="0"/>
    <n v="0"/>
    <n v="0"/>
    <n v="0"/>
    <n v="0"/>
    <n v="7.0619999999999997E-3"/>
    <n v="-4.9680000000000002E-3"/>
    <n v="2.4145E-3"/>
    <n v="-8.8400000000000006E-3"/>
    <n v="-1.3410000000000002E-3"/>
  </r>
  <r>
    <s v="1714"/>
    <s v="和桐"/>
    <x v="20"/>
    <n v="11.15"/>
    <n v="11"/>
    <n v="11.25"/>
    <n v="11.2"/>
    <n v="11.2"/>
    <n v="-831"/>
    <n v="866"/>
    <n v="3463"/>
    <n v="-4641"/>
    <n v="1262"/>
    <n v="0"/>
    <n v="0"/>
    <n v="0"/>
    <n v="0"/>
    <n v="0"/>
    <n v="-9.2656500000000003E-2"/>
    <n v="9.5259999999999997E-2"/>
    <n v="0.38958749999999998"/>
    <n v="-0.51979199999999992"/>
    <n v="0.141344"/>
  </r>
  <r>
    <s v="1717"/>
    <s v="長興"/>
    <x v="20"/>
    <n v="40.75"/>
    <n v="39.950000000000003"/>
    <n v="40.549999999999997"/>
    <n v="40"/>
    <n v="40.200000000000003"/>
    <n v="-2744"/>
    <n v="-701"/>
    <n v="1956"/>
    <n v="-1439"/>
    <n v="749"/>
    <n v="-253"/>
    <n v="-250"/>
    <n v="0"/>
    <n v="-2"/>
    <n v="-10"/>
    <n v="-1.11818"/>
    <n v="-0.28004950000000001"/>
    <n v="0.79315799999999992"/>
    <n v="-0.5756"/>
    <n v="0.30109800000000003"/>
  </r>
  <r>
    <s v="1718"/>
    <s v="中纖"/>
    <x v="4"/>
    <n v="10.050000000000001"/>
    <n v="9.9700000000000006"/>
    <n v="10"/>
    <n v="10"/>
    <n v="10.15"/>
    <n v="-6372"/>
    <n v="-9077"/>
    <n v="4274"/>
    <n v="-164"/>
    <n v="1826"/>
    <n v="0"/>
    <n v="0"/>
    <n v="0"/>
    <n v="0"/>
    <n v="0"/>
    <n v="-0.64038600000000001"/>
    <n v="-0.90497689999999997"/>
    <n v="0.4274"/>
    <n v="-1.6400000000000001E-2"/>
    <n v="0.185339"/>
  </r>
  <r>
    <s v="1720"/>
    <s v="生達"/>
    <x v="13"/>
    <n v="38.6"/>
    <n v="38.200000000000003"/>
    <n v="38.25"/>
    <n v="38.25"/>
    <n v="38.549999999999997"/>
    <n v="7"/>
    <n v="-289"/>
    <n v="-59"/>
    <n v="-102"/>
    <n v="-19"/>
    <n v="0"/>
    <n v="0"/>
    <n v="0"/>
    <n v="0"/>
    <n v="0"/>
    <n v="2.702E-3"/>
    <n v="-0.11039800000000001"/>
    <n v="-2.2567500000000001E-2"/>
    <n v="-3.9015000000000001E-2"/>
    <n v="-7.3244999999999994E-3"/>
  </r>
  <r>
    <s v="1721"/>
    <s v="三晃"/>
    <x v="20"/>
    <n v="9.67"/>
    <n v="9.7100000000000009"/>
    <n v="9.68"/>
    <n v="9.58"/>
    <n v="9.6999999999999993"/>
    <n v="-30"/>
    <n v="-43"/>
    <n v="-97"/>
    <n v="-107"/>
    <n v="-1"/>
    <n v="0"/>
    <n v="0"/>
    <n v="0"/>
    <n v="0"/>
    <n v="0"/>
    <n v="-2.9010000000000004E-3"/>
    <n v="-4.1753000000000007E-3"/>
    <n v="-9.3895999999999997E-3"/>
    <n v="-1.0250599999999999E-2"/>
    <n v="-9.7E-5"/>
  </r>
  <r>
    <s v="1722"/>
    <s v="台肥"/>
    <x v="20"/>
    <n v="55"/>
    <n v="55.7"/>
    <n v="55.9"/>
    <n v="55.6"/>
    <n v="55.7"/>
    <n v="-453"/>
    <n v="165"/>
    <n v="33"/>
    <n v="-435"/>
    <n v="211"/>
    <n v="-90"/>
    <n v="-3"/>
    <n v="0"/>
    <n v="0"/>
    <n v="0"/>
    <n v="-0.24915000000000001"/>
    <n v="9.1905000000000001E-2"/>
    <n v="1.8447000000000002E-2"/>
    <n v="-0.24185999999999999"/>
    <n v="0.11752700000000001"/>
  </r>
  <r>
    <s v="1723"/>
    <s v="中碳"/>
    <x v="20"/>
    <n v="106.5"/>
    <n v="108"/>
    <n v="108"/>
    <n v="106"/>
    <n v="108.5"/>
    <n v="3"/>
    <n v="31"/>
    <n v="14"/>
    <n v="-55"/>
    <n v="45"/>
    <n v="0"/>
    <n v="0"/>
    <n v="0"/>
    <n v="0"/>
    <n v="0"/>
    <n v="3.1949999999999999E-3"/>
    <n v="3.3480000000000003E-2"/>
    <n v="1.512E-2"/>
    <n v="-5.8299999999999998E-2"/>
    <n v="4.8825E-2"/>
  </r>
  <r>
    <s v="1724"/>
    <s v="台硝"/>
    <x v="20"/>
    <n v="15.8"/>
    <n v="15.8"/>
    <n v="15.8"/>
    <n v="15.8"/>
    <n v="15.8"/>
    <n v="-11"/>
    <n v="-9"/>
    <n v="-16"/>
    <n v="-14"/>
    <n v="-14"/>
    <n v="0"/>
    <n v="0"/>
    <n v="0"/>
    <n v="0"/>
    <n v="0"/>
    <n v="-1.7380000000000002E-3"/>
    <n v="-1.4220000000000001E-3"/>
    <n v="-2.5280000000000003E-3"/>
    <n v="-2.212E-3"/>
    <n v="-2.212E-3"/>
  </r>
  <r>
    <s v="1725"/>
    <s v="元禎"/>
    <x v="20"/>
    <n v="18.399999999999999"/>
    <n v="18.45"/>
    <n v="18.7"/>
    <n v="18.649999999999999"/>
    <n v="18.899999999999999"/>
    <n v="-7"/>
    <n v="4"/>
    <n v="32"/>
    <n v="-15"/>
    <n v="-1"/>
    <n v="0"/>
    <n v="0"/>
    <n v="0"/>
    <n v="0"/>
    <n v="0"/>
    <n v="-1.2879999999999999E-3"/>
    <n v="7.3799999999999994E-4"/>
    <n v="5.9839999999999997E-3"/>
    <n v="-2.7975000000000001E-3"/>
    <n v="-1.8899999999999999E-4"/>
  </r>
  <r>
    <s v="1726"/>
    <s v="永記"/>
    <x v="20"/>
    <n v="73.7"/>
    <n v="74.2"/>
    <n v="73.8"/>
    <n v="73.7"/>
    <n v="74.5"/>
    <n v="3"/>
    <n v="5"/>
    <n v="-4"/>
    <n v="-12"/>
    <n v="3"/>
    <n v="0"/>
    <n v="0"/>
    <n v="0"/>
    <n v="0"/>
    <n v="0"/>
    <n v="2.2110000000000003E-3"/>
    <n v="3.7100000000000002E-3"/>
    <n v="-2.9519999999999998E-3"/>
    <n v="-8.8440000000000012E-3"/>
    <n v="2.235E-3"/>
  </r>
  <r>
    <s v="1727"/>
    <s v="中華化"/>
    <x v="20"/>
    <n v="12.25"/>
    <n v="12.4"/>
    <n v="12.7"/>
    <n v="12.6"/>
    <n v="12.75"/>
    <n v="6"/>
    <n v="10"/>
    <n v="3"/>
    <n v="-4"/>
    <n v="1"/>
    <n v="0"/>
    <n v="0"/>
    <n v="0"/>
    <n v="0"/>
    <n v="0"/>
    <n v="7.3499999999999998E-4"/>
    <n v="1.24E-3"/>
    <n v="3.8099999999999994E-4"/>
    <n v="-5.04E-4"/>
    <n v="1.2750000000000001E-4"/>
  </r>
  <r>
    <s v="1730"/>
    <s v="花仙子"/>
    <x v="20"/>
    <n v="70"/>
    <n v="69.5"/>
    <n v="69.5"/>
    <n v="69.599999999999994"/>
    <n v="69.3"/>
    <n v="-15"/>
    <n v="-180"/>
    <n v="-69"/>
    <n v="-102"/>
    <n v="-146"/>
    <n v="0"/>
    <n v="0"/>
    <n v="0"/>
    <n v="0"/>
    <n v="0"/>
    <n v="-1.0500000000000001E-2"/>
    <n v="-0.12509999999999999"/>
    <n v="-4.7954999999999998E-2"/>
    <n v="-7.0992E-2"/>
    <n v="-0.10117799999999999"/>
  </r>
  <r>
    <s v="1731"/>
    <s v="美吾華"/>
    <x v="13"/>
    <n v="20.5"/>
    <n v="20.3"/>
    <n v="20.350000000000001"/>
    <n v="20.65"/>
    <n v="20.55"/>
    <n v="-85"/>
    <n v="-71"/>
    <n v="81"/>
    <n v="272"/>
    <n v="29"/>
    <n v="0"/>
    <n v="0"/>
    <n v="0"/>
    <n v="0"/>
    <n v="0"/>
    <n v="-1.7425E-2"/>
    <n v="-1.4412999999999999E-2"/>
    <n v="1.6483500000000002E-2"/>
    <n v="5.6167999999999996E-2"/>
    <n v="5.9595000000000004E-3"/>
  </r>
  <r>
    <s v="1732"/>
    <s v="毛寶"/>
    <x v="20"/>
    <n v="39.700000000000003"/>
    <n v="37.35"/>
    <n v="39.700000000000003"/>
    <n v="40.1"/>
    <n v="39.1"/>
    <n v="249"/>
    <n v="165"/>
    <n v="-529"/>
    <n v="-73"/>
    <n v="-127"/>
    <n v="0"/>
    <n v="0"/>
    <n v="0"/>
    <n v="0"/>
    <n v="0"/>
    <n v="9.885300000000001E-2"/>
    <n v="6.1627500000000002E-2"/>
    <n v="-0.21001300000000003"/>
    <n v="-2.9273E-2"/>
    <n v="-4.9657E-2"/>
  </r>
  <r>
    <s v="1733"/>
    <s v="五鼎"/>
    <x v="13"/>
    <n v="23.9"/>
    <n v="23.9"/>
    <n v="24"/>
    <n v="24"/>
    <n v="24.15"/>
    <n v="66"/>
    <n v="-28"/>
    <n v="133"/>
    <n v="36"/>
    <n v="12"/>
    <n v="0"/>
    <n v="0"/>
    <n v="0"/>
    <n v="0"/>
    <n v="0"/>
    <n v="1.5774E-2"/>
    <n v="-6.6919999999999992E-3"/>
    <n v="3.1919999999999997E-2"/>
    <n v="8.6400000000000001E-3"/>
    <n v="2.8979999999999995E-3"/>
  </r>
  <r>
    <s v="1734"/>
    <s v="杏輝"/>
    <x v="13"/>
    <n v="31.65"/>
    <n v="31.05"/>
    <n v="31.35"/>
    <n v="31.3"/>
    <n v="31.1"/>
    <n v="-369"/>
    <n v="23"/>
    <n v="162"/>
    <n v="102"/>
    <n v="-112"/>
    <n v="0"/>
    <n v="0"/>
    <n v="0"/>
    <n v="0"/>
    <n v="0"/>
    <n v="-0.1167885"/>
    <n v="7.1414999999999994E-3"/>
    <n v="5.0786999999999999E-2"/>
    <n v="3.1925999999999996E-2"/>
    <n v="-3.4832000000000002E-2"/>
  </r>
  <r>
    <s v="1735"/>
    <s v="日勝化"/>
    <x v="4"/>
    <n v="17.649999999999999"/>
    <n v="17.649999999999999"/>
    <n v="17.95"/>
    <n v="18.100000000000001"/>
    <n v="18.100000000000001"/>
    <n v="11"/>
    <n v="-5"/>
    <n v="-2"/>
    <n v="-7"/>
    <n v="-2"/>
    <n v="0"/>
    <n v="0"/>
    <n v="0"/>
    <n v="0"/>
    <n v="0"/>
    <n v="1.9414999999999999E-3"/>
    <n v="-8.8250000000000004E-4"/>
    <n v="-3.59E-4"/>
    <n v="-1.2670000000000001E-3"/>
    <n v="-3.6200000000000002E-4"/>
  </r>
  <r>
    <s v="1736"/>
    <s v="喬山"/>
    <x v="13"/>
    <n v="77.8"/>
    <n v="80"/>
    <n v="79.2"/>
    <n v="79.900000000000006"/>
    <n v="79.7"/>
    <n v="135"/>
    <n v="-223"/>
    <n v="-138"/>
    <n v="-58"/>
    <n v="-85"/>
    <n v="0"/>
    <n v="0"/>
    <n v="0"/>
    <n v="0"/>
    <n v="0"/>
    <n v="0.10503"/>
    <n v="-0.1784"/>
    <n v="-0.109296"/>
    <n v="-4.6342000000000008E-2"/>
    <n v="-6.7745E-2"/>
  </r>
  <r>
    <s v="1737"/>
    <s v="臺鹽"/>
    <x v="1"/>
    <n v="32.200000000000003"/>
    <n v="31.95"/>
    <n v="32"/>
    <n v="31.85"/>
    <n v="32"/>
    <n v="72"/>
    <n v="-157"/>
    <n v="-37"/>
    <n v="-80"/>
    <n v="31"/>
    <n v="0"/>
    <n v="0"/>
    <n v="0"/>
    <n v="0"/>
    <n v="0"/>
    <n v="2.3184E-2"/>
    <n v="-5.0161499999999998E-2"/>
    <n v="-1.184E-2"/>
    <n v="-2.5479999999999999E-2"/>
    <n v="9.92E-3"/>
  </r>
  <r>
    <s v="1742"/>
    <s v="台蠟"/>
    <x v="20"/>
    <n v="15.8"/>
    <n v="15.9"/>
    <n v="15.9"/>
    <n v="15.6"/>
    <n v="15.8"/>
    <n v="-14"/>
    <n v="0"/>
    <n v="0"/>
    <n v="0"/>
    <n v="0"/>
    <n v="0"/>
    <n v="0"/>
    <n v="0"/>
    <n v="0"/>
    <n v="0"/>
    <n v="-2.212E-3"/>
    <n v="0"/>
    <n v="0"/>
    <n v="0"/>
    <n v="0"/>
  </r>
  <r>
    <s v="1752"/>
    <s v="南光"/>
    <x v="13"/>
    <n v="39"/>
    <n v="38.700000000000003"/>
    <n v="38.9"/>
    <n v="39.85"/>
    <n v="39.549999999999997"/>
    <n v="-26"/>
    <n v="-13"/>
    <n v="-3"/>
    <n v="220"/>
    <n v="-28"/>
    <n v="0"/>
    <n v="0"/>
    <n v="0"/>
    <n v="0"/>
    <n v="0"/>
    <n v="-1.014E-2"/>
    <n v="-5.0309999999999999E-3"/>
    <n v="-1.1669999999999999E-3"/>
    <n v="8.7669999999999998E-2"/>
    <n v="-1.1073999999999999E-2"/>
  </r>
  <r>
    <s v="1760"/>
    <s v="寶齡富錦"/>
    <x v="13"/>
    <n v="112"/>
    <n v="112"/>
    <n v="108.5"/>
    <n v="112.5"/>
    <n v="106.5"/>
    <n v="154"/>
    <n v="-16"/>
    <n v="175"/>
    <n v="48"/>
    <n v="25"/>
    <n v="0"/>
    <n v="0"/>
    <n v="0"/>
    <n v="0"/>
    <n v="0"/>
    <n v="0.17247999999999999"/>
    <n v="-1.7919999999999998E-2"/>
    <n v="0.18987499999999999"/>
    <n v="5.3999999999999999E-2"/>
    <n v="2.6624999999999999E-2"/>
  </r>
  <r>
    <s v="1762"/>
    <s v="中化生"/>
    <x v="13"/>
    <n v="64"/>
    <n v="62.9"/>
    <n v="63.2"/>
    <n v="64.099999999999994"/>
    <n v="64"/>
    <n v="-420"/>
    <n v="87"/>
    <n v="147"/>
    <n v="307"/>
    <n v="43"/>
    <n v="0"/>
    <n v="0"/>
    <n v="0"/>
    <n v="0"/>
    <n v="0"/>
    <n v="-0.26879999999999998"/>
    <n v="5.4723000000000001E-2"/>
    <n v="9.2904E-2"/>
    <n v="0.19678699999999996"/>
    <n v="2.7519999999999999E-2"/>
  </r>
  <r>
    <s v="1773"/>
    <s v="勝一"/>
    <x v="20"/>
    <n v="113"/>
    <n v="113"/>
    <n v="112.5"/>
    <n v="111"/>
    <n v="112"/>
    <n v="-24"/>
    <n v="-20"/>
    <n v="-17"/>
    <n v="-45"/>
    <n v="5"/>
    <n v="0"/>
    <n v="0"/>
    <n v="0"/>
    <n v="0"/>
    <n v="0"/>
    <n v="-2.7119999999999998E-2"/>
    <n v="-2.2599999999999999E-2"/>
    <n v="-1.9125E-2"/>
    <n v="-4.9950000000000001E-2"/>
    <n v="5.5999999999999999E-3"/>
  </r>
  <r>
    <s v="1776"/>
    <s v="展宇"/>
    <x v="20"/>
    <n v="16.95"/>
    <n v="17.25"/>
    <n v="17.399999999999999"/>
    <n v="17.149999999999999"/>
    <n v="17.2"/>
    <n v="-2"/>
    <n v="6"/>
    <n v="0"/>
    <n v="-10"/>
    <n v="-1"/>
    <n v="0"/>
    <n v="0"/>
    <n v="0"/>
    <n v="0"/>
    <n v="0"/>
    <n v="-3.39E-4"/>
    <n v="1.0349999999999999E-3"/>
    <n v="0"/>
    <n v="-1.7149999999999999E-3"/>
    <n v="-1.7199999999999998E-4"/>
  </r>
  <r>
    <s v="1777"/>
    <s v="生泰"/>
    <x v="13"/>
    <n v="81"/>
    <n v="80"/>
    <n v="79.900000000000006"/>
    <n v="80.3"/>
    <n v="81"/>
    <n v="-74"/>
    <n v="-90"/>
    <n v="-11"/>
    <n v="66"/>
    <n v="13"/>
    <n v="0"/>
    <n v="0"/>
    <n v="0"/>
    <n v="0"/>
    <n v="0"/>
    <n v="-5.994E-2"/>
    <n v="-7.1999999999999995E-2"/>
    <n v="-8.7890000000000017E-3"/>
    <n v="5.2998000000000003E-2"/>
    <n v="1.0529999999999999E-2"/>
  </r>
  <r>
    <s v="1781"/>
    <s v="合世"/>
    <x v="13"/>
    <n v="23.3"/>
    <n v="23.2"/>
    <n v="22.9"/>
    <n v="23.4"/>
    <n v="23.15"/>
    <n v="-26"/>
    <n v="8"/>
    <n v="-16"/>
    <n v="19"/>
    <n v="-34"/>
    <n v="0"/>
    <n v="0"/>
    <n v="0"/>
    <n v="0"/>
    <n v="0"/>
    <n v="-6.0580000000000009E-3"/>
    <n v="1.856E-3"/>
    <n v="-3.6639999999999997E-3"/>
    <n v="4.4459999999999994E-3"/>
    <n v="-7.8709999999999995E-3"/>
  </r>
  <r>
    <s v="1783"/>
    <s v="和康生"/>
    <x v="13"/>
    <n v="35.35"/>
    <n v="35.5"/>
    <n v="36.35"/>
    <n v="35.799999999999997"/>
    <n v="35.049999999999997"/>
    <n v="-532"/>
    <n v="-53"/>
    <n v="-167"/>
    <n v="67"/>
    <n v="-165"/>
    <n v="0"/>
    <n v="0"/>
    <n v="0"/>
    <n v="0"/>
    <n v="0"/>
    <n v="-0.18806200000000001"/>
    <n v="-1.8814999999999998E-2"/>
    <n v="-6.0704500000000002E-2"/>
    <n v="2.3986E-2"/>
    <n v="-5.7832499999999988E-2"/>
  </r>
  <r>
    <s v="1784"/>
    <s v="訊聯"/>
    <x v="13"/>
    <n v="40.75"/>
    <n v="40.4"/>
    <n v="40.950000000000003"/>
    <n v="42.35"/>
    <n v="41.55"/>
    <n v="71"/>
    <n v="72"/>
    <n v="265"/>
    <n v="304"/>
    <n v="26"/>
    <n v="0"/>
    <n v="0"/>
    <n v="0"/>
    <n v="0"/>
    <n v="0"/>
    <n v="2.89325E-2"/>
    <n v="2.9087999999999996E-2"/>
    <n v="0.1085175"/>
    <n v="0.128744"/>
    <n v="1.0803E-2"/>
  </r>
  <r>
    <s v="1785"/>
    <s v="光洋科"/>
    <x v="21"/>
    <n v="44.15"/>
    <n v="45.45"/>
    <n v="45.35"/>
    <n v="45.3"/>
    <n v="46"/>
    <n v="585"/>
    <n v="-221"/>
    <n v="-966"/>
    <n v="728"/>
    <n v="308"/>
    <n v="0"/>
    <n v="0"/>
    <n v="0"/>
    <n v="0"/>
    <n v="0"/>
    <n v="0.25827749999999999"/>
    <n v="-0.10044450000000001"/>
    <n v="-0.438081"/>
    <n v="0.32978400000000002"/>
    <n v="0.14168"/>
  </r>
  <r>
    <s v="1786"/>
    <s v="科妍"/>
    <x v="13"/>
    <n v="50.5"/>
    <n v="50.6"/>
    <n v="50.4"/>
    <n v="51"/>
    <n v="51.9"/>
    <n v="-6"/>
    <n v="2"/>
    <n v="3"/>
    <n v="-12"/>
    <n v="-21"/>
    <n v="0"/>
    <n v="0"/>
    <n v="0"/>
    <n v="0"/>
    <n v="0"/>
    <n v="-3.0300000000000001E-3"/>
    <n v="1.0120000000000001E-3"/>
    <n v="1.5119999999999999E-3"/>
    <n v="-6.1199999999999996E-3"/>
    <n v="-1.0898999999999999E-2"/>
  </r>
  <r>
    <s v="1788"/>
    <s v="杏昌"/>
    <x v="13"/>
    <n v="136"/>
    <n v="135.5"/>
    <n v="136"/>
    <n v="136.5"/>
    <n v="136"/>
    <n v="-6"/>
    <n v="-1"/>
    <n v="-4"/>
    <n v="1"/>
    <n v="-4"/>
    <n v="0"/>
    <n v="0"/>
    <n v="0"/>
    <n v="0"/>
    <n v="0"/>
    <n v="-8.1600000000000006E-3"/>
    <n v="-1.3550000000000001E-3"/>
    <n v="-5.4400000000000004E-3"/>
    <n v="1.3649999999999999E-3"/>
    <n v="-5.4400000000000004E-3"/>
  </r>
  <r>
    <s v="1789"/>
    <s v="神隆"/>
    <x v="13"/>
    <n v="25.85"/>
    <n v="25.65"/>
    <n v="25.9"/>
    <n v="27.8"/>
    <n v="28.5"/>
    <n v="-371"/>
    <n v="106"/>
    <n v="129"/>
    <n v="1345"/>
    <n v="2307"/>
    <n v="0"/>
    <n v="0"/>
    <n v="0"/>
    <n v="0"/>
    <n v="0"/>
    <n v="-9.5903500000000003E-2"/>
    <n v="2.7188999999999998E-2"/>
    <n v="3.3410999999999996E-2"/>
    <n v="0.37391000000000002"/>
    <n v="0.65749500000000005"/>
  </r>
  <r>
    <s v="1795"/>
    <s v="美時"/>
    <x v="13"/>
    <n v="92.1"/>
    <n v="93.2"/>
    <n v="92.2"/>
    <n v="96.4"/>
    <n v="94.9"/>
    <n v="-1841"/>
    <n v="2059"/>
    <n v="-678"/>
    <n v="1883"/>
    <n v="-1198"/>
    <n v="0"/>
    <n v="0"/>
    <n v="0"/>
    <n v="0"/>
    <n v="0"/>
    <n v="-1.6955609999999999"/>
    <n v="1.9189880000000001"/>
    <n v="-0.625116"/>
    <n v="1.815212"/>
    <n v="-1.1369020000000001"/>
  </r>
  <r>
    <s v="1796"/>
    <s v="金穎生技"/>
    <x v="13"/>
    <n v="32.6"/>
    <n v="32.6"/>
    <n v="32.799999999999997"/>
    <n v="33"/>
    <n v="33.049999999999997"/>
    <n v="0"/>
    <n v="0"/>
    <n v="1"/>
    <n v="0"/>
    <n v="0"/>
    <n v="0"/>
    <n v="0"/>
    <n v="0"/>
    <n v="0"/>
    <n v="0"/>
    <n v="0"/>
    <n v="0"/>
    <n v="3.2799999999999995E-4"/>
    <n v="0"/>
    <n v="0"/>
  </r>
  <r>
    <s v="1799"/>
    <s v="易威"/>
    <x v="13"/>
    <n v="16.8"/>
    <n v="16.55"/>
    <n v="16.7"/>
    <n v="17.399999999999999"/>
    <n v="17.399999999999999"/>
    <n v="3"/>
    <n v="-4"/>
    <n v="55"/>
    <n v="-9"/>
    <n v="-10"/>
    <n v="0"/>
    <n v="0"/>
    <n v="0"/>
    <n v="0"/>
    <n v="0"/>
    <n v="5.0400000000000011E-4"/>
    <n v="-6.6200000000000005E-4"/>
    <n v="9.1850000000000005E-3"/>
    <n v="-1.5659999999999999E-3"/>
    <n v="-1.74E-3"/>
  </r>
  <r>
    <s v="1802"/>
    <s v="台玻"/>
    <x v="22"/>
    <n v="29.55"/>
    <n v="30.45"/>
    <n v="30.4"/>
    <n v="29.5"/>
    <n v="32.450000000000003"/>
    <n v="-8577"/>
    <n v="-42"/>
    <n v="3407"/>
    <n v="-3795"/>
    <n v="9916"/>
    <n v="100"/>
    <n v="-61"/>
    <n v="0"/>
    <n v="0"/>
    <n v="0"/>
    <n v="-2.5345035"/>
    <n v="-1.2788999999999998E-2"/>
    <n v="1.035728"/>
    <n v="-1.1195250000000001"/>
    <n v="3.2177420000000003"/>
  </r>
  <r>
    <s v="1805"/>
    <s v="寶徠"/>
    <x v="5"/>
    <n v="13.95"/>
    <n v="14"/>
    <n v="14"/>
    <n v="13.85"/>
    <n v="14"/>
    <n v="59"/>
    <n v="-68"/>
    <n v="92"/>
    <n v="-33"/>
    <n v="23"/>
    <n v="0"/>
    <n v="0"/>
    <n v="0"/>
    <n v="0"/>
    <n v="0"/>
    <n v="8.2305E-3"/>
    <n v="-9.5200000000000007E-3"/>
    <n v="1.2880000000000001E-2"/>
    <n v="-4.5704999999999999E-3"/>
    <n v="3.2200000000000002E-3"/>
  </r>
  <r>
    <s v="1806"/>
    <s v="冠軍"/>
    <x v="22"/>
    <n v="11.15"/>
    <n v="11"/>
    <n v="11.5"/>
    <n v="11.1"/>
    <n v="11.65"/>
    <n v="-647"/>
    <n v="-444"/>
    <n v="1811"/>
    <n v="-1613"/>
    <n v="917"/>
    <n v="0"/>
    <n v="0"/>
    <n v="0"/>
    <n v="0"/>
    <n v="0"/>
    <n v="-7.2140499999999996E-2"/>
    <n v="-4.8840000000000001E-2"/>
    <n v="0.20826500000000001"/>
    <n v="-0.17904299999999998"/>
    <n v="0.10683050000000001"/>
  </r>
  <r>
    <s v="1808"/>
    <s v="潤隆"/>
    <x v="5"/>
    <n v="51.3"/>
    <n v="52"/>
    <n v="54.2"/>
    <n v="54"/>
    <n v="55"/>
    <n v="7"/>
    <n v="-3"/>
    <n v="-61"/>
    <n v="-274"/>
    <n v="-18"/>
    <n v="0"/>
    <n v="0"/>
    <n v="0"/>
    <n v="0"/>
    <n v="0"/>
    <n v="3.5909999999999996E-3"/>
    <n v="-1.56E-3"/>
    <n v="-3.3062000000000001E-2"/>
    <n v="-0.14796000000000001"/>
    <n v="-9.9000000000000008E-3"/>
  </r>
  <r>
    <s v="1809"/>
    <s v="中釉"/>
    <x v="22"/>
    <n v="13.6"/>
    <n v="13.5"/>
    <n v="13.75"/>
    <n v="13.7"/>
    <n v="14.15"/>
    <n v="106"/>
    <n v="-346"/>
    <n v="510"/>
    <n v="-50"/>
    <n v="-186"/>
    <n v="0"/>
    <n v="0"/>
    <n v="0"/>
    <n v="0"/>
    <n v="0"/>
    <n v="1.4415999999999998E-2"/>
    <n v="-4.6710000000000002E-2"/>
    <n v="7.0125000000000007E-2"/>
    <n v="-6.8500000000000002E-3"/>
    <n v="-2.6319000000000002E-2"/>
  </r>
  <r>
    <s v="1810"/>
    <s v="和成"/>
    <x v="22"/>
    <n v="11.5"/>
    <n v="11.3"/>
    <n v="11.25"/>
    <n v="11.15"/>
    <n v="11.3"/>
    <n v="-2661"/>
    <n v="-1205"/>
    <n v="359"/>
    <n v="-22"/>
    <n v="711"/>
    <n v="0"/>
    <n v="0"/>
    <n v="0"/>
    <n v="0"/>
    <n v="0"/>
    <n v="-0.30601499999999998"/>
    <n v="-0.13616500000000001"/>
    <n v="4.03875E-2"/>
    <n v="-2.4530000000000003E-3"/>
    <n v="8.0342999999999998E-2"/>
  </r>
  <r>
    <s v="1813"/>
    <s v="寶利徠"/>
    <x v="13"/>
    <n v="18"/>
    <n v="18.100000000000001"/>
    <n v="18.05"/>
    <n v="18.25"/>
    <n v="18.350000000000001"/>
    <n v="1"/>
    <n v="2"/>
    <n v="0"/>
    <n v="0"/>
    <n v="0"/>
    <n v="0"/>
    <n v="0"/>
    <n v="0"/>
    <n v="0"/>
    <n v="0"/>
    <n v="1.8000000000000001E-4"/>
    <n v="3.6200000000000002E-4"/>
    <n v="0"/>
    <n v="0"/>
    <n v="0"/>
  </r>
  <r>
    <s v="1815"/>
    <s v="富喬"/>
    <x v="17"/>
    <n v="14.5"/>
    <n v="15"/>
    <n v="15.2"/>
    <n v="15"/>
    <n v="15.75"/>
    <n v="-1904"/>
    <n v="-827"/>
    <n v="1735"/>
    <n v="-267"/>
    <n v="2869"/>
    <n v="0"/>
    <n v="0"/>
    <n v="0"/>
    <n v="0"/>
    <n v="0"/>
    <n v="-0.27607999999999999"/>
    <n v="-0.12404999999999999"/>
    <n v="0.26372000000000001"/>
    <n v="-4.0050000000000002E-2"/>
    <n v="0.45186749999999998"/>
  </r>
  <r>
    <s v="1817"/>
    <s v="凱撒衛"/>
    <x v="22"/>
    <n v="35.5"/>
    <n v="35.450000000000003"/>
    <n v="35.799999999999997"/>
    <n v="35.4"/>
    <n v="35.6"/>
    <n v="5"/>
    <n v="-8"/>
    <n v="-7"/>
    <n v="2"/>
    <n v="-25"/>
    <n v="0"/>
    <n v="0"/>
    <n v="0"/>
    <n v="0"/>
    <n v="0"/>
    <n v="1.7750000000000001E-3"/>
    <n v="-2.8360000000000004E-3"/>
    <n v="-2.5059999999999995E-3"/>
    <n v="7.0799999999999997E-4"/>
    <n v="-8.8999999999999999E-3"/>
  </r>
  <r>
    <s v="1903"/>
    <s v="士紙"/>
    <x v="23"/>
    <n v="51.2"/>
    <n v="50.4"/>
    <n v="52.2"/>
    <n v="52.2"/>
    <n v="53"/>
    <n v="64"/>
    <n v="-50"/>
    <n v="91"/>
    <n v="-113"/>
    <n v="0"/>
    <n v="0"/>
    <n v="0"/>
    <n v="0"/>
    <n v="0"/>
    <n v="0"/>
    <n v="3.2767999999999999E-2"/>
    <n v="-2.52E-2"/>
    <n v="4.7501999999999996E-2"/>
    <n v="-5.8986000000000004E-2"/>
    <n v="0"/>
  </r>
  <r>
    <s v="1904"/>
    <s v="正隆"/>
    <x v="23"/>
    <n v="42.35"/>
    <n v="41.7"/>
    <n v="41.6"/>
    <n v="40.9"/>
    <n v="41.2"/>
    <n v="-1057"/>
    <n v="-3175"/>
    <n v="-47"/>
    <n v="-537"/>
    <n v="231"/>
    <n v="1001"/>
    <n v="0"/>
    <n v="-1079"/>
    <n v="0"/>
    <n v="0"/>
    <n v="-0.44763950000000002"/>
    <n v="-1.3239749999999999"/>
    <n v="-1.9552E-2"/>
    <n v="-0.21963299999999999"/>
    <n v="9.5172000000000007E-2"/>
  </r>
  <r>
    <s v="1905"/>
    <s v="華紙"/>
    <x v="23"/>
    <n v="22.9"/>
    <n v="22.55"/>
    <n v="22.8"/>
    <n v="22.85"/>
    <n v="23.85"/>
    <n v="-2665"/>
    <n v="-2974"/>
    <n v="3026"/>
    <n v="-2369"/>
    <n v="812"/>
    <n v="0"/>
    <n v="51"/>
    <n v="0"/>
    <n v="0"/>
    <n v="0"/>
    <n v="-0.61028499999999997"/>
    <n v="-0.67063699999999993"/>
    <n v="0.68992799999999999"/>
    <n v="-0.54131649999999998"/>
    <n v="0.193662"/>
  </r>
  <r>
    <s v="1906"/>
    <s v="寶隆"/>
    <x v="23"/>
    <n v="18.95"/>
    <n v="18.600000000000001"/>
    <n v="19.100000000000001"/>
    <n v="19.149999999999999"/>
    <n v="19.3"/>
    <n v="245"/>
    <n v="-120"/>
    <n v="100"/>
    <n v="28"/>
    <n v="185"/>
    <n v="0"/>
    <n v="0"/>
    <n v="0"/>
    <n v="0"/>
    <n v="0"/>
    <n v="4.6427499999999997E-2"/>
    <n v="-2.232E-2"/>
    <n v="1.9100000000000002E-2"/>
    <n v="5.3619999999999996E-3"/>
    <n v="3.5705000000000001E-2"/>
  </r>
  <r>
    <s v="1907"/>
    <s v="永豐餘"/>
    <x v="23"/>
    <n v="35.5"/>
    <n v="35.85"/>
    <n v="35.9"/>
    <n v="37.700000000000003"/>
    <n v="37.75"/>
    <n v="-668"/>
    <n v="-2077"/>
    <n v="3352"/>
    <n v="6653"/>
    <n v="-3033"/>
    <n v="1200"/>
    <n v="1821"/>
    <n v="1844"/>
    <n v="1840"/>
    <n v="1752"/>
    <n v="-0.23713999999999999"/>
    <n v="-0.7446045"/>
    <n v="1.203368"/>
    <n v="2.508181"/>
    <n v="-1.1449575000000001"/>
  </r>
  <r>
    <s v="1909"/>
    <s v="榮成"/>
    <x v="23"/>
    <n v="22.5"/>
    <n v="22.45"/>
    <n v="22.65"/>
    <n v="22.55"/>
    <n v="23.4"/>
    <n v="-3094"/>
    <n v="-5510"/>
    <n v="2555"/>
    <n v="-1479"/>
    <n v="1833"/>
    <n v="-400"/>
    <n v="-160"/>
    <n v="-204"/>
    <n v="-45"/>
    <n v="0"/>
    <n v="-0.69615000000000005"/>
    <n v="-1.2369950000000001"/>
    <n v="0.57870750000000004"/>
    <n v="-0.33351450000000005"/>
    <n v="0.42892199999999997"/>
  </r>
  <r>
    <s v="2002"/>
    <s v="中鋼"/>
    <x v="12"/>
    <n v="35.5"/>
    <n v="34.450000000000003"/>
    <n v="34.85"/>
    <n v="34.6"/>
    <n v="36.549999999999997"/>
    <n v="-9621"/>
    <n v="-17647"/>
    <n v="34346"/>
    <n v="-24023"/>
    <n v="42857"/>
    <n v="-162"/>
    <n v="-12273"/>
    <n v="-14230"/>
    <n v="-1847"/>
    <n v="219"/>
    <n v="-3.4154550000000001"/>
    <n v="-6.0793914999999998"/>
    <n v="11.969581000000002"/>
    <n v="-8.3119580000000006"/>
    <n v="15.664233499999998"/>
  </r>
  <r>
    <s v="2006"/>
    <s v="東和鋼鐵"/>
    <x v="12"/>
    <n v="46.85"/>
    <n v="46.15"/>
    <n v="47"/>
    <n v="45.9"/>
    <n v="47.95"/>
    <n v="-1617"/>
    <n v="-1369"/>
    <n v="2558"/>
    <n v="-3370"/>
    <n v="532"/>
    <n v="-377"/>
    <n v="-904"/>
    <n v="-427"/>
    <n v="1"/>
    <n v="-1554"/>
    <n v="-0.75756449999999997"/>
    <n v="-0.63179350000000001"/>
    <n v="1.2022600000000001"/>
    <n v="-1.5468299999999999"/>
    <n v="0.25509399999999999"/>
  </r>
  <r>
    <s v="2007"/>
    <s v="燁興"/>
    <x v="12"/>
    <n v="13.15"/>
    <n v="12.75"/>
    <n v="12.95"/>
    <n v="12.9"/>
    <n v="14.15"/>
    <n v="-78"/>
    <n v="218"/>
    <n v="662"/>
    <n v="-1091"/>
    <n v="656"/>
    <n v="0"/>
    <n v="0"/>
    <n v="0"/>
    <n v="0"/>
    <n v="0"/>
    <n v="-1.0257E-2"/>
    <n v="2.7795E-2"/>
    <n v="8.5729E-2"/>
    <n v="-0.140739"/>
    <n v="9.282399999999999E-2"/>
  </r>
  <r>
    <s v="2008"/>
    <s v="高興昌"/>
    <x v="12"/>
    <n v="16.600000000000001"/>
    <n v="16.2"/>
    <n v="16.55"/>
    <n v="16.55"/>
    <n v="18.2"/>
    <n v="-3"/>
    <n v="-43"/>
    <n v="80"/>
    <n v="-80"/>
    <n v="415"/>
    <n v="0"/>
    <n v="0"/>
    <n v="0"/>
    <n v="0"/>
    <n v="0"/>
    <n v="-4.9800000000000007E-4"/>
    <n v="-6.966E-3"/>
    <n v="1.324E-2"/>
    <n v="-1.324E-2"/>
    <n v="7.553E-2"/>
  </r>
  <r>
    <s v="2009"/>
    <s v="第一銅"/>
    <x v="12"/>
    <n v="59.6"/>
    <n v="57.2"/>
    <n v="58.8"/>
    <n v="59.3"/>
    <n v="65.2"/>
    <n v="-600"/>
    <n v="-66"/>
    <n v="1625"/>
    <n v="-821"/>
    <n v="2725"/>
    <n v="0"/>
    <n v="0"/>
    <n v="0"/>
    <n v="0"/>
    <n v="0"/>
    <n v="-0.35759999999999997"/>
    <n v="-3.7752000000000001E-2"/>
    <n v="0.95550000000000002"/>
    <n v="-0.48685299999999998"/>
    <n v="1.7766999999999999"/>
  </r>
  <r>
    <s v="2010"/>
    <s v="春源"/>
    <x v="12"/>
    <n v="19.7"/>
    <n v="19.600000000000001"/>
    <n v="20.100000000000001"/>
    <n v="20.100000000000001"/>
    <n v="20.65"/>
    <n v="-1185"/>
    <n v="-699"/>
    <n v="2991"/>
    <n v="-2084"/>
    <n v="39"/>
    <n v="0"/>
    <n v="0"/>
    <n v="0"/>
    <n v="0"/>
    <n v="0"/>
    <n v="-0.23344500000000001"/>
    <n v="-0.13700400000000001"/>
    <n v="0.60119100000000003"/>
    <n v="-0.41888400000000003"/>
    <n v="8.0534999999999999E-3"/>
  </r>
  <r>
    <s v="2012"/>
    <s v="春雨"/>
    <x v="12"/>
    <n v="26.1"/>
    <n v="25.3"/>
    <n v="25.6"/>
    <n v="25.8"/>
    <n v="28.35"/>
    <n v="-66"/>
    <n v="-309"/>
    <n v="197"/>
    <n v="-115"/>
    <n v="389"/>
    <n v="0"/>
    <n v="0"/>
    <n v="0"/>
    <n v="0"/>
    <n v="0"/>
    <n v="-1.7226000000000002E-2"/>
    <n v="-7.8176999999999996E-2"/>
    <n v="5.0432000000000005E-2"/>
    <n v="-2.9669999999999998E-2"/>
    <n v="0.11028150000000002"/>
  </r>
  <r>
    <s v="2013"/>
    <s v="中鋼構"/>
    <x v="12"/>
    <n v="40.9"/>
    <n v="41.05"/>
    <n v="41.3"/>
    <n v="41.45"/>
    <n v="43.1"/>
    <n v="219"/>
    <n v="34"/>
    <n v="423"/>
    <n v="-25"/>
    <n v="67"/>
    <n v="0"/>
    <n v="0"/>
    <n v="0"/>
    <n v="0"/>
    <n v="0"/>
    <n v="8.9570999999999998E-2"/>
    <n v="1.3956999999999999E-2"/>
    <n v="0.17469899999999997"/>
    <n v="-1.03625E-2"/>
    <n v="2.8877000000000003E-2"/>
  </r>
  <r>
    <s v="2014"/>
    <s v="中鴻"/>
    <x v="12"/>
    <n v="45.05"/>
    <n v="44"/>
    <n v="44.1"/>
    <n v="44.3"/>
    <n v="48.7"/>
    <n v="-10208"/>
    <n v="309"/>
    <n v="974"/>
    <n v="-2732"/>
    <n v="12155"/>
    <n v="0"/>
    <n v="-6081"/>
    <n v="-4038"/>
    <n v="0"/>
    <n v="0"/>
    <n v="-4.5987039999999997"/>
    <n v="0.13596"/>
    <n v="0.42953400000000003"/>
    <n v="-1.2102759999999999"/>
    <n v="5.9194849999999999"/>
  </r>
  <r>
    <s v="2015"/>
    <s v="豐興"/>
    <x v="12"/>
    <n v="72.599999999999994"/>
    <n v="73"/>
    <n v="72.7"/>
    <n v="71.5"/>
    <n v="74"/>
    <n v="-92"/>
    <n v="-146"/>
    <n v="-172"/>
    <n v="-318"/>
    <n v="229"/>
    <n v="0"/>
    <n v="-1"/>
    <n v="0"/>
    <n v="-67"/>
    <n v="0"/>
    <n v="-6.6792000000000004E-2"/>
    <n v="-0.10657999999999999"/>
    <n v="-0.12504399999999999"/>
    <n v="-0.22736999999999999"/>
    <n v="0.16946"/>
  </r>
  <r>
    <s v="2017"/>
    <s v="官田鋼"/>
    <x v="12"/>
    <n v="19.5"/>
    <n v="19.350000000000001"/>
    <n v="19.399999999999999"/>
    <n v="21.3"/>
    <n v="23.4"/>
    <n v="-883"/>
    <n v="-350"/>
    <n v="882"/>
    <n v="-32"/>
    <n v="-773"/>
    <n v="0"/>
    <n v="0"/>
    <n v="0"/>
    <n v="0"/>
    <n v="0"/>
    <n v="-0.172185"/>
    <n v="-6.7725000000000007E-2"/>
    <n v="0.17110799999999998"/>
    <n v="-6.816E-3"/>
    <n v="-0.18088199999999996"/>
  </r>
  <r>
    <s v="2020"/>
    <s v="美亞"/>
    <x v="12"/>
    <n v="30.6"/>
    <n v="30.75"/>
    <n v="30.95"/>
    <n v="34"/>
    <n v="34.700000000000003"/>
    <n v="-648"/>
    <n v="-532"/>
    <n v="485"/>
    <n v="721"/>
    <n v="-1060"/>
    <n v="0"/>
    <n v="0"/>
    <n v="0"/>
    <n v="0"/>
    <n v="0"/>
    <n v="-0.19828799999999999"/>
    <n v="-0.16359000000000001"/>
    <n v="0.1501075"/>
    <n v="0.24514"/>
    <n v="-0.36781999999999998"/>
  </r>
  <r>
    <s v="2022"/>
    <s v="聚亨"/>
    <x v="12"/>
    <n v="12.8"/>
    <n v="12.3"/>
    <n v="12.4"/>
    <n v="12.55"/>
    <n v="13.8"/>
    <n v="-1000"/>
    <n v="830"/>
    <n v="1677"/>
    <n v="-2168"/>
    <n v="533"/>
    <n v="0"/>
    <n v="0"/>
    <n v="0"/>
    <n v="0"/>
    <n v="0"/>
    <n v="-0.128"/>
    <n v="0.10209"/>
    <n v="0.20794799999999999"/>
    <n v="-0.27208399999999999"/>
    <n v="7.3554000000000008E-2"/>
  </r>
  <r>
    <s v="2023"/>
    <s v="燁輝"/>
    <x v="12"/>
    <n v="20.149999999999999"/>
    <n v="20.45"/>
    <n v="20.85"/>
    <n v="20.65"/>
    <n v="22.7"/>
    <n v="3456"/>
    <n v="-3809"/>
    <n v="2952"/>
    <n v="-8725"/>
    <n v="16540"/>
    <n v="0"/>
    <n v="0"/>
    <n v="0"/>
    <n v="0"/>
    <n v="0"/>
    <n v="0.69638399999999989"/>
    <n v="-0.77894050000000004"/>
    <n v="0.61549200000000004"/>
    <n v="-1.8017125000000001"/>
    <n v="3.7545799999999998"/>
  </r>
  <r>
    <s v="2024"/>
    <s v="志聯"/>
    <x v="12"/>
    <n v="16.100000000000001"/>
    <n v="16.05"/>
    <n v="16.100000000000001"/>
    <n v="16.7"/>
    <n v="18.350000000000001"/>
    <n v="-18"/>
    <n v="1"/>
    <n v="5"/>
    <n v="-3"/>
    <n v="116"/>
    <n v="0"/>
    <n v="0"/>
    <n v="0"/>
    <n v="0"/>
    <n v="0"/>
    <n v="-2.898E-3"/>
    <n v="1.605E-4"/>
    <n v="8.0500000000000005E-4"/>
    <n v="-5.0099999999999993E-4"/>
    <n v="2.1286000000000003E-2"/>
  </r>
  <r>
    <s v="2025"/>
    <s v="千興"/>
    <x v="12"/>
    <n v="3.8"/>
    <n v="3.49"/>
    <n v="3.57"/>
    <n v="3.85"/>
    <n v="3.98"/>
    <n v="50"/>
    <n v="24"/>
    <n v="23"/>
    <n v="53"/>
    <n v="150"/>
    <n v="0"/>
    <n v="0"/>
    <n v="0"/>
    <n v="0"/>
    <n v="0"/>
    <n v="1.9E-3"/>
    <n v="8.3760000000000008E-4"/>
    <n v="8.2109999999999995E-4"/>
    <n v="2.0405000000000002E-3"/>
    <n v="5.9699999999999996E-3"/>
  </r>
  <r>
    <s v="2027"/>
    <s v="大成鋼"/>
    <x v="12"/>
    <n v="40.200000000000003"/>
    <n v="39.75"/>
    <n v="40.700000000000003"/>
    <n v="40.9"/>
    <n v="44.95"/>
    <n v="584"/>
    <n v="-2354"/>
    <n v="16127"/>
    <n v="-6185"/>
    <n v="18138"/>
    <n v="-102"/>
    <n v="375"/>
    <n v="-40"/>
    <n v="1441"/>
    <n v="509"/>
    <n v="0.23476800000000003"/>
    <n v="-0.93571499999999996"/>
    <n v="6.5636890000000001"/>
    <n v="-2.5296650000000001"/>
    <n v="8.1530310000000004"/>
  </r>
  <r>
    <s v="2028"/>
    <s v="威致"/>
    <x v="12"/>
    <n v="30.95"/>
    <n v="30.6"/>
    <n v="30.35"/>
    <n v="30.5"/>
    <n v="33.549999999999997"/>
    <n v="-292"/>
    <n v="-461"/>
    <n v="-79"/>
    <n v="-955"/>
    <n v="34"/>
    <n v="0"/>
    <n v="0"/>
    <n v="0"/>
    <n v="0"/>
    <n v="0"/>
    <n v="-9.0373999999999996E-2"/>
    <n v="-0.141066"/>
    <n v="-2.3976500000000001E-2"/>
    <n v="-0.29127500000000001"/>
    <n v="1.1406999999999999E-2"/>
  </r>
  <r>
    <s v="2029"/>
    <s v="盛餘"/>
    <x v="12"/>
    <n v="31.1"/>
    <n v="30.65"/>
    <n v="31.15"/>
    <n v="31.15"/>
    <n v="34.25"/>
    <n v="278"/>
    <n v="-449"/>
    <n v="873"/>
    <n v="-389"/>
    <n v="856"/>
    <n v="-215"/>
    <n v="0"/>
    <n v="-154"/>
    <n v="-199"/>
    <n v="-433"/>
    <n v="8.6458000000000007E-2"/>
    <n v="-0.13761849999999998"/>
    <n v="0.27193949999999995"/>
    <n v="-0.12117349999999999"/>
    <n v="0.29318"/>
  </r>
  <r>
    <s v="2030"/>
    <s v="彰源"/>
    <x v="12"/>
    <n v="18"/>
    <n v="17.75"/>
    <n v="17.95"/>
    <n v="19.05"/>
    <n v="20.100000000000001"/>
    <n v="-1261"/>
    <n v="-469"/>
    <n v="1307"/>
    <n v="-514"/>
    <n v="-2079"/>
    <n v="0"/>
    <n v="0"/>
    <n v="0"/>
    <n v="0"/>
    <n v="0"/>
    <n v="-0.22697999999999999"/>
    <n v="-8.3247500000000002E-2"/>
    <n v="0.23460649999999997"/>
    <n v="-9.7917000000000004E-2"/>
    <n v="-0.417879"/>
  </r>
  <r>
    <s v="2031"/>
    <s v="新光鋼"/>
    <x v="12"/>
    <n v="58.8"/>
    <n v="56.8"/>
    <n v="57.8"/>
    <n v="58.6"/>
    <n v="64.400000000000006"/>
    <n v="-4152"/>
    <n v="-94"/>
    <n v="1097"/>
    <n v="-4862"/>
    <n v="1804"/>
    <n v="-709"/>
    <n v="-4028"/>
    <n v="0"/>
    <n v="139"/>
    <n v="237"/>
    <n v="-2.4413759999999995"/>
    <n v="-5.3391999999999995E-2"/>
    <n v="0.63406600000000002"/>
    <n v="-2.849132"/>
    <n v="1.1617760000000001"/>
  </r>
  <r>
    <s v="2032"/>
    <s v="新鋼"/>
    <x v="12"/>
    <n v="18.3"/>
    <n v="18.05"/>
    <n v="18.3"/>
    <n v="18.600000000000001"/>
    <n v="20.45"/>
    <n v="125"/>
    <n v="-254"/>
    <n v="211"/>
    <n v="-370"/>
    <n v="1343"/>
    <n v="0"/>
    <n v="0"/>
    <n v="0"/>
    <n v="0"/>
    <n v="0"/>
    <n v="2.2875E-2"/>
    <n v="-4.5846999999999999E-2"/>
    <n v="3.8613000000000001E-2"/>
    <n v="-6.8820000000000006E-2"/>
    <n v="0.27464349999999998"/>
  </r>
  <r>
    <s v="2033"/>
    <s v="佳大"/>
    <x v="12"/>
    <n v="15.8"/>
    <n v="15.5"/>
    <n v="15.7"/>
    <n v="15.8"/>
    <n v="17.350000000000001"/>
    <n v="-13"/>
    <n v="-83"/>
    <n v="112"/>
    <n v="-71"/>
    <n v="1044"/>
    <n v="0"/>
    <n v="0"/>
    <n v="0"/>
    <n v="0"/>
    <n v="0"/>
    <n v="-2.0540000000000003E-3"/>
    <n v="-1.2865E-2"/>
    <n v="1.7583999999999999E-2"/>
    <n v="-1.1217999999999999E-2"/>
    <n v="0.18113400000000002"/>
  </r>
  <r>
    <s v="2034"/>
    <s v="允強"/>
    <x v="12"/>
    <n v="29.35"/>
    <n v="28.9"/>
    <n v="29.8"/>
    <n v="29.7"/>
    <n v="32.4"/>
    <n v="-516"/>
    <n v="-250"/>
    <n v="438"/>
    <n v="-631"/>
    <n v="2649"/>
    <n v="0"/>
    <n v="0"/>
    <n v="0"/>
    <n v="0"/>
    <n v="0"/>
    <n v="-0.151446"/>
    <n v="-7.2249999999999995E-2"/>
    <n v="0.130524"/>
    <n v="-0.18740700000000002"/>
    <n v="0.85827599999999993"/>
  </r>
  <r>
    <s v="2035"/>
    <s v="唐榮"/>
    <x v="12"/>
    <n v="36.4"/>
    <n v="36.5"/>
    <n v="36.4"/>
    <n v="38.9"/>
    <n v="37.85"/>
    <n v="0"/>
    <n v="0"/>
    <n v="10"/>
    <n v="-4"/>
    <n v="-5"/>
    <n v="0"/>
    <n v="0"/>
    <n v="0"/>
    <n v="0"/>
    <n v="0"/>
    <n v="0"/>
    <n v="0"/>
    <n v="3.64E-3"/>
    <n v="-1.5559999999999999E-3"/>
    <n v="-1.8925000000000001E-3"/>
  </r>
  <r>
    <s v="2038"/>
    <s v="海光"/>
    <x v="12"/>
    <n v="31.55"/>
    <n v="30.3"/>
    <n v="30.75"/>
    <n v="33.799999999999997"/>
    <n v="37.15"/>
    <n v="-1826"/>
    <n v="12"/>
    <n v="1109"/>
    <n v="38"/>
    <n v="1247"/>
    <n v="0"/>
    <n v="0"/>
    <n v="0"/>
    <n v="0"/>
    <n v="0"/>
    <n v="-0.57610300000000003"/>
    <n v="3.6360000000000003E-3"/>
    <n v="0.34101749999999997"/>
    <n v="1.2843999999999998E-2"/>
    <n v="0.46326049999999996"/>
  </r>
  <r>
    <s v="2049"/>
    <s v="上銀"/>
    <x v="11"/>
    <n v="349.5"/>
    <n v="356.5"/>
    <n v="358"/>
    <n v="352.5"/>
    <n v="368.5"/>
    <n v="-107"/>
    <n v="15"/>
    <n v="227"/>
    <n v="128"/>
    <n v="634"/>
    <n v="75"/>
    <n v="0"/>
    <n v="0"/>
    <n v="0"/>
    <n v="0"/>
    <n v="-0.37396499999999999"/>
    <n v="5.3475000000000002E-2"/>
    <n v="0.81266000000000005"/>
    <n v="0.45119999999999999"/>
    <n v="2.33629"/>
  </r>
  <r>
    <s v="2059"/>
    <s v="川湖"/>
    <x v="16"/>
    <n v="390"/>
    <n v="390.5"/>
    <n v="389.5"/>
    <n v="390.5"/>
    <n v="376.5"/>
    <n v="18"/>
    <n v="-13"/>
    <n v="-21"/>
    <n v="38"/>
    <n v="-47"/>
    <n v="2"/>
    <n v="3"/>
    <n v="1"/>
    <n v="0"/>
    <n v="0"/>
    <n v="7.0199999999999999E-2"/>
    <n v="-5.0764999999999998E-2"/>
    <n v="-8.1795000000000007E-2"/>
    <n v="0.14838999999999999"/>
    <n v="-0.176955"/>
  </r>
  <r>
    <s v="2061"/>
    <s v="風青"/>
    <x v="18"/>
    <n v="21.75"/>
    <n v="22"/>
    <n v="21"/>
    <n v="21.2"/>
    <n v="22"/>
    <n v="-37"/>
    <n v="-81"/>
    <n v="16"/>
    <n v="3"/>
    <n v="-11"/>
    <n v="0"/>
    <n v="0"/>
    <n v="0"/>
    <n v="0"/>
    <n v="0"/>
    <n v="-8.0475000000000008E-3"/>
    <n v="-1.7819999999999999E-2"/>
    <n v="3.3600000000000001E-3"/>
    <n v="6.3599999999999996E-4"/>
    <n v="-2.4199999999999998E-3"/>
  </r>
  <r>
    <s v="2062"/>
    <s v="橋椿"/>
    <x v="2"/>
    <n v="28.3"/>
    <n v="27.6"/>
    <n v="28.1"/>
    <n v="27.7"/>
    <n v="27.85"/>
    <n v="65"/>
    <n v="-115"/>
    <n v="32"/>
    <n v="-19"/>
    <n v="65"/>
    <n v="0"/>
    <n v="0"/>
    <n v="0"/>
    <n v="0"/>
    <n v="0"/>
    <n v="1.8395000000000002E-2"/>
    <n v="-3.1739999999999997E-2"/>
    <n v="8.992E-3"/>
    <n v="-5.2629999999999994E-3"/>
    <n v="1.8102500000000001E-2"/>
  </r>
  <r>
    <s v="2063"/>
    <s v="世鎧"/>
    <x v="12"/>
    <n v="33.65"/>
    <n v="33.5"/>
    <n v="33.5"/>
    <n v="33.4"/>
    <n v="33.65"/>
    <n v="0"/>
    <n v="-2"/>
    <n v="-3"/>
    <n v="0"/>
    <n v="-8"/>
    <n v="0"/>
    <n v="0"/>
    <n v="0"/>
    <n v="0"/>
    <n v="0"/>
    <n v="0"/>
    <n v="-6.7000000000000002E-4"/>
    <n v="-1.005E-3"/>
    <n v="0"/>
    <n v="-2.6919999999999999E-3"/>
  </r>
  <r>
    <s v="2064"/>
    <s v="晉椿"/>
    <x v="12"/>
    <n v="16.350000000000001"/>
    <n v="16.2"/>
    <n v="16.55"/>
    <n v="16.399999999999999"/>
    <n v="16.55"/>
    <n v="-14"/>
    <n v="-1"/>
    <n v="0"/>
    <n v="0"/>
    <n v="3"/>
    <n v="0"/>
    <n v="0"/>
    <n v="0"/>
    <n v="0"/>
    <n v="0"/>
    <n v="-2.2890000000000002E-3"/>
    <n v="-1.6199999999999998E-4"/>
    <n v="0"/>
    <n v="0"/>
    <n v="4.9650000000000009E-4"/>
  </r>
  <r>
    <s v="2065"/>
    <s v="世豐"/>
    <x v="12"/>
    <n v="46.6"/>
    <n v="46.45"/>
    <n v="46.4"/>
    <n v="46.9"/>
    <n v="46.9"/>
    <n v="16"/>
    <n v="-12"/>
    <n v="54"/>
    <n v="14"/>
    <n v="21"/>
    <n v="0"/>
    <n v="0"/>
    <n v="0"/>
    <n v="0"/>
    <n v="0"/>
    <n v="7.456E-3"/>
    <n v="-5.5740000000000008E-3"/>
    <n v="2.5055999999999998E-2"/>
    <n v="6.5660000000000007E-3"/>
    <n v="9.8490000000000001E-3"/>
  </r>
  <r>
    <s v="2066"/>
    <s v="世德"/>
    <x v="6"/>
    <n v="51"/>
    <n v="52.3"/>
    <n v="52.2"/>
    <n v="51.1"/>
    <n v="51.9"/>
    <n v="9"/>
    <n v="0"/>
    <n v="6"/>
    <n v="0"/>
    <n v="0"/>
    <n v="0"/>
    <n v="0"/>
    <n v="0"/>
    <n v="0"/>
    <n v="0"/>
    <n v="4.5900000000000003E-3"/>
    <n v="0"/>
    <n v="3.1320000000000007E-3"/>
    <n v="0"/>
    <n v="0"/>
  </r>
  <r>
    <s v="2067"/>
    <s v="嘉鋼"/>
    <x v="11"/>
    <n v="12.8"/>
    <n v="13"/>
    <n v="13"/>
    <n v="13"/>
    <n v="12.7"/>
    <n v="15"/>
    <n v="-5"/>
    <n v="-6"/>
    <n v="-20"/>
    <n v="-14"/>
    <n v="0"/>
    <n v="0"/>
    <n v="0"/>
    <n v="0"/>
    <n v="0"/>
    <n v="1.92E-3"/>
    <n v="-6.4999999999999997E-4"/>
    <n v="-7.7999999999999999E-4"/>
    <n v="-2.5999999999999999E-3"/>
    <n v="-1.7779999999999998E-3"/>
  </r>
  <r>
    <s v="2069"/>
    <s v="運錩"/>
    <x v="12"/>
    <n v="22.3"/>
    <n v="22.3"/>
    <n v="22.1"/>
    <n v="22.35"/>
    <n v="24.55"/>
    <n v="-116"/>
    <n v="-50"/>
    <n v="216"/>
    <n v="-74"/>
    <n v="1759"/>
    <n v="0"/>
    <n v="0"/>
    <n v="0"/>
    <n v="0"/>
    <n v="0"/>
    <n v="-2.5868000000000002E-2"/>
    <n v="-1.115E-2"/>
    <n v="4.7736000000000001E-2"/>
    <n v="-1.6539000000000002E-2"/>
    <n v="0.43183450000000007"/>
  </r>
  <r>
    <s v="2070"/>
    <s v="精湛"/>
    <x v="11"/>
    <n v="28.65"/>
    <n v="27.95"/>
    <n v="28.45"/>
    <n v="28.5"/>
    <n v="28.7"/>
    <n v="0"/>
    <n v="-1"/>
    <n v="0"/>
    <n v="2"/>
    <n v="0"/>
    <n v="0"/>
    <n v="0"/>
    <n v="0"/>
    <n v="0"/>
    <n v="0"/>
    <n v="0"/>
    <n v="-2.7950000000000002E-4"/>
    <n v="0"/>
    <n v="5.6999999999999998E-4"/>
    <n v="0"/>
  </r>
  <r>
    <s v="2101"/>
    <s v="南港"/>
    <x v="24"/>
    <n v="38.4"/>
    <n v="38.549999999999997"/>
    <n v="38.450000000000003"/>
    <n v="38.15"/>
    <n v="38.25"/>
    <n v="239"/>
    <n v="105"/>
    <n v="289"/>
    <n v="-151"/>
    <n v="223"/>
    <n v="0"/>
    <n v="0"/>
    <n v="0"/>
    <n v="0"/>
    <n v="0"/>
    <n v="9.177600000000001E-2"/>
    <n v="4.0477499999999993E-2"/>
    <n v="0.11112050000000001"/>
    <n v="-5.7606499999999998E-2"/>
    <n v="8.5297499999999998E-2"/>
  </r>
  <r>
    <s v="2102"/>
    <s v="泰豐"/>
    <x v="24"/>
    <n v="29"/>
    <n v="27"/>
    <n v="29"/>
    <n v="29.2"/>
    <n v="28.6"/>
    <n v="906"/>
    <n v="-2529"/>
    <n v="60"/>
    <n v="493"/>
    <n v="-762"/>
    <n v="0"/>
    <n v="0"/>
    <n v="0"/>
    <n v="0"/>
    <n v="0"/>
    <n v="0.26273999999999997"/>
    <n v="-0.68283000000000005"/>
    <n v="1.7399999999999999E-2"/>
    <n v="0.143956"/>
    <n v="-0.21793200000000001"/>
  </r>
  <r>
    <s v="2103"/>
    <s v="台橡"/>
    <x v="24"/>
    <n v="29.2"/>
    <n v="29.4"/>
    <n v="30.2"/>
    <n v="29.8"/>
    <n v="30.7"/>
    <n v="1591"/>
    <n v="-46"/>
    <n v="4284"/>
    <n v="-1661"/>
    <n v="1062"/>
    <n v="-370"/>
    <n v="0"/>
    <n v="0"/>
    <n v="0"/>
    <n v="0"/>
    <n v="0.46457199999999998"/>
    <n v="-1.3523999999999998E-2"/>
    <n v="1.293768"/>
    <n v="-0.49497800000000003"/>
    <n v="0.32603399999999999"/>
  </r>
  <r>
    <s v="2104"/>
    <s v="國際中橡"/>
    <x v="24"/>
    <n v="24.3"/>
    <n v="24.6"/>
    <n v="24.8"/>
    <n v="24.45"/>
    <n v="24.9"/>
    <n v="429"/>
    <n v="-173"/>
    <n v="176"/>
    <n v="-354"/>
    <n v="162"/>
    <n v="0"/>
    <n v="0"/>
    <n v="0"/>
    <n v="0"/>
    <n v="0"/>
    <n v="0.10424700000000001"/>
    <n v="-4.2557999999999999E-2"/>
    <n v="4.3647999999999999E-2"/>
    <n v="-8.6552999999999991E-2"/>
    <n v="4.0337999999999999E-2"/>
  </r>
  <r>
    <s v="2105"/>
    <s v="正新"/>
    <x v="24"/>
    <n v="44.6"/>
    <n v="46.3"/>
    <n v="46.25"/>
    <n v="47.15"/>
    <n v="47.4"/>
    <n v="-31"/>
    <n v="-1112"/>
    <n v="-1072"/>
    <n v="-919"/>
    <n v="-2797"/>
    <n v="0"/>
    <n v="-2"/>
    <n v="0"/>
    <n v="1"/>
    <n v="130"/>
    <n v="-1.3826000000000001E-2"/>
    <n v="-0.51485599999999998"/>
    <n v="-0.49580000000000002"/>
    <n v="-0.43330849999999999"/>
    <n v="-1.3257779999999999"/>
  </r>
  <r>
    <s v="2106"/>
    <s v="建大"/>
    <x v="24"/>
    <n v="38.799999999999997"/>
    <n v="40.200000000000003"/>
    <n v="39.85"/>
    <n v="40.1"/>
    <n v="41.15"/>
    <n v="-57"/>
    <n v="-322"/>
    <n v="-223"/>
    <n v="101"/>
    <n v="374"/>
    <n v="0"/>
    <n v="21"/>
    <n v="10"/>
    <n v="0"/>
    <n v="0"/>
    <n v="-2.2116E-2"/>
    <n v="-0.129444"/>
    <n v="-8.8865500000000014E-2"/>
    <n v="4.0501000000000002E-2"/>
    <n v="0.15390100000000001"/>
  </r>
  <r>
    <s v="2107"/>
    <s v="厚生"/>
    <x v="24"/>
    <n v="23.55"/>
    <n v="23.85"/>
    <n v="23.7"/>
    <n v="23.7"/>
    <n v="24.05"/>
    <n v="154"/>
    <n v="-317"/>
    <n v="-137"/>
    <n v="-113"/>
    <n v="13"/>
    <n v="0"/>
    <n v="0"/>
    <n v="0"/>
    <n v="0"/>
    <n v="0"/>
    <n v="3.6267000000000001E-2"/>
    <n v="-7.5604500000000005E-2"/>
    <n v="-3.2468999999999998E-2"/>
    <n v="-2.6780999999999999E-2"/>
    <n v="3.1265000000000004E-3"/>
  </r>
  <r>
    <s v="2108"/>
    <s v="南帝"/>
    <x v="24"/>
    <n v="126"/>
    <n v="126.5"/>
    <n v="127.5"/>
    <n v="134"/>
    <n v="131"/>
    <n v="-2485"/>
    <n v="621"/>
    <n v="-712"/>
    <n v="3556"/>
    <n v="-3685"/>
    <n v="0"/>
    <n v="-1"/>
    <n v="0"/>
    <n v="0"/>
    <n v="1"/>
    <n v="-3.1311"/>
    <n v="0.78556499999999996"/>
    <n v="-0.90780000000000005"/>
    <n v="4.7650399999999999"/>
    <n v="-4.82735"/>
  </r>
  <r>
    <s v="2109"/>
    <s v="華豐"/>
    <x v="24"/>
    <n v="18.7"/>
    <n v="18.5"/>
    <n v="18.55"/>
    <n v="18.55"/>
    <n v="19.25"/>
    <n v="313"/>
    <n v="-592"/>
    <n v="283"/>
    <n v="-78"/>
    <n v="214"/>
    <n v="0"/>
    <n v="0"/>
    <n v="0"/>
    <n v="0"/>
    <n v="0"/>
    <n v="5.8530999999999993E-2"/>
    <n v="-0.10952000000000001"/>
    <n v="5.2496500000000008E-2"/>
    <n v="-1.4469000000000001E-2"/>
    <n v="4.1195000000000002E-2"/>
  </r>
  <r>
    <s v="2114"/>
    <s v="鑫永銓"/>
    <x v="24"/>
    <n v="118"/>
    <n v="119.5"/>
    <n v="119.5"/>
    <n v="119"/>
    <n v="121"/>
    <n v="14"/>
    <n v="3"/>
    <n v="-9"/>
    <n v="-3"/>
    <n v="14"/>
    <n v="0"/>
    <n v="0"/>
    <n v="0"/>
    <n v="0"/>
    <n v="0"/>
    <n v="1.652E-2"/>
    <n v="3.5850000000000001E-3"/>
    <n v="-1.0755000000000001E-2"/>
    <n v="-3.5699999999999998E-3"/>
    <n v="1.694E-2"/>
  </r>
  <r>
    <s v="2115"/>
    <s v="六暉-KY"/>
    <x v="6"/>
    <n v="46.3"/>
    <n v="46.3"/>
    <n v="46.3"/>
    <n v="46.15"/>
    <n v="46.5"/>
    <n v="-4"/>
    <n v="-41"/>
    <n v="-11"/>
    <n v="-2"/>
    <n v="-1"/>
    <n v="0"/>
    <n v="0"/>
    <n v="0"/>
    <n v="0"/>
    <n v="0"/>
    <n v="-1.8519999999999999E-3"/>
    <n v="-1.8983E-2"/>
    <n v="-5.0929999999999994E-3"/>
    <n v="-9.2299999999999999E-4"/>
    <n v="-4.6500000000000003E-4"/>
  </r>
  <r>
    <s v="2201"/>
    <s v="裕隆"/>
    <x v="25"/>
    <n v="39.5"/>
    <n v="39.549999999999997"/>
    <n v="39.799999999999997"/>
    <n v="38.799999999999997"/>
    <n v="39.700000000000003"/>
    <n v="117"/>
    <n v="-690"/>
    <n v="-441"/>
    <n v="-1001"/>
    <n v="607"/>
    <n v="0"/>
    <n v="0"/>
    <n v="0"/>
    <n v="0"/>
    <n v="0"/>
    <n v="4.6214999999999999E-2"/>
    <n v="-0.27289499999999994"/>
    <n v="-0.17551799999999998"/>
    <n v="-0.38838799999999996"/>
    <n v="0.24097900000000003"/>
  </r>
  <r>
    <s v="2204"/>
    <s v="中華"/>
    <x v="25"/>
    <n v="67.8"/>
    <n v="67.8"/>
    <n v="68"/>
    <n v="67.5"/>
    <n v="67.8"/>
    <n v="563"/>
    <n v="-229"/>
    <n v="145"/>
    <n v="-195"/>
    <n v="68"/>
    <n v="0"/>
    <n v="9"/>
    <n v="4"/>
    <n v="0"/>
    <n v="0"/>
    <n v="0.381714"/>
    <n v="-0.15526199999999998"/>
    <n v="9.8599999999999993E-2"/>
    <n v="-0.13162499999999999"/>
    <n v="4.6103999999999999E-2"/>
  </r>
  <r>
    <s v="2206"/>
    <s v="三陽工業"/>
    <x v="25"/>
    <n v="28.2"/>
    <n v="28.1"/>
    <n v="28.15"/>
    <n v="27.8"/>
    <n v="28"/>
    <n v="442"/>
    <n v="-74"/>
    <n v="530"/>
    <n v="-303"/>
    <n v="165"/>
    <n v="0"/>
    <n v="0"/>
    <n v="0"/>
    <n v="0"/>
    <n v="0"/>
    <n v="0.12464399999999999"/>
    <n v="-2.0794E-2"/>
    <n v="0.14919499999999999"/>
    <n v="-8.4233999999999989E-2"/>
    <n v="4.6199999999999998E-2"/>
  </r>
  <r>
    <s v="2207"/>
    <s v="和泰車"/>
    <x v="25"/>
    <n v="535"/>
    <n v="560"/>
    <n v="556"/>
    <n v="544"/>
    <n v="564"/>
    <n v="-23"/>
    <n v="55"/>
    <n v="-49"/>
    <n v="-122"/>
    <n v="186"/>
    <n v="0"/>
    <n v="0"/>
    <n v="0"/>
    <n v="1"/>
    <n v="0"/>
    <n v="-0.12305000000000001"/>
    <n v="0.308"/>
    <n v="-0.27244000000000002"/>
    <n v="-0.66368000000000005"/>
    <n v="1.04904"/>
  </r>
  <r>
    <s v="2208"/>
    <s v="台船"/>
    <x v="26"/>
    <n v="22.4"/>
    <n v="22"/>
    <n v="21.95"/>
    <n v="21.9"/>
    <n v="22.65"/>
    <n v="-1917"/>
    <n v="-682"/>
    <n v="701"/>
    <n v="-460"/>
    <n v="314"/>
    <n v="0"/>
    <n v="0"/>
    <n v="0"/>
    <n v="0"/>
    <n v="0"/>
    <n v="-0.42940799999999996"/>
    <n v="-0.15004000000000001"/>
    <n v="0.15386949999999999"/>
    <n v="-0.10074"/>
    <n v="7.112099999999999E-2"/>
  </r>
  <r>
    <s v="2211"/>
    <s v="長榮鋼"/>
    <x v="12"/>
    <n v="50.2"/>
    <n v="50"/>
    <n v="49.95"/>
    <n v="50.8"/>
    <n v="53.7"/>
    <n v="48"/>
    <n v="-47"/>
    <n v="118"/>
    <n v="-36"/>
    <n v="40"/>
    <n v="0"/>
    <n v="0"/>
    <n v="0"/>
    <n v="0"/>
    <n v="0"/>
    <n v="2.4096000000000003E-2"/>
    <n v="-2.35E-2"/>
    <n v="5.8941E-2"/>
    <n v="-1.8287999999999999E-2"/>
    <n v="2.1479999999999999E-2"/>
  </r>
  <r>
    <s v="2221"/>
    <s v="大甲"/>
    <x v="12"/>
    <n v="23.2"/>
    <n v="23.35"/>
    <n v="23.55"/>
    <n v="23.65"/>
    <n v="23.85"/>
    <n v="3"/>
    <n v="0"/>
    <n v="0"/>
    <n v="0"/>
    <n v="1"/>
    <n v="0"/>
    <n v="0"/>
    <n v="0"/>
    <n v="0"/>
    <n v="0"/>
    <n v="6.959999999999999E-4"/>
    <n v="0"/>
    <n v="0"/>
    <n v="0"/>
    <n v="2.3850000000000002E-4"/>
  </r>
  <r>
    <s v="2227"/>
    <s v="裕日車"/>
    <x v="25"/>
    <n v="263.5"/>
    <n v="263.5"/>
    <n v="264"/>
    <n v="265"/>
    <n v="265"/>
    <n v="17"/>
    <n v="-27"/>
    <n v="7"/>
    <n v="-6"/>
    <n v="2"/>
    <n v="0"/>
    <n v="0"/>
    <n v="0"/>
    <n v="0"/>
    <n v="0"/>
    <n v="4.4795000000000001E-2"/>
    <n v="-7.1145E-2"/>
    <n v="1.848E-2"/>
    <n v="-1.5900000000000001E-2"/>
    <n v="5.3E-3"/>
  </r>
  <r>
    <s v="2228"/>
    <s v="劍麟"/>
    <x v="6"/>
    <n v="70.099999999999994"/>
    <n v="70.599999999999994"/>
    <n v="71"/>
    <n v="71.5"/>
    <n v="72.400000000000006"/>
    <n v="31"/>
    <n v="10"/>
    <n v="30"/>
    <n v="15"/>
    <n v="14"/>
    <n v="0"/>
    <n v="0"/>
    <n v="0"/>
    <n v="0"/>
    <n v="0"/>
    <n v="2.1731E-2"/>
    <n v="7.0600000000000003E-3"/>
    <n v="2.1299999999999999E-2"/>
    <n v="1.0725E-2"/>
    <n v="1.0136000000000001E-2"/>
  </r>
  <r>
    <s v="2230"/>
    <s v="泰茂"/>
    <x v="6"/>
    <n v="15.35"/>
    <n v="15.55"/>
    <n v="16"/>
    <n v="16.3"/>
    <n v="16.25"/>
    <n v="-23"/>
    <n v="-8"/>
    <n v="-1"/>
    <n v="-18"/>
    <n v="-18"/>
    <n v="0"/>
    <n v="0"/>
    <n v="0"/>
    <n v="0"/>
    <n v="0"/>
    <n v="-3.5305000000000002E-3"/>
    <n v="-1.2440000000000001E-3"/>
    <n v="-1.6000000000000001E-4"/>
    <n v="-2.9340000000000004E-3"/>
    <n v="-2.9250000000000001E-3"/>
  </r>
  <r>
    <s v="2231"/>
    <s v="為升"/>
    <x v="6"/>
    <n v="197.5"/>
    <n v="198.5"/>
    <n v="198.5"/>
    <n v="196.5"/>
    <n v="200.5"/>
    <n v="108"/>
    <n v="-171"/>
    <n v="75"/>
    <n v="-88"/>
    <n v="181"/>
    <n v="6"/>
    <n v="0"/>
    <n v="28"/>
    <n v="0"/>
    <n v="0"/>
    <n v="0.21329999999999999"/>
    <n v="-0.33943499999999999"/>
    <n v="0.14887500000000001"/>
    <n v="-0.17291999999999999"/>
    <n v="0.36290499999999998"/>
  </r>
  <r>
    <s v="2233"/>
    <s v="宇隆"/>
    <x v="6"/>
    <n v="103.5"/>
    <n v="108.5"/>
    <n v="112.5"/>
    <n v="109"/>
    <n v="109.5"/>
    <n v="-24"/>
    <n v="-10"/>
    <n v="314"/>
    <n v="-284"/>
    <n v="-182"/>
    <n v="124"/>
    <n v="86"/>
    <n v="-30"/>
    <n v="0"/>
    <n v="0"/>
    <n v="-2.4840000000000001E-2"/>
    <n v="-1.085E-2"/>
    <n v="0.35325000000000001"/>
    <n v="-0.30956"/>
    <n v="-0.19928999999999999"/>
  </r>
  <r>
    <s v="2235"/>
    <s v="謚源"/>
    <x v="6"/>
    <n v="41.9"/>
    <n v="41.8"/>
    <n v="42.2"/>
    <n v="42.35"/>
    <n v="42.6"/>
    <n v="0"/>
    <n v="0"/>
    <n v="0"/>
    <n v="-1"/>
    <n v="0"/>
    <n v="0"/>
    <n v="0"/>
    <n v="0"/>
    <n v="0"/>
    <n v="0"/>
    <n v="0"/>
    <n v="0"/>
    <n v="0"/>
    <n v="-4.2349999999999999E-4"/>
    <n v="0"/>
  </r>
  <r>
    <s v="2236"/>
    <s v="百達-KY"/>
    <x v="6"/>
    <n v="24.3"/>
    <n v="25.1"/>
    <n v="25.2"/>
    <n v="25.55"/>
    <n v="25.25"/>
    <n v="0"/>
    <n v="1"/>
    <n v="-1"/>
    <n v="0"/>
    <n v="-4"/>
    <n v="0"/>
    <n v="0"/>
    <n v="0"/>
    <n v="0"/>
    <n v="0"/>
    <n v="0"/>
    <n v="2.5100000000000003E-4"/>
    <n v="-2.52E-4"/>
    <n v="0"/>
    <n v="-1.01E-3"/>
  </r>
  <r>
    <s v="2239"/>
    <s v="英利-KY"/>
    <x v="6"/>
    <n v="91.1"/>
    <n v="91.4"/>
    <n v="90.4"/>
    <n v="90.1"/>
    <n v="91.5"/>
    <n v="44"/>
    <n v="7"/>
    <n v="-11"/>
    <n v="-26"/>
    <n v="42"/>
    <n v="0"/>
    <n v="0"/>
    <n v="0"/>
    <n v="0"/>
    <n v="0"/>
    <n v="4.0083999999999995E-2"/>
    <n v="6.3980000000000009E-3"/>
    <n v="-9.9440000000000014E-3"/>
    <n v="-2.3425999999999999E-2"/>
    <n v="3.8429999999999999E-2"/>
  </r>
  <r>
    <s v="2241"/>
    <s v="艾姆勒"/>
    <x v="6"/>
    <n v="51.6"/>
    <n v="51.2"/>
    <n v="51.2"/>
    <n v="51.1"/>
    <n v="51.9"/>
    <n v="-7"/>
    <n v="-41"/>
    <n v="-54"/>
    <n v="-25"/>
    <n v="-16"/>
    <n v="0"/>
    <n v="0"/>
    <n v="0"/>
    <n v="0"/>
    <n v="0"/>
    <n v="-3.6119999999999998E-3"/>
    <n v="-2.0992000000000004E-2"/>
    <n v="-2.7648000000000002E-2"/>
    <n v="-1.2775E-2"/>
    <n v="-8.3040000000000006E-3"/>
  </r>
  <r>
    <s v="2243"/>
    <s v="宏旭-KY"/>
    <x v="6"/>
    <n v="9.9"/>
    <n v="9.84"/>
    <n v="9.85"/>
    <n v="9.9499999999999993"/>
    <n v="10.1"/>
    <n v="-6"/>
    <n v="-4"/>
    <n v="-2"/>
    <n v="-1"/>
    <n v="1"/>
    <n v="0"/>
    <n v="0"/>
    <n v="0"/>
    <n v="0"/>
    <n v="0"/>
    <n v="-5.9400000000000002E-4"/>
    <n v="-3.9359999999999997E-4"/>
    <n v="-1.9699999999999999E-4"/>
    <n v="-9.9499999999999993E-5"/>
    <n v="1.01E-4"/>
  </r>
  <r>
    <s v="2247"/>
    <s v="汎德永業"/>
    <x v="25"/>
    <n v="218.5"/>
    <n v="220.5"/>
    <n v="221.5"/>
    <n v="220.5"/>
    <n v="222.5"/>
    <n v="0"/>
    <n v="4"/>
    <n v="-1"/>
    <n v="-6"/>
    <n v="4"/>
    <n v="0"/>
    <n v="0"/>
    <n v="0"/>
    <n v="0"/>
    <n v="0"/>
    <n v="0"/>
    <n v="8.8199999999999997E-3"/>
    <n v="-2.215E-3"/>
    <n v="-1.323E-2"/>
    <n v="8.8999999999999999E-3"/>
  </r>
  <r>
    <s v="2301"/>
    <s v="光寶科"/>
    <x v="27"/>
    <n v="63.2"/>
    <n v="63"/>
    <n v="63.2"/>
    <n v="63.5"/>
    <n v="65.7"/>
    <n v="-863"/>
    <n v="-1420"/>
    <n v="-512"/>
    <n v="-1205"/>
    <n v="721"/>
    <n v="-669"/>
    <n v="-344"/>
    <n v="-78"/>
    <n v="-34"/>
    <n v="-289"/>
    <n v="-0.54541600000000001"/>
    <n v="-0.89459999999999995"/>
    <n v="-0.32358400000000004"/>
    <n v="-0.76517500000000005"/>
    <n v="0.47369700000000003"/>
  </r>
  <r>
    <s v="2302"/>
    <s v="麗正"/>
    <x v="28"/>
    <n v="17.100000000000001"/>
    <n v="17.7"/>
    <n v="17.55"/>
    <n v="17.3"/>
    <n v="17.5"/>
    <n v="77"/>
    <n v="65"/>
    <n v="-9"/>
    <n v="-23"/>
    <n v="161"/>
    <n v="0"/>
    <n v="0"/>
    <n v="0"/>
    <n v="0"/>
    <n v="0"/>
    <n v="1.3167E-2"/>
    <n v="1.1505E-2"/>
    <n v="-1.5795000000000002E-3"/>
    <n v="-3.9790000000000008E-3"/>
    <n v="2.8174999999999999E-2"/>
  </r>
  <r>
    <s v="2303"/>
    <s v="聯電"/>
    <x v="29"/>
    <n v="48.7"/>
    <n v="51.9"/>
    <n v="51.3"/>
    <n v="50.6"/>
    <n v="52.4"/>
    <n v="1716"/>
    <n v="-5997"/>
    <n v="-52254"/>
    <n v="-17218"/>
    <n v="-1659"/>
    <n v="8268"/>
    <n v="13507"/>
    <n v="11971"/>
    <n v="-2584"/>
    <n v="4248"/>
    <n v="0.8356920000000001"/>
    <n v="-3.1124429999999998"/>
    <n v="-26.806301999999999"/>
    <n v="-8.7123080000000002"/>
    <n v="-0.86931599999999987"/>
  </r>
  <r>
    <s v="2305"/>
    <s v="全友"/>
    <x v="30"/>
    <n v="8.61"/>
    <n v="8.93"/>
    <n v="8.9499999999999993"/>
    <n v="9.06"/>
    <n v="9.3000000000000007"/>
    <n v="379"/>
    <n v="139"/>
    <n v="28"/>
    <n v="266"/>
    <n v="53"/>
    <n v="0"/>
    <n v="0"/>
    <n v="0"/>
    <n v="0"/>
    <n v="0"/>
    <n v="3.2631899999999998E-2"/>
    <n v="1.24127E-2"/>
    <n v="2.5059999999999995E-3"/>
    <n v="2.4099599999999999E-2"/>
    <n v="4.9290000000000002E-3"/>
  </r>
  <r>
    <s v="2308"/>
    <s v="台達電"/>
    <x v="27"/>
    <n v="285"/>
    <n v="290"/>
    <n v="290"/>
    <n v="293.5"/>
    <n v="291.5"/>
    <n v="-239"/>
    <n v="1645"/>
    <n v="535"/>
    <n v="598"/>
    <n v="-1021"/>
    <n v="0"/>
    <n v="-1"/>
    <n v="57"/>
    <n v="16"/>
    <n v="-132"/>
    <n v="-0.68115000000000003"/>
    <n v="4.7705000000000002"/>
    <n v="1.5515000000000001"/>
    <n v="1.7551300000000001"/>
    <n v="-2.9762149999999998"/>
  </r>
  <r>
    <s v="2312"/>
    <s v="金寶"/>
    <x v="27"/>
    <n v="13.15"/>
    <n v="13.35"/>
    <n v="13.4"/>
    <n v="13.5"/>
    <n v="13.75"/>
    <n v="3633"/>
    <n v="-2164"/>
    <n v="2034"/>
    <n v="1346"/>
    <n v="994"/>
    <n v="0"/>
    <n v="0"/>
    <n v="0"/>
    <n v="0"/>
    <n v="0"/>
    <n v="0.47773950000000004"/>
    <n v="-0.28889399999999998"/>
    <n v="0.27255600000000002"/>
    <n v="0.18171000000000001"/>
    <n v="0.13667499999999999"/>
  </r>
  <r>
    <s v="2313"/>
    <s v="華通"/>
    <x v="31"/>
    <n v="35.4"/>
    <n v="36.700000000000003"/>
    <n v="37.200000000000003"/>
    <n v="37.5"/>
    <n v="38.299999999999997"/>
    <n v="986"/>
    <n v="1676"/>
    <n v="1348"/>
    <n v="-1469"/>
    <n v="-43"/>
    <n v="-1"/>
    <n v="-1"/>
    <n v="-1"/>
    <n v="-2"/>
    <n v="-2"/>
    <n v="0.34904400000000002"/>
    <n v="0.61509200000000008"/>
    <n v="0.50145600000000001"/>
    <n v="-0.550875"/>
    <n v="-1.6468999999999998E-2"/>
  </r>
  <r>
    <s v="2314"/>
    <s v="台揚"/>
    <x v="32"/>
    <n v="33.1"/>
    <n v="34.15"/>
    <n v="34.15"/>
    <n v="34.450000000000003"/>
    <n v="35.4"/>
    <n v="704"/>
    <n v="174"/>
    <n v="104"/>
    <n v="605"/>
    <n v="-841"/>
    <n v="0"/>
    <n v="0"/>
    <n v="0"/>
    <n v="0"/>
    <n v="142"/>
    <n v="0.23302400000000001"/>
    <n v="5.9420999999999995E-2"/>
    <n v="3.5515999999999999E-2"/>
    <n v="0.20842250000000001"/>
    <n v="-0.29771399999999998"/>
  </r>
  <r>
    <s v="2316"/>
    <s v="楠梓電"/>
    <x v="31"/>
    <n v="28.25"/>
    <n v="28.55"/>
    <n v="28.8"/>
    <n v="28.5"/>
    <n v="28.85"/>
    <n v="144"/>
    <n v="-23"/>
    <n v="66"/>
    <n v="-13"/>
    <n v="176"/>
    <n v="0"/>
    <n v="0"/>
    <n v="0"/>
    <n v="0"/>
    <n v="0"/>
    <n v="4.0680000000000001E-2"/>
    <n v="-6.5664999999999994E-3"/>
    <n v="1.9008000000000001E-2"/>
    <n v="-3.705E-3"/>
    <n v="5.0776000000000002E-2"/>
  </r>
  <r>
    <s v="2317"/>
    <s v="鴻海"/>
    <x v="27"/>
    <n v="109.5"/>
    <n v="112"/>
    <n v="111.5"/>
    <n v="109.5"/>
    <n v="111"/>
    <n v="3257"/>
    <n v="4186"/>
    <n v="-1647"/>
    <n v="-2748"/>
    <n v="1815"/>
    <n v="98"/>
    <n v="-10"/>
    <n v="-1338"/>
    <n v="-86"/>
    <n v="-284"/>
    <n v="3.5664150000000001"/>
    <n v="4.68832"/>
    <n v="-1.8364050000000001"/>
    <n v="-3.0090599999999998"/>
    <n v="2.0146500000000001"/>
  </r>
  <r>
    <s v="2321"/>
    <s v="東訊"/>
    <x v="32"/>
    <n v="7.66"/>
    <n v="7.16"/>
    <n v="7.16"/>
    <n v="7.16"/>
    <n v="7.16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9.98"/>
    <n v="10.050000000000001"/>
    <n v="10.1"/>
    <n v="10.199999999999999"/>
    <n v="10.199999999999999"/>
    <n v="1738"/>
    <n v="1019"/>
    <n v="322"/>
    <n v="1669"/>
    <n v="76"/>
    <n v="0"/>
    <n v="36"/>
    <n v="17"/>
    <n v="0"/>
    <n v="0"/>
    <n v="0.17345240000000001"/>
    <n v="0.1024095"/>
    <n v="3.2521999999999995E-2"/>
    <n v="0.170238"/>
    <n v="7.7519999999999993E-3"/>
  </r>
  <r>
    <s v="2324"/>
    <s v="仁寶"/>
    <x v="33"/>
    <n v="23.3"/>
    <n v="23.35"/>
    <n v="23.3"/>
    <n v="23.4"/>
    <n v="23.3"/>
    <n v="-1322"/>
    <n v="-2901"/>
    <n v="-265"/>
    <n v="-538"/>
    <n v="-3040"/>
    <n v="0"/>
    <n v="68"/>
    <n v="72"/>
    <n v="2195"/>
    <n v="1052"/>
    <n v="-0.30802600000000002"/>
    <n v="-0.67738350000000003"/>
    <n v="-6.1745000000000001E-2"/>
    <n v="-0.12589199999999998"/>
    <n v="-0.70831999999999995"/>
  </r>
  <r>
    <s v="2327"/>
    <s v="國巨"/>
    <x v="34"/>
    <n v="463.5"/>
    <n v="479"/>
    <n v="481"/>
    <n v="478.5"/>
    <n v="490"/>
    <n v="101"/>
    <n v="1487"/>
    <n v="137"/>
    <n v="-846"/>
    <n v="8"/>
    <n v="7"/>
    <n v="0"/>
    <n v="-390"/>
    <n v="384"/>
    <n v="41"/>
    <n v="0.46813500000000002"/>
    <n v="7.1227299999999998"/>
    <n v="0.65896999999999994"/>
    <n v="-4.0481100000000003"/>
    <n v="3.9199999999999999E-2"/>
  </r>
  <r>
    <s v="2328"/>
    <s v="廣宇"/>
    <x v="15"/>
    <n v="38.4"/>
    <n v="40.35"/>
    <n v="38.700000000000003"/>
    <n v="38.35"/>
    <n v="39.15"/>
    <n v="432"/>
    <n v="-7877"/>
    <n v="-6142"/>
    <n v="466"/>
    <n v="1397"/>
    <n v="0"/>
    <n v="0"/>
    <n v="0"/>
    <n v="0"/>
    <n v="0"/>
    <n v="0.16588799999999998"/>
    <n v="-3.1783695000000001"/>
    <n v="-2.376954"/>
    <n v="0.17871100000000001"/>
    <n v="0.54692549999999995"/>
  </r>
  <r>
    <s v="2329"/>
    <s v="華泰"/>
    <x v="35"/>
    <n v="16.2"/>
    <n v="16.899999999999999"/>
    <n v="17.45"/>
    <n v="17.399999999999999"/>
    <n v="17.899999999999999"/>
    <n v="1425"/>
    <n v="1382"/>
    <n v="-684"/>
    <n v="1225"/>
    <n v="-1878"/>
    <n v="0"/>
    <n v="0"/>
    <n v="0"/>
    <n v="0"/>
    <n v="0"/>
    <n v="0.23085"/>
    <n v="0.23355799999999999"/>
    <n v="-0.11935799999999999"/>
    <n v="0.21315000000000001"/>
    <n v="-0.33616199999999996"/>
  </r>
  <r>
    <s v="2330"/>
    <s v="台積電"/>
    <x v="29"/>
    <n v="568"/>
    <n v="583"/>
    <n v="585"/>
    <n v="582"/>
    <n v="590"/>
    <n v="576"/>
    <n v="12871"/>
    <n v="3400"/>
    <n v="-8048"/>
    <n v="9167"/>
    <n v="-133"/>
    <n v="1251"/>
    <n v="1163"/>
    <n v="1074"/>
    <n v="505"/>
    <n v="3.2716799999999999"/>
    <n v="75.037930000000003"/>
    <n v="19.89"/>
    <n v="-46.839359999999999"/>
    <n v="54.085299999999997"/>
  </r>
  <r>
    <s v="2331"/>
    <s v="精英"/>
    <x v="36"/>
    <n v="24.55"/>
    <n v="24.75"/>
    <n v="24.65"/>
    <n v="24.5"/>
    <n v="24.15"/>
    <n v="694"/>
    <n v="-2725"/>
    <n v="-8"/>
    <n v="507"/>
    <n v="-1300"/>
    <n v="0"/>
    <n v="0"/>
    <n v="0"/>
    <n v="0"/>
    <n v="0"/>
    <n v="0.170377"/>
    <n v="-0.67443750000000002"/>
    <n v="-1.9719999999999998E-3"/>
    <n v="0.12421500000000001"/>
    <n v="-0.31394999999999995"/>
  </r>
  <r>
    <s v="2332"/>
    <s v="友訊"/>
    <x v="37"/>
    <n v="18.899999999999999"/>
    <n v="19.2"/>
    <n v="19.2"/>
    <n v="19.05"/>
    <n v="19.350000000000001"/>
    <n v="403"/>
    <n v="591"/>
    <n v="377"/>
    <n v="182"/>
    <n v="850"/>
    <n v="0"/>
    <n v="0"/>
    <n v="0"/>
    <n v="0"/>
    <n v="0"/>
    <n v="7.6166999999999999E-2"/>
    <n v="0.11347199999999999"/>
    <n v="7.238399999999999E-2"/>
    <n v="3.4671E-2"/>
    <n v="0.16447500000000001"/>
  </r>
  <r>
    <s v="2337"/>
    <s v="旺宏"/>
    <x v="38"/>
    <n v="39.049999999999997"/>
    <n v="40.35"/>
    <n v="40.799999999999997"/>
    <n v="40.700000000000003"/>
    <n v="42.5"/>
    <n v="-732"/>
    <n v="578"/>
    <n v="-2816"/>
    <n v="-277"/>
    <n v="-5133"/>
    <n v="880"/>
    <n v="460"/>
    <n v="959"/>
    <n v="585"/>
    <n v="1101"/>
    <n v="-0.28584599999999999"/>
    <n v="0.23322299999999999"/>
    <n v="-1.1489279999999999"/>
    <n v="-0.11273900000000002"/>
    <n v="-2.1815250000000002"/>
  </r>
  <r>
    <s v="2338"/>
    <s v="光罩"/>
    <x v="39"/>
    <n v="75.599999999999994"/>
    <n v="83.1"/>
    <n v="81.7"/>
    <n v="85.2"/>
    <n v="85"/>
    <n v="1410"/>
    <n v="-1620"/>
    <n v="-3249"/>
    <n v="3345"/>
    <n v="-2033"/>
    <n v="719"/>
    <n v="232"/>
    <n v="523"/>
    <n v="15"/>
    <n v="0"/>
    <n v="1.0659599999999998"/>
    <n v="-1.34622"/>
    <n v="-2.654433"/>
    <n v="2.8499400000000001"/>
    <n v="-1.7280500000000001"/>
  </r>
  <r>
    <s v="2340"/>
    <s v="光磊"/>
    <x v="28"/>
    <n v="25.2"/>
    <n v="25.35"/>
    <n v="25.7"/>
    <n v="25.7"/>
    <n v="27.15"/>
    <n v="494"/>
    <n v="85"/>
    <n v="699"/>
    <n v="-33"/>
    <n v="-798"/>
    <n v="0"/>
    <n v="0"/>
    <n v="0"/>
    <n v="0"/>
    <n v="0"/>
    <n v="0.12448799999999999"/>
    <n v="2.1547500000000001E-2"/>
    <n v="0.179643"/>
    <n v="-8.4810000000000007E-3"/>
    <n v="-0.21665699999999996"/>
  </r>
  <r>
    <s v="2342"/>
    <s v="茂矽"/>
    <x v="40"/>
    <n v="30.3"/>
    <n v="31.5"/>
    <n v="31.15"/>
    <n v="31.4"/>
    <n v="31.85"/>
    <n v="554"/>
    <n v="57"/>
    <n v="-411"/>
    <n v="293"/>
    <n v="151"/>
    <n v="0"/>
    <n v="0"/>
    <n v="0"/>
    <n v="0"/>
    <n v="0"/>
    <n v="0.16786200000000001"/>
    <n v="1.7954999999999999E-2"/>
    <n v="-0.12802649999999999"/>
    <n v="9.2001999999999987E-2"/>
    <n v="4.8093500000000004E-2"/>
  </r>
  <r>
    <s v="2344"/>
    <s v="華邦電"/>
    <x v="38"/>
    <n v="29.9"/>
    <n v="31.9"/>
    <n v="31.55"/>
    <n v="31.2"/>
    <n v="33.85"/>
    <n v="-2965"/>
    <n v="-1358"/>
    <n v="-27950"/>
    <n v="-11678"/>
    <n v="38901"/>
    <n v="3353"/>
    <n v="2552"/>
    <n v="3341"/>
    <n v="1396"/>
    <n v="3235"/>
    <n v="-0.88653499999999996"/>
    <n v="-0.43320199999999998"/>
    <n v="-8.818225"/>
    <n v="-3.6435359999999997"/>
    <n v="13.167988500000002"/>
  </r>
  <r>
    <s v="2345"/>
    <s v="智邦"/>
    <x v="37"/>
    <n v="307.5"/>
    <n v="303"/>
    <n v="300"/>
    <n v="295"/>
    <n v="293"/>
    <n v="557"/>
    <n v="50"/>
    <n v="79"/>
    <n v="-146"/>
    <n v="-239"/>
    <n v="22"/>
    <n v="47"/>
    <n v="-17"/>
    <n v="-1"/>
    <n v="40"/>
    <n v="1.7127749999999999"/>
    <n v="0.1515"/>
    <n v="0.23699999999999999"/>
    <n v="-0.43070000000000003"/>
    <n v="-0.70026999999999995"/>
  </r>
  <r>
    <s v="2347"/>
    <s v="聯強"/>
    <x v="41"/>
    <n v="58.8"/>
    <n v="58.9"/>
    <n v="59.6"/>
    <n v="58.1"/>
    <n v="58.7"/>
    <n v="-507"/>
    <n v="-712"/>
    <n v="-999"/>
    <n v="-4203"/>
    <n v="-554"/>
    <n v="500"/>
    <n v="660"/>
    <n v="627"/>
    <n v="665"/>
    <n v="636"/>
    <n v="-0.29811599999999999"/>
    <n v="-0.41936799999999996"/>
    <n v="-0.59540400000000004"/>
    <n v="-2.4419430000000002"/>
    <n v="-0.32519800000000004"/>
  </r>
  <r>
    <s v="2348"/>
    <s v="海悅"/>
    <x v="2"/>
    <n v="91.3"/>
    <n v="91.3"/>
    <n v="92.5"/>
    <n v="92.8"/>
    <n v="95.1"/>
    <n v="-75"/>
    <n v="-137"/>
    <n v="21"/>
    <n v="-49"/>
    <n v="38"/>
    <n v="0"/>
    <n v="-30"/>
    <n v="0"/>
    <n v="0"/>
    <n v="0"/>
    <n v="-6.8474999999999994E-2"/>
    <n v="-0.125081"/>
    <n v="1.9425000000000001E-2"/>
    <n v="-4.5471999999999999E-2"/>
    <n v="3.6137999999999997E-2"/>
  </r>
  <r>
    <s v="2349"/>
    <s v="錸德"/>
    <x v="21"/>
    <n v="9.41"/>
    <n v="9.56"/>
    <n v="9.6300000000000008"/>
    <n v="9.4499999999999993"/>
    <n v="9.75"/>
    <n v="972"/>
    <n v="126"/>
    <n v="724"/>
    <n v="-1353"/>
    <n v="1490"/>
    <n v="0"/>
    <n v="0"/>
    <n v="0"/>
    <n v="0"/>
    <n v="0"/>
    <n v="9.146520000000001E-2"/>
    <n v="1.2045600000000002E-2"/>
    <n v="6.9721200000000011E-2"/>
    <n v="-0.12785849999999999"/>
    <n v="0.14527499999999999"/>
  </r>
  <r>
    <s v="2351"/>
    <s v="順德"/>
    <x v="39"/>
    <n v="89.9"/>
    <n v="90"/>
    <n v="88.4"/>
    <n v="92.3"/>
    <n v="94.2"/>
    <n v="2421"/>
    <n v="-1521"/>
    <n v="915"/>
    <n v="1931"/>
    <n v="-370"/>
    <n v="858"/>
    <n v="334"/>
    <n v="120"/>
    <n v="805"/>
    <n v="2284"/>
    <n v="2.1764790000000001"/>
    <n v="-1.3689"/>
    <n v="0.80886000000000002"/>
    <n v="1.7823129999999998"/>
    <n v="-0.34854000000000002"/>
  </r>
  <r>
    <s v="2352"/>
    <s v="佳世達"/>
    <x v="27"/>
    <n v="29.25"/>
    <n v="30"/>
    <n v="30.15"/>
    <n v="29.75"/>
    <n v="30.15"/>
    <n v="-1223"/>
    <n v="704"/>
    <n v="-157"/>
    <n v="-1795"/>
    <n v="-709"/>
    <n v="-721"/>
    <n v="1"/>
    <n v="1"/>
    <n v="1"/>
    <n v="0"/>
    <n v="-0.35772749999999998"/>
    <n v="0.2112"/>
    <n v="-4.7335500000000003E-2"/>
    <n v="-0.5340125"/>
    <n v="-0.2137635"/>
  </r>
  <r>
    <s v="2353"/>
    <s v="宏碁"/>
    <x v="33"/>
    <n v="31.05"/>
    <n v="31.35"/>
    <n v="32.15"/>
    <n v="31.6"/>
    <n v="31.8"/>
    <n v="672"/>
    <n v="854"/>
    <n v="3950"/>
    <n v="-8360"/>
    <n v="-2894"/>
    <n v="6"/>
    <n v="-2"/>
    <n v="0"/>
    <n v="2"/>
    <n v="0"/>
    <n v="0.20865600000000001"/>
    <n v="0.26772899999999999"/>
    <n v="1.269925"/>
    <n v="-2.6417600000000001"/>
    <n v="-0.920292"/>
  </r>
  <r>
    <s v="2354"/>
    <s v="鴻準"/>
    <x v="42"/>
    <n v="63.5"/>
    <n v="64.3"/>
    <n v="64"/>
    <n v="64"/>
    <n v="64.599999999999994"/>
    <n v="514"/>
    <n v="-849"/>
    <n v="437"/>
    <n v="-971"/>
    <n v="-215"/>
    <n v="0"/>
    <n v="0"/>
    <n v="0"/>
    <n v="1525"/>
    <n v="290"/>
    <n v="0.32639000000000001"/>
    <n v="-0.54590699999999992"/>
    <n v="0.27967999999999998"/>
    <n v="-0.62143999999999999"/>
    <n v="-0.13888999999999999"/>
  </r>
  <r>
    <s v="2355"/>
    <s v="敬鵬"/>
    <x v="31"/>
    <n v="28.1"/>
    <n v="27.8"/>
    <n v="28.4"/>
    <n v="28.3"/>
    <n v="29.05"/>
    <n v="578"/>
    <n v="-631"/>
    <n v="796"/>
    <n v="-358"/>
    <n v="394"/>
    <n v="0"/>
    <n v="0"/>
    <n v="0"/>
    <n v="400"/>
    <n v="488"/>
    <n v="0.16241800000000001"/>
    <n v="-0.17541799999999999"/>
    <n v="0.22606399999999999"/>
    <n v="-0.101314"/>
    <n v="0.114457"/>
  </r>
  <r>
    <s v="2356"/>
    <s v="英業達"/>
    <x v="33"/>
    <n v="25.65"/>
    <n v="25.75"/>
    <n v="26"/>
    <n v="25.65"/>
    <n v="25.7"/>
    <n v="-1076"/>
    <n v="2259"/>
    <n v="1964"/>
    <n v="-2404"/>
    <n v="-2729"/>
    <n v="0"/>
    <n v="-2"/>
    <n v="-631"/>
    <n v="8"/>
    <n v="-367"/>
    <n v="-0.27599399999999996"/>
    <n v="0.58169249999999995"/>
    <n v="0.51063999999999998"/>
    <n v="-0.61662600000000001"/>
    <n v="-0.701353"/>
  </r>
  <r>
    <s v="2357"/>
    <s v="華碩"/>
    <x v="33"/>
    <n v="390"/>
    <n v="390.5"/>
    <n v="397.5"/>
    <n v="388"/>
    <n v="391.5"/>
    <n v="-151"/>
    <n v="-1120"/>
    <n v="844"/>
    <n v="-639"/>
    <n v="421"/>
    <n v="30"/>
    <n v="-73"/>
    <n v="-109"/>
    <n v="-380"/>
    <n v="-76"/>
    <n v="-0.58889999999999998"/>
    <n v="-4.3735999999999997"/>
    <n v="3.3549000000000002"/>
    <n v="-2.47932"/>
    <n v="1.648215"/>
  </r>
  <r>
    <s v="2358"/>
    <s v="廷鑫"/>
    <x v="43"/>
    <n v="14.2"/>
    <n v="14.3"/>
    <n v="14.2"/>
    <n v="13.9"/>
    <n v="14.35"/>
    <n v="57"/>
    <n v="-171"/>
    <n v="14"/>
    <n v="-77"/>
    <n v="213"/>
    <n v="0"/>
    <n v="0"/>
    <n v="0"/>
    <n v="0"/>
    <n v="0"/>
    <n v="8.0940000000000005E-3"/>
    <n v="-2.4453000000000003E-2"/>
    <n v="1.9879999999999997E-3"/>
    <n v="-1.0702999999999999E-2"/>
    <n v="3.0565499999999999E-2"/>
  </r>
  <r>
    <s v="2359"/>
    <s v="所羅門"/>
    <x v="44"/>
    <n v="16.8"/>
    <n v="16.850000000000001"/>
    <n v="16.850000000000001"/>
    <n v="16.850000000000001"/>
    <n v="17"/>
    <n v="65"/>
    <n v="7"/>
    <n v="-24"/>
    <n v="-33"/>
    <n v="72"/>
    <n v="0"/>
    <n v="0"/>
    <n v="0"/>
    <n v="0"/>
    <n v="0"/>
    <n v="1.0919999999999999E-2"/>
    <n v="1.1795000000000002E-3"/>
    <n v="-4.0440000000000007E-3"/>
    <n v="-5.5605000000000003E-3"/>
    <n v="1.2239999999999999E-2"/>
  </r>
  <r>
    <s v="2360"/>
    <s v="致茂"/>
    <x v="45"/>
    <n v="189"/>
    <n v="192.5"/>
    <n v="189"/>
    <n v="193"/>
    <n v="192"/>
    <n v="471"/>
    <n v="105"/>
    <n v="-15"/>
    <n v="163"/>
    <n v="-54"/>
    <n v="0"/>
    <n v="-2"/>
    <n v="0"/>
    <n v="-1"/>
    <n v="0"/>
    <n v="0.89019000000000004"/>
    <n v="0.202125"/>
    <n v="-2.835E-2"/>
    <n v="0.31458999999999998"/>
    <n v="-0.10367999999999999"/>
  </r>
  <r>
    <s v="2362"/>
    <s v="藍天"/>
    <x v="33"/>
    <n v="29.85"/>
    <n v="30.1"/>
    <n v="30.1"/>
    <n v="29.7"/>
    <n v="29.95"/>
    <n v="52"/>
    <n v="-24"/>
    <n v="59"/>
    <n v="-186"/>
    <n v="77"/>
    <n v="0"/>
    <n v="0"/>
    <n v="0"/>
    <n v="0"/>
    <n v="0"/>
    <n v="1.5522000000000001E-2"/>
    <n v="-7.2240000000000013E-3"/>
    <n v="1.7759E-2"/>
    <n v="-5.5241999999999999E-2"/>
    <n v="2.3061500000000002E-2"/>
  </r>
  <r>
    <s v="2363"/>
    <s v="矽統"/>
    <x v="46"/>
    <n v="19.7"/>
    <n v="21.5"/>
    <n v="20.75"/>
    <n v="20.8"/>
    <n v="21.15"/>
    <n v="2927"/>
    <n v="-747"/>
    <n v="-6922"/>
    <n v="-194"/>
    <n v="-2935"/>
    <n v="0"/>
    <n v="0"/>
    <n v="0"/>
    <n v="0"/>
    <n v="0"/>
    <n v="0.57661899999999999"/>
    <n v="-0.160605"/>
    <n v="-1.436315"/>
    <n v="-4.0352000000000006E-2"/>
    <n v="-0.62075249999999993"/>
  </r>
  <r>
    <s v="2364"/>
    <s v="倫飛"/>
    <x v="33"/>
    <n v="3.29"/>
    <n v="3.27"/>
    <n v="3.3"/>
    <n v="3.3"/>
    <n v="3.29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25"/>
    <n v="12.35"/>
    <n v="12.4"/>
    <n v="12.8"/>
    <n v="12.8"/>
    <n v="542"/>
    <n v="186"/>
    <n v="540"/>
    <n v="322"/>
    <n v="-1472"/>
    <n v="0"/>
    <n v="0"/>
    <n v="0"/>
    <n v="0"/>
    <n v="0"/>
    <n v="6.6394999999999996E-2"/>
    <n v="2.2970999999999998E-2"/>
    <n v="6.6960000000000006E-2"/>
    <n v="4.1216000000000003E-2"/>
    <n v="-0.18841600000000003"/>
  </r>
  <r>
    <s v="2367"/>
    <s v="燿華"/>
    <x v="31"/>
    <n v="19.8"/>
    <n v="20.2"/>
    <n v="20.55"/>
    <n v="20.100000000000001"/>
    <n v="20.6"/>
    <n v="575"/>
    <n v="1137"/>
    <n v="1359"/>
    <n v="-193"/>
    <n v="1901"/>
    <n v="0"/>
    <n v="0"/>
    <n v="0"/>
    <n v="0"/>
    <n v="0"/>
    <n v="0.11385000000000001"/>
    <n v="0.22967399999999999"/>
    <n v="0.27927449999999998"/>
    <n v="-3.8793000000000001E-2"/>
    <n v="0.39160600000000007"/>
  </r>
  <r>
    <s v="2368"/>
    <s v="金像電"/>
    <x v="31"/>
    <n v="52.4"/>
    <n v="53.7"/>
    <n v="53.1"/>
    <n v="52.5"/>
    <n v="53.1"/>
    <n v="3"/>
    <n v="205"/>
    <n v="-1218"/>
    <n v="-930"/>
    <n v="-1034"/>
    <n v="58"/>
    <n v="3364"/>
    <n v="877"/>
    <n v="0"/>
    <n v="99"/>
    <n v="1.5719999999999998E-3"/>
    <n v="0.110085"/>
    <n v="-0.64675800000000006"/>
    <n v="-0.48825000000000002"/>
    <n v="-0.54905400000000004"/>
  </r>
  <r>
    <s v="2369"/>
    <s v="菱生"/>
    <x v="35"/>
    <n v="16.25"/>
    <n v="16.600000000000001"/>
    <n v="16.850000000000001"/>
    <n v="17.05"/>
    <n v="17.5"/>
    <n v="-31"/>
    <n v="-716"/>
    <n v="-3768"/>
    <n v="1745"/>
    <n v="640"/>
    <n v="0"/>
    <n v="0"/>
    <n v="0"/>
    <n v="0"/>
    <n v="0"/>
    <n v="-5.0375000000000003E-3"/>
    <n v="-0.118856"/>
    <n v="-0.63490800000000003"/>
    <n v="0.29752250000000002"/>
    <n v="0.112"/>
  </r>
  <r>
    <s v="2371"/>
    <s v="大同"/>
    <x v="11"/>
    <n v="23.85"/>
    <n v="23.8"/>
    <n v="24.35"/>
    <n v="25"/>
    <n v="24.9"/>
    <n v="4763"/>
    <n v="-3321"/>
    <n v="4047"/>
    <n v="1032"/>
    <n v="-1540"/>
    <n v="0"/>
    <n v="0"/>
    <n v="0"/>
    <n v="0"/>
    <n v="0"/>
    <n v="1.1359755"/>
    <n v="-0.79039800000000004"/>
    <n v="0.98544450000000017"/>
    <n v="0.25800000000000001"/>
    <n v="-0.38346000000000002"/>
  </r>
  <r>
    <s v="2373"/>
    <s v="震旦行"/>
    <x v="41"/>
    <n v="91.6"/>
    <n v="91.7"/>
    <n v="91.8"/>
    <n v="91"/>
    <n v="91.4"/>
    <n v="1"/>
    <n v="-1"/>
    <n v="16"/>
    <n v="12"/>
    <n v="11"/>
    <n v="0"/>
    <n v="0"/>
    <n v="0"/>
    <n v="0"/>
    <n v="0"/>
    <n v="9.1599999999999993E-4"/>
    <n v="-9.1700000000000006E-4"/>
    <n v="1.4688E-2"/>
    <n v="1.0919999999999999E-2"/>
    <n v="1.0054E-2"/>
  </r>
  <r>
    <s v="2374"/>
    <s v="佳能"/>
    <x v="47"/>
    <n v="14.85"/>
    <n v="14.85"/>
    <n v="15.05"/>
    <n v="14.95"/>
    <n v="15.15"/>
    <n v="115"/>
    <n v="-139"/>
    <n v="-35"/>
    <n v="-176"/>
    <n v="-15"/>
    <n v="0"/>
    <n v="0"/>
    <n v="0"/>
    <n v="0"/>
    <n v="0"/>
    <n v="1.7077499999999999E-2"/>
    <n v="-2.06415E-2"/>
    <n v="-5.2674999999999996E-3"/>
    <n v="-2.6311999999999999E-2"/>
    <n v="-2.2725000000000002E-3"/>
  </r>
  <r>
    <s v="2375"/>
    <s v="凱美"/>
    <x v="34"/>
    <n v="98.6"/>
    <n v="108"/>
    <n v="104.5"/>
    <n v="104"/>
    <n v="104.5"/>
    <n v="1558"/>
    <n v="2158"/>
    <n v="-3595"/>
    <n v="-906"/>
    <n v="-344"/>
    <n v="0"/>
    <n v="0"/>
    <n v="145"/>
    <n v="0"/>
    <n v="0"/>
    <n v="1.5361879999999999"/>
    <n v="2.3306399999999998"/>
    <n v="-3.7567750000000002"/>
    <n v="-0.94223999999999997"/>
    <n v="-0.35948000000000002"/>
  </r>
  <r>
    <s v="2376"/>
    <s v="技嘉"/>
    <x v="36"/>
    <n v="99.1"/>
    <n v="106"/>
    <n v="103"/>
    <n v="105"/>
    <n v="108"/>
    <n v="-580"/>
    <n v="-1344"/>
    <n v="-3773"/>
    <n v="1498"/>
    <n v="1321"/>
    <n v="-695"/>
    <n v="3016"/>
    <n v="-14"/>
    <n v="1370"/>
    <n v="1303"/>
    <n v="-0.57477999999999996"/>
    <n v="-1.4246399999999999"/>
    <n v="-3.88619"/>
    <n v="1.5729"/>
    <n v="1.4266799999999999"/>
  </r>
  <r>
    <s v="2377"/>
    <s v="微星"/>
    <x v="36"/>
    <n v="164.5"/>
    <n v="168.5"/>
    <n v="164"/>
    <n v="167"/>
    <n v="166.5"/>
    <n v="1200"/>
    <n v="1642"/>
    <n v="-2019"/>
    <n v="1818"/>
    <n v="-1003"/>
    <n v="-526"/>
    <n v="-139"/>
    <n v="-155"/>
    <n v="-748"/>
    <n v="-211"/>
    <n v="1.974"/>
    <n v="2.7667700000000002"/>
    <n v="-3.3111600000000001"/>
    <n v="3.03606"/>
    <n v="-1.6699949999999999"/>
  </r>
  <r>
    <s v="2379"/>
    <s v="瑞昱"/>
    <x v="46"/>
    <n v="452.5"/>
    <n v="469"/>
    <n v="485.5"/>
    <n v="489.5"/>
    <n v="497"/>
    <n v="-241"/>
    <n v="151"/>
    <n v="-485"/>
    <n v="-510"/>
    <n v="-51"/>
    <n v="-53"/>
    <n v="127"/>
    <n v="288"/>
    <n v="207"/>
    <n v="275"/>
    <n v="-1.090525"/>
    <n v="0.70818999999999999"/>
    <n v="-2.3546749999999999"/>
    <n v="-2.4964499999999998"/>
    <n v="-0.25346999999999997"/>
  </r>
  <r>
    <s v="2380"/>
    <s v="虹光"/>
    <x v="30"/>
    <n v="11.8"/>
    <n v="12.2"/>
    <n v="11.95"/>
    <n v="11.9"/>
    <n v="12.3"/>
    <n v="393"/>
    <n v="-196"/>
    <n v="-240"/>
    <n v="2"/>
    <n v="129"/>
    <n v="0"/>
    <n v="0"/>
    <n v="0"/>
    <n v="0"/>
    <n v="0"/>
    <n v="4.6374000000000005E-2"/>
    <n v="-2.3911999999999999E-2"/>
    <n v="-2.8680000000000001E-2"/>
    <n v="2.3800000000000001E-4"/>
    <n v="1.5866999999999999E-2"/>
  </r>
  <r>
    <s v="2382"/>
    <s v="廣達"/>
    <x v="33"/>
    <n v="87.9"/>
    <n v="87.9"/>
    <n v="87.2"/>
    <n v="87.4"/>
    <n v="87.9"/>
    <n v="-5020"/>
    <n v="-5348"/>
    <n v="-8089"/>
    <n v="-1581"/>
    <n v="-4113"/>
    <n v="-88"/>
    <n v="-2"/>
    <n v="-71"/>
    <n v="-194"/>
    <n v="0"/>
    <n v="-4.4125800000000002"/>
    <n v="-4.7008920000000005"/>
    <n v="-7.0536080000000005"/>
    <n v="-1.3817940000000002"/>
    <n v="-3.6153270000000002"/>
  </r>
  <r>
    <s v="2383"/>
    <s v="台光電"/>
    <x v="17"/>
    <n v="158.5"/>
    <n v="161"/>
    <n v="159.5"/>
    <n v="157"/>
    <n v="158.5"/>
    <n v="208"/>
    <n v="-66"/>
    <n v="-425"/>
    <n v="-315"/>
    <n v="98"/>
    <n v="-316"/>
    <n v="0"/>
    <n v="90"/>
    <n v="0"/>
    <n v="0"/>
    <n v="0.32967999999999997"/>
    <n v="-0.10625999999999999"/>
    <n v="-0.67787500000000001"/>
    <n v="-0.49454999999999999"/>
    <n v="0.15533"/>
  </r>
  <r>
    <s v="2385"/>
    <s v="群光"/>
    <x v="44"/>
    <n v="77.400000000000006"/>
    <n v="77.900000000000006"/>
    <n v="76.3"/>
    <n v="76.400000000000006"/>
    <n v="77.400000000000006"/>
    <n v="-4735"/>
    <n v="584"/>
    <n v="-4016"/>
    <n v="-2543"/>
    <n v="-1986"/>
    <n v="0"/>
    <n v="0"/>
    <n v="-2369"/>
    <n v="-3893"/>
    <n v="-1579"/>
    <n v="-3.6648900000000002"/>
    <n v="0.45493600000000006"/>
    <n v="-3.0642079999999998"/>
    <n v="-1.942852"/>
    <n v="-1.5371640000000002"/>
  </r>
  <r>
    <s v="2387"/>
    <s v="精元"/>
    <x v="7"/>
    <n v="55.5"/>
    <n v="55.7"/>
    <n v="56.5"/>
    <n v="55.6"/>
    <n v="56.4"/>
    <n v="-325"/>
    <n v="154"/>
    <n v="3"/>
    <n v="-173"/>
    <n v="48"/>
    <n v="0"/>
    <n v="-120"/>
    <n v="0"/>
    <n v="0"/>
    <n v="0"/>
    <n v="-0.18037500000000001"/>
    <n v="8.5778000000000007E-2"/>
    <n v="1.6949999999999999E-3"/>
    <n v="-9.618800000000001E-2"/>
    <n v="2.7071999999999999E-2"/>
  </r>
  <r>
    <s v="2388"/>
    <s v="威盛"/>
    <x v="46"/>
    <n v="44.1"/>
    <n v="45.15"/>
    <n v="45.7"/>
    <n v="46.5"/>
    <n v="48.3"/>
    <n v="319"/>
    <n v="46"/>
    <n v="140"/>
    <n v="477"/>
    <n v="-790"/>
    <n v="0"/>
    <n v="0"/>
    <n v="0"/>
    <n v="0"/>
    <n v="0"/>
    <n v="0.140679"/>
    <n v="2.0768999999999999E-2"/>
    <n v="6.3979999999999995E-2"/>
    <n v="0.221805"/>
    <n v="-0.38157000000000002"/>
  </r>
  <r>
    <s v="2390"/>
    <s v="云辰"/>
    <x v="48"/>
    <n v="23.9"/>
    <n v="22.85"/>
    <n v="25.1"/>
    <n v="27.6"/>
    <n v="28.45"/>
    <n v="966"/>
    <n v="-2790"/>
    <n v="9933"/>
    <n v="-5452"/>
    <n v="-2164"/>
    <n v="0"/>
    <n v="0"/>
    <n v="0"/>
    <n v="0"/>
    <n v="0"/>
    <n v="0.23087399999999997"/>
    <n v="-0.63751500000000005"/>
    <n v="2.4931830000000001"/>
    <n v="-1.5047520000000001"/>
    <n v="-0.61565799999999993"/>
  </r>
  <r>
    <s v="2392"/>
    <s v="正崴"/>
    <x v="15"/>
    <n v="39.1"/>
    <n v="39.85"/>
    <n v="39.75"/>
    <n v="39.65"/>
    <n v="39.950000000000003"/>
    <n v="0"/>
    <n v="65"/>
    <n v="-444"/>
    <n v="-453"/>
    <n v="-201"/>
    <n v="0"/>
    <n v="0"/>
    <n v="0"/>
    <n v="0"/>
    <n v="0"/>
    <n v="0"/>
    <n v="2.5902499999999998E-2"/>
    <n v="-0.17649000000000001"/>
    <n v="-0.17961450000000001"/>
    <n v="-8.029950000000001E-2"/>
  </r>
  <r>
    <s v="2393"/>
    <s v="億光"/>
    <x v="28"/>
    <n v="44.95"/>
    <n v="44.75"/>
    <n v="45.25"/>
    <n v="45.85"/>
    <n v="46.1"/>
    <n v="-295"/>
    <n v="-3032"/>
    <n v="221"/>
    <n v="966"/>
    <n v="1356"/>
    <n v="0"/>
    <n v="300"/>
    <n v="322"/>
    <n v="0"/>
    <n v="0"/>
    <n v="-0.13260250000000001"/>
    <n v="-1.3568199999999999"/>
    <n v="0.10000249999999999"/>
    <n v="0.442911"/>
    <n v="0.625116"/>
  </r>
  <r>
    <s v="2395"/>
    <s v="研華"/>
    <x v="49"/>
    <n v="320"/>
    <n v="323"/>
    <n v="325.5"/>
    <n v="325"/>
    <n v="326.5"/>
    <n v="-14"/>
    <n v="-38"/>
    <n v="-12"/>
    <n v="-53"/>
    <n v="-15"/>
    <n v="-3"/>
    <n v="-2"/>
    <n v="1"/>
    <n v="49"/>
    <n v="0"/>
    <n v="-4.48E-2"/>
    <n v="-0.12274"/>
    <n v="-3.9059999999999997E-2"/>
    <n v="-0.17224999999999999"/>
    <n v="-4.8974999999999998E-2"/>
  </r>
  <r>
    <s v="2397"/>
    <s v="友通"/>
    <x v="36"/>
    <n v="60.8"/>
    <n v="61.8"/>
    <n v="62.8"/>
    <n v="63"/>
    <n v="63.5"/>
    <n v="-3"/>
    <n v="1"/>
    <n v="4"/>
    <n v="-4"/>
    <n v="1"/>
    <n v="0"/>
    <n v="0"/>
    <n v="0"/>
    <n v="0"/>
    <n v="0"/>
    <n v="-1.8239999999999997E-3"/>
    <n v="6.1799999999999995E-4"/>
    <n v="2.5119999999999999E-3"/>
    <n v="-2.5200000000000001E-3"/>
    <n v="6.3500000000000004E-4"/>
  </r>
  <r>
    <s v="2399"/>
    <s v="映泰"/>
    <x v="36"/>
    <n v="24"/>
    <n v="25"/>
    <n v="24.75"/>
    <n v="24.2"/>
    <n v="24.75"/>
    <n v="1782"/>
    <n v="-1631"/>
    <n v="-749"/>
    <n v="6"/>
    <n v="-542"/>
    <n v="0"/>
    <n v="0"/>
    <n v="0"/>
    <n v="0"/>
    <n v="0"/>
    <n v="0.42768"/>
    <n v="-0.40775"/>
    <n v="-0.1853775"/>
    <n v="1.4519999999999999E-3"/>
    <n v="-0.13414499999999999"/>
  </r>
  <r>
    <s v="2401"/>
    <s v="凌陽"/>
    <x v="46"/>
    <n v="27.9"/>
    <n v="29.1"/>
    <n v="28.8"/>
    <n v="29.35"/>
    <n v="29.5"/>
    <n v="2039"/>
    <n v="-7601"/>
    <n v="250"/>
    <n v="771"/>
    <n v="-1196"/>
    <n v="0"/>
    <n v="16"/>
    <n v="8"/>
    <n v="0"/>
    <n v="0"/>
    <n v="0.56888099999999997"/>
    <n v="-2.2118910000000001"/>
    <n v="7.1999999999999995E-2"/>
    <n v="0.22628850000000003"/>
    <n v="-0.35282000000000002"/>
  </r>
  <r>
    <s v="2402"/>
    <s v="毅嘉"/>
    <x v="7"/>
    <n v="16.350000000000001"/>
    <n v="16.75"/>
    <n v="17"/>
    <n v="17"/>
    <n v="17.2"/>
    <n v="378"/>
    <n v="53"/>
    <n v="290"/>
    <n v="-18"/>
    <n v="181"/>
    <n v="0"/>
    <n v="0"/>
    <n v="0"/>
    <n v="0"/>
    <n v="0"/>
    <n v="6.1803000000000004E-2"/>
    <n v="8.8775E-3"/>
    <n v="4.9299999999999997E-2"/>
    <n v="-3.0599999999999998E-3"/>
    <n v="3.1131999999999996E-2"/>
  </r>
  <r>
    <s v="2404"/>
    <s v="漢唐"/>
    <x v="45"/>
    <n v="226"/>
    <n v="228"/>
    <n v="231"/>
    <n v="231"/>
    <n v="233"/>
    <n v="-24"/>
    <n v="26"/>
    <n v="160"/>
    <n v="0"/>
    <n v="183"/>
    <n v="0"/>
    <n v="0"/>
    <n v="0"/>
    <n v="0"/>
    <n v="0"/>
    <n v="-5.4239999999999997E-2"/>
    <n v="5.9279999999999999E-2"/>
    <n v="0.36959999999999998"/>
    <n v="0"/>
    <n v="0.42638999999999999"/>
  </r>
  <r>
    <s v="2405"/>
    <s v="浩鑫"/>
    <x v="36"/>
    <n v="11.95"/>
    <n v="12.25"/>
    <n v="13.25"/>
    <n v="12.9"/>
    <n v="13.15"/>
    <n v="546"/>
    <n v="493"/>
    <n v="-740"/>
    <n v="-324"/>
    <n v="-104"/>
    <n v="0"/>
    <n v="11"/>
    <n v="5"/>
    <n v="0"/>
    <n v="0"/>
    <n v="6.5246999999999999E-2"/>
    <n v="6.0392500000000002E-2"/>
    <n v="-9.8049999999999998E-2"/>
    <n v="-4.1796000000000007E-2"/>
    <n v="-1.3676000000000001E-2"/>
  </r>
  <r>
    <s v="2406"/>
    <s v="國碩"/>
    <x v="50"/>
    <n v="18.850000000000001"/>
    <n v="18.55"/>
    <n v="18.649999999999999"/>
    <n v="18.75"/>
    <n v="18.8"/>
    <n v="624"/>
    <n v="-910"/>
    <n v="318"/>
    <n v="717"/>
    <n v="260"/>
    <n v="0"/>
    <n v="0"/>
    <n v="0"/>
    <n v="0"/>
    <n v="0"/>
    <n v="0.11762400000000002"/>
    <n v="-0.16880500000000001"/>
    <n v="5.9306999999999999E-2"/>
    <n v="0.13443749999999999"/>
    <n v="4.888E-2"/>
  </r>
  <r>
    <s v="2408"/>
    <s v="南亞科"/>
    <x v="51"/>
    <n v="76.599999999999994"/>
    <n v="78.8"/>
    <n v="77.8"/>
    <n v="78.3"/>
    <n v="80.599999999999994"/>
    <n v="-2547"/>
    <n v="-4156"/>
    <n v="-4259"/>
    <n v="-2563"/>
    <n v="325"/>
    <n v="113"/>
    <n v="306"/>
    <n v="537"/>
    <n v="1793"/>
    <n v="579"/>
    <n v="-1.9510019999999999"/>
    <n v="-3.2749280000000001"/>
    <n v="-3.3135020000000002"/>
    <n v="-2.0068289999999998"/>
    <n v="0.26194999999999996"/>
  </r>
  <r>
    <s v="2409"/>
    <s v="友達"/>
    <x v="52"/>
    <n v="22.6"/>
    <n v="22.85"/>
    <n v="22.2"/>
    <n v="22.5"/>
    <n v="23.5"/>
    <n v="19808"/>
    <n v="-68869"/>
    <n v="-8577"/>
    <n v="13779"/>
    <n v="-3074"/>
    <n v="-2672"/>
    <n v="1741"/>
    <n v="-6938"/>
    <n v="20753"/>
    <n v="5175"/>
    <n v="4.4766080000000006"/>
    <n v="-15.736566500000002"/>
    <n v="-1.904094"/>
    <n v="3.1002749999999999"/>
    <n v="-0.72238999999999998"/>
  </r>
  <r>
    <s v="2412"/>
    <s v="中華電"/>
    <x v="53"/>
    <n v="113"/>
    <n v="114"/>
    <n v="113"/>
    <n v="112"/>
    <n v="113"/>
    <n v="-2063"/>
    <n v="1298"/>
    <n v="-338"/>
    <n v="-6454"/>
    <n v="1115"/>
    <n v="-132"/>
    <n v="-871"/>
    <n v="-11"/>
    <n v="10"/>
    <n v="0"/>
    <n v="-2.3311899999999999"/>
    <n v="1.4797199999999999"/>
    <n v="-0.38194"/>
    <n v="-7.2284800000000002"/>
    <n v="1.2599499999999999"/>
  </r>
  <r>
    <s v="2413"/>
    <s v="環科"/>
    <x v="10"/>
    <n v="22"/>
    <n v="22.5"/>
    <n v="22.65"/>
    <n v="22.35"/>
    <n v="22.85"/>
    <n v="324"/>
    <n v="14"/>
    <n v="76"/>
    <n v="-17"/>
    <n v="146"/>
    <n v="0"/>
    <n v="0"/>
    <n v="0"/>
    <n v="0"/>
    <n v="0"/>
    <n v="7.1279999999999996E-2"/>
    <n v="3.15E-3"/>
    <n v="1.7214E-2"/>
    <n v="-3.7995000000000004E-3"/>
    <n v="3.3361000000000002E-2"/>
  </r>
  <r>
    <s v="2414"/>
    <s v="精技"/>
    <x v="41"/>
    <n v="28.7"/>
    <n v="28.8"/>
    <n v="28.85"/>
    <n v="28.65"/>
    <n v="28.8"/>
    <n v="12"/>
    <n v="31"/>
    <n v="23"/>
    <n v="-9"/>
    <n v="21"/>
    <n v="0"/>
    <n v="0"/>
    <n v="0"/>
    <n v="0"/>
    <n v="0"/>
    <n v="3.4439999999999996E-3"/>
    <n v="8.9280000000000002E-3"/>
    <n v="6.6355000000000008E-3"/>
    <n v="-2.5784999999999996E-3"/>
    <n v="6.0480000000000004E-3"/>
  </r>
  <r>
    <s v="2415"/>
    <s v="錩新"/>
    <x v="16"/>
    <n v="37.85"/>
    <n v="37.049999999999997"/>
    <n v="37.65"/>
    <n v="37.299999999999997"/>
    <n v="37.5"/>
    <n v="355"/>
    <n v="-318"/>
    <n v="413"/>
    <n v="53"/>
    <n v="137"/>
    <n v="0"/>
    <n v="0"/>
    <n v="0"/>
    <n v="0"/>
    <n v="0"/>
    <n v="0.1343675"/>
    <n v="-0.11781899999999999"/>
    <n v="0.15549449999999998"/>
    <n v="1.9768999999999998E-2"/>
    <n v="5.1374999999999997E-2"/>
  </r>
  <r>
    <s v="2417"/>
    <s v="圓剛"/>
    <x v="54"/>
    <n v="43.85"/>
    <n v="43.05"/>
    <n v="43.8"/>
    <n v="43.35"/>
    <n v="43.3"/>
    <n v="-78"/>
    <n v="51"/>
    <n v="738"/>
    <n v="-197"/>
    <n v="135"/>
    <n v="0"/>
    <n v="0"/>
    <n v="0"/>
    <n v="0"/>
    <n v="0"/>
    <n v="-3.4203000000000004E-2"/>
    <n v="2.1955499999999996E-2"/>
    <n v="0.32324399999999998"/>
    <n v="-8.5399500000000003E-2"/>
    <n v="5.8455E-2"/>
  </r>
  <r>
    <s v="2419"/>
    <s v="仲琦"/>
    <x v="32"/>
    <n v="20.55"/>
    <n v="20.65"/>
    <n v="20.8"/>
    <n v="20.55"/>
    <n v="20.9"/>
    <n v="274"/>
    <n v="15"/>
    <n v="-40"/>
    <n v="42"/>
    <n v="273"/>
    <n v="0"/>
    <n v="0"/>
    <n v="0"/>
    <n v="0"/>
    <n v="0"/>
    <n v="5.6306999999999996E-2"/>
    <n v="3.0975E-3"/>
    <n v="-8.3199999999999993E-3"/>
    <n v="8.6309999999999998E-3"/>
    <n v="5.7056999999999997E-2"/>
  </r>
  <r>
    <s v="2420"/>
    <s v="新巨"/>
    <x v="10"/>
    <n v="36.15"/>
    <n v="36.4"/>
    <n v="36.4"/>
    <n v="36.5"/>
    <n v="36.9"/>
    <n v="6"/>
    <n v="-18"/>
    <n v="34"/>
    <n v="5"/>
    <n v="35"/>
    <n v="0"/>
    <n v="0"/>
    <n v="0"/>
    <n v="0"/>
    <n v="0"/>
    <n v="2.1689999999999999E-3"/>
    <n v="-6.5519999999999997E-3"/>
    <n v="1.2376E-2"/>
    <n v="1.825E-3"/>
    <n v="1.2914999999999999E-2"/>
  </r>
  <r>
    <s v="2421"/>
    <s v="建準"/>
    <x v="10"/>
    <n v="42.65"/>
    <n v="42.5"/>
    <n v="42.9"/>
    <n v="43.5"/>
    <n v="43.35"/>
    <n v="129"/>
    <n v="-262"/>
    <n v="78"/>
    <n v="116"/>
    <n v="-240"/>
    <n v="0"/>
    <n v="0"/>
    <n v="0"/>
    <n v="0"/>
    <n v="0"/>
    <n v="5.5018499999999998E-2"/>
    <n v="-0.11135"/>
    <n v="3.3461999999999999E-2"/>
    <n v="5.0459999999999998E-2"/>
    <n v="-0.10403999999999999"/>
  </r>
  <r>
    <s v="2423"/>
    <s v="固緯"/>
    <x v="45"/>
    <n v="23.8"/>
    <n v="23.7"/>
    <n v="23.85"/>
    <n v="23.9"/>
    <n v="23.95"/>
    <n v="4"/>
    <n v="-26"/>
    <n v="-11"/>
    <n v="-4"/>
    <n v="12"/>
    <n v="0"/>
    <n v="0"/>
    <n v="0"/>
    <n v="0"/>
    <n v="0"/>
    <n v="9.5200000000000005E-4"/>
    <n v="-6.1619999999999991E-3"/>
    <n v="-2.6235000000000004E-3"/>
    <n v="-9.5599999999999993E-4"/>
    <n v="2.8739999999999998E-3"/>
  </r>
  <r>
    <s v="2424"/>
    <s v="隴華"/>
    <x v="54"/>
    <n v="26.35"/>
    <n v="26.3"/>
    <n v="26.25"/>
    <n v="26.25"/>
    <n v="26.25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30.5"/>
    <n v="30.75"/>
    <n v="31"/>
    <n v="30.55"/>
    <n v="30.8"/>
    <n v="-215"/>
    <n v="36"/>
    <n v="97"/>
    <n v="44"/>
    <n v="-81"/>
    <n v="0"/>
    <n v="0"/>
    <n v="0"/>
    <n v="0"/>
    <n v="0"/>
    <n v="-6.5574999999999994E-2"/>
    <n v="1.107E-2"/>
    <n v="3.007E-2"/>
    <n v="1.3442000000000001E-2"/>
    <n v="-2.4948000000000001E-2"/>
  </r>
  <r>
    <s v="2426"/>
    <s v="鼎元"/>
    <x v="28"/>
    <n v="24.65"/>
    <n v="24.95"/>
    <n v="25.55"/>
    <n v="25.5"/>
    <n v="27.5"/>
    <n v="894"/>
    <n v="-213"/>
    <n v="816"/>
    <n v="322"/>
    <n v="269"/>
    <n v="0"/>
    <n v="0"/>
    <n v="0"/>
    <n v="0"/>
    <n v="0"/>
    <n v="0.22037099999999998"/>
    <n v="-5.3143499999999996E-2"/>
    <n v="0.20848799999999998"/>
    <n v="8.2110000000000002E-2"/>
    <n v="7.3974999999999999E-2"/>
  </r>
  <r>
    <s v="2427"/>
    <s v="三商電"/>
    <x v="55"/>
    <n v="11.4"/>
    <n v="11.35"/>
    <n v="11.35"/>
    <n v="11.4"/>
    <n v="11.45"/>
    <n v="26"/>
    <n v="16"/>
    <n v="25"/>
    <n v="-45"/>
    <n v="-2"/>
    <n v="0"/>
    <n v="0"/>
    <n v="0"/>
    <n v="0"/>
    <n v="0"/>
    <n v="2.9640000000000005E-3"/>
    <n v="1.8159999999999999E-3"/>
    <n v="2.8375000000000002E-3"/>
    <n v="-5.13E-3"/>
    <n v="-2.2899999999999998E-4"/>
  </r>
  <r>
    <s v="2428"/>
    <s v="興勤"/>
    <x v="34"/>
    <n v="157"/>
    <n v="160.5"/>
    <n v="158"/>
    <n v="154.5"/>
    <n v="160"/>
    <n v="134"/>
    <n v="-29"/>
    <n v="-67"/>
    <n v="-247"/>
    <n v="185"/>
    <n v="0"/>
    <n v="0"/>
    <n v="0"/>
    <n v="0"/>
    <n v="0"/>
    <n v="0.21038000000000001"/>
    <n v="-4.6545000000000003E-2"/>
    <n v="-0.10586"/>
    <n v="-0.38161499999999998"/>
    <n v="0.29599999999999999"/>
  </r>
  <r>
    <s v="2429"/>
    <s v="銘旺科"/>
    <x v="31"/>
    <n v="16.399999999999999"/>
    <n v="16.2"/>
    <n v="16.2"/>
    <n v="16.05"/>
    <n v="15.95"/>
    <n v="-7"/>
    <n v="-1"/>
    <n v="-1"/>
    <n v="-1"/>
    <n v="-2"/>
    <n v="0"/>
    <n v="0"/>
    <n v="0"/>
    <n v="0"/>
    <n v="0"/>
    <n v="-1.1479999999999999E-3"/>
    <n v="-1.6199999999999998E-4"/>
    <n v="-1.6199999999999998E-4"/>
    <n v="-1.605E-4"/>
    <n v="-3.19E-4"/>
  </r>
  <r>
    <s v="2430"/>
    <s v="燦坤"/>
    <x v="41"/>
    <n v="28.35"/>
    <n v="28"/>
    <n v="27.55"/>
    <n v="27.15"/>
    <n v="27.75"/>
    <n v="-918"/>
    <n v="-332"/>
    <n v="-67"/>
    <n v="-94"/>
    <n v="102"/>
    <n v="0"/>
    <n v="0"/>
    <n v="-200"/>
    <n v="0"/>
    <n v="0"/>
    <n v="-0.26025300000000001"/>
    <n v="-9.2960000000000001E-2"/>
    <n v="-1.8458500000000003E-2"/>
    <n v="-2.5520999999999999E-2"/>
    <n v="2.8305E-2"/>
  </r>
  <r>
    <s v="2431"/>
    <s v="聯昌"/>
    <x v="56"/>
    <n v="13.5"/>
    <n v="13.75"/>
    <n v="15.05"/>
    <n v="14.5"/>
    <n v="14.9"/>
    <n v="560"/>
    <n v="461"/>
    <n v="614"/>
    <n v="-1403"/>
    <n v="611"/>
    <n v="0"/>
    <n v="0"/>
    <n v="0"/>
    <n v="0"/>
    <n v="0"/>
    <n v="7.5600000000000001E-2"/>
    <n v="6.3387499999999999E-2"/>
    <n v="9.2407000000000003E-2"/>
    <n v="-0.203435"/>
    <n v="9.1038999999999995E-2"/>
  </r>
  <r>
    <s v="2433"/>
    <s v="互盛電"/>
    <x v="55"/>
    <n v="51.7"/>
    <n v="52.3"/>
    <n v="51.9"/>
    <n v="51.8"/>
    <n v="52.2"/>
    <n v="-15"/>
    <n v="4"/>
    <n v="-9"/>
    <n v="1"/>
    <n v="5"/>
    <n v="0"/>
    <n v="0"/>
    <n v="0"/>
    <n v="0"/>
    <n v="0"/>
    <n v="-7.7549999999999997E-3"/>
    <n v="2.0919999999999997E-3"/>
    <n v="-4.6709999999999998E-3"/>
    <n v="5.1800000000000001E-4"/>
    <n v="2.6099999999999999E-3"/>
  </r>
  <r>
    <s v="2434"/>
    <s v="統懋"/>
    <x v="28"/>
    <n v="36.799999999999997"/>
    <n v="36.5"/>
    <n v="36.5"/>
    <n v="36.5"/>
    <n v="37"/>
    <n v="1"/>
    <n v="1"/>
    <n v="-1"/>
    <n v="1"/>
    <n v="-5"/>
    <n v="0"/>
    <n v="0"/>
    <n v="0"/>
    <n v="0"/>
    <n v="0"/>
    <n v="3.6799999999999995E-4"/>
    <n v="3.6499999999999998E-4"/>
    <n v="-3.6499999999999998E-4"/>
    <n v="3.6499999999999998E-4"/>
    <n v="-1.8500000000000001E-3"/>
  </r>
  <r>
    <s v="2436"/>
    <s v="偉詮電"/>
    <x v="46"/>
    <n v="61.2"/>
    <n v="64.3"/>
    <n v="62.9"/>
    <n v="63.1"/>
    <n v="69.2"/>
    <n v="-4630"/>
    <n v="-4720"/>
    <n v="-628"/>
    <n v="906"/>
    <n v="352"/>
    <n v="0"/>
    <n v="0"/>
    <n v="0"/>
    <n v="0"/>
    <n v="531"/>
    <n v="-2.8335599999999999"/>
    <n v="-3.0349599999999999"/>
    <n v="-0.39501199999999997"/>
    <n v="0.57168600000000003"/>
    <n v="0.24358400000000002"/>
  </r>
  <r>
    <s v="2438"/>
    <s v="翔耀"/>
    <x v="28"/>
    <n v="10.85"/>
    <n v="10.85"/>
    <n v="11.4"/>
    <n v="11.5"/>
    <n v="11.4"/>
    <n v="0"/>
    <n v="-2"/>
    <n v="69"/>
    <n v="-16"/>
    <n v="9"/>
    <n v="0"/>
    <n v="0"/>
    <n v="0"/>
    <n v="0"/>
    <n v="0"/>
    <n v="0"/>
    <n v="-2.1699999999999999E-4"/>
    <n v="7.8659999999999997E-3"/>
    <n v="-1.8400000000000001E-3"/>
    <n v="1.026E-3"/>
  </r>
  <r>
    <s v="2439"/>
    <s v="美律"/>
    <x v="7"/>
    <n v="104"/>
    <n v="106.5"/>
    <n v="105.5"/>
    <n v="105"/>
    <n v="107"/>
    <n v="-23"/>
    <n v="641"/>
    <n v="37"/>
    <n v="190"/>
    <n v="368"/>
    <n v="0"/>
    <n v="0"/>
    <n v="0"/>
    <n v="0"/>
    <n v="0"/>
    <n v="-2.392E-2"/>
    <n v="0.68266499999999997"/>
    <n v="3.9035E-2"/>
    <n v="0.19950000000000001"/>
    <n v="0.39376"/>
  </r>
  <r>
    <s v="2440"/>
    <s v="太空梭"/>
    <x v="15"/>
    <n v="17.7"/>
    <n v="17.8"/>
    <n v="17.7"/>
    <n v="17.7"/>
    <n v="19.45"/>
    <n v="178"/>
    <n v="-205"/>
    <n v="141"/>
    <n v="56"/>
    <n v="308"/>
    <n v="0"/>
    <n v="0"/>
    <n v="0"/>
    <n v="0"/>
    <n v="0"/>
    <n v="3.1505999999999999E-2"/>
    <n v="-3.6490000000000002E-2"/>
    <n v="2.4956999999999997E-2"/>
    <n v="9.9119999999999989E-3"/>
    <n v="5.9905999999999994E-2"/>
  </r>
  <r>
    <s v="2441"/>
    <s v="超豐"/>
    <x v="35"/>
    <n v="67.5"/>
    <n v="69.099999999999994"/>
    <n v="70.3"/>
    <n v="70.5"/>
    <n v="70.8"/>
    <n v="-363"/>
    <n v="860"/>
    <n v="821"/>
    <n v="493"/>
    <n v="258"/>
    <n v="1"/>
    <n v="67"/>
    <n v="127"/>
    <n v="270"/>
    <n v="82"/>
    <n v="-0.24502499999999999"/>
    <n v="0.5942599999999999"/>
    <n v="0.57716299999999998"/>
    <n v="0.34756500000000001"/>
    <n v="0.18266399999999997"/>
  </r>
  <r>
    <s v="2442"/>
    <s v="新美齊"/>
    <x v="43"/>
    <n v="10.25"/>
    <n v="10.15"/>
    <n v="10.15"/>
    <n v="10.15"/>
    <n v="10.199999999999999"/>
    <n v="387"/>
    <n v="-166"/>
    <n v="208"/>
    <n v="82"/>
    <n v="240"/>
    <n v="0"/>
    <n v="0"/>
    <n v="0"/>
    <n v="0"/>
    <n v="0"/>
    <n v="3.9667500000000001E-2"/>
    <n v="-1.6848999999999999E-2"/>
    <n v="2.1112000000000002E-2"/>
    <n v="8.3230000000000005E-3"/>
    <n v="2.4479999999999998E-2"/>
  </r>
  <r>
    <s v="2443"/>
    <s v="億麗"/>
    <x v="44"/>
    <n v="2.8"/>
    <n v="3"/>
    <n v="3"/>
    <n v="2.97"/>
    <n v="2.98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1.9"/>
    <n v="12.15"/>
    <n v="12.15"/>
    <n v="12.15"/>
    <n v="12.15"/>
    <n v="51"/>
    <n v="19"/>
    <n v="52"/>
    <n v="33"/>
    <n v="96"/>
    <n v="0"/>
    <n v="0"/>
    <n v="0"/>
    <n v="0"/>
    <n v="0"/>
    <n v="6.0689999999999997E-3"/>
    <n v="2.3084999999999998E-3"/>
    <n v="6.3180000000000007E-3"/>
    <n v="4.0095E-3"/>
    <n v="1.1664000000000001E-2"/>
  </r>
  <r>
    <s v="2449"/>
    <s v="京元電子"/>
    <x v="35"/>
    <n v="40.65"/>
    <n v="42.05"/>
    <n v="42"/>
    <n v="41.8"/>
    <n v="42.75"/>
    <n v="-2134"/>
    <n v="1866"/>
    <n v="-1211"/>
    <n v="694"/>
    <n v="-2788"/>
    <n v="-236"/>
    <n v="275"/>
    <n v="515"/>
    <n v="252"/>
    <n v="330"/>
    <n v="-0.86747099999999988"/>
    <n v="0.78465299999999993"/>
    <n v="-0.50861999999999996"/>
    <n v="0.29009199999999996"/>
    <n v="-1.19187"/>
  </r>
  <r>
    <s v="2450"/>
    <s v="神腦"/>
    <x v="41"/>
    <n v="31.7"/>
    <n v="31.8"/>
    <n v="31.75"/>
    <n v="31.8"/>
    <n v="32.25"/>
    <n v="20"/>
    <n v="-48"/>
    <n v="8"/>
    <n v="-21"/>
    <n v="57"/>
    <n v="0"/>
    <n v="0"/>
    <n v="0"/>
    <n v="0"/>
    <n v="0"/>
    <n v="6.3400000000000001E-3"/>
    <n v="-1.5264000000000002E-2"/>
    <n v="2.5400000000000002E-3"/>
    <n v="-6.6780000000000008E-3"/>
    <n v="1.83825E-2"/>
  </r>
  <r>
    <s v="2451"/>
    <s v="創見"/>
    <x v="40"/>
    <n v="69.8"/>
    <n v="72.2"/>
    <n v="71.099999999999994"/>
    <n v="70.2"/>
    <n v="71.2"/>
    <n v="34"/>
    <n v="-74"/>
    <n v="-251"/>
    <n v="-176"/>
    <n v="-81"/>
    <n v="0"/>
    <n v="-1"/>
    <n v="0"/>
    <n v="0"/>
    <n v="0"/>
    <n v="2.3732E-2"/>
    <n v="-5.3428000000000003E-2"/>
    <n v="-0.17846099999999998"/>
    <n v="-0.12355200000000001"/>
    <n v="-5.7672000000000001E-2"/>
  </r>
  <r>
    <s v="2453"/>
    <s v="凌群"/>
    <x v="55"/>
    <n v="25.1"/>
    <n v="25.1"/>
    <n v="25.65"/>
    <n v="25.75"/>
    <n v="25.95"/>
    <n v="258"/>
    <n v="37"/>
    <n v="321"/>
    <n v="-3"/>
    <n v="73"/>
    <n v="0"/>
    <n v="0"/>
    <n v="0"/>
    <n v="0"/>
    <n v="0"/>
    <n v="6.4757999999999996E-2"/>
    <n v="9.2870000000000001E-3"/>
    <n v="8.2336499999999993E-2"/>
    <n v="-7.7249999999999997E-4"/>
    <n v="1.8943499999999999E-2"/>
  </r>
  <r>
    <s v="2454"/>
    <s v="聯發科"/>
    <x v="46"/>
    <n v="943"/>
    <n v="952"/>
    <n v="951"/>
    <n v="935"/>
    <n v="961"/>
    <n v="-122"/>
    <n v="175"/>
    <n v="137"/>
    <n v="-910"/>
    <n v="992"/>
    <n v="2"/>
    <n v="364"/>
    <n v="543"/>
    <n v="370"/>
    <n v="265"/>
    <n v="-1.15046"/>
    <n v="1.6659999999999999"/>
    <n v="1.30287"/>
    <n v="-8.5084999999999997"/>
    <n v="9.5331200000000003"/>
  </r>
  <r>
    <s v="2455"/>
    <s v="全新"/>
    <x v="28"/>
    <n v="99.6"/>
    <n v="104.5"/>
    <n v="103"/>
    <n v="107"/>
    <n v="112"/>
    <n v="-342"/>
    <n v="-38"/>
    <n v="-358"/>
    <n v="403"/>
    <n v="-64"/>
    <n v="0"/>
    <n v="0"/>
    <n v="0"/>
    <n v="1100"/>
    <n v="38"/>
    <n v="-0.34063199999999999"/>
    <n v="-3.9710000000000002E-2"/>
    <n v="-0.36874000000000001"/>
    <n v="0.43120999999999998"/>
    <n v="-7.1679999999999994E-2"/>
  </r>
  <r>
    <s v="2456"/>
    <s v="奇力新"/>
    <x v="34"/>
    <n v="92.8"/>
    <n v="94.5"/>
    <n v="98.6"/>
    <n v="99"/>
    <n v="99"/>
    <n v="451"/>
    <n v="716"/>
    <n v="-546"/>
    <n v="-228"/>
    <n v="-342"/>
    <n v="0"/>
    <n v="0"/>
    <n v="0"/>
    <n v="0"/>
    <n v="0"/>
    <n v="0.41852799999999996"/>
    <n v="0.67662"/>
    <n v="-0.53835599999999995"/>
    <n v="-0.22572"/>
    <n v="-0.33857999999999999"/>
  </r>
  <r>
    <s v="2457"/>
    <s v="飛宏"/>
    <x v="56"/>
    <n v="28.35"/>
    <n v="31.15"/>
    <n v="30.4"/>
    <n v="30.75"/>
    <n v="33.799999999999997"/>
    <n v="-42"/>
    <n v="-2105"/>
    <n v="-3739"/>
    <n v="-329"/>
    <n v="1986"/>
    <n v="0"/>
    <n v="9"/>
    <n v="4"/>
    <n v="0"/>
    <n v="0"/>
    <n v="-1.1907000000000001E-2"/>
    <n v="-0.6557075"/>
    <n v="-1.1366559999999999"/>
    <n v="-0.10116749999999999"/>
    <n v="0.67126799999999986"/>
  </r>
  <r>
    <s v="2458"/>
    <s v="義隆"/>
    <x v="46"/>
    <n v="205"/>
    <n v="205.5"/>
    <n v="207.5"/>
    <n v="209.5"/>
    <n v="209.5"/>
    <n v="760"/>
    <n v="370"/>
    <n v="1174"/>
    <n v="232"/>
    <n v="-880"/>
    <n v="1"/>
    <n v="95"/>
    <n v="136"/>
    <n v="162"/>
    <n v="88"/>
    <n v="1.5580000000000001"/>
    <n v="0.76034999999999997"/>
    <n v="2.4360499999999998"/>
    <n v="0.48604000000000003"/>
    <n v="-1.8435999999999999"/>
  </r>
  <r>
    <s v="2459"/>
    <s v="敦吉"/>
    <x v="14"/>
    <n v="53"/>
    <n v="53.5"/>
    <n v="53.4"/>
    <n v="53.4"/>
    <n v="53.5"/>
    <n v="-8"/>
    <n v="-4"/>
    <n v="11"/>
    <n v="-3"/>
    <n v="10"/>
    <n v="0"/>
    <n v="0"/>
    <n v="0"/>
    <n v="0"/>
    <n v="0"/>
    <n v="-4.2399999999999998E-3"/>
    <n v="-2.14E-3"/>
    <n v="5.8739999999999999E-3"/>
    <n v="-1.6019999999999999E-3"/>
    <n v="5.3499999999999997E-3"/>
  </r>
  <r>
    <s v="2460"/>
    <s v="建通"/>
    <x v="15"/>
    <n v="31.5"/>
    <n v="31.6"/>
    <n v="31.9"/>
    <n v="32.5"/>
    <n v="34.6"/>
    <n v="-693"/>
    <n v="-287"/>
    <n v="219"/>
    <n v="779"/>
    <n v="-261"/>
    <n v="0"/>
    <n v="2"/>
    <n v="1"/>
    <n v="0"/>
    <n v="0"/>
    <n v="-0.21829499999999999"/>
    <n v="-9.0692000000000009E-2"/>
    <n v="6.9860999999999993E-2"/>
    <n v="0.25317499999999998"/>
    <n v="-9.0305999999999997E-2"/>
  </r>
  <r>
    <s v="2461"/>
    <s v="光群雷"/>
    <x v="16"/>
    <n v="20.399999999999999"/>
    <n v="20.55"/>
    <n v="21.05"/>
    <n v="21.7"/>
    <n v="21.45"/>
    <n v="-137"/>
    <n v="-307"/>
    <n v="993"/>
    <n v="338"/>
    <n v="157"/>
    <n v="0"/>
    <n v="0"/>
    <n v="0"/>
    <n v="0"/>
    <n v="0"/>
    <n v="-2.7947999999999997E-2"/>
    <n v="-6.3088500000000006E-2"/>
    <n v="0.2090265"/>
    <n v="7.3345999999999995E-2"/>
    <n v="3.3676499999999998E-2"/>
  </r>
  <r>
    <s v="2462"/>
    <s v="良得電"/>
    <x v="15"/>
    <n v="31.4"/>
    <n v="32.35"/>
    <n v="32.700000000000003"/>
    <n v="32.799999999999997"/>
    <n v="33.5"/>
    <n v="-266"/>
    <n v="349"/>
    <n v="140"/>
    <n v="148"/>
    <n v="140"/>
    <n v="0"/>
    <n v="0"/>
    <n v="0"/>
    <n v="0"/>
    <n v="0"/>
    <n v="-8.3524000000000001E-2"/>
    <n v="0.1129015"/>
    <n v="4.5780000000000001E-2"/>
    <n v="4.8543999999999997E-2"/>
    <n v="4.6899999999999997E-2"/>
  </r>
  <r>
    <s v="2464"/>
    <s v="盟立"/>
    <x v="45"/>
    <n v="42"/>
    <n v="42.5"/>
    <n v="42.65"/>
    <n v="42.4"/>
    <n v="44.25"/>
    <n v="154"/>
    <n v="123"/>
    <n v="-15"/>
    <n v="4"/>
    <n v="-33"/>
    <n v="0"/>
    <n v="0"/>
    <n v="0"/>
    <n v="0"/>
    <n v="0"/>
    <n v="6.4680000000000001E-2"/>
    <n v="5.2275000000000002E-2"/>
    <n v="-6.3975000000000004E-3"/>
    <n v="1.696E-3"/>
    <n v="-1.4602499999999999E-2"/>
  </r>
  <r>
    <s v="2465"/>
    <s v="麗臺"/>
    <x v="54"/>
    <n v="42.7"/>
    <n v="46.95"/>
    <n v="51.5"/>
    <n v="52.5"/>
    <n v="54.8"/>
    <n v="559"/>
    <n v="148"/>
    <n v="-294"/>
    <n v="-226"/>
    <n v="-59"/>
    <n v="0"/>
    <n v="0"/>
    <n v="0"/>
    <n v="0"/>
    <n v="0"/>
    <n v="0.23869300000000002"/>
    <n v="6.9486000000000006E-2"/>
    <n v="-0.15140999999999999"/>
    <n v="-0.11865000000000001"/>
    <n v="-3.2332E-2"/>
  </r>
  <r>
    <s v="2466"/>
    <s v="冠西電"/>
    <x v="28"/>
    <n v="31.2"/>
    <n v="31.8"/>
    <n v="32.200000000000003"/>
    <n v="31.65"/>
    <n v="32"/>
    <n v="-21"/>
    <n v="1"/>
    <n v="-34"/>
    <n v="-13"/>
    <n v="2"/>
    <n v="0"/>
    <n v="0"/>
    <n v="0"/>
    <n v="0"/>
    <n v="0"/>
    <n v="-6.5519999999999997E-3"/>
    <n v="3.1800000000000003E-4"/>
    <n v="-1.0948000000000001E-2"/>
    <n v="-4.1145000000000001E-3"/>
    <n v="6.4000000000000005E-4"/>
  </r>
  <r>
    <s v="2467"/>
    <s v="志聖"/>
    <x v="17"/>
    <n v="51.8"/>
    <n v="54.4"/>
    <n v="53"/>
    <n v="52.7"/>
    <n v="53.1"/>
    <n v="179"/>
    <n v="-176"/>
    <n v="-690"/>
    <n v="-49"/>
    <n v="130"/>
    <n v="0"/>
    <n v="0"/>
    <n v="0"/>
    <n v="0"/>
    <n v="0"/>
    <n v="9.2721999999999985E-2"/>
    <n v="-9.5743999999999996E-2"/>
    <n v="-0.36570000000000003"/>
    <n v="-2.5823000000000002E-2"/>
    <n v="6.9029999999999994E-2"/>
  </r>
  <r>
    <s v="2468"/>
    <s v="華經"/>
    <x v="55"/>
    <n v="13.6"/>
    <n v="13.6"/>
    <n v="13.4"/>
    <n v="13.55"/>
    <n v="13.5"/>
    <n v="7"/>
    <n v="-1"/>
    <n v="-6"/>
    <n v="-15"/>
    <n v="41"/>
    <n v="0"/>
    <n v="0"/>
    <n v="0"/>
    <n v="0"/>
    <n v="0"/>
    <n v="9.5200000000000005E-4"/>
    <n v="-1.36E-4"/>
    <n v="-8.0400000000000003E-4"/>
    <n v="-2.0325E-3"/>
    <n v="5.535E-3"/>
  </r>
  <r>
    <s v="2471"/>
    <s v="資通"/>
    <x v="55"/>
    <n v="26.2"/>
    <n v="26.3"/>
    <n v="26.35"/>
    <n v="25.95"/>
    <n v="26.05"/>
    <n v="32"/>
    <n v="-9"/>
    <n v="-9"/>
    <n v="-22"/>
    <n v="24"/>
    <n v="0"/>
    <n v="0"/>
    <n v="0"/>
    <n v="0"/>
    <n v="0"/>
    <n v="8.3839999999999991E-3"/>
    <n v="-2.3670000000000002E-3"/>
    <n v="-2.3714999999999999E-3"/>
    <n v="-5.7089999999999997E-3"/>
    <n v="6.2520000000000006E-3"/>
  </r>
  <r>
    <s v="2472"/>
    <s v="立隆電"/>
    <x v="34"/>
    <n v="61.3"/>
    <n v="62.7"/>
    <n v="62.7"/>
    <n v="63.2"/>
    <n v="64.400000000000006"/>
    <n v="302"/>
    <n v="56"/>
    <n v="-46"/>
    <n v="110"/>
    <n v="37"/>
    <n v="0"/>
    <n v="0"/>
    <n v="0"/>
    <n v="0"/>
    <n v="0"/>
    <n v="0.18512599999999999"/>
    <n v="3.5112000000000004E-2"/>
    <n v="-2.8842000000000003E-2"/>
    <n v="6.9519999999999998E-2"/>
    <n v="2.3828000000000002E-2"/>
  </r>
  <r>
    <s v="2474"/>
    <s v="可成"/>
    <x v="42"/>
    <n v="182"/>
    <n v="182"/>
    <n v="182.5"/>
    <n v="180"/>
    <n v="183"/>
    <n v="77"/>
    <n v="-581"/>
    <n v="-202"/>
    <n v="-1023"/>
    <n v="365"/>
    <n v="1"/>
    <n v="-3"/>
    <n v="0"/>
    <n v="809"/>
    <n v="108"/>
    <n v="0.14013999999999999"/>
    <n v="-1.05742"/>
    <n v="-0.36864999999999998"/>
    <n v="-1.8413999999999999"/>
    <n v="0.66795000000000004"/>
  </r>
  <r>
    <s v="2476"/>
    <s v="鉅祥"/>
    <x v="15"/>
    <n v="31.75"/>
    <n v="34.9"/>
    <n v="35.049999999999997"/>
    <n v="34.4"/>
    <n v="35.6"/>
    <n v="342"/>
    <n v="818"/>
    <n v="-1709"/>
    <n v="-620"/>
    <n v="738"/>
    <n v="0"/>
    <n v="0"/>
    <n v="0"/>
    <n v="0"/>
    <n v="0"/>
    <n v="0.108585"/>
    <n v="0.28548199999999996"/>
    <n v="-0.59900449999999994"/>
    <n v="-0.21328"/>
    <n v="0.26272800000000002"/>
  </r>
  <r>
    <s v="2477"/>
    <s v="美隆電"/>
    <x v="19"/>
    <n v="35.049999999999997"/>
    <n v="35.6"/>
    <n v="34.85"/>
    <n v="34.799999999999997"/>
    <n v="34.549999999999997"/>
    <n v="169"/>
    <n v="68"/>
    <n v="153"/>
    <n v="81"/>
    <n v="-156"/>
    <n v="0"/>
    <n v="0"/>
    <n v="0"/>
    <n v="0"/>
    <n v="0"/>
    <n v="5.9234499999999995E-2"/>
    <n v="2.4208E-2"/>
    <n v="5.33205E-2"/>
    <n v="2.8187999999999998E-2"/>
    <n v="-5.3897999999999995E-2"/>
  </r>
  <r>
    <s v="2478"/>
    <s v="大毅"/>
    <x v="34"/>
    <n v="65"/>
    <n v="67.900000000000006"/>
    <n v="67.7"/>
    <n v="67.8"/>
    <n v="69"/>
    <n v="266"/>
    <n v="-474"/>
    <n v="-383"/>
    <n v="-120"/>
    <n v="-27"/>
    <n v="0"/>
    <n v="0"/>
    <n v="0"/>
    <n v="0"/>
    <n v="0"/>
    <n v="0.1729"/>
    <n v="-0.32184600000000002"/>
    <n v="-0.25929100000000005"/>
    <n v="-8.1360000000000002E-2"/>
    <n v="-1.8630000000000001E-2"/>
  </r>
  <r>
    <s v="2480"/>
    <s v="敦陽科"/>
    <x v="55"/>
    <n v="68.7"/>
    <n v="68.900000000000006"/>
    <n v="69.2"/>
    <n v="68.900000000000006"/>
    <n v="69.400000000000006"/>
    <n v="9"/>
    <n v="39"/>
    <n v="13"/>
    <n v="0"/>
    <n v="42"/>
    <n v="0"/>
    <n v="0"/>
    <n v="0"/>
    <n v="0"/>
    <n v="0"/>
    <n v="6.183000000000001E-3"/>
    <n v="2.6871000000000003E-2"/>
    <n v="8.9960000000000005E-3"/>
    <n v="0"/>
    <n v="2.9148E-2"/>
  </r>
  <r>
    <s v="2481"/>
    <s v="強茂"/>
    <x v="28"/>
    <n v="46.25"/>
    <n v="47.85"/>
    <n v="48.4"/>
    <n v="48.35"/>
    <n v="50.6"/>
    <n v="-560"/>
    <n v="-401"/>
    <n v="431"/>
    <n v="-24"/>
    <n v="-1220"/>
    <n v="0"/>
    <n v="50"/>
    <n v="0"/>
    <n v="0"/>
    <n v="222"/>
    <n v="-0.25900000000000001"/>
    <n v="-0.19187850000000004"/>
    <n v="0.20860399999999998"/>
    <n v="-1.1604000000000001E-2"/>
    <n v="-0.61731999999999998"/>
  </r>
  <r>
    <s v="2482"/>
    <s v="連宇"/>
    <x v="57"/>
    <n v="11"/>
    <n v="11.2"/>
    <n v="11.1"/>
    <n v="11"/>
    <n v="11.15"/>
    <n v="42"/>
    <n v="-5"/>
    <n v="14"/>
    <n v="-2"/>
    <n v="28"/>
    <n v="0"/>
    <n v="0"/>
    <n v="0"/>
    <n v="0"/>
    <n v="0"/>
    <n v="4.62E-3"/>
    <n v="-5.5999999999999995E-4"/>
    <n v="1.554E-3"/>
    <n v="-2.2000000000000001E-4"/>
    <n v="3.1219999999999998E-3"/>
  </r>
  <r>
    <s v="2483"/>
    <s v="百容"/>
    <x v="15"/>
    <n v="19.399999999999999"/>
    <n v="19.45"/>
    <n v="19.25"/>
    <n v="19.350000000000001"/>
    <n v="19.7"/>
    <n v="-2"/>
    <n v="24"/>
    <n v="51"/>
    <n v="-7"/>
    <n v="-10"/>
    <n v="0"/>
    <n v="0"/>
    <n v="0"/>
    <n v="0"/>
    <n v="0"/>
    <n v="-3.88E-4"/>
    <n v="4.6679999999999994E-3"/>
    <n v="9.8174999999999998E-3"/>
    <n v="-1.3545000000000002E-3"/>
    <n v="-1.97E-3"/>
  </r>
  <r>
    <s v="2484"/>
    <s v="希華"/>
    <x v="34"/>
    <n v="25.85"/>
    <n v="27.2"/>
    <n v="28.45"/>
    <n v="28"/>
    <n v="28.45"/>
    <n v="504"/>
    <n v="265"/>
    <n v="-414"/>
    <n v="-850"/>
    <n v="-831"/>
    <n v="0"/>
    <n v="0"/>
    <n v="0"/>
    <n v="0"/>
    <n v="0"/>
    <n v="0.13028400000000001"/>
    <n v="7.2080000000000005E-2"/>
    <n v="-0.117783"/>
    <n v="-0.23799999999999999"/>
    <n v="-0.2364195"/>
  </r>
  <r>
    <s v="2485"/>
    <s v="兆赫"/>
    <x v="32"/>
    <n v="18.3"/>
    <n v="18.899999999999999"/>
    <n v="18.850000000000001"/>
    <n v="18.7"/>
    <n v="19"/>
    <n v="10"/>
    <n v="-723"/>
    <n v="-137"/>
    <n v="-8"/>
    <n v="207"/>
    <n v="0"/>
    <n v="0"/>
    <n v="0"/>
    <n v="0"/>
    <n v="0"/>
    <n v="1.83E-3"/>
    <n v="-0.13664699999999999"/>
    <n v="-2.5824500000000004E-2"/>
    <n v="-1.4959999999999999E-3"/>
    <n v="3.9329999999999997E-2"/>
  </r>
  <r>
    <s v="2486"/>
    <s v="一詮"/>
    <x v="28"/>
    <n v="28.55"/>
    <n v="28.5"/>
    <n v="28.4"/>
    <n v="28.4"/>
    <n v="29.75"/>
    <n v="212"/>
    <n v="-1984"/>
    <n v="-26"/>
    <n v="619"/>
    <n v="-1097"/>
    <n v="0"/>
    <n v="0"/>
    <n v="0"/>
    <n v="0"/>
    <n v="0"/>
    <n v="6.0526000000000003E-2"/>
    <n v="-0.56544000000000005"/>
    <n v="-7.3839999999999999E-3"/>
    <n v="0.17579599999999998"/>
    <n v="-0.32635750000000002"/>
  </r>
  <r>
    <s v="2488"/>
    <s v="漢平"/>
    <x v="19"/>
    <n v="29.15"/>
    <n v="29.7"/>
    <n v="29.7"/>
    <n v="29.5"/>
    <n v="29.85"/>
    <n v="41"/>
    <n v="8"/>
    <n v="-21"/>
    <n v="-17"/>
    <n v="25"/>
    <n v="0"/>
    <n v="0"/>
    <n v="0"/>
    <n v="0"/>
    <n v="0"/>
    <n v="1.1951499999999999E-2"/>
    <n v="2.3760000000000001E-3"/>
    <n v="-6.2369999999999995E-3"/>
    <n v="-5.0150000000000004E-3"/>
    <n v="7.4625000000000004E-3"/>
  </r>
  <r>
    <s v="2489"/>
    <s v="瑞軒"/>
    <x v="43"/>
    <n v="16.399999999999999"/>
    <n v="16.600000000000001"/>
    <n v="16.75"/>
    <n v="16.899999999999999"/>
    <n v="17.600000000000001"/>
    <n v="2490"/>
    <n v="-2873"/>
    <n v="4265"/>
    <n v="905"/>
    <n v="2729"/>
    <n v="0"/>
    <n v="26"/>
    <n v="12"/>
    <n v="0"/>
    <n v="0"/>
    <n v="0.40836"/>
    <n v="-0.47691800000000001"/>
    <n v="0.71438749999999995"/>
    <n v="0.15294499999999997"/>
    <n v="0.48030400000000001"/>
  </r>
  <r>
    <s v="2491"/>
    <s v="吉祥全"/>
    <x v="21"/>
    <n v="27.05"/>
    <n v="29.15"/>
    <n v="29.25"/>
    <n v="29.55"/>
    <n v="31"/>
    <n v="-419"/>
    <n v="-145"/>
    <n v="135"/>
    <n v="101"/>
    <n v="415"/>
    <n v="0"/>
    <n v="0"/>
    <n v="0"/>
    <n v="0"/>
    <n v="0"/>
    <n v="-0.11333950000000001"/>
    <n v="-4.22675E-2"/>
    <n v="3.9487500000000002E-2"/>
    <n v="2.9845500000000001E-2"/>
    <n v="0.12864999999999999"/>
  </r>
  <r>
    <s v="2492"/>
    <s v="華新科"/>
    <x v="34"/>
    <n v="198.5"/>
    <n v="204.5"/>
    <n v="205.5"/>
    <n v="201"/>
    <n v="207.5"/>
    <n v="2160"/>
    <n v="337"/>
    <n v="1189"/>
    <n v="-2132"/>
    <n v="744"/>
    <n v="-20"/>
    <n v="-15"/>
    <n v="0"/>
    <n v="-1"/>
    <n v="0"/>
    <n v="4.2876000000000003"/>
    <n v="0.68916500000000003"/>
    <n v="2.4433950000000002"/>
    <n v="-4.2853199999999996"/>
    <n v="1.5438000000000001"/>
  </r>
  <r>
    <s v="2493"/>
    <s v="揚博"/>
    <x v="17"/>
    <n v="36.450000000000003"/>
    <n v="36.9"/>
    <n v="36.9"/>
    <n v="36.799999999999997"/>
    <n v="37.4"/>
    <n v="0"/>
    <n v="-39"/>
    <n v="-66"/>
    <n v="-108"/>
    <n v="-18"/>
    <n v="0"/>
    <n v="0"/>
    <n v="0"/>
    <n v="0"/>
    <n v="0"/>
    <n v="0"/>
    <n v="-1.4390999999999999E-2"/>
    <n v="-2.4354000000000001E-2"/>
    <n v="-3.9743999999999995E-2"/>
    <n v="-6.7319999999999993E-3"/>
  </r>
  <r>
    <s v="2495"/>
    <s v="普安"/>
    <x v="16"/>
    <n v="19.55"/>
    <n v="19.8"/>
    <n v="20.149999999999999"/>
    <n v="19.100000000000001"/>
    <n v="20.149999999999999"/>
    <n v="-1143"/>
    <n v="-1548"/>
    <n v="516"/>
    <n v="-1339"/>
    <n v="1587"/>
    <n v="0"/>
    <n v="0"/>
    <n v="0"/>
    <n v="0"/>
    <n v="0"/>
    <n v="-0.2234565"/>
    <n v="-0.306504"/>
    <n v="0.103974"/>
    <n v="-0.255749"/>
    <n v="0.31978049999999997"/>
  </r>
  <r>
    <s v="2496"/>
    <s v="卓越"/>
    <x v="2"/>
    <n v="58.8"/>
    <n v="58.6"/>
    <n v="58.5"/>
    <n v="58.5"/>
    <n v="59"/>
    <n v="0"/>
    <n v="0"/>
    <n v="-1"/>
    <n v="0"/>
    <n v="-6"/>
    <n v="0"/>
    <n v="0"/>
    <n v="0"/>
    <n v="0"/>
    <n v="0"/>
    <n v="0"/>
    <n v="0"/>
    <n v="-5.8500000000000002E-4"/>
    <n v="0"/>
    <n v="-3.5400000000000002E-3"/>
  </r>
  <r>
    <s v="2497"/>
    <s v="怡利電"/>
    <x v="6"/>
    <n v="29.65"/>
    <n v="29.15"/>
    <n v="29.3"/>
    <n v="28.9"/>
    <n v="29.45"/>
    <n v="126"/>
    <n v="-26"/>
    <n v="17"/>
    <n v="-26"/>
    <n v="66"/>
    <n v="0"/>
    <n v="0"/>
    <n v="0"/>
    <n v="0"/>
    <n v="0"/>
    <n v="3.7358999999999996E-2"/>
    <n v="-7.5789999999999998E-3"/>
    <n v="4.9810000000000002E-3"/>
    <n v="-7.5139999999999998E-3"/>
    <n v="1.9436999999999999E-2"/>
  </r>
  <r>
    <s v="2498"/>
    <s v="宏達電"/>
    <x v="58"/>
    <n v="35.25"/>
    <n v="35.5"/>
    <n v="35.75"/>
    <n v="36.200000000000003"/>
    <n v="36.4"/>
    <n v="-235"/>
    <n v="-269"/>
    <n v="1059"/>
    <n v="1008"/>
    <n v="-2367"/>
    <n v="0"/>
    <n v="0"/>
    <n v="0"/>
    <n v="0"/>
    <n v="0"/>
    <n v="-8.2837499999999994E-2"/>
    <n v="-9.5494999999999997E-2"/>
    <n v="0.3785925"/>
    <n v="0.36489600000000005"/>
    <n v="-0.86158800000000002"/>
  </r>
  <r>
    <s v="2501"/>
    <s v="國建"/>
    <x v="5"/>
    <n v="19.45"/>
    <n v="19.5"/>
    <n v="19.649999999999999"/>
    <n v="19.75"/>
    <n v="19.75"/>
    <n v="-16"/>
    <n v="-306"/>
    <n v="11"/>
    <n v="-73"/>
    <n v="-102"/>
    <n v="0"/>
    <n v="0"/>
    <n v="0"/>
    <n v="0"/>
    <n v="0"/>
    <n v="-3.1119999999999997E-3"/>
    <n v="-5.9670000000000001E-2"/>
    <n v="2.1614999999999998E-3"/>
    <n v="-1.44175E-2"/>
    <n v="-2.0145E-2"/>
  </r>
  <r>
    <s v="2504"/>
    <s v="國產"/>
    <x v="5"/>
    <n v="24.05"/>
    <n v="25"/>
    <n v="25.45"/>
    <n v="25"/>
    <n v="25.1"/>
    <n v="-816"/>
    <n v="-4323"/>
    <n v="-1981"/>
    <n v="-195"/>
    <n v="1675"/>
    <n v="0"/>
    <n v="0"/>
    <n v="0"/>
    <n v="0"/>
    <n v="0"/>
    <n v="-0.19624800000000001"/>
    <n v="-1.0807500000000001"/>
    <n v="-0.50416450000000002"/>
    <n v="-4.8750000000000002E-2"/>
    <n v="0.42042499999999999"/>
  </r>
  <r>
    <s v="2505"/>
    <s v="國揚"/>
    <x v="5"/>
    <n v="30.15"/>
    <n v="30.35"/>
    <n v="30.65"/>
    <n v="30.35"/>
    <n v="30.55"/>
    <n v="404"/>
    <n v="215"/>
    <n v="92"/>
    <n v="-75"/>
    <n v="295"/>
    <n v="0"/>
    <n v="0"/>
    <n v="0"/>
    <n v="0"/>
    <n v="0"/>
    <n v="0.12180599999999998"/>
    <n v="6.5252500000000005E-2"/>
    <n v="2.8197999999999997E-2"/>
    <n v="-2.2762500000000001E-2"/>
    <n v="9.0122499999999994E-2"/>
  </r>
  <r>
    <s v="2506"/>
    <s v="太設"/>
    <x v="5"/>
    <n v="10.199999999999999"/>
    <n v="10.15"/>
    <n v="10.199999999999999"/>
    <n v="10.15"/>
    <n v="10.25"/>
    <n v="77"/>
    <n v="-81"/>
    <n v="10"/>
    <n v="-9"/>
    <n v="10"/>
    <n v="0"/>
    <n v="0"/>
    <n v="0"/>
    <n v="0"/>
    <n v="0"/>
    <n v="7.8539999999999999E-3"/>
    <n v="-8.2214999999999996E-3"/>
    <n v="1.0200000000000001E-3"/>
    <n v="-9.1350000000000003E-4"/>
    <n v="1.0250000000000001E-3"/>
  </r>
  <r>
    <s v="2509"/>
    <s v="全坤建"/>
    <x v="5"/>
    <n v="19.149999999999999"/>
    <n v="19.2"/>
    <n v="19.2"/>
    <n v="19.3"/>
    <n v="19.55"/>
    <n v="219"/>
    <n v="-36"/>
    <n v="129"/>
    <n v="-52"/>
    <n v="131"/>
    <n v="0"/>
    <n v="0"/>
    <n v="0"/>
    <n v="0"/>
    <n v="0"/>
    <n v="4.1938499999999997E-2"/>
    <n v="-6.9119999999999997E-3"/>
    <n v="2.4767999999999998E-2"/>
    <n v="-1.0036E-2"/>
    <n v="2.5610500000000001E-2"/>
  </r>
  <r>
    <s v="2511"/>
    <s v="太子"/>
    <x v="5"/>
    <n v="11.4"/>
    <n v="11.3"/>
    <n v="11.4"/>
    <n v="11.5"/>
    <n v="11.85"/>
    <n v="379"/>
    <n v="-987"/>
    <n v="-37"/>
    <n v="-349"/>
    <n v="266"/>
    <n v="0"/>
    <n v="0"/>
    <n v="0"/>
    <n v="0"/>
    <n v="0"/>
    <n v="4.3206000000000001E-2"/>
    <n v="-0.11153100000000001"/>
    <n v="-4.2180000000000004E-3"/>
    <n v="-4.0134999999999997E-2"/>
    <n v="3.1521E-2"/>
  </r>
  <r>
    <s v="2514"/>
    <s v="龍邦"/>
    <x v="5"/>
    <n v="17.100000000000001"/>
    <n v="16.8"/>
    <n v="16.899999999999999"/>
    <n v="18"/>
    <n v="18.8"/>
    <n v="-12"/>
    <n v="-118"/>
    <n v="-12"/>
    <n v="-45"/>
    <n v="-334"/>
    <n v="0"/>
    <n v="0"/>
    <n v="0"/>
    <n v="0"/>
    <n v="0"/>
    <n v="-2.052E-3"/>
    <n v="-1.9824000000000001E-2"/>
    <n v="-2.0279999999999999E-3"/>
    <n v="-8.0999999999999996E-3"/>
    <n v="-6.2792000000000001E-2"/>
  </r>
  <r>
    <s v="2515"/>
    <s v="中工"/>
    <x v="5"/>
    <n v="8.9600000000000009"/>
    <n v="8.93"/>
    <n v="8.93"/>
    <n v="8.91"/>
    <n v="9.01"/>
    <n v="2421"/>
    <n v="-1241"/>
    <n v="4269"/>
    <n v="-3"/>
    <n v="3418"/>
    <n v="0"/>
    <n v="0"/>
    <n v="0"/>
    <n v="0"/>
    <n v="0"/>
    <n v="0.21692160000000005"/>
    <n v="-0.1108213"/>
    <n v="0.3812217"/>
    <n v="-2.6729999999999999E-4"/>
    <n v="0.30796180000000001"/>
  </r>
  <r>
    <s v="2516"/>
    <s v="新建"/>
    <x v="5"/>
    <n v="5.55"/>
    <n v="5.59"/>
    <n v="5.6"/>
    <n v="5.49"/>
    <n v="5.64"/>
    <n v="46"/>
    <n v="7"/>
    <n v="5"/>
    <n v="3"/>
    <n v="22"/>
    <n v="0"/>
    <n v="0"/>
    <n v="0"/>
    <n v="0"/>
    <n v="0"/>
    <n v="2.5529999999999997E-3"/>
    <n v="3.9129999999999997E-4"/>
    <n v="2.7999999999999998E-4"/>
    <n v="1.6469999999999999E-4"/>
    <n v="1.2408E-3"/>
  </r>
  <r>
    <s v="2520"/>
    <s v="冠德"/>
    <x v="5"/>
    <n v="37.35"/>
    <n v="37.049999999999997"/>
    <n v="37.450000000000003"/>
    <n v="37.700000000000003"/>
    <n v="37.799999999999997"/>
    <n v="358"/>
    <n v="-1585"/>
    <n v="432"/>
    <n v="2"/>
    <n v="-20"/>
    <n v="0"/>
    <n v="0"/>
    <n v="0"/>
    <n v="0"/>
    <n v="-967"/>
    <n v="0.133713"/>
    <n v="-0.58724249999999989"/>
    <n v="0.16178400000000001"/>
    <n v="7.54E-4"/>
    <n v="-7.5599999999999999E-3"/>
  </r>
  <r>
    <s v="2524"/>
    <s v="京城"/>
    <x v="5"/>
    <n v="34.75"/>
    <n v="35.1"/>
    <n v="35"/>
    <n v="34.85"/>
    <n v="35.15"/>
    <n v="3"/>
    <n v="16"/>
    <n v="4"/>
    <n v="1"/>
    <n v="58"/>
    <n v="0"/>
    <n v="0"/>
    <n v="0"/>
    <n v="0"/>
    <n v="0"/>
    <n v="1.0425E-3"/>
    <n v="5.6160000000000003E-3"/>
    <n v="1.4E-3"/>
    <n v="3.4850000000000001E-4"/>
    <n v="2.0386999999999999E-2"/>
  </r>
  <r>
    <s v="2527"/>
    <s v="宏璟"/>
    <x v="5"/>
    <n v="22.95"/>
    <n v="22.75"/>
    <n v="22.75"/>
    <n v="22.95"/>
    <n v="22.75"/>
    <n v="161"/>
    <n v="-51"/>
    <n v="-5"/>
    <n v="8"/>
    <n v="-187"/>
    <n v="0"/>
    <n v="0"/>
    <n v="0"/>
    <n v="0"/>
    <n v="0"/>
    <n v="3.6949499999999996E-2"/>
    <n v="-1.16025E-2"/>
    <n v="-1.1375000000000001E-3"/>
    <n v="1.836E-3"/>
    <n v="-4.2542499999999997E-2"/>
  </r>
  <r>
    <s v="2528"/>
    <s v="皇普"/>
    <x v="5"/>
    <n v="21.8"/>
    <n v="22.35"/>
    <n v="22.3"/>
    <n v="22.1"/>
    <n v="22.3"/>
    <n v="-1"/>
    <n v="33"/>
    <n v="12"/>
    <n v="-18"/>
    <n v="15"/>
    <n v="0"/>
    <n v="0"/>
    <n v="0"/>
    <n v="0"/>
    <n v="0"/>
    <n v="-2.1800000000000001E-4"/>
    <n v="7.375500000000001E-3"/>
    <n v="2.6760000000000004E-3"/>
    <n v="-3.9779999999999998E-3"/>
    <n v="3.3449999999999999E-3"/>
  </r>
  <r>
    <s v="2530"/>
    <s v="華建"/>
    <x v="5"/>
    <n v="13.75"/>
    <n v="13.8"/>
    <n v="13.8"/>
    <n v="13.8"/>
    <n v="13.9"/>
    <n v="13"/>
    <n v="-156"/>
    <n v="27"/>
    <n v="31"/>
    <n v="157"/>
    <n v="0"/>
    <n v="0"/>
    <n v="0"/>
    <n v="0"/>
    <n v="0"/>
    <n v="1.7875E-3"/>
    <n v="-2.1528000000000002E-2"/>
    <n v="3.7260000000000001E-3"/>
    <n v="4.2779999999999997E-3"/>
    <n v="2.1823000000000002E-2"/>
  </r>
  <r>
    <s v="2534"/>
    <s v="宏盛"/>
    <x v="5"/>
    <n v="19.55"/>
    <n v="19.399999999999999"/>
    <n v="19.350000000000001"/>
    <n v="19.5"/>
    <n v="19.75"/>
    <n v="48"/>
    <n v="-603"/>
    <n v="-36"/>
    <n v="-273"/>
    <n v="76"/>
    <n v="0"/>
    <n v="0"/>
    <n v="0"/>
    <n v="0"/>
    <n v="0"/>
    <n v="9.3840000000000017E-3"/>
    <n v="-0.11698199999999999"/>
    <n v="-6.966E-3"/>
    <n v="-5.3234999999999998E-2"/>
    <n v="1.5010000000000001E-2"/>
  </r>
  <r>
    <s v="2535"/>
    <s v="達欣工"/>
    <x v="5"/>
    <n v="33.049999999999997"/>
    <n v="33.25"/>
    <n v="33.4"/>
    <n v="33.35"/>
    <n v="33.299999999999997"/>
    <n v="-110"/>
    <n v="-200"/>
    <n v="-12"/>
    <n v="-325"/>
    <n v="-440"/>
    <n v="0"/>
    <n v="9"/>
    <n v="4"/>
    <n v="0"/>
    <n v="0"/>
    <n v="-3.6354999999999998E-2"/>
    <n v="-6.6500000000000004E-2"/>
    <n v="-4.0079999999999994E-3"/>
    <n v="-0.1083875"/>
    <n v="-0.14651999999999998"/>
  </r>
  <r>
    <s v="2536"/>
    <s v="宏普"/>
    <x v="5"/>
    <n v="21.1"/>
    <n v="21.2"/>
    <n v="21.35"/>
    <n v="21.3"/>
    <n v="21.55"/>
    <n v="-23"/>
    <n v="-85"/>
    <n v="-14"/>
    <n v="-35"/>
    <n v="19"/>
    <n v="0"/>
    <n v="0"/>
    <n v="0"/>
    <n v="0"/>
    <n v="0"/>
    <n v="-4.8530000000000005E-3"/>
    <n v="-1.8020000000000001E-2"/>
    <n v="-2.9890000000000003E-3"/>
    <n v="-7.4549999999999998E-3"/>
    <n v="4.0945E-3"/>
  </r>
  <r>
    <s v="2537"/>
    <s v="聯上發"/>
    <x v="5"/>
    <n v="9"/>
    <n v="9.1199999999999992"/>
    <n v="9.11"/>
    <n v="9.08"/>
    <n v="9.16"/>
    <n v="106"/>
    <n v="-150"/>
    <n v="-20"/>
    <n v="-213"/>
    <n v="186"/>
    <n v="0"/>
    <n v="0"/>
    <n v="0"/>
    <n v="0"/>
    <n v="0"/>
    <n v="9.5399999999999999E-3"/>
    <n v="-1.3679999999999998E-2"/>
    <n v="-1.8219999999999998E-3"/>
    <n v="-1.9340400000000001E-2"/>
    <n v="1.70376E-2"/>
  </r>
  <r>
    <s v="2538"/>
    <s v="基泰"/>
    <x v="5"/>
    <n v="9.6300000000000008"/>
    <n v="9.66"/>
    <n v="9.75"/>
    <n v="9.77"/>
    <n v="9.99"/>
    <n v="-53"/>
    <n v="-362"/>
    <n v="69"/>
    <n v="-59"/>
    <n v="70"/>
    <n v="0"/>
    <n v="0"/>
    <n v="0"/>
    <n v="0"/>
    <n v="0"/>
    <n v="-5.1039000000000006E-3"/>
    <n v="-3.4969199999999999E-2"/>
    <n v="6.7275E-3"/>
    <n v="-5.7642999999999991E-3"/>
    <n v="6.993000000000001E-3"/>
  </r>
  <r>
    <s v="2539"/>
    <s v="櫻花建"/>
    <x v="5"/>
    <n v="31.35"/>
    <n v="31.4"/>
    <n v="31.6"/>
    <n v="31.55"/>
    <n v="31.6"/>
    <n v="5"/>
    <n v="29"/>
    <n v="17"/>
    <n v="-12"/>
    <n v="3"/>
    <n v="0"/>
    <n v="0"/>
    <n v="0"/>
    <n v="0"/>
    <n v="0"/>
    <n v="1.5675000000000001E-3"/>
    <n v="9.1059999999999995E-3"/>
    <n v="5.372E-3"/>
    <n v="-3.7860000000000003E-3"/>
    <n v="9.4800000000000017E-4"/>
  </r>
  <r>
    <s v="2540"/>
    <s v="愛山林"/>
    <x v="5"/>
    <n v="73.2"/>
    <n v="74.8"/>
    <n v="75.5"/>
    <n v="75.3"/>
    <n v="75.2"/>
    <n v="-1"/>
    <n v="5"/>
    <n v="-18"/>
    <n v="-5"/>
    <n v="20"/>
    <n v="0"/>
    <n v="0"/>
    <n v="0"/>
    <n v="0"/>
    <n v="0"/>
    <n v="-7.3200000000000001E-4"/>
    <n v="3.7399999999999998E-3"/>
    <n v="-1.359E-2"/>
    <n v="-3.7650000000000001E-3"/>
    <n v="1.504E-2"/>
  </r>
  <r>
    <s v="2542"/>
    <s v="興富發"/>
    <x v="5"/>
    <n v="42.7"/>
    <n v="42.3"/>
    <n v="42.2"/>
    <n v="42.6"/>
    <n v="42.65"/>
    <n v="-367"/>
    <n v="-1226"/>
    <n v="-1217"/>
    <n v="-1304"/>
    <n v="-1075"/>
    <n v="0"/>
    <n v="0"/>
    <n v="0"/>
    <n v="-28"/>
    <n v="0"/>
    <n v="-0.15670900000000001"/>
    <n v="-0.518598"/>
    <n v="-0.51357399999999997"/>
    <n v="-0.555504"/>
    <n v="-0.45848749999999999"/>
  </r>
  <r>
    <s v="2543"/>
    <s v="皇昌"/>
    <x v="5"/>
    <n v="7.34"/>
    <n v="7.54"/>
    <n v="7.4"/>
    <n v="7.35"/>
    <n v="7.52"/>
    <n v="-9"/>
    <n v="0"/>
    <n v="-2"/>
    <n v="1"/>
    <n v="-9"/>
    <n v="0"/>
    <n v="0"/>
    <n v="0"/>
    <n v="0"/>
    <n v="0"/>
    <n v="-6.6060000000000001E-4"/>
    <n v="0"/>
    <n v="-1.4800000000000002E-4"/>
    <n v="7.3499999999999998E-5"/>
    <n v="-6.7679999999999997E-4"/>
  </r>
  <r>
    <s v="2545"/>
    <s v="皇翔"/>
    <x v="5"/>
    <n v="40.15"/>
    <n v="40"/>
    <n v="40.15"/>
    <n v="40.25"/>
    <n v="40.6"/>
    <n v="-27"/>
    <n v="-250"/>
    <n v="17"/>
    <n v="-19"/>
    <n v="-12"/>
    <n v="0"/>
    <n v="0"/>
    <n v="0"/>
    <n v="0"/>
    <n v="0"/>
    <n v="-1.0840499999999999E-2"/>
    <n v="-0.1"/>
    <n v="6.8255E-3"/>
    <n v="-7.6474999999999998E-3"/>
    <n v="-4.8720000000000005E-3"/>
  </r>
  <r>
    <s v="2546"/>
    <s v="根基"/>
    <x v="5"/>
    <n v="47.4"/>
    <n v="47.6"/>
    <n v="47.6"/>
    <n v="47.4"/>
    <n v="47.7"/>
    <n v="3"/>
    <n v="-8"/>
    <n v="-2"/>
    <n v="0"/>
    <n v="79"/>
    <n v="0"/>
    <n v="0"/>
    <n v="0"/>
    <n v="0"/>
    <n v="0"/>
    <n v="1.4219999999999999E-3"/>
    <n v="-3.8080000000000002E-3"/>
    <n v="-9.5200000000000005E-4"/>
    <n v="0"/>
    <n v="3.7683000000000001E-2"/>
  </r>
  <r>
    <s v="2547"/>
    <s v="日勝生"/>
    <x v="5"/>
    <n v="10.95"/>
    <n v="10.8"/>
    <n v="10.9"/>
    <n v="10.95"/>
    <n v="11.15"/>
    <n v="760"/>
    <n v="-934"/>
    <n v="143"/>
    <n v="54"/>
    <n v="240"/>
    <n v="0"/>
    <n v="0"/>
    <n v="0"/>
    <n v="0"/>
    <n v="0"/>
    <n v="8.3220000000000002E-2"/>
    <n v="-0.100872"/>
    <n v="1.5587E-2"/>
    <n v="5.9129999999999999E-3"/>
    <n v="2.6759999999999999E-2"/>
  </r>
  <r>
    <s v="2548"/>
    <s v="華固"/>
    <x v="5"/>
    <n v="91.3"/>
    <n v="91.4"/>
    <n v="93.3"/>
    <n v="92.5"/>
    <n v="93.3"/>
    <n v="90"/>
    <n v="-30"/>
    <n v="49"/>
    <n v="-556"/>
    <n v="-149"/>
    <n v="0"/>
    <n v="-4"/>
    <n v="0"/>
    <n v="0"/>
    <n v="0"/>
    <n v="8.2170000000000007E-2"/>
    <n v="-2.742E-2"/>
    <n v="4.5717000000000001E-2"/>
    <n v="-0.51429999999999998"/>
    <n v="-0.139017"/>
  </r>
  <r>
    <s v="2596"/>
    <s v="綠意"/>
    <x v="5"/>
    <n v="21.05"/>
    <n v="20.95"/>
    <n v="21"/>
    <n v="21"/>
    <n v="21.05"/>
    <n v="8"/>
    <n v="-1"/>
    <n v="2"/>
    <n v="0"/>
    <n v="-1"/>
    <n v="0"/>
    <n v="0"/>
    <n v="0"/>
    <n v="0"/>
    <n v="0"/>
    <n v="1.684E-3"/>
    <n v="-2.095E-4"/>
    <n v="4.2000000000000002E-4"/>
    <n v="0"/>
    <n v="-2.1049999999999999E-4"/>
  </r>
  <r>
    <s v="2597"/>
    <s v="潤弘"/>
    <x v="5"/>
    <n v="144"/>
    <n v="142"/>
    <n v="142.5"/>
    <n v="143.5"/>
    <n v="144"/>
    <n v="65"/>
    <n v="-153"/>
    <n v="-8"/>
    <n v="3"/>
    <n v="32"/>
    <n v="0"/>
    <n v="0"/>
    <n v="0"/>
    <n v="0"/>
    <n v="0"/>
    <n v="9.3600000000000003E-2"/>
    <n v="-0.21726000000000001"/>
    <n v="-1.14E-2"/>
    <n v="4.3049999999999998E-3"/>
    <n v="4.6080000000000003E-2"/>
  </r>
  <r>
    <s v="2601"/>
    <s v="益航"/>
    <x v="9"/>
    <n v="12.35"/>
    <n v="12.15"/>
    <n v="12.5"/>
    <n v="12.55"/>
    <n v="12.9"/>
    <n v="-6044"/>
    <n v="2772"/>
    <n v="6628"/>
    <n v="-2531"/>
    <n v="5850"/>
    <n v="0"/>
    <n v="0"/>
    <n v="0"/>
    <n v="0"/>
    <n v="0"/>
    <n v="-0.74643399999999993"/>
    <n v="0.33679800000000004"/>
    <n v="0.82850000000000001"/>
    <n v="-0.31764050000000005"/>
    <n v="0.75465000000000004"/>
  </r>
  <r>
    <s v="2603"/>
    <s v="長榮"/>
    <x v="26"/>
    <n v="86.4"/>
    <n v="82.4"/>
    <n v="85.6"/>
    <n v="87.7"/>
    <n v="96.4"/>
    <n v="-35861"/>
    <n v="-18245"/>
    <n v="6445"/>
    <n v="-1553"/>
    <n v="36033"/>
    <n v="-2777"/>
    <n v="-17163"/>
    <n v="-6683"/>
    <n v="-534"/>
    <n v="-789"/>
    <n v="-30.983904000000003"/>
    <n v="-15.03388"/>
    <n v="5.5169199999999998"/>
    <n v="-1.3619810000000001"/>
    <n v="34.735812000000003"/>
  </r>
  <r>
    <s v="2605"/>
    <s v="新興"/>
    <x v="26"/>
    <n v="26.75"/>
    <n v="26.2"/>
    <n v="26.05"/>
    <n v="25.7"/>
    <n v="26.5"/>
    <n v="-6452"/>
    <n v="-3380"/>
    <n v="2126"/>
    <n v="-3801"/>
    <n v="3192"/>
    <n v="0"/>
    <n v="0"/>
    <n v="0"/>
    <n v="0"/>
    <n v="0"/>
    <n v="-1.7259100000000001"/>
    <n v="-0.88556000000000001"/>
    <n v="0.55382300000000007"/>
    <n v="-0.97685699999999998"/>
    <n v="0.84587999999999997"/>
  </r>
  <r>
    <s v="2606"/>
    <s v="裕民"/>
    <x v="26"/>
    <n v="55.9"/>
    <n v="57.5"/>
    <n v="57.1"/>
    <n v="58.3"/>
    <n v="60.4"/>
    <n v="-515"/>
    <n v="-11831"/>
    <n v="-1526"/>
    <n v="141"/>
    <n v="1300"/>
    <n v="105"/>
    <n v="-1"/>
    <n v="185"/>
    <n v="-3468"/>
    <n v="50"/>
    <n v="-0.287885"/>
    <n v="-6.8028250000000003"/>
    <n v="-0.87134600000000006"/>
    <n v="8.2202999999999998E-2"/>
    <n v="0.78520000000000001"/>
  </r>
  <r>
    <s v="2607"/>
    <s v="榮運"/>
    <x v="26"/>
    <n v="21.75"/>
    <n v="21.9"/>
    <n v="22.7"/>
    <n v="22.8"/>
    <n v="22.65"/>
    <n v="-1798"/>
    <n v="-4262"/>
    <n v="1445"/>
    <n v="-800"/>
    <n v="1115"/>
    <n v="0"/>
    <n v="0"/>
    <n v="0"/>
    <n v="0"/>
    <n v="0"/>
    <n v="-0.391065"/>
    <n v="-0.93337799999999993"/>
    <n v="0.328015"/>
    <n v="-0.18240000000000001"/>
    <n v="0.25254749999999998"/>
  </r>
  <r>
    <s v="2608"/>
    <s v="嘉里大榮"/>
    <x v="26"/>
    <n v="60.3"/>
    <n v="57.8"/>
    <n v="60.7"/>
    <n v="60.7"/>
    <n v="61.8"/>
    <n v="111"/>
    <n v="67"/>
    <n v="253"/>
    <n v="-11126"/>
    <n v="-421"/>
    <n v="0"/>
    <n v="0"/>
    <n v="0"/>
    <n v="0"/>
    <n v="0"/>
    <n v="6.6932999999999993E-2"/>
    <n v="3.8725999999999997E-2"/>
    <n v="0.15357100000000001"/>
    <n v="-6.7534820000000009"/>
    <n v="-0.26017800000000002"/>
  </r>
  <r>
    <s v="2609"/>
    <s v="陽明"/>
    <x v="26"/>
    <n v="93.1"/>
    <n v="91"/>
    <n v="98.8"/>
    <n v="103"/>
    <n v="108"/>
    <n v="-1968"/>
    <n v="4100"/>
    <n v="43279"/>
    <n v="33725"/>
    <n v="7891"/>
    <n v="149"/>
    <n v="-1546"/>
    <n v="-756"/>
    <n v="1688"/>
    <n v="-206"/>
    <n v="-1.8322079999999998"/>
    <n v="3.7309999999999999"/>
    <n v="42.759652000000003"/>
    <n v="34.736750000000001"/>
    <n v="8.5222800000000003"/>
  </r>
  <r>
    <s v="2610"/>
    <s v="華航"/>
    <x v="26"/>
    <n v="15.35"/>
    <n v="15.35"/>
    <n v="15.6"/>
    <n v="17.149999999999999"/>
    <n v="18.100000000000001"/>
    <n v="3730"/>
    <n v="-4006"/>
    <n v="30168"/>
    <n v="-5045"/>
    <n v="-39417"/>
    <n v="-4494"/>
    <n v="0"/>
    <n v="-200"/>
    <n v="100"/>
    <n v="9591"/>
    <n v="0.57255500000000004"/>
    <n v="-0.61492099999999994"/>
    <n v="4.7062080000000002"/>
    <n v="-0.86521749999999997"/>
    <n v="-7.1344770000000004"/>
  </r>
  <r>
    <s v="2611"/>
    <s v="志信"/>
    <x v="26"/>
    <n v="18.05"/>
    <n v="17.8"/>
    <n v="17.649999999999999"/>
    <n v="18"/>
    <n v="18.05"/>
    <n v="-107"/>
    <n v="-1731"/>
    <n v="1186"/>
    <n v="-465"/>
    <n v="-710"/>
    <n v="0"/>
    <n v="0"/>
    <n v="0"/>
    <n v="0"/>
    <n v="0"/>
    <n v="-1.9313500000000001E-2"/>
    <n v="-0.308118"/>
    <n v="0.20932899999999999"/>
    <n v="-8.3699999999999997E-2"/>
    <n v="-0.12815499999999999"/>
  </r>
  <r>
    <s v="2612"/>
    <s v="中航"/>
    <x v="26"/>
    <n v="45.95"/>
    <n v="44.25"/>
    <n v="44.3"/>
    <n v="45"/>
    <n v="45.3"/>
    <n v="-1431"/>
    <n v="-740"/>
    <n v="63"/>
    <n v="-517"/>
    <n v="-86"/>
    <n v="0"/>
    <n v="0"/>
    <n v="0"/>
    <n v="0"/>
    <n v="0"/>
    <n v="-0.65754449999999998"/>
    <n v="-0.32745000000000002"/>
    <n v="2.7908999999999996E-2"/>
    <n v="-0.23265"/>
    <n v="-3.8958E-2"/>
  </r>
  <r>
    <s v="2613"/>
    <s v="中櫃"/>
    <x v="26"/>
    <n v="26"/>
    <n v="27"/>
    <n v="27.25"/>
    <n v="27.7"/>
    <n v="27.75"/>
    <n v="128"/>
    <n v="-1350"/>
    <n v="327"/>
    <n v="-341"/>
    <n v="430"/>
    <n v="0"/>
    <n v="0"/>
    <n v="0"/>
    <n v="0"/>
    <n v="0"/>
    <n v="3.3279999999999997E-2"/>
    <n v="-0.36449999999999999"/>
    <n v="8.9107500000000006E-2"/>
    <n v="-9.4456999999999985E-2"/>
    <n v="0.119325"/>
  </r>
  <r>
    <s v="2614"/>
    <s v="東森"/>
    <x v="9"/>
    <n v="17.55"/>
    <n v="17.399999999999999"/>
    <n v="17.149999999999999"/>
    <n v="17.600000000000001"/>
    <n v="17.399999999999999"/>
    <n v="-1130"/>
    <n v="1137"/>
    <n v="96"/>
    <n v="45"/>
    <n v="-473"/>
    <n v="0"/>
    <n v="0"/>
    <n v="0"/>
    <n v="0"/>
    <n v="0"/>
    <n v="-0.19831499999999999"/>
    <n v="0.19783799999999999"/>
    <n v="1.6463999999999999E-2"/>
    <n v="7.9200000000000017E-3"/>
    <n v="-8.2301999999999986E-2"/>
  </r>
  <r>
    <s v="2615"/>
    <s v="萬海"/>
    <x v="26"/>
    <n v="125"/>
    <n v="116.5"/>
    <n v="128"/>
    <n v="140.5"/>
    <n v="154.5"/>
    <n v="5817"/>
    <n v="-8820"/>
    <n v="8215"/>
    <n v="-2903"/>
    <n v="11286"/>
    <n v="-67"/>
    <n v="-605"/>
    <n v="-2795"/>
    <n v="9"/>
    <n v="12"/>
    <n v="7.2712500000000002"/>
    <n v="-10.2753"/>
    <n v="10.5152"/>
    <n v="-4.0787149999999999"/>
    <n v="17.436869999999999"/>
  </r>
  <r>
    <s v="2616"/>
    <s v="山隆"/>
    <x v="2"/>
    <n v="35.5"/>
    <n v="35.700000000000003"/>
    <n v="35.549999999999997"/>
    <n v="35.450000000000003"/>
    <n v="35.85"/>
    <n v="110"/>
    <n v="-78"/>
    <n v="-51"/>
    <n v="-93"/>
    <n v="32"/>
    <n v="0"/>
    <n v="0"/>
    <n v="0"/>
    <n v="0"/>
    <n v="0"/>
    <n v="3.9050000000000001E-2"/>
    <n v="-2.7846000000000003E-2"/>
    <n v="-1.8130500000000001E-2"/>
    <n v="-3.2968500000000005E-2"/>
    <n v="1.1472000000000001E-2"/>
  </r>
  <r>
    <s v="2617"/>
    <s v="台航"/>
    <x v="26"/>
    <n v="37.549999999999997"/>
    <n v="36"/>
    <n v="35.85"/>
    <n v="36.4"/>
    <n v="38.4"/>
    <n v="-967"/>
    <n v="-599"/>
    <n v="141"/>
    <n v="-248"/>
    <n v="919"/>
    <n v="0"/>
    <n v="6"/>
    <n v="3"/>
    <n v="0"/>
    <n v="0"/>
    <n v="-0.3631085"/>
    <n v="-0.21564"/>
    <n v="5.0548500000000003E-2"/>
    <n v="-9.0271999999999991E-2"/>
    <n v="0.35289599999999999"/>
  </r>
  <r>
    <s v="2618"/>
    <s v="長榮航"/>
    <x v="26"/>
    <n v="15.25"/>
    <n v="15.2"/>
    <n v="15.6"/>
    <n v="17.149999999999999"/>
    <n v="17.399999999999999"/>
    <n v="3736"/>
    <n v="-3750"/>
    <n v="14327"/>
    <n v="-7890"/>
    <n v="-24045"/>
    <n v="0"/>
    <n v="2"/>
    <n v="3"/>
    <n v="0"/>
    <n v="9853"/>
    <n v="0.56974000000000002"/>
    <n v="-0.56999999999999995"/>
    <n v="2.2350119999999998"/>
    <n v="-1.353135"/>
    <n v="-4.1838299999999995"/>
  </r>
  <r>
    <s v="2630"/>
    <s v="亞航"/>
    <x v="26"/>
    <n v="17.2"/>
    <n v="17.55"/>
    <n v="17.8"/>
    <n v="17.649999999999999"/>
    <n v="17.7"/>
    <n v="89"/>
    <n v="-103"/>
    <n v="25"/>
    <n v="4"/>
    <n v="44"/>
    <n v="0"/>
    <n v="0"/>
    <n v="0"/>
    <n v="0"/>
    <n v="0"/>
    <n v="1.5307999999999999E-2"/>
    <n v="-1.8076500000000002E-2"/>
    <n v="4.45E-3"/>
    <n v="7.0599999999999992E-4"/>
    <n v="7.7879999999999998E-3"/>
  </r>
  <r>
    <s v="2633"/>
    <s v="台灣高鐵"/>
    <x v="26"/>
    <n v="28.1"/>
    <n v="28.3"/>
    <n v="28.25"/>
    <n v="29.25"/>
    <n v="28.9"/>
    <n v="15"/>
    <n v="-263"/>
    <n v="178"/>
    <n v="570"/>
    <n v="-2120"/>
    <n v="0"/>
    <n v="-1"/>
    <n v="1"/>
    <n v="-194"/>
    <n v="0"/>
    <n v="4.215E-3"/>
    <n v="-7.4429000000000009E-2"/>
    <n v="5.0285000000000003E-2"/>
    <n v="0.16672500000000001"/>
    <n v="-0.61268"/>
  </r>
  <r>
    <s v="2634"/>
    <s v="漢翔"/>
    <x v="26"/>
    <n v="27.4"/>
    <n v="27.45"/>
    <n v="27.35"/>
    <n v="27.2"/>
    <n v="27.65"/>
    <n v="-49"/>
    <n v="-23"/>
    <n v="142"/>
    <n v="80"/>
    <n v="127"/>
    <n v="0"/>
    <n v="1"/>
    <n v="1"/>
    <n v="0"/>
    <n v="0"/>
    <n v="-1.3425999999999999E-2"/>
    <n v="-6.3135000000000005E-3"/>
    <n v="3.8837000000000003E-2"/>
    <n v="2.1760000000000002E-2"/>
    <n v="3.5115499999999994E-2"/>
  </r>
  <r>
    <s v="2636"/>
    <s v="台驊投控"/>
    <x v="26"/>
    <n v="72"/>
    <n v="70.5"/>
    <n v="77.5"/>
    <n v="85.2"/>
    <n v="93.7"/>
    <n v="-416"/>
    <n v="-349"/>
    <n v="2396"/>
    <n v="-263"/>
    <n v="-13"/>
    <n v="336"/>
    <n v="3"/>
    <n v="0"/>
    <n v="0"/>
    <n v="0"/>
    <n v="-0.29952000000000001"/>
    <n v="-0.24604500000000001"/>
    <n v="1.8569"/>
    <n v="-0.22407600000000003"/>
    <n v="-1.2181000000000001E-2"/>
  </r>
  <r>
    <s v="2637"/>
    <s v="慧洋-KY"/>
    <x v="26"/>
    <n v="70"/>
    <n v="65.5"/>
    <n v="66.099999999999994"/>
    <n v="68.2"/>
    <n v="68.599999999999994"/>
    <n v="-2015"/>
    <n v="98"/>
    <n v="679"/>
    <n v="950"/>
    <n v="1225"/>
    <n v="79"/>
    <n v="-4270"/>
    <n v="-48"/>
    <n v="0"/>
    <n v="-18"/>
    <n v="-1.4105000000000001"/>
    <n v="6.4189999999999997E-2"/>
    <n v="0.44881899999999997"/>
    <n v="0.64790000000000003"/>
    <n v="0.84035000000000004"/>
  </r>
  <r>
    <s v="2640"/>
    <s v="大車隊"/>
    <x v="2"/>
    <n v="79.3"/>
    <n v="80"/>
    <n v="79.7"/>
    <n v="79.7"/>
    <n v="80.2"/>
    <n v="6"/>
    <n v="1"/>
    <n v="0"/>
    <n v="2"/>
    <n v="-4"/>
    <n v="0"/>
    <n v="0"/>
    <n v="0"/>
    <n v="0"/>
    <n v="0"/>
    <n v="4.7579999999999992E-3"/>
    <n v="8.0000000000000004E-4"/>
    <n v="0"/>
    <n v="1.5940000000000001E-3"/>
    <n v="-3.2079999999999999E-3"/>
  </r>
  <r>
    <s v="2641"/>
    <s v="正德"/>
    <x v="26"/>
    <n v="17.149999999999999"/>
    <n v="16.95"/>
    <n v="17.100000000000001"/>
    <n v="17.149999999999999"/>
    <n v="18.850000000000001"/>
    <n v="-2288"/>
    <n v="-1687"/>
    <n v="1156"/>
    <n v="-1855"/>
    <n v="1935"/>
    <n v="0"/>
    <n v="0"/>
    <n v="0"/>
    <n v="0"/>
    <n v="0"/>
    <n v="-0.39239199999999996"/>
    <n v="-0.28594649999999999"/>
    <n v="0.19767600000000002"/>
    <n v="-0.31813249999999998"/>
    <n v="0.3647475"/>
  </r>
  <r>
    <s v="2642"/>
    <s v="宅配通"/>
    <x v="26"/>
    <n v="54.2"/>
    <n v="58.6"/>
    <n v="64.400000000000006"/>
    <n v="70.8"/>
    <n v="77.8"/>
    <n v="67"/>
    <n v="44"/>
    <n v="-49"/>
    <n v="-92"/>
    <n v="28"/>
    <n v="0"/>
    <n v="0"/>
    <n v="0"/>
    <n v="0"/>
    <n v="0"/>
    <n v="3.6313999999999999E-2"/>
    <n v="2.5784000000000001E-2"/>
    <n v="-3.1556000000000001E-2"/>
    <n v="-6.5135999999999999E-2"/>
    <n v="2.1784000000000001E-2"/>
  </r>
  <r>
    <s v="2643"/>
    <s v="捷迅"/>
    <x v="26"/>
    <n v="59.3"/>
    <n v="58.8"/>
    <n v="59.5"/>
    <n v="61.8"/>
    <n v="64"/>
    <n v="6"/>
    <n v="-25"/>
    <n v="41"/>
    <n v="38"/>
    <n v="14"/>
    <n v="0"/>
    <n v="0"/>
    <n v="0"/>
    <n v="0"/>
    <n v="0"/>
    <n v="3.5579999999999995E-3"/>
    <n v="-1.47E-2"/>
    <n v="2.4395E-2"/>
    <n v="2.3484000000000001E-2"/>
    <n v="8.9599999999999992E-3"/>
  </r>
  <r>
    <s v="2701"/>
    <s v="萬企"/>
    <x v="3"/>
    <n v="11.5"/>
    <n v="11.55"/>
    <n v="11.7"/>
    <n v="11.7"/>
    <n v="11.8"/>
    <n v="13"/>
    <n v="-4"/>
    <n v="20"/>
    <n v="-20"/>
    <n v="15"/>
    <n v="0"/>
    <n v="0"/>
    <n v="0"/>
    <n v="0"/>
    <n v="0"/>
    <n v="1.495E-3"/>
    <n v="-4.6200000000000001E-4"/>
    <n v="2.3400000000000001E-3"/>
    <n v="-2.3400000000000001E-3"/>
    <n v="1.7700000000000001E-3"/>
  </r>
  <r>
    <s v="2702"/>
    <s v="華園"/>
    <x v="3"/>
    <n v="18.7"/>
    <n v="18.600000000000001"/>
    <n v="18.5"/>
    <n v="18.600000000000001"/>
    <n v="18.7"/>
    <n v="-12"/>
    <n v="8"/>
    <n v="-2"/>
    <n v="-9"/>
    <n v="22"/>
    <n v="0"/>
    <n v="0"/>
    <n v="0"/>
    <n v="0"/>
    <n v="0"/>
    <n v="-2.2439999999999999E-3"/>
    <n v="1.4880000000000002E-3"/>
    <n v="-3.6999999999999999E-4"/>
    <n v="-1.6740000000000001E-3"/>
    <n v="4.1139999999999996E-3"/>
  </r>
  <r>
    <s v="2704"/>
    <s v="國賓"/>
    <x v="3"/>
    <n v="28.6"/>
    <n v="28.2"/>
    <n v="28.2"/>
    <n v="27.8"/>
    <n v="28"/>
    <n v="70"/>
    <n v="-7"/>
    <n v="8"/>
    <n v="-14"/>
    <n v="0"/>
    <n v="0"/>
    <n v="0"/>
    <n v="0"/>
    <n v="0"/>
    <n v="0"/>
    <n v="2.002E-2"/>
    <n v="-1.9740000000000001E-3"/>
    <n v="2.2559999999999998E-3"/>
    <n v="-3.8920000000000001E-3"/>
    <n v="0"/>
  </r>
  <r>
    <s v="2705"/>
    <s v="六福"/>
    <x v="3"/>
    <n v="16.45"/>
    <n v="16.25"/>
    <n v="16.600000000000001"/>
    <n v="16.600000000000001"/>
    <n v="16.7"/>
    <n v="-14"/>
    <n v="8"/>
    <n v="1"/>
    <n v="8"/>
    <n v="47"/>
    <n v="0"/>
    <n v="0"/>
    <n v="0"/>
    <n v="0"/>
    <n v="0"/>
    <n v="-2.3029999999999999E-3"/>
    <n v="1.2999999999999999E-3"/>
    <n v="1.6600000000000002E-4"/>
    <n v="1.3280000000000002E-3"/>
    <n v="7.8490000000000001E-3"/>
  </r>
  <r>
    <s v="2706"/>
    <s v="第一店"/>
    <x v="3"/>
    <n v="13.3"/>
    <n v="13.3"/>
    <n v="13.5"/>
    <n v="13.6"/>
    <n v="13.85"/>
    <n v="-12"/>
    <n v="-5"/>
    <n v="12"/>
    <n v="-13"/>
    <n v="18"/>
    <n v="0"/>
    <n v="0"/>
    <n v="0"/>
    <n v="0"/>
    <n v="0"/>
    <n v="-1.5960000000000002E-3"/>
    <n v="-6.6500000000000001E-4"/>
    <n v="1.6199999999999999E-3"/>
    <n v="-1.7679999999999998E-3"/>
    <n v="2.493E-3"/>
  </r>
  <r>
    <s v="2707"/>
    <s v="晶華"/>
    <x v="3"/>
    <n v="133.5"/>
    <n v="133.5"/>
    <n v="134"/>
    <n v="136.5"/>
    <n v="139.5"/>
    <n v="13"/>
    <n v="14"/>
    <n v="34"/>
    <n v="122"/>
    <n v="-52"/>
    <n v="0"/>
    <n v="0"/>
    <n v="0"/>
    <n v="0"/>
    <n v="0"/>
    <n v="1.7354999999999999E-2"/>
    <n v="1.8689999999999998E-2"/>
    <n v="4.5560000000000003E-2"/>
    <n v="0.16653000000000001"/>
    <n v="-7.2539999999999993E-2"/>
  </r>
  <r>
    <s v="2712"/>
    <s v="遠雄來"/>
    <x v="3"/>
    <n v="32.799999999999997"/>
    <n v="32.9"/>
    <n v="34"/>
    <n v="33.549999999999997"/>
    <n v="34"/>
    <n v="0"/>
    <n v="-1"/>
    <n v="-1"/>
    <n v="0"/>
    <n v="-2"/>
    <n v="0"/>
    <n v="0"/>
    <n v="0"/>
    <n v="0"/>
    <n v="0"/>
    <n v="0"/>
    <n v="-3.2899999999999997E-4"/>
    <n v="-3.4000000000000002E-4"/>
    <n v="0"/>
    <n v="-6.8000000000000005E-4"/>
  </r>
  <r>
    <s v="2718"/>
    <s v="晶悅"/>
    <x v="3"/>
    <n v="29.9"/>
    <n v="30.05"/>
    <n v="28.3"/>
    <n v="27.2"/>
    <n v="28.0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8"/>
    <n v="10.65"/>
    <n v="11.3"/>
    <n v="11.2"/>
    <n v="11.3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6.9"/>
    <n v="27.05"/>
    <n v="27.5"/>
    <n v="28"/>
    <n v="29"/>
    <n v="0"/>
    <n v="2"/>
    <n v="4"/>
    <n v="0"/>
    <n v="-1"/>
    <n v="0"/>
    <n v="0"/>
    <n v="0"/>
    <n v="0"/>
    <n v="0"/>
    <n v="0"/>
    <n v="5.4100000000000003E-4"/>
    <n v="1.1000000000000001E-3"/>
    <n v="0"/>
    <n v="-2.9E-4"/>
  </r>
  <r>
    <s v="2723"/>
    <s v="美食-KY"/>
    <x v="3"/>
    <n v="153"/>
    <n v="150.5"/>
    <n v="149.5"/>
    <n v="160"/>
    <n v="165.5"/>
    <n v="190"/>
    <n v="-214"/>
    <n v="18"/>
    <n v="367"/>
    <n v="96"/>
    <n v="0"/>
    <n v="0"/>
    <n v="0"/>
    <n v="-15"/>
    <n v="-30"/>
    <n v="0.29070000000000001"/>
    <n v="-0.32207000000000002"/>
    <n v="2.691E-2"/>
    <n v="0.58720000000000006"/>
    <n v="0.15887999999999999"/>
  </r>
  <r>
    <s v="2724"/>
    <s v="富驛-KY"/>
    <x v="3"/>
    <n v="5.85"/>
    <n v="5.75"/>
    <n v="5.8"/>
    <n v="5.88"/>
    <n v="5.98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9"/>
    <n v="68.5"/>
    <n v="68.599999999999994"/>
    <n v="68.5"/>
    <n v="68.8"/>
    <n v="-10"/>
    <n v="-15"/>
    <n v="0"/>
    <n v="-2"/>
    <n v="-2"/>
    <n v="0"/>
    <n v="0"/>
    <n v="0"/>
    <n v="0"/>
    <n v="0"/>
    <n v="-6.8999999999999999E-3"/>
    <n v="-1.0274999999999999E-2"/>
    <n v="0"/>
    <n v="-1.3699999999999999E-3"/>
    <n v="-1.3759999999999998E-3"/>
  </r>
  <r>
    <s v="2727"/>
    <s v="王品"/>
    <x v="3"/>
    <n v="129.5"/>
    <n v="124"/>
    <n v="127.5"/>
    <n v="132.5"/>
    <n v="132.5"/>
    <n v="117"/>
    <n v="-483"/>
    <n v="719"/>
    <n v="-227"/>
    <n v="-1387"/>
    <n v="-249"/>
    <n v="-125"/>
    <n v="0"/>
    <n v="0"/>
    <n v="0"/>
    <n v="0.15151500000000001"/>
    <n v="-0.59892000000000001"/>
    <n v="0.91672500000000001"/>
    <n v="-0.30077500000000001"/>
    <n v="-1.8377749999999999"/>
  </r>
  <r>
    <s v="2729"/>
    <s v="瓦城"/>
    <x v="3"/>
    <n v="221"/>
    <n v="222"/>
    <n v="225"/>
    <n v="232.5"/>
    <n v="230"/>
    <n v="28"/>
    <n v="0"/>
    <n v="-2"/>
    <n v="0"/>
    <n v="-21"/>
    <n v="0"/>
    <n v="0"/>
    <n v="0"/>
    <n v="0"/>
    <n v="0"/>
    <n v="6.1879999999999998E-2"/>
    <n v="0"/>
    <n v="-4.4999999999999997E-3"/>
    <n v="0"/>
    <n v="-4.8300000000000003E-2"/>
  </r>
  <r>
    <s v="2731"/>
    <s v="雄獅"/>
    <x v="3"/>
    <n v="80.400000000000006"/>
    <n v="79.599999999999994"/>
    <n v="81.8"/>
    <n v="81.7"/>
    <n v="83.7"/>
    <n v="26"/>
    <n v="-16"/>
    <n v="116"/>
    <n v="37"/>
    <n v="140"/>
    <n v="0"/>
    <n v="0"/>
    <n v="0"/>
    <n v="0"/>
    <n v="0"/>
    <n v="2.0904000000000002E-2"/>
    <n v="-1.2735999999999999E-2"/>
    <n v="9.4887999999999986E-2"/>
    <n v="3.0229000000000002E-2"/>
    <n v="0.11718000000000001"/>
  </r>
  <r>
    <s v="2732"/>
    <s v="六角"/>
    <x v="3"/>
    <n v="111.5"/>
    <n v="109.5"/>
    <n v="108.5"/>
    <n v="111.5"/>
    <n v="114"/>
    <n v="30"/>
    <n v="-17"/>
    <n v="3"/>
    <n v="30"/>
    <n v="1"/>
    <n v="0"/>
    <n v="0"/>
    <n v="0"/>
    <n v="0"/>
    <n v="0"/>
    <n v="3.3450000000000001E-2"/>
    <n v="-1.8615E-2"/>
    <n v="3.2550000000000001E-3"/>
    <n v="3.3450000000000001E-2"/>
    <n v="1.14E-3"/>
  </r>
  <r>
    <s v="2734"/>
    <s v="易飛網"/>
    <x v="3"/>
    <n v="18.5"/>
    <n v="18.5"/>
    <n v="19.149999999999999"/>
    <n v="21"/>
    <n v="21"/>
    <n v="-10"/>
    <n v="-29"/>
    <n v="5"/>
    <n v="-32"/>
    <n v="-93"/>
    <n v="0"/>
    <n v="0"/>
    <n v="0"/>
    <n v="0"/>
    <n v="0"/>
    <n v="-1.8500000000000001E-3"/>
    <n v="-5.365E-3"/>
    <n v="9.5750000000000002E-4"/>
    <n v="-6.7200000000000003E-3"/>
    <n v="-1.9529999999999999E-2"/>
  </r>
  <r>
    <s v="2736"/>
    <s v="高野"/>
    <x v="3"/>
    <n v="14.55"/>
    <n v="14.75"/>
    <n v="14.35"/>
    <n v="14.25"/>
    <n v="15.3"/>
    <n v="14"/>
    <n v="0"/>
    <n v="1"/>
    <n v="13"/>
    <n v="47"/>
    <n v="0"/>
    <n v="0"/>
    <n v="0"/>
    <n v="0"/>
    <n v="0"/>
    <n v="2.0370000000000002E-3"/>
    <n v="0"/>
    <n v="1.4349999999999999E-4"/>
    <n v="1.8525E-3"/>
    <n v="7.1910000000000003E-3"/>
  </r>
  <r>
    <s v="2739"/>
    <s v="寒舍"/>
    <x v="3"/>
    <n v="22.8"/>
    <n v="23.1"/>
    <n v="23.1"/>
    <n v="23.2"/>
    <n v="23.25"/>
    <n v="16"/>
    <n v="2"/>
    <n v="8"/>
    <n v="3"/>
    <n v="5"/>
    <n v="0"/>
    <n v="0"/>
    <n v="0"/>
    <n v="0"/>
    <n v="0"/>
    <n v="3.6480000000000002E-3"/>
    <n v="4.6200000000000001E-4"/>
    <n v="1.848E-3"/>
    <n v="6.959999999999999E-4"/>
    <n v="1.1624999999999999E-3"/>
  </r>
  <r>
    <s v="2740"/>
    <s v="天蔥"/>
    <x v="3"/>
    <n v="20.3"/>
    <n v="20.399999999999999"/>
    <n v="20.399999999999999"/>
    <n v="22.4"/>
    <n v="21.8"/>
    <n v="0"/>
    <n v="0"/>
    <n v="0"/>
    <n v="-1"/>
    <n v="-5"/>
    <n v="0"/>
    <n v="0"/>
    <n v="0"/>
    <n v="0"/>
    <n v="0"/>
    <n v="0"/>
    <n v="0"/>
    <n v="0"/>
    <n v="-2.24E-4"/>
    <n v="-1.09E-3"/>
  </r>
  <r>
    <s v="2743"/>
    <s v="山富"/>
    <x v="3"/>
    <n v="19.100000000000001"/>
    <n v="19.3"/>
    <n v="20"/>
    <n v="20.55"/>
    <n v="21.45"/>
    <n v="2"/>
    <n v="-13"/>
    <n v="-2"/>
    <n v="1"/>
    <n v="-5"/>
    <n v="0"/>
    <n v="0"/>
    <n v="0"/>
    <n v="0"/>
    <n v="0"/>
    <n v="3.8200000000000002E-4"/>
    <n v="-2.5089999999999999E-3"/>
    <n v="-4.0000000000000002E-4"/>
    <n v="2.0550000000000001E-4"/>
    <n v="-1.0725000000000001E-3"/>
  </r>
  <r>
    <s v="2745"/>
    <s v="五福"/>
    <x v="3"/>
    <n v="20.55"/>
    <n v="21"/>
    <n v="21.75"/>
    <n v="21.9"/>
    <n v="22.9"/>
    <n v="-12"/>
    <n v="-6"/>
    <n v="-11"/>
    <n v="-3"/>
    <n v="1"/>
    <n v="0"/>
    <n v="0"/>
    <n v="0"/>
    <n v="0"/>
    <n v="0"/>
    <n v="-2.4660000000000003E-3"/>
    <n v="-1.2600000000000001E-3"/>
    <n v="-2.3925000000000001E-3"/>
    <n v="-6.5699999999999992E-4"/>
    <n v="2.2899999999999998E-4"/>
  </r>
  <r>
    <s v="2748"/>
    <s v="雲品"/>
    <x v="3"/>
    <n v="38.700000000000003"/>
    <n v="39.25"/>
    <n v="39.4"/>
    <n v="39.5"/>
    <n v="40"/>
    <n v="2"/>
    <n v="21"/>
    <n v="-8"/>
    <n v="0"/>
    <n v="3"/>
    <n v="0"/>
    <n v="0"/>
    <n v="0"/>
    <n v="0"/>
    <n v="0"/>
    <n v="7.7400000000000006E-4"/>
    <n v="8.2424999999999998E-3"/>
    <n v="-3.1519999999999999E-3"/>
    <n v="0"/>
    <n v="1.1999999999999999E-3"/>
  </r>
  <r>
    <s v="2752"/>
    <s v="豆府"/>
    <x v="3"/>
    <n v="161"/>
    <n v="158"/>
    <n v="155"/>
    <n v="155.5"/>
    <n v="159.5"/>
    <n v="7"/>
    <n v="3"/>
    <n v="3"/>
    <n v="5"/>
    <n v="0"/>
    <n v="0"/>
    <n v="0"/>
    <n v="0"/>
    <n v="0"/>
    <n v="0"/>
    <n v="1.1270000000000001E-2"/>
    <n v="4.7400000000000003E-3"/>
    <n v="4.6499999999999996E-3"/>
    <n v="7.7749999999999998E-3"/>
    <n v="0"/>
  </r>
  <r>
    <s v="2754"/>
    <s v="亞洲藏壽司"/>
    <x v="3"/>
    <n v="60.8"/>
    <n v="60.5"/>
    <n v="60.6"/>
    <n v="61.5"/>
    <n v="64.8"/>
    <n v="19"/>
    <n v="-2"/>
    <n v="13"/>
    <n v="16"/>
    <n v="24"/>
    <n v="0"/>
    <n v="0"/>
    <n v="0"/>
    <n v="0"/>
    <n v="0"/>
    <n v="1.1552E-2"/>
    <n v="-1.2099999999999999E-3"/>
    <n v="7.8780000000000013E-3"/>
    <n v="9.8399999999999998E-3"/>
    <n v="1.5551999999999998E-2"/>
  </r>
  <r>
    <s v="2755"/>
    <s v="揚秦"/>
    <x v="3"/>
    <n v="50.8"/>
    <n v="51.4"/>
    <n v="51.4"/>
    <n v="52.4"/>
    <n v="52.8"/>
    <n v="0"/>
    <n v="3"/>
    <n v="0"/>
    <n v="0"/>
    <n v="0"/>
    <n v="0"/>
    <n v="0"/>
    <n v="0"/>
    <n v="0"/>
    <n v="0"/>
    <n v="0"/>
    <n v="1.542E-3"/>
    <n v="0"/>
    <n v="0"/>
    <n v="0"/>
  </r>
  <r>
    <s v="2801"/>
    <s v="彰銀"/>
    <x v="59"/>
    <n v="16.7"/>
    <n v="16.600000000000001"/>
    <n v="16.899999999999999"/>
    <n v="16.850000000000001"/>
    <n v="16.899999999999999"/>
    <n v="-4385"/>
    <n v="-2191"/>
    <n v="-1060"/>
    <n v="-2721"/>
    <n v="-2077"/>
    <n v="0"/>
    <n v="-110"/>
    <n v="5"/>
    <n v="-238"/>
    <n v="0"/>
    <n v="-0.73229500000000003"/>
    <n v="-0.36370600000000008"/>
    <n v="-0.17913999999999999"/>
    <n v="-0.45848850000000008"/>
    <n v="-0.35101299999999996"/>
  </r>
  <r>
    <s v="2809"/>
    <s v="京城銀"/>
    <x v="59"/>
    <n v="40.6"/>
    <n v="40.25"/>
    <n v="40.700000000000003"/>
    <n v="40.1"/>
    <n v="41.3"/>
    <n v="40"/>
    <n v="-513"/>
    <n v="238"/>
    <n v="-725"/>
    <n v="1402"/>
    <n v="0"/>
    <n v="0"/>
    <n v="1"/>
    <n v="1"/>
    <n v="0"/>
    <n v="1.6240000000000001E-2"/>
    <n v="-0.20648250000000001"/>
    <n v="9.6866000000000008E-2"/>
    <n v="-0.29072500000000001"/>
    <n v="0.57902600000000004"/>
  </r>
  <r>
    <s v="2812"/>
    <s v="台中銀"/>
    <x v="59"/>
    <n v="11.3"/>
    <n v="11.35"/>
    <n v="11.35"/>
    <n v="11.2"/>
    <n v="11.35"/>
    <n v="-1204"/>
    <n v="-859"/>
    <n v="-530"/>
    <n v="-5286"/>
    <n v="-354"/>
    <n v="0"/>
    <n v="-45"/>
    <n v="1"/>
    <n v="3"/>
    <n v="0"/>
    <n v="-0.13605200000000001"/>
    <n v="-9.74965E-2"/>
    <n v="-6.0155E-2"/>
    <n v="-0.592032"/>
    <n v="-4.0178999999999999E-2"/>
  </r>
  <r>
    <s v="2816"/>
    <s v="旺旺保"/>
    <x v="60"/>
    <n v="20.100000000000001"/>
    <n v="20.100000000000001"/>
    <n v="20.100000000000001"/>
    <n v="20.149999999999999"/>
    <n v="20.5"/>
    <n v="-66"/>
    <n v="167"/>
    <n v="15"/>
    <n v="-3"/>
    <n v="132"/>
    <n v="0"/>
    <n v="0"/>
    <n v="0"/>
    <n v="0"/>
    <n v="0"/>
    <n v="-1.3266000000000002E-2"/>
    <n v="3.3567E-2"/>
    <n v="3.0149999999999999E-3"/>
    <n v="-6.045E-4"/>
    <n v="2.7060000000000001E-2"/>
  </r>
  <r>
    <s v="2820"/>
    <s v="華票"/>
    <x v="59"/>
    <n v="15.8"/>
    <n v="15.95"/>
    <n v="16"/>
    <n v="16"/>
    <n v="16"/>
    <n v="-65"/>
    <n v="152"/>
    <n v="193"/>
    <n v="250"/>
    <n v="110"/>
    <n v="0"/>
    <n v="1"/>
    <n v="1"/>
    <n v="0"/>
    <n v="0"/>
    <n v="-1.027E-2"/>
    <n v="2.4244000000000002E-2"/>
    <n v="3.0880000000000001E-2"/>
    <n v="0.04"/>
    <n v="1.7600000000000001E-2"/>
  </r>
  <r>
    <s v="2823"/>
    <s v="中壽"/>
    <x v="60"/>
    <n v="23.75"/>
    <n v="24.25"/>
    <n v="24.65"/>
    <n v="24.2"/>
    <n v="24.65"/>
    <n v="-781"/>
    <n v="-2507"/>
    <n v="-10757"/>
    <n v="-6008"/>
    <n v="-71"/>
    <n v="0"/>
    <n v="1"/>
    <n v="3"/>
    <n v="-1"/>
    <n v="221"/>
    <n v="-0.1854875"/>
    <n v="-0.60794749999999997"/>
    <n v="-2.6516004999999998"/>
    <n v="-1.4539360000000001"/>
    <n v="-1.75015E-2"/>
  </r>
  <r>
    <s v="2832"/>
    <s v="台產"/>
    <x v="60"/>
    <n v="20.55"/>
    <n v="20.399999999999999"/>
    <n v="20.350000000000001"/>
    <n v="20.399999999999999"/>
    <n v="20.65"/>
    <n v="138"/>
    <n v="-144"/>
    <n v="-33"/>
    <n v="163"/>
    <n v="122"/>
    <n v="0"/>
    <n v="0"/>
    <n v="0"/>
    <n v="0"/>
    <n v="0"/>
    <n v="2.8359000000000002E-2"/>
    <n v="-2.9375999999999999E-2"/>
    <n v="-6.715500000000001E-3"/>
    <n v="3.3251999999999997E-2"/>
    <n v="2.5192999999999997E-2"/>
  </r>
  <r>
    <s v="2834"/>
    <s v="臺企銀"/>
    <x v="59"/>
    <n v="9.3699999999999992"/>
    <n v="9.42"/>
    <n v="9.4700000000000006"/>
    <n v="9.39"/>
    <n v="9.56"/>
    <n v="-10148"/>
    <n v="-4299"/>
    <n v="1250"/>
    <n v="-9850"/>
    <n v="1006"/>
    <n v="0"/>
    <n v="-95"/>
    <n v="3"/>
    <n v="-3"/>
    <n v="0"/>
    <n v="-0.95086759999999992"/>
    <n v="-0.40496580000000004"/>
    <n v="0.11837499999999999"/>
    <n v="-0.92491500000000004"/>
    <n v="9.6173600000000012E-2"/>
  </r>
  <r>
    <s v="2836"/>
    <s v="高雄銀"/>
    <x v="59"/>
    <n v="10.75"/>
    <n v="10.7"/>
    <n v="10.9"/>
    <n v="10.8"/>
    <n v="10.95"/>
    <n v="-33"/>
    <n v="-133"/>
    <n v="341"/>
    <n v="-153"/>
    <n v="-16"/>
    <n v="0"/>
    <n v="0"/>
    <n v="0"/>
    <n v="0"/>
    <n v="0"/>
    <n v="-3.5474999999999999E-3"/>
    <n v="-1.4230999999999999E-2"/>
    <n v="3.7169000000000001E-2"/>
    <n v="-1.6524E-2"/>
    <n v="-1.7519999999999999E-3"/>
  </r>
  <r>
    <s v="2838"/>
    <s v="聯邦銀"/>
    <x v="59"/>
    <n v="11.45"/>
    <n v="11.45"/>
    <n v="11.5"/>
    <n v="11.8"/>
    <n v="11.7"/>
    <n v="74"/>
    <n v="-235"/>
    <n v="76"/>
    <n v="82"/>
    <n v="-1032"/>
    <n v="0"/>
    <n v="0"/>
    <n v="0"/>
    <n v="0"/>
    <n v="0"/>
    <n v="8.4729999999999996E-3"/>
    <n v="-2.6907500000000001E-2"/>
    <n v="8.7399999999999995E-3"/>
    <n v="9.6760000000000006E-3"/>
    <n v="-0.12074399999999999"/>
  </r>
  <r>
    <s v="2841"/>
    <s v="台開"/>
    <x v="5"/>
    <n v="6.13"/>
    <n v="6.74"/>
    <n v="7.24"/>
    <n v="7.2"/>
    <n v="7.17"/>
    <n v="-111"/>
    <n v="2138"/>
    <n v="3356"/>
    <n v="366"/>
    <n v="101"/>
    <n v="0"/>
    <n v="0"/>
    <n v="0"/>
    <n v="0"/>
    <n v="0"/>
    <n v="-6.8042999999999992E-3"/>
    <n v="0.14410120000000001"/>
    <n v="0.24297440000000003"/>
    <n v="2.6352000000000004E-2"/>
    <n v="7.2416999999999994E-3"/>
  </r>
  <r>
    <s v="2845"/>
    <s v="遠東銀"/>
    <x v="59"/>
    <n v="10.4"/>
    <n v="10.5"/>
    <n v="10.45"/>
    <n v="10.4"/>
    <n v="10.55"/>
    <n v="-1131"/>
    <n v="131"/>
    <n v="-1073"/>
    <n v="-2804"/>
    <n v="-725"/>
    <n v="0"/>
    <n v="-1"/>
    <n v="3"/>
    <n v="1"/>
    <n v="0"/>
    <n v="-0.11762399999999999"/>
    <n v="1.3755E-2"/>
    <n v="-0.11212849999999999"/>
    <n v="-0.29161600000000004"/>
    <n v="-7.6487500000000014E-2"/>
  </r>
  <r>
    <s v="2849"/>
    <s v="安泰銀"/>
    <x v="59"/>
    <n v="14.6"/>
    <n v="14.6"/>
    <n v="14.6"/>
    <n v="14.55"/>
    <n v="14.65"/>
    <n v="1"/>
    <n v="-30"/>
    <n v="4"/>
    <n v="-76"/>
    <n v="31"/>
    <n v="0"/>
    <n v="1"/>
    <n v="0"/>
    <n v="1"/>
    <n v="0"/>
    <n v="1.46E-4"/>
    <n v="-4.3800000000000002E-3"/>
    <n v="5.8399999999999999E-4"/>
    <n v="-1.1058E-2"/>
    <n v="4.5415000000000004E-3"/>
  </r>
  <r>
    <s v="2850"/>
    <s v="新產"/>
    <x v="60"/>
    <n v="39.299999999999997"/>
    <n v="39.65"/>
    <n v="39.700000000000003"/>
    <n v="39.799999999999997"/>
    <n v="39.799999999999997"/>
    <n v="-20"/>
    <n v="-19"/>
    <n v="-21"/>
    <n v="16"/>
    <n v="-18"/>
    <n v="0"/>
    <n v="0"/>
    <n v="0"/>
    <n v="0"/>
    <n v="0"/>
    <n v="-7.8600000000000007E-3"/>
    <n v="-7.5335000000000003E-3"/>
    <n v="-8.3370000000000007E-3"/>
    <n v="6.3679999999999995E-3"/>
    <n v="-7.1639999999999994E-3"/>
  </r>
  <r>
    <s v="2851"/>
    <s v="中再保"/>
    <x v="60"/>
    <n v="24.8"/>
    <n v="25.05"/>
    <n v="25.4"/>
    <n v="25.3"/>
    <n v="25.55"/>
    <n v="76"/>
    <n v="29"/>
    <n v="123"/>
    <n v="-43"/>
    <n v="67"/>
    <n v="0"/>
    <n v="0"/>
    <n v="0"/>
    <n v="1"/>
    <n v="0"/>
    <n v="1.8848E-2"/>
    <n v="7.2645000000000001E-3"/>
    <n v="3.1241999999999999E-2"/>
    <n v="-1.0879000000000002E-2"/>
    <n v="1.7118500000000002E-2"/>
  </r>
  <r>
    <s v="2852"/>
    <s v="第一保"/>
    <x v="60"/>
    <n v="13.15"/>
    <n v="13"/>
    <n v="13"/>
    <n v="13"/>
    <n v="13.05"/>
    <n v="-56"/>
    <n v="70"/>
    <n v="-48"/>
    <n v="3"/>
    <n v="84"/>
    <n v="0"/>
    <n v="0"/>
    <n v="0"/>
    <n v="0"/>
    <n v="0"/>
    <n v="-7.3639999999999999E-3"/>
    <n v="9.1000000000000004E-3"/>
    <n v="-6.2399999999999999E-3"/>
    <n v="3.8999999999999999E-4"/>
    <n v="1.0962000000000001E-2"/>
  </r>
  <r>
    <s v="2855"/>
    <s v="統一證"/>
    <x v="61"/>
    <n v="27.1"/>
    <n v="27.4"/>
    <n v="27.6"/>
    <n v="28.05"/>
    <n v="28.65"/>
    <n v="297"/>
    <n v="292"/>
    <n v="152"/>
    <n v="2991"/>
    <n v="145"/>
    <n v="0"/>
    <n v="0"/>
    <n v="1"/>
    <n v="1"/>
    <n v="0"/>
    <n v="8.0487000000000003E-2"/>
    <n v="8.0007999999999996E-2"/>
    <n v="4.1951999999999996E-2"/>
    <n v="0.83897549999999999"/>
    <n v="4.1542500000000003E-2"/>
  </r>
  <r>
    <s v="2867"/>
    <s v="三商壽"/>
    <x v="60"/>
    <n v="9"/>
    <n v="9.0500000000000007"/>
    <n v="9.19"/>
    <n v="9.07"/>
    <n v="9.3699999999999992"/>
    <n v="-211"/>
    <n v="-550"/>
    <n v="1074"/>
    <n v="-1494"/>
    <n v="1848"/>
    <n v="0"/>
    <n v="1"/>
    <n v="1"/>
    <n v="2"/>
    <n v="0"/>
    <n v="-1.899E-2"/>
    <n v="-4.9775E-2"/>
    <n v="9.8700599999999999E-2"/>
    <n v="-0.13550580000000001"/>
    <n v="0.17315759999999999"/>
  </r>
  <r>
    <s v="2880"/>
    <s v="華南金"/>
    <x v="62"/>
    <n v="17.95"/>
    <n v="18"/>
    <n v="18.100000000000001"/>
    <n v="18.149999999999999"/>
    <n v="18.149999999999999"/>
    <n v="-3337"/>
    <n v="-1953"/>
    <n v="-626"/>
    <n v="-3279"/>
    <n v="-535"/>
    <n v="0"/>
    <n v="-170"/>
    <n v="7"/>
    <n v="10"/>
    <n v="0"/>
    <n v="-0.5989914999999999"/>
    <n v="-0.35154000000000002"/>
    <n v="-0.113306"/>
    <n v="-0.59513850000000001"/>
    <n v="-9.7102499999999994E-2"/>
  </r>
  <r>
    <s v="2881"/>
    <s v="富邦金"/>
    <x v="62"/>
    <n v="72"/>
    <n v="71.900000000000006"/>
    <n v="71.599999999999994"/>
    <n v="71.599999999999994"/>
    <n v="72"/>
    <n v="2941"/>
    <n v="572"/>
    <n v="378"/>
    <n v="953"/>
    <n v="2910"/>
    <n v="9"/>
    <n v="-987"/>
    <n v="-371"/>
    <n v="-2984"/>
    <n v="-169"/>
    <n v="2.1175199999999998"/>
    <n v="0.41126800000000002"/>
    <n v="0.270648"/>
    <n v="0.68234799999999984"/>
    <n v="2.0952000000000002"/>
  </r>
  <r>
    <s v="2882"/>
    <s v="國泰金"/>
    <x v="62"/>
    <n v="53.9"/>
    <n v="54.3"/>
    <n v="54.4"/>
    <n v="54.4"/>
    <n v="55.5"/>
    <n v="-3217"/>
    <n v="5857"/>
    <n v="4522"/>
    <n v="5008"/>
    <n v="15863"/>
    <n v="296"/>
    <n v="-143"/>
    <n v="-277"/>
    <n v="-1988"/>
    <n v="-318"/>
    <n v="-1.7339629999999999"/>
    <n v="3.1803509999999999"/>
    <n v="2.4599679999999999"/>
    <n v="2.7243520000000001"/>
    <n v="8.8039649999999998"/>
  </r>
  <r>
    <s v="2883"/>
    <s v="開發金"/>
    <x v="62"/>
    <n v="12.05"/>
    <n v="12.1"/>
    <n v="12.2"/>
    <n v="12.1"/>
    <n v="12.3"/>
    <n v="6418"/>
    <n v="-1037"/>
    <n v="-3909"/>
    <n v="667"/>
    <n v="12604"/>
    <n v="12"/>
    <n v="-255"/>
    <n v="-528"/>
    <n v="-9012"/>
    <n v="-1239"/>
    <n v="0.77336900000000008"/>
    <n v="-0.12547699999999998"/>
    <n v="-0.47689799999999993"/>
    <n v="8.0707000000000001E-2"/>
    <n v="1.5502920000000002"/>
  </r>
  <r>
    <s v="2884"/>
    <s v="玉山金"/>
    <x v="62"/>
    <n v="25.25"/>
    <n v="25.4"/>
    <n v="25.55"/>
    <n v="25.3"/>
    <n v="25.4"/>
    <n v="-5718"/>
    <n v="-2093"/>
    <n v="-949"/>
    <n v="-6402"/>
    <n v="-6299"/>
    <n v="27"/>
    <n v="-216"/>
    <n v="7"/>
    <n v="20"/>
    <n v="0"/>
    <n v="-1.4437949999999999"/>
    <n v="-0.53162199999999993"/>
    <n v="-0.2424695"/>
    <n v="-1.6197060000000001"/>
    <n v="-1.5999459999999999"/>
  </r>
  <r>
    <s v="2885"/>
    <s v="元大金"/>
    <x v="62"/>
    <n v="25"/>
    <n v="25.05"/>
    <n v="25.15"/>
    <n v="25.2"/>
    <n v="25.6"/>
    <n v="4189"/>
    <n v="-1956"/>
    <n v="-1026"/>
    <n v="-4197"/>
    <n v="2629"/>
    <n v="0"/>
    <n v="-204"/>
    <n v="6"/>
    <n v="8"/>
    <n v="0"/>
    <n v="1.04725"/>
    <n v="-0.48997800000000002"/>
    <n v="-0.25803899999999996"/>
    <n v="-1.057644"/>
    <n v="0.67302400000000007"/>
  </r>
  <r>
    <s v="2886"/>
    <s v="兆豐金"/>
    <x v="62"/>
    <n v="32.6"/>
    <n v="32.700000000000003"/>
    <n v="32.75"/>
    <n v="33.200000000000003"/>
    <n v="33.1"/>
    <n v="6637"/>
    <n v="5024"/>
    <n v="3753"/>
    <n v="9086"/>
    <n v="536"/>
    <n v="2"/>
    <n v="-191"/>
    <n v="-2694"/>
    <n v="-123"/>
    <n v="-502"/>
    <n v="2.163662"/>
    <n v="1.6428480000000001"/>
    <n v="1.2291075"/>
    <n v="3.0165519999999999"/>
    <n v="0.17741600000000002"/>
  </r>
  <r>
    <s v="2887"/>
    <s v="台新金"/>
    <x v="62"/>
    <n v="14.55"/>
    <n v="14.65"/>
    <n v="14.7"/>
    <n v="14.5"/>
    <n v="14.7"/>
    <n v="3038"/>
    <n v="1956"/>
    <n v="762"/>
    <n v="-10366"/>
    <n v="4112"/>
    <n v="8"/>
    <n v="-183"/>
    <n v="6"/>
    <n v="12"/>
    <n v="0"/>
    <n v="0.44202900000000001"/>
    <n v="0.28655400000000003"/>
    <n v="0.112014"/>
    <n v="-1.5030699999999999"/>
    <n v="0.60446399999999989"/>
  </r>
  <r>
    <s v="2888"/>
    <s v="新光金"/>
    <x v="62"/>
    <n v="9.3000000000000007"/>
    <n v="9.44"/>
    <n v="9.4700000000000006"/>
    <n v="9.33"/>
    <n v="9.93"/>
    <n v="602"/>
    <n v="15999"/>
    <n v="1618"/>
    <n v="-17582"/>
    <n v="141000"/>
    <n v="0"/>
    <n v="-3"/>
    <n v="7"/>
    <n v="-31"/>
    <n v="0"/>
    <n v="5.5986000000000001E-2"/>
    <n v="1.5103055999999999"/>
    <n v="0.15322460000000002"/>
    <n v="-1.6404006"/>
    <n v="14.001300000000001"/>
  </r>
  <r>
    <s v="2889"/>
    <s v="國票金"/>
    <x v="62"/>
    <n v="16.75"/>
    <n v="16.8"/>
    <n v="16.899999999999999"/>
    <n v="16.899999999999999"/>
    <n v="17.100000000000001"/>
    <n v="1019"/>
    <n v="-269"/>
    <n v="1085"/>
    <n v="1278"/>
    <n v="951"/>
    <n v="0"/>
    <n v="-46"/>
    <n v="0"/>
    <n v="0"/>
    <n v="0"/>
    <n v="0.17068249999999999"/>
    <n v="-4.5191999999999996E-2"/>
    <n v="0.183365"/>
    <n v="0.21598199999999998"/>
    <n v="0.16262100000000002"/>
  </r>
  <r>
    <s v="2890"/>
    <s v="永豐金"/>
    <x v="62"/>
    <n v="13.25"/>
    <n v="13.3"/>
    <n v="13.45"/>
    <n v="13.5"/>
    <n v="13.45"/>
    <n v="2732"/>
    <n v="-320"/>
    <n v="7976"/>
    <n v="3074"/>
    <n v="-6666"/>
    <n v="0"/>
    <n v="-194"/>
    <n v="593"/>
    <n v="-6"/>
    <n v="950"/>
    <n v="0.36198999999999998"/>
    <n v="-4.2560000000000001E-2"/>
    <n v="1.0727720000000001"/>
    <n v="0.41499000000000003"/>
    <n v="-0.89657699999999996"/>
  </r>
  <r>
    <s v="2891"/>
    <s v="中信金"/>
    <x v="62"/>
    <n v="22.5"/>
    <n v="22.85"/>
    <n v="23"/>
    <n v="22.4"/>
    <n v="23"/>
    <n v="997"/>
    <n v="32992"/>
    <n v="8574"/>
    <n v="-12999"/>
    <n v="25865"/>
    <n v="-1187"/>
    <n v="-3339"/>
    <n v="-627"/>
    <n v="-652"/>
    <n v="-630"/>
    <n v="0.224325"/>
    <n v="7.5386720000000009"/>
    <n v="1.9720200000000001"/>
    <n v="-2.9117759999999997"/>
    <n v="5.94895"/>
  </r>
  <r>
    <s v="2892"/>
    <s v="第一金"/>
    <x v="62"/>
    <n v="21.5"/>
    <n v="21.75"/>
    <n v="21.8"/>
    <n v="21.7"/>
    <n v="21.85"/>
    <n v="-1938"/>
    <n v="-1515"/>
    <n v="-1303"/>
    <n v="-6162"/>
    <n v="2060"/>
    <n v="4"/>
    <n v="-183"/>
    <n v="-121"/>
    <n v="8"/>
    <n v="-344"/>
    <n v="-0.41666999999999998"/>
    <n v="-0.32951249999999999"/>
    <n v="-0.28405400000000003"/>
    <n v="-1.337154"/>
    <n v="0.45011000000000001"/>
  </r>
  <r>
    <s v="2897"/>
    <s v="王道銀行"/>
    <x v="59"/>
    <n v="6.89"/>
    <n v="6.91"/>
    <n v="6.92"/>
    <n v="6.88"/>
    <n v="7.02"/>
    <n v="348"/>
    <n v="-702"/>
    <n v="-76"/>
    <n v="-781"/>
    <n v="364"/>
    <n v="0"/>
    <n v="0"/>
    <n v="2"/>
    <n v="1"/>
    <n v="0"/>
    <n v="2.3977199999999997E-2"/>
    <n v="-4.8508199999999994E-2"/>
    <n v="-5.2591999999999995E-3"/>
    <n v="-5.3732799999999997E-2"/>
    <n v="2.5552799999999997E-2"/>
  </r>
  <r>
    <s v="2901"/>
    <s v="欣欣"/>
    <x v="9"/>
    <n v="29.3"/>
    <n v="29.1"/>
    <n v="28.5"/>
    <n v="28.25"/>
    <n v="28.3"/>
    <n v="0"/>
    <n v="-1"/>
    <n v="0"/>
    <n v="-3"/>
    <n v="-1"/>
    <n v="0"/>
    <n v="0"/>
    <n v="0"/>
    <n v="0"/>
    <n v="0"/>
    <n v="0"/>
    <n v="-2.9100000000000003E-4"/>
    <n v="0"/>
    <n v="-8.4749999999999995E-4"/>
    <n v="-2.8299999999999999E-4"/>
  </r>
  <r>
    <s v="2903"/>
    <s v="遠百"/>
    <x v="9"/>
    <n v="21.6"/>
    <n v="21.85"/>
    <n v="22.25"/>
    <n v="22.45"/>
    <n v="22.25"/>
    <n v="61"/>
    <n v="-6"/>
    <n v="-34"/>
    <n v="-361"/>
    <n v="-208"/>
    <n v="0"/>
    <n v="0"/>
    <n v="0"/>
    <n v="0"/>
    <n v="0"/>
    <n v="1.3176000000000002E-2"/>
    <n v="-1.3110000000000003E-3"/>
    <n v="-7.5649999999999997E-3"/>
    <n v="-8.1044499999999992E-2"/>
    <n v="-4.6280000000000002E-2"/>
  </r>
  <r>
    <s v="2904"/>
    <s v="匯僑"/>
    <x v="2"/>
    <n v="28.9"/>
    <n v="29.2"/>
    <n v="29.05"/>
    <n v="28.7"/>
    <n v="28.9"/>
    <n v="7"/>
    <n v="-6"/>
    <n v="-16"/>
    <n v="-24"/>
    <n v="5"/>
    <n v="0"/>
    <n v="0"/>
    <n v="0"/>
    <n v="0"/>
    <n v="0"/>
    <n v="2.0229999999999996E-3"/>
    <n v="-1.7519999999999999E-3"/>
    <n v="-4.6480000000000002E-3"/>
    <n v="-6.8879999999999992E-3"/>
    <n v="1.4450000000000001E-3"/>
  </r>
  <r>
    <s v="2905"/>
    <s v="三商"/>
    <x v="9"/>
    <n v="21.7"/>
    <n v="21.65"/>
    <n v="21.75"/>
    <n v="21.5"/>
    <n v="21.75"/>
    <n v="327"/>
    <n v="-82"/>
    <n v="73"/>
    <n v="-249"/>
    <n v="266"/>
    <n v="0"/>
    <n v="0"/>
    <n v="0"/>
    <n v="0"/>
    <n v="0"/>
    <n v="7.0958999999999994E-2"/>
    <n v="-1.7752999999999998E-2"/>
    <n v="1.5877499999999999E-2"/>
    <n v="-5.3534999999999999E-2"/>
    <n v="5.7854999999999997E-2"/>
  </r>
  <r>
    <s v="2906"/>
    <s v="高林"/>
    <x v="9"/>
    <n v="15.4"/>
    <n v="15.6"/>
    <n v="15.5"/>
    <n v="15.7"/>
    <n v="15.65"/>
    <n v="-20"/>
    <n v="-171"/>
    <n v="27"/>
    <n v="23"/>
    <n v="9"/>
    <n v="0"/>
    <n v="0"/>
    <n v="0"/>
    <n v="0"/>
    <n v="0"/>
    <n v="-3.0799999999999998E-3"/>
    <n v="-2.6675999999999998E-2"/>
    <n v="4.1850000000000004E-3"/>
    <n v="3.6109999999999996E-3"/>
    <n v="1.4085E-3"/>
  </r>
  <r>
    <s v="2908"/>
    <s v="特力"/>
    <x v="9"/>
    <n v="25.95"/>
    <n v="26.05"/>
    <n v="26.8"/>
    <n v="26.55"/>
    <n v="27.05"/>
    <n v="4"/>
    <n v="17"/>
    <n v="195"/>
    <n v="17"/>
    <n v="163"/>
    <n v="0"/>
    <n v="0"/>
    <n v="0"/>
    <n v="0"/>
    <n v="0"/>
    <n v="1.0380000000000001E-3"/>
    <n v="4.4285000000000001E-3"/>
    <n v="5.2260000000000001E-2"/>
    <n v="4.5135000000000002E-3"/>
    <n v="4.4091500000000006E-2"/>
  </r>
  <r>
    <s v="2910"/>
    <s v="統領"/>
    <x v="9"/>
    <n v="31.5"/>
    <n v="31.9"/>
    <n v="32.35"/>
    <n v="31.25"/>
    <n v="31.75"/>
    <n v="0"/>
    <n v="1"/>
    <n v="0"/>
    <n v="-8"/>
    <n v="0"/>
    <n v="0"/>
    <n v="0"/>
    <n v="0"/>
    <n v="0"/>
    <n v="0"/>
    <n v="0"/>
    <n v="3.19E-4"/>
    <n v="0"/>
    <n v="-2.5000000000000001E-3"/>
    <n v="0"/>
  </r>
  <r>
    <s v="2911"/>
    <s v="麗嬰房"/>
    <x v="9"/>
    <n v="7.68"/>
    <n v="7.7"/>
    <n v="7.69"/>
    <n v="7.62"/>
    <n v="7.7"/>
    <n v="143"/>
    <n v="14"/>
    <n v="-1"/>
    <n v="7"/>
    <n v="89"/>
    <n v="0"/>
    <n v="0"/>
    <n v="0"/>
    <n v="0"/>
    <n v="0"/>
    <n v="1.09824E-2"/>
    <n v="1.078E-3"/>
    <n v="-7.6899999999999999E-5"/>
    <n v="5.3340000000000006E-4"/>
    <n v="6.8530000000000006E-3"/>
  </r>
  <r>
    <s v="2912"/>
    <s v="統一超"/>
    <x v="9"/>
    <n v="264.5"/>
    <n v="264.5"/>
    <n v="261.5"/>
    <n v="259"/>
    <n v="262"/>
    <n v="-358"/>
    <n v="-243"/>
    <n v="-900"/>
    <n v="-2041"/>
    <n v="-464"/>
    <n v="0"/>
    <n v="58"/>
    <n v="1"/>
    <n v="276"/>
    <n v="64"/>
    <n v="-0.94691000000000003"/>
    <n v="-0.64273499999999995"/>
    <n v="-2.3534999999999999"/>
    <n v="-5.2861900000000004"/>
    <n v="-1.2156800000000001"/>
  </r>
  <r>
    <s v="2913"/>
    <s v="農林"/>
    <x v="9"/>
    <n v="19.05"/>
    <n v="18.600000000000001"/>
    <n v="18.75"/>
    <n v="18.7"/>
    <n v="19.100000000000001"/>
    <n v="-762"/>
    <n v="-2228"/>
    <n v="346"/>
    <n v="-430"/>
    <n v="-416"/>
    <n v="0"/>
    <n v="0"/>
    <n v="0"/>
    <n v="0"/>
    <n v="0"/>
    <n v="-0.14516100000000001"/>
    <n v="-0.41440800000000005"/>
    <n v="6.4875000000000002E-2"/>
    <n v="-8.0409999999999995E-2"/>
    <n v="-7.9455999999999999E-2"/>
  </r>
  <r>
    <s v="2915"/>
    <s v="潤泰全"/>
    <x v="9"/>
    <n v="82.7"/>
    <n v="82.9"/>
    <n v="83.1"/>
    <n v="82.3"/>
    <n v="82.8"/>
    <n v="314"/>
    <n v="-104"/>
    <n v="388"/>
    <n v="-264"/>
    <n v="612"/>
    <n v="0"/>
    <n v="-8"/>
    <n v="0"/>
    <n v="0"/>
    <n v="0"/>
    <n v="0.25967800000000002"/>
    <n v="-8.6216000000000001E-2"/>
    <n v="0.32242799999999999"/>
    <n v="-0.21727200000000002"/>
    <n v="0.50673599999999996"/>
  </r>
  <r>
    <s v="2916"/>
    <s v="滿心"/>
    <x v="9"/>
    <n v="22.5"/>
    <n v="22.8"/>
    <n v="22.25"/>
    <n v="22.35"/>
    <n v="22.3"/>
    <n v="16"/>
    <n v="-5"/>
    <n v="-6"/>
    <n v="-4"/>
    <n v="-5"/>
    <n v="0"/>
    <n v="0"/>
    <n v="0"/>
    <n v="0"/>
    <n v="0"/>
    <n v="3.5999999999999999E-3"/>
    <n v="-1.14E-3"/>
    <n v="-1.335E-3"/>
    <n v="-8.9400000000000005E-4"/>
    <n v="-1.1150000000000001E-3"/>
  </r>
  <r>
    <s v="2923"/>
    <s v="鼎固-KY"/>
    <x v="5"/>
    <n v="27.85"/>
    <n v="28.45"/>
    <n v="28.7"/>
    <n v="28.5"/>
    <n v="28.35"/>
    <n v="4"/>
    <n v="-2"/>
    <n v="-15"/>
    <n v="-78"/>
    <n v="11"/>
    <n v="0"/>
    <n v="0"/>
    <n v="0"/>
    <n v="0"/>
    <n v="0"/>
    <n v="1.114E-3"/>
    <n v="-5.6899999999999995E-4"/>
    <n v="-4.3049999999999998E-3"/>
    <n v="-2.223E-2"/>
    <n v="3.1185000000000002E-3"/>
  </r>
  <r>
    <s v="2924"/>
    <s v="東凌-KY"/>
    <x v="9"/>
    <n v="18.399999999999999"/>
    <n v="18.399999999999999"/>
    <n v="18.100000000000001"/>
    <n v="18.100000000000001"/>
    <n v="18.100000000000001"/>
    <n v="-1"/>
    <n v="-1"/>
    <n v="-2"/>
    <n v="-1"/>
    <n v="-1"/>
    <n v="0"/>
    <n v="0"/>
    <n v="0"/>
    <n v="0"/>
    <n v="0"/>
    <n v="-1.8399999999999997E-4"/>
    <n v="-1.8399999999999997E-4"/>
    <n v="-3.6200000000000002E-4"/>
    <n v="-1.8100000000000001E-4"/>
    <n v="-1.8100000000000001E-4"/>
  </r>
  <r>
    <s v="2926"/>
    <s v="誠品生活"/>
    <x v="9"/>
    <n v="62.5"/>
    <n v="62.7"/>
    <n v="62.2"/>
    <n v="61.5"/>
    <n v="63.5"/>
    <n v="-1"/>
    <n v="-50"/>
    <n v="-30"/>
    <n v="-23"/>
    <n v="-16"/>
    <n v="0"/>
    <n v="0"/>
    <n v="0"/>
    <n v="0"/>
    <n v="0"/>
    <n v="-6.2500000000000001E-4"/>
    <n v="-3.1350000000000003E-2"/>
    <n v="-1.866E-2"/>
    <n v="-1.4145E-2"/>
    <n v="-1.0160000000000001E-2"/>
  </r>
  <r>
    <s v="2928"/>
    <s v="紅馬-KY"/>
    <x v="3"/>
    <n v="20"/>
    <n v="20.2"/>
    <n v="20.25"/>
    <n v="20.149999999999999"/>
    <n v="20.149999999999999"/>
    <n v="1"/>
    <n v="-3"/>
    <n v="1"/>
    <n v="-2"/>
    <n v="0"/>
    <n v="0"/>
    <n v="0"/>
    <n v="0"/>
    <n v="0"/>
    <n v="0"/>
    <n v="2.0000000000000001E-4"/>
    <n v="-6.0599999999999998E-4"/>
    <n v="2.0249999999999999E-4"/>
    <n v="-4.0299999999999998E-4"/>
    <n v="0"/>
  </r>
  <r>
    <s v="2929"/>
    <s v="淘帝-KY"/>
    <x v="9"/>
    <n v="13.25"/>
    <n v="14.4"/>
    <n v="14.2"/>
    <n v="14.15"/>
    <n v="14.6"/>
    <n v="8"/>
    <n v="16"/>
    <n v="19"/>
    <n v="-167"/>
    <n v="48"/>
    <n v="0"/>
    <n v="0"/>
    <n v="0"/>
    <n v="0"/>
    <n v="0"/>
    <n v="1.06E-3"/>
    <n v="2.3040000000000001E-3"/>
    <n v="2.6980000000000003E-3"/>
    <n v="-2.3630500000000002E-2"/>
    <n v="7.0079999999999995E-3"/>
  </r>
  <r>
    <s v="2936"/>
    <s v="客思達-KY"/>
    <x v="9"/>
    <n v="22.25"/>
    <n v="22.45"/>
    <n v="22.45"/>
    <n v="22.55"/>
    <n v="22.85"/>
    <n v="1"/>
    <n v="2"/>
    <n v="1"/>
    <n v="-10"/>
    <n v="-1"/>
    <n v="0"/>
    <n v="0"/>
    <n v="0"/>
    <n v="0"/>
    <n v="0"/>
    <n v="2.2249999999999999E-4"/>
    <n v="4.4899999999999996E-4"/>
    <n v="2.2449999999999998E-4"/>
    <n v="-2.2550000000000001E-3"/>
    <n v="-2.2850000000000002E-4"/>
  </r>
  <r>
    <s v="2937"/>
    <s v="集雅社"/>
    <x v="9"/>
    <n v="35"/>
    <n v="35.5"/>
    <n v="35.5"/>
    <n v="35.5"/>
    <n v="36"/>
    <n v="3"/>
    <n v="0"/>
    <n v="0"/>
    <n v="0"/>
    <n v="1"/>
    <n v="0"/>
    <n v="0"/>
    <n v="0"/>
    <n v="0"/>
    <n v="0"/>
    <n v="1.0499999999999999E-3"/>
    <n v="0"/>
    <n v="0"/>
    <n v="0"/>
    <n v="3.6000000000000002E-4"/>
  </r>
  <r>
    <s v="2939"/>
    <s v="凱羿-KY"/>
    <x v="9"/>
    <n v="30.8"/>
    <n v="31.65"/>
    <n v="31.85"/>
    <n v="32.35"/>
    <n v="32.65"/>
    <n v="0"/>
    <n v="5"/>
    <n v="6"/>
    <n v="62"/>
    <n v="66"/>
    <n v="0"/>
    <n v="0"/>
    <n v="0"/>
    <n v="0"/>
    <n v="0"/>
    <n v="0"/>
    <n v="1.5824999999999999E-3"/>
    <n v="1.9110000000000002E-3"/>
    <n v="2.0057000000000002E-2"/>
    <n v="2.1549000000000002E-2"/>
  </r>
  <r>
    <s v="3002"/>
    <s v="歐格"/>
    <x v="10"/>
    <n v="11.9"/>
    <n v="11.95"/>
    <n v="12"/>
    <n v="11.75"/>
    <n v="12"/>
    <n v="-1"/>
    <n v="-2"/>
    <n v="-1"/>
    <n v="2"/>
    <n v="2"/>
    <n v="0"/>
    <n v="0"/>
    <n v="0"/>
    <n v="0"/>
    <n v="0"/>
    <n v="-1.1900000000000001E-4"/>
    <n v="-2.3899999999999998E-4"/>
    <n v="-1.2E-4"/>
    <n v="2.3499999999999999E-4"/>
    <n v="2.4000000000000001E-4"/>
  </r>
  <r>
    <s v="3003"/>
    <s v="健和興"/>
    <x v="15"/>
    <n v="65"/>
    <n v="66.599999999999994"/>
    <n v="67.8"/>
    <n v="69.8"/>
    <n v="72.599999999999994"/>
    <n v="111"/>
    <n v="-79"/>
    <n v="-4028"/>
    <n v="863"/>
    <n v="660"/>
    <n v="0"/>
    <n v="330"/>
    <n v="0"/>
    <n v="290"/>
    <n v="295"/>
    <n v="7.2150000000000006E-2"/>
    <n v="-5.2613999999999994E-2"/>
    <n v="-2.7309839999999999"/>
    <n v="0.60237399999999997"/>
    <n v="0.47915999999999992"/>
  </r>
  <r>
    <s v="3004"/>
    <s v="豐達科"/>
    <x v="16"/>
    <n v="52.1"/>
    <n v="52.3"/>
    <n v="53"/>
    <n v="52.9"/>
    <n v="57.6"/>
    <n v="22"/>
    <n v="-12"/>
    <n v="8"/>
    <n v="5"/>
    <n v="24"/>
    <n v="0"/>
    <n v="0"/>
    <n v="0"/>
    <n v="0"/>
    <n v="0"/>
    <n v="1.1462E-2"/>
    <n v="-6.2759999999999995E-3"/>
    <n v="4.2399999999999998E-3"/>
    <n v="2.6450000000000002E-3"/>
    <n v="1.3824000000000001E-2"/>
  </r>
  <r>
    <s v="3005"/>
    <s v="神基"/>
    <x v="33"/>
    <n v="49.9"/>
    <n v="50.8"/>
    <n v="50.7"/>
    <n v="52.7"/>
    <n v="52"/>
    <n v="-178"/>
    <n v="-116"/>
    <n v="1"/>
    <n v="527"/>
    <n v="-900"/>
    <n v="0"/>
    <n v="1"/>
    <n v="0"/>
    <n v="0"/>
    <n v="0"/>
    <n v="-8.8821999999999984E-2"/>
    <n v="-5.8927999999999994E-2"/>
    <n v="5.0700000000000007E-4"/>
    <n v="0.277729"/>
    <n v="-0.46800000000000003"/>
  </r>
  <r>
    <s v="3006"/>
    <s v="晶豪科"/>
    <x v="46"/>
    <n v="117"/>
    <n v="128.5"/>
    <n v="126"/>
    <n v="126.5"/>
    <n v="135"/>
    <n v="1842"/>
    <n v="-3613"/>
    <n v="-9033"/>
    <n v="513"/>
    <n v="415"/>
    <n v="100"/>
    <n v="770"/>
    <n v="-340"/>
    <n v="102"/>
    <n v="37"/>
    <n v="2.1551399999999998"/>
    <n v="-4.6427050000000003"/>
    <n v="-11.38158"/>
    <n v="0.64894499999999999"/>
    <n v="0.56025000000000003"/>
  </r>
  <r>
    <s v="3008"/>
    <s v="大立光"/>
    <x v="63"/>
    <n v="2935"/>
    <n v="2940"/>
    <n v="2920"/>
    <n v="2900"/>
    <n v="2910"/>
    <n v="34"/>
    <n v="22"/>
    <n v="-38"/>
    <n v="-47"/>
    <n v="25"/>
    <n v="0"/>
    <n v="0"/>
    <n v="0"/>
    <n v="-1"/>
    <n v="0"/>
    <n v="0.99790000000000001"/>
    <n v="0.64680000000000004"/>
    <n v="-1.1095999999999999"/>
    <n v="-1.363"/>
    <n v="0.72750000000000004"/>
  </r>
  <r>
    <s v="3010"/>
    <s v="華立"/>
    <x v="14"/>
    <n v="76"/>
    <n v="77.099999999999994"/>
    <n v="77.099999999999994"/>
    <n v="76.5"/>
    <n v="77.2"/>
    <n v="-62"/>
    <n v="222"/>
    <n v="-75"/>
    <n v="-43"/>
    <n v="18"/>
    <n v="0"/>
    <n v="-3"/>
    <n v="0"/>
    <n v="0"/>
    <n v="0"/>
    <n v="-4.7120000000000002E-2"/>
    <n v="0.17116199999999998"/>
    <n v="-5.7825000000000001E-2"/>
    <n v="-3.2895000000000001E-2"/>
    <n v="1.3896000000000002E-2"/>
  </r>
  <r>
    <s v="3011"/>
    <s v="今皓"/>
    <x v="15"/>
    <n v="7.6"/>
    <n v="7.85"/>
    <n v="7.94"/>
    <n v="7.86"/>
    <n v="8"/>
    <n v="93"/>
    <n v="-15"/>
    <n v="10"/>
    <n v="-29"/>
    <n v="71"/>
    <n v="0"/>
    <n v="0"/>
    <n v="0"/>
    <n v="0"/>
    <n v="0"/>
    <n v="7.0679999999999996E-3"/>
    <n v="-1.1774999999999999E-3"/>
    <n v="7.9400000000000011E-4"/>
    <n v="-2.2794E-3"/>
    <n v="5.6800000000000002E-3"/>
  </r>
  <r>
    <s v="3013"/>
    <s v="晟銘電"/>
    <x v="42"/>
    <n v="12.9"/>
    <n v="13.15"/>
    <n v="13.1"/>
    <n v="13.15"/>
    <n v="13.2"/>
    <n v="129"/>
    <n v="72"/>
    <n v="8"/>
    <n v="24"/>
    <n v="37"/>
    <n v="0"/>
    <n v="0"/>
    <n v="0"/>
    <n v="0"/>
    <n v="0"/>
    <n v="1.6641000000000003E-2"/>
    <n v="9.4680000000000007E-3"/>
    <n v="1.0479999999999999E-3"/>
    <n v="3.1560000000000004E-3"/>
    <n v="4.8839999999999995E-3"/>
  </r>
  <r>
    <s v="3014"/>
    <s v="聯陽"/>
    <x v="46"/>
    <n v="115"/>
    <n v="116"/>
    <n v="117.5"/>
    <n v="121"/>
    <n v="122.5"/>
    <n v="-106"/>
    <n v="-442"/>
    <n v="1297"/>
    <n v="2897"/>
    <n v="-2207"/>
    <n v="0"/>
    <n v="248"/>
    <n v="0"/>
    <n v="0"/>
    <n v="0"/>
    <n v="-0.12189999999999999"/>
    <n v="-0.51271999999999995"/>
    <n v="1.5239750000000001"/>
    <n v="3.5053700000000001"/>
    <n v="-2.7035749999999998"/>
  </r>
  <r>
    <s v="3015"/>
    <s v="全漢"/>
    <x v="10"/>
    <n v="42.25"/>
    <n v="42.7"/>
    <n v="43"/>
    <n v="42.7"/>
    <n v="43.7"/>
    <n v="-16"/>
    <n v="-131"/>
    <n v="1"/>
    <n v="21"/>
    <n v="208"/>
    <n v="0"/>
    <n v="0"/>
    <n v="0"/>
    <n v="0"/>
    <n v="0"/>
    <n v="-6.7600000000000004E-3"/>
    <n v="-5.5937000000000008E-2"/>
    <n v="4.2999999999999999E-4"/>
    <n v="8.967000000000001E-3"/>
    <n v="9.0896000000000005E-2"/>
  </r>
  <r>
    <s v="3016"/>
    <s v="嘉晶"/>
    <x v="38"/>
    <n v="62.8"/>
    <n v="66.3"/>
    <n v="66"/>
    <n v="66.599999999999994"/>
    <n v="66.900000000000006"/>
    <n v="554"/>
    <n v="-440"/>
    <n v="-495"/>
    <n v="438"/>
    <n v="71"/>
    <n v="0"/>
    <n v="0"/>
    <n v="0"/>
    <n v="0"/>
    <n v="0"/>
    <n v="0.34791199999999994"/>
    <n v="-0.29171999999999998"/>
    <n v="-0.32669999999999999"/>
    <n v="0.29170799999999997"/>
    <n v="4.7499000000000006E-2"/>
  </r>
  <r>
    <s v="3017"/>
    <s v="奇鋐"/>
    <x v="7"/>
    <n v="66.7"/>
    <n v="68"/>
    <n v="68.599999999999994"/>
    <n v="70.3"/>
    <n v="71.599999999999994"/>
    <n v="-295"/>
    <n v="2049"/>
    <n v="-97"/>
    <n v="178"/>
    <n v="3592"/>
    <n v="226"/>
    <n v="494"/>
    <n v="-70"/>
    <n v="380"/>
    <n v="182"/>
    <n v="-0.196765"/>
    <n v="1.3933199999999999"/>
    <n v="-6.6542000000000004E-2"/>
    <n v="0.125134"/>
    <n v="2.5718719999999999"/>
  </r>
  <r>
    <s v="3018"/>
    <s v="同開"/>
    <x v="45"/>
    <n v="16.2"/>
    <n v="16.2"/>
    <n v="16.350000000000001"/>
    <n v="16.399999999999999"/>
    <n v="16.5"/>
    <n v="21"/>
    <n v="1"/>
    <n v="7"/>
    <n v="2"/>
    <n v="8"/>
    <n v="0"/>
    <n v="0"/>
    <n v="0"/>
    <n v="0"/>
    <n v="0"/>
    <n v="3.4020000000000001E-3"/>
    <n v="1.6199999999999998E-4"/>
    <n v="1.1445000000000001E-3"/>
    <n v="3.2799999999999995E-4"/>
    <n v="1.32E-3"/>
  </r>
  <r>
    <s v="3019"/>
    <s v="亞光"/>
    <x v="63"/>
    <n v="77.400000000000006"/>
    <n v="78.2"/>
    <n v="79"/>
    <n v="79.2"/>
    <n v="81.2"/>
    <n v="496"/>
    <n v="319"/>
    <n v="8"/>
    <n v="295"/>
    <n v="1096"/>
    <n v="0"/>
    <n v="0"/>
    <n v="0"/>
    <n v="0"/>
    <n v="0"/>
    <n v="0.38390400000000002"/>
    <n v="0.24945799999999999"/>
    <n v="6.3200000000000001E-3"/>
    <n v="0.23363999999999999"/>
    <n v="0.88995199999999997"/>
  </r>
  <r>
    <s v="3021"/>
    <s v="鴻名"/>
    <x v="15"/>
    <n v="20.95"/>
    <n v="20.75"/>
    <n v="20.45"/>
    <n v="20.399999999999999"/>
    <n v="20.55"/>
    <n v="-16"/>
    <n v="-79"/>
    <n v="-42"/>
    <n v="6"/>
    <n v="10"/>
    <n v="0"/>
    <n v="0"/>
    <n v="0"/>
    <n v="0"/>
    <n v="0"/>
    <n v="-3.3519999999999999E-3"/>
    <n v="-1.6392500000000001E-2"/>
    <n v="-8.5889999999999994E-3"/>
    <n v="1.2239999999999998E-3"/>
    <n v="2.055E-3"/>
  </r>
  <r>
    <s v="3022"/>
    <s v="威強電"/>
    <x v="49"/>
    <n v="49.1"/>
    <n v="49.85"/>
    <n v="49.95"/>
    <n v="49.8"/>
    <n v="50.5"/>
    <n v="49"/>
    <n v="-23"/>
    <n v="-3"/>
    <n v="24"/>
    <n v="114"/>
    <n v="0"/>
    <n v="0"/>
    <n v="0"/>
    <n v="0"/>
    <n v="0"/>
    <n v="2.4059000000000001E-2"/>
    <n v="-1.14655E-2"/>
    <n v="-1.4985000000000003E-3"/>
    <n v="1.1951999999999997E-2"/>
    <n v="5.7570000000000003E-2"/>
  </r>
  <r>
    <s v="3023"/>
    <s v="信邦"/>
    <x v="15"/>
    <n v="251.5"/>
    <n v="260"/>
    <n v="258.5"/>
    <n v="264.5"/>
    <n v="261.5"/>
    <n v="242"/>
    <n v="221"/>
    <n v="17"/>
    <n v="41"/>
    <n v="9"/>
    <n v="0"/>
    <n v="0"/>
    <n v="0"/>
    <n v="-1"/>
    <n v="-8"/>
    <n v="0.60863"/>
    <n v="0.5746"/>
    <n v="4.3944999999999998E-2"/>
    <n v="0.108445"/>
    <n v="2.3535E-2"/>
  </r>
  <r>
    <s v="3024"/>
    <s v="憶聲"/>
    <x v="43"/>
    <n v="13.15"/>
    <n v="13.35"/>
    <n v="13.15"/>
    <n v="13.2"/>
    <n v="13.6"/>
    <n v="361"/>
    <n v="-607"/>
    <n v="368"/>
    <n v="-166"/>
    <n v="751"/>
    <n v="0"/>
    <n v="0"/>
    <n v="0"/>
    <n v="0"/>
    <n v="0"/>
    <n v="4.7471500000000007E-2"/>
    <n v="-8.1034499999999995E-2"/>
    <n v="4.8391999999999998E-2"/>
    <n v="-2.1911999999999997E-2"/>
    <n v="0.102136"/>
  </r>
  <r>
    <s v="3025"/>
    <s v="星通"/>
    <x v="32"/>
    <n v="26.1"/>
    <n v="25.9"/>
    <n v="25.6"/>
    <n v="25.6"/>
    <n v="25.95"/>
    <n v="272"/>
    <n v="-77"/>
    <n v="49"/>
    <n v="114"/>
    <n v="152"/>
    <n v="0"/>
    <n v="0"/>
    <n v="0"/>
    <n v="0"/>
    <n v="0"/>
    <n v="7.0992000000000013E-2"/>
    <n v="-1.9942999999999999E-2"/>
    <n v="1.2544000000000001E-2"/>
    <n v="2.9184000000000002E-2"/>
    <n v="3.9444E-2"/>
  </r>
  <r>
    <s v="3026"/>
    <s v="禾伸堂"/>
    <x v="34"/>
    <n v="127.5"/>
    <n v="130.5"/>
    <n v="130.5"/>
    <n v="129.5"/>
    <n v="131.5"/>
    <n v="306"/>
    <n v="450"/>
    <n v="210"/>
    <n v="288"/>
    <n v="259"/>
    <n v="0"/>
    <n v="0"/>
    <n v="0"/>
    <n v="0"/>
    <n v="0"/>
    <n v="0.39015"/>
    <n v="0.58725000000000005"/>
    <n v="0.27405000000000002"/>
    <n v="0.37296000000000001"/>
    <n v="0.34058500000000003"/>
  </r>
  <r>
    <s v="3027"/>
    <s v="盛達"/>
    <x v="10"/>
    <n v="22.6"/>
    <n v="22.8"/>
    <n v="23.2"/>
    <n v="23.2"/>
    <n v="23.3"/>
    <n v="-1569"/>
    <n v="76"/>
    <n v="-711"/>
    <n v="-162"/>
    <n v="-97"/>
    <n v="0"/>
    <n v="0"/>
    <n v="0"/>
    <n v="0"/>
    <n v="0"/>
    <n v="-0.35459400000000002"/>
    <n v="1.7328E-2"/>
    <n v="-0.16495200000000002"/>
    <n v="-3.7583999999999999E-2"/>
    <n v="-2.2601E-2"/>
  </r>
  <r>
    <s v="3028"/>
    <s v="增你強"/>
    <x v="14"/>
    <n v="28.05"/>
    <n v="28.1"/>
    <n v="28.05"/>
    <n v="27.8"/>
    <n v="28.05"/>
    <n v="180"/>
    <n v="-72"/>
    <n v="59"/>
    <n v="140"/>
    <n v="114"/>
    <n v="0"/>
    <n v="0"/>
    <n v="0"/>
    <n v="0"/>
    <n v="0"/>
    <n v="5.049E-2"/>
    <n v="-2.0232E-2"/>
    <n v="1.6549500000000002E-2"/>
    <n v="3.8920000000000003E-2"/>
    <n v="3.1977000000000005E-2"/>
  </r>
  <r>
    <s v="3029"/>
    <s v="零壹"/>
    <x v="55"/>
    <n v="45.5"/>
    <n v="45.65"/>
    <n v="46.25"/>
    <n v="47"/>
    <n v="46.95"/>
    <n v="278"/>
    <n v="65"/>
    <n v="131"/>
    <n v="-33"/>
    <n v="-25"/>
    <n v="0"/>
    <n v="0"/>
    <n v="0"/>
    <n v="0"/>
    <n v="0"/>
    <n v="0.12648999999999999"/>
    <n v="2.9672500000000001E-2"/>
    <n v="6.0587500000000002E-2"/>
    <n v="-1.5509999999999999E-2"/>
    <n v="-1.17375E-2"/>
  </r>
  <r>
    <s v="3030"/>
    <s v="德律"/>
    <x v="39"/>
    <n v="56.4"/>
    <n v="56.7"/>
    <n v="56.6"/>
    <n v="56.9"/>
    <n v="57.1"/>
    <n v="60"/>
    <n v="18"/>
    <n v="-147"/>
    <n v="-6"/>
    <n v="-16"/>
    <n v="0"/>
    <n v="0"/>
    <n v="0"/>
    <n v="0"/>
    <n v="0"/>
    <n v="3.3840000000000002E-2"/>
    <n v="1.0206E-2"/>
    <n v="-8.3202000000000012E-2"/>
    <n v="-3.4139999999999999E-3"/>
    <n v="-9.136E-3"/>
  </r>
  <r>
    <s v="3031"/>
    <s v="佰鴻"/>
    <x v="28"/>
    <n v="17.350000000000001"/>
    <n v="17.649999999999999"/>
    <n v="17.95"/>
    <n v="18.100000000000001"/>
    <n v="18.3"/>
    <n v="167"/>
    <n v="105"/>
    <n v="123"/>
    <n v="-30"/>
    <n v="120"/>
    <n v="0"/>
    <n v="0"/>
    <n v="0"/>
    <n v="0"/>
    <n v="0"/>
    <n v="2.8974500000000004E-2"/>
    <n v="1.8532499999999997E-2"/>
    <n v="2.2078499999999997E-2"/>
    <n v="-5.4299999999999999E-3"/>
    <n v="2.196E-2"/>
  </r>
  <r>
    <s v="3032"/>
    <s v="偉訓"/>
    <x v="42"/>
    <n v="41.25"/>
    <n v="41.25"/>
    <n v="41.1"/>
    <n v="41.1"/>
    <n v="41.45"/>
    <n v="59"/>
    <n v="-103"/>
    <n v="20"/>
    <n v="34"/>
    <n v="28"/>
    <n v="0"/>
    <n v="0"/>
    <n v="0"/>
    <n v="0"/>
    <n v="0"/>
    <n v="2.4337500000000001E-2"/>
    <n v="-4.2487499999999997E-2"/>
    <n v="8.2199999999999999E-3"/>
    <n v="1.3974E-2"/>
    <n v="1.1606000000000002E-2"/>
  </r>
  <r>
    <s v="3033"/>
    <s v="威健"/>
    <x v="14"/>
    <n v="22.5"/>
    <n v="22.85"/>
    <n v="22.85"/>
    <n v="22.7"/>
    <n v="23"/>
    <n v="608"/>
    <n v="27"/>
    <n v="362"/>
    <n v="365"/>
    <n v="722"/>
    <n v="0"/>
    <n v="0"/>
    <n v="0"/>
    <n v="0"/>
    <n v="0"/>
    <n v="0.1368"/>
    <n v="6.1695000000000005E-3"/>
    <n v="8.2717000000000013E-2"/>
    <n v="8.2854999999999998E-2"/>
    <n v="0.16606000000000001"/>
  </r>
  <r>
    <s v="3034"/>
    <s v="聯詠"/>
    <x v="46"/>
    <n v="487.5"/>
    <n v="491"/>
    <n v="487"/>
    <n v="495.5"/>
    <n v="505"/>
    <n v="1552"/>
    <n v="-645"/>
    <n v="-795"/>
    <n v="1330"/>
    <n v="-1101"/>
    <n v="22"/>
    <n v="-18"/>
    <n v="214"/>
    <n v="242"/>
    <n v="1093"/>
    <n v="7.5659999999999998"/>
    <n v="-3.1669499999999999"/>
    <n v="-3.8716499999999998"/>
    <n v="6.5901500000000004"/>
    <n v="-5.5600500000000004"/>
  </r>
  <r>
    <s v="3035"/>
    <s v="智原"/>
    <x v="46"/>
    <n v="61.4"/>
    <n v="67.5"/>
    <n v="66.3"/>
    <n v="65.599999999999994"/>
    <n v="67.5"/>
    <n v="-121"/>
    <n v="-658"/>
    <n v="-2689"/>
    <n v="763"/>
    <n v="488"/>
    <n v="174"/>
    <n v="2"/>
    <n v="0"/>
    <n v="0"/>
    <n v="0"/>
    <n v="-7.4293999999999999E-2"/>
    <n v="-0.44414999999999999"/>
    <n v="-1.7828069999999998"/>
    <n v="0.50052799999999997"/>
    <n v="0.32940000000000003"/>
  </r>
  <r>
    <s v="3036"/>
    <s v="文曄"/>
    <x v="14"/>
    <n v="51.3"/>
    <n v="52.3"/>
    <n v="52.6"/>
    <n v="53.2"/>
    <n v="54.2"/>
    <n v="553"/>
    <n v="168"/>
    <n v="243"/>
    <n v="637"/>
    <n v="186"/>
    <n v="1"/>
    <n v="68"/>
    <n v="126"/>
    <n v="122"/>
    <n v="81"/>
    <n v="0.28368899999999997"/>
    <n v="8.7863999999999998E-2"/>
    <n v="0.12781800000000001"/>
    <n v="0.33888400000000002"/>
    <n v="0.10081200000000001"/>
  </r>
  <r>
    <s v="3037"/>
    <s v="欣興"/>
    <x v="31"/>
    <n v="103.5"/>
    <n v="105.5"/>
    <n v="103"/>
    <n v="101"/>
    <n v="104.5"/>
    <n v="-5112"/>
    <n v="-321"/>
    <n v="-1855"/>
    <n v="-3183"/>
    <n v="1445"/>
    <n v="407"/>
    <n v="552"/>
    <n v="19"/>
    <n v="-2"/>
    <n v="154"/>
    <n v="-5.2909199999999998"/>
    <n v="-0.33865499999999998"/>
    <n v="-1.91065"/>
    <n v="-3.2148300000000001"/>
    <n v="1.510025"/>
  </r>
  <r>
    <s v="3038"/>
    <s v="全台"/>
    <x v="64"/>
    <n v="19.2"/>
    <n v="19.55"/>
    <n v="19.600000000000001"/>
    <n v="21.55"/>
    <n v="21.5"/>
    <n v="438"/>
    <n v="202"/>
    <n v="-4"/>
    <n v="-531"/>
    <n v="-1533"/>
    <n v="0"/>
    <n v="0"/>
    <n v="0"/>
    <n v="0"/>
    <n v="0"/>
    <n v="8.4096000000000004E-2"/>
    <n v="3.9491000000000005E-2"/>
    <n v="-7.8400000000000008E-4"/>
    <n v="-0.1144305"/>
    <n v="-0.32959500000000003"/>
  </r>
  <r>
    <s v="3040"/>
    <s v="遠見"/>
    <x v="19"/>
    <n v="47.8"/>
    <n v="47.8"/>
    <n v="48"/>
    <n v="48.9"/>
    <n v="50.5"/>
    <n v="39"/>
    <n v="-64"/>
    <n v="12"/>
    <n v="129"/>
    <n v="-67"/>
    <n v="0"/>
    <n v="0"/>
    <n v="0"/>
    <n v="0"/>
    <n v="0"/>
    <n v="1.8641999999999999E-2"/>
    <n v="-3.0591999999999998E-2"/>
    <n v="5.7600000000000004E-3"/>
    <n v="6.3080999999999998E-2"/>
    <n v="-3.3834999999999997E-2"/>
  </r>
  <r>
    <s v="3041"/>
    <s v="揚智"/>
    <x v="46"/>
    <n v="24.85"/>
    <n v="25.4"/>
    <n v="25.45"/>
    <n v="25.65"/>
    <n v="26.05"/>
    <n v="380"/>
    <n v="121"/>
    <n v="294"/>
    <n v="260"/>
    <n v="284"/>
    <n v="0"/>
    <n v="0"/>
    <n v="0"/>
    <n v="0"/>
    <n v="0"/>
    <n v="9.443E-2"/>
    <n v="3.0733999999999997E-2"/>
    <n v="7.4823000000000001E-2"/>
    <n v="6.6689999999999999E-2"/>
    <n v="7.3981999999999992E-2"/>
  </r>
  <r>
    <s v="3042"/>
    <s v="晶技"/>
    <x v="34"/>
    <n v="94.1"/>
    <n v="99.3"/>
    <n v="105"/>
    <n v="104"/>
    <n v="103"/>
    <n v="1920"/>
    <n v="-640"/>
    <n v="-2492"/>
    <n v="-2076"/>
    <n v="-469"/>
    <n v="-60"/>
    <n v="-110"/>
    <n v="0"/>
    <n v="80"/>
    <n v="-1280"/>
    <n v="1.8067200000000001"/>
    <n v="-0.63551999999999997"/>
    <n v="-2.6166"/>
    <n v="-2.1590400000000001"/>
    <n v="-0.48307"/>
  </r>
  <r>
    <s v="3043"/>
    <s v="科風"/>
    <x v="56"/>
    <n v="3.91"/>
    <n v="3.95"/>
    <n v="3.96"/>
    <n v="4.1500000000000004"/>
    <n v="4.2"/>
    <n v="0"/>
    <n v="0"/>
    <n v="0"/>
    <n v="4"/>
    <n v="5"/>
    <n v="0"/>
    <n v="0"/>
    <n v="0"/>
    <n v="0"/>
    <n v="0"/>
    <n v="0"/>
    <n v="0"/>
    <n v="0"/>
    <n v="1.6600000000000002E-4"/>
    <n v="2.1000000000000001E-4"/>
  </r>
  <r>
    <s v="3044"/>
    <s v="健鼎"/>
    <x v="31"/>
    <n v="128.5"/>
    <n v="128.5"/>
    <n v="124.5"/>
    <n v="125"/>
    <n v="126.5"/>
    <n v="81"/>
    <n v="-19"/>
    <n v="-1374"/>
    <n v="-178"/>
    <n v="-191"/>
    <n v="0"/>
    <n v="0"/>
    <n v="0"/>
    <n v="0"/>
    <n v="0"/>
    <n v="0.104085"/>
    <n v="-2.4414999999999999E-2"/>
    <n v="-1.7106300000000001"/>
    <n v="-0.2225"/>
    <n v="-0.241615"/>
  </r>
  <r>
    <s v="3045"/>
    <s v="台灣大"/>
    <x v="53"/>
    <n v="100"/>
    <n v="100"/>
    <n v="99.7"/>
    <n v="98"/>
    <n v="99.7"/>
    <n v="-539"/>
    <n v="-51"/>
    <n v="-1469"/>
    <n v="-4061"/>
    <n v="171"/>
    <n v="1"/>
    <n v="-35"/>
    <n v="2"/>
    <n v="-180"/>
    <n v="190"/>
    <n v="-0.53900000000000003"/>
    <n v="-5.0999999999999997E-2"/>
    <n v="-1.4645930000000003"/>
    <n v="-3.9797799999999999"/>
    <n v="0.170487"/>
  </r>
  <r>
    <s v="3046"/>
    <s v="建碁"/>
    <x v="36"/>
    <n v="22.6"/>
    <n v="22.8"/>
    <n v="22.1"/>
    <n v="22.15"/>
    <n v="22.4"/>
    <n v="32"/>
    <n v="49"/>
    <n v="10"/>
    <n v="-5"/>
    <n v="60"/>
    <n v="0"/>
    <n v="0"/>
    <n v="0"/>
    <n v="0"/>
    <n v="0"/>
    <n v="7.2320000000000006E-3"/>
    <n v="1.1172E-2"/>
    <n v="2.2100000000000002E-3"/>
    <n v="-1.1075E-3"/>
    <n v="1.3440000000000001E-2"/>
  </r>
  <r>
    <s v="3047"/>
    <s v="訊舟"/>
    <x v="37"/>
    <n v="11"/>
    <n v="11.1"/>
    <n v="11.15"/>
    <n v="11.1"/>
    <n v="11.2"/>
    <n v="460"/>
    <n v="227"/>
    <n v="283"/>
    <n v="89"/>
    <n v="336"/>
    <n v="0"/>
    <n v="0"/>
    <n v="0"/>
    <n v="0"/>
    <n v="0"/>
    <n v="5.0599999999999999E-2"/>
    <n v="2.5196999999999997E-2"/>
    <n v="3.1554500000000006E-2"/>
    <n v="9.8790000000000006E-3"/>
    <n v="3.7631999999999999E-2"/>
  </r>
  <r>
    <s v="3048"/>
    <s v="益登"/>
    <x v="14"/>
    <n v="34.049999999999997"/>
    <n v="34.4"/>
    <n v="34.549999999999997"/>
    <n v="34.4"/>
    <n v="34.85"/>
    <n v="827"/>
    <n v="372"/>
    <n v="-51"/>
    <n v="330"/>
    <n v="354"/>
    <n v="0"/>
    <n v="6"/>
    <n v="2"/>
    <n v="0"/>
    <n v="0"/>
    <n v="0.2815935"/>
    <n v="0.127968"/>
    <n v="-1.7620500000000001E-2"/>
    <n v="0.11352"/>
    <n v="0.12336899999999999"/>
  </r>
  <r>
    <s v="3049"/>
    <s v="和鑫"/>
    <x v="65"/>
    <n v="11.9"/>
    <n v="12.1"/>
    <n v="12.35"/>
    <n v="12.3"/>
    <n v="12.45"/>
    <n v="2052"/>
    <n v="-471"/>
    <n v="3077"/>
    <n v="706"/>
    <n v="1024"/>
    <n v="0"/>
    <n v="0"/>
    <n v="0"/>
    <n v="0"/>
    <n v="0"/>
    <n v="0.24418799999999999"/>
    <n v="-5.6990999999999993E-2"/>
    <n v="0.38000949999999994"/>
    <n v="8.6838000000000012E-2"/>
    <n v="0.12748799999999999"/>
  </r>
  <r>
    <s v="3050"/>
    <s v="鈺德"/>
    <x v="21"/>
    <n v="15.3"/>
    <n v="15.45"/>
    <n v="15.5"/>
    <n v="15.5"/>
    <n v="15.6"/>
    <n v="266"/>
    <n v="165"/>
    <n v="91"/>
    <n v="28"/>
    <n v="83"/>
    <n v="0"/>
    <n v="0"/>
    <n v="0"/>
    <n v="0"/>
    <n v="0"/>
    <n v="4.0698000000000005E-2"/>
    <n v="2.5492500000000001E-2"/>
    <n v="1.4104999999999999E-2"/>
    <n v="4.3400000000000001E-3"/>
    <n v="1.2947999999999999E-2"/>
  </r>
  <r>
    <s v="3051"/>
    <s v="力特"/>
    <x v="65"/>
    <n v="8.01"/>
    <n v="7.98"/>
    <n v="7.98"/>
    <n v="7.88"/>
    <n v="7.91"/>
    <n v="15"/>
    <n v="-60"/>
    <n v="-23"/>
    <n v="-43"/>
    <n v="-1"/>
    <n v="0"/>
    <n v="0"/>
    <n v="0"/>
    <n v="0"/>
    <n v="0"/>
    <n v="1.2014999999999999E-3"/>
    <n v="-4.7879999999999997E-3"/>
    <n v="-1.8354000000000003E-3"/>
    <n v="-3.3883999999999997E-3"/>
    <n v="-7.9099999999999998E-5"/>
  </r>
  <r>
    <s v="3052"/>
    <s v="夆典"/>
    <x v="5"/>
    <n v="11.75"/>
    <n v="11.9"/>
    <n v="11.8"/>
    <n v="11.75"/>
    <n v="11.85"/>
    <n v="100"/>
    <n v="-83"/>
    <n v="-103"/>
    <n v="-138"/>
    <n v="29"/>
    <n v="0"/>
    <n v="0"/>
    <n v="0"/>
    <n v="0"/>
    <n v="0"/>
    <n v="1.175E-2"/>
    <n v="-9.8770000000000004E-3"/>
    <n v="-1.2154000000000002E-2"/>
    <n v="-1.6215E-2"/>
    <n v="3.4364999999999999E-3"/>
  </r>
  <r>
    <s v="3054"/>
    <s v="立萬利"/>
    <x v="44"/>
    <n v="21.55"/>
    <n v="21.7"/>
    <n v="21.7"/>
    <n v="22"/>
    <n v="22.85"/>
    <n v="0"/>
    <n v="-3"/>
    <n v="0"/>
    <n v="-2"/>
    <n v="3"/>
    <n v="0"/>
    <n v="0"/>
    <n v="0"/>
    <n v="0"/>
    <n v="0"/>
    <n v="0"/>
    <n v="-6.5099999999999999E-4"/>
    <n v="0"/>
    <n v="-4.4000000000000002E-4"/>
    <n v="6.8550000000000013E-4"/>
  </r>
  <r>
    <s v="3055"/>
    <s v="蔚華科"/>
    <x v="45"/>
    <n v="27.3"/>
    <n v="28.8"/>
    <n v="29.1"/>
    <n v="28.85"/>
    <n v="28.95"/>
    <n v="-26"/>
    <n v="16"/>
    <n v="-24"/>
    <n v="-34"/>
    <n v="-4"/>
    <n v="0"/>
    <n v="0"/>
    <n v="0"/>
    <n v="0"/>
    <n v="0"/>
    <n v="-7.098000000000001E-3"/>
    <n v="4.6080000000000001E-3"/>
    <n v="-6.9840000000000006E-3"/>
    <n v="-9.8090000000000017E-3"/>
    <n v="-1.158E-3"/>
  </r>
  <r>
    <s v="3056"/>
    <s v="總太"/>
    <x v="5"/>
    <n v="39.299999999999997"/>
    <n v="39.35"/>
    <n v="39.35"/>
    <n v="39.299999999999997"/>
    <n v="39.25"/>
    <n v="310"/>
    <n v="74"/>
    <n v="238"/>
    <n v="20"/>
    <n v="11"/>
    <n v="0"/>
    <n v="0"/>
    <n v="0"/>
    <n v="0"/>
    <n v="0"/>
    <n v="0.12182999999999999"/>
    <n v="2.9119000000000003E-2"/>
    <n v="9.3653000000000014E-2"/>
    <n v="7.8600000000000007E-3"/>
    <n v="4.3175000000000002E-3"/>
  </r>
  <r>
    <s v="3057"/>
    <s v="喬鼎"/>
    <x v="16"/>
    <n v="15.75"/>
    <n v="16.05"/>
    <n v="15.75"/>
    <n v="15.75"/>
    <n v="15.95"/>
    <n v="120"/>
    <n v="-175"/>
    <n v="13"/>
    <n v="-13"/>
    <n v="73"/>
    <n v="0"/>
    <n v="0"/>
    <n v="0"/>
    <n v="0"/>
    <n v="0"/>
    <n v="1.89E-2"/>
    <n v="-2.8087500000000001E-2"/>
    <n v="2.0474999999999998E-3"/>
    <n v="-2.0474999999999998E-3"/>
    <n v="1.1643499999999999E-2"/>
  </r>
  <r>
    <s v="3058"/>
    <s v="立德"/>
    <x v="56"/>
    <n v="15.3"/>
    <n v="15.45"/>
    <n v="15.25"/>
    <n v="15.25"/>
    <n v="15.65"/>
    <n v="137"/>
    <n v="-1729"/>
    <n v="190"/>
    <n v="300"/>
    <n v="-66"/>
    <n v="0"/>
    <n v="0"/>
    <n v="0"/>
    <n v="0"/>
    <n v="0"/>
    <n v="2.0961E-2"/>
    <n v="-0.26713049999999999"/>
    <n v="2.8975000000000001E-2"/>
    <n v="4.5749999999999999E-2"/>
    <n v="-1.0329000000000001E-2"/>
  </r>
  <r>
    <s v="3059"/>
    <s v="華晶科"/>
    <x v="47"/>
    <n v="32.700000000000003"/>
    <n v="33.450000000000003"/>
    <n v="34.75"/>
    <n v="34.9"/>
    <n v="36.15"/>
    <n v="410"/>
    <n v="1320"/>
    <n v="-1833"/>
    <n v="-93"/>
    <n v="61"/>
    <n v="0"/>
    <n v="0"/>
    <n v="0"/>
    <n v="0"/>
    <n v="0"/>
    <n v="0.13407000000000002"/>
    <n v="0.4415400000000001"/>
    <n v="-0.63696750000000002"/>
    <n v="-3.2457E-2"/>
    <n v="2.2051500000000002E-2"/>
  </r>
  <r>
    <s v="3060"/>
    <s v="銘異"/>
    <x v="16"/>
    <n v="24"/>
    <n v="26.4"/>
    <n v="25.6"/>
    <n v="25"/>
    <n v="25.3"/>
    <n v="-1134"/>
    <n v="491"/>
    <n v="-1532"/>
    <n v="-200"/>
    <n v="1"/>
    <n v="0"/>
    <n v="0"/>
    <n v="0"/>
    <n v="0"/>
    <n v="0"/>
    <n v="-0.27216000000000001"/>
    <n v="0.12962399999999999"/>
    <n v="-0.39219200000000004"/>
    <n v="-0.05"/>
    <n v="2.5300000000000002E-4"/>
  </r>
  <r>
    <s v="3062"/>
    <s v="建漢"/>
    <x v="37"/>
    <n v="16.649999999999999"/>
    <n v="17"/>
    <n v="17.05"/>
    <n v="17.2"/>
    <n v="17.3"/>
    <n v="669"/>
    <n v="110"/>
    <n v="271"/>
    <n v="358"/>
    <n v="191"/>
    <n v="0"/>
    <n v="0"/>
    <n v="0"/>
    <n v="0"/>
    <n v="0"/>
    <n v="0.11138849999999999"/>
    <n v="1.8700000000000001E-2"/>
    <n v="4.6205500000000004E-2"/>
    <n v="6.1575999999999992E-2"/>
    <n v="3.3043000000000003E-2"/>
  </r>
  <r>
    <s v="3064"/>
    <s v="泰偉"/>
    <x v="66"/>
    <n v="24.5"/>
    <n v="25.7"/>
    <n v="26.2"/>
    <n v="26.05"/>
    <n v="27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0.5"/>
    <n v="11.55"/>
    <n v="12.7"/>
    <n v="13.85"/>
    <n v="13.65"/>
    <n v="0"/>
    <n v="0"/>
    <n v="5"/>
    <n v="70"/>
    <n v="-25"/>
    <n v="0"/>
    <n v="0"/>
    <n v="0"/>
    <n v="0"/>
    <n v="0"/>
    <n v="0"/>
    <n v="0"/>
    <n v="6.3500000000000004E-4"/>
    <n v="9.6950000000000005E-3"/>
    <n v="-3.4125000000000002E-3"/>
  </r>
  <r>
    <s v="3067"/>
    <s v="全域"/>
    <x v="19"/>
    <n v="27.6"/>
    <n v="27.5"/>
    <n v="27.5"/>
    <n v="27.4"/>
    <n v="27.3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0"/>
    <n v="25.1"/>
    <n v="25.65"/>
    <n v="25.7"/>
    <n v="25.65"/>
    <n v="25.75"/>
    <n v="99"/>
    <n v="62"/>
    <n v="-22"/>
    <n v="20"/>
    <n v="28"/>
    <n v="0"/>
    <n v="0"/>
    <n v="0"/>
    <n v="0"/>
    <n v="0"/>
    <n v="2.4849E-2"/>
    <n v="1.5903E-2"/>
    <n v="-5.6540000000000002E-3"/>
    <n v="5.13E-3"/>
    <n v="7.2100000000000003E-3"/>
  </r>
  <r>
    <s v="3073"/>
    <s v="天方能源"/>
    <x v="46"/>
    <n v="24"/>
    <n v="24"/>
    <n v="23.85"/>
    <n v="23.8"/>
    <n v="23.8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9.55"/>
    <n v="50.7"/>
    <n v="50.6"/>
    <n v="50.6"/>
    <n v="51.6"/>
    <n v="456"/>
    <n v="-339"/>
    <n v="150"/>
    <n v="315"/>
    <n v="77"/>
    <n v="0"/>
    <n v="0"/>
    <n v="0"/>
    <n v="0"/>
    <n v="0"/>
    <n v="0.22594799999999998"/>
    <n v="-0.171873"/>
    <n v="7.5899999999999995E-2"/>
    <n v="0.15939"/>
    <n v="3.9732000000000003E-2"/>
  </r>
  <r>
    <s v="3081"/>
    <s v="聯亞"/>
    <x v="32"/>
    <n v="239.5"/>
    <n v="237"/>
    <n v="241.5"/>
    <n v="240"/>
    <n v="248"/>
    <n v="131"/>
    <n v="-122"/>
    <n v="206"/>
    <n v="-9"/>
    <n v="115"/>
    <n v="0"/>
    <n v="0"/>
    <n v="0"/>
    <n v="0"/>
    <n v="0"/>
    <n v="0.313745"/>
    <n v="-0.28914000000000001"/>
    <n v="0.49748999999999999"/>
    <n v="-2.1600000000000001E-2"/>
    <n v="0.28520000000000001"/>
  </r>
  <r>
    <s v="3083"/>
    <s v="網龍"/>
    <x v="66"/>
    <n v="56.9"/>
    <n v="57.9"/>
    <n v="57.2"/>
    <n v="57.3"/>
    <n v="56.9"/>
    <n v="17"/>
    <n v="44"/>
    <n v="8"/>
    <n v="44"/>
    <n v="2"/>
    <n v="0"/>
    <n v="0"/>
    <n v="0"/>
    <n v="0"/>
    <n v="0"/>
    <n v="9.6729999999999993E-3"/>
    <n v="2.5475999999999999E-2"/>
    <n v="4.5760000000000002E-3"/>
    <n v="2.5211999999999998E-2"/>
    <n v="1.1379999999999999E-3"/>
  </r>
  <r>
    <s v="3085"/>
    <s v="新零售"/>
    <x v="67"/>
    <n v="10.55"/>
    <n v="10.75"/>
    <n v="11.1"/>
    <n v="10.45"/>
    <n v="10.4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18.5"/>
    <n v="122.5"/>
    <n v="134.5"/>
    <n v="136"/>
    <n v="130.5"/>
    <n v="0"/>
    <n v="4"/>
    <n v="34"/>
    <n v="-34"/>
    <n v="4"/>
    <n v="0"/>
    <n v="0"/>
    <n v="0"/>
    <n v="0"/>
    <n v="0"/>
    <n v="0"/>
    <n v="4.8999999999999998E-3"/>
    <n v="4.573E-2"/>
    <n v="-4.6240000000000003E-2"/>
    <n v="5.2199999999999998E-3"/>
  </r>
  <r>
    <s v="3088"/>
    <s v="艾訊"/>
    <x v="49"/>
    <n v="54.7"/>
    <n v="54.6"/>
    <n v="54.5"/>
    <n v="53.9"/>
    <n v="54.4"/>
    <n v="-18"/>
    <n v="-2"/>
    <n v="-20"/>
    <n v="-25"/>
    <n v="-2"/>
    <n v="0"/>
    <n v="0"/>
    <n v="0"/>
    <n v="0"/>
    <n v="0"/>
    <n v="-9.8460000000000006E-3"/>
    <n v="-1.0920000000000001E-3"/>
    <n v="-1.09E-2"/>
    <n v="-1.3475000000000001E-2"/>
    <n v="-1.088E-3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51.7"/>
    <n v="52.5"/>
    <n v="52.7"/>
    <n v="52.3"/>
    <n v="52.9"/>
    <n v="121"/>
    <n v="148"/>
    <n v="-223"/>
    <n v="7"/>
    <n v="12"/>
    <n v="0"/>
    <n v="0"/>
    <n v="0"/>
    <n v="0"/>
    <n v="0"/>
    <n v="6.2557000000000001E-2"/>
    <n v="7.7700000000000005E-2"/>
    <n v="-0.117521"/>
    <n v="3.6609999999999998E-3"/>
    <n v="6.3479999999999995E-3"/>
  </r>
  <r>
    <s v="3092"/>
    <s v="鴻碩"/>
    <x v="15"/>
    <n v="63.4"/>
    <n v="64.5"/>
    <n v="64.8"/>
    <n v="65.5"/>
    <n v="66.5"/>
    <n v="225"/>
    <n v="147"/>
    <n v="174"/>
    <n v="49"/>
    <n v="14"/>
    <n v="56"/>
    <n v="0"/>
    <n v="0"/>
    <n v="0"/>
    <n v="0"/>
    <n v="0.14265"/>
    <n v="9.4814999999999997E-2"/>
    <n v="0.11275199999999999"/>
    <n v="3.2094999999999999E-2"/>
    <n v="9.3100000000000006E-3"/>
  </r>
  <r>
    <s v="3093"/>
    <s v="港建"/>
    <x v="45"/>
    <n v="55.8"/>
    <n v="56.2"/>
    <n v="57.1"/>
    <n v="56.5"/>
    <n v="57"/>
    <n v="4"/>
    <n v="5"/>
    <n v="-7"/>
    <n v="-37"/>
    <n v="3"/>
    <n v="0"/>
    <n v="0"/>
    <n v="0"/>
    <n v="0"/>
    <n v="0"/>
    <n v="2.232E-3"/>
    <n v="2.81E-3"/>
    <n v="-3.9969999999999997E-3"/>
    <n v="-2.0905E-2"/>
    <n v="1.7099999999999999E-3"/>
  </r>
  <r>
    <s v="3094"/>
    <s v="聯傑"/>
    <x v="46"/>
    <n v="32.299999999999997"/>
    <n v="33.299999999999997"/>
    <n v="33.700000000000003"/>
    <n v="33.299999999999997"/>
    <n v="33.950000000000003"/>
    <n v="607"/>
    <n v="-1076"/>
    <n v="93"/>
    <n v="-63"/>
    <n v="301"/>
    <n v="0"/>
    <n v="2"/>
    <n v="1"/>
    <n v="0"/>
    <n v="0"/>
    <n v="0.19606099999999999"/>
    <n v="-0.35830799999999996"/>
    <n v="3.1341000000000001E-2"/>
    <n v="-2.0978999999999998E-2"/>
    <n v="0.1021895"/>
  </r>
  <r>
    <s v="3095"/>
    <s v="及成"/>
    <x v="7"/>
    <n v="3.07"/>
    <n v="3.1"/>
    <n v="3.1"/>
    <n v="3.08"/>
    <n v="3.1"/>
    <n v="0"/>
    <n v="0"/>
    <n v="0"/>
    <n v="0"/>
    <n v="4"/>
    <n v="0"/>
    <n v="0"/>
    <n v="0"/>
    <n v="0"/>
    <n v="0"/>
    <n v="0"/>
    <n v="0"/>
    <n v="0"/>
    <n v="0"/>
    <n v="1.2400000000000001E-4"/>
  </r>
  <r>
    <s v="3105"/>
    <s v="穩懋"/>
    <x v="29"/>
    <n v="312.5"/>
    <n v="328"/>
    <n v="323"/>
    <n v="321"/>
    <n v="326"/>
    <n v="536"/>
    <n v="566"/>
    <n v="-2057"/>
    <n v="-779"/>
    <n v="-659"/>
    <n v="1"/>
    <n v="82"/>
    <n v="154"/>
    <n v="246"/>
    <n v="99"/>
    <n v="1.675"/>
    <n v="1.8564799999999999"/>
    <n v="-6.6441100000000004"/>
    <n v="-2.5005899999999999"/>
    <n v="-2.1483400000000001"/>
  </r>
  <r>
    <s v="3114"/>
    <s v="好德"/>
    <x v="41"/>
    <n v="24.3"/>
    <n v="24.35"/>
    <n v="24.3"/>
    <n v="24.3"/>
    <n v="24.2"/>
    <n v="38"/>
    <n v="16"/>
    <n v="21"/>
    <n v="10"/>
    <n v="12"/>
    <n v="0"/>
    <n v="0"/>
    <n v="0"/>
    <n v="0"/>
    <n v="0"/>
    <n v="9.2339999999999992E-3"/>
    <n v="3.8960000000000002E-3"/>
    <n v="5.1029999999999999E-3"/>
    <n v="2.4299999999999999E-3"/>
    <n v="2.9039999999999999E-3"/>
  </r>
  <r>
    <s v="3115"/>
    <s v="寶島極"/>
    <x v="31"/>
    <n v="15.8"/>
    <n v="15.55"/>
    <n v="16.100000000000001"/>
    <n v="15.9"/>
    <n v="15.9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3"/>
    <n v="31.6"/>
    <n v="31.2"/>
    <n v="31.55"/>
    <n v="31.65"/>
    <n v="31.85"/>
    <n v="2"/>
    <n v="0"/>
    <n v="1"/>
    <n v="0"/>
    <n v="14"/>
    <n v="0"/>
    <n v="0"/>
    <n v="0"/>
    <n v="0"/>
    <n v="0"/>
    <n v="6.3200000000000007E-4"/>
    <n v="0"/>
    <n v="3.1550000000000003E-4"/>
    <n v="0"/>
    <n v="4.4590000000000003E-3"/>
  </r>
  <r>
    <s v="3122"/>
    <s v="笙泉"/>
    <x v="46"/>
    <n v="33.799999999999997"/>
    <n v="37.15"/>
    <n v="36.75"/>
    <n v="35.200000000000003"/>
    <n v="36.35"/>
    <n v="69"/>
    <n v="-188"/>
    <n v="-1138"/>
    <n v="-59"/>
    <n v="-88"/>
    <n v="0"/>
    <n v="0"/>
    <n v="0"/>
    <n v="0"/>
    <n v="0"/>
    <n v="2.3321999999999999E-2"/>
    <n v="-6.9842000000000001E-2"/>
    <n v="-0.418215"/>
    <n v="-2.0768000000000002E-2"/>
    <n v="-3.1988000000000003E-2"/>
  </r>
  <r>
    <s v="3128"/>
    <s v="昇銳"/>
    <x v="48"/>
    <n v="17.350000000000001"/>
    <n v="17.55"/>
    <n v="17.399999999999999"/>
    <n v="17.25"/>
    <n v="18.45"/>
    <n v="-232"/>
    <n v="-156"/>
    <n v="22"/>
    <n v="24"/>
    <n v="262"/>
    <n v="0"/>
    <n v="0"/>
    <n v="0"/>
    <n v="0"/>
    <n v="0"/>
    <n v="-4.0252000000000003E-2"/>
    <n v="-2.7378000000000003E-2"/>
    <n v="3.8279999999999994E-3"/>
    <n v="4.1399999999999996E-3"/>
    <n v="4.8338999999999993E-2"/>
  </r>
  <r>
    <s v="3130"/>
    <s v="一零四"/>
    <x v="67"/>
    <n v="165"/>
    <n v="166"/>
    <n v="166"/>
    <n v="167"/>
    <n v="168"/>
    <n v="0"/>
    <n v="1"/>
    <n v="0"/>
    <n v="-2"/>
    <n v="0"/>
    <n v="0"/>
    <n v="0"/>
    <n v="0"/>
    <n v="0"/>
    <n v="0"/>
    <n v="0"/>
    <n v="1.66E-3"/>
    <n v="0"/>
    <n v="-3.3400000000000001E-3"/>
    <n v="0"/>
  </r>
  <r>
    <s v="3131"/>
    <s v="弘塑"/>
    <x v="45"/>
    <n v="301"/>
    <n v="324"/>
    <n v="321.5"/>
    <n v="323"/>
    <n v="330"/>
    <n v="6"/>
    <n v="74"/>
    <n v="-64"/>
    <n v="10"/>
    <n v="37"/>
    <n v="10"/>
    <n v="10"/>
    <n v="0"/>
    <n v="0"/>
    <n v="0"/>
    <n v="1.806E-2"/>
    <n v="0.23976"/>
    <n v="-0.20576"/>
    <n v="3.2300000000000002E-2"/>
    <n v="0.1221"/>
  </r>
  <r>
    <s v="3138"/>
    <s v="耀登"/>
    <x v="32"/>
    <n v="177"/>
    <n v="194.5"/>
    <n v="199"/>
    <n v="199"/>
    <n v="199"/>
    <n v="-249"/>
    <n v="-211"/>
    <n v="-767"/>
    <n v="-58"/>
    <n v="-194"/>
    <n v="0"/>
    <n v="0"/>
    <n v="0"/>
    <n v="0"/>
    <n v="0"/>
    <n v="-0.44073000000000001"/>
    <n v="-0.41039500000000001"/>
    <n v="-1.52633"/>
    <n v="-0.11541999999999999"/>
    <n v="-0.38606000000000001"/>
  </r>
  <r>
    <s v="3141"/>
    <s v="晶宏"/>
    <x v="46"/>
    <n v="56.5"/>
    <n v="60.8"/>
    <n v="59.4"/>
    <n v="58.9"/>
    <n v="62"/>
    <n v="101"/>
    <n v="-378"/>
    <n v="-875"/>
    <n v="92"/>
    <n v="243"/>
    <n v="0"/>
    <n v="0"/>
    <n v="0"/>
    <n v="0"/>
    <n v="0"/>
    <n v="5.7064999999999998E-2"/>
    <n v="-0.22982399999999997"/>
    <n v="-0.51975000000000005"/>
    <n v="5.4188E-2"/>
    <n v="0.15065999999999999"/>
  </r>
  <r>
    <s v="3144"/>
    <s v="新揚科"/>
    <x v="31"/>
    <n v="38.25"/>
    <n v="38.1"/>
    <n v="38.6"/>
    <n v="38.200000000000003"/>
    <n v="38.4"/>
    <n v="-48"/>
    <n v="-44"/>
    <n v="-6"/>
    <n v="-62"/>
    <n v="-41"/>
    <n v="0"/>
    <n v="0"/>
    <n v="0"/>
    <n v="0"/>
    <n v="0"/>
    <n v="-1.8360000000000001E-2"/>
    <n v="-1.6764000000000001E-2"/>
    <n v="-2.3160000000000004E-3"/>
    <n v="-2.3684E-2"/>
    <n v="-1.5743999999999998E-2"/>
  </r>
  <r>
    <s v="3147"/>
    <s v="大綜"/>
    <x v="55"/>
    <n v="45.4"/>
    <n v="45.3"/>
    <n v="46.6"/>
    <n v="46.1"/>
    <n v="46.5"/>
    <n v="44"/>
    <n v="2"/>
    <n v="19"/>
    <n v="-24"/>
    <n v="19"/>
    <n v="0"/>
    <n v="0"/>
    <n v="0"/>
    <n v="0"/>
    <n v="0"/>
    <n v="1.9976000000000001E-2"/>
    <n v="9.059999999999999E-4"/>
    <n v="8.853999999999999E-3"/>
    <n v="-1.1064000000000001E-2"/>
    <n v="8.8350000000000008E-3"/>
  </r>
  <r>
    <s v="3149"/>
    <s v="正達"/>
    <x v="64"/>
    <n v="32"/>
    <n v="35.200000000000003"/>
    <n v="33.549999999999997"/>
    <n v="33.6"/>
    <n v="33.9"/>
    <n v="771"/>
    <n v="-658"/>
    <n v="-2212"/>
    <n v="-78"/>
    <n v="-212"/>
    <n v="0"/>
    <n v="0"/>
    <n v="0"/>
    <n v="0"/>
    <n v="0"/>
    <n v="0.24671999999999999"/>
    <n v="-0.23161600000000002"/>
    <n v="-0.74212599999999995"/>
    <n v="-2.6208000000000002E-2"/>
    <n v="-7.1867999999999987E-2"/>
  </r>
  <r>
    <s v="3152"/>
    <s v="璟德"/>
    <x v="34"/>
    <n v="434.5"/>
    <n v="463"/>
    <n v="457"/>
    <n v="448"/>
    <n v="482.5"/>
    <n v="117"/>
    <n v="216"/>
    <n v="-125"/>
    <n v="-48"/>
    <n v="217"/>
    <n v="-150"/>
    <n v="0"/>
    <n v="0"/>
    <n v="-1"/>
    <n v="56"/>
    <n v="0.50836499999999996"/>
    <n v="1.0000800000000001"/>
    <n v="-0.57125000000000004"/>
    <n v="-0.21504000000000001"/>
    <n v="1.0470250000000001"/>
  </r>
  <r>
    <s v="3162"/>
    <s v="精確"/>
    <x v="68"/>
    <n v="25.2"/>
    <n v="25.05"/>
    <n v="24.95"/>
    <n v="25.1"/>
    <n v="25.2"/>
    <n v="-4"/>
    <n v="1"/>
    <n v="2"/>
    <n v="-2"/>
    <n v="2"/>
    <n v="0"/>
    <n v="0"/>
    <n v="0"/>
    <n v="0"/>
    <n v="0"/>
    <n v="-1.008E-3"/>
    <n v="2.5050000000000002E-4"/>
    <n v="4.9899999999999999E-4"/>
    <n v="-5.0200000000000006E-4"/>
    <n v="5.04E-4"/>
  </r>
  <r>
    <s v="3163"/>
    <s v="波若威"/>
    <x v="32"/>
    <n v="43.2"/>
    <n v="43.9"/>
    <n v="44.2"/>
    <n v="43.9"/>
    <n v="44.45"/>
    <n v="36"/>
    <n v="49"/>
    <n v="65"/>
    <n v="16"/>
    <n v="100"/>
    <n v="0"/>
    <n v="0"/>
    <n v="0"/>
    <n v="0"/>
    <n v="0"/>
    <n v="1.5552E-2"/>
    <n v="2.1510999999999999E-2"/>
    <n v="2.8729999999999999E-2"/>
    <n v="7.0239999999999999E-3"/>
    <n v="4.4450000000000003E-2"/>
  </r>
  <r>
    <s v="3164"/>
    <s v="景岳"/>
    <x v="13"/>
    <n v="24.5"/>
    <n v="24.5"/>
    <n v="25.3"/>
    <n v="25.35"/>
    <n v="25.35"/>
    <n v="40"/>
    <n v="-12"/>
    <n v="42"/>
    <n v="10"/>
    <n v="32"/>
    <n v="0"/>
    <n v="0"/>
    <n v="0"/>
    <n v="0"/>
    <n v="0"/>
    <n v="9.7999999999999997E-3"/>
    <n v="-2.9399999999999999E-3"/>
    <n v="1.0626000000000002E-2"/>
    <n v="2.5349999999999999E-3"/>
    <n v="8.1120000000000012E-3"/>
  </r>
  <r>
    <s v="3167"/>
    <s v="大量"/>
    <x v="11"/>
    <n v="63"/>
    <n v="63.7"/>
    <n v="63.1"/>
    <n v="63"/>
    <n v="63.3"/>
    <n v="-2"/>
    <n v="1"/>
    <n v="-66"/>
    <n v="6"/>
    <n v="4"/>
    <n v="0"/>
    <n v="1"/>
    <n v="1"/>
    <n v="0"/>
    <n v="0"/>
    <n v="-1.2600000000000001E-3"/>
    <n v="6.3699999999999998E-4"/>
    <n v="-4.1646000000000002E-2"/>
    <n v="3.7799999999999999E-3"/>
    <n v="2.532E-3"/>
  </r>
  <r>
    <s v="3169"/>
    <s v="亞信"/>
    <x v="37"/>
    <n v="126"/>
    <n v="124.5"/>
    <n v="121.5"/>
    <n v="118.5"/>
    <n v="125.5"/>
    <n v="1157"/>
    <n v="-2294"/>
    <n v="-906"/>
    <n v="-295"/>
    <n v="1134"/>
    <n v="0"/>
    <n v="0"/>
    <n v="0"/>
    <n v="0"/>
    <n v="0"/>
    <n v="1.4578199999999999"/>
    <n v="-2.8560300000000001"/>
    <n v="-1.1007899999999999"/>
    <n v="-0.34957500000000002"/>
    <n v="1.42317"/>
  </r>
  <r>
    <s v="3171"/>
    <s v="新洲"/>
    <x v="2"/>
    <n v="23.5"/>
    <n v="23.55"/>
    <n v="23.7"/>
    <n v="23.65"/>
    <n v="23.7"/>
    <n v="5"/>
    <n v="-18"/>
    <n v="-13"/>
    <n v="-4"/>
    <n v="37"/>
    <n v="0"/>
    <n v="0"/>
    <n v="0"/>
    <n v="0"/>
    <n v="0"/>
    <n v="1.175E-3"/>
    <n v="-4.2390000000000006E-3"/>
    <n v="-3.0809999999999995E-3"/>
    <n v="-9.459999999999999E-4"/>
    <n v="8.768999999999999E-3"/>
  </r>
  <r>
    <s v="3176"/>
    <s v="基亞"/>
    <x v="13"/>
    <n v="72.3"/>
    <n v="68.2"/>
    <n v="70.599999999999994"/>
    <n v="77.599999999999994"/>
    <n v="74.599999999999994"/>
    <n v="327"/>
    <n v="-290"/>
    <n v="375"/>
    <n v="343"/>
    <n v="-39"/>
    <n v="0"/>
    <n v="0"/>
    <n v="0"/>
    <n v="0"/>
    <n v="0"/>
    <n v="0.23642099999999999"/>
    <n v="-0.19778000000000001"/>
    <n v="0.26474999999999999"/>
    <n v="0.26616800000000002"/>
    <n v="-2.9093999999999995E-2"/>
  </r>
  <r>
    <s v="3178"/>
    <s v="公準"/>
    <x v="11"/>
    <n v="70.7"/>
    <n v="70.5"/>
    <n v="70"/>
    <n v="70.5"/>
    <n v="71.5"/>
    <n v="103"/>
    <n v="-131"/>
    <n v="26"/>
    <n v="41"/>
    <n v="90"/>
    <n v="0"/>
    <n v="0"/>
    <n v="0"/>
    <n v="0"/>
    <n v="0"/>
    <n v="7.2820999999999997E-2"/>
    <n v="-9.2355000000000007E-2"/>
    <n v="1.8200000000000001E-2"/>
    <n v="2.8905E-2"/>
    <n v="6.4350000000000004E-2"/>
  </r>
  <r>
    <s v="3188"/>
    <s v="鑫龍騰"/>
    <x v="5"/>
    <n v="14.35"/>
    <n v="14.4"/>
    <n v="14.4"/>
    <n v="14.5"/>
    <n v="14.5"/>
    <n v="0"/>
    <n v="-3"/>
    <n v="0"/>
    <n v="0"/>
    <n v="0"/>
    <n v="0"/>
    <n v="0"/>
    <n v="0"/>
    <n v="0"/>
    <n v="0"/>
    <n v="0"/>
    <n v="-4.3200000000000004E-4"/>
    <n v="0"/>
    <n v="0"/>
    <n v="0"/>
  </r>
  <r>
    <s v="3189"/>
    <s v="景碩"/>
    <x v="31"/>
    <n v="96"/>
    <n v="104.5"/>
    <n v="104.5"/>
    <n v="103"/>
    <n v="104.5"/>
    <n v="-846"/>
    <n v="632"/>
    <n v="-1498"/>
    <n v="117"/>
    <n v="375"/>
    <n v="121"/>
    <n v="1561"/>
    <n v="458"/>
    <n v="-230"/>
    <n v="1261"/>
    <n v="-0.81215999999999999"/>
    <n v="0.66044000000000003"/>
    <n v="-1.56541"/>
    <n v="0.12051000000000001"/>
    <n v="0.39187499999999997"/>
  </r>
  <r>
    <s v="3191"/>
    <s v="和進"/>
    <x v="56"/>
    <n v="5.99"/>
    <n v="6"/>
    <n v="6"/>
    <n v="6.2"/>
    <n v="6.22"/>
    <n v="3"/>
    <n v="1"/>
    <n v="1"/>
    <n v="2"/>
    <n v="13"/>
    <n v="0"/>
    <n v="0"/>
    <n v="0"/>
    <n v="0"/>
    <n v="0"/>
    <n v="1.7969999999999998E-4"/>
    <n v="6.0000000000000002E-5"/>
    <n v="6.0000000000000002E-5"/>
    <n v="1.2400000000000001E-4"/>
    <n v="8.0860000000000003E-4"/>
  </r>
  <r>
    <s v="3202"/>
    <s v="樺晟"/>
    <x v="15"/>
    <n v="14.3"/>
    <n v="14.35"/>
    <n v="14.3"/>
    <n v="14.15"/>
    <n v="14.4"/>
    <n v="52"/>
    <n v="68"/>
    <n v="-2"/>
    <n v="15"/>
    <n v="112"/>
    <n v="0"/>
    <n v="0"/>
    <n v="0"/>
    <n v="0"/>
    <n v="0"/>
    <n v="7.4359999999999999E-3"/>
    <n v="9.7579999999999993E-3"/>
    <n v="-2.8600000000000001E-4"/>
    <n v="2.1224999999999998E-3"/>
    <n v="1.6128E-2"/>
  </r>
  <r>
    <s v="3205"/>
    <s v="佰研"/>
    <x v="13"/>
    <n v="28.65"/>
    <n v="28.55"/>
    <n v="28.1"/>
    <n v="28.25"/>
    <n v="28.05"/>
    <n v="-7"/>
    <n v="1"/>
    <n v="2"/>
    <n v="0"/>
    <n v="0"/>
    <n v="0"/>
    <n v="0"/>
    <n v="0"/>
    <n v="0"/>
    <n v="0"/>
    <n v="-2.0054999999999999E-3"/>
    <n v="2.855E-4"/>
    <n v="5.62E-4"/>
    <n v="0"/>
    <n v="0"/>
  </r>
  <r>
    <s v="3206"/>
    <s v="志豐"/>
    <x v="7"/>
    <n v="32.5"/>
    <n v="32.9"/>
    <n v="32.9"/>
    <n v="32.75"/>
    <n v="32.85"/>
    <n v="7"/>
    <n v="8"/>
    <n v="13"/>
    <n v="24"/>
    <n v="35"/>
    <n v="0"/>
    <n v="0"/>
    <n v="0"/>
    <n v="0"/>
    <n v="0"/>
    <n v="2.2750000000000001E-3"/>
    <n v="2.6319999999999998E-3"/>
    <n v="4.2769999999999996E-3"/>
    <n v="7.8600000000000007E-3"/>
    <n v="1.1497500000000001E-2"/>
  </r>
  <r>
    <s v="3207"/>
    <s v="耀勝"/>
    <x v="56"/>
    <n v="10.6"/>
    <n v="11"/>
    <n v="11"/>
    <n v="10.95"/>
    <n v="10.95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4"/>
    <n v="28"/>
    <n v="28.25"/>
    <n v="28.25"/>
    <n v="28.15"/>
    <n v="28.45"/>
    <n v="231"/>
    <n v="123"/>
    <n v="-1"/>
    <n v="-70"/>
    <n v="-81"/>
    <n v="0"/>
    <n v="0"/>
    <n v="0"/>
    <n v="0"/>
    <n v="0"/>
    <n v="6.4680000000000001E-2"/>
    <n v="3.4747500000000001E-2"/>
    <n v="-2.8249999999999998E-4"/>
    <n v="-1.9705E-2"/>
    <n v="-2.3044499999999999E-2"/>
  </r>
  <r>
    <s v="3211"/>
    <s v="順達"/>
    <x v="7"/>
    <n v="108"/>
    <n v="109.5"/>
    <n v="110.5"/>
    <n v="108"/>
    <n v="109"/>
    <n v="124"/>
    <n v="144"/>
    <n v="-50"/>
    <n v="-267"/>
    <n v="-6"/>
    <n v="0"/>
    <n v="0"/>
    <n v="0"/>
    <n v="0"/>
    <n v="0"/>
    <n v="0.13392000000000001"/>
    <n v="0.15767999999999999"/>
    <n v="-5.525E-2"/>
    <n v="-0.28836000000000001"/>
    <n v="-6.5399999999999998E-3"/>
  </r>
  <r>
    <s v="3213"/>
    <s v="茂訊"/>
    <x v="41"/>
    <n v="56.6"/>
    <n v="56.7"/>
    <n v="56.9"/>
    <n v="57.1"/>
    <n v="57.1"/>
    <n v="14"/>
    <n v="6"/>
    <n v="5"/>
    <n v="18"/>
    <n v="-4"/>
    <n v="0"/>
    <n v="0"/>
    <n v="0"/>
    <n v="0"/>
    <n v="0"/>
    <n v="7.9240000000000005E-3"/>
    <n v="3.4020000000000005E-3"/>
    <n v="2.8449999999999999E-3"/>
    <n v="1.0277999999999999E-2"/>
    <n v="-2.284E-3"/>
  </r>
  <r>
    <s v="3217"/>
    <s v="優群"/>
    <x v="15"/>
    <n v="95.4"/>
    <n v="98.1"/>
    <n v="100"/>
    <n v="102"/>
    <n v="101.5"/>
    <n v="-100"/>
    <n v="84"/>
    <n v="2"/>
    <n v="-89"/>
    <n v="-232"/>
    <n v="0"/>
    <n v="0"/>
    <n v="0"/>
    <n v="0"/>
    <n v="0"/>
    <n v="-9.5399999999999999E-2"/>
    <n v="8.2403999999999991E-2"/>
    <n v="2E-3"/>
    <n v="-9.078E-2"/>
    <n v="-0.23547999999999999"/>
  </r>
  <r>
    <s v="3218"/>
    <s v="大學光"/>
    <x v="13"/>
    <n v="294"/>
    <n v="295"/>
    <n v="313"/>
    <n v="303"/>
    <n v="305.5"/>
    <n v="-108"/>
    <n v="223"/>
    <n v="436"/>
    <n v="-130"/>
    <n v="77"/>
    <n v="0"/>
    <n v="-210"/>
    <n v="2"/>
    <n v="-87"/>
    <n v="0"/>
    <n v="-0.31752000000000002"/>
    <n v="0.65785000000000005"/>
    <n v="1.3646799999999999"/>
    <n v="-0.39389999999999997"/>
    <n v="0.235235"/>
  </r>
  <r>
    <s v="3219"/>
    <s v="倚強股份"/>
    <x v="46"/>
    <n v="114"/>
    <n v="111"/>
    <n v="110"/>
    <n v="110"/>
    <n v="111.5"/>
    <n v="25"/>
    <n v="-5"/>
    <n v="0"/>
    <n v="0"/>
    <n v="-2"/>
    <n v="0"/>
    <n v="0"/>
    <n v="0"/>
    <n v="0"/>
    <n v="0"/>
    <n v="2.8500000000000001E-2"/>
    <n v="-5.5500000000000002E-3"/>
    <n v="0"/>
    <n v="0"/>
    <n v="-2.2300000000000002E-3"/>
  </r>
  <r>
    <s v="3221"/>
    <s v="台嘉碩"/>
    <x v="34"/>
    <n v="21.1"/>
    <n v="22.3"/>
    <n v="22.2"/>
    <n v="22.1"/>
    <n v="22.1"/>
    <n v="-342"/>
    <n v="154"/>
    <n v="-147"/>
    <n v="7"/>
    <n v="2"/>
    <n v="0"/>
    <n v="0"/>
    <n v="0"/>
    <n v="0"/>
    <n v="0"/>
    <n v="-7.2162000000000004E-2"/>
    <n v="3.4342000000000004E-2"/>
    <n v="-3.2634000000000003E-2"/>
    <n v="1.5470000000000002E-3"/>
    <n v="4.4200000000000001E-4"/>
  </r>
  <r>
    <s v="3224"/>
    <s v="三顧"/>
    <x v="55"/>
    <n v="42"/>
    <n v="42.95"/>
    <n v="42.7"/>
    <n v="42.6"/>
    <n v="41.85"/>
    <n v="0"/>
    <n v="8"/>
    <n v="0"/>
    <n v="-2"/>
    <n v="4"/>
    <n v="0"/>
    <n v="0"/>
    <n v="0"/>
    <n v="0"/>
    <n v="0"/>
    <n v="0"/>
    <n v="3.4360000000000003E-3"/>
    <n v="0"/>
    <n v="-8.52E-4"/>
    <n v="1.6740000000000001E-3"/>
  </r>
  <r>
    <s v="3226"/>
    <s v="至寶電"/>
    <x v="6"/>
    <n v="67"/>
    <n v="68"/>
    <n v="69"/>
    <n v="68.5"/>
    <n v="69.400000000000006"/>
    <n v="0"/>
    <n v="0"/>
    <n v="0"/>
    <n v="0"/>
    <n v="1"/>
    <n v="0"/>
    <n v="0"/>
    <n v="0"/>
    <n v="0"/>
    <n v="0"/>
    <n v="0"/>
    <n v="0"/>
    <n v="0"/>
    <n v="0"/>
    <n v="6.9400000000000006E-4"/>
  </r>
  <r>
    <s v="3227"/>
    <s v="原相"/>
    <x v="46"/>
    <n v="175"/>
    <n v="179"/>
    <n v="180"/>
    <n v="182"/>
    <n v="183"/>
    <n v="418"/>
    <n v="345"/>
    <n v="577"/>
    <n v="345"/>
    <n v="-108"/>
    <n v="0"/>
    <n v="-27"/>
    <n v="0"/>
    <n v="-12"/>
    <n v="0"/>
    <n v="0.73150000000000004"/>
    <n v="0.61755000000000004"/>
    <n v="1.0386"/>
    <n v="0.62790000000000001"/>
    <n v="-0.19764000000000001"/>
  </r>
  <r>
    <s v="3228"/>
    <s v="金麗科"/>
    <x v="46"/>
    <n v="243"/>
    <n v="267"/>
    <n v="279"/>
    <n v="277.5"/>
    <n v="290"/>
    <n v="7"/>
    <n v="-3"/>
    <n v="201"/>
    <n v="-106"/>
    <n v="-12"/>
    <n v="0"/>
    <n v="0"/>
    <n v="0"/>
    <n v="0"/>
    <n v="0"/>
    <n v="1.7010000000000001E-2"/>
    <n v="-8.0099999999999998E-3"/>
    <n v="0.56079000000000001"/>
    <n v="-0.29415000000000002"/>
    <n v="-3.4799999999999998E-2"/>
  </r>
  <r>
    <s v="3229"/>
    <s v="晟鈦"/>
    <x v="31"/>
    <n v="6.21"/>
    <n v="6.05"/>
    <n v="6.6"/>
    <n v="6.31"/>
    <n v="6.33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5.95"/>
    <n v="15.8"/>
    <n v="15.8"/>
    <n v="15.75"/>
    <n v="15.85"/>
    <n v="9"/>
    <n v="-141"/>
    <n v="-6"/>
    <n v="14"/>
    <n v="-2"/>
    <n v="0"/>
    <n v="0"/>
    <n v="0"/>
    <n v="0"/>
    <n v="0"/>
    <n v="1.4354999999999999E-3"/>
    <n v="-2.2278000000000003E-2"/>
    <n v="-9.4800000000000017E-4"/>
    <n v="2.2049999999999999E-3"/>
    <n v="-3.1700000000000001E-4"/>
  </r>
  <r>
    <s v="3231"/>
    <s v="緯創"/>
    <x v="33"/>
    <n v="29.3"/>
    <n v="29.55"/>
    <n v="29.7"/>
    <n v="29.55"/>
    <n v="30.55"/>
    <n v="-2311"/>
    <n v="-4577"/>
    <n v="-4479"/>
    <n v="-12377"/>
    <n v="-3226"/>
    <n v="0"/>
    <n v="-1"/>
    <n v="1"/>
    <n v="5214"/>
    <n v="5486"/>
    <n v="-0.67712300000000003"/>
    <n v="-1.3525035000000001"/>
    <n v="-1.330263"/>
    <n v="-3.6574035000000005"/>
    <n v="-0.98554300000000006"/>
  </r>
  <r>
    <s v="3232"/>
    <s v="昱捷"/>
    <x v="14"/>
    <n v="22.3"/>
    <n v="22.4"/>
    <n v="22.55"/>
    <n v="22.3"/>
    <n v="23.5"/>
    <n v="23"/>
    <n v="-99"/>
    <n v="4"/>
    <n v="-18"/>
    <n v="-26"/>
    <n v="0"/>
    <n v="0"/>
    <n v="0"/>
    <n v="0"/>
    <n v="0"/>
    <n v="5.1289999999999999E-3"/>
    <n v="-2.2175999999999998E-2"/>
    <n v="9.0200000000000002E-4"/>
    <n v="-4.0140000000000002E-3"/>
    <n v="-6.11E-3"/>
  </r>
  <r>
    <s v="3234"/>
    <s v="光環"/>
    <x v="37"/>
    <n v="29"/>
    <n v="29.55"/>
    <n v="29.8"/>
    <n v="29.3"/>
    <n v="30.15"/>
    <n v="-106"/>
    <n v="17"/>
    <n v="125"/>
    <n v="41"/>
    <n v="161"/>
    <n v="0"/>
    <n v="0"/>
    <n v="0"/>
    <n v="0"/>
    <n v="0"/>
    <n v="-3.074E-2"/>
    <n v="5.0235000000000002E-3"/>
    <n v="3.7249999999999998E-2"/>
    <n v="1.2012999999999999E-2"/>
    <n v="4.8541499999999994E-2"/>
  </r>
  <r>
    <s v="3236"/>
    <s v="千如"/>
    <x v="34"/>
    <n v="25.35"/>
    <n v="26"/>
    <n v="26.05"/>
    <n v="25.9"/>
    <n v="26.25"/>
    <n v="148"/>
    <n v="114"/>
    <n v="-18"/>
    <n v="52"/>
    <n v="118"/>
    <n v="0"/>
    <n v="0"/>
    <n v="0"/>
    <n v="0"/>
    <n v="0"/>
    <n v="3.7518000000000003E-2"/>
    <n v="2.964E-2"/>
    <n v="-4.6890000000000005E-3"/>
    <n v="1.3467999999999999E-2"/>
    <n v="3.0974999999999999E-2"/>
  </r>
  <r>
    <s v="3252"/>
    <s v="海灣"/>
    <x v="3"/>
    <n v="17.2"/>
    <n v="17.2"/>
    <n v="17.149999999999999"/>
    <n v="17.149999999999999"/>
    <n v="17.25"/>
    <n v="0"/>
    <n v="0"/>
    <n v="0"/>
    <n v="0"/>
    <n v="0"/>
    <n v="0"/>
    <n v="0"/>
    <n v="0"/>
    <n v="0"/>
    <n v="0"/>
    <n v="0"/>
    <n v="0"/>
    <n v="0"/>
    <n v="0"/>
    <n v="0"/>
  </r>
  <r>
    <s v="3257"/>
    <s v="虹冠電"/>
    <x v="46"/>
    <n v="72.099999999999994"/>
    <n v="74.099999999999994"/>
    <n v="74.099999999999994"/>
    <n v="73.2"/>
    <n v="74.5"/>
    <n v="31"/>
    <n v="33"/>
    <n v="-17"/>
    <n v="-41"/>
    <n v="28"/>
    <n v="0"/>
    <n v="0"/>
    <n v="0"/>
    <n v="0"/>
    <n v="0"/>
    <n v="2.2350999999999999E-2"/>
    <n v="2.4452999999999996E-2"/>
    <n v="-1.2596999999999999E-2"/>
    <n v="-3.0012000000000004E-2"/>
    <n v="2.086E-2"/>
  </r>
  <r>
    <s v="3259"/>
    <s v="鑫創"/>
    <x v="46"/>
    <n v="34.200000000000003"/>
    <n v="34.65"/>
    <n v="34.299999999999997"/>
    <n v="34.200000000000003"/>
    <n v="34.9"/>
    <n v="-16"/>
    <n v="-11"/>
    <n v="-12"/>
    <n v="-4"/>
    <n v="-9"/>
    <n v="0"/>
    <n v="0"/>
    <n v="0"/>
    <n v="0"/>
    <n v="0"/>
    <n v="-5.4720000000000003E-3"/>
    <n v="-3.8114999999999998E-3"/>
    <n v="-4.1159999999999999E-3"/>
    <n v="-1.3680000000000001E-3"/>
    <n v="-3.1409999999999997E-3"/>
  </r>
  <r>
    <s v="3260"/>
    <s v="威剛"/>
    <x v="40"/>
    <n v="93"/>
    <n v="102"/>
    <n v="98.2"/>
    <n v="98.8"/>
    <n v="101"/>
    <n v="475"/>
    <n v="1798"/>
    <n v="-1046"/>
    <n v="-337"/>
    <n v="-558"/>
    <n v="-209"/>
    <n v="0"/>
    <n v="215"/>
    <n v="0"/>
    <n v="0"/>
    <n v="0.44174999999999998"/>
    <n v="1.83396"/>
    <n v="-1.027172"/>
    <n v="-0.33295599999999997"/>
    <n v="-0.56357999999999997"/>
  </r>
  <r>
    <s v="3264"/>
    <s v="欣銓"/>
    <x v="35"/>
    <n v="39.6"/>
    <n v="40.299999999999997"/>
    <n v="40.6"/>
    <n v="40.950000000000003"/>
    <n v="42.55"/>
    <n v="-140"/>
    <n v="686"/>
    <n v="363"/>
    <n v="236"/>
    <n v="-167"/>
    <n v="-228"/>
    <n v="0"/>
    <n v="0"/>
    <n v="0"/>
    <n v="610"/>
    <n v="-5.5440000000000003E-2"/>
    <n v="0.27645799999999998"/>
    <n v="0.14737800000000001"/>
    <n v="9.6642000000000006E-2"/>
    <n v="-7.1058499999999997E-2"/>
  </r>
  <r>
    <s v="3265"/>
    <s v="台星科"/>
    <x v="35"/>
    <n v="26.45"/>
    <n v="27.05"/>
    <n v="27.1"/>
    <n v="27"/>
    <n v="27.5"/>
    <n v="42"/>
    <n v="52"/>
    <n v="-44"/>
    <n v="-9"/>
    <n v="9"/>
    <n v="0"/>
    <n v="0"/>
    <n v="0"/>
    <n v="0"/>
    <n v="0"/>
    <n v="1.1108999999999999E-2"/>
    <n v="1.4066000000000002E-2"/>
    <n v="-1.1924000000000001E-2"/>
    <n v="-2.4299999999999999E-3"/>
    <n v="2.4750000000000002E-3"/>
  </r>
  <r>
    <s v="3266"/>
    <s v="昇陽"/>
    <x v="5"/>
    <n v="12.4"/>
    <n v="12.65"/>
    <n v="12.8"/>
    <n v="12.7"/>
    <n v="12.7"/>
    <n v="15"/>
    <n v="35"/>
    <n v="10"/>
    <n v="-9"/>
    <n v="7"/>
    <n v="0"/>
    <n v="0"/>
    <n v="0"/>
    <n v="0"/>
    <n v="0"/>
    <n v="1.8600000000000001E-3"/>
    <n v="4.4275E-3"/>
    <n v="1.2800000000000001E-3"/>
    <n v="-1.1429999999999999E-3"/>
    <n v="8.8899999999999992E-4"/>
  </r>
  <r>
    <s v="3268"/>
    <s v="海德威"/>
    <x v="46"/>
    <n v="26.8"/>
    <n v="28.05"/>
    <n v="27.7"/>
    <n v="27.15"/>
    <n v="27.35"/>
    <n v="27"/>
    <n v="-46"/>
    <n v="-38"/>
    <n v="-23"/>
    <n v="1"/>
    <n v="0"/>
    <n v="0"/>
    <n v="0"/>
    <n v="0"/>
    <n v="0"/>
    <n v="7.2360000000000002E-3"/>
    <n v="-1.2903E-2"/>
    <n v="-1.0525999999999999E-2"/>
    <n v="-6.2444999999999992E-3"/>
    <n v="2.7350000000000003E-4"/>
  </r>
  <r>
    <s v="3272"/>
    <s v="東碩"/>
    <x v="15"/>
    <n v="41.7"/>
    <n v="41.85"/>
    <n v="41.4"/>
    <n v="41"/>
    <n v="41.45"/>
    <n v="77"/>
    <n v="30"/>
    <n v="42"/>
    <n v="34"/>
    <n v="58"/>
    <n v="0"/>
    <n v="0"/>
    <n v="0"/>
    <n v="0"/>
    <n v="0"/>
    <n v="3.2108999999999999E-2"/>
    <n v="1.2555E-2"/>
    <n v="1.7388000000000001E-2"/>
    <n v="1.3939999999999999E-2"/>
    <n v="2.4041000000000003E-2"/>
  </r>
  <r>
    <s v="3276"/>
    <s v="宇環"/>
    <x v="31"/>
    <n v="14.05"/>
    <n v="14.25"/>
    <n v="13.85"/>
    <n v="14.05"/>
    <n v="13.95"/>
    <n v="-31"/>
    <n v="2"/>
    <n v="-1"/>
    <n v="-3"/>
    <n v="2"/>
    <n v="0"/>
    <n v="0"/>
    <n v="0"/>
    <n v="0"/>
    <n v="0"/>
    <n v="-4.3555E-3"/>
    <n v="2.8499999999999999E-4"/>
    <n v="-1.3850000000000001E-4"/>
    <n v="-4.2150000000000005E-4"/>
    <n v="2.7900000000000001E-4"/>
  </r>
  <r>
    <s v="3284"/>
    <s v="太普高"/>
    <x v="2"/>
    <n v="12.7"/>
    <n v="12.9"/>
    <n v="12.9"/>
    <n v="12.8"/>
    <n v="13"/>
    <n v="0"/>
    <n v="0"/>
    <n v="-1"/>
    <n v="4"/>
    <n v="0"/>
    <n v="0"/>
    <n v="0"/>
    <n v="0"/>
    <n v="0"/>
    <n v="0"/>
    <n v="0"/>
    <n v="0"/>
    <n v="-1.2899999999999999E-4"/>
    <n v="5.1199999999999998E-4"/>
    <n v="0"/>
  </r>
  <r>
    <s v="3285"/>
    <s v="微端"/>
    <x v="19"/>
    <n v="22.9"/>
    <n v="22.9"/>
    <n v="22.85"/>
    <n v="23.15"/>
    <n v="22.7"/>
    <n v="18"/>
    <n v="4"/>
    <n v="0"/>
    <n v="-20"/>
    <n v="-9"/>
    <n v="0"/>
    <n v="0"/>
    <n v="0"/>
    <n v="0"/>
    <n v="0"/>
    <n v="4.1219999999999998E-3"/>
    <n v="9.1599999999999993E-4"/>
    <n v="0"/>
    <n v="-4.6299999999999996E-3"/>
    <n v="-2.0429999999999997E-3"/>
  </r>
  <r>
    <s v="3287"/>
    <s v="廣寰科"/>
    <x v="19"/>
    <n v="22.15"/>
    <n v="22.2"/>
    <n v="22.3"/>
    <n v="22"/>
    <n v="22.25"/>
    <n v="29"/>
    <n v="20"/>
    <n v="29"/>
    <n v="5"/>
    <n v="45"/>
    <n v="0"/>
    <n v="0"/>
    <n v="0"/>
    <n v="0"/>
    <n v="0"/>
    <n v="6.4234999999999995E-3"/>
    <n v="4.4400000000000004E-3"/>
    <n v="6.4670000000000005E-3"/>
    <n v="1.1000000000000001E-3"/>
    <n v="1.0012500000000001E-2"/>
  </r>
  <r>
    <s v="3288"/>
    <s v="點晶"/>
    <x v="46"/>
    <n v="14.65"/>
    <n v="15.05"/>
    <n v="15.05"/>
    <n v="15"/>
    <n v="15.45"/>
    <n v="0"/>
    <n v="1"/>
    <n v="0"/>
    <n v="0"/>
    <n v="0"/>
    <n v="0"/>
    <n v="0"/>
    <n v="0"/>
    <n v="0"/>
    <n v="0"/>
    <n v="0"/>
    <n v="1.505E-4"/>
    <n v="0"/>
    <n v="0"/>
    <n v="0"/>
  </r>
  <r>
    <s v="3289"/>
    <s v="宜特"/>
    <x v="39"/>
    <n v="47.2"/>
    <n v="48.65"/>
    <n v="48.75"/>
    <n v="49.85"/>
    <n v="50.7"/>
    <n v="12"/>
    <n v="-65"/>
    <n v="104"/>
    <n v="16"/>
    <n v="111"/>
    <n v="0"/>
    <n v="0"/>
    <n v="0"/>
    <n v="0"/>
    <n v="0"/>
    <n v="5.6640000000000006E-3"/>
    <n v="-3.1622499999999998E-2"/>
    <n v="5.0700000000000002E-2"/>
    <n v="7.9760000000000005E-3"/>
    <n v="5.6277000000000008E-2"/>
  </r>
  <r>
    <s v="3290"/>
    <s v="東浦"/>
    <x v="16"/>
    <n v="12.4"/>
    <n v="12.5"/>
    <n v="12.5"/>
    <n v="12.5"/>
    <n v="12.6"/>
    <n v="3"/>
    <n v="20"/>
    <n v="-19"/>
    <n v="-18"/>
    <n v="-7"/>
    <n v="0"/>
    <n v="0"/>
    <n v="0"/>
    <n v="0"/>
    <n v="0"/>
    <n v="3.7200000000000004E-4"/>
    <n v="2.5000000000000001E-3"/>
    <n v="-2.3749999999999999E-3"/>
    <n v="-2.2499999999999998E-3"/>
    <n v="-8.8200000000000008E-4"/>
  </r>
  <r>
    <s v="3293"/>
    <s v="鈊象"/>
    <x v="66"/>
    <n v="823"/>
    <n v="859"/>
    <n v="875"/>
    <n v="903"/>
    <n v="932"/>
    <n v="-332"/>
    <n v="1034"/>
    <n v="895"/>
    <n v="507"/>
    <n v="707"/>
    <n v="0"/>
    <n v="0"/>
    <n v="114"/>
    <n v="174"/>
    <n v="24"/>
    <n v="-2.7323599999999999"/>
    <n v="8.8820599999999992"/>
    <n v="7.8312499999999998"/>
    <n v="4.5782100000000003"/>
    <n v="6.5892400000000002"/>
  </r>
  <r>
    <s v="3294"/>
    <s v="英濟"/>
    <x v="42"/>
    <n v="20.100000000000001"/>
    <n v="20.45"/>
    <n v="20.399999999999999"/>
    <n v="20.2"/>
    <n v="20.6"/>
    <n v="88"/>
    <n v="51"/>
    <n v="34"/>
    <n v="2"/>
    <n v="-10"/>
    <n v="0"/>
    <n v="0"/>
    <n v="0"/>
    <n v="0"/>
    <n v="0"/>
    <n v="1.7688000000000002E-2"/>
    <n v="1.0429500000000001E-2"/>
    <n v="6.9359999999999995E-3"/>
    <n v="4.0400000000000001E-4"/>
    <n v="-2.0600000000000002E-3"/>
  </r>
  <r>
    <s v="3296"/>
    <s v="勝德"/>
    <x v="56"/>
    <n v="20.6"/>
    <n v="20.350000000000001"/>
    <n v="20.100000000000001"/>
    <n v="20.3"/>
    <n v="20.45"/>
    <n v="-7"/>
    <n v="-12"/>
    <n v="34"/>
    <n v="2"/>
    <n v="42"/>
    <n v="0"/>
    <n v="0"/>
    <n v="0"/>
    <n v="0"/>
    <n v="0"/>
    <n v="-1.4420000000000001E-3"/>
    <n v="-2.4420000000000002E-3"/>
    <n v="6.8340000000000007E-3"/>
    <n v="4.06E-4"/>
    <n v="8.5889999999999994E-3"/>
  </r>
  <r>
    <s v="3297"/>
    <s v="杭特"/>
    <x v="48"/>
    <n v="16.05"/>
    <n v="16.25"/>
    <n v="16.100000000000001"/>
    <n v="15.9"/>
    <n v="16.05"/>
    <n v="1"/>
    <n v="0"/>
    <n v="1"/>
    <n v="-3"/>
    <n v="2"/>
    <n v="0"/>
    <n v="0"/>
    <n v="0"/>
    <n v="0"/>
    <n v="0"/>
    <n v="1.605E-4"/>
    <n v="0"/>
    <n v="1.6100000000000001E-4"/>
    <n v="-4.7700000000000005E-4"/>
    <n v="3.21E-4"/>
  </r>
  <r>
    <s v="3303"/>
    <s v="岱稜"/>
    <x v="16"/>
    <n v="21.8"/>
    <n v="21.95"/>
    <n v="22.1"/>
    <n v="21.9"/>
    <n v="22.15"/>
    <n v="40"/>
    <n v="-10"/>
    <n v="-11"/>
    <n v="-17"/>
    <n v="1"/>
    <n v="0"/>
    <n v="0"/>
    <n v="0"/>
    <n v="0"/>
    <n v="0"/>
    <n v="8.7200000000000003E-3"/>
    <n v="-2.1949999999999999E-3"/>
    <n v="-2.4310000000000004E-3"/>
    <n v="-3.7229999999999997E-3"/>
    <n v="2.2149999999999999E-4"/>
  </r>
  <r>
    <s v="3305"/>
    <s v="昇貿"/>
    <x v="16"/>
    <n v="41.5"/>
    <n v="41.55"/>
    <n v="43"/>
    <n v="42.5"/>
    <n v="43.4"/>
    <n v="11"/>
    <n v="23"/>
    <n v="-699"/>
    <n v="184"/>
    <n v="649"/>
    <n v="0"/>
    <n v="0"/>
    <n v="0"/>
    <n v="0"/>
    <n v="0"/>
    <n v="4.5649999999999996E-3"/>
    <n v="9.556499999999999E-3"/>
    <n v="-0.30057"/>
    <n v="7.8200000000000006E-2"/>
    <n v="0.28166599999999997"/>
  </r>
  <r>
    <s v="3306"/>
    <s v="鼎天"/>
    <x v="44"/>
    <n v="20.2"/>
    <n v="20.7"/>
    <n v="20.8"/>
    <n v="20.5"/>
    <n v="20.65"/>
    <n v="4"/>
    <n v="6"/>
    <n v="-1"/>
    <n v="-4"/>
    <n v="0"/>
    <n v="0"/>
    <n v="0"/>
    <n v="0"/>
    <n v="0"/>
    <n v="0"/>
    <n v="8.0800000000000002E-4"/>
    <n v="1.2419999999999998E-3"/>
    <n v="-2.0800000000000001E-4"/>
    <n v="-8.1999999999999998E-4"/>
    <n v="0"/>
  </r>
  <r>
    <s v="3308"/>
    <s v="聯德"/>
    <x v="10"/>
    <n v="8.4600000000000009"/>
    <n v="8.41"/>
    <n v="8.65"/>
    <n v="8.65"/>
    <n v="8.7799999999999994"/>
    <n v="31"/>
    <n v="-21"/>
    <n v="-11"/>
    <n v="-36"/>
    <n v="17"/>
    <n v="0"/>
    <n v="0"/>
    <n v="0"/>
    <n v="0"/>
    <n v="0"/>
    <n v="2.6226000000000005E-3"/>
    <n v="-1.7661E-3"/>
    <n v="-9.5150000000000009E-4"/>
    <n v="-3.1140000000000004E-3"/>
    <n v="1.4926E-3"/>
  </r>
  <r>
    <s v="3310"/>
    <s v="佳穎"/>
    <x v="15"/>
    <n v="28.3"/>
    <n v="28.2"/>
    <n v="28.3"/>
    <n v="28.15"/>
    <n v="28.2"/>
    <n v="-5"/>
    <n v="0"/>
    <n v="0"/>
    <n v="0"/>
    <n v="0"/>
    <n v="0"/>
    <n v="0"/>
    <n v="0"/>
    <n v="0"/>
    <n v="0"/>
    <n v="-1.415E-3"/>
    <n v="0"/>
    <n v="0"/>
    <n v="0"/>
    <n v="0"/>
  </r>
  <r>
    <s v="3311"/>
    <s v="閎暉"/>
    <x v="7"/>
    <n v="33.700000000000003"/>
    <n v="34.549999999999997"/>
    <n v="33.950000000000003"/>
    <n v="33.5"/>
    <n v="34"/>
    <n v="27"/>
    <n v="7"/>
    <n v="-46"/>
    <n v="-12"/>
    <n v="-1"/>
    <n v="0"/>
    <n v="0"/>
    <n v="0"/>
    <n v="0"/>
    <n v="0"/>
    <n v="9.0990000000000012E-3"/>
    <n v="2.4184999999999996E-3"/>
    <n v="-1.5617000000000001E-2"/>
    <n v="-4.0200000000000001E-3"/>
    <n v="-3.4000000000000002E-4"/>
  </r>
  <r>
    <s v="3312"/>
    <s v="弘憶股"/>
    <x v="14"/>
    <n v="19.25"/>
    <n v="19.649999999999999"/>
    <n v="19.850000000000001"/>
    <n v="19.8"/>
    <n v="20.2"/>
    <n v="343"/>
    <n v="131"/>
    <n v="104"/>
    <n v="21"/>
    <n v="246"/>
    <n v="0"/>
    <n v="0"/>
    <n v="0"/>
    <n v="0"/>
    <n v="0"/>
    <n v="6.6027500000000003E-2"/>
    <n v="2.5741499999999997E-2"/>
    <n v="2.0644000000000003E-2"/>
    <n v="4.1580000000000002E-3"/>
    <n v="4.9692E-2"/>
  </r>
  <r>
    <s v="3313"/>
    <s v="斐成"/>
    <x v="34"/>
    <n v="11.7"/>
    <n v="11.75"/>
    <n v="11.85"/>
    <n v="11.95"/>
    <n v="11.85"/>
    <n v="10"/>
    <n v="-5"/>
    <n v="2"/>
    <n v="-2"/>
    <n v="-1"/>
    <n v="0"/>
    <n v="0"/>
    <n v="0"/>
    <n v="0"/>
    <n v="0"/>
    <n v="1.17E-3"/>
    <n v="-5.8750000000000002E-4"/>
    <n v="2.3699999999999999E-4"/>
    <n v="-2.3899999999999998E-4"/>
    <n v="-1.1849999999999999E-4"/>
  </r>
  <r>
    <s v="3317"/>
    <s v="尼克森"/>
    <x v="46"/>
    <n v="56.1"/>
    <n v="58.9"/>
    <n v="59.3"/>
    <n v="62.4"/>
    <n v="62.8"/>
    <n v="217"/>
    <n v="1"/>
    <n v="-549"/>
    <n v="756"/>
    <n v="-874"/>
    <n v="0"/>
    <n v="0"/>
    <n v="0"/>
    <n v="0"/>
    <n v="0"/>
    <n v="0.12173700000000001"/>
    <n v="5.8900000000000001E-4"/>
    <n v="-0.32555699999999999"/>
    <n v="0.471744"/>
    <n v="-0.54887199999999992"/>
  </r>
  <r>
    <s v="3321"/>
    <s v="同泰"/>
    <x v="31"/>
    <n v="12.4"/>
    <n v="12.7"/>
    <n v="13"/>
    <n v="13"/>
    <n v="13.2"/>
    <n v="130"/>
    <n v="89"/>
    <n v="64"/>
    <n v="-35"/>
    <n v="16"/>
    <n v="0"/>
    <n v="0"/>
    <n v="0"/>
    <n v="0"/>
    <n v="0"/>
    <n v="1.6119999999999999E-2"/>
    <n v="1.1302999999999999E-2"/>
    <n v="8.3199999999999993E-3"/>
    <n v="-4.5500000000000002E-3"/>
    <n v="2.1119999999999997E-3"/>
  </r>
  <r>
    <s v="3322"/>
    <s v="建舜電"/>
    <x v="15"/>
    <n v="18.2"/>
    <n v="20"/>
    <n v="19.25"/>
    <n v="18.899999999999999"/>
    <n v="19"/>
    <n v="90"/>
    <n v="-211"/>
    <n v="-854"/>
    <n v="40"/>
    <n v="-150"/>
    <n v="0"/>
    <n v="0"/>
    <n v="0"/>
    <n v="0"/>
    <n v="0"/>
    <n v="1.6379999999999999E-2"/>
    <n v="-4.2200000000000001E-2"/>
    <n v="-0.16439500000000001"/>
    <n v="7.5599999999999999E-3"/>
    <n v="-2.8500000000000001E-2"/>
  </r>
  <r>
    <s v="3323"/>
    <s v="加百裕"/>
    <x v="7"/>
    <n v="43.3"/>
    <n v="44.2"/>
    <n v="44.15"/>
    <n v="43.95"/>
    <n v="44.7"/>
    <n v="206"/>
    <n v="69"/>
    <n v="-5"/>
    <n v="32"/>
    <n v="126"/>
    <n v="0"/>
    <n v="0"/>
    <n v="0"/>
    <n v="0"/>
    <n v="0"/>
    <n v="8.9198E-2"/>
    <n v="3.0498000000000001E-2"/>
    <n v="-2.2074999999999998E-3"/>
    <n v="1.4064E-2"/>
    <n v="5.6322000000000004E-2"/>
  </r>
  <r>
    <s v="3324"/>
    <s v="雙鴻"/>
    <x v="7"/>
    <n v="160.5"/>
    <n v="161"/>
    <n v="160"/>
    <n v="160.5"/>
    <n v="167"/>
    <n v="-213"/>
    <n v="-527"/>
    <n v="13"/>
    <n v="150"/>
    <n v="-183"/>
    <n v="166"/>
    <n v="65"/>
    <n v="0"/>
    <n v="0"/>
    <n v="82"/>
    <n v="-0.34186499999999997"/>
    <n v="-0.84846999999999995"/>
    <n v="2.0799999999999999E-2"/>
    <n v="0.24074999999999999"/>
    <n v="-0.30560999999999999"/>
  </r>
  <r>
    <s v="3325"/>
    <s v="旭品"/>
    <x v="42"/>
    <n v="25.95"/>
    <n v="25.95"/>
    <n v="25.85"/>
    <n v="25.95"/>
    <n v="26"/>
    <n v="83"/>
    <n v="-166"/>
    <n v="-38"/>
    <n v="22"/>
    <n v="-17"/>
    <n v="0"/>
    <n v="0"/>
    <n v="0"/>
    <n v="0"/>
    <n v="0"/>
    <n v="2.1538499999999999E-2"/>
    <n v="-4.3076999999999997E-2"/>
    <n v="-9.8230000000000001E-3"/>
    <n v="5.7089999999999997E-3"/>
    <n v="-4.4200000000000003E-3"/>
  </r>
  <r>
    <s v="3332"/>
    <s v="幸康"/>
    <x v="10"/>
    <n v="38.450000000000003"/>
    <n v="37.35"/>
    <n v="37.5"/>
    <n v="37.5"/>
    <n v="37.6"/>
    <n v="0"/>
    <n v="-5"/>
    <n v="0"/>
    <n v="0"/>
    <n v="0"/>
    <n v="0"/>
    <n v="0"/>
    <n v="0"/>
    <n v="0"/>
    <n v="0"/>
    <n v="0"/>
    <n v="-1.8675E-3"/>
    <n v="0"/>
    <n v="0"/>
    <n v="0"/>
  </r>
  <r>
    <s v="3338"/>
    <s v="泰碩"/>
    <x v="15"/>
    <n v="45.8"/>
    <n v="46.6"/>
    <n v="46.25"/>
    <n v="45.8"/>
    <n v="46.8"/>
    <n v="72"/>
    <n v="23"/>
    <n v="1"/>
    <n v="-22"/>
    <n v="191"/>
    <n v="0"/>
    <n v="0"/>
    <n v="0"/>
    <n v="0"/>
    <n v="0"/>
    <n v="3.2975999999999998E-2"/>
    <n v="1.0718E-2"/>
    <n v="4.6250000000000002E-4"/>
    <n v="-1.0076E-2"/>
    <n v="8.9387999999999995E-2"/>
  </r>
  <r>
    <s v="3339"/>
    <s v="泰谷"/>
    <x v="28"/>
    <n v="16.3"/>
    <n v="16.8"/>
    <n v="17.7"/>
    <n v="17.3"/>
    <n v="17.45"/>
    <n v="47"/>
    <n v="42"/>
    <n v="79"/>
    <n v="17"/>
    <n v="17"/>
    <n v="0"/>
    <n v="0"/>
    <n v="0"/>
    <n v="0"/>
    <n v="0"/>
    <n v="7.6610000000000003E-3"/>
    <n v="7.0560000000000006E-3"/>
    <n v="1.3982999999999999E-2"/>
    <n v="2.941E-3"/>
    <n v="2.9665E-3"/>
  </r>
  <r>
    <s v="3346"/>
    <s v="麗清"/>
    <x v="11"/>
    <n v="42.85"/>
    <n v="43.3"/>
    <n v="43.25"/>
    <n v="42.6"/>
    <n v="43.75"/>
    <n v="-70"/>
    <n v="-176"/>
    <n v="60"/>
    <n v="-168"/>
    <n v="88"/>
    <n v="0"/>
    <n v="0"/>
    <n v="0"/>
    <n v="0"/>
    <n v="0"/>
    <n v="-2.9995000000000001E-2"/>
    <n v="-7.6207999999999998E-2"/>
    <n v="2.5950000000000001E-2"/>
    <n v="-7.1568000000000007E-2"/>
    <n v="3.85E-2"/>
  </r>
  <r>
    <s v="3354"/>
    <s v="律勝"/>
    <x v="31"/>
    <n v="13.25"/>
    <n v="13.45"/>
    <n v="13.55"/>
    <n v="13.75"/>
    <n v="13.65"/>
    <n v="3"/>
    <n v="-1"/>
    <n v="-3"/>
    <n v="-3"/>
    <n v="-6"/>
    <n v="0"/>
    <n v="0"/>
    <n v="0"/>
    <n v="0"/>
    <n v="0"/>
    <n v="3.9750000000000001E-4"/>
    <n v="-1.3449999999999999E-4"/>
    <n v="-4.0650000000000007E-4"/>
    <n v="-4.125E-4"/>
    <n v="-8.1900000000000007E-4"/>
  </r>
  <r>
    <s v="3356"/>
    <s v="奇偶"/>
    <x v="48"/>
    <n v="27.5"/>
    <n v="27.65"/>
    <n v="27.85"/>
    <n v="27.6"/>
    <n v="28.2"/>
    <n v="139"/>
    <n v="37"/>
    <n v="165"/>
    <n v="72"/>
    <n v="103"/>
    <n v="0"/>
    <n v="0"/>
    <n v="0"/>
    <n v="0"/>
    <n v="0"/>
    <n v="3.8225000000000002E-2"/>
    <n v="1.02305E-2"/>
    <n v="4.59525E-2"/>
    <n v="1.9872000000000001E-2"/>
    <n v="2.9045999999999999E-2"/>
  </r>
  <r>
    <s v="3357"/>
    <s v="臺慶科"/>
    <x v="15"/>
    <n v="120.5"/>
    <n v="127.5"/>
    <n v="124.5"/>
    <n v="125.5"/>
    <n v="138"/>
    <n v="123"/>
    <n v="-20"/>
    <n v="-89"/>
    <n v="5"/>
    <n v="-53"/>
    <n v="-3"/>
    <n v="0"/>
    <n v="0"/>
    <n v="0"/>
    <n v="0"/>
    <n v="0.14821500000000001"/>
    <n v="-2.5499999999999998E-2"/>
    <n v="-0.110805"/>
    <n v="6.2750000000000002E-3"/>
    <n v="-7.3139999999999997E-2"/>
  </r>
  <r>
    <s v="3360"/>
    <s v="尚立"/>
    <x v="14"/>
    <n v="15.3"/>
    <n v="15.55"/>
    <n v="15.65"/>
    <n v="15.55"/>
    <n v="15.75"/>
    <n v="38"/>
    <n v="11"/>
    <n v="-4"/>
    <n v="-7"/>
    <n v="61"/>
    <n v="0"/>
    <n v="0"/>
    <n v="0"/>
    <n v="0"/>
    <n v="0"/>
    <n v="5.8139999999999997E-3"/>
    <n v="1.7105000000000002E-3"/>
    <n v="-6.2600000000000004E-4"/>
    <n v="-1.0885000000000001E-3"/>
    <n v="9.6074999999999997E-3"/>
  </r>
  <r>
    <s v="3362"/>
    <s v="先進光"/>
    <x v="63"/>
    <n v="73.2"/>
    <n v="80.5"/>
    <n v="88.5"/>
    <n v="93"/>
    <n v="92"/>
    <n v="309"/>
    <n v="-74"/>
    <n v="-199"/>
    <n v="-734"/>
    <n v="-290"/>
    <n v="0"/>
    <n v="0"/>
    <n v="0"/>
    <n v="0"/>
    <n v="0"/>
    <n v="0.226188"/>
    <n v="-5.9569999999999998E-2"/>
    <n v="-0.17611499999999999"/>
    <n v="-0.68262"/>
    <n v="-0.26679999999999998"/>
  </r>
  <r>
    <s v="3363"/>
    <s v="上詮"/>
    <x v="34"/>
    <n v="25.15"/>
    <n v="25.5"/>
    <n v="25.4"/>
    <n v="25.35"/>
    <n v="25.75"/>
    <n v="185"/>
    <n v="108"/>
    <n v="55"/>
    <n v="109"/>
    <n v="177"/>
    <n v="0"/>
    <n v="0"/>
    <n v="0"/>
    <n v="0"/>
    <n v="0"/>
    <n v="4.6527499999999999E-2"/>
    <n v="2.7539999999999999E-2"/>
    <n v="1.397E-2"/>
    <n v="2.76315E-2"/>
    <n v="4.55775E-2"/>
  </r>
  <r>
    <s v="3372"/>
    <s v="典範"/>
    <x v="35"/>
    <n v="18.100000000000001"/>
    <n v="18.600000000000001"/>
    <n v="18.2"/>
    <n v="18"/>
    <n v="18.3"/>
    <n v="182"/>
    <n v="-55"/>
    <n v="-155"/>
    <n v="105"/>
    <n v="62"/>
    <n v="0"/>
    <n v="0"/>
    <n v="0"/>
    <n v="0"/>
    <n v="0"/>
    <n v="3.2942000000000006E-2"/>
    <n v="-1.0230000000000001E-2"/>
    <n v="-2.8209999999999999E-2"/>
    <n v="1.89E-2"/>
    <n v="1.1346000000000002E-2"/>
  </r>
  <r>
    <s v="3373"/>
    <s v="熱映"/>
    <x v="39"/>
    <n v="75"/>
    <n v="75"/>
    <n v="75.900000000000006"/>
    <n v="75.7"/>
    <n v="75.5"/>
    <n v="5"/>
    <n v="14"/>
    <n v="-8"/>
    <n v="-25"/>
    <n v="-6"/>
    <n v="0"/>
    <n v="0"/>
    <n v="0"/>
    <n v="0"/>
    <n v="0"/>
    <n v="3.7499999999999999E-3"/>
    <n v="1.0500000000000001E-2"/>
    <n v="-6.0720000000000001E-3"/>
    <n v="-1.8925000000000001E-2"/>
    <n v="-4.5300000000000002E-3"/>
  </r>
  <r>
    <s v="3374"/>
    <s v="精材"/>
    <x v="35"/>
    <n v="143.5"/>
    <n v="146.5"/>
    <n v="150"/>
    <n v="149"/>
    <n v="154"/>
    <n v="-1862"/>
    <n v="-1331"/>
    <n v="-367"/>
    <n v="-730"/>
    <n v="199"/>
    <n v="467"/>
    <n v="626"/>
    <n v="1273"/>
    <n v="638"/>
    <n v="65"/>
    <n v="-2.67197"/>
    <n v="-1.9499150000000001"/>
    <n v="-0.55049999999999999"/>
    <n v="-1.0876999999999999"/>
    <n v="0.30646000000000001"/>
  </r>
  <r>
    <s v="3376"/>
    <s v="新日興"/>
    <x v="7"/>
    <n v="106"/>
    <n v="106.5"/>
    <n v="107.5"/>
    <n v="109"/>
    <n v="112"/>
    <n v="115"/>
    <n v="188"/>
    <n v="-67"/>
    <n v="-3"/>
    <n v="110"/>
    <n v="0"/>
    <n v="0"/>
    <n v="-30"/>
    <n v="150"/>
    <n v="0"/>
    <n v="0.12189999999999999"/>
    <n v="0.20022000000000001"/>
    <n v="-7.2025000000000006E-2"/>
    <n v="-3.2699999999999999E-3"/>
    <n v="0.1232"/>
  </r>
  <r>
    <s v="3379"/>
    <s v="彬台"/>
    <x v="11"/>
    <n v="13.3"/>
    <n v="13.25"/>
    <n v="13.25"/>
    <n v="13.55"/>
    <n v="13.9"/>
    <n v="-10"/>
    <n v="-43"/>
    <n v="15"/>
    <n v="7"/>
    <n v="33"/>
    <n v="0"/>
    <n v="0"/>
    <n v="0"/>
    <n v="0"/>
    <n v="0"/>
    <n v="-1.33E-3"/>
    <n v="-5.6975000000000003E-3"/>
    <n v="1.9875000000000001E-3"/>
    <n v="9.4850000000000012E-4"/>
    <n v="4.5869999999999999E-3"/>
  </r>
  <r>
    <s v="3380"/>
    <s v="明泰"/>
    <x v="37"/>
    <n v="26.75"/>
    <n v="27.25"/>
    <n v="27.4"/>
    <n v="27.4"/>
    <n v="27.8"/>
    <n v="175"/>
    <n v="-207"/>
    <n v="12"/>
    <n v="-94"/>
    <n v="145"/>
    <n v="0"/>
    <n v="0"/>
    <n v="0"/>
    <n v="0"/>
    <n v="0"/>
    <n v="4.68125E-2"/>
    <n v="-5.6407499999999999E-2"/>
    <n v="3.2879999999999997E-3"/>
    <n v="-2.5755999999999998E-2"/>
    <n v="4.0309999999999999E-2"/>
  </r>
  <r>
    <s v="3383"/>
    <s v="新世紀"/>
    <x v="28"/>
    <n v="4.75"/>
    <n v="4.75"/>
    <n v="4.67"/>
    <n v="4.55"/>
    <n v="4.5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4.3"/>
    <n v="74.8"/>
    <n v="74.900000000000006"/>
    <n v="75"/>
    <n v="74.8"/>
    <n v="-7"/>
    <n v="-51"/>
    <n v="-13"/>
    <n v="-17"/>
    <n v="36"/>
    <n v="0"/>
    <n v="0"/>
    <n v="0"/>
    <n v="0"/>
    <n v="0"/>
    <n v="-5.2009999999999999E-3"/>
    <n v="-3.8147999999999994E-2"/>
    <n v="-9.7370000000000009E-3"/>
    <n v="-1.2749999999999999E-2"/>
    <n v="2.6927999999999997E-2"/>
  </r>
  <r>
    <s v="3390"/>
    <s v="旭軟"/>
    <x v="31"/>
    <n v="15.6"/>
    <n v="15.45"/>
    <n v="15.45"/>
    <n v="15.6"/>
    <n v="15.8"/>
    <n v="16"/>
    <n v="-12"/>
    <n v="0"/>
    <n v="1"/>
    <n v="6"/>
    <n v="0"/>
    <n v="0"/>
    <n v="0"/>
    <n v="0"/>
    <n v="0"/>
    <n v="2.496E-3"/>
    <n v="-1.8539999999999997E-3"/>
    <n v="0"/>
    <n v="1.56E-4"/>
    <n v="9.4800000000000017E-4"/>
  </r>
  <r>
    <s v="3402"/>
    <s v="漢科"/>
    <x v="45"/>
    <n v="40.65"/>
    <n v="41.45"/>
    <n v="41.45"/>
    <n v="41.3"/>
    <n v="42.2"/>
    <n v="132"/>
    <n v="119"/>
    <n v="-11"/>
    <n v="-6"/>
    <n v="78"/>
    <n v="0"/>
    <n v="0"/>
    <n v="0"/>
    <n v="0"/>
    <n v="0"/>
    <n v="5.3658000000000004E-2"/>
    <n v="4.9325500000000001E-2"/>
    <n v="-4.5595000000000002E-3"/>
    <n v="-2.4779999999999997E-3"/>
    <n v="3.2916000000000001E-2"/>
  </r>
  <r>
    <s v="3406"/>
    <s v="玉晶光"/>
    <x v="63"/>
    <n v="442.5"/>
    <n v="455"/>
    <n v="465.5"/>
    <n v="460.5"/>
    <n v="458"/>
    <n v="758"/>
    <n v="-360"/>
    <n v="606"/>
    <n v="-42"/>
    <n v="-98"/>
    <n v="500"/>
    <n v="110"/>
    <n v="55"/>
    <n v="0"/>
    <n v="1"/>
    <n v="3.3541500000000002"/>
    <n v="-1.6379999999999999"/>
    <n v="2.8209300000000002"/>
    <n v="-0.19341"/>
    <n v="-0.44884000000000002"/>
  </r>
  <r>
    <s v="3413"/>
    <s v="京鼎"/>
    <x v="45"/>
    <n v="219.5"/>
    <n v="227.5"/>
    <n v="229"/>
    <n v="233"/>
    <n v="229"/>
    <n v="109"/>
    <n v="307"/>
    <n v="129"/>
    <n v="297"/>
    <n v="-425"/>
    <n v="0"/>
    <n v="0"/>
    <n v="29"/>
    <n v="0"/>
    <n v="10"/>
    <n v="0.239255"/>
    <n v="0.69842499999999996"/>
    <n v="0.29541000000000001"/>
    <n v="0.69201000000000001"/>
    <n v="-0.97324999999999995"/>
  </r>
  <r>
    <s v="3416"/>
    <s v="融程電"/>
    <x v="65"/>
    <n v="71.900000000000006"/>
    <n v="72.5"/>
    <n v="72.7"/>
    <n v="73.400000000000006"/>
    <n v="73.7"/>
    <n v="1"/>
    <n v="-75"/>
    <n v="-9"/>
    <n v="-13"/>
    <n v="-4"/>
    <n v="0"/>
    <n v="0"/>
    <n v="0"/>
    <n v="0"/>
    <n v="0"/>
    <n v="7.1900000000000002E-4"/>
    <n v="-5.4375E-2"/>
    <n v="-6.5430000000000011E-3"/>
    <n v="-9.5420000000000001E-3"/>
    <n v="-2.9480000000000001E-3"/>
  </r>
  <r>
    <s v="3419"/>
    <s v="譁裕"/>
    <x v="37"/>
    <n v="18.7"/>
    <n v="18.7"/>
    <n v="18.7"/>
    <n v="18.899999999999999"/>
    <n v="19.25"/>
    <n v="167"/>
    <n v="-278"/>
    <n v="181"/>
    <n v="177"/>
    <n v="90"/>
    <n v="0"/>
    <n v="0"/>
    <n v="0"/>
    <n v="0"/>
    <n v="0"/>
    <n v="3.1229E-2"/>
    <n v="-5.1985999999999997E-2"/>
    <n v="3.3846999999999995E-2"/>
    <n v="3.3452999999999997E-2"/>
    <n v="1.7325E-2"/>
  </r>
  <r>
    <s v="3426"/>
    <s v="台興"/>
    <x v="2"/>
    <n v="38.5"/>
    <n v="38.6"/>
    <n v="38.6"/>
    <n v="38.6"/>
    <n v="38.9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5"/>
    <n v="12.85"/>
    <n v="13.05"/>
    <n v="13"/>
    <n v="12.9"/>
    <n v="13"/>
    <n v="16"/>
    <n v="-9"/>
    <n v="-17"/>
    <n v="-37"/>
    <n v="16"/>
    <n v="0"/>
    <n v="0"/>
    <n v="0"/>
    <n v="0"/>
    <n v="0"/>
    <n v="2.0560000000000001E-3"/>
    <n v="-1.1745E-3"/>
    <n v="-2.2100000000000002E-3"/>
    <n v="-4.7730000000000003E-3"/>
    <n v="2.0799999999999998E-3"/>
  </r>
  <r>
    <s v="3434"/>
    <s v="哲固"/>
    <x v="48"/>
    <n v="13.95"/>
    <n v="14"/>
    <n v="13.85"/>
    <n v="13.1"/>
    <n v="13.3"/>
    <n v="-1"/>
    <n v="-1"/>
    <n v="-1"/>
    <n v="0"/>
    <n v="0"/>
    <n v="0"/>
    <n v="0"/>
    <n v="0"/>
    <n v="0"/>
    <n v="0"/>
    <n v="-1.395E-4"/>
    <n v="-1.3999999999999999E-4"/>
    <n v="-1.3850000000000001E-4"/>
    <n v="0"/>
    <n v="0"/>
  </r>
  <r>
    <s v="3437"/>
    <s v="榮創"/>
    <x v="28"/>
    <n v="28.85"/>
    <n v="29.35"/>
    <n v="30.65"/>
    <n v="29.55"/>
    <n v="30"/>
    <n v="510"/>
    <n v="607"/>
    <n v="-1313"/>
    <n v="-1706"/>
    <n v="451"/>
    <n v="0"/>
    <n v="0"/>
    <n v="0"/>
    <n v="0"/>
    <n v="0"/>
    <n v="0.14713499999999999"/>
    <n v="0.17815449999999999"/>
    <n v="-0.40243449999999997"/>
    <n v="-0.50412299999999999"/>
    <n v="0.1353"/>
  </r>
  <r>
    <s v="3438"/>
    <s v="類比科"/>
    <x v="46"/>
    <n v="69.5"/>
    <n v="72.900000000000006"/>
    <n v="72.5"/>
    <n v="71.599999999999994"/>
    <n v="73.7"/>
    <n v="48"/>
    <n v="64"/>
    <n v="-15"/>
    <n v="-2"/>
    <n v="54"/>
    <n v="0"/>
    <n v="1"/>
    <n v="0"/>
    <n v="0"/>
    <n v="0"/>
    <n v="3.3360000000000001E-2"/>
    <n v="4.6656000000000003E-2"/>
    <n v="-1.0874999999999999E-2"/>
    <n v="-1.4319999999999999E-3"/>
    <n v="3.9798E-2"/>
  </r>
  <r>
    <s v="3441"/>
    <s v="聯一光"/>
    <x v="28"/>
    <n v="33.25"/>
    <n v="34.35"/>
    <n v="35.049999999999997"/>
    <n v="34.65"/>
    <n v="34.6"/>
    <n v="47"/>
    <n v="6"/>
    <n v="-456"/>
    <n v="-95"/>
    <n v="-8"/>
    <n v="0"/>
    <n v="0"/>
    <n v="0"/>
    <n v="0"/>
    <n v="0"/>
    <n v="1.5627499999999999E-2"/>
    <n v="2.0610000000000003E-3"/>
    <n v="-0.159828"/>
    <n v="-3.2917500000000002E-2"/>
    <n v="-2.7680000000000001E-3"/>
  </r>
  <r>
    <s v="3443"/>
    <s v="創意"/>
    <x v="46"/>
    <n v="352"/>
    <n v="347.5"/>
    <n v="346.5"/>
    <n v="354"/>
    <n v="357"/>
    <n v="91"/>
    <n v="-1475"/>
    <n v="-160"/>
    <n v="295"/>
    <n v="-3"/>
    <n v="120"/>
    <n v="91"/>
    <n v="58"/>
    <n v="37"/>
    <n v="52"/>
    <n v="0.32031999999999999"/>
    <n v="-5.1256250000000003"/>
    <n v="-0.5544"/>
    <n v="1.0443"/>
    <n v="-1.0710000000000001E-2"/>
  </r>
  <r>
    <s v="3444"/>
    <s v="利機"/>
    <x v="45"/>
    <n v="34.6"/>
    <n v="35.200000000000003"/>
    <n v="35.299999999999997"/>
    <n v="35.6"/>
    <n v="35.950000000000003"/>
    <n v="33"/>
    <n v="7"/>
    <n v="-3"/>
    <n v="-19"/>
    <n v="1"/>
    <n v="0"/>
    <n v="0"/>
    <n v="0"/>
    <n v="0"/>
    <n v="0"/>
    <n v="1.1417999999999999E-2"/>
    <n v="2.4640000000000005E-3"/>
    <n v="-1.0589999999999998E-3"/>
    <n v="-6.764E-3"/>
    <n v="3.5950000000000001E-4"/>
  </r>
  <r>
    <s v="3450"/>
    <s v="聯鈞"/>
    <x v="28"/>
    <n v="55.3"/>
    <n v="56"/>
    <n v="56.9"/>
    <n v="56.8"/>
    <n v="57"/>
    <n v="210"/>
    <n v="70"/>
    <n v="117"/>
    <n v="41"/>
    <n v="98"/>
    <n v="0"/>
    <n v="0"/>
    <n v="0"/>
    <n v="0"/>
    <n v="0"/>
    <n v="0.11613"/>
    <n v="3.9199999999999999E-2"/>
    <n v="6.6573000000000007E-2"/>
    <n v="2.3287999999999996E-2"/>
    <n v="5.586E-2"/>
  </r>
  <r>
    <s v="3454"/>
    <s v="晶睿"/>
    <x v="48"/>
    <n v="76.5"/>
    <n v="76.400000000000006"/>
    <n v="76.5"/>
    <n v="76.8"/>
    <n v="77.900000000000006"/>
    <n v="15"/>
    <n v="-23"/>
    <n v="6"/>
    <n v="0"/>
    <n v="1"/>
    <n v="0"/>
    <n v="0"/>
    <n v="0"/>
    <n v="0"/>
    <n v="0"/>
    <n v="1.1475000000000001E-2"/>
    <n v="-1.7572000000000001E-2"/>
    <n v="4.5900000000000003E-3"/>
    <n v="0"/>
    <n v="7.7900000000000007E-4"/>
  </r>
  <r>
    <s v="3455"/>
    <s v="由田"/>
    <x v="17"/>
    <n v="56.2"/>
    <n v="56.7"/>
    <n v="56.4"/>
    <n v="55.8"/>
    <n v="56.6"/>
    <n v="7"/>
    <n v="18"/>
    <n v="-11"/>
    <n v="-22"/>
    <n v="-4"/>
    <n v="0"/>
    <n v="0"/>
    <n v="0"/>
    <n v="0"/>
    <n v="0"/>
    <n v="3.934E-3"/>
    <n v="1.0206E-2"/>
    <n v="-6.2039999999999994E-3"/>
    <n v="-1.2275999999999999E-2"/>
    <n v="-2.264E-3"/>
  </r>
  <r>
    <s v="3465"/>
    <s v="進泰電子"/>
    <x v="44"/>
    <n v="189.5"/>
    <n v="192"/>
    <n v="189"/>
    <n v="189.5"/>
    <n v="190.5"/>
    <n v="6"/>
    <n v="0"/>
    <n v="9"/>
    <n v="-3"/>
    <n v="16"/>
    <n v="0"/>
    <n v="0"/>
    <n v="0"/>
    <n v="0"/>
    <n v="0"/>
    <n v="1.137E-2"/>
    <n v="0"/>
    <n v="1.7010000000000001E-2"/>
    <n v="-5.6849999999999999E-3"/>
    <n v="3.048E-2"/>
  </r>
  <r>
    <s v="3466"/>
    <s v="致振"/>
    <x v="32"/>
    <n v="11.3"/>
    <n v="11.55"/>
    <n v="11.85"/>
    <n v="11.95"/>
    <n v="11.95"/>
    <n v="6"/>
    <n v="69"/>
    <n v="-27"/>
    <n v="1"/>
    <n v="10"/>
    <n v="0"/>
    <n v="0"/>
    <n v="0"/>
    <n v="0"/>
    <n v="0"/>
    <n v="6.7800000000000011E-4"/>
    <n v="7.9695000000000009E-3"/>
    <n v="-3.1995000000000001E-3"/>
    <n v="1.1949999999999999E-4"/>
    <n v="1.1950000000000001E-3"/>
  </r>
  <r>
    <s v="3479"/>
    <s v="安勤"/>
    <x v="49"/>
    <n v="50.2"/>
    <n v="50.6"/>
    <n v="50.3"/>
    <n v="50.2"/>
    <n v="50.4"/>
    <n v="-2"/>
    <n v="10"/>
    <n v="-4"/>
    <n v="1"/>
    <n v="-8"/>
    <n v="0"/>
    <n v="0"/>
    <n v="0"/>
    <n v="0"/>
    <n v="0"/>
    <n v="-1.0040000000000001E-3"/>
    <n v="5.0600000000000003E-3"/>
    <n v="-2.0119999999999999E-3"/>
    <n v="5.0200000000000006E-4"/>
    <n v="-4.032E-3"/>
  </r>
  <r>
    <s v="3481"/>
    <s v="群創"/>
    <x v="52"/>
    <n v="21.8"/>
    <n v="22.25"/>
    <n v="21.45"/>
    <n v="21.8"/>
    <n v="22.3"/>
    <n v="37697"/>
    <n v="-48366"/>
    <n v="-44875"/>
    <n v="19568"/>
    <n v="-9778"/>
    <n v="-2895"/>
    <n v="2187"/>
    <n v="-11572"/>
    <n v="-17900"/>
    <n v="368"/>
    <n v="8.2179459999999995"/>
    <n v="-10.761435000000001"/>
    <n v="-9.6256874999999997"/>
    <n v="4.2658240000000003"/>
    <n v="-2.1804939999999999"/>
  </r>
  <r>
    <s v="3483"/>
    <s v="力致"/>
    <x v="7"/>
    <n v="87"/>
    <n v="93.5"/>
    <n v="93.2"/>
    <n v="88.8"/>
    <n v="89.1"/>
    <n v="-204"/>
    <n v="-255"/>
    <n v="-719"/>
    <n v="-439"/>
    <n v="19"/>
    <n v="40"/>
    <n v="0"/>
    <n v="0"/>
    <n v="0"/>
    <n v="0"/>
    <n v="-0.17748"/>
    <n v="-0.238425"/>
    <n v="-0.67010800000000004"/>
    <n v="-0.38983199999999996"/>
    <n v="1.6929E-2"/>
  </r>
  <r>
    <s v="3484"/>
    <s v="崧騰"/>
    <x v="15"/>
    <n v="68"/>
    <n v="69.5"/>
    <n v="69.8"/>
    <n v="68.599999999999994"/>
    <n v="70"/>
    <n v="154"/>
    <n v="-326"/>
    <n v="-113"/>
    <n v="-3"/>
    <n v="127"/>
    <n v="0"/>
    <n v="0"/>
    <n v="0"/>
    <n v="0"/>
    <n v="0"/>
    <n v="0.10471999999999999"/>
    <n v="-0.22656999999999999"/>
    <n v="-7.8874E-2"/>
    <n v="-2.0579999999999999E-3"/>
    <n v="8.8900000000000007E-2"/>
  </r>
  <r>
    <s v="3489"/>
    <s v="森寶"/>
    <x v="5"/>
    <n v="11"/>
    <n v="11"/>
    <n v="11.1"/>
    <n v="11"/>
    <n v="11.15"/>
    <n v="0"/>
    <n v="3"/>
    <n v="0"/>
    <n v="-1"/>
    <n v="0"/>
    <n v="0"/>
    <n v="0"/>
    <n v="0"/>
    <n v="0"/>
    <n v="0"/>
    <n v="0"/>
    <n v="3.3E-4"/>
    <n v="0"/>
    <n v="-1.1E-4"/>
    <n v="0"/>
  </r>
  <r>
    <s v="3490"/>
    <s v="單井"/>
    <x v="65"/>
    <n v="23.85"/>
    <n v="24.05"/>
    <n v="24.25"/>
    <n v="24"/>
    <n v="24.4"/>
    <n v="55"/>
    <n v="41"/>
    <n v="-21"/>
    <n v="-11"/>
    <n v="86"/>
    <n v="0"/>
    <n v="0"/>
    <n v="0"/>
    <n v="0"/>
    <n v="0"/>
    <n v="1.3117500000000001E-2"/>
    <n v="9.8605000000000012E-3"/>
    <n v="-5.0924999999999998E-3"/>
    <n v="-2.64E-3"/>
    <n v="2.0983999999999999E-2"/>
  </r>
  <r>
    <s v="3491"/>
    <s v="昇達科"/>
    <x v="32"/>
    <n v="64"/>
    <n v="64.3"/>
    <n v="64.599999999999994"/>
    <n v="65"/>
    <n v="66.7"/>
    <n v="30"/>
    <n v="44"/>
    <n v="14"/>
    <n v="14"/>
    <n v="68"/>
    <n v="0"/>
    <n v="0"/>
    <n v="0"/>
    <n v="0"/>
    <n v="0"/>
    <n v="1.9199999999999998E-2"/>
    <n v="2.8291999999999998E-2"/>
    <n v="9.0439999999999982E-3"/>
    <n v="9.1000000000000004E-3"/>
    <n v="4.5356E-2"/>
  </r>
  <r>
    <s v="3492"/>
    <s v="長盛"/>
    <x v="15"/>
    <n v="18"/>
    <n v="18"/>
    <n v="18.05"/>
    <n v="17.899999999999999"/>
    <n v="17.95"/>
    <n v="-2"/>
    <n v="21"/>
    <n v="0"/>
    <n v="-2"/>
    <n v="2"/>
    <n v="0"/>
    <n v="0"/>
    <n v="0"/>
    <n v="0"/>
    <n v="0"/>
    <n v="-3.6000000000000002E-4"/>
    <n v="3.7799999999999999E-3"/>
    <n v="0"/>
    <n v="-3.5799999999999997E-4"/>
    <n v="3.59E-4"/>
  </r>
  <r>
    <s v="3494"/>
    <s v="誠研"/>
    <x v="44"/>
    <n v="3.33"/>
    <n v="3.5"/>
    <n v="3.62"/>
    <n v="3.5"/>
    <n v="3.47"/>
    <n v="49"/>
    <n v="22"/>
    <n v="15"/>
    <n v="6"/>
    <n v="35"/>
    <n v="0"/>
    <n v="0"/>
    <n v="0"/>
    <n v="0"/>
    <n v="0"/>
    <n v="1.6317000000000003E-3"/>
    <n v="7.6999999999999996E-4"/>
    <n v="5.4300000000000008E-4"/>
    <n v="2.1000000000000001E-4"/>
    <n v="1.2145000000000001E-3"/>
  </r>
  <r>
    <s v="3498"/>
    <s v="陽程"/>
    <x v="45"/>
    <n v="36"/>
    <n v="36.1"/>
    <n v="36.1"/>
    <n v="35.9"/>
    <n v="36.700000000000003"/>
    <n v="71"/>
    <n v="29"/>
    <n v="41"/>
    <n v="47"/>
    <n v="139"/>
    <n v="0"/>
    <n v="0"/>
    <n v="0"/>
    <n v="0"/>
    <n v="0"/>
    <n v="2.5559999999999999E-2"/>
    <n v="1.0469000000000001E-2"/>
    <n v="1.4801000000000002E-2"/>
    <n v="1.6872999999999999E-2"/>
    <n v="5.1013000000000003E-2"/>
  </r>
  <r>
    <s v="3499"/>
    <s v="環天科"/>
    <x v="44"/>
    <n v="12.6"/>
    <n v="12.55"/>
    <n v="12.55"/>
    <n v="12.6"/>
    <n v="12.6"/>
    <n v="30"/>
    <n v="10"/>
    <n v="23"/>
    <n v="4"/>
    <n v="14"/>
    <n v="0"/>
    <n v="0"/>
    <n v="0"/>
    <n v="0"/>
    <n v="0"/>
    <n v="3.7799999999999999E-3"/>
    <n v="1.255E-3"/>
    <n v="2.8865000000000002E-3"/>
    <n v="5.04E-4"/>
    <n v="1.7640000000000002E-3"/>
  </r>
  <r>
    <s v="3501"/>
    <s v="維熹"/>
    <x v="15"/>
    <n v="48.85"/>
    <n v="49"/>
    <n v="50.1"/>
    <n v="50.1"/>
    <n v="50.6"/>
    <n v="32"/>
    <n v="-18"/>
    <n v="80"/>
    <n v="11"/>
    <n v="11"/>
    <n v="0"/>
    <n v="0"/>
    <n v="0"/>
    <n v="0"/>
    <n v="0"/>
    <n v="1.5632E-2"/>
    <n v="-8.8199999999999997E-3"/>
    <n v="4.0079999999999998E-2"/>
    <n v="5.5110000000000003E-3"/>
    <n v="5.5660000000000006E-3"/>
  </r>
  <r>
    <s v="3504"/>
    <s v="揚明光"/>
    <x v="63"/>
    <n v="76"/>
    <n v="73.2"/>
    <n v="74"/>
    <n v="74.5"/>
    <n v="74.599999999999994"/>
    <n v="-48"/>
    <n v="-1055"/>
    <n v="223"/>
    <n v="109"/>
    <n v="102"/>
    <n v="0"/>
    <n v="0"/>
    <n v="0"/>
    <n v="0"/>
    <n v="0"/>
    <n v="-3.6479999999999999E-2"/>
    <n v="-0.77225999999999995"/>
    <n v="0.16502"/>
    <n v="8.1204999999999999E-2"/>
    <n v="7.6091999999999993E-2"/>
  </r>
  <r>
    <s v="3508"/>
    <s v="位速"/>
    <x v="7"/>
    <n v="21.4"/>
    <n v="21.9"/>
    <n v="21.7"/>
    <n v="21.9"/>
    <n v="22.45"/>
    <n v="83"/>
    <n v="-58"/>
    <n v="-35"/>
    <n v="76"/>
    <n v="-2"/>
    <n v="0"/>
    <n v="0"/>
    <n v="0"/>
    <n v="0"/>
    <n v="0"/>
    <n v="1.7761999999999997E-2"/>
    <n v="-1.2701999999999998E-2"/>
    <n v="-7.5950000000000002E-3"/>
    <n v="1.6643999999999999E-2"/>
    <n v="-4.4899999999999996E-4"/>
  </r>
  <r>
    <s v="3511"/>
    <s v="矽瑪"/>
    <x v="15"/>
    <n v="27.85"/>
    <n v="30.6"/>
    <n v="30.55"/>
    <n v="30.65"/>
    <n v="31.55"/>
    <n v="-80"/>
    <n v="276"/>
    <n v="-383"/>
    <n v="1"/>
    <n v="3"/>
    <n v="0"/>
    <n v="0"/>
    <n v="0"/>
    <n v="0"/>
    <n v="0"/>
    <n v="-2.2280000000000001E-2"/>
    <n v="8.4456000000000003E-2"/>
    <n v="-0.1170065"/>
    <n v="3.0649999999999997E-4"/>
    <n v="9.4650000000000008E-4"/>
  </r>
  <r>
    <s v="3512"/>
    <s v="皇龍"/>
    <x v="7"/>
    <n v="32.799999999999997"/>
    <n v="32.950000000000003"/>
    <n v="32.700000000000003"/>
    <n v="32.200000000000003"/>
    <n v="32.25"/>
    <n v="8"/>
    <n v="8"/>
    <n v="-1"/>
    <n v="22"/>
    <n v="14"/>
    <n v="0"/>
    <n v="0"/>
    <n v="0"/>
    <n v="0"/>
    <n v="0"/>
    <n v="2.6239999999999996E-3"/>
    <n v="2.6360000000000003E-3"/>
    <n v="-3.2700000000000003E-4"/>
    <n v="7.0840000000000009E-3"/>
    <n v="4.5149999999999999E-3"/>
  </r>
  <r>
    <s v="3515"/>
    <s v="華擎"/>
    <x v="36"/>
    <n v="155"/>
    <n v="159"/>
    <n v="162.5"/>
    <n v="164.5"/>
    <n v="163"/>
    <n v="229"/>
    <n v="208"/>
    <n v="-36"/>
    <n v="39"/>
    <n v="14"/>
    <n v="0"/>
    <n v="208"/>
    <n v="208"/>
    <n v="0"/>
    <n v="-161"/>
    <n v="0.35494999999999999"/>
    <n v="0.33072000000000001"/>
    <n v="-5.8500000000000003E-2"/>
    <n v="6.4155000000000004E-2"/>
    <n v="2.282E-2"/>
  </r>
  <r>
    <s v="3516"/>
    <s v="亞帝歐"/>
    <x v="65"/>
    <n v="16.95"/>
    <n v="17.55"/>
    <n v="17"/>
    <n v="16.75"/>
    <n v="17"/>
    <n v="-31"/>
    <n v="65"/>
    <n v="-26"/>
    <n v="-9"/>
    <n v="-15"/>
    <n v="0"/>
    <n v="0"/>
    <n v="0"/>
    <n v="0"/>
    <n v="0"/>
    <n v="-5.2544999999999996E-3"/>
    <n v="1.1407499999999999E-2"/>
    <n v="-4.4200000000000003E-3"/>
    <n v="-1.5074999999999999E-3"/>
    <n v="-2.5500000000000002E-3"/>
  </r>
  <r>
    <s v="3518"/>
    <s v="柏騰"/>
    <x v="7"/>
    <n v="25.5"/>
    <n v="25.85"/>
    <n v="25.85"/>
    <n v="26"/>
    <n v="26.25"/>
    <n v="25"/>
    <n v="23"/>
    <n v="16"/>
    <n v="2"/>
    <n v="-2"/>
    <n v="0"/>
    <n v="0"/>
    <n v="0"/>
    <n v="0"/>
    <n v="0"/>
    <n v="6.3749999999999996E-3"/>
    <n v="5.9455000000000003E-3"/>
    <n v="4.1359999999999999E-3"/>
    <n v="5.1999999999999995E-4"/>
    <n v="-5.2499999999999997E-4"/>
  </r>
  <r>
    <s v="3520"/>
    <s v="華盈"/>
    <x v="15"/>
    <n v="13.65"/>
    <n v="13.6"/>
    <n v="13.7"/>
    <n v="13.65"/>
    <n v="13.5"/>
    <n v="0"/>
    <n v="-2"/>
    <n v="0"/>
    <n v="10"/>
    <n v="-6"/>
    <n v="0"/>
    <n v="0"/>
    <n v="0"/>
    <n v="0"/>
    <n v="0"/>
    <n v="0"/>
    <n v="-2.72E-4"/>
    <n v="0"/>
    <n v="1.3649999999999999E-3"/>
    <n v="-8.0999999999999996E-4"/>
  </r>
  <r>
    <s v="3521"/>
    <s v="鴻翊"/>
    <x v="57"/>
    <n v="12"/>
    <n v="12.3"/>
    <n v="12.15"/>
    <n v="12.25"/>
    <n v="12.15"/>
    <n v="6"/>
    <n v="6"/>
    <n v="2"/>
    <n v="-3"/>
    <n v="2"/>
    <n v="0"/>
    <n v="0"/>
    <n v="0"/>
    <n v="0"/>
    <n v="0"/>
    <n v="7.2000000000000005E-4"/>
    <n v="7.3800000000000016E-4"/>
    <n v="2.43E-4"/>
    <n v="-3.6749999999999999E-4"/>
    <n v="2.43E-4"/>
  </r>
  <r>
    <s v="3522"/>
    <s v="御頂"/>
    <x v="28"/>
    <n v="10.050000000000001"/>
    <n v="10.15"/>
    <n v="10.1"/>
    <n v="10.15"/>
    <n v="10.5"/>
    <n v="-9"/>
    <n v="14"/>
    <n v="-17"/>
    <n v="-16"/>
    <n v="10"/>
    <n v="0"/>
    <n v="0"/>
    <n v="0"/>
    <n v="0"/>
    <n v="0"/>
    <n v="-9.0450000000000003E-4"/>
    <n v="1.421E-3"/>
    <n v="-1.717E-3"/>
    <n v="-1.624E-3"/>
    <n v="1.0499999999999999E-3"/>
  </r>
  <r>
    <s v="3523"/>
    <s v="迎輝"/>
    <x v="65"/>
    <n v="9.6999999999999993"/>
    <n v="9.69"/>
    <n v="9.65"/>
    <n v="9.6"/>
    <n v="9.6"/>
    <n v="0"/>
    <n v="4"/>
    <n v="1"/>
    <n v="0"/>
    <n v="0"/>
    <n v="0"/>
    <n v="0"/>
    <n v="0"/>
    <n v="0"/>
    <n v="0"/>
    <n v="0"/>
    <n v="3.8759999999999999E-4"/>
    <n v="9.6500000000000001E-5"/>
    <n v="0"/>
    <n v="0"/>
  </r>
  <r>
    <s v="3526"/>
    <s v="凡甲"/>
    <x v="15"/>
    <n v="131.5"/>
    <n v="135"/>
    <n v="135"/>
    <n v="133.5"/>
    <n v="135"/>
    <n v="15"/>
    <n v="75"/>
    <n v="-8"/>
    <n v="-36"/>
    <n v="17"/>
    <n v="0"/>
    <n v="0"/>
    <n v="0"/>
    <n v="0"/>
    <n v="0"/>
    <n v="1.9724999999999999E-2"/>
    <n v="0.10125000000000001"/>
    <n v="-1.0800000000000001E-2"/>
    <n v="-4.8059999999999999E-2"/>
    <n v="2.2950000000000002E-2"/>
  </r>
  <r>
    <s v="3527"/>
    <s v="聚積"/>
    <x v="46"/>
    <n v="95"/>
    <n v="98.1"/>
    <n v="100"/>
    <n v="99.9"/>
    <n v="103"/>
    <n v="50"/>
    <n v="27"/>
    <n v="-27"/>
    <n v="115"/>
    <n v="117"/>
    <n v="0"/>
    <n v="0"/>
    <n v="0"/>
    <n v="0"/>
    <n v="0"/>
    <n v="4.7500000000000001E-2"/>
    <n v="2.6486999999999997E-2"/>
    <n v="-2.7E-2"/>
    <n v="0.114885"/>
    <n v="0.12051000000000001"/>
  </r>
  <r>
    <s v="3528"/>
    <s v="安馳"/>
    <x v="14"/>
    <n v="45.85"/>
    <n v="46.05"/>
    <n v="45.6"/>
    <n v="45.6"/>
    <n v="45.65"/>
    <n v="0"/>
    <n v="-7"/>
    <n v="-9"/>
    <n v="-5"/>
    <n v="2"/>
    <n v="0"/>
    <n v="0"/>
    <n v="0"/>
    <n v="0"/>
    <n v="0"/>
    <n v="0"/>
    <n v="-3.2234999999999998E-3"/>
    <n v="-4.104E-3"/>
    <n v="-2.2799999999999999E-3"/>
    <n v="9.1299999999999997E-4"/>
  </r>
  <r>
    <s v="3529"/>
    <s v="力旺"/>
    <x v="46"/>
    <n v="897"/>
    <n v="930"/>
    <n v="930"/>
    <n v="955"/>
    <n v="938"/>
    <n v="-125"/>
    <n v="36"/>
    <n v="-193"/>
    <n v="5"/>
    <n v="-136"/>
    <n v="84"/>
    <n v="25"/>
    <n v="79"/>
    <n v="52"/>
    <n v="7"/>
    <n v="-1.1212500000000001"/>
    <n v="0.33479999999999999"/>
    <n v="-1.7948999999999999"/>
    <n v="4.7750000000000001E-2"/>
    <n v="-1.2756799999999999"/>
  </r>
  <r>
    <s v="3530"/>
    <s v="晶相光"/>
    <x v="46"/>
    <n v="99.8"/>
    <n v="103.5"/>
    <n v="108"/>
    <n v="107.5"/>
    <n v="118"/>
    <n v="283"/>
    <n v="-243"/>
    <n v="-399"/>
    <n v="-481"/>
    <n v="-23"/>
    <n v="0"/>
    <n v="0"/>
    <n v="0"/>
    <n v="0"/>
    <n v="683"/>
    <n v="0.28243399999999996"/>
    <n v="-0.25150499999999998"/>
    <n v="-0.43092000000000003"/>
    <n v="-0.51707499999999995"/>
    <n v="-2.7140000000000001E-2"/>
  </r>
  <r>
    <s v="3531"/>
    <s v="先益"/>
    <x v="28"/>
    <n v="23.15"/>
    <n v="23.35"/>
    <n v="23.15"/>
    <n v="22.9"/>
    <n v="22.9"/>
    <n v="0"/>
    <n v="0"/>
    <n v="-3"/>
    <n v="7"/>
    <n v="0"/>
    <n v="0"/>
    <n v="0"/>
    <n v="0"/>
    <n v="0"/>
    <n v="0"/>
    <n v="0"/>
    <n v="0"/>
    <n v="-6.9449999999999991E-4"/>
    <n v="1.6029999999999998E-3"/>
    <n v="0"/>
  </r>
  <r>
    <s v="3532"/>
    <s v="台勝科"/>
    <x v="50"/>
    <n v="156"/>
    <n v="171.5"/>
    <n v="166"/>
    <n v="168"/>
    <n v="167.5"/>
    <n v="223"/>
    <n v="-635"/>
    <n v="-732"/>
    <n v="236"/>
    <n v="-28"/>
    <n v="0"/>
    <n v="99"/>
    <n v="12"/>
    <n v="0"/>
    <n v="0"/>
    <n v="0.34788000000000002"/>
    <n v="-1.0890249999999999"/>
    <n v="-1.21512"/>
    <n v="0.39648"/>
    <n v="-4.6899999999999997E-2"/>
  </r>
  <r>
    <s v="3533"/>
    <s v="嘉澤"/>
    <x v="15"/>
    <n v="554"/>
    <n v="559"/>
    <n v="569"/>
    <n v="577"/>
    <n v="592"/>
    <n v="-147"/>
    <n v="28"/>
    <n v="113"/>
    <n v="185"/>
    <n v="-77"/>
    <n v="99"/>
    <n v="163"/>
    <n v="58"/>
    <n v="37"/>
    <n v="383"/>
    <n v="-0.81437999999999999"/>
    <n v="0.15651999999999999"/>
    <n v="0.64297000000000004"/>
    <n v="1.06745"/>
    <n v="-0.45584000000000002"/>
  </r>
  <r>
    <s v="3535"/>
    <s v="晶彩科"/>
    <x v="45"/>
    <n v="16.350000000000001"/>
    <n v="16.600000000000001"/>
    <n v="16.8"/>
    <n v="16.75"/>
    <n v="16.850000000000001"/>
    <n v="84"/>
    <n v="100"/>
    <n v="89"/>
    <n v="-10"/>
    <n v="49"/>
    <n v="0"/>
    <n v="0"/>
    <n v="0"/>
    <n v="0"/>
    <n v="0"/>
    <n v="1.3734000000000001E-2"/>
    <n v="1.6600000000000004E-2"/>
    <n v="1.4952E-2"/>
    <n v="-1.6750000000000001E-3"/>
    <n v="8.2565000000000017E-3"/>
  </r>
  <r>
    <s v="3536"/>
    <s v="誠創"/>
    <x v="65"/>
    <n v="8"/>
    <n v="7.93"/>
    <n v="7.52"/>
    <n v="7.2"/>
    <n v="7.21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4"/>
    <n v="37.700000000000003"/>
    <n v="38.15"/>
    <n v="38.299999999999997"/>
    <n v="38.450000000000003"/>
    <n v="38.85"/>
    <n v="87"/>
    <n v="38"/>
    <n v="2"/>
    <n v="48"/>
    <n v="20"/>
    <n v="0"/>
    <n v="0"/>
    <n v="0"/>
    <n v="0"/>
    <n v="0"/>
    <n v="3.2799000000000002E-2"/>
    <n v="1.4497000000000001E-2"/>
    <n v="7.6599999999999997E-4"/>
    <n v="1.8456E-2"/>
    <n v="7.77E-3"/>
  </r>
  <r>
    <s v="3540"/>
    <s v="曜越"/>
    <x v="42"/>
    <n v="69.7"/>
    <n v="70.8"/>
    <n v="70.8"/>
    <n v="70.7"/>
    <n v="71.099999999999994"/>
    <n v="150"/>
    <n v="61"/>
    <n v="131"/>
    <n v="218"/>
    <n v="-17"/>
    <n v="0"/>
    <n v="0"/>
    <n v="0"/>
    <n v="0"/>
    <n v="0"/>
    <n v="0.10455"/>
    <n v="4.3188000000000004E-2"/>
    <n v="9.2747999999999997E-2"/>
    <n v="0.15412600000000001"/>
    <n v="-1.2086999999999999E-2"/>
  </r>
  <r>
    <s v="3541"/>
    <s v="西柏"/>
    <x v="32"/>
    <n v="44.05"/>
    <n v="44"/>
    <n v="44.05"/>
    <n v="44.15"/>
    <n v="45.55"/>
    <n v="-5"/>
    <n v="5"/>
    <n v="11"/>
    <n v="25"/>
    <n v="18"/>
    <n v="0"/>
    <n v="0"/>
    <n v="0"/>
    <n v="0"/>
    <n v="0"/>
    <n v="-2.2025E-3"/>
    <n v="2.2000000000000001E-3"/>
    <n v="4.8454999999999991E-3"/>
    <n v="1.10375E-2"/>
    <n v="8.1989999999999997E-3"/>
  </r>
  <r>
    <s v="3543"/>
    <s v="州巧"/>
    <x v="52"/>
    <n v="27"/>
    <n v="27.05"/>
    <n v="27.7"/>
    <n v="27.5"/>
    <n v="28"/>
    <n v="13"/>
    <n v="22"/>
    <n v="47"/>
    <n v="-28"/>
    <n v="52"/>
    <n v="0"/>
    <n v="0"/>
    <n v="0"/>
    <n v="0"/>
    <n v="0"/>
    <n v="3.5100000000000001E-3"/>
    <n v="5.9510000000000006E-3"/>
    <n v="1.3018999999999999E-2"/>
    <n v="-7.7000000000000002E-3"/>
    <n v="1.456E-2"/>
  </r>
  <r>
    <s v="3545"/>
    <s v="敦泰"/>
    <x v="46"/>
    <n v="190"/>
    <n v="199.5"/>
    <n v="192.5"/>
    <n v="200"/>
    <n v="199.5"/>
    <n v="6186"/>
    <n v="-3159"/>
    <n v="-233"/>
    <n v="3290"/>
    <n v="-1340"/>
    <n v="82"/>
    <n v="424"/>
    <n v="17"/>
    <n v="-252"/>
    <n v="-7"/>
    <n v="11.753399999999999"/>
    <n v="-6.3022049999999998"/>
    <n v="-0.44852500000000001"/>
    <n v="6.58"/>
    <n v="-2.6732999999999998"/>
  </r>
  <r>
    <s v="3546"/>
    <s v="宇峻"/>
    <x v="66"/>
    <n v="88.2"/>
    <n v="89.9"/>
    <n v="88.8"/>
    <n v="88.3"/>
    <n v="88.6"/>
    <n v="-47"/>
    <n v="125"/>
    <n v="-126"/>
    <n v="7"/>
    <n v="-18"/>
    <n v="0"/>
    <n v="0"/>
    <n v="0"/>
    <n v="0"/>
    <n v="0"/>
    <n v="-4.1454000000000005E-2"/>
    <n v="0.112375"/>
    <n v="-0.11188799999999999"/>
    <n v="6.1809999999999999E-3"/>
    <n v="-1.5948E-2"/>
  </r>
  <r>
    <s v="3548"/>
    <s v="兆利"/>
    <x v="15"/>
    <n v="66.900000000000006"/>
    <n v="68.5"/>
    <n v="72"/>
    <n v="71.900000000000006"/>
    <n v="72.599999999999994"/>
    <n v="51"/>
    <n v="72"/>
    <n v="30"/>
    <n v="-124"/>
    <n v="-47"/>
    <n v="0"/>
    <n v="0"/>
    <n v="0"/>
    <n v="0"/>
    <n v="0"/>
    <n v="3.4119000000000003E-2"/>
    <n v="4.9320000000000003E-2"/>
    <n v="2.1600000000000001E-2"/>
    <n v="-8.9155999999999999E-2"/>
    <n v="-3.4122E-2"/>
  </r>
  <r>
    <s v="3550"/>
    <s v="聯穎"/>
    <x v="45"/>
    <n v="18"/>
    <n v="18.100000000000001"/>
    <n v="18.25"/>
    <n v="18.100000000000001"/>
    <n v="18.2"/>
    <n v="92"/>
    <n v="-162"/>
    <n v="115"/>
    <n v="-21"/>
    <n v="68"/>
    <n v="0"/>
    <n v="2"/>
    <n v="1"/>
    <n v="0"/>
    <n v="0"/>
    <n v="1.6559999999999998E-2"/>
    <n v="-2.9322000000000004E-2"/>
    <n v="2.0987499999999999E-2"/>
    <n v="-3.8010000000000001E-3"/>
    <n v="1.2376E-2"/>
  </r>
  <r>
    <s v="3551"/>
    <s v="世禾"/>
    <x v="45"/>
    <n v="50.3"/>
    <n v="51.3"/>
    <n v="51.3"/>
    <n v="51.5"/>
    <n v="52.3"/>
    <n v="48"/>
    <n v="42"/>
    <n v="7"/>
    <n v="8"/>
    <n v="29"/>
    <n v="0"/>
    <n v="0"/>
    <n v="0"/>
    <n v="0"/>
    <n v="0"/>
    <n v="2.4143999999999995E-2"/>
    <n v="2.1545999999999999E-2"/>
    <n v="3.5909999999999996E-3"/>
    <n v="4.1200000000000004E-3"/>
    <n v="1.5166999999999998E-2"/>
  </r>
  <r>
    <s v="3552"/>
    <s v="同致"/>
    <x v="6"/>
    <n v="194"/>
    <n v="196"/>
    <n v="198"/>
    <n v="203.5"/>
    <n v="212"/>
    <n v="63"/>
    <n v="-1932"/>
    <n v="178"/>
    <n v="202"/>
    <n v="-613"/>
    <n v="0"/>
    <n v="0"/>
    <n v="0"/>
    <n v="0"/>
    <n v="0"/>
    <n v="0.12222"/>
    <n v="-3.7867199999999999"/>
    <n v="0.35243999999999998"/>
    <n v="0.41106999999999999"/>
    <n v="-1.29956"/>
  </r>
  <r>
    <s v="3555"/>
    <s v="重鵬"/>
    <x v="46"/>
    <n v="31.95"/>
    <n v="31.95"/>
    <n v="30.9"/>
    <n v="32.5"/>
    <n v="33"/>
    <n v="-1"/>
    <n v="-1"/>
    <n v="-1"/>
    <n v="0"/>
    <n v="0"/>
    <n v="0"/>
    <n v="0"/>
    <n v="0"/>
    <n v="0"/>
    <n v="0"/>
    <n v="-3.1950000000000001E-4"/>
    <n v="-3.1950000000000001E-4"/>
    <n v="-3.0899999999999998E-4"/>
    <n v="0"/>
    <n v="0"/>
  </r>
  <r>
    <s v="3556"/>
    <s v="禾瑞亞"/>
    <x v="46"/>
    <n v="59.2"/>
    <n v="60.3"/>
    <n v="60.3"/>
    <n v="60.5"/>
    <n v="61.9"/>
    <n v="93"/>
    <n v="-104"/>
    <n v="-23"/>
    <n v="22"/>
    <n v="88"/>
    <n v="0"/>
    <n v="0"/>
    <n v="0"/>
    <n v="0"/>
    <n v="0"/>
    <n v="5.5056000000000001E-2"/>
    <n v="-6.2712000000000004E-2"/>
    <n v="-1.3868999999999999E-2"/>
    <n v="1.3310000000000001E-2"/>
    <n v="5.4472E-2"/>
  </r>
  <r>
    <s v="3557"/>
    <s v="嘉威"/>
    <x v="2"/>
    <n v="83.2"/>
    <n v="83.3"/>
    <n v="84.3"/>
    <n v="83.5"/>
    <n v="83.4"/>
    <n v="22"/>
    <n v="7"/>
    <n v="48"/>
    <n v="7"/>
    <n v="-5"/>
    <n v="0"/>
    <n v="0"/>
    <n v="0"/>
    <n v="0"/>
    <n v="0"/>
    <n v="1.8304000000000001E-2"/>
    <n v="5.8310000000000002E-3"/>
    <n v="4.0463999999999993E-2"/>
    <n v="5.8450000000000004E-3"/>
    <n v="-4.1700000000000001E-3"/>
  </r>
  <r>
    <s v="3558"/>
    <s v="神準"/>
    <x v="37"/>
    <n v="90.8"/>
    <n v="90.8"/>
    <n v="91"/>
    <n v="89.7"/>
    <n v="90.7"/>
    <n v="5"/>
    <n v="-28"/>
    <n v="-6"/>
    <n v="-24"/>
    <n v="6"/>
    <n v="0"/>
    <n v="0"/>
    <n v="0"/>
    <n v="0"/>
    <n v="0"/>
    <n v="4.5399999999999998E-3"/>
    <n v="-2.5424000000000002E-2"/>
    <n v="-5.4599999999999996E-3"/>
    <n v="-2.1528000000000002E-2"/>
    <n v="5.4420000000000007E-3"/>
  </r>
  <r>
    <s v="3563"/>
    <s v="牧德"/>
    <x v="45"/>
    <n v="232"/>
    <n v="233.5"/>
    <n v="239"/>
    <n v="234"/>
    <n v="235"/>
    <n v="16"/>
    <n v="19"/>
    <n v="-10"/>
    <n v="-76"/>
    <n v="4"/>
    <n v="0"/>
    <n v="0"/>
    <n v="0"/>
    <n v="0"/>
    <n v="0"/>
    <n v="3.712E-2"/>
    <n v="4.4365000000000002E-2"/>
    <n v="-2.3900000000000001E-2"/>
    <n v="-0.17784"/>
    <n v="9.4000000000000004E-3"/>
  </r>
  <r>
    <s v="3564"/>
    <s v="其陽"/>
    <x v="49"/>
    <n v="21.45"/>
    <n v="21.7"/>
    <n v="21.7"/>
    <n v="21.5"/>
    <n v="21.7"/>
    <n v="0"/>
    <n v="-1"/>
    <n v="0"/>
    <n v="0"/>
    <n v="0"/>
    <n v="0"/>
    <n v="0"/>
    <n v="0"/>
    <n v="0"/>
    <n v="0"/>
    <n v="0"/>
    <n v="-2.1699999999999999E-4"/>
    <n v="0"/>
    <n v="0"/>
    <n v="0"/>
  </r>
  <r>
    <s v="3567"/>
    <s v="逸昌"/>
    <x v="35"/>
    <n v="31.5"/>
    <n v="32.299999999999997"/>
    <n v="32.049999999999997"/>
    <n v="32"/>
    <n v="32.200000000000003"/>
    <n v="-3"/>
    <n v="17"/>
    <n v="-14"/>
    <n v="-5"/>
    <n v="5"/>
    <n v="0"/>
    <n v="16"/>
    <n v="0"/>
    <n v="0"/>
    <n v="0"/>
    <n v="-9.4499999999999998E-4"/>
    <n v="5.4909999999999994E-3"/>
    <n v="-4.4869999999999997E-3"/>
    <n v="-1.6000000000000001E-3"/>
    <n v="1.6100000000000001E-3"/>
  </r>
  <r>
    <s v="3570"/>
    <s v="大塚"/>
    <x v="55"/>
    <n v="76.7"/>
    <n v="77.8"/>
    <n v="78.099999999999994"/>
    <n v="78.2"/>
    <n v="79.3"/>
    <n v="0"/>
    <n v="1"/>
    <n v="0"/>
    <n v="0"/>
    <n v="1"/>
    <n v="0"/>
    <n v="0"/>
    <n v="0"/>
    <n v="0"/>
    <n v="0"/>
    <n v="0"/>
    <n v="7.7799999999999994E-4"/>
    <n v="0"/>
    <n v="0"/>
    <n v="7.9299999999999998E-4"/>
  </r>
  <r>
    <s v="3576"/>
    <s v="聯合再生"/>
    <x v="50"/>
    <n v="13.2"/>
    <n v="13.3"/>
    <n v="13.4"/>
    <n v="13.65"/>
    <n v="13.6"/>
    <n v="4109"/>
    <n v="-3701"/>
    <n v="-2239"/>
    <n v="5973"/>
    <n v="-2377"/>
    <n v="0"/>
    <n v="0"/>
    <n v="0"/>
    <n v="0"/>
    <n v="0"/>
    <n v="0.54238799999999998"/>
    <n v="-0.49223300000000003"/>
    <n v="-0.30002600000000001"/>
    <n v="0.81531449999999994"/>
    <n v="-0.323272"/>
  </r>
  <r>
    <s v="3577"/>
    <s v="泓格"/>
    <x v="49"/>
    <n v="33.85"/>
    <n v="34"/>
    <n v="35.200000000000003"/>
    <n v="35.200000000000003"/>
    <n v="35.450000000000003"/>
    <n v="0"/>
    <n v="0"/>
    <n v="0"/>
    <n v="0"/>
    <n v="1"/>
    <n v="0"/>
    <n v="0"/>
    <n v="0"/>
    <n v="0"/>
    <n v="0"/>
    <n v="0"/>
    <n v="0"/>
    <n v="0"/>
    <n v="0"/>
    <n v="3.5450000000000005E-4"/>
  </r>
  <r>
    <s v="3580"/>
    <s v="友威科"/>
    <x v="45"/>
    <n v="59.1"/>
    <n v="60"/>
    <n v="60.1"/>
    <n v="61.8"/>
    <n v="65.5"/>
    <n v="29"/>
    <n v="-38"/>
    <n v="22"/>
    <n v="80"/>
    <n v="0"/>
    <n v="0"/>
    <n v="0"/>
    <n v="0"/>
    <n v="0"/>
    <n v="0"/>
    <n v="1.7139000000000001E-2"/>
    <n v="-2.2800000000000001E-2"/>
    <n v="1.3222000000000001E-2"/>
    <n v="4.9439999999999998E-2"/>
    <n v="0"/>
  </r>
  <r>
    <s v="3581"/>
    <s v="博磊"/>
    <x v="35"/>
    <n v="24.55"/>
    <n v="24.9"/>
    <n v="24.95"/>
    <n v="24.9"/>
    <n v="25.1"/>
    <n v="4"/>
    <n v="25"/>
    <n v="-11"/>
    <n v="-8"/>
    <n v="-11"/>
    <n v="0"/>
    <n v="0"/>
    <n v="0"/>
    <n v="0"/>
    <n v="0"/>
    <n v="9.8200000000000002E-4"/>
    <n v="6.2249999999999996E-3"/>
    <n v="-2.7445E-3"/>
    <n v="-1.9919999999999998E-3"/>
    <n v="-2.7610000000000004E-3"/>
  </r>
  <r>
    <s v="3583"/>
    <s v="辛耘"/>
    <x v="45"/>
    <n v="58.7"/>
    <n v="60.5"/>
    <n v="60.5"/>
    <n v="60.3"/>
    <n v="60.9"/>
    <n v="25"/>
    <n v="82"/>
    <n v="27"/>
    <n v="0"/>
    <n v="7"/>
    <n v="0"/>
    <n v="0"/>
    <n v="0"/>
    <n v="0"/>
    <n v="0"/>
    <n v="1.4675000000000001E-2"/>
    <n v="4.9610000000000001E-2"/>
    <n v="1.6334999999999999E-2"/>
    <n v="0"/>
    <n v="4.2630000000000003E-3"/>
  </r>
  <r>
    <s v="3587"/>
    <s v="閎康"/>
    <x v="16"/>
    <n v="117.5"/>
    <n v="123"/>
    <n v="120.5"/>
    <n v="120.5"/>
    <n v="121.5"/>
    <n v="48"/>
    <n v="78"/>
    <n v="-157"/>
    <n v="91"/>
    <n v="-47"/>
    <n v="25"/>
    <n v="0"/>
    <n v="0"/>
    <n v="0"/>
    <n v="0"/>
    <n v="5.6399999999999999E-2"/>
    <n v="9.5939999999999998E-2"/>
    <n v="-0.18918499999999999"/>
    <n v="0.109655"/>
    <n v="-5.7105000000000003E-2"/>
  </r>
  <r>
    <s v="3588"/>
    <s v="通嘉"/>
    <x v="46"/>
    <n v="66"/>
    <n v="68"/>
    <n v="70.099999999999994"/>
    <n v="68.900000000000006"/>
    <n v="73"/>
    <n v="149"/>
    <n v="-112"/>
    <n v="204"/>
    <n v="-197"/>
    <n v="35"/>
    <n v="0"/>
    <n v="1"/>
    <n v="0"/>
    <n v="45"/>
    <n v="0"/>
    <n v="9.8339999999999997E-2"/>
    <n v="-7.6160000000000005E-2"/>
    <n v="0.14300399999999999"/>
    <n v="-0.13573300000000002"/>
    <n v="2.555E-2"/>
  </r>
  <r>
    <s v="3591"/>
    <s v="艾笛森"/>
    <x v="28"/>
    <n v="18.850000000000001"/>
    <n v="19.25"/>
    <n v="19.5"/>
    <n v="19.5"/>
    <n v="19.55"/>
    <n v="144"/>
    <n v="4"/>
    <n v="32"/>
    <n v="8"/>
    <n v="68"/>
    <n v="0"/>
    <n v="3"/>
    <n v="1"/>
    <n v="0"/>
    <n v="0"/>
    <n v="2.7144000000000001E-2"/>
    <n v="7.6999999999999996E-4"/>
    <n v="6.2399999999999999E-3"/>
    <n v="1.56E-3"/>
    <n v="1.3294E-2"/>
  </r>
  <r>
    <s v="3593"/>
    <s v="力銘"/>
    <x v="10"/>
    <n v="14.45"/>
    <n v="14.45"/>
    <n v="14.4"/>
    <n v="14.3"/>
    <n v="14.7"/>
    <n v="8"/>
    <n v="1"/>
    <n v="-8"/>
    <n v="-1"/>
    <n v="-15"/>
    <n v="0"/>
    <n v="0"/>
    <n v="0"/>
    <n v="0"/>
    <n v="0"/>
    <n v="1.1559999999999999E-3"/>
    <n v="1.4449999999999999E-4"/>
    <n v="-1.152E-3"/>
    <n v="-1.4300000000000001E-4"/>
    <n v="-2.2049999999999999E-3"/>
  </r>
  <r>
    <s v="3594"/>
    <s v="磐儀"/>
    <x v="49"/>
    <n v="26.15"/>
    <n v="25.75"/>
    <n v="26.05"/>
    <n v="25.9"/>
    <n v="26.35"/>
    <n v="39"/>
    <n v="4"/>
    <n v="55"/>
    <n v="7"/>
    <n v="120"/>
    <n v="0"/>
    <n v="0"/>
    <n v="0"/>
    <n v="0"/>
    <n v="0"/>
    <n v="1.0198499999999999E-2"/>
    <n v="1.0300000000000001E-3"/>
    <n v="1.43275E-2"/>
    <n v="1.8129999999999997E-3"/>
    <n v="3.1620000000000002E-2"/>
  </r>
  <r>
    <s v="3596"/>
    <s v="智易"/>
    <x v="37"/>
    <n v="93.2"/>
    <n v="93.1"/>
    <n v="92.5"/>
    <n v="94.7"/>
    <n v="94.8"/>
    <n v="-149"/>
    <n v="-241"/>
    <n v="85"/>
    <n v="-404"/>
    <n v="-573"/>
    <n v="0"/>
    <n v="3"/>
    <n v="2"/>
    <n v="0"/>
    <n v="170"/>
    <n v="-0.13886800000000002"/>
    <n v="-0.22437099999999999"/>
    <n v="7.8625E-2"/>
    <n v="-0.38258800000000004"/>
    <n v="-0.54320400000000002"/>
  </r>
  <r>
    <s v="3597"/>
    <s v="映興"/>
    <x v="15"/>
    <n v="27.1"/>
    <n v="27.7"/>
    <n v="27.85"/>
    <n v="27.55"/>
    <n v="27.3"/>
    <n v="-2"/>
    <n v="-3"/>
    <n v="0"/>
    <n v="-5"/>
    <n v="-24"/>
    <n v="0"/>
    <n v="0"/>
    <n v="0"/>
    <n v="0"/>
    <n v="0"/>
    <n v="-5.4200000000000006E-4"/>
    <n v="-8.3099999999999992E-4"/>
    <n v="0"/>
    <n v="-1.3775E-3"/>
    <n v="-6.5520000000000005E-3"/>
  </r>
  <r>
    <s v="3605"/>
    <s v="宏致"/>
    <x v="15"/>
    <n v="42.05"/>
    <n v="42.45"/>
    <n v="43.05"/>
    <n v="43.05"/>
    <n v="43.65"/>
    <n v="277"/>
    <n v="189"/>
    <n v="559"/>
    <n v="121"/>
    <n v="322"/>
    <n v="0"/>
    <n v="0"/>
    <n v="0"/>
    <n v="0"/>
    <n v="0"/>
    <n v="0.11647849999999998"/>
    <n v="8.0230499999999996E-2"/>
    <n v="0.24064949999999996"/>
    <n v="5.2090499999999991E-2"/>
    <n v="0.14055299999999998"/>
  </r>
  <r>
    <s v="3607"/>
    <s v="谷崧"/>
    <x v="7"/>
    <n v="13.75"/>
    <n v="15"/>
    <n v="14.7"/>
    <n v="14.55"/>
    <n v="14.7"/>
    <n v="138"/>
    <n v="137"/>
    <n v="92"/>
    <n v="-76"/>
    <n v="-1"/>
    <n v="0"/>
    <n v="0"/>
    <n v="0"/>
    <n v="0"/>
    <n v="0"/>
    <n v="1.8974999999999999E-2"/>
    <n v="2.0549999999999999E-2"/>
    <n v="1.3523999999999998E-2"/>
    <n v="-1.1058E-2"/>
    <n v="-1.47E-4"/>
  </r>
  <r>
    <s v="3609"/>
    <s v="東林"/>
    <x v="28"/>
    <n v="31.4"/>
    <n v="31.4"/>
    <n v="31.8"/>
    <n v="31.85"/>
    <n v="31.85"/>
    <n v="-1"/>
    <n v="0"/>
    <n v="2"/>
    <n v="-1"/>
    <n v="3"/>
    <n v="0"/>
    <n v="0"/>
    <n v="0"/>
    <n v="0"/>
    <n v="0"/>
    <n v="-3.1399999999999999E-4"/>
    <n v="0"/>
    <n v="6.3600000000000006E-4"/>
    <n v="-3.1849999999999999E-4"/>
    <n v="9.5550000000000008E-4"/>
  </r>
  <r>
    <s v="3611"/>
    <s v="鼎翰"/>
    <x v="49"/>
    <n v="206"/>
    <n v="211.5"/>
    <n v="215.5"/>
    <n v="214"/>
    <n v="215"/>
    <n v="6"/>
    <n v="19"/>
    <n v="25"/>
    <n v="-2"/>
    <n v="-5"/>
    <n v="0"/>
    <n v="0"/>
    <n v="0"/>
    <n v="0"/>
    <n v="0"/>
    <n v="1.2359999999999999E-2"/>
    <n v="4.0184999999999998E-2"/>
    <n v="5.3874999999999999E-2"/>
    <n v="-4.28E-3"/>
    <n v="-1.0749999999999999E-2"/>
  </r>
  <r>
    <s v="3615"/>
    <s v="安可"/>
    <x v="64"/>
    <n v="22.95"/>
    <n v="23.4"/>
    <n v="23.5"/>
    <n v="23.5"/>
    <n v="24.4"/>
    <n v="177"/>
    <n v="39"/>
    <n v="154"/>
    <n v="77"/>
    <n v="272"/>
    <n v="0"/>
    <n v="0"/>
    <n v="0"/>
    <n v="0"/>
    <n v="0"/>
    <n v="4.0621499999999998E-2"/>
    <n v="9.1259999999999987E-3"/>
    <n v="3.619E-2"/>
    <n v="1.8095E-2"/>
    <n v="6.6367999999999996E-2"/>
  </r>
  <r>
    <s v="3617"/>
    <s v="碩天"/>
    <x v="56"/>
    <n v="82.1"/>
    <n v="82.1"/>
    <n v="81.900000000000006"/>
    <n v="81.400000000000006"/>
    <n v="81.900000000000006"/>
    <n v="13"/>
    <n v="-2"/>
    <n v="-5"/>
    <n v="-10"/>
    <n v="-7"/>
    <n v="0"/>
    <n v="0"/>
    <n v="0"/>
    <n v="0"/>
    <n v="0"/>
    <n v="1.0673E-2"/>
    <n v="-1.6419999999999998E-3"/>
    <n v="-4.0949999999999997E-3"/>
    <n v="-8.1399999999999997E-3"/>
    <n v="-5.7330000000000002E-3"/>
  </r>
  <r>
    <s v="3622"/>
    <s v="洋華"/>
    <x v="64"/>
    <n v="31.7"/>
    <n v="32.4"/>
    <n v="32.200000000000003"/>
    <n v="32.4"/>
    <n v="33.1"/>
    <n v="246"/>
    <n v="197"/>
    <n v="-102"/>
    <n v="86"/>
    <n v="78"/>
    <n v="0"/>
    <n v="0"/>
    <n v="0"/>
    <n v="0"/>
    <n v="0"/>
    <n v="7.7981999999999996E-2"/>
    <n v="6.3827999999999996E-2"/>
    <n v="-3.2843999999999998E-2"/>
    <n v="2.7864E-2"/>
    <n v="2.5818000000000001E-2"/>
  </r>
  <r>
    <s v="3623"/>
    <s v="富晶通"/>
    <x v="64"/>
    <n v="14.9"/>
    <n v="15.25"/>
    <n v="15.4"/>
    <n v="15.6"/>
    <n v="16.149999999999999"/>
    <n v="11"/>
    <n v="9"/>
    <n v="5"/>
    <n v="-4"/>
    <n v="29"/>
    <n v="0"/>
    <n v="0"/>
    <n v="0"/>
    <n v="0"/>
    <n v="0"/>
    <n v="1.639E-3"/>
    <n v="1.3725E-3"/>
    <n v="7.6999999999999996E-4"/>
    <n v="-6.2399999999999999E-4"/>
    <n v="4.6834999999999993E-3"/>
  </r>
  <r>
    <s v="3624"/>
    <s v="光頡"/>
    <x v="28"/>
    <n v="30.85"/>
    <n v="31.95"/>
    <n v="31.7"/>
    <n v="31.55"/>
    <n v="31.85"/>
    <n v="272"/>
    <n v="323"/>
    <n v="40"/>
    <n v="117"/>
    <n v="110"/>
    <n v="0"/>
    <n v="0"/>
    <n v="0"/>
    <n v="0"/>
    <n v="0"/>
    <n v="8.3912E-2"/>
    <n v="0.1031985"/>
    <n v="1.268E-2"/>
    <n v="3.6913500000000002E-2"/>
    <n v="3.5034999999999997E-2"/>
  </r>
  <r>
    <s v="3625"/>
    <s v="西勝"/>
    <x v="7"/>
    <n v="19.55"/>
    <n v="19.600000000000001"/>
    <n v="19.850000000000001"/>
    <n v="19.899999999999999"/>
    <n v="20.2"/>
    <n v="38"/>
    <n v="43"/>
    <n v="11"/>
    <n v="9"/>
    <n v="25"/>
    <n v="0"/>
    <n v="0"/>
    <n v="0"/>
    <n v="0"/>
    <n v="0"/>
    <n v="7.4289999999999998E-3"/>
    <n v="8.4280000000000015E-3"/>
    <n v="2.1835000000000001E-3"/>
    <n v="1.7909999999999998E-3"/>
    <n v="5.0499999999999998E-3"/>
  </r>
  <r>
    <s v="3628"/>
    <s v="盈正"/>
    <x v="56"/>
    <n v="37"/>
    <n v="37.25"/>
    <n v="37.25"/>
    <n v="37.5"/>
    <n v="37.299999999999997"/>
    <n v="3"/>
    <n v="0"/>
    <n v="-1"/>
    <n v="0"/>
    <n v="0"/>
    <n v="0"/>
    <n v="0"/>
    <n v="0"/>
    <n v="0"/>
    <n v="0"/>
    <n v="1.1100000000000001E-3"/>
    <n v="0"/>
    <n v="-3.725E-4"/>
    <n v="0"/>
    <n v="0"/>
  </r>
  <r>
    <s v="3629"/>
    <s v="地心引力"/>
    <x v="2"/>
    <n v="39.049999999999997"/>
    <n v="39.049999999999997"/>
    <n v="39.049999999999997"/>
    <n v="39.049999999999997"/>
    <n v="39.049999999999997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4.6"/>
    <n v="45.15"/>
    <n v="46"/>
    <n v="47"/>
    <n v="46.95"/>
    <n v="66"/>
    <n v="-127"/>
    <n v="305"/>
    <n v="238"/>
    <n v="-100"/>
    <n v="0"/>
    <n v="0"/>
    <n v="0"/>
    <n v="0"/>
    <n v="0"/>
    <n v="2.9436E-2"/>
    <n v="-5.7340500000000003E-2"/>
    <n v="0.14030000000000001"/>
    <n v="0.11186"/>
    <n v="-4.6949999999999999E-2"/>
  </r>
  <r>
    <s v="3631"/>
    <s v="晟楠"/>
    <x v="39"/>
    <n v="49.3"/>
    <n v="49.1"/>
    <n v="49.9"/>
    <n v="49.9"/>
    <n v="49.9"/>
    <n v="-1"/>
    <n v="-7"/>
    <n v="-484"/>
    <n v="-1"/>
    <n v="4"/>
    <n v="0"/>
    <n v="0"/>
    <n v="0"/>
    <n v="0"/>
    <n v="0"/>
    <n v="-4.9299999999999995E-4"/>
    <n v="-3.437E-3"/>
    <n v="-0.24151599999999998"/>
    <n v="-4.9899999999999999E-4"/>
    <n v="1.9959999999999999E-3"/>
  </r>
  <r>
    <s v="3632"/>
    <s v="研勤"/>
    <x v="67"/>
    <n v="9.8800000000000008"/>
    <n v="9.74"/>
    <n v="9.73"/>
    <n v="9.9700000000000006"/>
    <n v="9.8000000000000007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2.8"/>
    <n v="13.3"/>
    <n v="12.8"/>
    <n v="12.55"/>
    <n v="12.55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1"/>
    <n v="43.4"/>
    <n v="44.45"/>
    <n v="44.5"/>
    <n v="44.8"/>
    <n v="45.4"/>
    <n v="27"/>
    <n v="62"/>
    <n v="23"/>
    <n v="17"/>
    <n v="45"/>
    <n v="0"/>
    <n v="0"/>
    <n v="0"/>
    <n v="0"/>
    <n v="0"/>
    <n v="1.1717999999999999E-2"/>
    <n v="2.7559E-2"/>
    <n v="1.0234999999999999E-2"/>
    <n v="7.6159999999999995E-3"/>
    <n v="2.043E-2"/>
  </r>
  <r>
    <s v="3646"/>
    <s v="艾恩特"/>
    <x v="15"/>
    <n v="23.45"/>
    <n v="23.9"/>
    <n v="23.55"/>
    <n v="23.85"/>
    <n v="23.9"/>
    <n v="-1"/>
    <n v="18"/>
    <n v="-2"/>
    <n v="0"/>
    <n v="10"/>
    <n v="0"/>
    <n v="0"/>
    <n v="0"/>
    <n v="0"/>
    <n v="0"/>
    <n v="-2.3449999999999998E-4"/>
    <n v="4.3020000000000003E-3"/>
    <n v="-4.7100000000000001E-4"/>
    <n v="0"/>
    <n v="2.3900000000000002E-3"/>
  </r>
  <r>
    <s v="3652"/>
    <s v="精聯"/>
    <x v="49"/>
    <n v="20.100000000000001"/>
    <n v="20.85"/>
    <n v="21.15"/>
    <n v="21"/>
    <n v="21.1"/>
    <n v="0"/>
    <n v="6"/>
    <n v="17"/>
    <n v="0"/>
    <n v="3"/>
    <n v="0"/>
    <n v="0"/>
    <n v="0"/>
    <n v="0"/>
    <n v="0"/>
    <n v="0"/>
    <n v="1.2510000000000002E-3"/>
    <n v="3.5954999999999997E-3"/>
    <n v="0"/>
    <n v="6.3299999999999999E-4"/>
  </r>
  <r>
    <s v="3653"/>
    <s v="健策"/>
    <x v="7"/>
    <n v="272.5"/>
    <n v="285"/>
    <n v="282.5"/>
    <n v="273.5"/>
    <n v="284"/>
    <n v="239"/>
    <n v="151"/>
    <n v="70"/>
    <n v="68"/>
    <n v="202"/>
    <n v="5"/>
    <n v="132"/>
    <n v="40"/>
    <n v="29"/>
    <n v="40"/>
    <n v="0.65127500000000005"/>
    <n v="0.43035000000000001"/>
    <n v="0.19775000000000001"/>
    <n v="0.18598000000000001"/>
    <n v="0.57367999999999997"/>
  </r>
  <r>
    <s v="3661"/>
    <s v="世芯-KY"/>
    <x v="46"/>
    <n v="480"/>
    <n v="509"/>
    <n v="490"/>
    <n v="499"/>
    <n v="530"/>
    <n v="-44"/>
    <n v="-504"/>
    <n v="-911"/>
    <n v="-195"/>
    <n v="490"/>
    <n v="31"/>
    <n v="107"/>
    <n v="0"/>
    <n v="0"/>
    <n v="272"/>
    <n v="-0.2112"/>
    <n v="-2.5653600000000001"/>
    <n v="-4.4638999999999998"/>
    <n v="-0.97304999999999997"/>
    <n v="2.597"/>
  </r>
  <r>
    <s v="3663"/>
    <s v="鑫科"/>
    <x v="50"/>
    <n v="21.5"/>
    <n v="21.5"/>
    <n v="21.75"/>
    <n v="21.6"/>
    <n v="21.6"/>
    <n v="-10"/>
    <n v="12"/>
    <n v="27"/>
    <n v="-3"/>
    <n v="8"/>
    <n v="0"/>
    <n v="0"/>
    <n v="0"/>
    <n v="0"/>
    <n v="0"/>
    <n v="-2.15E-3"/>
    <n v="2.5799999999999998E-3"/>
    <n v="5.8725000000000001E-3"/>
    <n v="-6.4800000000000014E-4"/>
    <n v="1.7280000000000002E-3"/>
  </r>
  <r>
    <s v="3664"/>
    <s v="安瑞-KY"/>
    <x v="55"/>
    <n v="12.4"/>
    <n v="12.4"/>
    <n v="12.3"/>
    <n v="12.2"/>
    <n v="11.9"/>
    <n v="0"/>
    <n v="0"/>
    <n v="1"/>
    <n v="0"/>
    <n v="2"/>
    <n v="0"/>
    <n v="0"/>
    <n v="0"/>
    <n v="0"/>
    <n v="0"/>
    <n v="0"/>
    <n v="0"/>
    <n v="1.2300000000000001E-4"/>
    <n v="0"/>
    <n v="2.3800000000000001E-4"/>
  </r>
  <r>
    <s v="3665"/>
    <s v="貿聯-KY"/>
    <x v="15"/>
    <n v="235"/>
    <n v="232"/>
    <n v="233"/>
    <n v="234.5"/>
    <n v="241"/>
    <n v="-253"/>
    <n v="253"/>
    <n v="416"/>
    <n v="-105"/>
    <n v="-300"/>
    <n v="-36"/>
    <n v="0"/>
    <n v="24"/>
    <n v="0"/>
    <n v="23"/>
    <n v="-0.59455000000000002"/>
    <n v="0.58696000000000004"/>
    <n v="0.96928000000000003"/>
    <n v="-0.246225"/>
    <n v="-0.72299999999999998"/>
  </r>
  <r>
    <s v="3666"/>
    <s v="光耀"/>
    <x v="65"/>
    <n v="43.4"/>
    <n v="44.6"/>
    <n v="44.35"/>
    <n v="46.2"/>
    <n v="45.65"/>
    <n v="-8"/>
    <n v="-85"/>
    <n v="-8"/>
    <n v="-16"/>
    <n v="-385"/>
    <n v="0"/>
    <n v="0"/>
    <n v="0"/>
    <n v="0"/>
    <n v="0"/>
    <n v="-3.4719999999999998E-3"/>
    <n v="-3.7909999999999999E-2"/>
    <n v="-3.5479999999999999E-3"/>
    <n v="-7.3920000000000001E-3"/>
    <n v="-0.17575250000000001"/>
  </r>
  <r>
    <s v="3669"/>
    <s v="圓展"/>
    <x v="48"/>
    <n v="84.8"/>
    <n v="83.8"/>
    <n v="83.6"/>
    <n v="82.9"/>
    <n v="83.4"/>
    <n v="139"/>
    <n v="-70"/>
    <n v="84"/>
    <n v="-54"/>
    <n v="52"/>
    <n v="0"/>
    <n v="0"/>
    <n v="0"/>
    <n v="0"/>
    <n v="0"/>
    <n v="0.11787199999999999"/>
    <n v="-5.8659999999999997E-2"/>
    <n v="7.0223999999999995E-2"/>
    <n v="-4.4766E-2"/>
    <n v="4.3368000000000004E-2"/>
  </r>
  <r>
    <s v="3672"/>
    <s v="康聯訊"/>
    <x v="32"/>
    <n v="14.55"/>
    <n v="14.3"/>
    <n v="14.3"/>
    <n v="14.4"/>
    <n v="14.65"/>
    <n v="3"/>
    <n v="2"/>
    <n v="0"/>
    <n v="0"/>
    <n v="11"/>
    <n v="0"/>
    <n v="0"/>
    <n v="0"/>
    <n v="0"/>
    <n v="0"/>
    <n v="4.3650000000000004E-4"/>
    <n v="2.8600000000000001E-4"/>
    <n v="0"/>
    <n v="0"/>
    <n v="1.6115000000000001E-3"/>
  </r>
  <r>
    <s v="3673"/>
    <s v="TPK-KY"/>
    <x v="64"/>
    <n v="45.35"/>
    <n v="45.35"/>
    <n v="45.1"/>
    <n v="44.85"/>
    <n v="46.2"/>
    <n v="-4"/>
    <n v="-1134"/>
    <n v="-512"/>
    <n v="-441"/>
    <n v="778"/>
    <n v="0"/>
    <n v="0"/>
    <n v="0"/>
    <n v="0"/>
    <n v="0"/>
    <n v="-1.8140000000000001E-3"/>
    <n v="-0.51426899999999998"/>
    <n v="-0.23091200000000001"/>
    <n v="-0.19778850000000003"/>
    <n v="0.35943600000000003"/>
  </r>
  <r>
    <s v="3675"/>
    <s v="德微"/>
    <x v="28"/>
    <n v="96.8"/>
    <n v="101"/>
    <n v="103.5"/>
    <n v="101"/>
    <n v="104"/>
    <n v="36"/>
    <n v="-107"/>
    <n v="26"/>
    <n v="-11"/>
    <n v="66"/>
    <n v="0"/>
    <n v="0"/>
    <n v="0"/>
    <n v="0"/>
    <n v="0"/>
    <n v="3.4847999999999997E-2"/>
    <n v="-0.10807"/>
    <n v="2.691E-2"/>
    <n v="-1.111E-2"/>
    <n v="6.8640000000000007E-2"/>
  </r>
  <r>
    <s v="3679"/>
    <s v="新至陞"/>
    <x v="16"/>
    <n v="129.5"/>
    <n v="131"/>
    <n v="136.5"/>
    <n v="132.5"/>
    <n v="135"/>
    <n v="26"/>
    <n v="90"/>
    <n v="37"/>
    <n v="-113"/>
    <n v="14"/>
    <n v="0"/>
    <n v="0"/>
    <n v="0"/>
    <n v="0"/>
    <n v="0"/>
    <n v="3.3669999999999999E-2"/>
    <n v="0.1179"/>
    <n v="5.0505000000000001E-2"/>
    <n v="-0.149725"/>
    <n v="1.89E-2"/>
  </r>
  <r>
    <s v="3680"/>
    <s v="家登"/>
    <x v="45"/>
    <n v="248"/>
    <n v="256.5"/>
    <n v="255"/>
    <n v="263"/>
    <n v="263"/>
    <n v="340"/>
    <n v="-19"/>
    <n v="-85"/>
    <n v="161"/>
    <n v="-150"/>
    <n v="0"/>
    <n v="10"/>
    <n v="0"/>
    <n v="0"/>
    <n v="0"/>
    <n v="0.84319999999999995"/>
    <n v="-4.8735000000000001E-2"/>
    <n v="-0.21675"/>
    <n v="0.42342999999999997"/>
    <n v="-0.39450000000000002"/>
  </r>
  <r>
    <s v="3682"/>
    <s v="亞太電"/>
    <x v="53"/>
    <n v="8.32"/>
    <n v="8.6199999999999992"/>
    <n v="8.59"/>
    <n v="8.65"/>
    <n v="8.7799999999999994"/>
    <n v="23"/>
    <n v="-92"/>
    <n v="143"/>
    <n v="-324"/>
    <n v="1045"/>
    <n v="0"/>
    <n v="0"/>
    <n v="0"/>
    <n v="0"/>
    <n v="0"/>
    <n v="1.9136000000000001E-3"/>
    <n v="-7.9303999999999989E-3"/>
    <n v="1.2283699999999998E-2"/>
    <n v="-2.8025999999999999E-2"/>
    <n v="9.1750999999999985E-2"/>
  </r>
  <r>
    <s v="3684"/>
    <s v="榮昌"/>
    <x v="32"/>
    <n v="38.200000000000003"/>
    <n v="38.200000000000003"/>
    <n v="37.200000000000003"/>
    <n v="37.200000000000003"/>
    <n v="37.299999999999997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65"/>
    <n v="27.5"/>
    <n v="27.45"/>
    <n v="27.5"/>
    <n v="27"/>
    <n v="27.1"/>
    <n v="-6"/>
    <n v="-7"/>
    <n v="-9"/>
    <n v="0"/>
    <n v="-12"/>
    <n v="0"/>
    <n v="0"/>
    <n v="0"/>
    <n v="0"/>
    <n v="0"/>
    <n v="-1.65E-3"/>
    <n v="-1.9215E-3"/>
    <n v="-2.4750000000000002E-3"/>
    <n v="0"/>
    <n v="-3.2520000000000005E-3"/>
  </r>
  <r>
    <s v="3686"/>
    <s v="達能"/>
    <x v="50"/>
    <n v="15.4"/>
    <n v="15.9"/>
    <n v="15.6"/>
    <n v="15.6"/>
    <n v="15.65"/>
    <n v="231"/>
    <n v="-130"/>
    <n v="69"/>
    <n v="-46"/>
    <n v="230"/>
    <n v="0"/>
    <n v="0"/>
    <n v="0"/>
    <n v="0"/>
    <n v="0"/>
    <n v="3.5574000000000001E-2"/>
    <n v="-2.0670000000000001E-2"/>
    <n v="1.0763999999999999E-2"/>
    <n v="-7.1760000000000001E-3"/>
    <n v="3.5994999999999999E-2"/>
  </r>
  <r>
    <s v="3687"/>
    <s v="歐買尬"/>
    <x v="67"/>
    <n v="84.4"/>
    <n v="79.2"/>
    <n v="82.3"/>
    <n v="84.8"/>
    <n v="86"/>
    <n v="-140"/>
    <n v="7"/>
    <n v="82"/>
    <n v="-188"/>
    <n v="-30"/>
    <n v="0"/>
    <n v="0"/>
    <n v="0"/>
    <n v="0"/>
    <n v="0"/>
    <n v="-0.11816"/>
    <n v="5.5439999999999994E-3"/>
    <n v="6.748599999999999E-2"/>
    <n v="-0.15942400000000001"/>
    <n v="-2.58E-2"/>
  </r>
  <r>
    <s v="3689"/>
    <s v="湧德"/>
    <x v="15"/>
    <n v="27.4"/>
    <n v="27.95"/>
    <n v="28.2"/>
    <n v="28.3"/>
    <n v="28.85"/>
    <n v="55"/>
    <n v="27"/>
    <n v="13"/>
    <n v="42"/>
    <n v="31"/>
    <n v="0"/>
    <n v="0"/>
    <n v="0"/>
    <n v="0"/>
    <n v="0"/>
    <n v="1.507E-2"/>
    <n v="7.5464999999999994E-3"/>
    <n v="3.6659999999999996E-3"/>
    <n v="1.1886000000000001E-2"/>
    <n v="8.9435000000000001E-3"/>
  </r>
  <r>
    <s v="3691"/>
    <s v="碩禾"/>
    <x v="50"/>
    <n v="147"/>
    <n v="146.5"/>
    <n v="151.5"/>
    <n v="152.5"/>
    <n v="151.5"/>
    <n v="47"/>
    <n v="-78"/>
    <n v="184"/>
    <n v="38"/>
    <n v="-43"/>
    <n v="0"/>
    <n v="0"/>
    <n v="60"/>
    <n v="6"/>
    <n v="20"/>
    <n v="6.9089999999999999E-2"/>
    <n v="-0.11427"/>
    <n v="0.27876000000000001"/>
    <n v="5.7950000000000002E-2"/>
    <n v="-6.5144999999999995E-2"/>
  </r>
  <r>
    <s v="3693"/>
    <s v="營邦"/>
    <x v="49"/>
    <n v="40"/>
    <n v="40.25"/>
    <n v="40"/>
    <n v="40.200000000000003"/>
    <n v="40.15"/>
    <n v="7"/>
    <n v="0"/>
    <n v="5"/>
    <n v="0"/>
    <n v="2"/>
    <n v="0"/>
    <n v="0"/>
    <n v="0"/>
    <n v="0"/>
    <n v="0"/>
    <n v="2.8E-3"/>
    <n v="0"/>
    <n v="2E-3"/>
    <n v="0"/>
    <n v="8.03E-4"/>
  </r>
  <r>
    <s v="3694"/>
    <s v="海華"/>
    <x v="37"/>
    <n v="22.3"/>
    <n v="22.5"/>
    <n v="22.35"/>
    <n v="22.75"/>
    <n v="23.1"/>
    <n v="178"/>
    <n v="-160"/>
    <n v="88"/>
    <n v="70"/>
    <n v="4"/>
    <n v="0"/>
    <n v="0"/>
    <n v="0"/>
    <n v="0"/>
    <n v="0"/>
    <n v="3.9694E-2"/>
    <n v="-3.5999999999999997E-2"/>
    <n v="1.9668000000000001E-2"/>
    <n v="1.5925000000000002E-2"/>
    <n v="9.2400000000000002E-4"/>
  </r>
  <r>
    <s v="3701"/>
    <s v="大眾控"/>
    <x v="27"/>
    <n v="14.45"/>
    <n v="14.45"/>
    <n v="14.35"/>
    <n v="14.25"/>
    <n v="14.3"/>
    <n v="2"/>
    <n v="0"/>
    <n v="-1"/>
    <n v="-8"/>
    <n v="-6"/>
    <n v="0"/>
    <n v="0"/>
    <n v="0"/>
    <n v="0"/>
    <n v="0"/>
    <n v="2.8899999999999998E-4"/>
    <n v="0"/>
    <n v="-1.4349999999999999E-4"/>
    <n v="-1.14E-3"/>
    <n v="-8.5800000000000015E-4"/>
  </r>
  <r>
    <s v="3702"/>
    <s v="大聯大"/>
    <x v="14"/>
    <n v="49.3"/>
    <n v="50"/>
    <n v="50.7"/>
    <n v="51.9"/>
    <n v="51.6"/>
    <n v="-690"/>
    <n v="682"/>
    <n v="-101"/>
    <n v="499"/>
    <n v="-338"/>
    <n v="1"/>
    <n v="476"/>
    <n v="640"/>
    <n v="708"/>
    <n v="477"/>
    <n v="-0.34016999999999997"/>
    <n v="0.34100000000000003"/>
    <n v="-5.1207000000000009E-2"/>
    <n v="0.25898099999999996"/>
    <n v="-0.17440799999999998"/>
  </r>
  <r>
    <s v="3703"/>
    <s v="欣陸"/>
    <x v="5"/>
    <n v="24.95"/>
    <n v="24.85"/>
    <n v="25.1"/>
    <n v="24.75"/>
    <n v="24.95"/>
    <n v="-1311"/>
    <n v="-1011"/>
    <n v="63"/>
    <n v="-671"/>
    <n v="74"/>
    <n v="0"/>
    <n v="0"/>
    <n v="0"/>
    <n v="0"/>
    <n v="0"/>
    <n v="-0.32709450000000001"/>
    <n v="-0.2512335"/>
    <n v="1.5813000000000001E-2"/>
    <n v="-0.16607250000000001"/>
    <n v="1.8463E-2"/>
  </r>
  <r>
    <s v="3704"/>
    <s v="合勤控"/>
    <x v="37"/>
    <n v="29.1"/>
    <n v="29.5"/>
    <n v="29.65"/>
    <n v="29.75"/>
    <n v="30.55"/>
    <n v="1240"/>
    <n v="-329"/>
    <n v="-112"/>
    <n v="1213"/>
    <n v="288"/>
    <n v="0"/>
    <n v="0"/>
    <n v="0"/>
    <n v="0"/>
    <n v="0"/>
    <n v="0.36083999999999999"/>
    <n v="-9.7055000000000002E-2"/>
    <n v="-3.3207999999999994E-2"/>
    <n v="0.36086750000000001"/>
    <n v="8.7983999999999993E-2"/>
  </r>
  <r>
    <s v="3705"/>
    <s v="永信"/>
    <x v="13"/>
    <n v="42.95"/>
    <n v="42.95"/>
    <n v="43.1"/>
    <n v="43.45"/>
    <n v="43.25"/>
    <n v="-76"/>
    <n v="-97"/>
    <n v="-118"/>
    <n v="-20"/>
    <n v="-73"/>
    <n v="0"/>
    <n v="0"/>
    <n v="0"/>
    <n v="0"/>
    <n v="0"/>
    <n v="-3.2642000000000004E-2"/>
    <n v="-4.1661500000000004E-2"/>
    <n v="-5.0858E-2"/>
    <n v="-8.6899999999999998E-3"/>
    <n v="-3.1572500000000003E-2"/>
  </r>
  <r>
    <s v="3706"/>
    <s v="神達"/>
    <x v="27"/>
    <n v="27.9"/>
    <n v="28.25"/>
    <n v="28.25"/>
    <n v="28.15"/>
    <n v="28.2"/>
    <n v="1783"/>
    <n v="1863"/>
    <n v="200"/>
    <n v="-380"/>
    <n v="-220"/>
    <n v="0"/>
    <n v="-4"/>
    <n v="1"/>
    <n v="1"/>
    <n v="0"/>
    <n v="0.49745699999999998"/>
    <n v="0.52629749999999997"/>
    <n v="5.6500000000000002E-2"/>
    <n v="-0.10697"/>
    <n v="-6.2039999999999998E-2"/>
  </r>
  <r>
    <s v="3707"/>
    <s v="漢磊"/>
    <x v="38"/>
    <n v="59.9"/>
    <n v="63.3"/>
    <n v="63.6"/>
    <n v="66.599999999999994"/>
    <n v="67.7"/>
    <n v="2371"/>
    <n v="-1620"/>
    <n v="-5091"/>
    <n v="2834"/>
    <n v="-564"/>
    <n v="0"/>
    <n v="1100"/>
    <n v="205"/>
    <n v="2253"/>
    <n v="0"/>
    <n v="1.420229"/>
    <n v="-1.02546"/>
    <n v="-3.2378760000000004"/>
    <n v="1.8874439999999999"/>
    <n v="-0.38182800000000006"/>
  </r>
  <r>
    <s v="3708"/>
    <s v="上緯投控"/>
    <x v="20"/>
    <n v="116.5"/>
    <n v="115"/>
    <n v="116.5"/>
    <n v="118"/>
    <n v="118"/>
    <n v="281"/>
    <n v="223"/>
    <n v="561"/>
    <n v="89"/>
    <n v="-209"/>
    <n v="0"/>
    <n v="0"/>
    <n v="0"/>
    <n v="0"/>
    <n v="0"/>
    <n v="0.32736500000000002"/>
    <n v="0.25645000000000001"/>
    <n v="0.65356499999999995"/>
    <n v="0.10502"/>
    <n v="-0.24662000000000001"/>
  </r>
  <r>
    <s v="3709"/>
    <s v="鑫聯大投控"/>
    <x v="27"/>
    <n v="27.3"/>
    <n v="26.95"/>
    <n v="28.1"/>
    <n v="28"/>
    <n v="27.7"/>
    <n v="9"/>
    <n v="20"/>
    <n v="-8"/>
    <n v="0"/>
    <n v="1"/>
    <n v="0"/>
    <n v="0"/>
    <n v="0"/>
    <n v="0"/>
    <n v="0"/>
    <n v="2.457E-3"/>
    <n v="5.3899999999999998E-3"/>
    <n v="-2.248E-3"/>
    <n v="0"/>
    <n v="2.7700000000000001E-4"/>
  </r>
  <r>
    <s v="3710"/>
    <s v="連展投控"/>
    <x v="15"/>
    <n v="10.050000000000001"/>
    <n v="10.1"/>
    <n v="10.050000000000001"/>
    <n v="10.15"/>
    <n v="10.45"/>
    <n v="271"/>
    <n v="76"/>
    <n v="78"/>
    <n v="191"/>
    <n v="77"/>
    <n v="0"/>
    <n v="0"/>
    <n v="0"/>
    <n v="0"/>
    <n v="0"/>
    <n v="2.7235500000000003E-2"/>
    <n v="7.6760000000000005E-3"/>
    <n v="7.8390000000000005E-3"/>
    <n v="1.9386500000000001E-2"/>
    <n v="8.0464999999999998E-3"/>
  </r>
  <r>
    <s v="3711"/>
    <s v="日月光投控"/>
    <x v="35"/>
    <n v="106.5"/>
    <n v="108.5"/>
    <n v="107.5"/>
    <n v="109"/>
    <n v="110.5"/>
    <n v="907"/>
    <n v="4578"/>
    <n v="298"/>
    <n v="2081"/>
    <n v="1744"/>
    <n v="12"/>
    <n v="-408"/>
    <n v="1037"/>
    <n v="86"/>
    <n v="684"/>
    <n v="0.96595500000000001"/>
    <n v="4.96713"/>
    <n v="0.32035000000000002"/>
    <n v="2.2682899999999999"/>
    <n v="1.9271199999999999"/>
  </r>
  <r>
    <s v="3712"/>
    <s v="永崴投控"/>
    <x v="63"/>
    <n v="27.55"/>
    <n v="27.7"/>
    <n v="27.4"/>
    <n v="27.85"/>
    <n v="28.35"/>
    <n v="270"/>
    <n v="-55"/>
    <n v="241"/>
    <n v="22"/>
    <n v="215"/>
    <n v="0"/>
    <n v="0"/>
    <n v="0"/>
    <n v="0"/>
    <n v="0"/>
    <n v="7.4385000000000007E-2"/>
    <n v="-1.5235E-2"/>
    <n v="6.6033999999999995E-2"/>
    <n v="6.1270000000000005E-3"/>
    <n v="6.09525E-2"/>
  </r>
  <r>
    <s v="3713"/>
    <s v="新晶投控"/>
    <x v="50"/>
    <n v="39"/>
    <n v="40.9"/>
    <n v="41.5"/>
    <n v="41.2"/>
    <n v="40.85"/>
    <n v="4"/>
    <n v="88"/>
    <n v="-18"/>
    <n v="-20"/>
    <n v="-16"/>
    <n v="0"/>
    <n v="0"/>
    <n v="0"/>
    <n v="0"/>
    <n v="0"/>
    <n v="1.56E-3"/>
    <n v="3.5991999999999996E-2"/>
    <n v="-7.4700000000000001E-3"/>
    <n v="-8.2400000000000008E-3"/>
    <n v="-6.5360000000000001E-3"/>
  </r>
  <r>
    <s v="3714"/>
    <s v="富采"/>
    <x v="28"/>
    <n v="70.900000000000006"/>
    <n v="70.8"/>
    <n v="73.099999999999994"/>
    <n v="73.099999999999994"/>
    <n v="76"/>
    <n v="1243"/>
    <n v="1023"/>
    <n v="2015"/>
    <n v="608"/>
    <n v="1660"/>
    <n v="0"/>
    <n v="0"/>
    <n v="0"/>
    <n v="0"/>
    <n v="0"/>
    <n v="0.88128700000000015"/>
    <n v="0.72428399999999993"/>
    <n v="1.4729650000000001"/>
    <n v="0.44444799999999995"/>
    <n v="1.2616000000000001"/>
  </r>
  <r>
    <s v="4102"/>
    <s v="永日"/>
    <x v="13"/>
    <n v="23.7"/>
    <n v="22.95"/>
    <n v="23.2"/>
    <n v="23.3"/>
    <n v="23.2"/>
    <n v="-39"/>
    <n v="36"/>
    <n v="-69"/>
    <n v="-8"/>
    <n v="-43"/>
    <n v="0"/>
    <n v="0"/>
    <n v="0"/>
    <n v="0"/>
    <n v="0"/>
    <n v="-9.2429999999999995E-3"/>
    <n v="8.2619999999999985E-3"/>
    <n v="-1.6007999999999998E-2"/>
    <n v="-1.864E-3"/>
    <n v="-9.9760000000000005E-3"/>
  </r>
  <r>
    <s v="4104"/>
    <s v="佳醫"/>
    <x v="13"/>
    <n v="56.8"/>
    <n v="56.8"/>
    <n v="56.8"/>
    <n v="57.6"/>
    <n v="57.8"/>
    <n v="-41"/>
    <n v="-61"/>
    <n v="-13"/>
    <n v="54"/>
    <n v="-32"/>
    <n v="0"/>
    <n v="0"/>
    <n v="0"/>
    <n v="0"/>
    <n v="0"/>
    <n v="-2.3287999999999996E-2"/>
    <n v="-3.4647999999999998E-2"/>
    <n v="-7.3839999999999999E-3"/>
    <n v="3.1104E-2"/>
    <n v="-1.8495999999999999E-2"/>
  </r>
  <r>
    <s v="4105"/>
    <s v="東洋"/>
    <x v="13"/>
    <n v="85.7"/>
    <n v="83.9"/>
    <n v="86.2"/>
    <n v="88.1"/>
    <n v="86.5"/>
    <n v="-760"/>
    <n v="731"/>
    <n v="637"/>
    <n v="-395"/>
    <n v="-679"/>
    <n v="0"/>
    <n v="0"/>
    <n v="0"/>
    <n v="0"/>
    <n v="500"/>
    <n v="-0.65132000000000001"/>
    <n v="0.61330899999999999"/>
    <n v="0.54909399999999997"/>
    <n v="-0.347995"/>
    <n v="-0.58733500000000005"/>
  </r>
  <r>
    <s v="4106"/>
    <s v="雃博"/>
    <x v="13"/>
    <n v="37.25"/>
    <n v="36.049999999999997"/>
    <n v="39.65"/>
    <n v="43.6"/>
    <n v="47.95"/>
    <n v="-514"/>
    <n v="13"/>
    <n v="257"/>
    <n v="112"/>
    <n v="184"/>
    <n v="0"/>
    <n v="0"/>
    <n v="0"/>
    <n v="0"/>
    <n v="0"/>
    <n v="-0.191465"/>
    <n v="4.6864999999999997E-3"/>
    <n v="0.10190049999999999"/>
    <n v="4.8832E-2"/>
    <n v="8.8228000000000015E-2"/>
  </r>
  <r>
    <s v="4107"/>
    <s v="邦特"/>
    <x v="13"/>
    <n v="112.5"/>
    <n v="112"/>
    <n v="109.5"/>
    <n v="118"/>
    <n v="116.5"/>
    <n v="-17"/>
    <n v="-13"/>
    <n v="-63"/>
    <n v="60"/>
    <n v="-156"/>
    <n v="0"/>
    <n v="0"/>
    <n v="0"/>
    <n v="0"/>
    <n v="0"/>
    <n v="-1.9125E-2"/>
    <n v="-1.456E-2"/>
    <n v="-6.8985000000000005E-2"/>
    <n v="7.0800000000000002E-2"/>
    <n v="-0.18174000000000001"/>
  </r>
  <r>
    <s v="4108"/>
    <s v="懷特"/>
    <x v="13"/>
    <n v="25.15"/>
    <n v="25.3"/>
    <n v="25.7"/>
    <n v="26.05"/>
    <n v="25.85"/>
    <n v="18"/>
    <n v="-90"/>
    <n v="271"/>
    <n v="272"/>
    <n v="-84"/>
    <n v="0"/>
    <n v="0"/>
    <n v="0"/>
    <n v="0"/>
    <n v="0"/>
    <n v="4.5269999999999998E-3"/>
    <n v="-2.2769999999999999E-2"/>
    <n v="6.9647000000000001E-2"/>
    <n v="7.0856000000000002E-2"/>
    <n v="-2.1714000000000001E-2"/>
  </r>
  <r>
    <s v="4109"/>
    <s v="加捷生醫"/>
    <x v="13"/>
    <n v="14.85"/>
    <n v="14.75"/>
    <n v="14.6"/>
    <n v="14.85"/>
    <n v="14.7"/>
    <n v="12"/>
    <n v="6"/>
    <n v="-27"/>
    <n v="37"/>
    <n v="-19"/>
    <n v="0"/>
    <n v="0"/>
    <n v="0"/>
    <n v="0"/>
    <n v="0"/>
    <n v="1.7819999999999999E-3"/>
    <n v="8.8500000000000004E-4"/>
    <n v="-3.9420000000000002E-3"/>
    <n v="5.4944999999999994E-3"/>
    <n v="-2.7929999999999999E-3"/>
  </r>
  <r>
    <s v="4111"/>
    <s v="濟生"/>
    <x v="13"/>
    <n v="23"/>
    <n v="22.8"/>
    <n v="23"/>
    <n v="22.95"/>
    <n v="23.1"/>
    <n v="1"/>
    <n v="0"/>
    <n v="0"/>
    <n v="0"/>
    <n v="-2"/>
    <n v="0"/>
    <n v="0"/>
    <n v="0"/>
    <n v="0"/>
    <n v="0"/>
    <n v="2.3000000000000001E-4"/>
    <n v="0"/>
    <n v="0"/>
    <n v="0"/>
    <n v="-4.6200000000000001E-4"/>
  </r>
  <r>
    <s v="4113"/>
    <s v="聯上"/>
    <x v="5"/>
    <n v="13.45"/>
    <n v="13.6"/>
    <n v="13.85"/>
    <n v="13.75"/>
    <n v="13.75"/>
    <n v="24"/>
    <n v="14"/>
    <n v="26"/>
    <n v="21"/>
    <n v="18"/>
    <n v="0"/>
    <n v="0"/>
    <n v="0"/>
    <n v="0"/>
    <n v="0"/>
    <n v="3.2279999999999995E-3"/>
    <n v="1.9040000000000001E-3"/>
    <n v="3.6009999999999996E-3"/>
    <n v="2.8874999999999999E-3"/>
    <n v="2.4750000000000002E-3"/>
  </r>
  <r>
    <s v="4114"/>
    <s v="健喬"/>
    <x v="13"/>
    <n v="26.15"/>
    <n v="25.25"/>
    <n v="25.35"/>
    <n v="25.35"/>
    <n v="25.3"/>
    <n v="217"/>
    <n v="-620"/>
    <n v="-99"/>
    <n v="-102"/>
    <n v="-115"/>
    <n v="0"/>
    <n v="0"/>
    <n v="0"/>
    <n v="0"/>
    <n v="0"/>
    <n v="5.674549999999999E-2"/>
    <n v="-0.15654999999999999"/>
    <n v="-2.5096500000000001E-2"/>
    <n v="-2.5857000000000002E-2"/>
    <n v="-2.9094999999999999E-2"/>
  </r>
  <r>
    <s v="4116"/>
    <s v="明基醫"/>
    <x v="13"/>
    <n v="32"/>
    <n v="31.6"/>
    <n v="31.85"/>
    <n v="32.4"/>
    <n v="32.6"/>
    <n v="0"/>
    <n v="0"/>
    <n v="0"/>
    <n v="0"/>
    <n v="0"/>
    <n v="0"/>
    <n v="0"/>
    <n v="0"/>
    <n v="0"/>
    <n v="0"/>
    <n v="0"/>
    <n v="0"/>
    <n v="0"/>
    <n v="0"/>
    <n v="0"/>
  </r>
  <r>
    <s v="4119"/>
    <s v="旭富"/>
    <x v="13"/>
    <n v="84.5"/>
    <n v="84.5"/>
    <n v="85.4"/>
    <n v="84.5"/>
    <n v="85.2"/>
    <n v="16"/>
    <n v="11"/>
    <n v="55"/>
    <n v="-3"/>
    <n v="56"/>
    <n v="0"/>
    <n v="0"/>
    <n v="0"/>
    <n v="0"/>
    <n v="0"/>
    <n v="1.3520000000000001E-2"/>
    <n v="9.2949999999999994E-3"/>
    <n v="4.6969999999999998E-2"/>
    <n v="-2.5349999999999999E-3"/>
    <n v="4.7711999999999997E-2"/>
  </r>
  <r>
    <s v="4120"/>
    <s v="友華"/>
    <x v="13"/>
    <n v="40.85"/>
    <n v="41.5"/>
    <n v="43"/>
    <n v="44.45"/>
    <n v="44.6"/>
    <n v="11"/>
    <n v="0"/>
    <n v="2"/>
    <n v="1"/>
    <n v="-2"/>
    <n v="0"/>
    <n v="0"/>
    <n v="0"/>
    <n v="0"/>
    <n v="0"/>
    <n v="4.4935000000000001E-3"/>
    <n v="0"/>
    <n v="8.5999999999999998E-4"/>
    <n v="4.4450000000000002E-4"/>
    <n v="-8.92E-4"/>
  </r>
  <r>
    <s v="4121"/>
    <s v="優盛"/>
    <x v="13"/>
    <n v="20.8"/>
    <n v="20.8"/>
    <n v="22.85"/>
    <n v="25.1"/>
    <n v="27.6"/>
    <n v="72"/>
    <n v="-69"/>
    <n v="510"/>
    <n v="-433"/>
    <n v="-21"/>
    <n v="0"/>
    <n v="0"/>
    <n v="0"/>
    <n v="0"/>
    <n v="0"/>
    <n v="1.4976000000000001E-2"/>
    <n v="-1.4352E-2"/>
    <n v="0.116535"/>
    <n v="-0.10868300000000002"/>
    <n v="-5.7959999999999999E-3"/>
  </r>
  <r>
    <s v="4123"/>
    <s v="晟德"/>
    <x v="13"/>
    <n v="69.400000000000006"/>
    <n v="67.599999999999994"/>
    <n v="67.900000000000006"/>
    <n v="69.3"/>
    <n v="68.900000000000006"/>
    <n v="-1474"/>
    <n v="81"/>
    <n v="397"/>
    <n v="554"/>
    <n v="-417"/>
    <n v="0"/>
    <n v="0"/>
    <n v="0"/>
    <n v="0"/>
    <n v="0"/>
    <n v="-1.022956"/>
    <n v="5.4755999999999992E-2"/>
    <n v="0.26956300000000005"/>
    <n v="0.38392199999999999"/>
    <n v="-0.28731300000000004"/>
  </r>
  <r>
    <s v="4126"/>
    <s v="太醫"/>
    <x v="13"/>
    <n v="71"/>
    <n v="70.8"/>
    <n v="71.3"/>
    <n v="78.400000000000006"/>
    <n v="80.599999999999994"/>
    <n v="55"/>
    <n v="2"/>
    <n v="27"/>
    <n v="-18"/>
    <n v="-691"/>
    <n v="0"/>
    <n v="-46"/>
    <n v="0"/>
    <n v="0"/>
    <n v="0"/>
    <n v="3.9050000000000001E-2"/>
    <n v="1.4159999999999999E-3"/>
    <n v="1.9251000000000001E-2"/>
    <n v="-1.4112000000000001E-2"/>
    <n v="-0.55694599999999994"/>
  </r>
  <r>
    <s v="4127"/>
    <s v="天良"/>
    <x v="13"/>
    <n v="11"/>
    <n v="10.65"/>
    <n v="11.15"/>
    <n v="11.1"/>
    <n v="11.15"/>
    <n v="6"/>
    <n v="-12"/>
    <n v="30"/>
    <n v="-7"/>
    <n v="-13"/>
    <n v="0"/>
    <n v="0"/>
    <n v="0"/>
    <n v="0"/>
    <n v="0"/>
    <n v="6.6E-4"/>
    <n v="-1.2780000000000001E-3"/>
    <n v="3.3449999999999999E-3"/>
    <n v="-7.7700000000000002E-4"/>
    <n v="-1.4495000000000003E-3"/>
  </r>
  <r>
    <s v="4128"/>
    <s v="中天"/>
    <x v="13"/>
    <n v="56"/>
    <n v="56"/>
    <n v="58"/>
    <n v="56.7"/>
    <n v="56.7"/>
    <n v="-68"/>
    <n v="-60"/>
    <n v="408"/>
    <n v="-753"/>
    <n v="-135"/>
    <n v="0"/>
    <n v="0"/>
    <n v="0"/>
    <n v="0"/>
    <n v="0"/>
    <n v="-3.8080000000000003E-2"/>
    <n v="-3.3599999999999998E-2"/>
    <n v="0.23663999999999999"/>
    <n v="-0.42695099999999997"/>
    <n v="-7.6545000000000002E-2"/>
  </r>
  <r>
    <s v="4129"/>
    <s v="聯合"/>
    <x v="13"/>
    <n v="32.1"/>
    <n v="32.200000000000003"/>
    <n v="32.200000000000003"/>
    <n v="32.200000000000003"/>
    <n v="32.549999999999997"/>
    <n v="-2"/>
    <n v="-1"/>
    <n v="9"/>
    <n v="15"/>
    <n v="38"/>
    <n v="0"/>
    <n v="0"/>
    <n v="0"/>
    <n v="0"/>
    <n v="0"/>
    <n v="-6.4199999999999999E-4"/>
    <n v="-3.2200000000000002E-4"/>
    <n v="2.898E-3"/>
    <n v="4.830000000000001E-3"/>
    <n v="1.2368999999999998E-2"/>
  </r>
  <r>
    <s v="4130"/>
    <s v="健亞"/>
    <x v="13"/>
    <n v="25.75"/>
    <n v="25.35"/>
    <n v="25.5"/>
    <n v="25.3"/>
    <n v="25.5"/>
    <n v="-17"/>
    <n v="-21"/>
    <n v="41"/>
    <n v="44"/>
    <n v="64"/>
    <n v="0"/>
    <n v="0"/>
    <n v="0"/>
    <n v="0"/>
    <n v="0"/>
    <n v="-4.3775000000000003E-3"/>
    <n v="-5.3235000000000001E-3"/>
    <n v="1.0455000000000001E-2"/>
    <n v="1.1132000000000001E-2"/>
    <n v="1.6320000000000001E-2"/>
  </r>
  <r>
    <s v="4131"/>
    <s v="晶宇"/>
    <x v="13"/>
    <n v="7.1"/>
    <n v="7.1"/>
    <n v="7.1"/>
    <n v="7.1"/>
    <n v="6.9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75.5"/>
    <n v="70.099999999999994"/>
    <n v="70.099999999999994"/>
    <n v="72"/>
    <n v="71.3"/>
    <n v="-314"/>
    <n v="91"/>
    <n v="-6"/>
    <n v="412"/>
    <n v="-565"/>
    <n v="0"/>
    <n v="0"/>
    <n v="0"/>
    <n v="0"/>
    <n v="0"/>
    <n v="-0.23707"/>
    <n v="6.3791E-2"/>
    <n v="-4.2059999999999997E-3"/>
    <n v="0.29664000000000001"/>
    <n v="-0.40284500000000001"/>
  </r>
  <r>
    <s v="4137"/>
    <s v="麗豐-KY"/>
    <x v="13"/>
    <n v="209.5"/>
    <n v="211.5"/>
    <n v="216"/>
    <n v="213"/>
    <n v="214"/>
    <n v="21"/>
    <n v="41"/>
    <n v="115"/>
    <n v="-31"/>
    <n v="-34"/>
    <n v="0"/>
    <n v="0"/>
    <n v="0"/>
    <n v="0"/>
    <n v="0"/>
    <n v="4.3994999999999999E-2"/>
    <n v="8.6715E-2"/>
    <n v="0.24840000000000001"/>
    <n v="-6.6030000000000005E-2"/>
    <n v="-7.2760000000000005E-2"/>
  </r>
  <r>
    <s v="4138"/>
    <s v="曜亞"/>
    <x v="13"/>
    <n v="53.2"/>
    <n v="53.1"/>
    <n v="53.1"/>
    <n v="52.7"/>
    <n v="53.7"/>
    <n v="2"/>
    <n v="16"/>
    <n v="11"/>
    <n v="6"/>
    <n v="26"/>
    <n v="0"/>
    <n v="0"/>
    <n v="0"/>
    <n v="0"/>
    <n v="0"/>
    <n v="1.0640000000000001E-3"/>
    <n v="8.4960000000000001E-3"/>
    <n v="5.8409999999999998E-3"/>
    <n v="3.1620000000000003E-3"/>
    <n v="1.3962E-2"/>
  </r>
  <r>
    <s v="4139"/>
    <s v="馬光-KY"/>
    <x v="13"/>
    <n v="53.3"/>
    <n v="53.2"/>
    <n v="53.2"/>
    <n v="53.1"/>
    <n v="53.2"/>
    <n v="-1"/>
    <n v="-3"/>
    <n v="-10"/>
    <n v="-2"/>
    <n v="-2"/>
    <n v="0"/>
    <n v="0"/>
    <n v="0"/>
    <n v="0"/>
    <n v="0"/>
    <n v="-5.3299999999999995E-4"/>
    <n v="-1.5960000000000002E-3"/>
    <n v="-5.3200000000000001E-3"/>
    <n v="-1.062E-3"/>
    <n v="-1.0640000000000001E-3"/>
  </r>
  <r>
    <s v="4141"/>
    <s v="龍燈-KY"/>
    <x v="13"/>
    <n v="11.65"/>
    <n v="11.6"/>
    <n v="12.1"/>
    <n v="11.9"/>
    <n v="12"/>
    <n v="1"/>
    <n v="-8"/>
    <n v="76"/>
    <n v="-53"/>
    <n v="25"/>
    <n v="0"/>
    <n v="0"/>
    <n v="0"/>
    <n v="0"/>
    <n v="0"/>
    <n v="1.165E-4"/>
    <n v="-9.2800000000000001E-4"/>
    <n v="9.196000000000001E-3"/>
    <n v="-6.3070000000000001E-3"/>
    <n v="3.0000000000000001E-3"/>
  </r>
  <r>
    <s v="4142"/>
    <s v="國光生"/>
    <x v="13"/>
    <n v="55.5"/>
    <n v="53.2"/>
    <n v="53.6"/>
    <n v="55"/>
    <n v="54.7"/>
    <n v="-3622"/>
    <n v="229"/>
    <n v="-1870"/>
    <n v="3251"/>
    <n v="-507"/>
    <n v="0"/>
    <n v="0"/>
    <n v="0"/>
    <n v="0"/>
    <n v="0"/>
    <n v="-2.0102099999999998"/>
    <n v="0.12182800000000001"/>
    <n v="-1.0023200000000001"/>
    <n v="1.7880499999999999"/>
    <n v="-0.27732899999999999"/>
  </r>
  <r>
    <s v="4147"/>
    <s v="中裕"/>
    <x v="13"/>
    <n v="70.8"/>
    <n v="70.5"/>
    <n v="72.599999999999994"/>
    <n v="71.8"/>
    <n v="72"/>
    <n v="24"/>
    <n v="-6"/>
    <n v="241"/>
    <n v="-30"/>
    <n v="43"/>
    <n v="0"/>
    <n v="0"/>
    <n v="0"/>
    <n v="0"/>
    <n v="0"/>
    <n v="1.6991999999999997E-2"/>
    <n v="-4.2300000000000003E-3"/>
    <n v="0.17496599999999998"/>
    <n v="-2.154E-2"/>
    <n v="3.0960000000000001E-2"/>
  </r>
  <r>
    <s v="4148"/>
    <s v="全宇生技-KY"/>
    <x v="13"/>
    <n v="34.5"/>
    <n v="34.65"/>
    <n v="35.200000000000003"/>
    <n v="34"/>
    <n v="34"/>
    <n v="4"/>
    <n v="0"/>
    <n v="-1"/>
    <n v="-3"/>
    <n v="2"/>
    <n v="0"/>
    <n v="0"/>
    <n v="0"/>
    <n v="0"/>
    <n v="0"/>
    <n v="1.3799999999999999E-3"/>
    <n v="0"/>
    <n v="-3.5200000000000005E-4"/>
    <n v="-1.0200000000000001E-3"/>
    <n v="6.8000000000000005E-4"/>
  </r>
  <r>
    <s v="4152"/>
    <s v="台微體"/>
    <x v="13"/>
    <n v="55.3"/>
    <n v="60.8"/>
    <n v="66.8"/>
    <n v="73.400000000000006"/>
    <n v="77.2"/>
    <n v="2"/>
    <n v="208"/>
    <n v="78"/>
    <n v="-2"/>
    <n v="48"/>
    <n v="0"/>
    <n v="0"/>
    <n v="0"/>
    <n v="0"/>
    <n v="0"/>
    <n v="1.106E-3"/>
    <n v="0.12646399999999999"/>
    <n v="5.2103999999999998E-2"/>
    <n v="-1.4680000000000001E-3"/>
    <n v="3.7056000000000006E-2"/>
  </r>
  <r>
    <s v="4153"/>
    <s v="鈺緯"/>
    <x v="13"/>
    <n v="27"/>
    <n v="27"/>
    <n v="26.25"/>
    <n v="26.45"/>
    <n v="27"/>
    <n v="-2"/>
    <n v="-22"/>
    <n v="0"/>
    <n v="8"/>
    <n v="0"/>
    <n v="0"/>
    <n v="0"/>
    <n v="0"/>
    <n v="0"/>
    <n v="0"/>
    <n v="-5.4000000000000001E-4"/>
    <n v="-5.94E-3"/>
    <n v="0"/>
    <n v="2.1159999999999998E-3"/>
    <n v="0"/>
  </r>
  <r>
    <s v="4154"/>
    <s v="康樂-KY"/>
    <x v="13"/>
    <n v="27"/>
    <n v="27.95"/>
    <n v="27.9"/>
    <n v="27"/>
    <n v="27"/>
    <n v="0"/>
    <n v="0"/>
    <n v="0"/>
    <n v="0"/>
    <n v="13"/>
    <n v="0"/>
    <n v="0"/>
    <n v="0"/>
    <n v="0"/>
    <n v="0"/>
    <n v="0"/>
    <n v="0"/>
    <n v="0"/>
    <n v="0"/>
    <n v="3.5100000000000001E-3"/>
  </r>
  <r>
    <s v="4155"/>
    <s v="訊映"/>
    <x v="13"/>
    <n v="24"/>
    <n v="23.65"/>
    <n v="23.9"/>
    <n v="24.35"/>
    <n v="24.9"/>
    <n v="10"/>
    <n v="-1"/>
    <n v="76"/>
    <n v="16"/>
    <n v="-20"/>
    <n v="0"/>
    <n v="0"/>
    <n v="0"/>
    <n v="0"/>
    <n v="0"/>
    <n v="2.3999999999999998E-3"/>
    <n v="-2.3649999999999998E-4"/>
    <n v="1.8164E-2"/>
    <n v="3.8960000000000002E-3"/>
    <n v="-4.9800000000000001E-3"/>
  </r>
  <r>
    <s v="4157"/>
    <s v="太景*-KY"/>
    <x v="13"/>
    <n v="21.2"/>
    <n v="21.1"/>
    <n v="21.5"/>
    <n v="21.65"/>
    <n v="21.8"/>
    <n v="156"/>
    <n v="-28"/>
    <n v="427"/>
    <n v="-166"/>
    <n v="226"/>
    <n v="0"/>
    <n v="0"/>
    <n v="0"/>
    <n v="0"/>
    <n v="0"/>
    <n v="3.3071999999999997E-2"/>
    <n v="-5.9080000000000009E-3"/>
    <n v="9.1804999999999998E-2"/>
    <n v="-3.5938999999999999E-2"/>
    <n v="4.9267999999999999E-2"/>
  </r>
  <r>
    <s v="4160"/>
    <s v="創源"/>
    <x v="13"/>
    <n v="23.75"/>
    <n v="23.15"/>
    <n v="23.3"/>
    <n v="23.2"/>
    <n v="23.3"/>
    <n v="-3"/>
    <n v="0"/>
    <n v="0"/>
    <n v="0"/>
    <n v="0"/>
    <n v="0"/>
    <n v="0"/>
    <n v="0"/>
    <n v="0"/>
    <n v="0"/>
    <n v="-7.1250000000000003E-4"/>
    <n v="0"/>
    <n v="0"/>
    <n v="0"/>
    <n v="0"/>
  </r>
  <r>
    <s v="4161"/>
    <s v="聿新科"/>
    <x v="13"/>
    <n v="28.2"/>
    <n v="27.5"/>
    <n v="27.4"/>
    <n v="27.3"/>
    <n v="27.4"/>
    <n v="4"/>
    <n v="0"/>
    <n v="-4"/>
    <n v="-1"/>
    <n v="10"/>
    <n v="0"/>
    <n v="0"/>
    <n v="0"/>
    <n v="0"/>
    <n v="0"/>
    <n v="1.1279999999999999E-3"/>
    <n v="0"/>
    <n v="-1.096E-3"/>
    <n v="-2.7300000000000002E-4"/>
    <n v="2.7399999999999998E-3"/>
  </r>
  <r>
    <s v="4162"/>
    <s v="智擎"/>
    <x v="13"/>
    <n v="65"/>
    <n v="63.6"/>
    <n v="65.400000000000006"/>
    <n v="66.599999999999994"/>
    <n v="66.099999999999994"/>
    <n v="58"/>
    <n v="-56"/>
    <n v="120"/>
    <n v="205"/>
    <n v="-14"/>
    <n v="0"/>
    <n v="0"/>
    <n v="0"/>
    <n v="0"/>
    <n v="0"/>
    <n v="3.7699999999999997E-2"/>
    <n v="-3.5616000000000002E-2"/>
    <n v="7.8480000000000008E-2"/>
    <n v="0.13652999999999998"/>
    <n v="-9.2539999999999983E-3"/>
  </r>
  <r>
    <s v="4163"/>
    <s v="鐿鈦"/>
    <x v="13"/>
    <n v="84.1"/>
    <n v="85"/>
    <n v="85.4"/>
    <n v="85.2"/>
    <n v="85"/>
    <n v="3"/>
    <n v="4"/>
    <n v="10"/>
    <n v="3"/>
    <n v="3"/>
    <n v="0"/>
    <n v="0"/>
    <n v="0"/>
    <n v="0"/>
    <n v="0"/>
    <n v="2.5229999999999996E-3"/>
    <n v="3.3999999999999998E-3"/>
    <n v="8.5400000000000007E-3"/>
    <n v="2.5560000000000001E-3"/>
    <n v="2.5500000000000002E-3"/>
  </r>
  <r>
    <s v="4164"/>
    <s v="承業醫"/>
    <x v="13"/>
    <n v="35.299999999999997"/>
    <n v="35.4"/>
    <n v="35.65"/>
    <n v="36.25"/>
    <n v="36.35"/>
    <n v="-9"/>
    <n v="-86"/>
    <n v="-9"/>
    <n v="-5"/>
    <n v="-6"/>
    <n v="0"/>
    <n v="0"/>
    <n v="0"/>
    <n v="1"/>
    <n v="0"/>
    <n v="-3.1769999999999997E-3"/>
    <n v="-3.0444000000000002E-2"/>
    <n v="-3.2084999999999995E-3"/>
    <n v="-1.8125000000000001E-3"/>
    <n v="-2.1810000000000002E-3"/>
  </r>
  <r>
    <s v="4167"/>
    <s v="松瑞藥"/>
    <x v="13"/>
    <n v="29.05"/>
    <n v="29.05"/>
    <n v="29.1"/>
    <n v="29.8"/>
    <n v="29.45"/>
    <n v="-137"/>
    <n v="-220"/>
    <n v="99"/>
    <n v="676"/>
    <n v="-298"/>
    <n v="0"/>
    <n v="0"/>
    <n v="0"/>
    <n v="0"/>
    <n v="0"/>
    <n v="-3.9798500000000001E-2"/>
    <n v="-6.3909999999999995E-2"/>
    <n v="2.8809000000000001E-2"/>
    <n v="0.20144799999999999"/>
    <n v="-8.7761000000000006E-2"/>
  </r>
  <r>
    <s v="4168"/>
    <s v="醣聯"/>
    <x v="13"/>
    <n v="29.6"/>
    <n v="29.55"/>
    <n v="30.4"/>
    <n v="30.9"/>
    <n v="31.4"/>
    <n v="55"/>
    <n v="-126"/>
    <n v="126"/>
    <n v="86"/>
    <n v="-20"/>
    <n v="0"/>
    <n v="0"/>
    <n v="0"/>
    <n v="0"/>
    <n v="0"/>
    <n v="1.6279999999999999E-2"/>
    <n v="-3.7233000000000002E-2"/>
    <n v="3.8303999999999998E-2"/>
    <n v="2.6574E-2"/>
    <n v="-6.28E-3"/>
  </r>
  <r>
    <s v="4171"/>
    <s v="瑞基"/>
    <x v="13"/>
    <n v="176"/>
    <n v="160"/>
    <n v="163"/>
    <n v="167"/>
    <n v="162.5"/>
    <n v="81"/>
    <n v="54"/>
    <n v="156"/>
    <n v="96"/>
    <n v="31"/>
    <n v="0"/>
    <n v="0"/>
    <n v="0"/>
    <n v="0"/>
    <n v="0"/>
    <n v="0.14255999999999999"/>
    <n v="8.6400000000000005E-2"/>
    <n v="0.25428000000000001"/>
    <n v="0.16031999999999999"/>
    <n v="5.0375000000000003E-2"/>
  </r>
  <r>
    <s v="4173"/>
    <s v="久裕"/>
    <x v="13"/>
    <n v="20.6"/>
    <n v="20.6"/>
    <n v="21.05"/>
    <n v="22.35"/>
    <n v="22.8"/>
    <n v="44"/>
    <n v="33"/>
    <n v="69"/>
    <n v="30"/>
    <n v="-133"/>
    <n v="0"/>
    <n v="0"/>
    <n v="0"/>
    <n v="0"/>
    <n v="0"/>
    <n v="9.0640000000000009E-3"/>
    <n v="6.7980000000000011E-3"/>
    <n v="1.4524500000000001E-2"/>
    <n v="6.705E-3"/>
    <n v="-3.0324E-2"/>
  </r>
  <r>
    <s v="4174"/>
    <s v="浩鼎"/>
    <x v="13"/>
    <n v="115.5"/>
    <n v="115.5"/>
    <n v="119.5"/>
    <n v="114"/>
    <n v="116"/>
    <n v="-36"/>
    <n v="-13"/>
    <n v="467"/>
    <n v="-906"/>
    <n v="-15"/>
    <n v="0"/>
    <n v="0"/>
    <n v="0"/>
    <n v="0"/>
    <n v="0"/>
    <n v="-4.1579999999999999E-2"/>
    <n v="-1.5015000000000001E-2"/>
    <n v="0.55806500000000003"/>
    <n v="-1.03284"/>
    <n v="-1.7399999999999999E-2"/>
  </r>
  <r>
    <s v="4175"/>
    <s v="杏一"/>
    <x v="13"/>
    <n v="69.5"/>
    <n v="69.8"/>
    <n v="69.8"/>
    <n v="70.099999999999994"/>
    <n v="70.3"/>
    <n v="-1"/>
    <n v="4"/>
    <n v="9"/>
    <n v="0"/>
    <n v="8"/>
    <n v="0"/>
    <n v="0"/>
    <n v="0"/>
    <n v="0"/>
    <n v="0"/>
    <n v="-6.9499999999999998E-4"/>
    <n v="2.7919999999999998E-3"/>
    <n v="6.2819999999999994E-3"/>
    <n v="0"/>
    <n v="5.6239999999999997E-3"/>
  </r>
  <r>
    <s v="4183"/>
    <s v="福永生技"/>
    <x v="13"/>
    <n v="20.05"/>
    <n v="20"/>
    <n v="19.899999999999999"/>
    <n v="20"/>
    <n v="20.3"/>
    <n v="-13"/>
    <n v="-3"/>
    <n v="0"/>
    <n v="0"/>
    <n v="0"/>
    <n v="0"/>
    <n v="0"/>
    <n v="0"/>
    <n v="0"/>
    <n v="0"/>
    <n v="-2.6065000000000003E-3"/>
    <n v="-5.9999999999999995E-4"/>
    <n v="0"/>
    <n v="0"/>
    <n v="0"/>
  </r>
  <r>
    <s v="4188"/>
    <s v="安克"/>
    <x v="13"/>
    <n v="18.3"/>
    <n v="18.25"/>
    <n v="18.2"/>
    <n v="18.25"/>
    <n v="18.2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3"/>
    <n v="76.8"/>
    <n v="76.8"/>
    <n v="76.900000000000006"/>
    <n v="77"/>
    <n v="76.5"/>
    <n v="9"/>
    <n v="-12"/>
    <n v="-4"/>
    <n v="-2"/>
    <n v="-20"/>
    <n v="0"/>
    <n v="0"/>
    <n v="0"/>
    <n v="0"/>
    <n v="0"/>
    <n v="6.9119999999999997E-3"/>
    <n v="-9.2159999999999985E-3"/>
    <n v="-3.0760000000000002E-3"/>
    <n v="-1.5399999999999999E-3"/>
    <n v="-1.5299999999999999E-2"/>
  </r>
  <r>
    <s v="4192"/>
    <s v="杏國"/>
    <x v="13"/>
    <n v="50"/>
    <n v="49.75"/>
    <n v="49.95"/>
    <n v="50"/>
    <n v="50.1"/>
    <n v="-22"/>
    <n v="-10"/>
    <n v="16"/>
    <n v="-9"/>
    <n v="4"/>
    <n v="0"/>
    <n v="0"/>
    <n v="0"/>
    <n v="0"/>
    <n v="0"/>
    <n v="-1.0999999999999999E-2"/>
    <n v="-4.9750000000000003E-3"/>
    <n v="7.9920000000000008E-3"/>
    <n v="-4.4999999999999997E-3"/>
    <n v="2.0040000000000001E-3"/>
  </r>
  <r>
    <s v="4198"/>
    <s v="欣大健康"/>
    <x v="13"/>
    <n v="6.96"/>
    <n v="6.75"/>
    <n v="7"/>
    <n v="7"/>
    <n v="7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4"/>
    <n v="113"/>
    <n v="113.5"/>
    <n v="113.5"/>
    <n v="113"/>
    <n v="1"/>
    <n v="0"/>
    <n v="0"/>
    <n v="-1"/>
    <n v="-3"/>
    <n v="0"/>
    <n v="0"/>
    <n v="0"/>
    <n v="0"/>
    <n v="0"/>
    <n v="1.14E-3"/>
    <n v="0"/>
    <n v="0"/>
    <n v="-1.1349999999999999E-3"/>
    <n v="-3.3899999999999998E-3"/>
  </r>
  <r>
    <s v="4207"/>
    <s v="環泰"/>
    <x v="1"/>
    <n v="13.2"/>
    <n v="13.15"/>
    <n v="13.15"/>
    <n v="13.05"/>
    <n v="13.25"/>
    <n v="77"/>
    <n v="35"/>
    <n v="-9"/>
    <n v="14"/>
    <n v="3"/>
    <n v="0"/>
    <n v="0"/>
    <n v="0"/>
    <n v="0"/>
    <n v="0"/>
    <n v="1.0163999999999999E-2"/>
    <n v="4.6024999999999998E-3"/>
    <n v="-1.1835000000000001E-3"/>
    <n v="1.8270000000000001E-3"/>
    <n v="3.9750000000000001E-4"/>
  </r>
  <r>
    <s v="4303"/>
    <s v="信立"/>
    <x v="4"/>
    <n v="18.149999999999999"/>
    <n v="18.149999999999999"/>
    <n v="18.2"/>
    <n v="18.3"/>
    <n v="18.399999999999999"/>
    <n v="-5"/>
    <n v="0"/>
    <n v="3"/>
    <n v="5"/>
    <n v="1"/>
    <n v="0"/>
    <n v="0"/>
    <n v="0"/>
    <n v="0"/>
    <n v="0"/>
    <n v="-9.075E-4"/>
    <n v="0"/>
    <n v="5.4599999999999994E-4"/>
    <n v="9.1500000000000001E-4"/>
    <n v="1.8399999999999997E-4"/>
  </r>
  <r>
    <s v="4304"/>
    <s v="勝昱"/>
    <x v="4"/>
    <n v="5.94"/>
    <n v="5.94"/>
    <n v="5.94"/>
    <n v="6.39"/>
    <n v="6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9"/>
    <n v="32.1"/>
    <n v="32.35"/>
    <n v="32.450000000000003"/>
    <n v="32.450000000000003"/>
    <n v="1"/>
    <n v="0"/>
    <n v="-5"/>
    <n v="0"/>
    <n v="0"/>
    <n v="0"/>
    <n v="0"/>
    <n v="0"/>
    <n v="0"/>
    <n v="0"/>
    <n v="3.19E-4"/>
    <n v="0"/>
    <n v="-1.6175E-3"/>
    <n v="0"/>
    <n v="0"/>
  </r>
  <r>
    <s v="4306"/>
    <s v="炎洲"/>
    <x v="4"/>
    <n v="17.3"/>
    <n v="17.55"/>
    <n v="18.399999999999999"/>
    <n v="18.8"/>
    <n v="18.600000000000001"/>
    <n v="936"/>
    <n v="-233"/>
    <n v="2114"/>
    <n v="-2359"/>
    <n v="-905"/>
    <n v="0"/>
    <n v="0"/>
    <n v="0"/>
    <n v="0"/>
    <n v="0"/>
    <n v="0.16192800000000002"/>
    <n v="-4.0891500000000004E-2"/>
    <n v="0.38897599999999999"/>
    <n v="-0.44349200000000005"/>
    <n v="-0.16833000000000001"/>
  </r>
  <r>
    <s v="4401"/>
    <s v="東隆興"/>
    <x v="8"/>
    <n v="40.4"/>
    <n v="38.75"/>
    <n v="39.700000000000003"/>
    <n v="39.25"/>
    <n v="39.65"/>
    <n v="-158"/>
    <n v="-229"/>
    <n v="-9"/>
    <n v="-40"/>
    <n v="52"/>
    <n v="0"/>
    <n v="0"/>
    <n v="0"/>
    <n v="0"/>
    <n v="0"/>
    <n v="-6.3832E-2"/>
    <n v="-8.8737499999999997E-2"/>
    <n v="-3.5730000000000002E-3"/>
    <n v="-1.5699999999999999E-2"/>
    <n v="2.0617999999999997E-2"/>
  </r>
  <r>
    <s v="4402"/>
    <s v="福大"/>
    <x v="8"/>
    <n v="7"/>
    <n v="6.83"/>
    <n v="6.88"/>
    <n v="6.76"/>
    <n v="6.81"/>
    <n v="25"/>
    <n v="-12"/>
    <n v="14"/>
    <n v="-4"/>
    <n v="47"/>
    <n v="0"/>
    <n v="0"/>
    <n v="0"/>
    <n v="0"/>
    <n v="0"/>
    <n v="1.75E-3"/>
    <n v="-8.1960000000000008E-4"/>
    <n v="9.6319999999999989E-4"/>
    <n v="-2.7040000000000001E-4"/>
    <n v="3.2006999999999999E-3"/>
  </r>
  <r>
    <s v="4406"/>
    <s v="新昕纖"/>
    <x v="8"/>
    <n v="11.35"/>
    <n v="10.6"/>
    <n v="9.94"/>
    <n v="10.1"/>
    <n v="9.9499999999999993"/>
    <n v="-77"/>
    <n v="-212"/>
    <n v="132"/>
    <n v="-76"/>
    <n v="-28"/>
    <n v="0"/>
    <n v="0"/>
    <n v="0"/>
    <n v="0"/>
    <n v="0"/>
    <n v="-8.739499999999999E-3"/>
    <n v="-2.2471999999999999E-2"/>
    <n v="1.3120799999999998E-2"/>
    <n v="-7.6760000000000005E-3"/>
    <n v="-2.7859999999999998E-3"/>
  </r>
  <r>
    <s v="4413"/>
    <s v="飛寶企業"/>
    <x v="8"/>
    <n v="13.5"/>
    <n v="13.05"/>
    <n v="13.25"/>
    <n v="13.15"/>
    <n v="13.1"/>
    <n v="-3"/>
    <n v="-6"/>
    <n v="-20"/>
    <n v="-1"/>
    <n v="0"/>
    <n v="0"/>
    <n v="0"/>
    <n v="0"/>
    <n v="0"/>
    <n v="0"/>
    <n v="-4.0499999999999998E-4"/>
    <n v="-7.8300000000000017E-4"/>
    <n v="-2.65E-3"/>
    <n v="-1.315E-4"/>
    <n v="0"/>
  </r>
  <r>
    <s v="4414"/>
    <s v="如興"/>
    <x v="8"/>
    <n v="9.68"/>
    <n v="9.61"/>
    <n v="9.7799999999999994"/>
    <n v="9.7799999999999994"/>
    <n v="9.82"/>
    <n v="250"/>
    <n v="-819"/>
    <n v="1178"/>
    <n v="80"/>
    <n v="63"/>
    <n v="0"/>
    <n v="0"/>
    <n v="0"/>
    <n v="0"/>
    <n v="0"/>
    <n v="2.4199999999999999E-2"/>
    <n v="-7.8705899999999995E-2"/>
    <n v="0.1152084"/>
    <n v="7.8239999999999994E-3"/>
    <n v="6.1865999999999996E-3"/>
  </r>
  <r>
    <s v="4416"/>
    <s v="三圓"/>
    <x v="5"/>
    <n v="99.5"/>
    <n v="98"/>
    <n v="96.3"/>
    <n v="96"/>
    <n v="97.5"/>
    <n v="0"/>
    <n v="0"/>
    <n v="0"/>
    <n v="0"/>
    <n v="-1"/>
    <n v="0"/>
    <n v="0"/>
    <n v="0"/>
    <n v="0"/>
    <n v="0"/>
    <n v="0"/>
    <n v="0"/>
    <n v="0"/>
    <n v="0"/>
    <n v="-9.7499999999999996E-4"/>
  </r>
  <r>
    <s v="4417"/>
    <s v="金洲"/>
    <x v="8"/>
    <n v="37.450000000000003"/>
    <n v="37.799999999999997"/>
    <n v="40"/>
    <n v="39.65"/>
    <n v="39.700000000000003"/>
    <n v="41"/>
    <n v="53"/>
    <n v="124"/>
    <n v="-177"/>
    <n v="-53"/>
    <n v="0"/>
    <n v="0"/>
    <n v="0"/>
    <n v="0"/>
    <n v="0"/>
    <n v="1.53545E-2"/>
    <n v="2.0034E-2"/>
    <n v="4.9599999999999998E-2"/>
    <n v="-7.0180500000000007E-2"/>
    <n v="-2.1041000000000004E-2"/>
  </r>
  <r>
    <s v="4419"/>
    <s v="元勝"/>
    <x v="8"/>
    <n v="9.9"/>
    <n v="9.9"/>
    <n v="9.1999999999999993"/>
    <n v="9.1999999999999993"/>
    <n v="9.1999999999999993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8.35"/>
    <n v="28.05"/>
    <n v="27.7"/>
    <n v="27.95"/>
    <n v="28"/>
    <n v="13"/>
    <n v="-14"/>
    <n v="11"/>
    <n v="-3"/>
    <n v="-12"/>
    <n v="0"/>
    <n v="0"/>
    <n v="0"/>
    <n v="0"/>
    <n v="0"/>
    <n v="3.6855E-3"/>
    <n v="-3.9269999999999999E-3"/>
    <n v="3.0469999999999998E-3"/>
    <n v="-8.3849999999999994E-4"/>
    <n v="-3.3600000000000001E-3"/>
  </r>
  <r>
    <s v="4426"/>
    <s v="利勤"/>
    <x v="8"/>
    <n v="24.6"/>
    <n v="24.1"/>
    <n v="24.3"/>
    <n v="24.35"/>
    <n v="24.65"/>
    <n v="17"/>
    <n v="-109"/>
    <n v="48"/>
    <n v="73"/>
    <n v="153"/>
    <n v="0"/>
    <n v="0"/>
    <n v="0"/>
    <n v="0"/>
    <n v="0"/>
    <n v="4.1820000000000008E-3"/>
    <n v="-2.6269000000000001E-2"/>
    <n v="1.1664000000000001E-2"/>
    <n v="1.7775500000000003E-2"/>
    <n v="3.7714499999999998E-2"/>
  </r>
  <r>
    <s v="4429"/>
    <s v="聚紡"/>
    <x v="8"/>
    <n v="35.450000000000003"/>
    <n v="35.4"/>
    <n v="36.9"/>
    <n v="37.1"/>
    <n v="37.1"/>
    <n v="-5"/>
    <n v="0"/>
    <n v="-2"/>
    <n v="0"/>
    <n v="0"/>
    <n v="0"/>
    <n v="0"/>
    <n v="0"/>
    <n v="0"/>
    <n v="0"/>
    <n v="-1.7725E-3"/>
    <n v="0"/>
    <n v="-7.3799999999999994E-4"/>
    <n v="0"/>
    <n v="0"/>
  </r>
  <r>
    <s v="4430"/>
    <s v="耀億"/>
    <x v="2"/>
    <n v="24.8"/>
    <n v="25.95"/>
    <n v="25.3"/>
    <n v="25.3"/>
    <n v="25.5"/>
    <n v="2"/>
    <n v="7"/>
    <n v="0"/>
    <n v="0"/>
    <n v="-2"/>
    <n v="0"/>
    <n v="0"/>
    <n v="0"/>
    <n v="0"/>
    <n v="0"/>
    <n v="4.9600000000000002E-4"/>
    <n v="1.8165E-3"/>
    <n v="0"/>
    <n v="0"/>
    <n v="-5.1000000000000004E-4"/>
  </r>
  <r>
    <s v="4432"/>
    <s v="銘旺實"/>
    <x v="8"/>
    <n v="15"/>
    <n v="15.65"/>
    <n v="15.4"/>
    <n v="15.3"/>
    <n v="15.85"/>
    <n v="2"/>
    <n v="-10"/>
    <n v="-3"/>
    <n v="1"/>
    <n v="1"/>
    <n v="0"/>
    <n v="0"/>
    <n v="0"/>
    <n v="0"/>
    <n v="0"/>
    <n v="2.9999999999999997E-4"/>
    <n v="-1.565E-3"/>
    <n v="-4.6200000000000001E-4"/>
    <n v="1.5300000000000001E-4"/>
    <n v="1.585E-4"/>
  </r>
  <r>
    <s v="4433"/>
    <s v="興采"/>
    <x v="8"/>
    <n v="39.200000000000003"/>
    <n v="37.4"/>
    <n v="37.5"/>
    <n v="38.049999999999997"/>
    <n v="38.35"/>
    <n v="-196"/>
    <n v="-54"/>
    <n v="-15"/>
    <n v="27"/>
    <n v="26"/>
    <n v="0"/>
    <n v="0"/>
    <n v="0"/>
    <n v="0"/>
    <n v="0"/>
    <n v="-7.6832000000000011E-2"/>
    <n v="-2.0195999999999999E-2"/>
    <n v="-5.6249999999999998E-3"/>
    <n v="1.02735E-2"/>
    <n v="9.9710000000000007E-3"/>
  </r>
  <r>
    <s v="4438"/>
    <s v="廣越"/>
    <x v="8"/>
    <n v="121"/>
    <n v="121.5"/>
    <n v="122"/>
    <n v="128"/>
    <n v="129"/>
    <n v="-4"/>
    <n v="-13"/>
    <n v="7"/>
    <n v="31"/>
    <n v="-36"/>
    <n v="0"/>
    <n v="0"/>
    <n v="0"/>
    <n v="0"/>
    <n v="0"/>
    <n v="-4.8399999999999997E-3"/>
    <n v="-1.5795E-2"/>
    <n v="8.5400000000000007E-3"/>
    <n v="3.968E-2"/>
    <n v="-4.6440000000000002E-2"/>
  </r>
  <r>
    <s v="4439"/>
    <s v="冠星-KY"/>
    <x v="8"/>
    <n v="148.5"/>
    <n v="146"/>
    <n v="146.5"/>
    <n v="146"/>
    <n v="148"/>
    <n v="2"/>
    <n v="-2"/>
    <n v="0"/>
    <n v="-1"/>
    <n v="0"/>
    <n v="0"/>
    <n v="0"/>
    <n v="0"/>
    <n v="0"/>
    <n v="0"/>
    <n v="2.97E-3"/>
    <n v="-2.9199999999999999E-3"/>
    <n v="0"/>
    <n v="-1.4599999999999999E-3"/>
    <n v="0"/>
  </r>
  <r>
    <s v="4502"/>
    <s v="健信"/>
    <x v="6"/>
    <n v="42.9"/>
    <n v="42.3"/>
    <n v="42.65"/>
    <n v="43.2"/>
    <n v="42.95"/>
    <n v="0"/>
    <n v="-1"/>
    <n v="0"/>
    <n v="0"/>
    <n v="-2"/>
    <n v="0"/>
    <n v="0"/>
    <n v="0"/>
    <n v="0"/>
    <n v="0"/>
    <n v="0"/>
    <n v="-4.2299999999999998E-4"/>
    <n v="0"/>
    <n v="0"/>
    <n v="-8.5900000000000006E-4"/>
  </r>
  <r>
    <s v="4503"/>
    <s v="金雨"/>
    <x v="43"/>
    <n v="17.7"/>
    <n v="18"/>
    <n v="17.850000000000001"/>
    <n v="17.8"/>
    <n v="17.350000000000001"/>
    <n v="0"/>
    <n v="4"/>
    <n v="0"/>
    <n v="2"/>
    <n v="5"/>
    <n v="0"/>
    <n v="0"/>
    <n v="0"/>
    <n v="0"/>
    <n v="0"/>
    <n v="0"/>
    <n v="7.2000000000000005E-4"/>
    <n v="0"/>
    <n v="3.5600000000000003E-4"/>
    <n v="8.675E-4"/>
  </r>
  <r>
    <s v="4506"/>
    <s v="崇友"/>
    <x v="11"/>
    <n v="57.2"/>
    <n v="57.4"/>
    <n v="57.3"/>
    <n v="57.2"/>
    <n v="57.3"/>
    <n v="-11"/>
    <n v="-9"/>
    <n v="-17"/>
    <n v="1"/>
    <n v="2"/>
    <n v="0"/>
    <n v="0"/>
    <n v="0"/>
    <n v="0"/>
    <n v="0"/>
    <n v="-6.2920000000000007E-3"/>
    <n v="-5.1660000000000005E-3"/>
    <n v="-9.7409999999999997E-3"/>
    <n v="5.7200000000000003E-4"/>
    <n v="1.1459999999999999E-3"/>
  </r>
  <r>
    <s v="4510"/>
    <s v="高鋒"/>
    <x v="11"/>
    <n v="11"/>
    <n v="11.1"/>
    <n v="11.25"/>
    <n v="11.15"/>
    <n v="11.2"/>
    <n v="4"/>
    <n v="53"/>
    <n v="0"/>
    <n v="-4"/>
    <n v="4"/>
    <n v="0"/>
    <n v="0"/>
    <n v="0"/>
    <n v="0"/>
    <n v="0"/>
    <n v="4.4000000000000002E-4"/>
    <n v="5.8829999999999993E-3"/>
    <n v="0"/>
    <n v="-4.46E-4"/>
    <n v="4.4799999999999999E-4"/>
  </r>
  <r>
    <s v="4513"/>
    <s v="福裕"/>
    <x v="11"/>
    <n v="9.7200000000000006"/>
    <n v="9.86"/>
    <n v="9.9499999999999993"/>
    <n v="9.99"/>
    <n v="10"/>
    <n v="0"/>
    <n v="12"/>
    <n v="-6"/>
    <n v="-8"/>
    <n v="0"/>
    <n v="0"/>
    <n v="0"/>
    <n v="0"/>
    <n v="0"/>
    <n v="0"/>
    <n v="0"/>
    <n v="1.1831999999999999E-3"/>
    <n v="-5.9699999999999998E-4"/>
    <n v="-7.9920000000000002E-4"/>
    <n v="0"/>
  </r>
  <r>
    <s v="4523"/>
    <s v="永彰"/>
    <x v="6"/>
    <n v="22.9"/>
    <n v="25.15"/>
    <n v="27.6"/>
    <n v="30.05"/>
    <n v="31.3"/>
    <n v="-2"/>
    <n v="-3"/>
    <n v="-2"/>
    <n v="-1"/>
    <n v="0"/>
    <n v="0"/>
    <n v="0"/>
    <n v="0"/>
    <n v="0"/>
    <n v="0"/>
    <n v="-4.5799999999999997E-4"/>
    <n v="-7.5449999999999985E-4"/>
    <n v="-5.5200000000000008E-4"/>
    <n v="-3.0049999999999999E-4"/>
    <n v="0"/>
  </r>
  <r>
    <s v="4526"/>
    <s v="東台"/>
    <x v="11"/>
    <n v="15.4"/>
    <n v="15.6"/>
    <n v="15.45"/>
    <n v="15.3"/>
    <n v="15.45"/>
    <n v="83"/>
    <n v="-101"/>
    <n v="-46"/>
    <n v="22"/>
    <n v="109"/>
    <n v="0"/>
    <n v="0"/>
    <n v="0"/>
    <n v="0"/>
    <n v="0"/>
    <n v="1.2782E-2"/>
    <n v="-1.5755999999999999E-2"/>
    <n v="-7.1069999999999996E-3"/>
    <n v="3.3660000000000001E-3"/>
    <n v="1.6840499999999998E-2"/>
  </r>
  <r>
    <s v="4527"/>
    <s v="方土霖"/>
    <x v="11"/>
    <n v="30"/>
    <n v="29.9"/>
    <n v="30"/>
    <n v="29.9"/>
    <n v="30.2"/>
    <n v="3"/>
    <n v="0"/>
    <n v="0"/>
    <n v="0"/>
    <n v="0"/>
    <n v="0"/>
    <n v="0"/>
    <n v="0"/>
    <n v="0"/>
    <n v="0"/>
    <n v="8.9999999999999998E-4"/>
    <n v="0"/>
    <n v="0"/>
    <n v="0"/>
    <n v="0"/>
  </r>
  <r>
    <s v="4528"/>
    <s v="江興鍛"/>
    <x v="6"/>
    <n v="43"/>
    <n v="43.9"/>
    <n v="44.4"/>
    <n v="44.2"/>
    <n v="45.5"/>
    <n v="10"/>
    <n v="2"/>
    <n v="-2"/>
    <n v="-6"/>
    <n v="-6"/>
    <n v="0"/>
    <n v="0"/>
    <n v="0"/>
    <n v="0"/>
    <n v="0"/>
    <n v="4.3E-3"/>
    <n v="8.7799999999999998E-4"/>
    <n v="-8.8800000000000001E-4"/>
    <n v="-2.6520000000000003E-3"/>
    <n v="-2.7299999999999998E-3"/>
  </r>
  <r>
    <s v="4529"/>
    <s v="淳紳"/>
    <x v="2"/>
    <n v="7.5"/>
    <n v="7.55"/>
    <n v="7.55"/>
    <n v="7.42"/>
    <n v="7.6"/>
    <n v="18"/>
    <n v="-8"/>
    <n v="-11"/>
    <n v="-6"/>
    <n v="1"/>
    <n v="0"/>
    <n v="0"/>
    <n v="0"/>
    <n v="0"/>
    <n v="0"/>
    <n v="1.3500000000000001E-3"/>
    <n v="-6.0399999999999994E-4"/>
    <n v="-8.3049999999999997E-4"/>
    <n v="-4.4519999999999998E-4"/>
    <n v="7.5999999999999991E-5"/>
  </r>
  <r>
    <s v="4530"/>
    <s v="宏易"/>
    <x v="11"/>
    <n v="9.1300000000000008"/>
    <n v="9.33"/>
    <n v="9.25"/>
    <n v="9.15"/>
    <n v="9.1300000000000008"/>
    <n v="7"/>
    <n v="6"/>
    <n v="7"/>
    <n v="0"/>
    <n v="-3"/>
    <n v="0"/>
    <n v="0"/>
    <n v="0"/>
    <n v="0"/>
    <n v="0"/>
    <n v="6.3910000000000008E-4"/>
    <n v="5.5980000000000005E-4"/>
    <n v="6.4749999999999996E-4"/>
    <n v="0"/>
    <n v="-2.7389999999999999E-4"/>
  </r>
  <r>
    <s v="4532"/>
    <s v="瑞智"/>
    <x v="11"/>
    <n v="20.100000000000001"/>
    <n v="20"/>
    <n v="20.2"/>
    <n v="19.95"/>
    <n v="20.350000000000001"/>
    <n v="10"/>
    <n v="-192"/>
    <n v="149"/>
    <n v="-194"/>
    <n v="230"/>
    <n v="0"/>
    <n v="0"/>
    <n v="0"/>
    <n v="0"/>
    <n v="0"/>
    <n v="2.0100000000000001E-3"/>
    <n v="-3.8399999999999997E-2"/>
    <n v="3.0097999999999996E-2"/>
    <n v="-3.8702999999999994E-2"/>
    <n v="4.6804999999999999E-2"/>
  </r>
  <r>
    <s v="4533"/>
    <s v="協易機"/>
    <x v="11"/>
    <n v="11.4"/>
    <n v="11.4"/>
    <n v="11.55"/>
    <n v="11.45"/>
    <n v="11.6"/>
    <n v="38"/>
    <n v="22"/>
    <n v="24"/>
    <n v="3"/>
    <n v="-7"/>
    <n v="0"/>
    <n v="0"/>
    <n v="0"/>
    <n v="0"/>
    <n v="0"/>
    <n v="4.3319999999999999E-3"/>
    <n v="2.5080000000000002E-3"/>
    <n v="2.7720000000000006E-3"/>
    <n v="3.4349999999999995E-4"/>
    <n v="-8.12E-4"/>
  </r>
  <r>
    <s v="4534"/>
    <s v="慶騰"/>
    <x v="11"/>
    <n v="13"/>
    <n v="12.95"/>
    <n v="12.9"/>
    <n v="12.95"/>
    <n v="13.05"/>
    <n v="35"/>
    <n v="-21"/>
    <n v="12"/>
    <n v="-10"/>
    <n v="62"/>
    <n v="0"/>
    <n v="0"/>
    <n v="0"/>
    <n v="0"/>
    <n v="0"/>
    <n v="4.5500000000000002E-3"/>
    <n v="-2.7194999999999997E-3"/>
    <n v="1.5480000000000001E-3"/>
    <n v="-1.2949999999999999E-3"/>
    <n v="8.091000000000001E-3"/>
  </r>
  <r>
    <s v="4535"/>
    <s v="至興"/>
    <x v="6"/>
    <n v="35.5"/>
    <n v="36"/>
    <n v="35.6"/>
    <n v="35.5"/>
    <n v="35.700000000000003"/>
    <n v="0"/>
    <n v="0"/>
    <n v="0"/>
    <n v="0"/>
    <n v="2"/>
    <n v="0"/>
    <n v="0"/>
    <n v="0"/>
    <n v="0"/>
    <n v="0"/>
    <n v="0"/>
    <n v="0"/>
    <n v="0"/>
    <n v="0"/>
    <n v="7.1400000000000001E-4"/>
  </r>
  <r>
    <s v="4536"/>
    <s v="拓凱"/>
    <x v="2"/>
    <n v="161.5"/>
    <n v="161"/>
    <n v="160.5"/>
    <n v="169"/>
    <n v="166.5"/>
    <n v="33"/>
    <n v="14"/>
    <n v="7"/>
    <n v="129"/>
    <n v="9"/>
    <n v="-40"/>
    <n v="0"/>
    <n v="0"/>
    <n v="0"/>
    <n v="0"/>
    <n v="5.3295000000000002E-2"/>
    <n v="2.2540000000000001E-2"/>
    <n v="1.1235E-2"/>
    <n v="0.21801000000000001"/>
    <n v="1.4985E-2"/>
  </r>
  <r>
    <s v="4538"/>
    <s v="大詠城"/>
    <x v="11"/>
    <n v="19.649999999999999"/>
    <n v="19.600000000000001"/>
    <n v="19.5"/>
    <n v="19.55"/>
    <n v="20"/>
    <n v="0"/>
    <n v="-3"/>
    <n v="-1"/>
    <n v="-1"/>
    <n v="0"/>
    <n v="0"/>
    <n v="0"/>
    <n v="0"/>
    <n v="0"/>
    <n v="0"/>
    <n v="0"/>
    <n v="-5.8800000000000009E-4"/>
    <n v="-1.95E-4"/>
    <n v="-1.9550000000000001E-4"/>
    <n v="0"/>
  </r>
  <r>
    <s v="4540"/>
    <s v="全球傳動"/>
    <x v="11"/>
    <n v="50"/>
    <n v="51"/>
    <n v="51.3"/>
    <n v="50.8"/>
    <n v="51.1"/>
    <n v="59"/>
    <n v="-34"/>
    <n v="37"/>
    <n v="-9"/>
    <n v="44"/>
    <n v="0"/>
    <n v="0"/>
    <n v="0"/>
    <n v="0"/>
    <n v="0"/>
    <n v="2.9499999999999998E-2"/>
    <n v="-1.7340000000000001E-2"/>
    <n v="1.8980999999999998E-2"/>
    <n v="-4.5719999999999997E-3"/>
    <n v="2.2484000000000001E-2"/>
  </r>
  <r>
    <s v="4541"/>
    <s v="晟田"/>
    <x v="2"/>
    <n v="18.5"/>
    <n v="18.600000000000001"/>
    <n v="18.600000000000001"/>
    <n v="18.75"/>
    <n v="19.8"/>
    <n v="7"/>
    <n v="-1"/>
    <n v="0"/>
    <n v="0"/>
    <n v="5"/>
    <n v="0"/>
    <n v="0"/>
    <n v="0"/>
    <n v="0"/>
    <n v="0"/>
    <n v="1.2949999999999999E-3"/>
    <n v="-1.8600000000000002E-4"/>
    <n v="0"/>
    <n v="0"/>
    <n v="9.8999999999999999E-4"/>
  </r>
  <r>
    <s v="4542"/>
    <s v="科嶠"/>
    <x v="45"/>
    <n v="20.5"/>
    <n v="20.55"/>
    <n v="20.55"/>
    <n v="20.8"/>
    <n v="21.95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15"/>
    <n v="15.25"/>
    <n v="15.5"/>
    <n v="15.2"/>
    <n v="15.25"/>
    <n v="4"/>
    <n v="2"/>
    <n v="0"/>
    <n v="0"/>
    <n v="0"/>
    <n v="0"/>
    <n v="0"/>
    <n v="0"/>
    <n v="0"/>
    <n v="0"/>
    <n v="6.0599999999999998E-4"/>
    <n v="3.0499999999999999E-4"/>
    <n v="0"/>
    <n v="0"/>
    <n v="0"/>
  </r>
  <r>
    <s v="4545"/>
    <s v="銘鈺"/>
    <x v="15"/>
    <n v="25.85"/>
    <n v="26.45"/>
    <n v="26.45"/>
    <n v="26.65"/>
    <n v="26.6"/>
    <n v="0"/>
    <n v="-2"/>
    <n v="24"/>
    <n v="0"/>
    <n v="25"/>
    <n v="0"/>
    <n v="0"/>
    <n v="0"/>
    <n v="0"/>
    <n v="0"/>
    <n v="0"/>
    <n v="-5.2899999999999996E-4"/>
    <n v="6.3479999999999995E-3"/>
    <n v="0"/>
    <n v="6.6499999999999997E-3"/>
  </r>
  <r>
    <s v="4549"/>
    <s v="桓達"/>
    <x v="11"/>
    <n v="82.8"/>
    <n v="83.5"/>
    <n v="82.5"/>
    <n v="82.7"/>
    <n v="82.9"/>
    <n v="1"/>
    <n v="-4"/>
    <n v="-1"/>
    <n v="-2"/>
    <n v="0"/>
    <n v="0"/>
    <n v="0"/>
    <n v="0"/>
    <n v="0"/>
    <n v="0"/>
    <n v="8.2799999999999996E-4"/>
    <n v="-3.3400000000000001E-3"/>
    <n v="-8.25E-4"/>
    <n v="-1.6540000000000001E-3"/>
    <n v="0"/>
  </r>
  <r>
    <s v="4550"/>
    <s v="長佳"/>
    <x v="11"/>
    <n v="22.9"/>
    <n v="23.1"/>
    <n v="23.25"/>
    <n v="23.15"/>
    <n v="23.3"/>
    <n v="5"/>
    <n v="-3"/>
    <n v="0"/>
    <n v="1"/>
    <n v="0"/>
    <n v="0"/>
    <n v="0"/>
    <n v="0"/>
    <n v="0"/>
    <n v="0"/>
    <n v="1.145E-3"/>
    <n v="-6.9300000000000015E-4"/>
    <n v="0"/>
    <n v="2.3149999999999999E-4"/>
    <n v="0"/>
  </r>
  <r>
    <s v="4551"/>
    <s v="智伸科"/>
    <x v="6"/>
    <n v="172.5"/>
    <n v="171.5"/>
    <n v="169"/>
    <n v="173.5"/>
    <n v="172.5"/>
    <n v="11"/>
    <n v="-18"/>
    <n v="-2"/>
    <n v="72"/>
    <n v="-27"/>
    <n v="0"/>
    <n v="-2"/>
    <n v="0"/>
    <n v="0"/>
    <n v="0"/>
    <n v="1.8974999999999999E-2"/>
    <n v="-3.0870000000000002E-2"/>
    <n v="-3.3800000000000002E-3"/>
    <n v="0.12492"/>
    <n v="-4.6574999999999998E-2"/>
  </r>
  <r>
    <s v="4552"/>
    <s v="力達-KY"/>
    <x v="11"/>
    <n v="29.5"/>
    <n v="29.95"/>
    <n v="29.95"/>
    <n v="30.15"/>
    <n v="31"/>
    <n v="-9"/>
    <n v="7"/>
    <n v="1"/>
    <n v="-1"/>
    <n v="17"/>
    <n v="0"/>
    <n v="0"/>
    <n v="0"/>
    <n v="0"/>
    <n v="0"/>
    <n v="-2.6549999999999998E-3"/>
    <n v="2.0965000000000003E-3"/>
    <n v="2.9950000000000002E-4"/>
    <n v="-3.0150000000000001E-4"/>
    <n v="5.2700000000000004E-3"/>
  </r>
  <r>
    <s v="4554"/>
    <s v="橙的"/>
    <x v="6"/>
    <n v="23.05"/>
    <n v="23.3"/>
    <n v="23.55"/>
    <n v="23.45"/>
    <n v="24.35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1"/>
    <n v="51.3"/>
    <n v="51.2"/>
    <n v="51.8"/>
    <n v="53.8"/>
    <n v="54"/>
    <n v="0"/>
    <n v="8"/>
    <n v="13"/>
    <n v="18"/>
    <n v="-2"/>
    <n v="0"/>
    <n v="0"/>
    <n v="0"/>
    <n v="0"/>
    <n v="0"/>
    <n v="0"/>
    <n v="4.0959999999999998E-3"/>
    <n v="6.7339999999999995E-3"/>
    <n v="9.6839999999999999E-3"/>
    <n v="-1.08E-3"/>
  </r>
  <r>
    <s v="4556"/>
    <s v="旭然"/>
    <x v="2"/>
    <n v="32.65"/>
    <n v="32.5"/>
    <n v="32.5"/>
    <n v="32.5"/>
    <n v="32.799999999999997"/>
    <n v="0"/>
    <n v="-1"/>
    <n v="0"/>
    <n v="-1"/>
    <n v="0"/>
    <n v="0"/>
    <n v="0"/>
    <n v="0"/>
    <n v="0"/>
    <n v="0"/>
    <n v="0"/>
    <n v="-3.2499999999999999E-4"/>
    <n v="0"/>
    <n v="-3.2499999999999999E-4"/>
    <n v="0"/>
  </r>
  <r>
    <s v="4557"/>
    <s v="永新-KY"/>
    <x v="6"/>
    <n v="63.5"/>
    <n v="63.8"/>
    <n v="63.8"/>
    <n v="63"/>
    <n v="63.2"/>
    <n v="-1"/>
    <n v="0"/>
    <n v="0"/>
    <n v="-2"/>
    <n v="0"/>
    <n v="0"/>
    <n v="0"/>
    <n v="0"/>
    <n v="0"/>
    <n v="0"/>
    <n v="-6.3500000000000004E-4"/>
    <n v="0"/>
    <n v="0"/>
    <n v="-1.2600000000000001E-3"/>
    <n v="0"/>
  </r>
  <r>
    <s v="4560"/>
    <s v="強信-KY"/>
    <x v="11"/>
    <n v="41.75"/>
    <n v="41.45"/>
    <n v="41.35"/>
    <n v="41.1"/>
    <n v="42.1"/>
    <n v="10"/>
    <n v="4"/>
    <n v="7"/>
    <n v="7"/>
    <n v="19"/>
    <n v="0"/>
    <n v="0"/>
    <n v="0"/>
    <n v="0"/>
    <n v="0"/>
    <n v="4.1749999999999999E-3"/>
    <n v="1.6580000000000002E-3"/>
    <n v="2.8944999999999999E-3"/>
    <n v="2.8769999999999998E-3"/>
    <n v="7.9989999999999992E-3"/>
  </r>
  <r>
    <s v="4561"/>
    <s v="健椿"/>
    <x v="11"/>
    <n v="27.2"/>
    <n v="27.5"/>
    <n v="27.5"/>
    <n v="27.9"/>
    <n v="28.15"/>
    <n v="15"/>
    <n v="-5"/>
    <n v="-1"/>
    <n v="-2"/>
    <n v="5"/>
    <n v="0"/>
    <n v="0"/>
    <n v="0"/>
    <n v="0"/>
    <n v="0"/>
    <n v="4.0800000000000003E-3"/>
    <n v="-1.3749999999999999E-3"/>
    <n v="-2.7500000000000002E-4"/>
    <n v="-5.5800000000000001E-4"/>
    <n v="1.4074999999999999E-3"/>
  </r>
  <r>
    <s v="4562"/>
    <s v="穎漢"/>
    <x v="6"/>
    <n v="19.7"/>
    <n v="20.5"/>
    <n v="20.3"/>
    <n v="19.600000000000001"/>
    <n v="21.55"/>
    <n v="-9"/>
    <n v="-20"/>
    <n v="-10"/>
    <n v="-10"/>
    <n v="7"/>
    <n v="0"/>
    <n v="0"/>
    <n v="0"/>
    <n v="0"/>
    <n v="0"/>
    <n v="-1.7729999999999998E-3"/>
    <n v="-4.1000000000000003E-3"/>
    <n v="-2.0300000000000001E-3"/>
    <n v="-1.9599999999999999E-3"/>
    <n v="1.5084999999999999E-3"/>
  </r>
  <r>
    <s v="4563"/>
    <s v="百德"/>
    <x v="11"/>
    <n v="25.55"/>
    <n v="26"/>
    <n v="27"/>
    <n v="26.1"/>
    <n v="26.6"/>
    <n v="1"/>
    <n v="0"/>
    <n v="-1"/>
    <n v="0"/>
    <n v="0"/>
    <n v="0"/>
    <n v="0"/>
    <n v="0"/>
    <n v="0"/>
    <n v="0"/>
    <n v="2.5550000000000003E-4"/>
    <n v="0"/>
    <n v="-2.7E-4"/>
    <n v="0"/>
    <n v="0"/>
  </r>
  <r>
    <s v="4564"/>
    <s v="元翎"/>
    <x v="2"/>
    <n v="37.4"/>
    <n v="39.450000000000003"/>
    <n v="38.9"/>
    <n v="38.799999999999997"/>
    <n v="42.55"/>
    <n v="234"/>
    <n v="-160"/>
    <n v="-839"/>
    <n v="52"/>
    <n v="190"/>
    <n v="0"/>
    <n v="0"/>
    <n v="0"/>
    <n v="0"/>
    <n v="0"/>
    <n v="8.751600000000001E-2"/>
    <n v="-6.3119999999999996E-2"/>
    <n v="-0.32637099999999997"/>
    <n v="2.0175999999999999E-2"/>
    <n v="8.0844999999999986E-2"/>
  </r>
  <r>
    <s v="4566"/>
    <s v="時碩工業"/>
    <x v="6"/>
    <n v="46.5"/>
    <n v="46.9"/>
    <n v="46.95"/>
    <n v="47.2"/>
    <n v="47.75"/>
    <n v="22"/>
    <n v="-69"/>
    <n v="-2"/>
    <n v="3"/>
    <n v="-71"/>
    <n v="0"/>
    <n v="0"/>
    <n v="0"/>
    <n v="0"/>
    <n v="0"/>
    <n v="1.023E-2"/>
    <n v="-3.2361000000000001E-2"/>
    <n v="-9.3900000000000006E-4"/>
    <n v="1.4160000000000002E-3"/>
    <n v="-3.3902500000000002E-2"/>
  </r>
  <r>
    <s v="4568"/>
    <s v="科際精密"/>
    <x v="11"/>
    <n v="66.099999999999994"/>
    <n v="66.599999999999994"/>
    <n v="66.099999999999994"/>
    <n v="66.5"/>
    <n v="67"/>
    <n v="-2"/>
    <n v="1"/>
    <n v="0"/>
    <n v="4"/>
    <n v="0"/>
    <n v="0"/>
    <n v="0"/>
    <n v="0"/>
    <n v="0"/>
    <n v="0"/>
    <n v="-1.3219999999999998E-3"/>
    <n v="6.6599999999999993E-4"/>
    <n v="0"/>
    <n v="2.66E-3"/>
    <n v="0"/>
  </r>
  <r>
    <s v="4571"/>
    <s v="鈞興-KY"/>
    <x v="11"/>
    <n v="131"/>
    <n v="134"/>
    <n v="133.5"/>
    <n v="133.5"/>
    <n v="136"/>
    <n v="9"/>
    <n v="17"/>
    <n v="-2"/>
    <n v="17"/>
    <n v="-15"/>
    <n v="0"/>
    <n v="0"/>
    <n v="0"/>
    <n v="0"/>
    <n v="0"/>
    <n v="1.179E-2"/>
    <n v="2.2780000000000002E-2"/>
    <n v="-2.6700000000000001E-3"/>
    <n v="2.2695E-2"/>
    <n v="-2.0400000000000001E-2"/>
  </r>
  <r>
    <s v="4572"/>
    <s v="駐龍"/>
    <x v="11"/>
    <n v="92.4"/>
    <n v="93.1"/>
    <n v="93.4"/>
    <n v="95"/>
    <n v="96.5"/>
    <n v="9"/>
    <n v="3"/>
    <n v="-2"/>
    <n v="-2"/>
    <n v="-11"/>
    <n v="0"/>
    <n v="0"/>
    <n v="0"/>
    <n v="0"/>
    <n v="0"/>
    <n v="8.3160000000000005E-3"/>
    <n v="2.7929999999999995E-3"/>
    <n v="-1.8680000000000001E-3"/>
    <n v="-1.9E-3"/>
    <n v="-1.0614999999999999E-2"/>
  </r>
  <r>
    <s v="4576"/>
    <s v="大銀微系統"/>
    <x v="11"/>
    <n v="125"/>
    <n v="124"/>
    <n v="126"/>
    <n v="127"/>
    <n v="128"/>
    <n v="80"/>
    <n v="-203"/>
    <n v="114"/>
    <n v="29"/>
    <n v="-68"/>
    <n v="0"/>
    <n v="0"/>
    <n v="0"/>
    <n v="0"/>
    <n v="0"/>
    <n v="0.1"/>
    <n v="-0.25172"/>
    <n v="0.14363999999999999"/>
    <n v="3.6830000000000002E-2"/>
    <n v="-8.7040000000000006E-2"/>
  </r>
  <r>
    <s v="4580"/>
    <s v="捷流閥業"/>
    <x v="11"/>
    <n v="88.7"/>
    <n v="90.2"/>
    <n v="89.9"/>
    <n v="90.5"/>
    <n v="89.8"/>
    <n v="2"/>
    <n v="7"/>
    <n v="-1"/>
    <n v="1"/>
    <n v="-2"/>
    <n v="0"/>
    <n v="0"/>
    <n v="0"/>
    <n v="0"/>
    <n v="0"/>
    <n v="1.774E-3"/>
    <n v="6.3140000000000002E-3"/>
    <n v="-8.9900000000000006E-4"/>
    <n v="9.0499999999999999E-4"/>
    <n v="-1.7959999999999999E-3"/>
  </r>
  <r>
    <s v="4581"/>
    <s v="光隆精密-KY"/>
    <x v="6"/>
    <n v="37.6"/>
    <n v="36.6"/>
    <n v="36.950000000000003"/>
    <n v="36.549999999999997"/>
    <n v="36.299999999999997"/>
    <n v="-1"/>
    <n v="0"/>
    <n v="-7"/>
    <n v="0"/>
    <n v="0"/>
    <n v="0"/>
    <n v="0"/>
    <n v="0"/>
    <n v="0"/>
    <n v="0"/>
    <n v="-3.7600000000000003E-4"/>
    <n v="0"/>
    <n v="-2.5865000000000003E-3"/>
    <n v="0"/>
    <n v="0"/>
  </r>
  <r>
    <s v="4609"/>
    <s v="唐鋒"/>
    <x v="11"/>
    <n v="8.5399999999999991"/>
    <n v="7.97"/>
    <n v="8.57"/>
    <n v="8.5299999999999994"/>
    <n v="8.5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3.55"/>
    <n v="13.5"/>
    <n v="13.8"/>
    <n v="13.9"/>
    <n v="14.4"/>
    <n v="-63"/>
    <n v="-77"/>
    <n v="39"/>
    <n v="130"/>
    <n v="-14"/>
    <n v="0"/>
    <n v="0"/>
    <n v="0"/>
    <n v="0"/>
    <n v="0"/>
    <n v="-8.5365000000000007E-3"/>
    <n v="-1.0395E-2"/>
    <n v="5.3820000000000005E-3"/>
    <n v="1.8069999999999999E-2"/>
    <n v="-2.016E-3"/>
  </r>
  <r>
    <s v="4706"/>
    <s v="大恭"/>
    <x v="20"/>
    <n v="18.2"/>
    <n v="18.3"/>
    <n v="18.3"/>
    <n v="18.3"/>
    <n v="18.5"/>
    <n v="3"/>
    <n v="1"/>
    <n v="0"/>
    <n v="0"/>
    <n v="2"/>
    <n v="0"/>
    <n v="0"/>
    <n v="0"/>
    <n v="0"/>
    <n v="0"/>
    <n v="5.4599999999999994E-4"/>
    <n v="1.83E-4"/>
    <n v="0"/>
    <n v="0"/>
    <n v="3.6999999999999999E-4"/>
  </r>
  <r>
    <s v="4707"/>
    <s v="磐亞"/>
    <x v="20"/>
    <n v="12.9"/>
    <n v="13.1"/>
    <n v="12.9"/>
    <n v="12.8"/>
    <n v="12.95"/>
    <n v="-24"/>
    <n v="-3560"/>
    <n v="-12"/>
    <n v="-379"/>
    <n v="95"/>
    <n v="0"/>
    <n v="0"/>
    <n v="0"/>
    <n v="0"/>
    <n v="0"/>
    <n v="-3.0960000000000002E-3"/>
    <n v="-0.46636"/>
    <n v="-1.5480000000000001E-3"/>
    <n v="-4.8512E-2"/>
    <n v="1.2302499999999999E-2"/>
  </r>
  <r>
    <s v="4711"/>
    <s v="永純"/>
    <x v="4"/>
    <n v="18.850000000000001"/>
    <n v="18.8"/>
    <n v="19"/>
    <n v="19"/>
    <n v="19.149999999999999"/>
    <n v="-57"/>
    <n v="-43"/>
    <n v="19"/>
    <n v="-3"/>
    <n v="33"/>
    <n v="0"/>
    <n v="0"/>
    <n v="0"/>
    <n v="0"/>
    <n v="0"/>
    <n v="-1.0744500000000001E-2"/>
    <n v="-8.0839999999999992E-3"/>
    <n v="3.6099999999999999E-3"/>
    <n v="-5.6999999999999998E-4"/>
    <n v="6.3194999999999996E-3"/>
  </r>
  <r>
    <s v="4712"/>
    <s v="南璋"/>
    <x v="1"/>
    <n v="5.63"/>
    <n v="5.3"/>
    <n v="5.31"/>
    <n v="5.35"/>
    <n v="5.38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3"/>
    <n v="12.5"/>
    <n v="12.65"/>
    <n v="12.7"/>
    <n v="12.65"/>
    <n v="58"/>
    <n v="70"/>
    <n v="74"/>
    <n v="-19"/>
    <n v="57"/>
    <n v="0"/>
    <n v="0"/>
    <n v="0"/>
    <n v="0"/>
    <n v="0"/>
    <n v="7.1340000000000006E-3"/>
    <n v="8.7500000000000008E-3"/>
    <n v="9.3609999999999995E-3"/>
    <n v="-2.4129999999999998E-3"/>
    <n v="7.2105000000000008E-3"/>
  </r>
  <r>
    <s v="4716"/>
    <s v="大立"/>
    <x v="4"/>
    <n v="16.25"/>
    <n v="16.25"/>
    <n v="16.399999999999999"/>
    <n v="16.399999999999999"/>
    <n v="16.3"/>
    <n v="76"/>
    <n v="-90"/>
    <n v="35"/>
    <n v="104"/>
    <n v="131"/>
    <n v="0"/>
    <n v="0"/>
    <n v="0"/>
    <n v="0"/>
    <n v="0"/>
    <n v="1.235E-2"/>
    <n v="-1.4625000000000001E-2"/>
    <n v="5.7400000000000003E-3"/>
    <n v="1.7055999999999998E-2"/>
    <n v="2.1353E-2"/>
  </r>
  <r>
    <s v="4720"/>
    <s v="德淵"/>
    <x v="20"/>
    <n v="14.9"/>
    <n v="14.8"/>
    <n v="14.85"/>
    <n v="14.85"/>
    <n v="14.9"/>
    <n v="-76"/>
    <n v="-13"/>
    <n v="-11"/>
    <n v="-10"/>
    <n v="42"/>
    <n v="0"/>
    <n v="0"/>
    <n v="0"/>
    <n v="0"/>
    <n v="0"/>
    <n v="-1.1324000000000001E-2"/>
    <n v="-1.9240000000000001E-3"/>
    <n v="-1.6335E-3"/>
    <n v="-1.485E-3"/>
    <n v="6.2580000000000005E-3"/>
  </r>
  <r>
    <s v="4721"/>
    <s v="美琪瑪"/>
    <x v="20"/>
    <n v="58"/>
    <n v="58.8"/>
    <n v="58.7"/>
    <n v="59"/>
    <n v="60.5"/>
    <n v="52"/>
    <n v="-96"/>
    <n v="85"/>
    <n v="78"/>
    <n v="179"/>
    <n v="0"/>
    <n v="0"/>
    <n v="0"/>
    <n v="0"/>
    <n v="0"/>
    <n v="3.0159999999999999E-2"/>
    <n v="-5.6447999999999991E-2"/>
    <n v="4.9895000000000002E-2"/>
    <n v="4.6019999999999998E-2"/>
    <n v="0.108295"/>
  </r>
  <r>
    <s v="4722"/>
    <s v="國精化"/>
    <x v="4"/>
    <n v="32.75"/>
    <n v="33.200000000000003"/>
    <n v="33.25"/>
    <n v="33.4"/>
    <n v="33.75"/>
    <n v="22"/>
    <n v="-3"/>
    <n v="-26"/>
    <n v="-49"/>
    <n v="34"/>
    <n v="0"/>
    <n v="0"/>
    <n v="0"/>
    <n v="0"/>
    <n v="0"/>
    <n v="7.2049999999999996E-3"/>
    <n v="-9.9600000000000014E-4"/>
    <n v="-8.6449999999999999E-3"/>
    <n v="-1.6365999999999999E-2"/>
    <n v="1.1475000000000001E-2"/>
  </r>
  <r>
    <s v="4726"/>
    <s v="永昕"/>
    <x v="13"/>
    <n v="42.25"/>
    <n v="40.6"/>
    <n v="40.65"/>
    <n v="41.35"/>
    <n v="41.15"/>
    <n v="-122"/>
    <n v="-18"/>
    <n v="-10"/>
    <n v="113"/>
    <n v="-220"/>
    <n v="0"/>
    <n v="0"/>
    <n v="0"/>
    <n v="0"/>
    <n v="0"/>
    <n v="-5.1545000000000001E-2"/>
    <n v="-7.3080000000000003E-3"/>
    <n v="-4.065E-3"/>
    <n v="4.6725500000000003E-2"/>
    <n v="-9.0529999999999999E-2"/>
  </r>
  <r>
    <s v="4728"/>
    <s v="雙美"/>
    <x v="13"/>
    <n v="72.099999999999994"/>
    <n v="72.3"/>
    <n v="72"/>
    <n v="72.5"/>
    <n v="72.3"/>
    <n v="2"/>
    <n v="0"/>
    <n v="-1"/>
    <n v="3"/>
    <n v="-1"/>
    <n v="0"/>
    <n v="0"/>
    <n v="0"/>
    <n v="0"/>
    <n v="0"/>
    <n v="1.4419999999999999E-3"/>
    <n v="0"/>
    <n v="-7.2000000000000005E-4"/>
    <n v="2.1749999999999999E-3"/>
    <n v="-7.2300000000000001E-4"/>
  </r>
  <r>
    <s v="4729"/>
    <s v="熒茂"/>
    <x v="65"/>
    <n v="12.15"/>
    <n v="12.2"/>
    <n v="12.1"/>
    <n v="13.3"/>
    <n v="14.6"/>
    <n v="11"/>
    <n v="13"/>
    <n v="11"/>
    <n v="38"/>
    <n v="-5"/>
    <n v="0"/>
    <n v="0"/>
    <n v="0"/>
    <n v="0"/>
    <n v="0"/>
    <n v="1.3365E-3"/>
    <n v="1.586E-3"/>
    <n v="1.3309999999999999E-3"/>
    <n v="5.0540000000000003E-3"/>
    <n v="-7.2999999999999996E-4"/>
  </r>
  <r>
    <s v="4735"/>
    <s v="豪展"/>
    <x v="13"/>
    <n v="85.1"/>
    <n v="84.7"/>
    <n v="85.6"/>
    <n v="85.6"/>
    <n v="84.8"/>
    <n v="-9"/>
    <n v="3"/>
    <n v="30"/>
    <n v="42"/>
    <n v="-60"/>
    <n v="0"/>
    <n v="0"/>
    <n v="0"/>
    <n v="0"/>
    <n v="0"/>
    <n v="-7.659E-3"/>
    <n v="2.5410000000000003E-3"/>
    <n v="2.5680000000000001E-2"/>
    <n v="3.5951999999999998E-2"/>
    <n v="-5.0880000000000002E-2"/>
  </r>
  <r>
    <s v="4736"/>
    <s v="泰博"/>
    <x v="13"/>
    <n v="212"/>
    <n v="217"/>
    <n v="213.5"/>
    <n v="218"/>
    <n v="212"/>
    <n v="853"/>
    <n v="-292"/>
    <n v="-156"/>
    <n v="-427"/>
    <n v="-475"/>
    <n v="-20"/>
    <n v="-21"/>
    <n v="0"/>
    <n v="0"/>
    <n v="-13"/>
    <n v="1.80836"/>
    <n v="-0.63363999999999998"/>
    <n v="-0.33306000000000002"/>
    <n v="-0.93086000000000002"/>
    <n v="-1.0069999999999999"/>
  </r>
  <r>
    <s v="4737"/>
    <s v="華廣"/>
    <x v="13"/>
    <n v="71.8"/>
    <n v="71.5"/>
    <n v="72"/>
    <n v="72.5"/>
    <n v="73.5"/>
    <n v="-5"/>
    <n v="3"/>
    <n v="12"/>
    <n v="6"/>
    <n v="3"/>
    <n v="0"/>
    <n v="0"/>
    <n v="0"/>
    <n v="0"/>
    <n v="0"/>
    <n v="-3.5899999999999999E-3"/>
    <n v="2.1450000000000002E-3"/>
    <n v="8.6400000000000001E-3"/>
    <n v="4.3499999999999997E-3"/>
    <n v="2.2049999999999999E-3"/>
  </r>
  <r>
    <s v="4739"/>
    <s v="康普"/>
    <x v="20"/>
    <n v="70"/>
    <n v="70.599999999999994"/>
    <n v="72"/>
    <n v="72.2"/>
    <n v="73"/>
    <n v="95"/>
    <n v="-313"/>
    <n v="217"/>
    <n v="28"/>
    <n v="85"/>
    <n v="0"/>
    <n v="0"/>
    <n v="0"/>
    <n v="0"/>
    <n v="0"/>
    <n v="6.6500000000000004E-2"/>
    <n v="-0.22097799999999998"/>
    <n v="0.15623999999999999"/>
    <n v="2.0216000000000001E-2"/>
    <n v="6.2050000000000001E-2"/>
  </r>
  <r>
    <s v="4741"/>
    <s v="泓瀚"/>
    <x v="20"/>
    <n v="25.45"/>
    <n v="25.15"/>
    <n v="25.25"/>
    <n v="25.3"/>
    <n v="25.45"/>
    <n v="0"/>
    <n v="-1"/>
    <n v="0"/>
    <n v="0"/>
    <n v="0"/>
    <n v="0"/>
    <n v="0"/>
    <n v="0"/>
    <n v="0"/>
    <n v="0"/>
    <n v="0"/>
    <n v="-2.5149999999999999E-4"/>
    <n v="0"/>
    <n v="0"/>
    <n v="0"/>
  </r>
  <r>
    <s v="4743"/>
    <s v="合一"/>
    <x v="13"/>
    <n v="204"/>
    <n v="202.5"/>
    <n v="213"/>
    <n v="207"/>
    <n v="207"/>
    <n v="-35"/>
    <n v="127"/>
    <n v="1026"/>
    <n v="-1243"/>
    <n v="-191"/>
    <n v="0"/>
    <n v="0"/>
    <n v="0"/>
    <n v="2"/>
    <n v="0"/>
    <n v="-7.1400000000000005E-2"/>
    <n v="0.25717499999999999"/>
    <n v="2.1853799999999999"/>
    <n v="-2.57301"/>
    <n v="-0.39537"/>
  </r>
  <r>
    <s v="4744"/>
    <s v="皇將"/>
    <x v="13"/>
    <n v="25.5"/>
    <n v="25.6"/>
    <n v="25.65"/>
    <n v="26"/>
    <n v="26.25"/>
    <n v="0"/>
    <n v="-10"/>
    <n v="-1"/>
    <n v="5"/>
    <n v="-14"/>
    <n v="0"/>
    <n v="0"/>
    <n v="0"/>
    <n v="0"/>
    <n v="0"/>
    <n v="0"/>
    <n v="-2.5600000000000002E-3"/>
    <n v="-2.565E-4"/>
    <n v="1.2999999999999999E-3"/>
    <n v="-3.6749999999999999E-3"/>
  </r>
  <r>
    <s v="4745"/>
    <s v="合富-KY"/>
    <x v="13"/>
    <n v="26.85"/>
    <n v="27.1"/>
    <n v="27.05"/>
    <n v="27"/>
    <n v="27.15"/>
    <n v="10"/>
    <n v="0"/>
    <n v="-1"/>
    <n v="-1"/>
    <n v="1"/>
    <n v="0"/>
    <n v="0"/>
    <n v="0"/>
    <n v="0"/>
    <n v="0"/>
    <n v="2.6849999999999999E-3"/>
    <n v="0"/>
    <n v="-2.7050000000000002E-4"/>
    <n v="-2.7E-4"/>
    <n v="2.7149999999999999E-4"/>
  </r>
  <r>
    <s v="4746"/>
    <s v="台耀"/>
    <x v="13"/>
    <n v="89.9"/>
    <n v="84.5"/>
    <n v="92.9"/>
    <n v="102"/>
    <n v="98.3"/>
    <n v="-1182"/>
    <n v="87"/>
    <n v="-52"/>
    <n v="-340"/>
    <n v="-488"/>
    <n v="0"/>
    <n v="0"/>
    <n v="0"/>
    <n v="0"/>
    <n v="0"/>
    <n v="-1.0626180000000001"/>
    <n v="7.3514999999999997E-2"/>
    <n v="-4.8308000000000004E-2"/>
    <n v="-0.3468"/>
    <n v="-0.47970400000000002"/>
  </r>
  <r>
    <s v="4747"/>
    <s v="強生"/>
    <x v="13"/>
    <n v="37.950000000000003"/>
    <n v="38.450000000000003"/>
    <n v="38.25"/>
    <n v="38.4"/>
    <n v="38.549999999999997"/>
    <n v="0"/>
    <n v="1"/>
    <n v="-1"/>
    <n v="-11"/>
    <n v="5"/>
    <n v="0"/>
    <n v="0"/>
    <n v="0"/>
    <n v="0"/>
    <n v="0"/>
    <n v="0"/>
    <n v="3.8450000000000002E-4"/>
    <n v="-3.8249999999999997E-4"/>
    <n v="-4.2239999999999995E-3"/>
    <n v="1.9275E-3"/>
  </r>
  <r>
    <s v="4754"/>
    <s v="國碳科"/>
    <x v="20"/>
    <n v="39"/>
    <n v="39"/>
    <n v="39.200000000000003"/>
    <n v="38.9"/>
    <n v="38.950000000000003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61.5"/>
    <n v="61.8"/>
    <n v="62.4"/>
    <n v="62.3"/>
    <n v="62.9"/>
    <n v="13"/>
    <n v="1"/>
    <n v="10"/>
    <n v="-2"/>
    <n v="12"/>
    <n v="0"/>
    <n v="0"/>
    <n v="0"/>
    <n v="0"/>
    <n v="0"/>
    <n v="7.9950000000000004E-3"/>
    <n v="6.1799999999999995E-4"/>
    <n v="6.2399999999999999E-3"/>
    <n v="-1.2459999999999999E-3"/>
    <n v="7.5479999999999992E-3"/>
  </r>
  <r>
    <s v="4760"/>
    <s v="勤凱"/>
    <x v="34"/>
    <n v="105.5"/>
    <n v="109"/>
    <n v="108.5"/>
    <n v="108.5"/>
    <n v="113.5"/>
    <n v="157"/>
    <n v="156"/>
    <n v="-21"/>
    <n v="46"/>
    <n v="122"/>
    <n v="0"/>
    <n v="0"/>
    <n v="0"/>
    <n v="0"/>
    <n v="0"/>
    <n v="0.165635"/>
    <n v="0.17004"/>
    <n v="-2.2785E-2"/>
    <n v="4.9910000000000003E-2"/>
    <n v="0.13847000000000001"/>
  </r>
  <r>
    <s v="4763"/>
    <s v="材料-KY"/>
    <x v="20"/>
    <n v="106"/>
    <n v="105"/>
    <n v="105.5"/>
    <n v="105.5"/>
    <n v="106.5"/>
    <n v="-7"/>
    <n v="-19"/>
    <n v="0"/>
    <n v="-7"/>
    <n v="11"/>
    <n v="0"/>
    <n v="0"/>
    <n v="0"/>
    <n v="0"/>
    <n v="0"/>
    <n v="-7.4200000000000004E-3"/>
    <n v="-1.9949999999999999E-2"/>
    <n v="0"/>
    <n v="-7.3850000000000001E-3"/>
    <n v="1.1715E-2"/>
  </r>
  <r>
    <s v="4764"/>
    <s v="雙鍵"/>
    <x v="20"/>
    <n v="57"/>
    <n v="58.9"/>
    <n v="58"/>
    <n v="58"/>
    <n v="57.8"/>
    <n v="-2"/>
    <n v="1"/>
    <n v="0"/>
    <n v="2"/>
    <n v="0"/>
    <n v="0"/>
    <n v="0"/>
    <n v="0"/>
    <n v="0"/>
    <n v="0"/>
    <n v="-1.14E-3"/>
    <n v="5.8900000000000001E-4"/>
    <n v="0"/>
    <n v="1.16E-3"/>
    <n v="0"/>
  </r>
  <r>
    <s v="4766"/>
    <s v="南寶"/>
    <x v="20"/>
    <n v="147"/>
    <n v="148.5"/>
    <n v="149"/>
    <n v="148.5"/>
    <n v="150"/>
    <n v="50"/>
    <n v="5"/>
    <n v="8"/>
    <n v="9"/>
    <n v="-12"/>
    <n v="0"/>
    <n v="0"/>
    <n v="0"/>
    <n v="0"/>
    <n v="0"/>
    <n v="7.3499999999999996E-2"/>
    <n v="7.4250000000000002E-3"/>
    <n v="1.192E-2"/>
    <n v="1.3365E-2"/>
    <n v="-1.7999999999999999E-2"/>
  </r>
  <r>
    <s v="4767"/>
    <s v="誠泰科技"/>
    <x v="20"/>
    <n v="25.25"/>
    <n v="25.6"/>
    <n v="25.2"/>
    <n v="25"/>
    <n v="25.35"/>
    <n v="1"/>
    <n v="0"/>
    <n v="0"/>
    <n v="0"/>
    <n v="0"/>
    <n v="0"/>
    <n v="0"/>
    <n v="0"/>
    <n v="0"/>
    <n v="0"/>
    <n v="2.5250000000000001E-4"/>
    <n v="0"/>
    <n v="0"/>
    <n v="0"/>
    <n v="0"/>
  </r>
  <r>
    <s v="4803"/>
    <s v="VHQ-KY"/>
    <x v="2"/>
    <n v="27.1"/>
    <n v="27.4"/>
    <n v="26.6"/>
    <n v="29.25"/>
    <n v="32.15"/>
    <n v="-7"/>
    <n v="-2"/>
    <n v="-19"/>
    <n v="40"/>
    <n v="13"/>
    <n v="0"/>
    <n v="0"/>
    <n v="0"/>
    <n v="0"/>
    <n v="0"/>
    <n v="-1.8970000000000002E-3"/>
    <n v="-5.4799999999999998E-4"/>
    <n v="-5.0540000000000003E-3"/>
    <n v="1.17E-2"/>
    <n v="4.1795000000000001E-3"/>
  </r>
  <r>
    <s v="4804"/>
    <s v="大略-KY"/>
    <x v="3"/>
    <n v="10.5"/>
    <n v="10.7"/>
    <n v="10.5"/>
    <n v="10.45"/>
    <n v="10.6"/>
    <n v="0"/>
    <n v="-1"/>
    <n v="4"/>
    <n v="3"/>
    <n v="1"/>
    <n v="0"/>
    <n v="0"/>
    <n v="0"/>
    <n v="0"/>
    <n v="0"/>
    <n v="0"/>
    <n v="-1.07E-4"/>
    <n v="4.2000000000000002E-4"/>
    <n v="3.1349999999999998E-4"/>
    <n v="1.06E-4"/>
  </r>
  <r>
    <s v="4806"/>
    <s v="昇華"/>
    <x v="2"/>
    <n v="9.1999999999999993"/>
    <n v="9.15"/>
    <n v="9.27"/>
    <n v="9.35"/>
    <n v="9.3800000000000008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05"/>
    <n v="23.55"/>
    <n v="23.85"/>
    <n v="23.6"/>
    <n v="24.05"/>
    <n v="-5"/>
    <n v="3"/>
    <n v="4"/>
    <n v="1"/>
    <n v="0"/>
    <n v="0"/>
    <n v="0"/>
    <n v="0"/>
    <n v="0"/>
    <n v="0"/>
    <n v="-1.2025E-3"/>
    <n v="7.065000000000001E-4"/>
    <n v="9.540000000000001E-4"/>
    <n v="2.3600000000000002E-4"/>
    <n v="0"/>
  </r>
  <r>
    <s v="4903"/>
    <s v="聯光通"/>
    <x v="32"/>
    <n v="7.27"/>
    <n v="7.12"/>
    <n v="7.33"/>
    <n v="7.27"/>
    <n v="7.22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2"/>
    <n v="64.5"/>
    <n v="64.3"/>
    <n v="64.3"/>
    <n v="64.5"/>
    <n v="-547"/>
    <n v="-383"/>
    <n v="-857"/>
    <n v="-3853"/>
    <n v="-676"/>
    <n v="5"/>
    <n v="-1"/>
    <n v="-14"/>
    <n v="-236"/>
    <n v="159"/>
    <n v="-0.35117400000000004"/>
    <n v="-0.247035"/>
    <n v="-0.55105099999999996"/>
    <n v="-2.4774789999999998"/>
    <n v="-0.43602000000000002"/>
  </r>
  <r>
    <s v="4905"/>
    <s v="台聯電"/>
    <x v="32"/>
    <n v="53.6"/>
    <n v="53.6"/>
    <n v="53.3"/>
    <n v="53.1"/>
    <n v="53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29"/>
    <n v="29"/>
    <n v="29.3"/>
    <n v="29.35"/>
    <n v="29.8"/>
    <n v="296"/>
    <n v="307"/>
    <n v="552"/>
    <n v="41"/>
    <n v="-226"/>
    <n v="0"/>
    <n v="0"/>
    <n v="0"/>
    <n v="0"/>
    <n v="0"/>
    <n v="8.584E-2"/>
    <n v="8.9029999999999998E-2"/>
    <n v="0.16173599999999999"/>
    <n v="1.2033500000000001E-2"/>
    <n v="-6.7348000000000005E-2"/>
  </r>
  <r>
    <s v="4907"/>
    <s v="富宇"/>
    <x v="5"/>
    <n v="24"/>
    <n v="24.1"/>
    <n v="23.95"/>
    <n v="24.4"/>
    <n v="24.4"/>
    <n v="0"/>
    <n v="2"/>
    <n v="0"/>
    <n v="0"/>
    <n v="0"/>
    <n v="0"/>
    <n v="0"/>
    <n v="0"/>
    <n v="0"/>
    <n v="0"/>
    <n v="0"/>
    <n v="4.8200000000000001E-4"/>
    <n v="0"/>
    <n v="0"/>
    <n v="0"/>
  </r>
  <r>
    <s v="4908"/>
    <s v="前鼎"/>
    <x v="32"/>
    <n v="28.2"/>
    <n v="28.2"/>
    <n v="28"/>
    <n v="28"/>
    <n v="28.5"/>
    <n v="-103"/>
    <n v="4"/>
    <n v="109"/>
    <n v="-34"/>
    <n v="110"/>
    <n v="0"/>
    <n v="0"/>
    <n v="0"/>
    <n v="0"/>
    <n v="0"/>
    <n v="-2.9045999999999999E-2"/>
    <n v="1.1279999999999999E-3"/>
    <n v="3.0519999999999999E-2"/>
    <n v="-9.5200000000000007E-3"/>
    <n v="3.1350000000000003E-2"/>
  </r>
  <r>
    <s v="4909"/>
    <s v="新復興"/>
    <x v="31"/>
    <n v="24.45"/>
    <n v="25.05"/>
    <n v="25.05"/>
    <n v="24.9"/>
    <n v="25.8"/>
    <n v="132"/>
    <n v="124"/>
    <n v="-59"/>
    <n v="128"/>
    <n v="201"/>
    <n v="0"/>
    <n v="0"/>
    <n v="0"/>
    <n v="0"/>
    <n v="0"/>
    <n v="3.2274000000000004E-2"/>
    <n v="3.1062000000000003E-2"/>
    <n v="-1.4779500000000001E-2"/>
    <n v="3.1871999999999998E-2"/>
    <n v="5.1858000000000001E-2"/>
  </r>
  <r>
    <s v="4911"/>
    <s v="德英"/>
    <x v="13"/>
    <n v="25.7"/>
    <n v="25.65"/>
    <n v="26.1"/>
    <n v="26.15"/>
    <n v="26.7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1"/>
    <n v="176"/>
    <n v="178"/>
    <n v="177.5"/>
    <n v="174.5"/>
    <n v="180.5"/>
    <n v="157"/>
    <n v="-66"/>
    <n v="20"/>
    <n v="55"/>
    <n v="113"/>
    <n v="0"/>
    <n v="0"/>
    <n v="0"/>
    <n v="0"/>
    <n v="0"/>
    <n v="0.27632000000000001"/>
    <n v="-0.11748"/>
    <n v="3.5499999999999997E-2"/>
    <n v="9.5975000000000005E-2"/>
    <n v="0.20396500000000001"/>
  </r>
  <r>
    <s v="4915"/>
    <s v="致伸"/>
    <x v="58"/>
    <n v="51.4"/>
    <n v="52.8"/>
    <n v="52.6"/>
    <n v="53.1"/>
    <n v="53.2"/>
    <n v="570"/>
    <n v="381"/>
    <n v="-406"/>
    <n v="312"/>
    <n v="-596"/>
    <n v="-420"/>
    <n v="1"/>
    <n v="0"/>
    <n v="0"/>
    <n v="0"/>
    <n v="0.29298000000000002"/>
    <n v="0.20116799999999999"/>
    <n v="-0.21355600000000002"/>
    <n v="0.16567200000000001"/>
    <n v="-0.31707200000000002"/>
  </r>
  <r>
    <s v="4916"/>
    <s v="事欣科"/>
    <x v="49"/>
    <n v="21.8"/>
    <n v="22.2"/>
    <n v="22.6"/>
    <n v="22.55"/>
    <n v="22.6"/>
    <n v="9"/>
    <n v="-12"/>
    <n v="49"/>
    <n v="-35"/>
    <n v="9"/>
    <n v="0"/>
    <n v="0"/>
    <n v="0"/>
    <n v="0"/>
    <n v="0"/>
    <n v="1.9620000000000002E-3"/>
    <n v="-2.6639999999999997E-3"/>
    <n v="1.1074000000000001E-2"/>
    <n v="-7.8925000000000002E-3"/>
    <n v="2.0340000000000002E-3"/>
  </r>
  <r>
    <s v="4919"/>
    <s v="新唐"/>
    <x v="46"/>
    <n v="66.8"/>
    <n v="68.2"/>
    <n v="68.5"/>
    <n v="72"/>
    <n v="79.2"/>
    <n v="729"/>
    <n v="-1002"/>
    <n v="-391"/>
    <n v="2142"/>
    <n v="1317"/>
    <n v="0"/>
    <n v="5"/>
    <n v="2"/>
    <n v="200"/>
    <n v="115"/>
    <n v="0.48697199999999996"/>
    <n v="-0.68336400000000008"/>
    <n v="-0.26783499999999999"/>
    <n v="1.5422400000000001"/>
    <n v="1.043064"/>
  </r>
  <r>
    <s v="4924"/>
    <s v="欣厚-KY"/>
    <x v="44"/>
    <n v="13.75"/>
    <n v="13.8"/>
    <n v="14.1"/>
    <n v="14.2"/>
    <n v="14.05"/>
    <n v="0"/>
    <n v="0"/>
    <n v="1"/>
    <n v="0"/>
    <n v="0"/>
    <n v="0"/>
    <n v="0"/>
    <n v="0"/>
    <n v="0"/>
    <n v="0"/>
    <n v="0"/>
    <n v="0"/>
    <n v="1.4099999999999998E-4"/>
    <n v="0"/>
    <n v="0"/>
  </r>
  <r>
    <s v="4927"/>
    <s v="泰鼎-KY"/>
    <x v="31"/>
    <n v="53.7"/>
    <n v="55.2"/>
    <n v="54.5"/>
    <n v="55.1"/>
    <n v="55.7"/>
    <n v="-254"/>
    <n v="734"/>
    <n v="-340"/>
    <n v="295"/>
    <n v="229"/>
    <n v="0"/>
    <n v="0"/>
    <n v="0"/>
    <n v="0"/>
    <n v="0"/>
    <n v="-0.13639800000000002"/>
    <n v="0.40516800000000003"/>
    <n v="-0.18529999999999999"/>
    <n v="0.162545"/>
    <n v="0.127553"/>
  </r>
  <r>
    <s v="4930"/>
    <s v="燦星網"/>
    <x v="11"/>
    <n v="24.1"/>
    <n v="24.05"/>
    <n v="24.35"/>
    <n v="24.8"/>
    <n v="24.95"/>
    <n v="135"/>
    <n v="-138"/>
    <n v="38"/>
    <n v="51"/>
    <n v="-3"/>
    <n v="0"/>
    <n v="2"/>
    <n v="1"/>
    <n v="0"/>
    <n v="0"/>
    <n v="3.2535000000000001E-2"/>
    <n v="-3.3189000000000003E-2"/>
    <n v="9.2530000000000008E-3"/>
    <n v="1.2648E-2"/>
    <n v="-7.4849999999999992E-4"/>
  </r>
  <r>
    <s v="4931"/>
    <s v="新盛力"/>
    <x v="7"/>
    <n v="19"/>
    <n v="19.7"/>
    <n v="19.25"/>
    <n v="19.2"/>
    <n v="19.2"/>
    <n v="1"/>
    <n v="-6"/>
    <n v="-6"/>
    <n v="-16"/>
    <n v="-11"/>
    <n v="0"/>
    <n v="0"/>
    <n v="0"/>
    <n v="0"/>
    <n v="0"/>
    <n v="1.9000000000000001E-4"/>
    <n v="-1.1819999999999999E-3"/>
    <n v="-1.155E-3"/>
    <n v="-3.0720000000000001E-3"/>
    <n v="-2.1119999999999997E-3"/>
  </r>
  <r>
    <s v="4933"/>
    <s v="友輝"/>
    <x v="65"/>
    <n v="39.65"/>
    <n v="40.700000000000003"/>
    <n v="40.9"/>
    <n v="40.4"/>
    <n v="40.85"/>
    <n v="67"/>
    <n v="53"/>
    <n v="16"/>
    <n v="20"/>
    <n v="51"/>
    <n v="0"/>
    <n v="0"/>
    <n v="0"/>
    <n v="0"/>
    <n v="0"/>
    <n v="2.6565499999999999E-2"/>
    <n v="2.1571000000000003E-2"/>
    <n v="6.5439999999999995E-3"/>
    <n v="8.0800000000000004E-3"/>
    <n v="2.0833499999999998E-2"/>
  </r>
  <r>
    <s v="4934"/>
    <s v="太極"/>
    <x v="50"/>
    <n v="22.95"/>
    <n v="23.55"/>
    <n v="23.55"/>
    <n v="23.5"/>
    <n v="23.8"/>
    <n v="115"/>
    <n v="32"/>
    <n v="21"/>
    <n v="14"/>
    <n v="119"/>
    <n v="0"/>
    <n v="0"/>
    <n v="0"/>
    <n v="0"/>
    <n v="0"/>
    <n v="2.6392499999999999E-2"/>
    <n v="7.5360000000000002E-3"/>
    <n v="4.9455000000000002E-3"/>
    <n v="3.29E-3"/>
    <n v="2.8322000000000003E-2"/>
  </r>
  <r>
    <s v="4935"/>
    <s v="茂林-KY"/>
    <x v="65"/>
    <n v="89.4"/>
    <n v="91.3"/>
    <n v="91.8"/>
    <n v="91.5"/>
    <n v="91.7"/>
    <n v="116"/>
    <n v="153"/>
    <n v="30"/>
    <n v="0"/>
    <n v="75"/>
    <n v="0"/>
    <n v="0"/>
    <n v="0"/>
    <n v="0"/>
    <n v="0"/>
    <n v="0.10370400000000002"/>
    <n v="0.13968900000000001"/>
    <n v="2.7539999999999999E-2"/>
    <n v="0"/>
    <n v="6.8775000000000003E-2"/>
  </r>
  <r>
    <s v="4938"/>
    <s v="和碩"/>
    <x v="27"/>
    <n v="72.7"/>
    <n v="72.900000000000006"/>
    <n v="73.3"/>
    <n v="73.2"/>
    <n v="73.2"/>
    <n v="2339"/>
    <n v="1899"/>
    <n v="3615"/>
    <n v="-4185"/>
    <n v="-1548"/>
    <n v="0"/>
    <n v="-1"/>
    <n v="2"/>
    <n v="6"/>
    <n v="0"/>
    <n v="1.7004530000000002"/>
    <n v="1.384371"/>
    <n v="2.6497950000000001"/>
    <n v="-3.0634199999999998"/>
    <n v="-1.1331360000000001"/>
  </r>
  <r>
    <s v="4939"/>
    <s v="亞電"/>
    <x v="31"/>
    <n v="21.65"/>
    <n v="22.1"/>
    <n v="23.1"/>
    <n v="22.75"/>
    <n v="22.9"/>
    <n v="216"/>
    <n v="153"/>
    <n v="-604"/>
    <n v="90"/>
    <n v="66"/>
    <n v="0"/>
    <n v="0"/>
    <n v="0"/>
    <n v="0"/>
    <n v="0"/>
    <n v="4.6763999999999993E-2"/>
    <n v="3.3813000000000003E-2"/>
    <n v="-0.13952400000000001"/>
    <n v="2.0475E-2"/>
    <n v="1.5113999999999999E-2"/>
  </r>
  <r>
    <s v="4942"/>
    <s v="嘉彰"/>
    <x v="28"/>
    <n v="41.5"/>
    <n v="42.3"/>
    <n v="42.25"/>
    <n v="41.9"/>
    <n v="42.35"/>
    <n v="25"/>
    <n v="20"/>
    <n v="-56"/>
    <n v="-105"/>
    <n v="-112"/>
    <n v="0"/>
    <n v="0"/>
    <n v="0"/>
    <n v="0"/>
    <n v="0"/>
    <n v="1.0375000000000001E-2"/>
    <n v="8.4600000000000005E-3"/>
    <n v="-2.366E-2"/>
    <n v="-4.3994999999999999E-2"/>
    <n v="-4.7431999999999995E-2"/>
  </r>
  <r>
    <s v="4943"/>
    <s v="康控-KY"/>
    <x v="16"/>
    <n v="56.6"/>
    <n v="58.4"/>
    <n v="60.5"/>
    <n v="62"/>
    <n v="60.2"/>
    <n v="46"/>
    <n v="193"/>
    <n v="44"/>
    <n v="-57"/>
    <n v="-111"/>
    <n v="0"/>
    <n v="0"/>
    <n v="0"/>
    <n v="0"/>
    <n v="0"/>
    <n v="2.6036E-2"/>
    <n v="0.11271199999999999"/>
    <n v="2.6620000000000001E-2"/>
    <n v="-3.5340000000000003E-2"/>
    <n v="-6.6822000000000006E-2"/>
  </r>
  <r>
    <s v="4944"/>
    <s v="兆遠"/>
    <x v="28"/>
    <n v="29"/>
    <n v="29"/>
    <n v="28.85"/>
    <n v="28.85"/>
    <n v="28.85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7.3"/>
    <n v="48.85"/>
    <n v="49.35"/>
    <n v="48.9"/>
    <n v="49.8"/>
    <n v="5"/>
    <n v="0"/>
    <n v="-10"/>
    <n v="6"/>
    <n v="0"/>
    <n v="0"/>
    <n v="0"/>
    <n v="0"/>
    <n v="0"/>
    <n v="0"/>
    <n v="2.3649999999999999E-3"/>
    <n v="0"/>
    <n v="-4.9350000000000002E-3"/>
    <n v="2.934E-3"/>
    <n v="0"/>
  </r>
  <r>
    <s v="4946"/>
    <s v="辣椒"/>
    <x v="66"/>
    <n v="45.8"/>
    <n v="44.8"/>
    <n v="44.7"/>
    <n v="42.85"/>
    <n v="42.15"/>
    <n v="7"/>
    <n v="-12"/>
    <n v="11"/>
    <n v="-1"/>
    <n v="9"/>
    <n v="0"/>
    <n v="0"/>
    <n v="0"/>
    <n v="0"/>
    <n v="0"/>
    <n v="3.2059999999999996E-3"/>
    <n v="-5.3759999999999988E-3"/>
    <n v="4.9170000000000004E-3"/>
    <n v="-4.2850000000000001E-4"/>
    <n v="3.7934999999999996E-3"/>
  </r>
  <r>
    <s v="4950"/>
    <s v="牧東"/>
    <x v="64"/>
    <n v="25.9"/>
    <n v="25.95"/>
    <n v="25.95"/>
    <n v="25.75"/>
    <n v="25.2"/>
    <n v="-37"/>
    <n v="-23"/>
    <n v="-8"/>
    <n v="-34"/>
    <n v="-15"/>
    <n v="0"/>
    <n v="0"/>
    <n v="0"/>
    <n v="0"/>
    <n v="0"/>
    <n v="-9.5829999999999995E-3"/>
    <n v="-5.9684999999999998E-3"/>
    <n v="-2.0760000000000002E-3"/>
    <n v="-8.7550000000000006E-3"/>
    <n v="-3.7799999999999999E-3"/>
  </r>
  <r>
    <s v="4952"/>
    <s v="凌通"/>
    <x v="46"/>
    <n v="48.6"/>
    <n v="50.3"/>
    <n v="50.2"/>
    <n v="50"/>
    <n v="51.1"/>
    <n v="98"/>
    <n v="83"/>
    <n v="18"/>
    <n v="50"/>
    <n v="14"/>
    <n v="0"/>
    <n v="1"/>
    <n v="0"/>
    <n v="0"/>
    <n v="0"/>
    <n v="4.7628000000000004E-2"/>
    <n v="4.1748999999999994E-2"/>
    <n v="9.0360000000000006E-3"/>
    <n v="2.5000000000000001E-2"/>
    <n v="7.1539999999999998E-3"/>
  </r>
  <r>
    <s v="4953"/>
    <s v="緯軟"/>
    <x v="55"/>
    <n v="94.8"/>
    <n v="95"/>
    <n v="94.4"/>
    <n v="95.2"/>
    <n v="97.7"/>
    <n v="0"/>
    <n v="-42"/>
    <n v="26"/>
    <n v="40"/>
    <n v="90"/>
    <n v="0"/>
    <n v="10"/>
    <n v="0"/>
    <n v="0"/>
    <n v="0"/>
    <n v="0"/>
    <n v="-3.9899999999999998E-2"/>
    <n v="2.4544E-2"/>
    <n v="3.8080000000000003E-2"/>
    <n v="8.7929999999999994E-2"/>
  </r>
  <r>
    <s v="4956"/>
    <s v="光鋐"/>
    <x v="28"/>
    <n v="21.5"/>
    <n v="22.05"/>
    <n v="22.7"/>
    <n v="22.3"/>
    <n v="23.85"/>
    <n v="320"/>
    <n v="294"/>
    <n v="-1537"/>
    <n v="-14"/>
    <n v="896"/>
    <n v="0"/>
    <n v="0"/>
    <n v="0"/>
    <n v="0"/>
    <n v="0"/>
    <n v="6.88E-2"/>
    <n v="6.4826999999999996E-2"/>
    <n v="-0.34889900000000001"/>
    <n v="-3.1219999999999998E-3"/>
    <n v="0.21369600000000002"/>
  </r>
  <r>
    <s v="4958"/>
    <s v="臻鼎-KY"/>
    <x v="31"/>
    <n v="93.7"/>
    <n v="94.7"/>
    <n v="94.7"/>
    <n v="93.6"/>
    <n v="97"/>
    <n v="-80"/>
    <n v="-206"/>
    <n v="10"/>
    <n v="-2731"/>
    <n v="-2137"/>
    <n v="0"/>
    <n v="-1"/>
    <n v="0"/>
    <n v="0"/>
    <n v="139"/>
    <n v="-7.4959999999999999E-2"/>
    <n v="-0.19508200000000001"/>
    <n v="9.4699999999999993E-3"/>
    <n v="-2.5562159999999996"/>
    <n v="-2.0728900000000001"/>
  </r>
  <r>
    <s v="4960"/>
    <s v="誠美材"/>
    <x v="65"/>
    <n v="12.05"/>
    <n v="12.4"/>
    <n v="12.15"/>
    <n v="12.15"/>
    <n v="12.35"/>
    <n v="3927"/>
    <n v="558"/>
    <n v="-1153"/>
    <n v="1348"/>
    <n v="2989"/>
    <n v="0"/>
    <n v="0"/>
    <n v="0"/>
    <n v="0"/>
    <n v="0"/>
    <n v="0.47320350000000005"/>
    <n v="6.9192000000000004E-2"/>
    <n v="-0.14008950000000001"/>
    <n v="0.16378200000000001"/>
    <n v="0.36914150000000001"/>
  </r>
  <r>
    <s v="4961"/>
    <s v="天鈺"/>
    <x v="46"/>
    <n v="276"/>
    <n v="303.5"/>
    <n v="307"/>
    <n v="321.5"/>
    <n v="330"/>
    <n v="1184"/>
    <n v="64"/>
    <n v="292"/>
    <n v="1212"/>
    <n v="-109"/>
    <n v="231"/>
    <n v="946"/>
    <n v="137"/>
    <n v="309"/>
    <n v="603"/>
    <n v="3.2678400000000001"/>
    <n v="0.19424"/>
    <n v="0.89644000000000001"/>
    <n v="3.8965800000000002"/>
    <n v="-0.35970000000000002"/>
  </r>
  <r>
    <s v="4966"/>
    <s v="譜瑞-KY"/>
    <x v="46"/>
    <n v="1420"/>
    <n v="1460"/>
    <n v="1440"/>
    <n v="1490"/>
    <n v="1500"/>
    <n v="8"/>
    <n v="234"/>
    <n v="53"/>
    <n v="203"/>
    <n v="25"/>
    <n v="2"/>
    <n v="41"/>
    <n v="-53"/>
    <n v="80"/>
    <n v="-1"/>
    <n v="0.11360000000000001"/>
    <n v="3.4163999999999999"/>
    <n v="0.76319999999999999"/>
    <n v="3.0247000000000002"/>
    <n v="0.375"/>
  </r>
  <r>
    <s v="4967"/>
    <s v="十銓"/>
    <x v="40"/>
    <n v="52.8"/>
    <n v="56.6"/>
    <n v="55"/>
    <n v="56.8"/>
    <n v="58.7"/>
    <n v="168"/>
    <n v="425"/>
    <n v="-617"/>
    <n v="1164"/>
    <n v="873"/>
    <n v="0"/>
    <n v="0"/>
    <n v="0"/>
    <n v="0"/>
    <n v="0"/>
    <n v="8.8703999999999991E-2"/>
    <n v="0.24055000000000001"/>
    <n v="-0.33934999999999998"/>
    <n v="0.66115199999999996"/>
    <n v="0.5124510000000001"/>
  </r>
  <r>
    <s v="4968"/>
    <s v="立積"/>
    <x v="46"/>
    <n v="478.5"/>
    <n v="498.5"/>
    <n v="513"/>
    <n v="509"/>
    <n v="507"/>
    <n v="575"/>
    <n v="174"/>
    <n v="215"/>
    <n v="55"/>
    <n v="-94"/>
    <n v="1"/>
    <n v="41"/>
    <n v="161"/>
    <n v="53"/>
    <n v="22"/>
    <n v="2.7513749999999999"/>
    <n v="0.86738999999999999"/>
    <n v="1.1029500000000001"/>
    <n v="0.27994999999999998"/>
    <n v="-0.47658"/>
  </r>
  <r>
    <s v="4971"/>
    <s v="IET-KY"/>
    <x v="38"/>
    <n v="54.3"/>
    <n v="54.6"/>
    <n v="54.4"/>
    <n v="53"/>
    <n v="55.2"/>
    <n v="38"/>
    <n v="1"/>
    <n v="-4"/>
    <n v="11"/>
    <n v="71"/>
    <n v="0"/>
    <n v="0"/>
    <n v="0"/>
    <n v="0"/>
    <n v="0"/>
    <n v="2.0634E-2"/>
    <n v="5.4600000000000004E-4"/>
    <n v="-2.176E-3"/>
    <n v="5.8300000000000001E-3"/>
    <n v="3.9192000000000005E-2"/>
  </r>
  <r>
    <s v="4972"/>
    <s v="湯石照明"/>
    <x v="28"/>
    <n v="33.450000000000003"/>
    <n v="33.549999999999997"/>
    <n v="34"/>
    <n v="33.700000000000003"/>
    <n v="33.75"/>
    <n v="9"/>
    <n v="-2"/>
    <n v="8"/>
    <n v="1"/>
    <n v="-2"/>
    <n v="0"/>
    <n v="0"/>
    <n v="0"/>
    <n v="0"/>
    <n v="0"/>
    <n v="3.0105000000000002E-3"/>
    <n v="-6.7099999999999994E-4"/>
    <n v="2.7200000000000002E-3"/>
    <n v="3.3700000000000001E-4"/>
    <n v="-6.7500000000000004E-4"/>
  </r>
  <r>
    <s v="4973"/>
    <s v="廣穎"/>
    <x v="46"/>
    <n v="23.25"/>
    <n v="24.55"/>
    <n v="24.45"/>
    <n v="24.3"/>
    <n v="24.7"/>
    <n v="166"/>
    <n v="27"/>
    <n v="-112"/>
    <n v="15"/>
    <n v="91"/>
    <n v="0"/>
    <n v="0"/>
    <n v="0"/>
    <n v="0"/>
    <n v="0"/>
    <n v="3.8594999999999997E-2"/>
    <n v="6.6284999999999998E-3"/>
    <n v="-2.7384000000000002E-2"/>
    <n v="3.6449999999999998E-3"/>
    <n v="2.2476999999999997E-2"/>
  </r>
  <r>
    <s v="4974"/>
    <s v="亞泰"/>
    <x v="30"/>
    <n v="52.3"/>
    <n v="53.5"/>
    <n v="53.3"/>
    <n v="53.2"/>
    <n v="53.8"/>
    <n v="-65"/>
    <n v="-24"/>
    <n v="-9"/>
    <n v="3"/>
    <n v="-2"/>
    <n v="0"/>
    <n v="0"/>
    <n v="0"/>
    <n v="0"/>
    <n v="0"/>
    <n v="-3.3994999999999997E-2"/>
    <n v="-1.2840000000000001E-2"/>
    <n v="-4.797E-3"/>
    <n v="1.5960000000000002E-3"/>
    <n v="-1.0759999999999999E-3"/>
  </r>
  <r>
    <s v="4976"/>
    <s v="佳凌"/>
    <x v="48"/>
    <n v="70.7"/>
    <n v="73.7"/>
    <n v="81"/>
    <n v="84.6"/>
    <n v="85.9"/>
    <n v="-811"/>
    <n v="-1746"/>
    <n v="1228"/>
    <n v="-5893"/>
    <n v="-1196"/>
    <n v="0"/>
    <n v="0"/>
    <n v="174"/>
    <n v="4073"/>
    <n v="23"/>
    <n v="-0.57337700000000003"/>
    <n v="-1.2868020000000002"/>
    <n v="0.99468000000000001"/>
    <n v="-4.9854779999999996"/>
    <n v="-1.0273640000000002"/>
  </r>
  <r>
    <s v="4977"/>
    <s v="眾達-KY"/>
    <x v="37"/>
    <n v="91.4"/>
    <n v="92.2"/>
    <n v="93"/>
    <n v="93.9"/>
    <n v="95.3"/>
    <n v="19"/>
    <n v="-14"/>
    <n v="30"/>
    <n v="46"/>
    <n v="41"/>
    <n v="-6"/>
    <n v="-2"/>
    <n v="0"/>
    <n v="0"/>
    <n v="0"/>
    <n v="1.7366000000000003E-2"/>
    <n v="-1.2907999999999999E-2"/>
    <n v="2.7900000000000001E-2"/>
    <n v="4.3194000000000003E-2"/>
    <n v="3.9072999999999997E-2"/>
  </r>
  <r>
    <s v="4979"/>
    <s v="華星光"/>
    <x v="32"/>
    <n v="18.75"/>
    <n v="19.149999999999999"/>
    <n v="19.100000000000001"/>
    <n v="19.3"/>
    <n v="19.649999999999999"/>
    <n v="54"/>
    <n v="-101"/>
    <n v="86"/>
    <n v="98"/>
    <n v="51"/>
    <n v="0"/>
    <n v="0"/>
    <n v="0"/>
    <n v="0"/>
    <n v="0"/>
    <n v="1.0125E-2"/>
    <n v="-1.9341499999999998E-2"/>
    <n v="1.6426000000000003E-2"/>
    <n v="1.8914E-2"/>
    <n v="1.0021499999999999E-2"/>
  </r>
  <r>
    <s v="4987"/>
    <s v="科誠"/>
    <x v="44"/>
    <n v="55.1"/>
    <n v="55"/>
    <n v="54.6"/>
    <n v="54.1"/>
    <n v="54.4"/>
    <n v="21"/>
    <n v="-1"/>
    <n v="11"/>
    <n v="5"/>
    <n v="1"/>
    <n v="0"/>
    <n v="0"/>
    <n v="0"/>
    <n v="0"/>
    <n v="0"/>
    <n v="1.1571000000000001E-2"/>
    <n v="-5.5000000000000003E-4"/>
    <n v="6.0060000000000001E-3"/>
    <n v="2.7049999999999999E-3"/>
    <n v="5.44E-4"/>
  </r>
  <r>
    <s v="4989"/>
    <s v="榮科"/>
    <x v="34"/>
    <n v="37.549999999999997"/>
    <n v="38.15"/>
    <n v="38.950000000000003"/>
    <n v="38.25"/>
    <n v="39.4"/>
    <n v="321"/>
    <n v="-477"/>
    <n v="483"/>
    <n v="-376"/>
    <n v="558"/>
    <n v="0"/>
    <n v="0"/>
    <n v="0"/>
    <n v="0"/>
    <n v="0"/>
    <n v="0.12053549999999999"/>
    <n v="-0.18197549999999998"/>
    <n v="0.18812850000000003"/>
    <n v="-0.14382"/>
    <n v="0.21985200000000002"/>
  </r>
  <r>
    <s v="4991"/>
    <s v="環宇-KY"/>
    <x v="39"/>
    <n v="43.6"/>
    <n v="44.55"/>
    <n v="44.7"/>
    <n v="45.3"/>
    <n v="46"/>
    <n v="39"/>
    <n v="14"/>
    <n v="5"/>
    <n v="28"/>
    <n v="9"/>
    <n v="0"/>
    <n v="0"/>
    <n v="0"/>
    <n v="0"/>
    <n v="0"/>
    <n v="1.7004000000000002E-2"/>
    <n v="6.2369999999999995E-3"/>
    <n v="2.235E-3"/>
    <n v="1.2683999999999999E-2"/>
    <n v="4.1399999999999996E-3"/>
  </r>
  <r>
    <s v="4994"/>
    <s v="傳奇"/>
    <x v="66"/>
    <n v="65"/>
    <n v="65.099999999999994"/>
    <n v="65.3"/>
    <n v="65"/>
    <n v="64.599999999999994"/>
    <n v="2"/>
    <n v="6"/>
    <n v="13"/>
    <n v="-7"/>
    <n v="-1"/>
    <n v="0"/>
    <n v="0"/>
    <n v="0"/>
    <n v="0"/>
    <n v="0"/>
    <n v="1.2999999999999999E-3"/>
    <n v="3.9059999999999997E-3"/>
    <n v="8.489E-3"/>
    <n v="-4.5500000000000002E-3"/>
    <n v="-6.4599999999999998E-4"/>
  </r>
  <r>
    <s v="4995"/>
    <s v="晶達"/>
    <x v="52"/>
    <n v="32.1"/>
    <n v="32.35"/>
    <n v="32.1"/>
    <n v="32"/>
    <n v="32.4"/>
    <n v="-1"/>
    <n v="0"/>
    <n v="-1"/>
    <n v="0"/>
    <n v="0"/>
    <n v="0"/>
    <n v="0"/>
    <n v="0"/>
    <n v="0"/>
    <n v="0"/>
    <n v="-3.21E-4"/>
    <n v="0"/>
    <n v="-3.21E-4"/>
    <n v="0"/>
    <n v="0"/>
  </r>
  <r>
    <s v="4999"/>
    <s v="鑫禾"/>
    <x v="7"/>
    <n v="48.15"/>
    <n v="48.7"/>
    <n v="48.45"/>
    <n v="48.2"/>
    <n v="48.85"/>
    <n v="39"/>
    <n v="-9"/>
    <n v="49"/>
    <n v="-80"/>
    <n v="3"/>
    <n v="0"/>
    <n v="0"/>
    <n v="0"/>
    <n v="0"/>
    <n v="0"/>
    <n v="1.87785E-2"/>
    <n v="-4.3829999999999997E-3"/>
    <n v="2.3740500000000001E-2"/>
    <n v="-3.8559999999999997E-2"/>
    <n v="1.4655E-3"/>
  </r>
  <r>
    <s v="5007"/>
    <s v="三星"/>
    <x v="12"/>
    <n v="60.8"/>
    <n v="60.4"/>
    <n v="61.8"/>
    <n v="60.9"/>
    <n v="60.6"/>
    <n v="38"/>
    <n v="13"/>
    <n v="127"/>
    <n v="1"/>
    <n v="26"/>
    <n v="0"/>
    <n v="0"/>
    <n v="0"/>
    <n v="0"/>
    <n v="0"/>
    <n v="2.3104E-2"/>
    <n v="7.8519999999999996E-3"/>
    <n v="7.8486E-2"/>
    <n v="6.0899999999999995E-4"/>
    <n v="1.5756000000000003E-2"/>
  </r>
  <r>
    <s v="5009"/>
    <s v="榮剛"/>
    <x v="12"/>
    <n v="18.95"/>
    <n v="18.399999999999999"/>
    <n v="18.649999999999999"/>
    <n v="18.649999999999999"/>
    <n v="19.399999999999999"/>
    <n v="-443"/>
    <n v="-357"/>
    <n v="698"/>
    <n v="-185"/>
    <n v="332"/>
    <n v="0"/>
    <n v="0"/>
    <n v="0"/>
    <n v="0"/>
    <n v="0"/>
    <n v="-8.3948500000000009E-2"/>
    <n v="-6.5687999999999996E-2"/>
    <n v="0.13017699999999999"/>
    <n v="-3.4502499999999998E-2"/>
    <n v="6.4407999999999993E-2"/>
  </r>
  <r>
    <s v="5011"/>
    <s v="久陽"/>
    <x v="12"/>
    <n v="24.8"/>
    <n v="24.35"/>
    <n v="24.95"/>
    <n v="24.9"/>
    <n v="26"/>
    <n v="14"/>
    <n v="-30"/>
    <n v="70"/>
    <n v="58"/>
    <n v="92"/>
    <n v="0"/>
    <n v="0"/>
    <n v="0"/>
    <n v="0"/>
    <n v="0"/>
    <n v="3.4719999999999998E-3"/>
    <n v="-7.3049999999999999E-3"/>
    <n v="1.7465000000000001E-2"/>
    <n v="1.4441999999999998E-2"/>
    <n v="2.392E-2"/>
  </r>
  <r>
    <s v="5013"/>
    <s v="強新"/>
    <x v="12"/>
    <n v="28.55"/>
    <n v="28.9"/>
    <n v="29.8"/>
    <n v="29.45"/>
    <n v="30.8"/>
    <n v="-6"/>
    <n v="1"/>
    <n v="0"/>
    <n v="0"/>
    <n v="7"/>
    <n v="0"/>
    <n v="0"/>
    <n v="0"/>
    <n v="0"/>
    <n v="0"/>
    <n v="-1.7130000000000001E-3"/>
    <n v="2.8899999999999998E-4"/>
    <n v="0"/>
    <n v="0"/>
    <n v="2.1559999999999999E-3"/>
  </r>
  <r>
    <s v="5014"/>
    <s v="建錩"/>
    <x v="12"/>
    <n v="15.75"/>
    <n v="15.4"/>
    <n v="15.65"/>
    <n v="16.100000000000001"/>
    <n v="17.2"/>
    <n v="-536"/>
    <n v="-624"/>
    <n v="660"/>
    <n v="-973"/>
    <n v="96"/>
    <n v="0"/>
    <n v="0"/>
    <n v="0"/>
    <n v="0"/>
    <n v="0"/>
    <n v="-8.4419999999999995E-2"/>
    <n v="-9.6096000000000001E-2"/>
    <n v="0.10329000000000001"/>
    <n v="-0.15665300000000001"/>
    <n v="1.6511999999999999E-2"/>
  </r>
  <r>
    <s v="5015"/>
    <s v="華祺"/>
    <x v="12"/>
    <n v="31.3"/>
    <n v="31.5"/>
    <n v="31.15"/>
    <n v="31.15"/>
    <n v="31.45"/>
    <n v="1"/>
    <n v="0"/>
    <n v="0"/>
    <n v="0"/>
    <n v="0"/>
    <n v="0"/>
    <n v="0"/>
    <n v="0"/>
    <n v="0"/>
    <n v="0"/>
    <n v="3.1300000000000002E-4"/>
    <n v="0"/>
    <n v="0"/>
    <n v="0"/>
    <n v="0"/>
  </r>
  <r>
    <s v="5016"/>
    <s v="松和"/>
    <x v="12"/>
    <n v="34.049999999999997"/>
    <n v="33.85"/>
    <n v="33.950000000000003"/>
    <n v="33.9"/>
    <n v="34.549999999999997"/>
    <n v="-6"/>
    <n v="1"/>
    <n v="-2"/>
    <n v="0"/>
    <n v="2"/>
    <n v="0"/>
    <n v="0"/>
    <n v="0"/>
    <n v="0"/>
    <n v="0"/>
    <n v="-2.0429999999999997E-3"/>
    <n v="3.3849999999999999E-4"/>
    <n v="-6.7900000000000002E-4"/>
    <n v="0"/>
    <n v="6.9099999999999999E-4"/>
  </r>
  <r>
    <s v="5102"/>
    <s v="富強"/>
    <x v="24"/>
    <n v="17.850000000000001"/>
    <n v="17.7"/>
    <n v="17.55"/>
    <n v="17.5"/>
    <n v="17.649999999999999"/>
    <n v="2"/>
    <n v="0"/>
    <n v="-1"/>
    <n v="-1"/>
    <n v="0"/>
    <n v="0"/>
    <n v="0"/>
    <n v="0"/>
    <n v="0"/>
    <n v="0"/>
    <n v="3.57E-4"/>
    <n v="0"/>
    <n v="-1.7550000000000001E-4"/>
    <n v="-1.75E-4"/>
    <n v="0"/>
  </r>
  <r>
    <s v="5201"/>
    <s v="凱衛"/>
    <x v="55"/>
    <n v="33.65"/>
    <n v="33.450000000000003"/>
    <n v="33.450000000000003"/>
    <n v="33.4"/>
    <n v="33.4"/>
    <n v="2"/>
    <n v="2"/>
    <n v="1"/>
    <n v="-1"/>
    <n v="-4"/>
    <n v="0"/>
    <n v="0"/>
    <n v="0"/>
    <n v="0"/>
    <n v="0"/>
    <n v="6.7299999999999999E-4"/>
    <n v="6.6900000000000011E-4"/>
    <n v="3.3450000000000005E-4"/>
    <n v="-3.3399999999999999E-4"/>
    <n v="-1.3359999999999999E-3"/>
  </r>
  <r>
    <s v="5202"/>
    <s v="力新"/>
    <x v="67"/>
    <n v="17.399999999999999"/>
    <n v="17.3"/>
    <n v="17.7"/>
    <n v="17.45"/>
    <n v="17.45"/>
    <n v="0"/>
    <n v="0"/>
    <n v="-2"/>
    <n v="0"/>
    <n v="0"/>
    <n v="0"/>
    <n v="0"/>
    <n v="0"/>
    <n v="0"/>
    <n v="0"/>
    <n v="0"/>
    <n v="0"/>
    <n v="-3.5399999999999999E-4"/>
    <n v="0"/>
    <n v="0"/>
  </r>
  <r>
    <s v="5203"/>
    <s v="訊連"/>
    <x v="67"/>
    <n v="82.6"/>
    <n v="81.7"/>
    <n v="82"/>
    <n v="82.8"/>
    <n v="83.9"/>
    <n v="-34"/>
    <n v="53"/>
    <n v="129"/>
    <n v="77"/>
    <n v="52"/>
    <n v="0"/>
    <n v="0"/>
    <n v="0"/>
    <n v="0"/>
    <n v="0"/>
    <n v="-2.8083999999999998E-2"/>
    <n v="4.3301000000000006E-2"/>
    <n v="0.10578"/>
    <n v="6.3755999999999993E-2"/>
    <n v="4.3628E-2"/>
  </r>
  <r>
    <s v="5205"/>
    <s v="中茂"/>
    <x v="55"/>
    <n v="11.8"/>
    <n v="11.8"/>
    <n v="10.7"/>
    <n v="11.75"/>
    <n v="12.9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649999999999999"/>
    <n v="17.7"/>
    <n v="17.75"/>
    <n v="17.600000000000001"/>
    <n v="17.7"/>
    <n v="-16"/>
    <n v="-35"/>
    <n v="-1"/>
    <n v="-8"/>
    <n v="-5"/>
    <n v="0"/>
    <n v="0"/>
    <n v="0"/>
    <n v="0"/>
    <n v="0"/>
    <n v="-2.8239999999999997E-3"/>
    <n v="-6.195E-3"/>
    <n v="-1.775E-4"/>
    <n v="-1.4080000000000002E-3"/>
    <n v="-8.8500000000000004E-4"/>
  </r>
  <r>
    <s v="5209"/>
    <s v="新鼎"/>
    <x v="55"/>
    <n v="68"/>
    <n v="68.2"/>
    <n v="68.8"/>
    <n v="68.8"/>
    <n v="68.8"/>
    <n v="0"/>
    <n v="0"/>
    <n v="3"/>
    <n v="1"/>
    <n v="1"/>
    <n v="0"/>
    <n v="0"/>
    <n v="0"/>
    <n v="0"/>
    <n v="0"/>
    <n v="0"/>
    <n v="0"/>
    <n v="2.0639999999999999E-3"/>
    <n v="6.8799999999999992E-4"/>
    <n v="6.8799999999999992E-4"/>
  </r>
  <r>
    <s v="5210"/>
    <s v="寶碩"/>
    <x v="55"/>
    <n v="10.4"/>
    <n v="10.5"/>
    <n v="10.5"/>
    <n v="10.55"/>
    <n v="10.8"/>
    <n v="0"/>
    <n v="-2"/>
    <n v="-10"/>
    <n v="-3"/>
    <n v="36"/>
    <n v="0"/>
    <n v="0"/>
    <n v="0"/>
    <n v="0"/>
    <n v="0"/>
    <n v="0"/>
    <n v="-2.1000000000000001E-4"/>
    <n v="-1.0499999999999999E-3"/>
    <n v="-3.165E-4"/>
    <n v="3.888E-3"/>
  </r>
  <r>
    <s v="5211"/>
    <s v="蒙恬"/>
    <x v="67"/>
    <n v="15.2"/>
    <n v="15.35"/>
    <n v="16.850000000000001"/>
    <n v="17"/>
    <n v="16.850000000000001"/>
    <n v="3"/>
    <n v="-3"/>
    <n v="0"/>
    <n v="-11"/>
    <n v="5"/>
    <n v="0"/>
    <n v="0"/>
    <n v="0"/>
    <n v="0"/>
    <n v="0"/>
    <n v="4.5599999999999992E-4"/>
    <n v="-4.6049999999999997E-4"/>
    <n v="0"/>
    <n v="-1.8699999999999999E-3"/>
    <n v="8.4250000000000004E-4"/>
  </r>
  <r>
    <s v="5212"/>
    <s v="凌網"/>
    <x v="55"/>
    <n v="61.8"/>
    <n v="62.1"/>
    <n v="62.2"/>
    <n v="59.2"/>
    <n v="60"/>
    <n v="1"/>
    <n v="0"/>
    <n v="0"/>
    <n v="0"/>
    <n v="0"/>
    <n v="0"/>
    <n v="0"/>
    <n v="0"/>
    <n v="0"/>
    <n v="0"/>
    <n v="6.1799999999999995E-4"/>
    <n v="0"/>
    <n v="0"/>
    <n v="0"/>
    <n v="0"/>
  </r>
  <r>
    <s v="5213"/>
    <s v="亞昕"/>
    <x v="5"/>
    <n v="22.3"/>
    <n v="22.25"/>
    <n v="22.5"/>
    <n v="22.3"/>
    <n v="22.45"/>
    <n v="66"/>
    <n v="-159"/>
    <n v="20"/>
    <n v="-4"/>
    <n v="14"/>
    <n v="0"/>
    <n v="0"/>
    <n v="0"/>
    <n v="0"/>
    <n v="0"/>
    <n v="1.4718E-2"/>
    <n v="-3.5377499999999999E-2"/>
    <n v="4.4999999999999997E-3"/>
    <n v="-8.92E-4"/>
    <n v="3.143E-3"/>
  </r>
  <r>
    <s v="5215"/>
    <s v="科嘉-KY"/>
    <x v="7"/>
    <n v="108.5"/>
    <n v="112"/>
    <n v="110.5"/>
    <n v="110.5"/>
    <n v="113"/>
    <n v="14"/>
    <n v="98"/>
    <n v="-45"/>
    <n v="76"/>
    <n v="-13"/>
    <n v="0"/>
    <n v="0"/>
    <n v="0"/>
    <n v="0"/>
    <n v="0"/>
    <n v="1.519E-2"/>
    <n v="0.10976"/>
    <n v="-4.9724999999999998E-2"/>
    <n v="8.3979999999999999E-2"/>
    <n v="-1.469E-2"/>
  </r>
  <r>
    <s v="5220"/>
    <s v="萬達光電"/>
    <x v="64"/>
    <n v="39.200000000000003"/>
    <n v="39.5"/>
    <n v="39.200000000000003"/>
    <n v="39.15"/>
    <n v="39.4"/>
    <n v="14"/>
    <n v="16"/>
    <n v="-12"/>
    <n v="1"/>
    <n v="13"/>
    <n v="0"/>
    <n v="0"/>
    <n v="0"/>
    <n v="0"/>
    <n v="0"/>
    <n v="5.4880000000000007E-3"/>
    <n v="6.3200000000000001E-3"/>
    <n v="-4.7040000000000007E-3"/>
    <n v="3.9149999999999998E-4"/>
    <n v="5.1219999999999989E-3"/>
  </r>
  <r>
    <s v="5223"/>
    <s v="安力-KY"/>
    <x v="7"/>
    <n v="64.400000000000006"/>
    <n v="65.099999999999994"/>
    <n v="65.2"/>
    <n v="65.5"/>
    <n v="66.5"/>
    <n v="38"/>
    <n v="-23"/>
    <n v="43"/>
    <n v="6"/>
    <n v="-63"/>
    <n v="0"/>
    <n v="0"/>
    <n v="0"/>
    <n v="0"/>
    <n v="0"/>
    <n v="2.4472000000000004E-2"/>
    <n v="-1.4973E-2"/>
    <n v="2.8035999999999998E-2"/>
    <n v="3.9300000000000003E-3"/>
    <n v="-4.1895000000000002E-2"/>
  </r>
  <r>
    <s v="5225"/>
    <s v="東科-KY"/>
    <x v="19"/>
    <n v="18.7"/>
    <n v="18.649999999999999"/>
    <n v="20"/>
    <n v="19.95"/>
    <n v="20.5"/>
    <n v="20"/>
    <n v="-2"/>
    <n v="32"/>
    <n v="7"/>
    <n v="3"/>
    <n v="0"/>
    <n v="0"/>
    <n v="0"/>
    <n v="0"/>
    <n v="0"/>
    <n v="3.7399999999999998E-3"/>
    <n v="-3.7299999999999996E-4"/>
    <n v="6.4000000000000003E-3"/>
    <n v="1.3965E-3"/>
    <n v="6.1499999999999999E-4"/>
  </r>
  <r>
    <s v="5227"/>
    <s v="立凱-KY"/>
    <x v="16"/>
    <n v="9.4"/>
    <n v="9.5299999999999994"/>
    <n v="9.64"/>
    <n v="9.6999999999999993"/>
    <n v="9.9499999999999993"/>
    <n v="79"/>
    <n v="-97"/>
    <n v="155"/>
    <n v="14"/>
    <n v="128"/>
    <n v="0"/>
    <n v="0"/>
    <n v="0"/>
    <n v="0"/>
    <n v="0"/>
    <n v="7.4260000000000003E-3"/>
    <n v="-9.2440999999999999E-3"/>
    <n v="1.4942E-2"/>
    <n v="1.3579999999999998E-3"/>
    <n v="1.2735999999999999E-2"/>
  </r>
  <r>
    <s v="5230"/>
    <s v="雷笛克光學"/>
    <x v="28"/>
    <n v="28.1"/>
    <n v="28.2"/>
    <n v="28"/>
    <n v="28.2"/>
    <n v="28.5"/>
    <n v="-14"/>
    <n v="1"/>
    <n v="9"/>
    <n v="0"/>
    <n v="11"/>
    <n v="0"/>
    <n v="0"/>
    <n v="0"/>
    <n v="0"/>
    <n v="0"/>
    <n v="-3.934E-3"/>
    <n v="2.8199999999999997E-4"/>
    <n v="2.5200000000000001E-3"/>
    <n v="0"/>
    <n v="3.1350000000000002E-3"/>
  </r>
  <r>
    <s v="5234"/>
    <s v="達興材料"/>
    <x v="17"/>
    <n v="87.3"/>
    <n v="87.8"/>
    <n v="88.3"/>
    <n v="87.5"/>
    <n v="88.9"/>
    <n v="0"/>
    <n v="20"/>
    <n v="-2"/>
    <n v="-2"/>
    <n v="26"/>
    <n v="0"/>
    <n v="0"/>
    <n v="0"/>
    <n v="0"/>
    <n v="0"/>
    <n v="0"/>
    <n v="1.7559999999999999E-2"/>
    <n v="-1.766E-3"/>
    <n v="-1.75E-3"/>
    <n v="2.3114000000000003E-2"/>
  </r>
  <r>
    <s v="5243"/>
    <s v="乙盛-KY"/>
    <x v="65"/>
    <n v="59.7"/>
    <n v="60.8"/>
    <n v="59.4"/>
    <n v="59"/>
    <n v="60.4"/>
    <n v="-149"/>
    <n v="-1497"/>
    <n v="8"/>
    <n v="-141"/>
    <n v="493"/>
    <n v="0"/>
    <n v="0"/>
    <n v="-398"/>
    <n v="-480"/>
    <n v="0"/>
    <n v="-8.8953000000000004E-2"/>
    <n v="-0.91017599999999987"/>
    <n v="4.7520000000000001E-3"/>
    <n v="-8.319E-2"/>
    <n v="0.29777199999999998"/>
  </r>
  <r>
    <s v="5245"/>
    <s v="智晶"/>
    <x v="52"/>
    <n v="41.15"/>
    <n v="41.2"/>
    <n v="40.85"/>
    <n v="41"/>
    <n v="41.7"/>
    <n v="75"/>
    <n v="58"/>
    <n v="7"/>
    <n v="43"/>
    <n v="43"/>
    <n v="0"/>
    <n v="0"/>
    <n v="0"/>
    <n v="0"/>
    <n v="0"/>
    <n v="3.0862500000000001E-2"/>
    <n v="2.3896000000000004E-2"/>
    <n v="2.8595000000000001E-3"/>
    <n v="1.763E-2"/>
    <n v="1.7931000000000002E-2"/>
  </r>
  <r>
    <s v="5251"/>
    <s v="天鉞電"/>
    <x v="48"/>
    <n v="12.75"/>
    <n v="12.8"/>
    <n v="13.4"/>
    <n v="13.35"/>
    <n v="13.4"/>
    <n v="0"/>
    <n v="0"/>
    <n v="-1"/>
    <n v="0"/>
    <n v="0"/>
    <n v="0"/>
    <n v="0"/>
    <n v="0"/>
    <n v="0"/>
    <n v="0"/>
    <n v="0"/>
    <n v="0"/>
    <n v="-1.34E-4"/>
    <n v="0"/>
    <n v="0"/>
  </r>
  <r>
    <s v="5258"/>
    <s v="虹堡"/>
    <x v="57"/>
    <n v="21.95"/>
    <n v="21.4"/>
    <n v="21.85"/>
    <n v="21.9"/>
    <n v="22"/>
    <n v="184"/>
    <n v="-41"/>
    <n v="167"/>
    <n v="45"/>
    <n v="16"/>
    <n v="0"/>
    <n v="0"/>
    <n v="0"/>
    <n v="0"/>
    <n v="0"/>
    <n v="4.0388E-2"/>
    <n v="-8.7740000000000005E-3"/>
    <n v="3.6489500000000001E-2"/>
    <n v="9.8549999999999992E-3"/>
    <n v="3.5200000000000001E-3"/>
  </r>
  <r>
    <s v="5263"/>
    <s v="智崴"/>
    <x v="67"/>
    <n v="121"/>
    <n v="119.5"/>
    <n v="119.5"/>
    <n v="124"/>
    <n v="132"/>
    <n v="-10"/>
    <n v="-26"/>
    <n v="17"/>
    <n v="-34"/>
    <n v="45"/>
    <n v="0"/>
    <n v="0"/>
    <n v="0"/>
    <n v="0"/>
    <n v="0"/>
    <n v="-1.21E-2"/>
    <n v="-3.107E-2"/>
    <n v="2.0315E-2"/>
    <n v="-4.2160000000000003E-2"/>
    <n v="5.9400000000000001E-2"/>
  </r>
  <r>
    <s v="5269"/>
    <s v="祥碩"/>
    <x v="46"/>
    <n v="1340"/>
    <n v="1355"/>
    <n v="1465"/>
    <n v="1455"/>
    <n v="1440"/>
    <n v="82"/>
    <n v="-125"/>
    <n v="-99"/>
    <n v="34"/>
    <n v="26"/>
    <n v="99"/>
    <n v="109"/>
    <n v="52"/>
    <n v="57"/>
    <n v="70"/>
    <n v="1.0988"/>
    <n v="-1.6937500000000001"/>
    <n v="-1.45035"/>
    <n v="0.49469999999999997"/>
    <n v="0.37440000000000001"/>
  </r>
  <r>
    <s v="5272"/>
    <s v="笙科"/>
    <x v="46"/>
    <n v="29.3"/>
    <n v="30.85"/>
    <n v="30.5"/>
    <n v="30.15"/>
    <n v="31.3"/>
    <n v="-532"/>
    <n v="69"/>
    <n v="-121"/>
    <n v="8"/>
    <n v="209"/>
    <n v="0"/>
    <n v="0"/>
    <n v="0"/>
    <n v="0"/>
    <n v="0"/>
    <n v="-0.15587600000000001"/>
    <n v="2.12865E-2"/>
    <n v="-3.6905E-2"/>
    <n v="2.4120000000000001E-3"/>
    <n v="6.5417000000000003E-2"/>
  </r>
  <r>
    <s v="5274"/>
    <s v="信驊"/>
    <x v="46"/>
    <n v="1985"/>
    <n v="2115"/>
    <n v="2210"/>
    <n v="2350"/>
    <n v="2205"/>
    <n v="26"/>
    <n v="47"/>
    <n v="9"/>
    <n v="23"/>
    <n v="-223"/>
    <n v="3"/>
    <n v="25"/>
    <n v="43"/>
    <n v="27"/>
    <n v="95"/>
    <n v="0.5161"/>
    <n v="0.99404999999999999"/>
    <n v="0.19889999999999999"/>
    <n v="0.54049999999999998"/>
    <n v="-4.9171500000000004"/>
  </r>
  <r>
    <s v="5276"/>
    <s v="達輝-KY"/>
    <x v="6"/>
    <n v="16"/>
    <n v="16.2"/>
    <n v="16.850000000000001"/>
    <n v="16.8"/>
    <n v="16.899999999999999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50"/>
    <n v="155"/>
    <n v="156.5"/>
    <n v="159"/>
    <n v="160"/>
    <n v="0"/>
    <n v="-2"/>
    <n v="0"/>
    <n v="-3"/>
    <n v="-1"/>
    <n v="0"/>
    <n v="0"/>
    <n v="0"/>
    <n v="0"/>
    <n v="0"/>
    <n v="0"/>
    <n v="-3.0999999999999999E-3"/>
    <n v="0"/>
    <n v="-4.7699999999999999E-3"/>
    <n v="-1.6000000000000001E-3"/>
  </r>
  <r>
    <s v="5281"/>
    <s v="大峽谷-KY"/>
    <x v="28"/>
    <n v="22.95"/>
    <n v="23.05"/>
    <n v="22.6"/>
    <n v="22.85"/>
    <n v="23.3"/>
    <n v="0"/>
    <n v="0"/>
    <n v="2"/>
    <n v="4"/>
    <n v="5"/>
    <n v="0"/>
    <n v="0"/>
    <n v="0"/>
    <n v="0"/>
    <n v="0"/>
    <n v="0"/>
    <n v="0"/>
    <n v="4.5200000000000004E-4"/>
    <n v="9.140000000000001E-4"/>
    <n v="1.165E-3"/>
  </r>
  <r>
    <s v="5283"/>
    <s v="禾聯碩"/>
    <x v="11"/>
    <n v="119.5"/>
    <n v="120.5"/>
    <n v="120.5"/>
    <n v="119.5"/>
    <n v="119.5"/>
    <n v="-4"/>
    <n v="-30"/>
    <n v="-28"/>
    <n v="-31"/>
    <n v="-8"/>
    <n v="0"/>
    <n v="0"/>
    <n v="0"/>
    <n v="0"/>
    <n v="0"/>
    <n v="-4.7800000000000004E-3"/>
    <n v="-3.6150000000000002E-2"/>
    <n v="-3.3739999999999999E-2"/>
    <n v="-3.7045000000000002E-2"/>
    <n v="-9.5600000000000008E-3"/>
  </r>
  <r>
    <s v="5284"/>
    <s v="jpp-KY"/>
    <x v="2"/>
    <n v="42.3"/>
    <n v="43.25"/>
    <n v="43.55"/>
    <n v="42.75"/>
    <n v="43.45"/>
    <n v="-4"/>
    <n v="2"/>
    <n v="0"/>
    <n v="11"/>
    <n v="0"/>
    <n v="0"/>
    <n v="0"/>
    <n v="0"/>
    <n v="0"/>
    <n v="0"/>
    <n v="-1.6919999999999999E-3"/>
    <n v="8.6499999999999999E-4"/>
    <n v="0"/>
    <n v="4.7025000000000001E-3"/>
    <n v="0"/>
  </r>
  <r>
    <s v="5285"/>
    <s v="界霖"/>
    <x v="15"/>
    <n v="66.2"/>
    <n v="68.5"/>
    <n v="70.8"/>
    <n v="70.900000000000006"/>
    <n v="75.2"/>
    <n v="22"/>
    <n v="-351"/>
    <n v="282"/>
    <n v="110"/>
    <n v="228"/>
    <n v="0"/>
    <n v="0"/>
    <n v="0"/>
    <n v="0"/>
    <n v="0"/>
    <n v="1.4564000000000001E-2"/>
    <n v="-0.24043500000000001"/>
    <n v="0.19965599999999997"/>
    <n v="7.7990000000000004E-2"/>
    <n v="0.17145600000000003"/>
  </r>
  <r>
    <s v="5287"/>
    <s v="數字"/>
    <x v="67"/>
    <n v="229"/>
    <n v="232"/>
    <n v="230.5"/>
    <n v="228"/>
    <n v="229"/>
    <n v="6"/>
    <n v="4"/>
    <n v="-28"/>
    <n v="-10"/>
    <n v="-12"/>
    <n v="0"/>
    <n v="0"/>
    <n v="0"/>
    <n v="0"/>
    <n v="0"/>
    <n v="1.374E-2"/>
    <n v="9.2800000000000001E-3"/>
    <n v="-6.454E-2"/>
    <n v="-2.2800000000000001E-2"/>
    <n v="-2.7480000000000001E-2"/>
  </r>
  <r>
    <s v="5288"/>
    <s v="豐祥-KY"/>
    <x v="6"/>
    <n v="136"/>
    <n v="141.5"/>
    <n v="139.5"/>
    <n v="137"/>
    <n v="138.5"/>
    <n v="-5"/>
    <n v="-31"/>
    <n v="-27"/>
    <n v="-51"/>
    <n v="-23"/>
    <n v="-25"/>
    <n v="0"/>
    <n v="-10"/>
    <n v="-26"/>
    <n v="-10"/>
    <n v="-6.7999999999999996E-3"/>
    <n v="-4.3865000000000001E-2"/>
    <n v="-3.7664999999999997E-2"/>
    <n v="-6.9870000000000002E-2"/>
    <n v="-3.1855000000000001E-2"/>
  </r>
  <r>
    <s v="5289"/>
    <s v="宜鼎"/>
    <x v="40"/>
    <n v="165"/>
    <n v="166"/>
    <n v="167"/>
    <n v="170.5"/>
    <n v="171"/>
    <n v="-32"/>
    <n v="-37"/>
    <n v="24"/>
    <n v="123"/>
    <n v="-9"/>
    <n v="0"/>
    <n v="0"/>
    <n v="0"/>
    <n v="0"/>
    <n v="0"/>
    <n v="-5.28E-2"/>
    <n v="-6.1420000000000002E-2"/>
    <n v="4.0079999999999998E-2"/>
    <n v="0.20971500000000001"/>
    <n v="-1.5389999999999999E-2"/>
  </r>
  <r>
    <s v="5291"/>
    <s v="邑昇"/>
    <x v="31"/>
    <n v="29.45"/>
    <n v="29.15"/>
    <n v="29.25"/>
    <n v="28.9"/>
    <n v="29.9"/>
    <n v="68"/>
    <n v="-32"/>
    <n v="17"/>
    <n v="16"/>
    <n v="99"/>
    <n v="0"/>
    <n v="0"/>
    <n v="0"/>
    <n v="0"/>
    <n v="0"/>
    <n v="2.0025999999999999E-2"/>
    <n v="-9.3279999999999995E-3"/>
    <n v="4.9725000000000004E-3"/>
    <n v="4.6239999999999996E-3"/>
    <n v="2.9600999999999999E-2"/>
  </r>
  <r>
    <s v="5299"/>
    <s v="杰力"/>
    <x v="29"/>
    <n v="144"/>
    <n v="150.5"/>
    <n v="149"/>
    <n v="149"/>
    <n v="151"/>
    <n v="93"/>
    <n v="-141"/>
    <n v="11"/>
    <n v="58"/>
    <n v="1"/>
    <n v="0"/>
    <n v="0"/>
    <n v="0"/>
    <n v="0"/>
    <n v="0"/>
    <n v="0.13392000000000001"/>
    <n v="-0.212205"/>
    <n v="1.6389999999999998E-2"/>
    <n v="8.6419999999999997E-2"/>
    <n v="1.5100000000000001E-3"/>
  </r>
  <r>
    <s v="5301"/>
    <s v="寶得利"/>
    <x v="3"/>
    <n v="9.0299999999999994"/>
    <n v="9.17"/>
    <n v="9.1999999999999993"/>
    <n v="9.08"/>
    <n v="9.07"/>
    <n v="0"/>
    <n v="0"/>
    <n v="-1"/>
    <n v="0"/>
    <n v="0"/>
    <n v="0"/>
    <n v="0"/>
    <n v="0"/>
    <n v="0"/>
    <n v="0"/>
    <n v="0"/>
    <n v="0"/>
    <n v="-9.1999999999999987E-5"/>
    <n v="0"/>
    <n v="0"/>
  </r>
  <r>
    <s v="5302"/>
    <s v="太欣"/>
    <x v="46"/>
    <n v="12.75"/>
    <n v="14"/>
    <n v="14.8"/>
    <n v="14.35"/>
    <n v="14.55"/>
    <n v="418"/>
    <n v="47"/>
    <n v="-790"/>
    <n v="-41"/>
    <n v="-145"/>
    <n v="0"/>
    <n v="0"/>
    <n v="0"/>
    <n v="0"/>
    <n v="0"/>
    <n v="5.3295000000000002E-2"/>
    <n v="6.5799999999999999E-3"/>
    <n v="-0.11692"/>
    <n v="-5.8834999999999998E-3"/>
    <n v="-2.1097500000000002E-2"/>
  </r>
  <r>
    <s v="5306"/>
    <s v="桂盟"/>
    <x v="68"/>
    <n v="228"/>
    <n v="225"/>
    <n v="225.5"/>
    <n v="227"/>
    <n v="234"/>
    <n v="70"/>
    <n v="-174"/>
    <n v="114"/>
    <n v="225"/>
    <n v="402"/>
    <n v="19"/>
    <n v="0"/>
    <n v="0"/>
    <n v="0"/>
    <n v="0"/>
    <n v="0.15959999999999999"/>
    <n v="-0.39150000000000001"/>
    <n v="0.25707000000000002"/>
    <n v="0.51075000000000004"/>
    <n v="0.94067999999999996"/>
  </r>
  <r>
    <s v="5309"/>
    <s v="系統電"/>
    <x v="56"/>
    <n v="26.65"/>
    <n v="29.3"/>
    <n v="32.200000000000003"/>
    <n v="30.5"/>
    <n v="30.65"/>
    <n v="-10"/>
    <n v="223"/>
    <n v="231"/>
    <n v="-1397"/>
    <n v="-402"/>
    <n v="0"/>
    <n v="0"/>
    <n v="0"/>
    <n v="0"/>
    <n v="0"/>
    <n v="-2.6649999999999998E-3"/>
    <n v="6.5339000000000008E-2"/>
    <n v="7.4382000000000004E-2"/>
    <n v="-0.42608499999999999"/>
    <n v="-0.12321299999999999"/>
  </r>
  <r>
    <s v="5310"/>
    <s v="天剛"/>
    <x v="55"/>
    <n v="14"/>
    <n v="14"/>
    <n v="14.1"/>
    <n v="14.5"/>
    <n v="14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60.8"/>
    <n v="61.2"/>
    <n v="61.3"/>
    <n v="61.1"/>
    <n v="61.2"/>
    <n v="-14"/>
    <n v="-45"/>
    <n v="-16"/>
    <n v="-10"/>
    <n v="-17"/>
    <n v="0"/>
    <n v="0"/>
    <n v="0"/>
    <n v="0"/>
    <n v="0"/>
    <n v="-8.5119999999999987E-3"/>
    <n v="-2.7539999999999999E-2"/>
    <n v="-9.807999999999999E-3"/>
    <n v="-6.11E-3"/>
    <n v="-1.0404E-2"/>
  </r>
  <r>
    <s v="5314"/>
    <s v="世紀"/>
    <x v="46"/>
    <n v="5.4"/>
    <n v="5.34"/>
    <n v="5.28"/>
    <n v="5.35"/>
    <n v="5.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7.95"/>
    <n v="18.25"/>
    <n v="18.350000000000001"/>
    <n v="18.399999999999999"/>
    <n v="18.649999999999999"/>
    <n v="192"/>
    <n v="127"/>
    <n v="23"/>
    <n v="166"/>
    <n v="248"/>
    <n v="0"/>
    <n v="0"/>
    <n v="0"/>
    <n v="0"/>
    <n v="0"/>
    <n v="3.4463999999999995E-2"/>
    <n v="2.31775E-2"/>
    <n v="4.2205000000000003E-3"/>
    <n v="3.0543999999999995E-2"/>
    <n v="4.6252000000000001E-2"/>
  </r>
  <r>
    <s v="5321"/>
    <s v="友銓"/>
    <x v="31"/>
    <n v="34"/>
    <n v="34.700000000000003"/>
    <n v="34.1"/>
    <n v="33.9"/>
    <n v="33.25"/>
    <n v="-4"/>
    <n v="2"/>
    <n v="-1"/>
    <n v="1"/>
    <n v="0"/>
    <n v="0"/>
    <n v="0"/>
    <n v="0"/>
    <n v="0"/>
    <n v="0"/>
    <n v="-1.3600000000000001E-3"/>
    <n v="6.9400000000000006E-4"/>
    <n v="-3.4099999999999999E-4"/>
    <n v="3.39E-4"/>
    <n v="0"/>
  </r>
  <r>
    <s v="5324"/>
    <s v="士開"/>
    <x v="5"/>
    <n v="10"/>
    <n v="10.050000000000001"/>
    <n v="10"/>
    <n v="10.050000000000001"/>
    <n v="10.050000000000001"/>
    <n v="0"/>
    <n v="4"/>
    <n v="-5"/>
    <n v="0"/>
    <n v="-2"/>
    <n v="0"/>
    <n v="0"/>
    <n v="0"/>
    <n v="0"/>
    <n v="0"/>
    <n v="0"/>
    <n v="4.0200000000000001E-4"/>
    <n v="-5.0000000000000001E-4"/>
    <n v="0"/>
    <n v="-2.0100000000000001E-4"/>
  </r>
  <r>
    <s v="5328"/>
    <s v="華容"/>
    <x v="10"/>
    <n v="13.45"/>
    <n v="13.9"/>
    <n v="13.75"/>
    <n v="13.65"/>
    <n v="14.05"/>
    <n v="339"/>
    <n v="-8"/>
    <n v="-66"/>
    <n v="174"/>
    <n v="89"/>
    <n v="0"/>
    <n v="0"/>
    <n v="0"/>
    <n v="0"/>
    <n v="0"/>
    <n v="4.5595500000000004E-2"/>
    <n v="-1.1119999999999999E-3"/>
    <n v="-9.0749999999999997E-3"/>
    <n v="2.3750999999999998E-2"/>
    <n v="1.25045E-2"/>
  </r>
  <r>
    <s v="5340"/>
    <s v="建榮"/>
    <x v="17"/>
    <n v="31.45"/>
    <n v="32.5"/>
    <n v="32"/>
    <n v="31.25"/>
    <n v="31.7"/>
    <n v="29"/>
    <n v="4"/>
    <n v="1"/>
    <n v="-32"/>
    <n v="25"/>
    <n v="0"/>
    <n v="0"/>
    <n v="0"/>
    <n v="0"/>
    <n v="0"/>
    <n v="9.1205000000000001E-3"/>
    <n v="1.2999999999999999E-3"/>
    <n v="3.2000000000000003E-4"/>
    <n v="-0.01"/>
    <n v="7.9249999999999998E-3"/>
  </r>
  <r>
    <s v="5344"/>
    <s v="立衛"/>
    <x v="35"/>
    <n v="13.4"/>
    <n v="13.9"/>
    <n v="14"/>
    <n v="13.8"/>
    <n v="14"/>
    <n v="12"/>
    <n v="11"/>
    <n v="-2"/>
    <n v="-18"/>
    <n v="-7"/>
    <n v="0"/>
    <n v="0"/>
    <n v="0"/>
    <n v="0"/>
    <n v="0"/>
    <n v="1.6080000000000001E-3"/>
    <n v="1.529E-3"/>
    <n v="-2.7999999999999998E-4"/>
    <n v="-2.4840000000000001E-3"/>
    <n v="-9.7999999999999997E-4"/>
  </r>
  <r>
    <s v="5345"/>
    <s v="天揚"/>
    <x v="34"/>
    <n v="6.85"/>
    <n v="6.93"/>
    <n v="6.3"/>
    <n v="6.3"/>
    <n v="6.3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08"/>
    <n v="112.5"/>
    <n v="113"/>
    <n v="116.5"/>
    <n v="117"/>
    <n v="-280"/>
    <n v="2954"/>
    <n v="1176"/>
    <n v="826"/>
    <n v="-27"/>
    <n v="222"/>
    <n v="257"/>
    <n v="422"/>
    <n v="909"/>
    <n v="441"/>
    <n v="-0.3024"/>
    <n v="3.3232499999999998"/>
    <n v="1.3288800000000001"/>
    <n v="0.96228999999999998"/>
    <n v="-3.159E-2"/>
  </r>
  <r>
    <s v="5348"/>
    <s v="系通"/>
    <x v="32"/>
    <n v="7.9"/>
    <n v="7.8"/>
    <n v="7.78"/>
    <n v="7.95"/>
    <n v="7.83"/>
    <n v="-10"/>
    <n v="0"/>
    <n v="0"/>
    <n v="0"/>
    <n v="0"/>
    <n v="0"/>
    <n v="0"/>
    <n v="0"/>
    <n v="0"/>
    <n v="0"/>
    <n v="-7.9000000000000001E-4"/>
    <n v="0"/>
    <n v="0"/>
    <n v="0"/>
    <n v="0"/>
  </r>
  <r>
    <s v="5351"/>
    <s v="鈺創"/>
    <x v="46"/>
    <n v="23.25"/>
    <n v="23.6"/>
    <n v="23.75"/>
    <n v="24.3"/>
    <n v="25.55"/>
    <n v="540"/>
    <n v="-1322"/>
    <n v="-448"/>
    <n v="451"/>
    <n v="-12"/>
    <n v="0"/>
    <n v="0"/>
    <n v="0"/>
    <n v="0"/>
    <n v="0"/>
    <n v="0.12554999999999999"/>
    <n v="-0.31199199999999999"/>
    <n v="-0.10639999999999999"/>
    <n v="0.10959300000000001"/>
    <n v="-3.0660000000000001E-3"/>
  </r>
  <r>
    <s v="5353"/>
    <s v="台林"/>
    <x v="32"/>
    <n v="16.5"/>
    <n v="16.75"/>
    <n v="16.8"/>
    <n v="16.850000000000001"/>
    <n v="16.75"/>
    <n v="5"/>
    <n v="-1"/>
    <n v="0"/>
    <n v="0"/>
    <n v="-3"/>
    <n v="0"/>
    <n v="0"/>
    <n v="0"/>
    <n v="0"/>
    <n v="0"/>
    <n v="8.25E-4"/>
    <n v="-1.6750000000000001E-4"/>
    <n v="0"/>
    <n v="0"/>
    <n v="-5.0250000000000002E-4"/>
  </r>
  <r>
    <s v="5355"/>
    <s v="佳總"/>
    <x v="31"/>
    <n v="6.88"/>
    <n v="7.09"/>
    <n v="6.94"/>
    <n v="6.85"/>
    <n v="7.03"/>
    <n v="78"/>
    <n v="-42"/>
    <n v="-48"/>
    <n v="-25"/>
    <n v="64"/>
    <n v="0"/>
    <n v="0"/>
    <n v="0"/>
    <n v="0"/>
    <n v="0"/>
    <n v="5.3663999999999995E-3"/>
    <n v="-2.9777999999999996E-3"/>
    <n v="-3.3311999999999999E-3"/>
    <n v="-1.7125E-3"/>
    <n v="4.4992000000000001E-3"/>
  </r>
  <r>
    <s v="5356"/>
    <s v="協益"/>
    <x v="16"/>
    <n v="28.7"/>
    <n v="28.8"/>
    <n v="28.95"/>
    <n v="29.05"/>
    <n v="29.15"/>
    <n v="-30"/>
    <n v="1"/>
    <n v="-17"/>
    <n v="-127"/>
    <n v="3"/>
    <n v="0"/>
    <n v="0"/>
    <n v="0"/>
    <n v="0"/>
    <n v="0"/>
    <n v="-8.6099999999999996E-3"/>
    <n v="2.8800000000000001E-4"/>
    <n v="-4.9214999999999997E-3"/>
    <n v="-3.6893499999999996E-2"/>
    <n v="8.7449999999999984E-4"/>
  </r>
  <r>
    <s v="5364"/>
    <s v="力麗店"/>
    <x v="3"/>
    <n v="18.2"/>
    <n v="17.45"/>
    <n v="17.350000000000001"/>
    <n v="16.899999999999999"/>
    <n v="16.899999999999999"/>
    <n v="0"/>
    <n v="-11"/>
    <n v="-7"/>
    <n v="-7"/>
    <n v="-6"/>
    <n v="0"/>
    <n v="0"/>
    <n v="0"/>
    <n v="0"/>
    <n v="0"/>
    <n v="0"/>
    <n v="-1.9195E-3"/>
    <n v="-1.2145000000000001E-3"/>
    <n v="-1.1829999999999998E-3"/>
    <n v="-1.0139999999999999E-3"/>
  </r>
  <r>
    <s v="5371"/>
    <s v="中光電"/>
    <x v="65"/>
    <n v="56.2"/>
    <n v="57.7"/>
    <n v="57.7"/>
    <n v="58.2"/>
    <n v="57.7"/>
    <n v="355"/>
    <n v="107"/>
    <n v="84"/>
    <n v="208"/>
    <n v="-74"/>
    <n v="0"/>
    <n v="0"/>
    <n v="0"/>
    <n v="0"/>
    <n v="0"/>
    <n v="0.19950999999999999"/>
    <n v="6.1739000000000002E-2"/>
    <n v="4.8468000000000004E-2"/>
    <n v="0.121056"/>
    <n v="-4.2698E-2"/>
  </r>
  <r>
    <s v="5381"/>
    <s v="合正"/>
    <x v="17"/>
    <n v="5.18"/>
    <n v="5.58"/>
    <n v="5.3"/>
    <n v="5.3"/>
    <n v="5.3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22.9"/>
    <n v="23.6"/>
    <n v="23.3"/>
    <n v="23.4"/>
    <n v="23.45"/>
    <n v="7"/>
    <n v="-7"/>
    <n v="-4"/>
    <n v="-6"/>
    <n v="-5"/>
    <n v="0"/>
    <n v="0"/>
    <n v="0"/>
    <n v="0"/>
    <n v="0"/>
    <n v="1.6029999999999998E-3"/>
    <n v="-1.6520000000000003E-3"/>
    <n v="-9.3199999999999999E-4"/>
    <n v="-1.4039999999999999E-3"/>
    <n v="-1.1724999999999999E-3"/>
  </r>
  <r>
    <s v="5386"/>
    <s v="青雲"/>
    <x v="54"/>
    <n v="49.7"/>
    <n v="51.2"/>
    <n v="51.7"/>
    <n v="51.5"/>
    <n v="52.7"/>
    <n v="30"/>
    <n v="-4"/>
    <n v="40"/>
    <n v="18"/>
    <n v="22"/>
    <n v="0"/>
    <n v="0"/>
    <n v="0"/>
    <n v="0"/>
    <n v="0"/>
    <n v="1.491E-2"/>
    <n v="-2.0479999999999999E-3"/>
    <n v="2.068E-2"/>
    <n v="9.2700000000000005E-3"/>
    <n v="1.1594E-2"/>
  </r>
  <r>
    <s v="5388"/>
    <s v="中磊"/>
    <x v="37"/>
    <n v="64.3"/>
    <n v="64.8"/>
    <n v="65"/>
    <n v="65.2"/>
    <n v="66"/>
    <n v="-962"/>
    <n v="-153"/>
    <n v="-155"/>
    <n v="148"/>
    <n v="-28"/>
    <n v="0"/>
    <n v="0"/>
    <n v="0"/>
    <n v="0"/>
    <n v="0"/>
    <n v="-0.61856599999999995"/>
    <n v="-9.9143999999999996E-2"/>
    <n v="-0.10075000000000001"/>
    <n v="9.6495999999999998E-2"/>
    <n v="-1.848E-2"/>
  </r>
  <r>
    <s v="5392"/>
    <s v="應華"/>
    <x v="15"/>
    <n v="25.95"/>
    <n v="27.3"/>
    <n v="27.7"/>
    <n v="27.3"/>
    <n v="27.95"/>
    <n v="50"/>
    <n v="172"/>
    <n v="-115"/>
    <n v="13"/>
    <n v="53"/>
    <n v="0"/>
    <n v="0"/>
    <n v="0"/>
    <n v="0"/>
    <n v="0"/>
    <n v="1.2975E-2"/>
    <n v="4.6956000000000005E-2"/>
    <n v="-3.1855000000000001E-2"/>
    <n v="3.5490000000000005E-3"/>
    <n v="1.4813499999999999E-2"/>
  </r>
  <r>
    <s v="5398"/>
    <s v="慕康生醫"/>
    <x v="13"/>
    <n v="18.7"/>
    <n v="18.600000000000001"/>
    <n v="18.7"/>
    <n v="18.7"/>
    <n v="18.850000000000001"/>
    <n v="1"/>
    <n v="3"/>
    <n v="0"/>
    <n v="1"/>
    <n v="0"/>
    <n v="0"/>
    <n v="0"/>
    <n v="0"/>
    <n v="0"/>
    <n v="0"/>
    <n v="1.8699999999999999E-4"/>
    <n v="5.5800000000000001E-4"/>
    <n v="0"/>
    <n v="1.8699999999999999E-4"/>
    <n v="0"/>
  </r>
  <r>
    <s v="5403"/>
    <s v="中菲"/>
    <x v="55"/>
    <n v="65.400000000000006"/>
    <n v="65.5"/>
    <n v="65.5"/>
    <n v="64.900000000000006"/>
    <n v="65.3"/>
    <n v="6"/>
    <n v="16"/>
    <n v="8"/>
    <n v="1"/>
    <n v="21"/>
    <n v="0"/>
    <n v="0"/>
    <n v="0"/>
    <n v="0"/>
    <n v="0"/>
    <n v="3.9240000000000004E-3"/>
    <n v="1.048E-2"/>
    <n v="5.2399999999999999E-3"/>
    <n v="6.4900000000000005E-4"/>
    <n v="1.3712999999999999E-2"/>
  </r>
  <r>
    <s v="5410"/>
    <s v="國眾"/>
    <x v="41"/>
    <n v="22.7"/>
    <n v="22.85"/>
    <n v="22.9"/>
    <n v="22.8"/>
    <n v="22.85"/>
    <n v="11"/>
    <n v="7"/>
    <n v="-39"/>
    <n v="-21"/>
    <n v="18"/>
    <n v="0"/>
    <n v="0"/>
    <n v="0"/>
    <n v="0"/>
    <n v="0"/>
    <n v="2.4970000000000001E-3"/>
    <n v="1.5995000000000002E-3"/>
    <n v="-8.9309999999999997E-3"/>
    <n v="-4.7879999999999997E-3"/>
    <n v="4.1130000000000003E-3"/>
  </r>
  <r>
    <s v="5425"/>
    <s v="台半"/>
    <x v="28"/>
    <n v="44.7"/>
    <n v="45.95"/>
    <n v="46.2"/>
    <n v="46.35"/>
    <n v="48"/>
    <n v="1379"/>
    <n v="657"/>
    <n v="284"/>
    <n v="251"/>
    <n v="-463"/>
    <n v="21"/>
    <n v="135"/>
    <n v="0"/>
    <n v="0"/>
    <n v="-387"/>
    <n v="0.61641299999999999"/>
    <n v="0.30189150000000003"/>
    <n v="0.13120800000000002"/>
    <n v="0.1163385"/>
    <n v="-0.22223999999999999"/>
  </r>
  <r>
    <s v="5426"/>
    <s v="振發"/>
    <x v="42"/>
    <n v="10.25"/>
    <n v="10.25"/>
    <n v="10.199999999999999"/>
    <n v="10.25"/>
    <n v="10.4"/>
    <n v="4"/>
    <n v="-3"/>
    <n v="0"/>
    <n v="30"/>
    <n v="0"/>
    <n v="0"/>
    <n v="0"/>
    <n v="0"/>
    <n v="0"/>
    <n v="0"/>
    <n v="4.0999999999999999E-4"/>
    <n v="-3.0749999999999999E-4"/>
    <n v="0"/>
    <n v="3.075E-3"/>
    <n v="0"/>
  </r>
  <r>
    <s v="5432"/>
    <s v="達威"/>
    <x v="65"/>
    <n v="20.8"/>
    <n v="20.45"/>
    <n v="20.399999999999999"/>
    <n v="20.85"/>
    <n v="21.7"/>
    <n v="0"/>
    <n v="0"/>
    <n v="0"/>
    <n v="0"/>
    <n v="0"/>
    <n v="0"/>
    <n v="0"/>
    <n v="0"/>
    <n v="0"/>
    <n v="0"/>
    <n v="0"/>
    <n v="0"/>
    <n v="0"/>
    <n v="0"/>
    <n v="0"/>
  </r>
  <r>
    <s v="5434"/>
    <s v="崇越"/>
    <x v="14"/>
    <n v="128.5"/>
    <n v="130"/>
    <n v="130.5"/>
    <n v="129"/>
    <n v="131"/>
    <n v="-36"/>
    <n v="67"/>
    <n v="-256"/>
    <n v="-529"/>
    <n v="-70"/>
    <n v="0"/>
    <n v="0"/>
    <n v="0"/>
    <n v="0"/>
    <n v="0"/>
    <n v="-4.6260000000000003E-2"/>
    <n v="8.7099999999999997E-2"/>
    <n v="-0.33407999999999999"/>
    <n v="-0.68240999999999996"/>
    <n v="-9.1700000000000004E-2"/>
  </r>
  <r>
    <s v="5438"/>
    <s v="東友"/>
    <x v="44"/>
    <n v="12.3"/>
    <n v="12.5"/>
    <n v="12.45"/>
    <n v="12.4"/>
    <n v="12.55"/>
    <n v="8"/>
    <n v="16"/>
    <n v="5"/>
    <n v="4"/>
    <n v="11"/>
    <n v="0"/>
    <n v="0"/>
    <n v="0"/>
    <n v="0"/>
    <n v="0"/>
    <n v="9.8400000000000007E-4"/>
    <n v="2E-3"/>
    <n v="6.2250000000000001E-4"/>
    <n v="4.9600000000000002E-4"/>
    <n v="1.3805000000000002E-3"/>
  </r>
  <r>
    <s v="5439"/>
    <s v="高技"/>
    <x v="31"/>
    <n v="54.5"/>
    <n v="55.5"/>
    <n v="55.2"/>
    <n v="55.2"/>
    <n v="56"/>
    <n v="136"/>
    <n v="90"/>
    <n v="-25"/>
    <n v="15"/>
    <n v="-9"/>
    <n v="-70"/>
    <n v="-30"/>
    <n v="0"/>
    <n v="0"/>
    <n v="0"/>
    <n v="7.4120000000000005E-2"/>
    <n v="4.9950000000000001E-2"/>
    <n v="-1.38E-2"/>
    <n v="8.2799999999999992E-3"/>
    <n v="-5.0400000000000002E-3"/>
  </r>
  <r>
    <s v="5443"/>
    <s v="均豪"/>
    <x v="39"/>
    <n v="34.6"/>
    <n v="35.9"/>
    <n v="35.549999999999997"/>
    <n v="35.25"/>
    <n v="36.200000000000003"/>
    <n v="238"/>
    <n v="-58"/>
    <n v="-526"/>
    <n v="134"/>
    <n v="542"/>
    <n v="0"/>
    <n v="0"/>
    <n v="0"/>
    <n v="0"/>
    <n v="0"/>
    <n v="8.2348000000000005E-2"/>
    <n v="-2.0821999999999997E-2"/>
    <n v="-0.18699299999999999"/>
    <n v="4.7234999999999999E-2"/>
    <n v="0.19620400000000002"/>
  </r>
  <r>
    <s v="5450"/>
    <s v="南良"/>
    <x v="2"/>
    <n v="18"/>
    <n v="18"/>
    <n v="18"/>
    <n v="18.3"/>
    <n v="18.100000000000001"/>
    <n v="1"/>
    <n v="0"/>
    <n v="0"/>
    <n v="0"/>
    <n v="16"/>
    <n v="0"/>
    <n v="0"/>
    <n v="0"/>
    <n v="0"/>
    <n v="0"/>
    <n v="1.8000000000000001E-4"/>
    <n v="0"/>
    <n v="0"/>
    <n v="0"/>
    <n v="2.8960000000000001E-3"/>
  </r>
  <r>
    <s v="5452"/>
    <s v="佶優"/>
    <x v="16"/>
    <n v="23.9"/>
    <n v="24"/>
    <n v="25.6"/>
    <n v="24.75"/>
    <n v="24.8"/>
    <n v="-474"/>
    <n v="-482"/>
    <n v="757"/>
    <n v="-1265"/>
    <n v="-54"/>
    <n v="0"/>
    <n v="0"/>
    <n v="0"/>
    <n v="0"/>
    <n v="0"/>
    <n v="-0.11328599999999998"/>
    <n v="-0.11568000000000001"/>
    <n v="0.19379200000000002"/>
    <n v="-0.31308750000000002"/>
    <n v="-1.3392000000000001E-2"/>
  </r>
  <r>
    <s v="5455"/>
    <s v="昇益"/>
    <x v="5"/>
    <n v="25"/>
    <n v="23.05"/>
    <n v="23.75"/>
    <n v="22.2"/>
    <n v="22.5"/>
    <n v="0"/>
    <n v="0"/>
    <n v="0"/>
    <n v="1"/>
    <n v="0"/>
    <n v="0"/>
    <n v="0"/>
    <n v="0"/>
    <n v="0"/>
    <n v="0"/>
    <n v="0"/>
    <n v="0"/>
    <n v="0"/>
    <n v="2.22E-4"/>
    <n v="0"/>
  </r>
  <r>
    <s v="5457"/>
    <s v="宣德"/>
    <x v="15"/>
    <n v="65.099999999999994"/>
    <n v="65.2"/>
    <n v="65.900000000000006"/>
    <n v="65.599999999999994"/>
    <n v="68"/>
    <n v="-1191"/>
    <n v="-874"/>
    <n v="105"/>
    <n v="48"/>
    <n v="-107"/>
    <n v="700"/>
    <n v="0"/>
    <n v="0"/>
    <n v="0"/>
    <n v="0"/>
    <n v="-0.77534099999999995"/>
    <n v="-0.56984800000000002"/>
    <n v="6.9195000000000007E-2"/>
    <n v="3.1487999999999995E-2"/>
    <n v="-7.2760000000000005E-2"/>
  </r>
  <r>
    <s v="5460"/>
    <s v="同協"/>
    <x v="15"/>
    <n v="12.15"/>
    <n v="12.15"/>
    <n v="12.2"/>
    <n v="12.15"/>
    <n v="12.15"/>
    <n v="-2"/>
    <n v="-13"/>
    <n v="3"/>
    <n v="-9"/>
    <n v="0"/>
    <n v="0"/>
    <n v="0"/>
    <n v="0"/>
    <n v="0"/>
    <n v="0"/>
    <n v="-2.43E-4"/>
    <n v="-1.5795000000000002E-3"/>
    <n v="3.6599999999999995E-4"/>
    <n v="-1.0935000000000001E-3"/>
    <n v="0"/>
  </r>
  <r>
    <s v="5464"/>
    <s v="霖宏"/>
    <x v="31"/>
    <n v="19.350000000000001"/>
    <n v="19.5"/>
    <n v="19.2"/>
    <n v="19.850000000000001"/>
    <n v="21.8"/>
    <n v="93"/>
    <n v="-140"/>
    <n v="-21"/>
    <n v="-18"/>
    <n v="125"/>
    <n v="0"/>
    <n v="0"/>
    <n v="0"/>
    <n v="0"/>
    <n v="0"/>
    <n v="1.7995500000000001E-2"/>
    <n v="-2.7300000000000001E-2"/>
    <n v="-4.032E-3"/>
    <n v="-3.5730000000000002E-3"/>
    <n v="2.725E-2"/>
  </r>
  <r>
    <s v="5465"/>
    <s v="富驊"/>
    <x v="42"/>
    <n v="16.8"/>
    <n v="17.149999999999999"/>
    <n v="17.2"/>
    <n v="17.100000000000001"/>
    <n v="17.2"/>
    <n v="-22"/>
    <n v="18"/>
    <n v="-3"/>
    <n v="-14"/>
    <n v="-2"/>
    <n v="0"/>
    <n v="0"/>
    <n v="0"/>
    <n v="0"/>
    <n v="0"/>
    <n v="-3.6960000000000001E-3"/>
    <n v="3.0869999999999999E-3"/>
    <n v="-5.1599999999999997E-4"/>
    <n v="-2.3940000000000003E-3"/>
    <n v="-3.4399999999999996E-4"/>
  </r>
  <r>
    <s v="5468"/>
    <s v="凱鈺"/>
    <x v="46"/>
    <n v="15.95"/>
    <n v="16.5"/>
    <n v="16.5"/>
    <n v="16.7"/>
    <n v="16.7"/>
    <n v="12"/>
    <n v="-6"/>
    <n v="0"/>
    <n v="-7"/>
    <n v="-4"/>
    <n v="0"/>
    <n v="0"/>
    <n v="0"/>
    <n v="0"/>
    <n v="0"/>
    <n v="1.9139999999999997E-3"/>
    <n v="-9.8999999999999999E-4"/>
    <n v="0"/>
    <n v="-1.1689999999999999E-3"/>
    <n v="-6.6799999999999997E-4"/>
  </r>
  <r>
    <s v="5469"/>
    <s v="瀚宇博"/>
    <x v="31"/>
    <n v="43.5"/>
    <n v="44.1"/>
    <n v="43.9"/>
    <n v="44"/>
    <n v="44.4"/>
    <n v="-445"/>
    <n v="707"/>
    <n v="-49"/>
    <n v="613"/>
    <n v="53"/>
    <n v="0"/>
    <n v="0"/>
    <n v="0"/>
    <n v="0"/>
    <n v="0"/>
    <n v="-0.193575"/>
    <n v="0.31178699999999998"/>
    <n v="-2.1510999999999999E-2"/>
    <n v="0.26972000000000002"/>
    <n v="2.3531999999999997E-2"/>
  </r>
  <r>
    <s v="5471"/>
    <s v="松翰"/>
    <x v="46"/>
    <n v="90.1"/>
    <n v="92.2"/>
    <n v="91.8"/>
    <n v="94"/>
    <n v="94.1"/>
    <n v="1059"/>
    <n v="21"/>
    <n v="-67"/>
    <n v="363"/>
    <n v="-925"/>
    <n v="0"/>
    <n v="4"/>
    <n v="2"/>
    <n v="0"/>
    <n v="-6"/>
    <n v="0.95415899999999998"/>
    <n v="1.9362000000000001E-2"/>
    <n v="-6.1505999999999991E-2"/>
    <n v="0.34122000000000002"/>
    <n v="-0.870425"/>
  </r>
  <r>
    <s v="5474"/>
    <s v="聰泰"/>
    <x v="54"/>
    <n v="168"/>
    <n v="175"/>
    <n v="176"/>
    <n v="173"/>
    <n v="173"/>
    <n v="24"/>
    <n v="46"/>
    <n v="-11"/>
    <n v="1"/>
    <n v="-7"/>
    <n v="0"/>
    <n v="0"/>
    <n v="0"/>
    <n v="0"/>
    <n v="0"/>
    <n v="4.0320000000000002E-2"/>
    <n v="8.0500000000000002E-2"/>
    <n v="-1.9359999999999999E-2"/>
    <n v="1.73E-3"/>
    <n v="-1.2109999999999999E-2"/>
  </r>
  <r>
    <s v="5475"/>
    <s v="德宏"/>
    <x v="17"/>
    <n v="18.899999999999999"/>
    <n v="17.600000000000001"/>
    <n v="17.95"/>
    <n v="19.649999999999999"/>
    <n v="21.6"/>
    <n v="146"/>
    <n v="-490"/>
    <n v="-156"/>
    <n v="-156"/>
    <n v="81"/>
    <n v="0"/>
    <n v="0"/>
    <n v="0"/>
    <n v="0"/>
    <n v="0"/>
    <n v="2.7593999999999997E-2"/>
    <n v="-8.6239999999999997E-2"/>
    <n v="-2.8001999999999999E-2"/>
    <n v="-3.0653999999999997E-2"/>
    <n v="1.7496000000000001E-2"/>
  </r>
  <r>
    <s v="5478"/>
    <s v="智冠"/>
    <x v="66"/>
    <n v="110"/>
    <n v="112"/>
    <n v="107.5"/>
    <n v="106.5"/>
    <n v="106"/>
    <n v="-399"/>
    <n v="-109"/>
    <n v="-307"/>
    <n v="92"/>
    <n v="-8"/>
    <n v="0"/>
    <n v="0"/>
    <n v="0"/>
    <n v="0"/>
    <n v="0"/>
    <n v="-0.43890000000000001"/>
    <n v="-0.12207999999999999"/>
    <n v="-0.33002500000000001"/>
    <n v="9.7979999999999998E-2"/>
    <n v="-8.4799999999999997E-3"/>
  </r>
  <r>
    <s v="5481"/>
    <s v="新華"/>
    <x v="2"/>
    <n v="12.65"/>
    <n v="13.1"/>
    <n v="13.3"/>
    <n v="13.3"/>
    <n v="13.5"/>
    <n v="1"/>
    <n v="-15"/>
    <n v="16"/>
    <n v="9"/>
    <n v="19"/>
    <n v="0"/>
    <n v="0"/>
    <n v="0"/>
    <n v="0"/>
    <n v="0"/>
    <n v="1.2650000000000001E-4"/>
    <n v="-1.9650000000000002E-3"/>
    <n v="2.1280000000000001E-3"/>
    <n v="1.1969999999999999E-3"/>
    <n v="2.565E-3"/>
  </r>
  <r>
    <s v="5483"/>
    <s v="中美晶"/>
    <x v="50"/>
    <n v="156"/>
    <n v="164"/>
    <n v="162"/>
    <n v="163.5"/>
    <n v="165"/>
    <n v="-111"/>
    <n v="-534"/>
    <n v="-1358"/>
    <n v="812"/>
    <n v="-824"/>
    <n v="1"/>
    <n v="132"/>
    <n v="227"/>
    <n v="217"/>
    <n v="181"/>
    <n v="-0.17316000000000001"/>
    <n v="-0.87575999999999998"/>
    <n v="-2.1999599999999999"/>
    <n v="1.32762"/>
    <n v="-1.3595999999999999"/>
  </r>
  <r>
    <s v="5484"/>
    <s v="慧友"/>
    <x v="48"/>
    <n v="13.95"/>
    <n v="14.1"/>
    <n v="14.1"/>
    <n v="14.05"/>
    <n v="14.25"/>
    <n v="-1"/>
    <n v="7"/>
    <n v="0"/>
    <n v="-1"/>
    <n v="2"/>
    <n v="0"/>
    <n v="0"/>
    <n v="0"/>
    <n v="0"/>
    <n v="0"/>
    <n v="-1.395E-4"/>
    <n v="9.8700000000000003E-4"/>
    <n v="0"/>
    <n v="-1.405E-4"/>
    <n v="2.8499999999999999E-4"/>
  </r>
  <r>
    <s v="5487"/>
    <s v="通泰"/>
    <x v="46"/>
    <n v="35.5"/>
    <n v="35.85"/>
    <n v="35.799999999999997"/>
    <n v="35.35"/>
    <n v="35.85"/>
    <n v="-1"/>
    <n v="-3"/>
    <n v="0"/>
    <n v="-2"/>
    <n v="0"/>
    <n v="0"/>
    <n v="0"/>
    <n v="0"/>
    <n v="0"/>
    <n v="0"/>
    <n v="-3.5500000000000001E-4"/>
    <n v="-1.0755000000000001E-3"/>
    <n v="0"/>
    <n v="-7.0700000000000005E-4"/>
    <n v="0"/>
  </r>
  <r>
    <s v="5488"/>
    <s v="松普"/>
    <x v="15"/>
    <n v="7.66"/>
    <n v="7.69"/>
    <n v="7.69"/>
    <n v="7.68"/>
    <n v="7.9"/>
    <n v="16"/>
    <n v="-8"/>
    <n v="19"/>
    <n v="10"/>
    <n v="36"/>
    <n v="0"/>
    <n v="0"/>
    <n v="0"/>
    <n v="0"/>
    <n v="0"/>
    <n v="1.2256000000000001E-3"/>
    <n v="-6.1519999999999999E-4"/>
    <n v="1.4611000000000001E-3"/>
    <n v="7.6800000000000002E-4"/>
    <n v="2.8440000000000002E-3"/>
  </r>
  <r>
    <s v="5489"/>
    <s v="彩富"/>
    <x v="48"/>
    <n v="31"/>
    <n v="31"/>
    <n v="31.5"/>
    <n v="31.65"/>
    <n v="31.65"/>
    <n v="0"/>
    <n v="2"/>
    <n v="0"/>
    <n v="0"/>
    <n v="-1"/>
    <n v="0"/>
    <n v="0"/>
    <n v="0"/>
    <n v="0"/>
    <n v="0"/>
    <n v="0"/>
    <n v="6.2E-4"/>
    <n v="0"/>
    <n v="0"/>
    <n v="-3.165E-4"/>
  </r>
  <r>
    <s v="5490"/>
    <s v="同亨"/>
    <x v="57"/>
    <n v="27.5"/>
    <n v="28.1"/>
    <n v="28.2"/>
    <n v="28.25"/>
    <n v="28.45"/>
    <n v="57"/>
    <n v="95"/>
    <n v="12"/>
    <n v="46"/>
    <n v="77"/>
    <n v="0"/>
    <n v="0"/>
    <n v="0"/>
    <n v="0"/>
    <n v="0"/>
    <n v="1.5675000000000001E-2"/>
    <n v="2.6695E-2"/>
    <n v="3.3839999999999999E-3"/>
    <n v="1.2995E-2"/>
    <n v="2.1906500000000002E-2"/>
  </r>
  <r>
    <s v="5493"/>
    <s v="三聯"/>
    <x v="45"/>
    <n v="41.6"/>
    <n v="41.3"/>
    <n v="41.9"/>
    <n v="42.2"/>
    <n v="41.85"/>
    <n v="4"/>
    <n v="0"/>
    <n v="6"/>
    <n v="-1"/>
    <n v="0"/>
    <n v="0"/>
    <n v="0"/>
    <n v="0"/>
    <n v="0"/>
    <n v="0"/>
    <n v="1.6640000000000001E-3"/>
    <n v="0"/>
    <n v="2.5139999999999997E-3"/>
    <n v="-4.2200000000000001E-4"/>
    <n v="0"/>
  </r>
  <r>
    <s v="5498"/>
    <s v="凱崴"/>
    <x v="17"/>
    <n v="15.05"/>
    <n v="15.95"/>
    <n v="16.25"/>
    <n v="16.3"/>
    <n v="16.5"/>
    <n v="-29"/>
    <n v="-78"/>
    <n v="-34"/>
    <n v="-59"/>
    <n v="-38"/>
    <n v="0"/>
    <n v="0"/>
    <n v="0"/>
    <n v="0"/>
    <n v="0"/>
    <n v="-4.3645000000000003E-3"/>
    <n v="-1.2440999999999999E-2"/>
    <n v="-5.5250000000000004E-3"/>
    <n v="-9.6170000000000005E-3"/>
    <n v="-6.2700000000000004E-3"/>
  </r>
  <r>
    <s v="5508"/>
    <s v="永信建"/>
    <x v="5"/>
    <n v="48.1"/>
    <n v="48.2"/>
    <n v="47.85"/>
    <n v="47.7"/>
    <n v="48.4"/>
    <n v="1"/>
    <n v="0"/>
    <n v="-3"/>
    <n v="-5"/>
    <n v="1"/>
    <n v="0"/>
    <n v="0"/>
    <n v="0"/>
    <n v="0"/>
    <n v="0"/>
    <n v="4.8100000000000004E-4"/>
    <n v="0"/>
    <n v="-1.4355000000000001E-3"/>
    <n v="-2.385E-3"/>
    <n v="4.84E-4"/>
  </r>
  <r>
    <s v="5511"/>
    <s v="德昌"/>
    <x v="5"/>
    <n v="29.9"/>
    <n v="30"/>
    <n v="30"/>
    <n v="30.05"/>
    <n v="30.2"/>
    <n v="-7"/>
    <n v="-2"/>
    <n v="1"/>
    <n v="1"/>
    <n v="11"/>
    <n v="0"/>
    <n v="0"/>
    <n v="0"/>
    <n v="0"/>
    <n v="0"/>
    <n v="-2.0929999999999998E-3"/>
    <n v="-5.9999999999999995E-4"/>
    <n v="2.9999999999999997E-4"/>
    <n v="3.0049999999999999E-4"/>
    <n v="3.3219999999999999E-3"/>
  </r>
  <r>
    <s v="5512"/>
    <s v="力麒"/>
    <x v="5"/>
    <n v="9.49"/>
    <n v="9.41"/>
    <n v="9.4600000000000009"/>
    <n v="9.41"/>
    <n v="9.5399999999999991"/>
    <n v="-235"/>
    <n v="-1240"/>
    <n v="-104"/>
    <n v="-468"/>
    <n v="1"/>
    <n v="0"/>
    <n v="0"/>
    <n v="0"/>
    <n v="0"/>
    <n v="0"/>
    <n v="-2.2301500000000002E-2"/>
    <n v="-0.116684"/>
    <n v="-9.8384000000000006E-3"/>
    <n v="-4.4038800000000003E-2"/>
    <n v="9.5399999999999988E-5"/>
  </r>
  <r>
    <s v="5514"/>
    <s v="三豐"/>
    <x v="5"/>
    <n v="21.2"/>
    <n v="21.1"/>
    <n v="22"/>
    <n v="22"/>
    <n v="22.1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"/>
    <n v="13.1"/>
    <n v="12.95"/>
    <n v="13.05"/>
    <n v="13.25"/>
    <n v="240"/>
    <n v="-82"/>
    <n v="-84"/>
    <n v="58"/>
    <n v="-14"/>
    <n v="0"/>
    <n v="0"/>
    <n v="0"/>
    <n v="0"/>
    <n v="0"/>
    <n v="3.1199999999999999E-2"/>
    <n v="-1.0742E-2"/>
    <n v="-1.0877999999999999E-2"/>
    <n v="7.5690000000000011E-3"/>
    <n v="-1.8550000000000001E-3"/>
  </r>
  <r>
    <s v="5516"/>
    <s v="雙喜"/>
    <x v="5"/>
    <n v="13.85"/>
    <n v="14.3"/>
    <n v="14.7"/>
    <n v="14.4"/>
    <n v="14.4"/>
    <n v="2"/>
    <n v="3"/>
    <n v="0"/>
    <n v="1"/>
    <n v="-1"/>
    <n v="0"/>
    <n v="0"/>
    <n v="0"/>
    <n v="0"/>
    <n v="0"/>
    <n v="2.7700000000000001E-4"/>
    <n v="4.2900000000000007E-4"/>
    <n v="0"/>
    <n v="1.44E-4"/>
    <n v="-1.44E-4"/>
  </r>
  <r>
    <s v="5519"/>
    <s v="隆大"/>
    <x v="5"/>
    <n v="22"/>
    <n v="21.85"/>
    <n v="22"/>
    <n v="22"/>
    <n v="22.1"/>
    <n v="331"/>
    <n v="-116"/>
    <n v="568"/>
    <n v="75"/>
    <n v="544"/>
    <n v="0"/>
    <n v="0"/>
    <n v="0"/>
    <n v="0"/>
    <n v="0"/>
    <n v="7.2819999999999996E-2"/>
    <n v="-2.5346000000000004E-2"/>
    <n v="0.12496"/>
    <n v="1.6500000000000001E-2"/>
    <n v="0.12022400000000001"/>
  </r>
  <r>
    <s v="5520"/>
    <s v="力泰"/>
    <x v="5"/>
    <n v="49.8"/>
    <n v="50.1"/>
    <n v="50.1"/>
    <n v="50"/>
    <n v="50.1"/>
    <n v="0"/>
    <n v="-1"/>
    <n v="-1"/>
    <n v="-1"/>
    <n v="-2"/>
    <n v="0"/>
    <n v="0"/>
    <n v="0"/>
    <n v="0"/>
    <n v="0"/>
    <n v="0"/>
    <n v="-5.0100000000000003E-4"/>
    <n v="-5.0100000000000003E-4"/>
    <n v="-5.0000000000000001E-4"/>
    <n v="-1.0020000000000001E-3"/>
  </r>
  <r>
    <s v="5521"/>
    <s v="工信"/>
    <x v="5"/>
    <n v="9.43"/>
    <n v="9.41"/>
    <n v="9.57"/>
    <n v="9.89"/>
    <n v="10.1"/>
    <n v="-13"/>
    <n v="-482"/>
    <n v="536"/>
    <n v="-606"/>
    <n v="-259"/>
    <n v="0"/>
    <n v="0"/>
    <n v="0"/>
    <n v="0"/>
    <n v="0"/>
    <n v="-1.2259E-3"/>
    <n v="-4.5356199999999999E-2"/>
    <n v="5.1295200000000006E-2"/>
    <n v="-5.9933400000000005E-2"/>
    <n v="-2.6159000000000002E-2"/>
  </r>
  <r>
    <s v="5522"/>
    <s v="遠雄"/>
    <x v="5"/>
    <n v="54.8"/>
    <n v="55"/>
    <n v="55.7"/>
    <n v="54.5"/>
    <n v="55"/>
    <n v="-151"/>
    <n v="-117"/>
    <n v="87"/>
    <n v="-401"/>
    <n v="-70"/>
    <n v="0"/>
    <n v="0"/>
    <n v="0"/>
    <n v="0"/>
    <n v="0"/>
    <n v="-8.2747999999999988E-2"/>
    <n v="-6.4350000000000004E-2"/>
    <n v="4.8459000000000002E-2"/>
    <n v="-0.21854499999999999"/>
    <n v="-3.85E-2"/>
  </r>
  <r>
    <s v="5523"/>
    <s v="豐謙"/>
    <x v="5"/>
    <n v="30.75"/>
    <n v="30.35"/>
    <n v="29.9"/>
    <n v="29.9"/>
    <n v="29.9"/>
    <n v="36"/>
    <n v="-48"/>
    <n v="37"/>
    <n v="2"/>
    <n v="-10"/>
    <n v="0"/>
    <n v="0"/>
    <n v="0"/>
    <n v="0"/>
    <n v="0"/>
    <n v="1.107E-2"/>
    <n v="-1.4568000000000001E-2"/>
    <n v="1.1063E-2"/>
    <n v="5.9800000000000001E-4"/>
    <n v="-2.99E-3"/>
  </r>
  <r>
    <s v="5525"/>
    <s v="順天"/>
    <x v="5"/>
    <n v="24.8"/>
    <n v="24.7"/>
    <n v="24.65"/>
    <n v="24.75"/>
    <n v="24.65"/>
    <n v="22"/>
    <n v="-9"/>
    <n v="-5"/>
    <n v="6"/>
    <n v="14"/>
    <n v="0"/>
    <n v="0"/>
    <n v="0"/>
    <n v="0"/>
    <n v="0"/>
    <n v="5.4559999999999999E-3"/>
    <n v="-2.2229999999999997E-3"/>
    <n v="-1.2325000000000001E-3"/>
    <n v="1.485E-3"/>
    <n v="3.4509999999999996E-3"/>
  </r>
  <r>
    <s v="5529"/>
    <s v="志嘉"/>
    <x v="5"/>
    <n v="18.3"/>
    <n v="20.100000000000001"/>
    <n v="21.3"/>
    <n v="20.2"/>
    <n v="20.2"/>
    <n v="40"/>
    <n v="18"/>
    <n v="-19"/>
    <n v="-48"/>
    <n v="92"/>
    <n v="0"/>
    <n v="0"/>
    <n v="0"/>
    <n v="0"/>
    <n v="0"/>
    <n v="7.3200000000000001E-3"/>
    <n v="3.6180000000000001E-3"/>
    <n v="-4.0470000000000002E-3"/>
    <n v="-9.6959999999999998E-3"/>
    <n v="1.8584E-2"/>
  </r>
  <r>
    <s v="5530"/>
    <s v="龍巖"/>
    <x v="2"/>
    <n v="48.5"/>
    <n v="48.55"/>
    <n v="49.6"/>
    <n v="54.5"/>
    <n v="59.9"/>
    <n v="-35"/>
    <n v="-110"/>
    <n v="17"/>
    <n v="-236"/>
    <n v="-1057"/>
    <n v="0"/>
    <n v="0"/>
    <n v="0"/>
    <n v="0"/>
    <n v="0"/>
    <n v="-1.6975000000000001E-2"/>
    <n v="-5.3405000000000001E-2"/>
    <n v="8.4320000000000003E-3"/>
    <n v="-0.12862000000000001"/>
    <n v="-0.63314300000000001"/>
  </r>
  <r>
    <s v="5531"/>
    <s v="鄉林"/>
    <x v="5"/>
    <n v="11.6"/>
    <n v="11.55"/>
    <n v="11.9"/>
    <n v="11.95"/>
    <n v="12.2"/>
    <n v="213"/>
    <n v="-381"/>
    <n v="602"/>
    <n v="145"/>
    <n v="712"/>
    <n v="0"/>
    <n v="0"/>
    <n v="0"/>
    <n v="0"/>
    <n v="0"/>
    <n v="2.4707999999999997E-2"/>
    <n v="-4.4005500000000003E-2"/>
    <n v="7.1638000000000007E-2"/>
    <n v="1.7327499999999999E-2"/>
    <n v="8.6863999999999997E-2"/>
  </r>
  <r>
    <s v="5533"/>
    <s v="皇鼎"/>
    <x v="5"/>
    <n v="16.149999999999999"/>
    <n v="16.149999999999999"/>
    <n v="16.05"/>
    <n v="16.05"/>
    <n v="16.149999999999999"/>
    <n v="4"/>
    <n v="-1"/>
    <n v="-11"/>
    <n v="-20"/>
    <n v="-17"/>
    <n v="0"/>
    <n v="0"/>
    <n v="0"/>
    <n v="0"/>
    <n v="0"/>
    <n v="6.4599999999999998E-4"/>
    <n v="-1.615E-4"/>
    <n v="-1.7655000000000001E-3"/>
    <n v="-3.2100000000000002E-3"/>
    <n v="-2.7454999999999997E-3"/>
  </r>
  <r>
    <s v="5534"/>
    <s v="長虹"/>
    <x v="5"/>
    <n v="78.2"/>
    <n v="78.2"/>
    <n v="78.599999999999994"/>
    <n v="78.5"/>
    <n v="79"/>
    <n v="19"/>
    <n v="-50"/>
    <n v="46"/>
    <n v="-75"/>
    <n v="33"/>
    <n v="0"/>
    <n v="-3"/>
    <n v="0"/>
    <n v="0"/>
    <n v="0"/>
    <n v="1.4858E-2"/>
    <n v="-3.9100000000000003E-2"/>
    <n v="3.6156000000000001E-2"/>
    <n v="-5.8874999999999997E-2"/>
    <n v="2.6069999999999999E-2"/>
  </r>
  <r>
    <s v="5536"/>
    <s v="聖暉"/>
    <x v="45"/>
    <n v="185"/>
    <n v="185.5"/>
    <n v="186"/>
    <n v="186.5"/>
    <n v="188"/>
    <n v="-6"/>
    <n v="-68"/>
    <n v="-3"/>
    <n v="-6"/>
    <n v="-14"/>
    <n v="0"/>
    <n v="0"/>
    <n v="0"/>
    <n v="0"/>
    <n v="0"/>
    <n v="-1.11E-2"/>
    <n v="-0.12614"/>
    <n v="-5.5799999999999999E-3"/>
    <n v="-1.119E-2"/>
    <n v="-2.632E-2"/>
  </r>
  <r>
    <s v="5538"/>
    <s v="東明-KY"/>
    <x v="12"/>
    <n v="42.85"/>
    <n v="42.75"/>
    <n v="42.2"/>
    <n v="42.2"/>
    <n v="42.8"/>
    <n v="-10"/>
    <n v="17"/>
    <n v="1"/>
    <n v="-8"/>
    <n v="17"/>
    <n v="0"/>
    <n v="0"/>
    <n v="0"/>
    <n v="0"/>
    <n v="0"/>
    <n v="-4.2849999999999997E-3"/>
    <n v="7.2674999999999997E-3"/>
    <n v="4.2200000000000001E-4"/>
    <n v="-3.3760000000000001E-3"/>
    <n v="7.2759999999999995E-3"/>
  </r>
  <r>
    <s v="5543"/>
    <s v="桓鼎-KY"/>
    <x v="12"/>
    <n v="57.7"/>
    <n v="57.1"/>
    <n v="57.5"/>
    <n v="57.5"/>
    <n v="57.6"/>
    <n v="0"/>
    <n v="0"/>
    <n v="-1"/>
    <n v="-7"/>
    <n v="-6"/>
    <n v="0"/>
    <n v="0"/>
    <n v="0"/>
    <n v="0"/>
    <n v="0"/>
    <n v="0"/>
    <n v="0"/>
    <n v="-5.7499999999999999E-4"/>
    <n v="-4.0249999999999999E-3"/>
    <n v="-3.4560000000000003E-3"/>
  </r>
  <r>
    <s v="5546"/>
    <s v="永固-KY"/>
    <x v="5"/>
    <n v="76.3"/>
    <n v="76"/>
    <n v="78.900000000000006"/>
    <n v="78.5"/>
    <n v="80.3"/>
    <n v="0"/>
    <n v="-12"/>
    <n v="-6"/>
    <n v="-4"/>
    <n v="-5"/>
    <n v="0"/>
    <n v="0"/>
    <n v="0"/>
    <n v="0"/>
    <n v="0"/>
    <n v="0"/>
    <n v="-9.1199999999999996E-3"/>
    <n v="-4.7340000000000004E-3"/>
    <n v="-3.14E-3"/>
    <n v="-4.0150000000000003E-3"/>
  </r>
  <r>
    <s v="5601"/>
    <s v="台聯櫃"/>
    <x v="26"/>
    <n v="29.1"/>
    <n v="29.5"/>
    <n v="28.3"/>
    <n v="29.15"/>
    <n v="28.7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26"/>
    <n v="25.6"/>
    <n v="24.75"/>
    <n v="27.2"/>
    <n v="29.9"/>
    <n v="31.85"/>
    <n v="-327"/>
    <n v="141"/>
    <n v="1400"/>
    <n v="-1339"/>
    <n v="-79"/>
    <n v="0"/>
    <n v="0"/>
    <n v="0"/>
    <n v="0"/>
    <n v="0"/>
    <n v="-8.3712000000000009E-2"/>
    <n v="3.4897499999999998E-2"/>
    <n v="0.38080000000000003"/>
    <n v="-0.40036099999999997"/>
    <n v="-2.51615E-2"/>
  </r>
  <r>
    <s v="5604"/>
    <s v="中連貨"/>
    <x v="26"/>
    <n v="88.6"/>
    <n v="88.6"/>
    <n v="89"/>
    <n v="90.1"/>
    <n v="90.4"/>
    <n v="45"/>
    <n v="-18"/>
    <n v="2"/>
    <n v="67"/>
    <n v="9"/>
    <n v="0"/>
    <n v="0"/>
    <n v="0"/>
    <n v="0"/>
    <n v="0"/>
    <n v="3.9869999999999996E-2"/>
    <n v="-1.5948E-2"/>
    <n v="1.7799999999999999E-3"/>
    <n v="6.0366999999999997E-2"/>
    <n v="8.1360000000000009E-3"/>
  </r>
  <r>
    <s v="5607"/>
    <s v="遠雄港"/>
    <x v="26"/>
    <n v="29.65"/>
    <n v="32.6"/>
    <n v="32.1"/>
    <n v="32.1"/>
    <n v="32.450000000000003"/>
    <n v="38"/>
    <n v="499"/>
    <n v="-175"/>
    <n v="66"/>
    <n v="30"/>
    <n v="0"/>
    <n v="0"/>
    <n v="0"/>
    <n v="0"/>
    <n v="0"/>
    <n v="1.1267000000000001E-2"/>
    <n v="0.16267400000000001"/>
    <n v="-5.6175000000000003E-2"/>
    <n v="2.1186E-2"/>
    <n v="9.7350000000000006E-3"/>
  </r>
  <r>
    <s v="5608"/>
    <s v="四維航"/>
    <x v="26"/>
    <n v="33.25"/>
    <n v="33"/>
    <n v="34.700000000000003"/>
    <n v="35.549999999999997"/>
    <n v="36.25"/>
    <n v="2099"/>
    <n v="-2616"/>
    <n v="3451"/>
    <n v="-2812"/>
    <n v="2394"/>
    <n v="0"/>
    <n v="0"/>
    <n v="0"/>
    <n v="0"/>
    <n v="0"/>
    <n v="0.69791749999999997"/>
    <n v="-0.86328000000000005"/>
    <n v="1.197497"/>
    <n v="-0.99966599999999994"/>
    <n v="0.86782499999999996"/>
  </r>
  <r>
    <s v="5609"/>
    <s v="中菲行"/>
    <x v="26"/>
    <n v="74"/>
    <n v="73.599999999999994"/>
    <n v="74.900000000000006"/>
    <n v="78.099999999999994"/>
    <n v="80.2"/>
    <n v="-129"/>
    <n v="-245"/>
    <n v="500"/>
    <n v="198"/>
    <n v="234"/>
    <n v="0"/>
    <n v="0"/>
    <n v="0"/>
    <n v="0"/>
    <n v="0"/>
    <n v="-9.5460000000000003E-2"/>
    <n v="-0.18032000000000001"/>
    <n v="0.3745"/>
    <n v="0.154638"/>
    <n v="0.187668"/>
  </r>
  <r>
    <s v="5701"/>
    <s v="劍湖山"/>
    <x v="3"/>
    <n v="2.6"/>
    <n v="2.6"/>
    <n v="2.6"/>
    <n v="2.64"/>
    <n v="2.7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2"/>
    <n v="21.05"/>
    <n v="21.05"/>
    <n v="22.2"/>
    <n v="22"/>
    <n v="-2"/>
    <n v="0"/>
    <n v="-1"/>
    <n v="0"/>
    <n v="0"/>
    <n v="0"/>
    <n v="0"/>
    <n v="0"/>
    <n v="0"/>
    <n v="0"/>
    <n v="-4.44E-4"/>
    <n v="0"/>
    <n v="-2.1049999999999999E-4"/>
    <n v="0"/>
    <n v="0"/>
  </r>
  <r>
    <s v="5704"/>
    <s v="老爺知"/>
    <x v="3"/>
    <n v="32.15"/>
    <n v="31.7"/>
    <n v="32"/>
    <n v="31.95"/>
    <n v="31.95"/>
    <n v="1"/>
    <n v="0"/>
    <n v="0"/>
    <n v="0"/>
    <n v="0"/>
    <n v="0"/>
    <n v="0"/>
    <n v="0"/>
    <n v="0"/>
    <n v="0"/>
    <n v="3.2150000000000001E-4"/>
    <n v="0"/>
    <n v="0"/>
    <n v="0"/>
    <n v="0"/>
  </r>
  <r>
    <s v="5706"/>
    <s v="鳳凰"/>
    <x v="3"/>
    <n v="35.6"/>
    <n v="35.200000000000003"/>
    <n v="36.9"/>
    <n v="38"/>
    <n v="38.6"/>
    <n v="-13"/>
    <n v="6"/>
    <n v="107"/>
    <n v="10"/>
    <n v="-48"/>
    <n v="0"/>
    <n v="0"/>
    <n v="0"/>
    <n v="0"/>
    <n v="0"/>
    <n v="-4.6280000000000002E-3"/>
    <n v="2.1120000000000002E-3"/>
    <n v="3.9482999999999997E-2"/>
    <n v="3.8E-3"/>
    <n v="-1.8528000000000003E-2"/>
  </r>
  <r>
    <s v="5820"/>
    <s v="日盛金"/>
    <x v="62"/>
    <n v="12.85"/>
    <n v="12.85"/>
    <n v="12.9"/>
    <n v="12.95"/>
    <n v="12.9"/>
    <n v="-141"/>
    <n v="-200"/>
    <n v="-2957"/>
    <n v="-2952"/>
    <n v="-2319"/>
    <n v="0"/>
    <n v="0"/>
    <n v="0"/>
    <n v="0"/>
    <n v="0"/>
    <n v="-1.8118499999999999E-2"/>
    <n v="-2.5700000000000001E-2"/>
    <n v="-0.38145300000000004"/>
    <n v="-0.38228400000000001"/>
    <n v="-0.299151"/>
  </r>
  <r>
    <s v="5864"/>
    <s v="致和證"/>
    <x v="61"/>
    <n v="23.55"/>
    <n v="23.5"/>
    <n v="24.1"/>
    <n v="23.65"/>
    <n v="25.4"/>
    <n v="-1172"/>
    <n v="284"/>
    <n v="766"/>
    <n v="-618"/>
    <n v="915"/>
    <n v="0"/>
    <n v="0"/>
    <n v="0"/>
    <n v="0"/>
    <n v="0"/>
    <n v="-0.27600600000000003"/>
    <n v="6.6739999999999994E-2"/>
    <n v="0.18460600000000002"/>
    <n v="-0.14615699999999998"/>
    <n v="0.23241000000000001"/>
  </r>
  <r>
    <s v="5871"/>
    <s v="中租-KY"/>
    <x v="2"/>
    <n v="209"/>
    <n v="204"/>
    <n v="205.5"/>
    <n v="212.5"/>
    <n v="209.5"/>
    <n v="169"/>
    <n v="-1080"/>
    <n v="178"/>
    <n v="725"/>
    <n v="-604"/>
    <n v="0"/>
    <n v="-19"/>
    <n v="-39"/>
    <n v="1"/>
    <n v="0"/>
    <n v="0.35321000000000002"/>
    <n v="-2.2031999999999998"/>
    <n v="0.36579"/>
    <n v="1.5406249999999999"/>
    <n v="-1.2653799999999999"/>
  </r>
  <r>
    <s v="5876"/>
    <s v="上海商銀"/>
    <x v="59"/>
    <n v="44.4"/>
    <n v="45.2"/>
    <n v="45.35"/>
    <n v="45.6"/>
    <n v="45.25"/>
    <n v="1365"/>
    <n v="4824"/>
    <n v="2035"/>
    <n v="-414"/>
    <n v="536"/>
    <n v="0"/>
    <n v="0"/>
    <n v="0"/>
    <n v="53"/>
    <n v="0"/>
    <n v="0.60606000000000004"/>
    <n v="2.1804480000000002"/>
    <n v="0.92287249999999998"/>
    <n v="-0.18878400000000001"/>
    <n v="0.24254000000000001"/>
  </r>
  <r>
    <s v="5878"/>
    <s v="台名"/>
    <x v="60"/>
    <n v="49"/>
    <n v="49"/>
    <n v="49"/>
    <n v="48.8"/>
    <n v="48.8"/>
    <n v="1"/>
    <n v="0"/>
    <n v="0"/>
    <n v="0"/>
    <n v="0"/>
    <n v="0"/>
    <n v="0"/>
    <n v="0"/>
    <n v="0"/>
    <n v="0"/>
    <n v="4.8999999999999998E-4"/>
    <n v="0"/>
    <n v="0"/>
    <n v="0"/>
    <n v="0"/>
  </r>
  <r>
    <s v="5880"/>
    <s v="合庫金"/>
    <x v="62"/>
    <n v="20.65"/>
    <n v="20.7"/>
    <n v="20.7"/>
    <n v="20.6"/>
    <n v="20.85"/>
    <n v="-4224"/>
    <n v="-2651"/>
    <n v="-2684"/>
    <n v="-4645"/>
    <n v="542"/>
    <n v="0"/>
    <n v="-169"/>
    <n v="7"/>
    <n v="6"/>
    <n v="0"/>
    <n v="-0.87225599999999992"/>
    <n v="-0.54875699999999994"/>
    <n v="-0.55558799999999997"/>
    <n v="-0.95687"/>
    <n v="0.11300700000000001"/>
  </r>
  <r>
    <s v="5902"/>
    <s v="德記"/>
    <x v="9"/>
    <n v="21.95"/>
    <n v="22.55"/>
    <n v="22.55"/>
    <n v="22.6"/>
    <n v="22.65"/>
    <n v="0"/>
    <n v="-1"/>
    <n v="0"/>
    <n v="-2"/>
    <n v="0"/>
    <n v="0"/>
    <n v="0"/>
    <n v="0"/>
    <n v="0"/>
    <n v="0"/>
    <n v="0"/>
    <n v="-2.2550000000000001E-4"/>
    <n v="0"/>
    <n v="-4.5200000000000004E-4"/>
    <n v="0"/>
  </r>
  <r>
    <s v="5903"/>
    <s v="全家"/>
    <x v="9"/>
    <n v="265.5"/>
    <n v="267"/>
    <n v="267.5"/>
    <n v="264"/>
    <n v="265"/>
    <n v="-1"/>
    <n v="4"/>
    <n v="1"/>
    <n v="-5"/>
    <n v="4"/>
    <n v="0"/>
    <n v="0"/>
    <n v="0"/>
    <n v="0"/>
    <n v="0"/>
    <n v="-2.6549999999999998E-3"/>
    <n v="1.068E-2"/>
    <n v="2.6749999999999999E-3"/>
    <n v="-1.32E-2"/>
    <n v="1.06E-2"/>
  </r>
  <r>
    <s v="5904"/>
    <s v="寶雅"/>
    <x v="9"/>
    <n v="555"/>
    <n v="560"/>
    <n v="551"/>
    <n v="543"/>
    <n v="542"/>
    <n v="35"/>
    <n v="21"/>
    <n v="4"/>
    <n v="-20"/>
    <n v="-58"/>
    <n v="-27"/>
    <n v="-34"/>
    <n v="-10"/>
    <n v="0"/>
    <n v="0"/>
    <n v="0.19425000000000001"/>
    <n v="0.1176"/>
    <n v="2.2040000000000001E-2"/>
    <n v="-0.1086"/>
    <n v="-0.31435999999999997"/>
  </r>
  <r>
    <s v="5905"/>
    <s v="南仁湖"/>
    <x v="9"/>
    <n v="13.05"/>
    <n v="12.95"/>
    <n v="12.8"/>
    <n v="12.85"/>
    <n v="13"/>
    <n v="225"/>
    <n v="-591"/>
    <n v="182"/>
    <n v="-121"/>
    <n v="373"/>
    <n v="0"/>
    <n v="0"/>
    <n v="0"/>
    <n v="0"/>
    <n v="0"/>
    <n v="2.93625E-2"/>
    <n v="-7.6534499999999991E-2"/>
    <n v="2.3296000000000001E-2"/>
    <n v="-1.55485E-2"/>
    <n v="4.8489999999999998E-2"/>
  </r>
  <r>
    <s v="5906"/>
    <s v="台南-KY"/>
    <x v="9"/>
    <n v="42.9"/>
    <n v="43.2"/>
    <n v="42.3"/>
    <n v="42.35"/>
    <n v="42.5"/>
    <n v="-1"/>
    <n v="0"/>
    <n v="1"/>
    <n v="-2"/>
    <n v="0"/>
    <n v="0"/>
    <n v="0"/>
    <n v="0"/>
    <n v="0"/>
    <n v="0"/>
    <n v="-4.2899999999999997E-4"/>
    <n v="0"/>
    <n v="4.2299999999999998E-4"/>
    <n v="-8.4699999999999999E-4"/>
    <n v="0"/>
  </r>
  <r>
    <s v="5907"/>
    <s v="大洋-KY"/>
    <x v="9"/>
    <n v="19"/>
    <n v="19.100000000000001"/>
    <n v="19"/>
    <n v="19"/>
    <n v="19.45"/>
    <n v="9"/>
    <n v="-7"/>
    <n v="1"/>
    <n v="17"/>
    <n v="64"/>
    <n v="0"/>
    <n v="0"/>
    <n v="0"/>
    <n v="0"/>
    <n v="0"/>
    <n v="1.7099999999999999E-3"/>
    <n v="-1.3370000000000001E-3"/>
    <n v="1.9000000000000001E-4"/>
    <n v="3.2299999999999998E-3"/>
    <n v="1.2447999999999999E-2"/>
  </r>
  <r>
    <s v="6005"/>
    <s v="群益證"/>
    <x v="61"/>
    <n v="16.649999999999999"/>
    <n v="16.8"/>
    <n v="16.95"/>
    <n v="17.2"/>
    <n v="17.649999999999999"/>
    <n v="324"/>
    <n v="751"/>
    <n v="2252"/>
    <n v="2747"/>
    <n v="2010"/>
    <n v="0"/>
    <n v="-1"/>
    <n v="1"/>
    <n v="1"/>
    <n v="0"/>
    <n v="5.3945999999999994E-2"/>
    <n v="0.126168"/>
    <n v="0.381714"/>
    <n v="0.47248400000000002"/>
    <n v="0.354765"/>
  </r>
  <r>
    <s v="6015"/>
    <s v="宏遠證"/>
    <x v="61"/>
    <n v="21.75"/>
    <n v="21.45"/>
    <n v="22.55"/>
    <n v="22.65"/>
    <n v="24.9"/>
    <n v="-2817"/>
    <n v="-3203"/>
    <n v="4043"/>
    <n v="-2130"/>
    <n v="3866"/>
    <n v="0"/>
    <n v="0"/>
    <n v="0"/>
    <n v="0"/>
    <n v="0"/>
    <n v="-0.61269750000000001"/>
    <n v="-0.68704349999999992"/>
    <n v="0.91169650000000013"/>
    <n v="-0.48244500000000001"/>
    <n v="0.96263399999999999"/>
  </r>
  <r>
    <s v="6016"/>
    <s v="康和證"/>
    <x v="61"/>
    <n v="16.7"/>
    <n v="16.600000000000001"/>
    <n v="16.8"/>
    <n v="16.850000000000001"/>
    <n v="17.55"/>
    <n v="105"/>
    <n v="-117"/>
    <n v="1822"/>
    <n v="631"/>
    <n v="1213"/>
    <n v="0"/>
    <n v="0"/>
    <n v="0"/>
    <n v="0"/>
    <n v="0"/>
    <n v="1.7534999999999999E-2"/>
    <n v="-1.9422000000000002E-2"/>
    <n v="0.30609600000000003"/>
    <n v="0.1063235"/>
    <n v="0.2128815"/>
  </r>
  <r>
    <s v="6020"/>
    <s v="大展證"/>
    <x v="61"/>
    <n v="22.45"/>
    <n v="22.5"/>
    <n v="22.6"/>
    <n v="22.6"/>
    <n v="23.8"/>
    <n v="20"/>
    <n v="-34"/>
    <n v="17"/>
    <n v="-8"/>
    <n v="1"/>
    <n v="0"/>
    <n v="0"/>
    <n v="0"/>
    <n v="0"/>
    <n v="0"/>
    <n v="4.4900000000000001E-3"/>
    <n v="-7.6499999999999997E-3"/>
    <n v="3.8420000000000004E-3"/>
    <n v="-1.8080000000000001E-3"/>
    <n v="2.3800000000000001E-4"/>
  </r>
  <r>
    <s v="6021"/>
    <s v="大慶證"/>
    <x v="61"/>
    <n v="22.55"/>
    <n v="22.5"/>
    <n v="22.6"/>
    <n v="22.4"/>
    <n v="22.5"/>
    <n v="45"/>
    <n v="-4"/>
    <n v="0"/>
    <n v="-7"/>
    <n v="4"/>
    <n v="0"/>
    <n v="0"/>
    <n v="0"/>
    <n v="0"/>
    <n v="0"/>
    <n v="1.01475E-2"/>
    <n v="-8.9999999999999998E-4"/>
    <n v="0"/>
    <n v="-1.5679999999999997E-3"/>
    <n v="8.9999999999999998E-4"/>
  </r>
  <r>
    <s v="6023"/>
    <s v="元大期"/>
    <x v="61"/>
    <n v="50.1"/>
    <n v="50.4"/>
    <n v="50.3"/>
    <n v="50.3"/>
    <n v="50.3"/>
    <n v="-6"/>
    <n v="-4"/>
    <n v="-5"/>
    <n v="-10"/>
    <n v="1"/>
    <n v="0"/>
    <n v="0"/>
    <n v="0"/>
    <n v="0"/>
    <n v="0"/>
    <n v="-3.0060000000000004E-3"/>
    <n v="-2.016E-3"/>
    <n v="-2.5149999999999999E-3"/>
    <n v="-5.0299999999999997E-3"/>
    <n v="5.0299999999999997E-4"/>
  </r>
  <r>
    <s v="6024"/>
    <s v="群益期"/>
    <x v="61"/>
    <n v="43.2"/>
    <n v="43.1"/>
    <n v="43.05"/>
    <n v="43.3"/>
    <n v="43.65"/>
    <n v="128"/>
    <n v="-59"/>
    <n v="40"/>
    <n v="64"/>
    <n v="69"/>
    <n v="0"/>
    <n v="0"/>
    <n v="0"/>
    <n v="0"/>
    <n v="0"/>
    <n v="5.5296000000000005E-2"/>
    <n v="-2.5429E-2"/>
    <n v="1.7219999999999999E-2"/>
    <n v="2.7711999999999997E-2"/>
    <n v="3.0118499999999999E-2"/>
  </r>
  <r>
    <s v="6026"/>
    <s v="福邦證"/>
    <x v="61"/>
    <n v="16.25"/>
    <n v="16.25"/>
    <n v="16.5"/>
    <n v="16.350000000000001"/>
    <n v="17.100000000000001"/>
    <n v="-655"/>
    <n v="-412"/>
    <n v="1107"/>
    <n v="-265"/>
    <n v="821"/>
    <n v="0"/>
    <n v="0"/>
    <n v="0"/>
    <n v="0"/>
    <n v="0"/>
    <n v="-0.1064375"/>
    <n v="-6.6949999999999996E-2"/>
    <n v="0.18265500000000001"/>
    <n v="-4.3327499999999998E-2"/>
    <n v="0.14039100000000002"/>
  </r>
  <r>
    <s v="6101"/>
    <s v="寬魚國際"/>
    <x v="2"/>
    <n v="18.8"/>
    <n v="18.8"/>
    <n v="18.7"/>
    <n v="18.600000000000001"/>
    <n v="19.100000000000001"/>
    <n v="0"/>
    <n v="1"/>
    <n v="0"/>
    <n v="0"/>
    <n v="0"/>
    <n v="0"/>
    <n v="0"/>
    <n v="0"/>
    <n v="0"/>
    <n v="0"/>
    <n v="0"/>
    <n v="1.8800000000000002E-4"/>
    <n v="0"/>
    <n v="0"/>
    <n v="0"/>
  </r>
  <r>
    <s v="6103"/>
    <s v="合邦"/>
    <x v="46"/>
    <n v="7.21"/>
    <n v="7.93"/>
    <n v="8.7200000000000006"/>
    <n v="9.59"/>
    <n v="10.4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56.1"/>
    <n v="58.1"/>
    <n v="58.1"/>
    <n v="58"/>
    <n v="60.1"/>
    <n v="87"/>
    <n v="-167"/>
    <n v="-48"/>
    <n v="232"/>
    <n v="-39"/>
    <n v="0"/>
    <n v="0"/>
    <n v="0"/>
    <n v="0"/>
    <n v="0"/>
    <n v="4.8806999999999996E-2"/>
    <n v="-9.7027000000000002E-2"/>
    <n v="-2.7888000000000003E-2"/>
    <n v="0.13456000000000001"/>
    <n v="-2.3439000000000002E-2"/>
  </r>
  <r>
    <s v="6108"/>
    <s v="競國"/>
    <x v="31"/>
    <n v="18.75"/>
    <n v="18.850000000000001"/>
    <n v="18.850000000000001"/>
    <n v="18.7"/>
    <n v="18.8"/>
    <n v="-20"/>
    <n v="-2"/>
    <n v="14"/>
    <n v="-5"/>
    <n v="59"/>
    <n v="0"/>
    <n v="0"/>
    <n v="0"/>
    <n v="0"/>
    <n v="0"/>
    <n v="-3.7499999999999999E-3"/>
    <n v="-3.77E-4"/>
    <n v="2.6390000000000003E-3"/>
    <n v="-9.3499999999999996E-4"/>
    <n v="1.1092000000000001E-2"/>
  </r>
  <r>
    <s v="6109"/>
    <s v="亞元"/>
    <x v="10"/>
    <n v="11.65"/>
    <n v="11.7"/>
    <n v="11.75"/>
    <n v="11.85"/>
    <n v="11.95"/>
    <n v="-2"/>
    <n v="-2"/>
    <n v="15"/>
    <n v="7"/>
    <n v="10"/>
    <n v="0"/>
    <n v="0"/>
    <n v="0"/>
    <n v="0"/>
    <n v="0"/>
    <n v="-2.33E-4"/>
    <n v="-2.34E-4"/>
    <n v="1.7625E-3"/>
    <n v="8.2950000000000005E-4"/>
    <n v="1.1950000000000001E-3"/>
  </r>
  <r>
    <s v="6111"/>
    <s v="大宇資"/>
    <x v="66"/>
    <n v="59.5"/>
    <n v="59.9"/>
    <n v="60.1"/>
    <n v="60.4"/>
    <n v="60.1"/>
    <n v="16"/>
    <n v="19"/>
    <n v="16"/>
    <n v="-15"/>
    <n v="-22"/>
    <n v="0"/>
    <n v="0"/>
    <n v="0"/>
    <n v="0"/>
    <n v="0"/>
    <n v="9.5200000000000007E-3"/>
    <n v="1.1380999999999999E-2"/>
    <n v="9.6159999999999995E-3"/>
    <n v="-9.0600000000000003E-3"/>
    <n v="-1.3222000000000001E-2"/>
  </r>
  <r>
    <s v="6112"/>
    <s v="聚碩"/>
    <x v="55"/>
    <n v="40.65"/>
    <n v="41"/>
    <n v="41.7"/>
    <n v="41.4"/>
    <n v="41.4"/>
    <n v="-34"/>
    <n v="7"/>
    <n v="-16"/>
    <n v="-14"/>
    <n v="-19"/>
    <n v="0"/>
    <n v="0"/>
    <n v="0"/>
    <n v="0"/>
    <n v="0"/>
    <n v="-1.3821E-2"/>
    <n v="2.8700000000000002E-3"/>
    <n v="-6.6720000000000008E-3"/>
    <n v="-5.7959999999999999E-3"/>
    <n v="-7.8659999999999997E-3"/>
  </r>
  <r>
    <s v="6113"/>
    <s v="亞矽"/>
    <x v="14"/>
    <n v="12.05"/>
    <n v="12.05"/>
    <n v="12.15"/>
    <n v="12.1"/>
    <n v="12.3"/>
    <n v="18"/>
    <n v="-15"/>
    <n v="76"/>
    <n v="1"/>
    <n v="4"/>
    <n v="0"/>
    <n v="0"/>
    <n v="0"/>
    <n v="0"/>
    <n v="0"/>
    <n v="2.1689999999999999E-3"/>
    <n v="-1.8075000000000001E-3"/>
    <n v="9.2339999999999992E-3"/>
    <n v="1.21E-4"/>
    <n v="4.9200000000000003E-4"/>
  </r>
  <r>
    <s v="6114"/>
    <s v="久威"/>
    <x v="31"/>
    <n v="23.9"/>
    <n v="24.3"/>
    <n v="24.2"/>
    <n v="24.1"/>
    <n v="24.3"/>
    <n v="-4"/>
    <n v="4"/>
    <n v="-3"/>
    <n v="-10"/>
    <n v="-4"/>
    <n v="0"/>
    <n v="0"/>
    <n v="0"/>
    <n v="0"/>
    <n v="0"/>
    <n v="-9.5599999999999993E-4"/>
    <n v="9.7199999999999999E-4"/>
    <n v="-7.2599999999999997E-4"/>
    <n v="-2.4099999999999998E-3"/>
    <n v="-9.7199999999999999E-4"/>
  </r>
  <r>
    <s v="6115"/>
    <s v="鎰勝"/>
    <x v="15"/>
    <n v="43.15"/>
    <n v="43.3"/>
    <n v="43.35"/>
    <n v="43.55"/>
    <n v="43.65"/>
    <n v="10"/>
    <n v="-58"/>
    <n v="-123"/>
    <n v="-65"/>
    <n v="-19"/>
    <n v="0"/>
    <n v="0"/>
    <n v="0"/>
    <n v="0"/>
    <n v="0"/>
    <n v="4.3150000000000003E-3"/>
    <n v="-2.5113999999999997E-2"/>
    <n v="-5.33205E-2"/>
    <n v="-2.8307499999999999E-2"/>
    <n v="-8.2935000000000005E-3"/>
  </r>
  <r>
    <s v="6116"/>
    <s v="彩晶"/>
    <x v="52"/>
    <n v="19.7"/>
    <n v="20.8"/>
    <n v="20.2"/>
    <n v="20.2"/>
    <n v="21.3"/>
    <n v="-3945"/>
    <n v="5334"/>
    <n v="-28067"/>
    <n v="-6645"/>
    <n v="3015"/>
    <n v="0"/>
    <n v="88"/>
    <n v="543"/>
    <n v="0"/>
    <n v="0"/>
    <n v="-0.77716499999999999"/>
    <n v="1.109472"/>
    <n v="-5.6695340000000005"/>
    <n v="-1.34229"/>
    <n v="0.64219499999999996"/>
  </r>
  <r>
    <s v="6117"/>
    <s v="迎廣"/>
    <x v="42"/>
    <n v="16.2"/>
    <n v="16.55"/>
    <n v="16.100000000000001"/>
    <n v="15.95"/>
    <n v="16"/>
    <n v="4"/>
    <n v="1"/>
    <n v="0"/>
    <n v="-3"/>
    <n v="-1"/>
    <n v="0"/>
    <n v="0"/>
    <n v="0"/>
    <n v="0"/>
    <n v="0"/>
    <n v="6.4799999999999992E-4"/>
    <n v="1.6550000000000001E-4"/>
    <n v="0"/>
    <n v="-4.7849999999999992E-4"/>
    <n v="-1.6000000000000001E-4"/>
  </r>
  <r>
    <s v="6118"/>
    <s v="建達"/>
    <x v="41"/>
    <n v="12.45"/>
    <n v="12.75"/>
    <n v="12.5"/>
    <n v="12.7"/>
    <n v="13"/>
    <n v="226"/>
    <n v="28"/>
    <n v="49"/>
    <n v="-30"/>
    <n v="-175"/>
    <n v="0"/>
    <n v="0"/>
    <n v="0"/>
    <n v="0"/>
    <n v="0"/>
    <n v="2.8136999999999999E-2"/>
    <n v="3.5699999999999998E-3"/>
    <n v="6.1250000000000002E-3"/>
    <n v="-3.81E-3"/>
    <n v="-2.2749999999999999E-2"/>
  </r>
  <r>
    <s v="6120"/>
    <s v="達運"/>
    <x v="65"/>
    <n v="13.2"/>
    <n v="13.4"/>
    <n v="13.55"/>
    <n v="13.35"/>
    <n v="13.65"/>
    <n v="1026"/>
    <n v="213"/>
    <n v="357"/>
    <n v="96"/>
    <n v="663"/>
    <n v="0"/>
    <n v="0"/>
    <n v="0"/>
    <n v="0"/>
    <n v="0"/>
    <n v="0.135432"/>
    <n v="2.8542000000000001E-2"/>
    <n v="4.8373500000000007E-2"/>
    <n v="1.2815999999999999E-2"/>
    <n v="9.049950000000001E-2"/>
  </r>
  <r>
    <s v="6121"/>
    <s v="新普"/>
    <x v="7"/>
    <n v="353.5"/>
    <n v="358"/>
    <n v="355.5"/>
    <n v="361"/>
    <n v="365"/>
    <n v="106"/>
    <n v="147"/>
    <n v="76"/>
    <n v="271"/>
    <n v="247"/>
    <n v="0"/>
    <n v="0"/>
    <n v="0"/>
    <n v="0"/>
    <n v="0"/>
    <n v="0.37470999999999999"/>
    <n v="0.52625999999999995"/>
    <n v="0.27017999999999998"/>
    <n v="0.97831000000000001"/>
    <n v="0.90154999999999996"/>
  </r>
  <r>
    <s v="6122"/>
    <s v="擎邦"/>
    <x v="45"/>
    <n v="10.4"/>
    <n v="10.5"/>
    <n v="10.65"/>
    <n v="10.55"/>
    <n v="10.7"/>
    <n v="2"/>
    <n v="0"/>
    <n v="27"/>
    <n v="-4"/>
    <n v="0"/>
    <n v="0"/>
    <n v="0"/>
    <n v="0"/>
    <n v="0"/>
    <n v="0"/>
    <n v="2.0800000000000001E-4"/>
    <n v="0"/>
    <n v="2.8755E-3"/>
    <n v="-4.2200000000000001E-4"/>
    <n v="0"/>
  </r>
  <r>
    <s v="6123"/>
    <s v="上奇"/>
    <x v="41"/>
    <n v="49.65"/>
    <n v="50"/>
    <n v="49.85"/>
    <n v="50"/>
    <n v="50.3"/>
    <n v="11"/>
    <n v="-20"/>
    <n v="-14"/>
    <n v="-5"/>
    <n v="-5"/>
    <n v="0"/>
    <n v="0"/>
    <n v="0"/>
    <n v="0"/>
    <n v="0"/>
    <n v="5.4614999999999993E-3"/>
    <n v="-0.01"/>
    <n v="-6.979E-3"/>
    <n v="-2.5000000000000001E-3"/>
    <n v="-2.5149999999999999E-3"/>
  </r>
  <r>
    <s v="6124"/>
    <s v="業強"/>
    <x v="39"/>
    <n v="27.1"/>
    <n v="27.2"/>
    <n v="26.75"/>
    <n v="27"/>
    <n v="27.3"/>
    <n v="4"/>
    <n v="-1"/>
    <n v="-1"/>
    <n v="0"/>
    <n v="2"/>
    <n v="0"/>
    <n v="0"/>
    <n v="0"/>
    <n v="0"/>
    <n v="0"/>
    <n v="1.0840000000000001E-3"/>
    <n v="-2.72E-4"/>
    <n v="-2.675E-4"/>
    <n v="0"/>
    <n v="5.4600000000000004E-4"/>
  </r>
  <r>
    <s v="6125"/>
    <s v="廣運"/>
    <x v="45"/>
    <n v="22.4"/>
    <n v="22.5"/>
    <n v="23"/>
    <n v="22.65"/>
    <n v="22.9"/>
    <n v="204"/>
    <n v="-69"/>
    <n v="498"/>
    <n v="-178"/>
    <n v="286"/>
    <n v="0"/>
    <n v="0"/>
    <n v="0"/>
    <n v="0"/>
    <n v="0"/>
    <n v="4.5695999999999994E-2"/>
    <n v="-1.5525000000000001E-2"/>
    <n v="0.11454"/>
    <n v="-4.0316999999999999E-2"/>
    <n v="6.5493999999999997E-2"/>
  </r>
  <r>
    <s v="6126"/>
    <s v="信音"/>
    <x v="15"/>
    <n v="23.95"/>
    <n v="24.55"/>
    <n v="24.5"/>
    <n v="24.45"/>
    <n v="24.4"/>
    <n v="93"/>
    <n v="-38"/>
    <n v="-77"/>
    <n v="13"/>
    <n v="-114"/>
    <n v="0"/>
    <n v="0"/>
    <n v="0"/>
    <n v="0"/>
    <n v="0"/>
    <n v="2.2273499999999998E-2"/>
    <n v="-9.3290000000000005E-3"/>
    <n v="-1.8865E-2"/>
    <n v="3.1784999999999995E-3"/>
    <n v="-2.7816E-2"/>
  </r>
  <r>
    <s v="6127"/>
    <s v="九豪"/>
    <x v="34"/>
    <n v="24.9"/>
    <n v="25.7"/>
    <n v="26.1"/>
    <n v="25.9"/>
    <n v="26.3"/>
    <n v="520"/>
    <n v="-395"/>
    <n v="235"/>
    <n v="120"/>
    <n v="154"/>
    <n v="0"/>
    <n v="0"/>
    <n v="0"/>
    <n v="0"/>
    <n v="0"/>
    <n v="0.12948000000000001"/>
    <n v="-0.10151499999999999"/>
    <n v="6.1335000000000001E-2"/>
    <n v="3.108E-2"/>
    <n v="4.0502000000000003E-2"/>
  </r>
  <r>
    <s v="6128"/>
    <s v="上福"/>
    <x v="16"/>
    <n v="24.75"/>
    <n v="24.95"/>
    <n v="25"/>
    <n v="24.85"/>
    <n v="24.9"/>
    <n v="-1"/>
    <n v="4"/>
    <n v="1"/>
    <n v="-12"/>
    <n v="-14"/>
    <n v="0"/>
    <n v="0"/>
    <n v="0"/>
    <n v="0"/>
    <n v="0"/>
    <n v="-2.475E-4"/>
    <n v="9.9799999999999997E-4"/>
    <n v="2.5000000000000001E-4"/>
    <n v="-2.9820000000000003E-3"/>
    <n v="-3.4859999999999995E-3"/>
  </r>
  <r>
    <s v="6129"/>
    <s v="普誠"/>
    <x v="46"/>
    <n v="28.95"/>
    <n v="31.8"/>
    <n v="32.75"/>
    <n v="31.65"/>
    <n v="31.9"/>
    <n v="-620"/>
    <n v="-215"/>
    <n v="-2697"/>
    <n v="-350"/>
    <n v="-456"/>
    <n v="0"/>
    <n v="0"/>
    <n v="0"/>
    <n v="0"/>
    <n v="0"/>
    <n v="-0.17949000000000001"/>
    <n v="-6.837E-2"/>
    <n v="-0.88326749999999998"/>
    <n v="-0.110775"/>
    <n v="-0.14546400000000001"/>
  </r>
  <r>
    <s v="6130"/>
    <s v="星寶國際"/>
    <x v="13"/>
    <n v="19.2"/>
    <n v="19.100000000000001"/>
    <n v="19.75"/>
    <n v="20.350000000000001"/>
    <n v="19.850000000000001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5"/>
    <n v="9.24"/>
    <n v="9.26"/>
    <n v="9.26"/>
    <n v="9.27"/>
    <n v="9.3800000000000008"/>
    <n v="14"/>
    <n v="-29"/>
    <n v="1"/>
    <n v="-16"/>
    <n v="28"/>
    <n v="0"/>
    <n v="0"/>
    <n v="0"/>
    <n v="0"/>
    <n v="0"/>
    <n v="1.2936000000000002E-3"/>
    <n v="-2.6854000000000001E-3"/>
    <n v="9.2600000000000001E-5"/>
    <n v="-1.4831999999999998E-3"/>
    <n v="2.6264000000000005E-3"/>
  </r>
  <r>
    <s v="6134"/>
    <s v="萬旭"/>
    <x v="15"/>
    <n v="16.899999999999999"/>
    <n v="17.55"/>
    <n v="18.25"/>
    <n v="17.8"/>
    <n v="18.649999999999999"/>
    <n v="6"/>
    <n v="-12"/>
    <n v="-3"/>
    <n v="-14"/>
    <n v="-21"/>
    <n v="0"/>
    <n v="0"/>
    <n v="0"/>
    <n v="0"/>
    <n v="0"/>
    <n v="1.0139999999999999E-3"/>
    <n v="-2.1060000000000002E-3"/>
    <n v="-5.4750000000000003E-4"/>
    <n v="-2.4920000000000003E-3"/>
    <n v="-3.9164999999999998E-3"/>
  </r>
  <r>
    <s v="6136"/>
    <s v="富爾特"/>
    <x v="41"/>
    <n v="17.25"/>
    <n v="17.2"/>
    <n v="17.25"/>
    <n v="17.350000000000001"/>
    <n v="17.399999999999999"/>
    <n v="-5"/>
    <n v="-3"/>
    <n v="1"/>
    <n v="1"/>
    <n v="0"/>
    <n v="0"/>
    <n v="0"/>
    <n v="0"/>
    <n v="0"/>
    <n v="0"/>
    <n v="-8.6249999999999999E-4"/>
    <n v="-5.1599999999999997E-4"/>
    <n v="1.7249999999999999E-4"/>
    <n v="1.7350000000000002E-4"/>
    <n v="0"/>
  </r>
  <r>
    <s v="6138"/>
    <s v="茂達"/>
    <x v="46"/>
    <n v="132"/>
    <n v="135"/>
    <n v="142"/>
    <n v="135.5"/>
    <n v="140.5"/>
    <n v="-159"/>
    <n v="-261"/>
    <n v="309"/>
    <n v="-1611"/>
    <n v="653"/>
    <n v="401"/>
    <n v="297"/>
    <n v="120"/>
    <n v="297"/>
    <n v="-147"/>
    <n v="-0.20988000000000001"/>
    <n v="-0.35235"/>
    <n v="0.43878"/>
    <n v="-2.1829049999999999"/>
    <n v="0.91746499999999997"/>
  </r>
  <r>
    <s v="6139"/>
    <s v="亞翔"/>
    <x v="45"/>
    <n v="28.05"/>
    <n v="28.2"/>
    <n v="28.5"/>
    <n v="28.05"/>
    <n v="28.65"/>
    <n v="244"/>
    <n v="14"/>
    <n v="39"/>
    <n v="39"/>
    <n v="147"/>
    <n v="0"/>
    <n v="0"/>
    <n v="0"/>
    <n v="0"/>
    <n v="0"/>
    <n v="6.8442000000000003E-2"/>
    <n v="3.9480000000000001E-3"/>
    <n v="1.1115E-2"/>
    <n v="1.0939500000000001E-2"/>
    <n v="4.21155E-2"/>
  </r>
  <r>
    <s v="6140"/>
    <s v="訊達"/>
    <x v="55"/>
    <n v="14.1"/>
    <n v="14.4"/>
    <n v="14.2"/>
    <n v="14.35"/>
    <n v="14.25"/>
    <n v="12"/>
    <n v="2"/>
    <n v="0"/>
    <n v="-5"/>
    <n v="-1"/>
    <n v="0"/>
    <n v="0"/>
    <n v="0"/>
    <n v="0"/>
    <n v="0"/>
    <n v="1.6919999999999999E-3"/>
    <n v="2.8800000000000001E-4"/>
    <n v="0"/>
    <n v="-7.1750000000000004E-4"/>
    <n v="-1.4249999999999999E-4"/>
  </r>
  <r>
    <s v="6141"/>
    <s v="柏承"/>
    <x v="31"/>
    <n v="26.7"/>
    <n v="27.65"/>
    <n v="27.3"/>
    <n v="27.4"/>
    <n v="27.45"/>
    <n v="33"/>
    <n v="-162"/>
    <n v="-113"/>
    <n v="-9"/>
    <n v="-18"/>
    <n v="0"/>
    <n v="0"/>
    <n v="0"/>
    <n v="0"/>
    <n v="0"/>
    <n v="8.8109999999999994E-3"/>
    <n v="-4.4792999999999999E-2"/>
    <n v="-3.0849000000000001E-2"/>
    <n v="-2.4659999999999999E-3"/>
    <n v="-4.9410000000000001E-3"/>
  </r>
  <r>
    <s v="6142"/>
    <s v="友勁"/>
    <x v="37"/>
    <n v="12.15"/>
    <n v="11.9"/>
    <n v="12.15"/>
    <n v="11.95"/>
    <n v="12.05"/>
    <n v="271"/>
    <n v="171"/>
    <n v="208"/>
    <n v="-75"/>
    <n v="116"/>
    <n v="0"/>
    <n v="0"/>
    <n v="0"/>
    <n v="0"/>
    <n v="0"/>
    <n v="3.2926500000000004E-2"/>
    <n v="2.0349000000000003E-2"/>
    <n v="2.5272000000000003E-2"/>
    <n v="-8.9625E-3"/>
    <n v="1.3978000000000003E-2"/>
  </r>
  <r>
    <s v="6143"/>
    <s v="振曜"/>
    <x v="37"/>
    <n v="44.7"/>
    <n v="45.15"/>
    <n v="44.9"/>
    <n v="44.4"/>
    <n v="44.65"/>
    <n v="141"/>
    <n v="78"/>
    <n v="15"/>
    <n v="36"/>
    <n v="100"/>
    <n v="0"/>
    <n v="0"/>
    <n v="0"/>
    <n v="0"/>
    <n v="0"/>
    <n v="6.3027000000000014E-2"/>
    <n v="3.5216999999999998E-2"/>
    <n v="6.7349999999999997E-3"/>
    <n v="1.5983999999999998E-2"/>
    <n v="4.4650000000000002E-2"/>
  </r>
  <r>
    <s v="6144"/>
    <s v="得利影"/>
    <x v="41"/>
    <n v="16.399999999999999"/>
    <n v="15.6"/>
    <n v="15.7"/>
    <n v="17.100000000000001"/>
    <n v="16.95"/>
    <n v="0"/>
    <n v="0"/>
    <n v="0"/>
    <n v="-3"/>
    <n v="8"/>
    <n v="0"/>
    <n v="0"/>
    <n v="0"/>
    <n v="0"/>
    <n v="0"/>
    <n v="0"/>
    <n v="0"/>
    <n v="0"/>
    <n v="-5.13E-4"/>
    <n v="1.356E-3"/>
  </r>
  <r>
    <s v="6146"/>
    <s v="耕興"/>
    <x v="35"/>
    <n v="239.5"/>
    <n v="241.5"/>
    <n v="239"/>
    <n v="239"/>
    <n v="241"/>
    <n v="-15"/>
    <n v="-27"/>
    <n v="-32"/>
    <n v="-10"/>
    <n v="-9"/>
    <n v="0"/>
    <n v="0"/>
    <n v="0"/>
    <n v="0"/>
    <n v="0"/>
    <n v="-3.5924999999999999E-2"/>
    <n v="-6.5204999999999999E-2"/>
    <n v="-7.6480000000000006E-2"/>
    <n v="-2.3900000000000001E-2"/>
    <n v="-2.1690000000000001E-2"/>
  </r>
  <r>
    <s v="6147"/>
    <s v="頎邦"/>
    <x v="35"/>
    <n v="65.099999999999994"/>
    <n v="66.900000000000006"/>
    <n v="67.3"/>
    <n v="66"/>
    <n v="68.2"/>
    <n v="223"/>
    <n v="270"/>
    <n v="-491"/>
    <n v="-2298"/>
    <n v="796"/>
    <n v="1"/>
    <n v="157"/>
    <n v="-55"/>
    <n v="266"/>
    <n v="189"/>
    <n v="0.145173"/>
    <n v="0.18063000000000001"/>
    <n v="-0.33044299999999993"/>
    <n v="-1.51668"/>
    <n v="0.54287200000000002"/>
  </r>
  <r>
    <s v="6148"/>
    <s v="驊宏資"/>
    <x v="55"/>
    <n v="13.2"/>
    <n v="14.2"/>
    <n v="14"/>
    <n v="13.8"/>
    <n v="13.9"/>
    <n v="0"/>
    <n v="-34"/>
    <n v="-13"/>
    <n v="-29"/>
    <n v="-13"/>
    <n v="0"/>
    <n v="0"/>
    <n v="0"/>
    <n v="0"/>
    <n v="0"/>
    <n v="0"/>
    <n v="-4.8279999999999998E-3"/>
    <n v="-1.82E-3"/>
    <n v="-4.0020000000000003E-3"/>
    <n v="-1.8070000000000002E-3"/>
  </r>
  <r>
    <s v="6150"/>
    <s v="撼訊"/>
    <x v="54"/>
    <n v="142"/>
    <n v="151"/>
    <n v="155"/>
    <n v="152"/>
    <n v="153.5"/>
    <n v="60"/>
    <n v="177"/>
    <n v="-6"/>
    <n v="-13"/>
    <n v="-121"/>
    <n v="0"/>
    <n v="0"/>
    <n v="0"/>
    <n v="0"/>
    <n v="0"/>
    <n v="8.5199999999999998E-2"/>
    <n v="0.26727000000000001"/>
    <n v="-9.2999999999999992E-3"/>
    <n v="-1.976E-2"/>
    <n v="-0.18573500000000001"/>
  </r>
  <r>
    <s v="6151"/>
    <s v="晉倫"/>
    <x v="14"/>
    <n v="41.5"/>
    <n v="41.15"/>
    <n v="41.85"/>
    <n v="41.4"/>
    <n v="41.55"/>
    <n v="69"/>
    <n v="-43"/>
    <n v="120"/>
    <n v="-15"/>
    <n v="24"/>
    <n v="0"/>
    <n v="0"/>
    <n v="0"/>
    <n v="0"/>
    <n v="0"/>
    <n v="2.8635000000000001E-2"/>
    <n v="-1.7694500000000002E-2"/>
    <n v="5.0220000000000001E-2"/>
    <n v="-6.2100000000000002E-3"/>
    <n v="9.972E-3"/>
  </r>
  <r>
    <s v="6152"/>
    <s v="百一"/>
    <x v="32"/>
    <n v="10.1"/>
    <n v="10.15"/>
    <n v="10.35"/>
    <n v="10.45"/>
    <n v="10.5"/>
    <n v="253"/>
    <n v="53"/>
    <n v="156"/>
    <n v="38"/>
    <n v="-234"/>
    <n v="0"/>
    <n v="5"/>
    <n v="2"/>
    <n v="0"/>
    <n v="0"/>
    <n v="2.5552999999999996E-2"/>
    <n v="5.3795000000000006E-3"/>
    <n v="1.6146000000000001E-2"/>
    <n v="3.9709999999999997E-3"/>
    <n v="-2.4570000000000002E-2"/>
  </r>
  <r>
    <s v="6153"/>
    <s v="嘉聯益"/>
    <x v="31"/>
    <n v="29"/>
    <n v="29.1"/>
    <n v="29.3"/>
    <n v="29.2"/>
    <n v="29.95"/>
    <n v="-231"/>
    <n v="-689"/>
    <n v="1403"/>
    <n v="-16"/>
    <n v="575"/>
    <n v="0"/>
    <n v="0"/>
    <n v="0"/>
    <n v="0"/>
    <n v="0"/>
    <n v="-6.6989999999999994E-2"/>
    <n v="-0.20049900000000001"/>
    <n v="0.41107900000000003"/>
    <n v="-4.6719999999999999E-3"/>
    <n v="0.17221249999999999"/>
  </r>
  <r>
    <s v="6154"/>
    <s v="順發"/>
    <x v="41"/>
    <n v="13"/>
    <n v="13"/>
    <n v="13"/>
    <n v="13.05"/>
    <n v="13.15"/>
    <n v="6"/>
    <n v="0"/>
    <n v="0"/>
    <n v="27"/>
    <n v="1"/>
    <n v="0"/>
    <n v="0"/>
    <n v="0"/>
    <n v="0"/>
    <n v="0"/>
    <n v="7.7999999999999999E-4"/>
    <n v="0"/>
    <n v="0"/>
    <n v="3.5235000000000002E-3"/>
    <n v="1.315E-4"/>
  </r>
  <r>
    <s v="6155"/>
    <s v="鈞寶"/>
    <x v="34"/>
    <n v="25.05"/>
    <n v="25.4"/>
    <n v="25.3"/>
    <n v="25.3"/>
    <n v="25.65"/>
    <n v="112"/>
    <n v="169"/>
    <n v="89"/>
    <n v="108"/>
    <n v="134"/>
    <n v="0"/>
    <n v="0"/>
    <n v="0"/>
    <n v="0"/>
    <n v="0"/>
    <n v="2.8055999999999998E-2"/>
    <n v="4.2925999999999992E-2"/>
    <n v="2.2517000000000002E-2"/>
    <n v="2.7324000000000001E-2"/>
    <n v="3.4370999999999999E-2"/>
  </r>
  <r>
    <s v="6156"/>
    <s v="松上"/>
    <x v="31"/>
    <n v="17.350000000000001"/>
    <n v="17.899999999999999"/>
    <n v="17.55"/>
    <n v="17.55"/>
    <n v="17.850000000000001"/>
    <n v="147"/>
    <n v="132"/>
    <n v="-13"/>
    <n v="21"/>
    <n v="102"/>
    <n v="0"/>
    <n v="0"/>
    <n v="0"/>
    <n v="0"/>
    <n v="0"/>
    <n v="2.5504500000000003E-2"/>
    <n v="2.3627999999999996E-2"/>
    <n v="-2.2815000000000001E-3"/>
    <n v="3.6855E-3"/>
    <n v="1.8207000000000001E-2"/>
  </r>
  <r>
    <s v="6158"/>
    <s v="禾昌"/>
    <x v="15"/>
    <n v="28.45"/>
    <n v="29.4"/>
    <n v="28.7"/>
    <n v="28.7"/>
    <n v="29"/>
    <n v="10"/>
    <n v="26"/>
    <n v="7"/>
    <n v="19"/>
    <n v="21"/>
    <n v="0"/>
    <n v="0"/>
    <n v="0"/>
    <n v="0"/>
    <n v="0"/>
    <n v="2.8449999999999999E-3"/>
    <n v="7.6439999999999998E-3"/>
    <n v="2.0089999999999999E-3"/>
    <n v="5.4529999999999995E-3"/>
    <n v="6.0899999999999999E-3"/>
  </r>
  <r>
    <s v="6160"/>
    <s v="欣技"/>
    <x v="57"/>
    <n v="18.850000000000001"/>
    <n v="19.3"/>
    <n v="19.5"/>
    <n v="19.5"/>
    <n v="19.45"/>
    <n v="63"/>
    <n v="68"/>
    <n v="14"/>
    <n v="-23"/>
    <n v="90"/>
    <n v="0"/>
    <n v="0"/>
    <n v="0"/>
    <n v="0"/>
    <n v="0"/>
    <n v="1.1875500000000002E-2"/>
    <n v="1.3124E-2"/>
    <n v="2.7299999999999998E-3"/>
    <n v="-4.4850000000000003E-3"/>
    <n v="1.7505E-2"/>
  </r>
  <r>
    <s v="6161"/>
    <s v="捷波"/>
    <x v="36"/>
    <n v="21.25"/>
    <n v="21.3"/>
    <n v="21.35"/>
    <n v="21.45"/>
    <n v="21.55"/>
    <n v="25"/>
    <n v="51"/>
    <n v="28"/>
    <n v="95"/>
    <n v="79"/>
    <n v="0"/>
    <n v="0"/>
    <n v="0"/>
    <n v="0"/>
    <n v="0"/>
    <n v="5.3125000000000004E-3"/>
    <n v="1.0862999999999999E-2"/>
    <n v="5.9780000000000007E-3"/>
    <n v="2.03775E-2"/>
    <n v="1.7024500000000001E-2"/>
  </r>
  <r>
    <s v="6163"/>
    <s v="華電網"/>
    <x v="55"/>
    <n v="18.8"/>
    <n v="18.899999999999999"/>
    <n v="19.05"/>
    <n v="18.95"/>
    <n v="18.899999999999999"/>
    <n v="4"/>
    <n v="-273"/>
    <n v="216"/>
    <n v="94"/>
    <n v="-118"/>
    <n v="0"/>
    <n v="0"/>
    <n v="0"/>
    <n v="0"/>
    <n v="0"/>
    <n v="7.5200000000000006E-4"/>
    <n v="-5.1596999999999997E-2"/>
    <n v="4.1148000000000004E-2"/>
    <n v="1.7812999999999999E-2"/>
    <n v="-2.2301999999999999E-2"/>
  </r>
  <r>
    <s v="6164"/>
    <s v="華興"/>
    <x v="28"/>
    <n v="9.76"/>
    <n v="9.7100000000000009"/>
    <n v="9.75"/>
    <n v="9.7200000000000006"/>
    <n v="10.1"/>
    <n v="203"/>
    <n v="52"/>
    <n v="117"/>
    <n v="58"/>
    <n v="161"/>
    <n v="0"/>
    <n v="0"/>
    <n v="0"/>
    <n v="0"/>
    <n v="0"/>
    <n v="1.9812799999999998E-2"/>
    <n v="5.0492000000000011E-3"/>
    <n v="1.1407499999999999E-2"/>
    <n v="5.6375999999999996E-3"/>
    <n v="1.6260999999999998E-2"/>
  </r>
  <r>
    <s v="6165"/>
    <s v="浪凡"/>
    <x v="15"/>
    <n v="32.6"/>
    <n v="33.1"/>
    <n v="32.049999999999997"/>
    <n v="31.85"/>
    <n v="31.8"/>
    <n v="80"/>
    <n v="-91"/>
    <n v="-152"/>
    <n v="-30"/>
    <n v="-37"/>
    <n v="0"/>
    <n v="0"/>
    <n v="0"/>
    <n v="0"/>
    <n v="0"/>
    <n v="2.6079999999999999E-2"/>
    <n v="-3.0120999999999998E-2"/>
    <n v="-4.8715999999999995E-2"/>
    <n v="-9.5549999999999993E-3"/>
    <n v="-1.1766000000000002E-2"/>
  </r>
  <r>
    <s v="6166"/>
    <s v="凌華"/>
    <x v="49"/>
    <n v="58"/>
    <n v="58.5"/>
    <n v="59.9"/>
    <n v="58.9"/>
    <n v="59.3"/>
    <n v="3"/>
    <n v="-25"/>
    <n v="48"/>
    <n v="-28"/>
    <n v="-12"/>
    <n v="0"/>
    <n v="0"/>
    <n v="0"/>
    <n v="0"/>
    <n v="0"/>
    <n v="1.74E-3"/>
    <n v="-1.4625000000000001E-2"/>
    <n v="2.8752E-2"/>
    <n v="-1.6492E-2"/>
    <n v="-7.1159999999999991E-3"/>
  </r>
  <r>
    <s v="6167"/>
    <s v="久正"/>
    <x v="64"/>
    <n v="8.34"/>
    <n v="8.31"/>
    <n v="8.27"/>
    <n v="8.15"/>
    <n v="8.35"/>
    <n v="124"/>
    <n v="-89"/>
    <n v="63"/>
    <n v="-44"/>
    <n v="37"/>
    <n v="0"/>
    <n v="0"/>
    <n v="0"/>
    <n v="0"/>
    <n v="0"/>
    <n v="1.0341600000000001E-2"/>
    <n v="-7.3959000000000004E-3"/>
    <n v="5.2100999999999996E-3"/>
    <n v="-3.5860000000000002E-3"/>
    <n v="3.0894999999999998E-3"/>
  </r>
  <r>
    <s v="6168"/>
    <s v="宏齊"/>
    <x v="28"/>
    <n v="19.399999999999999"/>
    <n v="19.850000000000001"/>
    <n v="19.95"/>
    <n v="20.2"/>
    <n v="20.65"/>
    <n v="563"/>
    <n v="135"/>
    <n v="-296"/>
    <n v="660"/>
    <n v="342"/>
    <n v="0"/>
    <n v="0"/>
    <n v="0"/>
    <n v="0"/>
    <n v="0"/>
    <n v="0.10922199999999999"/>
    <n v="2.6797499999999998E-2"/>
    <n v="-5.9052E-2"/>
    <n v="0.13331999999999999"/>
    <n v="7.0622999999999991E-2"/>
  </r>
  <r>
    <s v="6169"/>
    <s v="昱泉"/>
    <x v="66"/>
    <n v="27.1"/>
    <n v="27.6"/>
    <n v="27.75"/>
    <n v="26.75"/>
    <n v="26.6"/>
    <n v="15"/>
    <n v="-13"/>
    <n v="-11"/>
    <n v="7"/>
    <n v="-3"/>
    <n v="0"/>
    <n v="0"/>
    <n v="0"/>
    <n v="0"/>
    <n v="0"/>
    <n v="4.065E-3"/>
    <n v="-3.588E-3"/>
    <n v="-3.0525000000000001E-3"/>
    <n v="1.8725E-3"/>
    <n v="-7.980000000000001E-4"/>
  </r>
  <r>
    <s v="6170"/>
    <s v="統振"/>
    <x v="41"/>
    <n v="24.5"/>
    <n v="24.5"/>
    <n v="24.5"/>
    <n v="24.4"/>
    <n v="24.4"/>
    <n v="222"/>
    <n v="-67"/>
    <n v="176"/>
    <n v="47"/>
    <n v="88"/>
    <n v="0"/>
    <n v="0"/>
    <n v="0"/>
    <n v="0"/>
    <n v="0"/>
    <n v="5.4390000000000001E-2"/>
    <n v="-1.6414999999999999E-2"/>
    <n v="4.3119999999999999E-2"/>
    <n v="1.1467999999999999E-2"/>
    <n v="2.1471999999999998E-2"/>
  </r>
  <r>
    <s v="6171"/>
    <s v="亞銳士"/>
    <x v="5"/>
    <n v="27.1"/>
    <n v="27.1"/>
    <n v="26.95"/>
    <n v="26.65"/>
    <n v="26.5"/>
    <n v="59"/>
    <n v="44"/>
    <n v="3"/>
    <n v="-4"/>
    <n v="-1"/>
    <n v="0"/>
    <n v="0"/>
    <n v="0"/>
    <n v="0"/>
    <n v="0"/>
    <n v="1.5989E-2"/>
    <n v="1.1924000000000001E-2"/>
    <n v="8.0849999999999997E-4"/>
    <n v="-1.0659999999999999E-3"/>
    <n v="-2.6499999999999999E-4"/>
  </r>
  <r>
    <s v="6172"/>
    <s v="互億"/>
    <x v="37"/>
    <n v="34.9"/>
    <n v="37.15"/>
    <n v="37.1"/>
    <n v="36.450000000000003"/>
    <n v="36.5"/>
    <n v="3"/>
    <n v="-11"/>
    <n v="4"/>
    <n v="-5"/>
    <n v="-4"/>
    <n v="0"/>
    <n v="0"/>
    <n v="0"/>
    <n v="0"/>
    <n v="0"/>
    <n v="1.047E-3"/>
    <n v="-4.0864999999999999E-3"/>
    <n v="1.4840000000000001E-3"/>
    <n v="-1.8224999999999999E-3"/>
    <n v="-1.4599999999999999E-3"/>
  </r>
  <r>
    <s v="6173"/>
    <s v="信昌電"/>
    <x v="34"/>
    <n v="58"/>
    <n v="61.1"/>
    <n v="60.8"/>
    <n v="60.4"/>
    <n v="61.4"/>
    <n v="609"/>
    <n v="683"/>
    <n v="-216"/>
    <n v="168"/>
    <n v="-313"/>
    <n v="0"/>
    <n v="0"/>
    <n v="0"/>
    <n v="0"/>
    <n v="0"/>
    <n v="0.35321999999999998"/>
    <n v="0.41731300000000005"/>
    <n v="-0.131328"/>
    <n v="0.10147199999999999"/>
    <n v="-0.19218200000000002"/>
  </r>
  <r>
    <s v="6174"/>
    <s v="安碁"/>
    <x v="34"/>
    <n v="16.95"/>
    <n v="16.75"/>
    <n v="16.899999999999999"/>
    <n v="16.899999999999999"/>
    <n v="17.25"/>
    <n v="-10"/>
    <n v="-6"/>
    <n v="-3"/>
    <n v="-2"/>
    <n v="0"/>
    <n v="0"/>
    <n v="0"/>
    <n v="0"/>
    <n v="0"/>
    <n v="0"/>
    <n v="-1.6949999999999999E-3"/>
    <n v="-1.005E-3"/>
    <n v="-5.0699999999999996E-4"/>
    <n v="-3.3799999999999998E-4"/>
    <n v="0"/>
  </r>
  <r>
    <s v="6175"/>
    <s v="立敦"/>
    <x v="34"/>
    <n v="32.4"/>
    <n v="33.299999999999997"/>
    <n v="33.200000000000003"/>
    <n v="32.799999999999997"/>
    <n v="33.9"/>
    <n v="174"/>
    <n v="65"/>
    <n v="-85"/>
    <n v="11"/>
    <n v="283"/>
    <n v="0"/>
    <n v="0"/>
    <n v="0"/>
    <n v="0"/>
    <n v="0"/>
    <n v="5.6375999999999996E-2"/>
    <n v="2.1645000000000001E-2"/>
    <n v="-2.8220000000000005E-2"/>
    <n v="3.6079999999999997E-3"/>
    <n v="9.5936999999999995E-2"/>
  </r>
  <r>
    <s v="6176"/>
    <s v="瑞儀"/>
    <x v="65"/>
    <n v="116"/>
    <n v="117.5"/>
    <n v="117.5"/>
    <n v="116.5"/>
    <n v="118"/>
    <n v="-44"/>
    <n v="272"/>
    <n v="214"/>
    <n v="-125"/>
    <n v="299"/>
    <n v="0"/>
    <n v="0"/>
    <n v="0"/>
    <n v="0"/>
    <n v="0"/>
    <n v="-5.1040000000000002E-2"/>
    <n v="0.3196"/>
    <n v="0.25145000000000001"/>
    <n v="-0.145625"/>
    <n v="0.35282000000000002"/>
  </r>
  <r>
    <s v="6177"/>
    <s v="達麗"/>
    <x v="5"/>
    <n v="28.8"/>
    <n v="29.55"/>
    <n v="30.25"/>
    <n v="29.75"/>
    <n v="29.85"/>
    <n v="4"/>
    <n v="45"/>
    <n v="27"/>
    <n v="-64"/>
    <n v="0"/>
    <n v="0"/>
    <n v="0"/>
    <n v="0"/>
    <n v="0"/>
    <n v="0"/>
    <n v="1.152E-3"/>
    <n v="1.32975E-2"/>
    <n v="8.1674999999999994E-3"/>
    <n v="-1.9040000000000001E-2"/>
    <n v="0"/>
  </r>
  <r>
    <s v="6179"/>
    <s v="亞通"/>
    <x v="2"/>
    <n v="30.5"/>
    <n v="30.85"/>
    <n v="32.1"/>
    <n v="31.5"/>
    <n v="31.65"/>
    <n v="15"/>
    <n v="8"/>
    <n v="-42"/>
    <n v="-41"/>
    <n v="0"/>
    <n v="0"/>
    <n v="0"/>
    <n v="0"/>
    <n v="0"/>
    <n v="0"/>
    <n v="4.5750000000000001E-3"/>
    <n v="2.4680000000000001E-3"/>
    <n v="-1.3482000000000001E-2"/>
    <n v="-1.2914999999999999E-2"/>
    <n v="0"/>
  </r>
  <r>
    <s v="6180"/>
    <s v="橘子"/>
    <x v="66"/>
    <n v="66.099999999999994"/>
    <n v="66.599999999999994"/>
    <n v="65.599999999999994"/>
    <n v="64.2"/>
    <n v="64.3"/>
    <n v="23"/>
    <n v="-128"/>
    <n v="-933"/>
    <n v="-1399"/>
    <n v="-85"/>
    <n v="0"/>
    <n v="0"/>
    <n v="0"/>
    <n v="0"/>
    <n v="0"/>
    <n v="1.5203E-2"/>
    <n v="-8.524799999999999E-2"/>
    <n v="-0.61204799999999993"/>
    <n v="-0.89815800000000001"/>
    <n v="-5.4655000000000002E-2"/>
  </r>
  <r>
    <s v="6182"/>
    <s v="合晶"/>
    <x v="38"/>
    <n v="44.9"/>
    <n v="49.35"/>
    <n v="49.65"/>
    <n v="50"/>
    <n v="50.8"/>
    <n v="1952"/>
    <n v="-604"/>
    <n v="-11360"/>
    <n v="-195"/>
    <n v="-831"/>
    <n v="428"/>
    <n v="0"/>
    <n v="418"/>
    <n v="15"/>
    <n v="0"/>
    <n v="0.876448"/>
    <n v="-0.29807400000000001"/>
    <n v="-5.6402400000000004"/>
    <n v="-9.7500000000000003E-2"/>
    <n v="-0.42214799999999997"/>
  </r>
  <r>
    <s v="6183"/>
    <s v="關貿"/>
    <x v="67"/>
    <n v="49.25"/>
    <n v="49.3"/>
    <n v="49.25"/>
    <n v="48.95"/>
    <n v="49.15"/>
    <n v="8"/>
    <n v="10"/>
    <n v="7"/>
    <n v="-19"/>
    <n v="3"/>
    <n v="0"/>
    <n v="0"/>
    <n v="0"/>
    <n v="0"/>
    <n v="0"/>
    <n v="3.9399999999999999E-3"/>
    <n v="4.9300000000000004E-3"/>
    <n v="3.4475E-3"/>
    <n v="-9.3005000000000015E-3"/>
    <n v="1.4744999999999999E-3"/>
  </r>
  <r>
    <s v="6184"/>
    <s v="大豐電"/>
    <x v="32"/>
    <n v="45"/>
    <n v="45.15"/>
    <n v="45.1"/>
    <n v="45.2"/>
    <n v="45.15"/>
    <n v="26"/>
    <n v="21"/>
    <n v="19"/>
    <n v="-5"/>
    <n v="21"/>
    <n v="0"/>
    <n v="0"/>
    <n v="0"/>
    <n v="0"/>
    <n v="0"/>
    <n v="1.17E-2"/>
    <n v="9.4815000000000003E-3"/>
    <n v="8.5690000000000002E-3"/>
    <n v="-2.2599999999999999E-3"/>
    <n v="9.4815000000000003E-3"/>
  </r>
  <r>
    <s v="6185"/>
    <s v="幃翔"/>
    <x v="15"/>
    <n v="12.6"/>
    <n v="12.65"/>
    <n v="12.75"/>
    <n v="12.65"/>
    <n v="12.7"/>
    <n v="7"/>
    <n v="13"/>
    <n v="3"/>
    <n v="-4"/>
    <n v="19"/>
    <n v="0"/>
    <n v="0"/>
    <n v="0"/>
    <n v="0"/>
    <n v="0"/>
    <n v="8.8200000000000008E-4"/>
    <n v="1.6445000000000001E-3"/>
    <n v="3.8249999999999997E-4"/>
    <n v="-5.0600000000000005E-4"/>
    <n v="2.4129999999999998E-3"/>
  </r>
  <r>
    <s v="6186"/>
    <s v="新潤"/>
    <x v="5"/>
    <n v="27.05"/>
    <n v="27.05"/>
    <n v="27.75"/>
    <n v="27.85"/>
    <n v="27.95"/>
    <n v="9"/>
    <n v="-41"/>
    <n v="-10"/>
    <n v="-2"/>
    <n v="-26"/>
    <n v="0"/>
    <n v="0"/>
    <n v="0"/>
    <n v="0"/>
    <n v="0"/>
    <n v="2.4345E-3"/>
    <n v="-1.10905E-2"/>
    <n v="-2.7750000000000001E-3"/>
    <n v="-5.5699999999999999E-4"/>
    <n v="-7.2669999999999992E-3"/>
  </r>
  <r>
    <s v="6187"/>
    <s v="萬潤"/>
    <x v="39"/>
    <n v="125"/>
    <n v="128"/>
    <n v="129.5"/>
    <n v="129.5"/>
    <n v="130"/>
    <n v="240"/>
    <n v="-116"/>
    <n v="83"/>
    <n v="271"/>
    <n v="15"/>
    <n v="0"/>
    <n v="0"/>
    <n v="0"/>
    <n v="0"/>
    <n v="100"/>
    <n v="0.3"/>
    <n v="-0.14848"/>
    <n v="0.107485"/>
    <n v="0.35094500000000001"/>
    <n v="1.95E-2"/>
  </r>
  <r>
    <s v="6188"/>
    <s v="廣明"/>
    <x v="44"/>
    <n v="39.4"/>
    <n v="40.25"/>
    <n v="40.299999999999997"/>
    <n v="40"/>
    <n v="40.799999999999997"/>
    <n v="-141"/>
    <n v="378"/>
    <n v="-10"/>
    <n v="116"/>
    <n v="621"/>
    <n v="0"/>
    <n v="0"/>
    <n v="0"/>
    <n v="0"/>
    <n v="0"/>
    <n v="-5.5553999999999999E-2"/>
    <n v="0.152145"/>
    <n v="-4.0299999999999997E-3"/>
    <n v="4.6399999999999997E-2"/>
    <n v="0.25336799999999998"/>
  </r>
  <r>
    <s v="6189"/>
    <s v="豐藝"/>
    <x v="14"/>
    <n v="39.450000000000003"/>
    <n v="39.65"/>
    <n v="39.65"/>
    <n v="39.5"/>
    <n v="39.799999999999997"/>
    <n v="-145"/>
    <n v="-74"/>
    <n v="-52"/>
    <n v="-140"/>
    <n v="40"/>
    <n v="0"/>
    <n v="0"/>
    <n v="0"/>
    <n v="0"/>
    <n v="0"/>
    <n v="-5.7202500000000003E-2"/>
    <n v="-2.9340999999999999E-2"/>
    <n v="-2.0617999999999997E-2"/>
    <n v="-5.5300000000000002E-2"/>
    <n v="1.592E-2"/>
  </r>
  <r>
    <s v="6190"/>
    <s v="萬泰科"/>
    <x v="15"/>
    <n v="22.2"/>
    <n v="22"/>
    <n v="22.05"/>
    <n v="22.3"/>
    <n v="24.2"/>
    <n v="-426"/>
    <n v="-401"/>
    <n v="187"/>
    <n v="-20"/>
    <n v="-65"/>
    <n v="0"/>
    <n v="0"/>
    <n v="0"/>
    <n v="0"/>
    <n v="0"/>
    <n v="-9.4571999999999989E-2"/>
    <n v="-8.8220000000000007E-2"/>
    <n v="4.1233500000000006E-2"/>
    <n v="-4.4600000000000004E-3"/>
    <n v="-1.5730000000000001E-2"/>
  </r>
  <r>
    <s v="6191"/>
    <s v="精成科"/>
    <x v="31"/>
    <n v="29.95"/>
    <n v="31.5"/>
    <n v="31.2"/>
    <n v="30.9"/>
    <n v="31.5"/>
    <n v="1287"/>
    <n v="354"/>
    <n v="-1039"/>
    <n v="476"/>
    <n v="552"/>
    <n v="0"/>
    <n v="0"/>
    <n v="0"/>
    <n v="0"/>
    <n v="0"/>
    <n v="0.38545650000000004"/>
    <n v="0.11151"/>
    <n v="-0.32416800000000001"/>
    <n v="0.14708399999999999"/>
    <n v="0.17388000000000001"/>
  </r>
  <r>
    <s v="6192"/>
    <s v="巨路"/>
    <x v="17"/>
    <n v="70.5"/>
    <n v="70.2"/>
    <n v="70.7"/>
    <n v="70.5"/>
    <n v="71.400000000000006"/>
    <n v="49"/>
    <n v="-28"/>
    <n v="-2"/>
    <n v="19"/>
    <n v="61"/>
    <n v="0"/>
    <n v="0"/>
    <n v="0"/>
    <n v="0"/>
    <n v="0"/>
    <n v="3.4544999999999999E-2"/>
    <n v="-1.9656E-2"/>
    <n v="-1.4140000000000001E-3"/>
    <n v="1.3395000000000001E-2"/>
    <n v="4.3554000000000002E-2"/>
  </r>
  <r>
    <s v="6194"/>
    <s v="育富"/>
    <x v="31"/>
    <n v="30.5"/>
    <n v="30.65"/>
    <n v="30.6"/>
    <n v="30.35"/>
    <n v="30.4"/>
    <n v="0"/>
    <n v="0"/>
    <n v="-3"/>
    <n v="-5"/>
    <n v="2"/>
    <n v="0"/>
    <n v="0"/>
    <n v="0"/>
    <n v="0"/>
    <n v="0"/>
    <n v="0"/>
    <n v="0"/>
    <n v="-9.1800000000000009E-4"/>
    <n v="-1.5175E-3"/>
    <n v="6.0799999999999993E-4"/>
  </r>
  <r>
    <s v="6195"/>
    <s v="詩肯"/>
    <x v="9"/>
    <n v="52.9"/>
    <n v="53.9"/>
    <n v="53.8"/>
    <n v="52.8"/>
    <n v="52.8"/>
    <n v="33"/>
    <n v="-3"/>
    <n v="-2"/>
    <n v="10"/>
    <n v="4"/>
    <n v="0"/>
    <n v="0"/>
    <n v="0"/>
    <n v="0"/>
    <n v="0"/>
    <n v="1.7457E-2"/>
    <n v="-1.6169999999999999E-3"/>
    <n v="-1.0759999999999999E-3"/>
    <n v="5.28E-3"/>
    <n v="2.1119999999999997E-3"/>
  </r>
  <r>
    <s v="6196"/>
    <s v="帆宣"/>
    <x v="45"/>
    <n v="96.4"/>
    <n v="100"/>
    <n v="100"/>
    <n v="100"/>
    <n v="102.5"/>
    <n v="90"/>
    <n v="191"/>
    <n v="-77"/>
    <n v="-29"/>
    <n v="38"/>
    <n v="0"/>
    <n v="0"/>
    <n v="0"/>
    <n v="0"/>
    <n v="0"/>
    <n v="8.6760000000000004E-2"/>
    <n v="0.191"/>
    <n v="-7.6999999999999999E-2"/>
    <n v="-2.9000000000000001E-2"/>
    <n v="3.8949999999999999E-2"/>
  </r>
  <r>
    <s v="6197"/>
    <s v="佳必琪"/>
    <x v="15"/>
    <n v="36.950000000000003"/>
    <n v="37.549999999999997"/>
    <n v="37.799999999999997"/>
    <n v="37.75"/>
    <n v="38.15"/>
    <n v="63"/>
    <n v="-46"/>
    <n v="46"/>
    <n v="-39"/>
    <n v="-28"/>
    <n v="0"/>
    <n v="0"/>
    <n v="0"/>
    <n v="0"/>
    <n v="0"/>
    <n v="2.3278500000000004E-2"/>
    <n v="-1.7273E-2"/>
    <n v="1.7388000000000001E-2"/>
    <n v="-1.4722499999999999E-2"/>
    <n v="-1.0682000000000001E-2"/>
  </r>
  <r>
    <s v="6198"/>
    <s v="凌泰"/>
    <x v="46"/>
    <n v="37.5"/>
    <n v="37.5"/>
    <n v="37.5"/>
    <n v="38"/>
    <n v="38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85"/>
    <n v="15.8"/>
    <n v="15.75"/>
    <n v="17.3"/>
    <n v="19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5.7"/>
    <n v="46.2"/>
    <n v="45.9"/>
    <n v="45.75"/>
    <n v="46"/>
    <n v="1"/>
    <n v="4"/>
    <n v="-22"/>
    <n v="-13"/>
    <n v="-4"/>
    <n v="0"/>
    <n v="0"/>
    <n v="0"/>
    <n v="0"/>
    <n v="0"/>
    <n v="4.5700000000000005E-4"/>
    <n v="1.848E-3"/>
    <n v="-1.0097999999999999E-2"/>
    <n v="-5.9474999999999997E-3"/>
    <n v="-1.8400000000000001E-3"/>
  </r>
  <r>
    <s v="6202"/>
    <s v="盛群"/>
    <x v="46"/>
    <n v="89.9"/>
    <n v="93.2"/>
    <n v="92.9"/>
    <n v="94.2"/>
    <n v="94.6"/>
    <n v="489"/>
    <n v="-564"/>
    <n v="148"/>
    <n v="326"/>
    <n v="-52"/>
    <n v="0"/>
    <n v="0"/>
    <n v="0"/>
    <n v="0"/>
    <n v="0"/>
    <n v="0.43961100000000009"/>
    <n v="-0.525648"/>
    <n v="0.137492"/>
    <n v="0.30709200000000003"/>
    <n v="-4.9192E-2"/>
  </r>
  <r>
    <s v="6203"/>
    <s v="海韻電"/>
    <x v="10"/>
    <n v="100"/>
    <n v="105"/>
    <n v="104"/>
    <n v="104"/>
    <n v="104.5"/>
    <n v="97"/>
    <n v="181"/>
    <n v="-104"/>
    <n v="149"/>
    <n v="26"/>
    <n v="0"/>
    <n v="0"/>
    <n v="0"/>
    <n v="0"/>
    <n v="0"/>
    <n v="9.7000000000000003E-2"/>
    <n v="0.19005"/>
    <n v="-0.10816000000000001"/>
    <n v="0.15495999999999999"/>
    <n v="2.717E-2"/>
  </r>
  <r>
    <s v="6204"/>
    <s v="艾華"/>
    <x v="34"/>
    <n v="106.5"/>
    <n v="112"/>
    <n v="114"/>
    <n v="113.5"/>
    <n v="117"/>
    <n v="14"/>
    <n v="41"/>
    <n v="-9"/>
    <n v="27"/>
    <n v="17"/>
    <n v="0"/>
    <n v="0"/>
    <n v="0"/>
    <n v="0"/>
    <n v="0"/>
    <n v="1.491E-2"/>
    <n v="4.5920000000000002E-2"/>
    <n v="-1.026E-2"/>
    <n v="3.0644999999999999E-2"/>
    <n v="1.9890000000000001E-2"/>
  </r>
  <r>
    <s v="6205"/>
    <s v="詮欣"/>
    <x v="15"/>
    <n v="30.6"/>
    <n v="30.7"/>
    <n v="31"/>
    <n v="31"/>
    <n v="31"/>
    <n v="-12"/>
    <n v="-33"/>
    <n v="38"/>
    <n v="-37"/>
    <n v="-66"/>
    <n v="0"/>
    <n v="0"/>
    <n v="0"/>
    <n v="0"/>
    <n v="0"/>
    <n v="-3.6720000000000004E-3"/>
    <n v="-1.0130999999999999E-2"/>
    <n v="1.1780000000000001E-2"/>
    <n v="-1.1469999999999999E-2"/>
    <n v="-2.0459999999999999E-2"/>
  </r>
  <r>
    <s v="6206"/>
    <s v="飛捷"/>
    <x v="57"/>
    <n v="61.2"/>
    <n v="61.9"/>
    <n v="61.9"/>
    <n v="61"/>
    <n v="62.4"/>
    <n v="-40"/>
    <n v="-34"/>
    <n v="-25"/>
    <n v="-143"/>
    <n v="-59"/>
    <n v="0"/>
    <n v="0"/>
    <n v="0"/>
    <n v="0"/>
    <n v="0"/>
    <n v="-2.4479999999999998E-2"/>
    <n v="-2.1045999999999999E-2"/>
    <n v="-1.5474999999999999E-2"/>
    <n v="-8.7230000000000002E-2"/>
    <n v="-3.6816000000000002E-2"/>
  </r>
  <r>
    <s v="6207"/>
    <s v="雷科"/>
    <x v="32"/>
    <n v="28.1"/>
    <n v="28.35"/>
    <n v="28.2"/>
    <n v="28.2"/>
    <n v="28.6"/>
    <n v="35"/>
    <n v="-38"/>
    <n v="-6"/>
    <n v="26"/>
    <n v="37"/>
    <n v="0"/>
    <n v="0"/>
    <n v="0"/>
    <n v="0"/>
    <n v="0"/>
    <n v="9.835E-3"/>
    <n v="-1.0773E-2"/>
    <n v="-1.6919999999999999E-3"/>
    <n v="7.3319999999999991E-3"/>
    <n v="1.0582000000000001E-2"/>
  </r>
  <r>
    <s v="6208"/>
    <s v="日揚"/>
    <x v="45"/>
    <n v="39.25"/>
    <n v="39.6"/>
    <n v="40.15"/>
    <n v="39.75"/>
    <n v="40"/>
    <n v="104"/>
    <n v="29"/>
    <n v="-20"/>
    <n v="-21"/>
    <n v="75"/>
    <n v="0"/>
    <n v="0"/>
    <n v="0"/>
    <n v="0"/>
    <n v="0"/>
    <n v="4.0820000000000002E-2"/>
    <n v="1.1484000000000001E-2"/>
    <n v="-8.0300000000000007E-3"/>
    <n v="-8.3475000000000008E-3"/>
    <n v="0.03"/>
  </r>
  <r>
    <s v="6209"/>
    <s v="今國光"/>
    <x v="63"/>
    <n v="32.35"/>
    <n v="32.6"/>
    <n v="32.6"/>
    <n v="32.700000000000003"/>
    <n v="33.549999999999997"/>
    <n v="289"/>
    <n v="-117"/>
    <n v="403"/>
    <n v="194"/>
    <n v="246"/>
    <n v="0"/>
    <n v="0"/>
    <n v="0"/>
    <n v="0"/>
    <n v="0"/>
    <n v="9.3491499999999991E-2"/>
    <n v="-3.8142000000000002E-2"/>
    <n v="0.13137800000000002"/>
    <n v="6.3438000000000008E-2"/>
    <n v="8.2532999999999995E-2"/>
  </r>
  <r>
    <s v="6210"/>
    <s v="慶生"/>
    <x v="31"/>
    <n v="40.799999999999997"/>
    <n v="41.5"/>
    <n v="41"/>
    <n v="40.9"/>
    <n v="41.4"/>
    <n v="0"/>
    <n v="0"/>
    <n v="0"/>
    <n v="1"/>
    <n v="6"/>
    <n v="0"/>
    <n v="0"/>
    <n v="0"/>
    <n v="0"/>
    <n v="0"/>
    <n v="0"/>
    <n v="0"/>
    <n v="0"/>
    <n v="4.0899999999999997E-4"/>
    <n v="2.4839999999999997E-3"/>
  </r>
  <r>
    <s v="6212"/>
    <s v="理銘"/>
    <x v="5"/>
    <n v="61.9"/>
    <n v="62.3"/>
    <n v="62.4"/>
    <n v="60.4"/>
    <n v="59.7"/>
    <n v="6"/>
    <n v="1"/>
    <n v="-2"/>
    <n v="-2"/>
    <n v="-1"/>
    <n v="0"/>
    <n v="0"/>
    <n v="0"/>
    <n v="0"/>
    <n v="0"/>
    <n v="3.7139999999999999E-3"/>
    <n v="6.2299999999999996E-4"/>
    <n v="-1.248E-3"/>
    <n v="-1.2079999999999999E-3"/>
    <n v="-5.9699999999999998E-4"/>
  </r>
  <r>
    <s v="6213"/>
    <s v="聯茂"/>
    <x v="17"/>
    <n v="122.5"/>
    <n v="124.5"/>
    <n v="124.5"/>
    <n v="122"/>
    <n v="124"/>
    <n v="203"/>
    <n v="453"/>
    <n v="-149"/>
    <n v="-74"/>
    <n v="107"/>
    <n v="-299"/>
    <n v="0"/>
    <n v="0"/>
    <n v="0"/>
    <n v="0"/>
    <n v="0.24867500000000001"/>
    <n v="0.56398499999999996"/>
    <n v="-0.185505"/>
    <n v="-9.0279999999999999E-2"/>
    <n v="0.13267999999999999"/>
  </r>
  <r>
    <s v="6214"/>
    <s v="精誠"/>
    <x v="55"/>
    <n v="86.4"/>
    <n v="86.6"/>
    <n v="86.9"/>
    <n v="86.5"/>
    <n v="86.8"/>
    <n v="-5"/>
    <n v="-75"/>
    <n v="-92"/>
    <n v="-92"/>
    <n v="-32"/>
    <n v="0"/>
    <n v="0"/>
    <n v="0"/>
    <n v="0"/>
    <n v="0"/>
    <n v="-4.3200000000000001E-3"/>
    <n v="-6.4949999999999994E-2"/>
    <n v="-7.9948000000000005E-2"/>
    <n v="-7.9579999999999998E-2"/>
    <n v="-2.7775999999999999E-2"/>
  </r>
  <r>
    <s v="6215"/>
    <s v="和椿"/>
    <x v="55"/>
    <n v="21.4"/>
    <n v="21.65"/>
    <n v="22.5"/>
    <n v="21.8"/>
    <n v="21.8"/>
    <n v="188"/>
    <n v="19"/>
    <n v="425"/>
    <n v="-863"/>
    <n v="189"/>
    <n v="0"/>
    <n v="0"/>
    <n v="0"/>
    <n v="0"/>
    <n v="0"/>
    <n v="4.0231999999999997E-2"/>
    <n v="4.1135E-3"/>
    <n v="9.5625000000000002E-2"/>
    <n v="-0.18813400000000002"/>
    <n v="4.1201999999999996E-2"/>
  </r>
  <r>
    <s v="6216"/>
    <s v="居易"/>
    <x v="37"/>
    <n v="25"/>
    <n v="25.2"/>
    <n v="25.2"/>
    <n v="25.1"/>
    <n v="25.1"/>
    <n v="-26"/>
    <n v="6"/>
    <n v="-11"/>
    <n v="-17"/>
    <n v="-7"/>
    <n v="0"/>
    <n v="0"/>
    <n v="0"/>
    <n v="0"/>
    <n v="0"/>
    <n v="-6.4999999999999997E-3"/>
    <n v="1.5119999999999999E-3"/>
    <n v="-2.7719999999999997E-3"/>
    <n v="-4.2670000000000008E-3"/>
    <n v="-1.7570000000000001E-3"/>
  </r>
  <r>
    <s v="6217"/>
    <s v="中探針"/>
    <x v="17"/>
    <n v="33.799999999999997"/>
    <n v="34.4"/>
    <n v="34.5"/>
    <n v="34.35"/>
    <n v="35.25"/>
    <n v="147"/>
    <n v="40"/>
    <n v="55"/>
    <n v="66"/>
    <n v="124"/>
    <n v="0"/>
    <n v="0"/>
    <n v="0"/>
    <n v="0"/>
    <n v="0"/>
    <n v="4.9685999999999994E-2"/>
    <n v="1.376E-2"/>
    <n v="1.8974999999999999E-2"/>
    <n v="2.2671E-2"/>
    <n v="4.3709999999999999E-2"/>
  </r>
  <r>
    <s v="6218"/>
    <s v="豪勉"/>
    <x v="55"/>
    <n v="19.25"/>
    <n v="19.100000000000001"/>
    <n v="19.399999999999999"/>
    <n v="19.350000000000001"/>
    <n v="19.350000000000001"/>
    <n v="2"/>
    <n v="0"/>
    <n v="3"/>
    <n v="0"/>
    <n v="-2"/>
    <n v="0"/>
    <n v="0"/>
    <n v="0"/>
    <n v="0"/>
    <n v="0"/>
    <n v="3.8499999999999998E-4"/>
    <n v="0"/>
    <n v="5.8199999999999994E-4"/>
    <n v="0"/>
    <n v="-3.8700000000000003E-4"/>
  </r>
  <r>
    <s v="6219"/>
    <s v="富旺"/>
    <x v="5"/>
    <n v="23.05"/>
    <n v="23.35"/>
    <n v="23.35"/>
    <n v="23.1"/>
    <n v="23.4"/>
    <n v="-132"/>
    <n v="34"/>
    <n v="515"/>
    <n v="-485"/>
    <n v="1204"/>
    <n v="0"/>
    <n v="0"/>
    <n v="0"/>
    <n v="0"/>
    <n v="0"/>
    <n v="-3.0425999999999998E-2"/>
    <n v="7.9390000000000016E-3"/>
    <n v="0.1202525"/>
    <n v="-0.112035"/>
    <n v="0.28173599999999999"/>
  </r>
  <r>
    <s v="6220"/>
    <s v="岳豐"/>
    <x v="37"/>
    <n v="22.45"/>
    <n v="22.8"/>
    <n v="22.85"/>
    <n v="22.75"/>
    <n v="23.5"/>
    <n v="23"/>
    <n v="-38"/>
    <n v="2"/>
    <n v="8"/>
    <n v="31"/>
    <n v="0"/>
    <n v="0"/>
    <n v="0"/>
    <n v="0"/>
    <n v="0"/>
    <n v="5.1635000000000006E-3"/>
    <n v="-8.6639999999999998E-3"/>
    <n v="4.5700000000000005E-4"/>
    <n v="1.82E-3"/>
    <n v="7.2849999999999998E-3"/>
  </r>
  <r>
    <s v="6221"/>
    <s v="晉泰"/>
    <x v="55"/>
    <n v="73.8"/>
    <n v="71.900000000000006"/>
    <n v="71.599999999999994"/>
    <n v="72.400000000000006"/>
    <n v="71.400000000000006"/>
    <n v="192"/>
    <n v="-33"/>
    <n v="-12"/>
    <n v="5"/>
    <n v="-37"/>
    <n v="0"/>
    <n v="0"/>
    <n v="0"/>
    <n v="0"/>
    <n v="0"/>
    <n v="0.14169599999999999"/>
    <n v="-2.3727000000000002E-2"/>
    <n v="-8.5919999999999989E-3"/>
    <n v="3.62E-3"/>
    <n v="-2.6418000000000001E-2"/>
  </r>
  <r>
    <s v="6222"/>
    <s v="上揚"/>
    <x v="43"/>
    <n v="13.35"/>
    <n v="12.55"/>
    <n v="12.4"/>
    <n v="12.4"/>
    <n v="12.4"/>
    <n v="0"/>
    <n v="2"/>
    <n v="0"/>
    <n v="0"/>
    <n v="0"/>
    <n v="0"/>
    <n v="0"/>
    <n v="0"/>
    <n v="0"/>
    <n v="0"/>
    <n v="0"/>
    <n v="2.5100000000000003E-4"/>
    <n v="0"/>
    <n v="0"/>
    <n v="0"/>
  </r>
  <r>
    <s v="6223"/>
    <s v="旺矽"/>
    <x v="39"/>
    <n v="104.5"/>
    <n v="107.5"/>
    <n v="108"/>
    <n v="107.5"/>
    <n v="109.5"/>
    <n v="602"/>
    <n v="-399"/>
    <n v="48"/>
    <n v="-918"/>
    <n v="44"/>
    <n v="-240"/>
    <n v="-136"/>
    <n v="72"/>
    <n v="81"/>
    <n v="17"/>
    <n v="0.62909000000000004"/>
    <n v="-0.428925"/>
    <n v="5.1839999999999997E-2"/>
    <n v="-0.98685"/>
    <n v="4.8180000000000001E-2"/>
  </r>
  <r>
    <s v="6224"/>
    <s v="聚鼎"/>
    <x v="34"/>
    <n v="107.5"/>
    <n v="110"/>
    <n v="107.5"/>
    <n v="109"/>
    <n v="111"/>
    <n v="90"/>
    <n v="-65"/>
    <n v="-244"/>
    <n v="79"/>
    <n v="-55"/>
    <n v="0"/>
    <n v="0"/>
    <n v="0"/>
    <n v="0"/>
    <n v="0"/>
    <n v="9.6750000000000003E-2"/>
    <n v="-7.1499999999999994E-2"/>
    <n v="-0.26229999999999998"/>
    <n v="8.6110000000000006E-2"/>
    <n v="-6.105E-2"/>
  </r>
  <r>
    <s v="6225"/>
    <s v="天瀚"/>
    <x v="47"/>
    <n v="3.7"/>
    <n v="4"/>
    <n v="3.95"/>
    <n v="3.77"/>
    <n v="3.78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8.94"/>
    <n v="9.0299999999999994"/>
    <n v="9.1"/>
    <n v="9"/>
    <n v="9.2899999999999991"/>
    <n v="250"/>
    <n v="-11"/>
    <n v="101"/>
    <n v="-25"/>
    <n v="311"/>
    <n v="0"/>
    <n v="0"/>
    <n v="0"/>
    <n v="0"/>
    <n v="0"/>
    <n v="2.2349999999999998E-2"/>
    <n v="-9.9329999999999991E-4"/>
    <n v="9.1909999999999995E-3"/>
    <n v="-2.2499999999999998E-3"/>
    <n v="2.8891899999999995E-2"/>
  </r>
  <r>
    <s v="6227"/>
    <s v="茂綸"/>
    <x v="14"/>
    <n v="27.5"/>
    <n v="27.7"/>
    <n v="28"/>
    <n v="27.75"/>
    <n v="27.95"/>
    <n v="58"/>
    <n v="69"/>
    <n v="3"/>
    <n v="-14"/>
    <n v="6"/>
    <n v="0"/>
    <n v="0"/>
    <n v="0"/>
    <n v="0"/>
    <n v="0"/>
    <n v="1.5949999999999999E-2"/>
    <n v="1.9112999999999998E-2"/>
    <n v="8.4000000000000003E-4"/>
    <n v="-3.885E-3"/>
    <n v="1.6769999999999999E-3"/>
  </r>
  <r>
    <s v="6228"/>
    <s v="全譜"/>
    <x v="30"/>
    <n v="10.45"/>
    <n v="10.45"/>
    <n v="10.1"/>
    <n v="10.15"/>
    <n v="10.3"/>
    <n v="0"/>
    <n v="-1"/>
    <n v="1"/>
    <n v="0"/>
    <n v="0"/>
    <n v="0"/>
    <n v="0"/>
    <n v="0"/>
    <n v="0"/>
    <n v="0"/>
    <n v="0"/>
    <n v="-1.0449999999999999E-4"/>
    <n v="1.01E-4"/>
    <n v="0"/>
    <n v="0"/>
  </r>
  <r>
    <s v="6229"/>
    <s v="研通"/>
    <x v="46"/>
    <n v="29.6"/>
    <n v="30.6"/>
    <n v="30.3"/>
    <n v="30"/>
    <n v="30.65"/>
    <n v="158"/>
    <n v="-220"/>
    <n v="-75"/>
    <n v="106"/>
    <n v="212"/>
    <n v="0"/>
    <n v="0"/>
    <n v="0"/>
    <n v="0"/>
    <n v="0"/>
    <n v="4.6768000000000004E-2"/>
    <n v="-6.7320000000000005E-2"/>
    <n v="-2.2724999999999999E-2"/>
    <n v="3.1800000000000002E-2"/>
    <n v="6.4977999999999994E-2"/>
  </r>
  <r>
    <s v="6230"/>
    <s v="尼得科超眾"/>
    <x v="7"/>
    <n v="215"/>
    <n v="216"/>
    <n v="215"/>
    <n v="205"/>
    <n v="201.5"/>
    <n v="22"/>
    <n v="18"/>
    <n v="52"/>
    <n v="-185"/>
    <n v="98"/>
    <n v="0"/>
    <n v="0"/>
    <n v="0"/>
    <n v="0"/>
    <n v="-104"/>
    <n v="4.7300000000000002E-2"/>
    <n v="3.8879999999999998E-2"/>
    <n v="0.1118"/>
    <n v="-0.37924999999999998"/>
    <n v="0.19747000000000001"/>
  </r>
  <r>
    <s v="6231"/>
    <s v="系微"/>
    <x v="39"/>
    <n v="77.5"/>
    <n v="77.8"/>
    <n v="77.5"/>
    <n v="75.5"/>
    <n v="76.5"/>
    <n v="36"/>
    <n v="-2"/>
    <n v="23"/>
    <n v="19"/>
    <n v="71"/>
    <n v="0"/>
    <n v="0"/>
    <n v="0"/>
    <n v="0"/>
    <n v="0"/>
    <n v="2.7900000000000001E-2"/>
    <n v="-1.5559999999999999E-3"/>
    <n v="1.7825000000000001E-2"/>
    <n v="1.4345E-2"/>
    <n v="5.4315000000000002E-2"/>
  </r>
  <r>
    <s v="6233"/>
    <s v="旺玖"/>
    <x v="46"/>
    <n v="35.1"/>
    <n v="36"/>
    <n v="35.6"/>
    <n v="35.049999999999997"/>
    <n v="36.299999999999997"/>
    <n v="-2425"/>
    <n v="-229"/>
    <n v="-163"/>
    <n v="-72"/>
    <n v="840"/>
    <n v="0"/>
    <n v="0"/>
    <n v="0"/>
    <n v="0"/>
    <n v="0"/>
    <n v="-0.85117500000000001"/>
    <n v="-8.2439999999999999E-2"/>
    <n v="-5.8028000000000003E-2"/>
    <n v="-2.5235999999999998E-2"/>
    <n v="0.30491999999999997"/>
  </r>
  <r>
    <s v="6234"/>
    <s v="高僑"/>
    <x v="17"/>
    <n v="22.5"/>
    <n v="22.7"/>
    <n v="22.6"/>
    <n v="22.5"/>
    <n v="22.55"/>
    <n v="37"/>
    <n v="5"/>
    <n v="-3"/>
    <n v="0"/>
    <n v="6"/>
    <n v="0"/>
    <n v="0"/>
    <n v="0"/>
    <n v="0"/>
    <n v="0"/>
    <n v="8.3250000000000008E-3"/>
    <n v="1.1349999999999999E-3"/>
    <n v="-6.7800000000000011E-4"/>
    <n v="0"/>
    <n v="1.353E-3"/>
  </r>
  <r>
    <s v="6235"/>
    <s v="華孚"/>
    <x v="7"/>
    <n v="18.05"/>
    <n v="18.2"/>
    <n v="18.05"/>
    <n v="18.100000000000001"/>
    <n v="18.3"/>
    <n v="142"/>
    <n v="-136"/>
    <n v="9"/>
    <n v="-15"/>
    <n v="70"/>
    <n v="0"/>
    <n v="0"/>
    <n v="0"/>
    <n v="0"/>
    <n v="0"/>
    <n v="2.5630999999999998E-2"/>
    <n v="-2.4752E-2"/>
    <n v="1.6245000000000001E-3"/>
    <n v="-2.715E-3"/>
    <n v="1.281E-2"/>
  </r>
  <r>
    <s v="6236"/>
    <s v="康呈"/>
    <x v="13"/>
    <n v="9"/>
    <n v="9.84"/>
    <n v="9"/>
    <n v="9"/>
    <n v="8.8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09"/>
    <n v="111"/>
    <n v="113"/>
    <n v="110.5"/>
    <n v="113.5"/>
    <n v="679"/>
    <n v="-2216"/>
    <n v="-651"/>
    <n v="-820"/>
    <n v="-142"/>
    <n v="0"/>
    <n v="430"/>
    <n v="0"/>
    <n v="0"/>
    <n v="0"/>
    <n v="0.74011000000000005"/>
    <n v="-2.4597600000000002"/>
    <n v="-0.73563000000000001"/>
    <n v="-0.90610000000000002"/>
    <n v="-0.16117000000000001"/>
  </r>
  <r>
    <s v="6239"/>
    <s v="力成"/>
    <x v="35"/>
    <n v="100"/>
    <n v="103"/>
    <n v="105"/>
    <n v="105"/>
    <n v="106"/>
    <n v="191"/>
    <n v="1761"/>
    <n v="544"/>
    <n v="288"/>
    <n v="857"/>
    <n v="-252"/>
    <n v="172"/>
    <n v="323"/>
    <n v="235"/>
    <n v="101"/>
    <n v="0.191"/>
    <n v="1.8138300000000001"/>
    <n v="0.57120000000000004"/>
    <n v="0.3024"/>
    <n v="0.90842000000000001"/>
  </r>
  <r>
    <s v="6240"/>
    <s v="松崗"/>
    <x v="41"/>
    <n v="16.45"/>
    <n v="16"/>
    <n v="16.05"/>
    <n v="16.5"/>
    <n v="16.600000000000001"/>
    <n v="-4"/>
    <n v="-1"/>
    <n v="-37"/>
    <n v="-2"/>
    <n v="0"/>
    <n v="0"/>
    <n v="0"/>
    <n v="0"/>
    <n v="0"/>
    <n v="0"/>
    <n v="-6.5799999999999995E-4"/>
    <n v="-1.6000000000000001E-4"/>
    <n v="-5.9385000000000002E-3"/>
    <n v="-3.3E-4"/>
    <n v="0"/>
  </r>
  <r>
    <s v="6241"/>
    <s v="易通展"/>
    <x v="37"/>
    <n v="19.7"/>
    <n v="20.2"/>
    <n v="20"/>
    <n v="20"/>
    <n v="20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3"/>
    <n v="66.7"/>
    <n v="69.900000000000006"/>
    <n v="64"/>
    <n v="60.6"/>
    <n v="59.1"/>
    <n v="11"/>
    <n v="-12"/>
    <n v="0"/>
    <n v="0"/>
    <n v="0"/>
    <n v="0"/>
    <n v="0"/>
    <n v="0"/>
    <n v="0"/>
    <n v="0"/>
    <n v="7.3370000000000006E-3"/>
    <n v="-8.3880000000000014E-3"/>
    <n v="0"/>
    <n v="0"/>
    <n v="0"/>
  </r>
  <r>
    <s v="6243"/>
    <s v="迅杰"/>
    <x v="46"/>
    <n v="16.399999999999999"/>
    <n v="17"/>
    <n v="16.5"/>
    <n v="16.5"/>
    <n v="16.649999999999999"/>
    <n v="-4"/>
    <n v="-84"/>
    <n v="-20"/>
    <n v="99"/>
    <n v="61"/>
    <n v="0"/>
    <n v="0"/>
    <n v="0"/>
    <n v="0"/>
    <n v="0"/>
    <n v="-6.559999999999999E-4"/>
    <n v="-1.4279999999999999E-2"/>
    <n v="-3.3E-3"/>
    <n v="1.6334999999999999E-2"/>
    <n v="1.0156499999999999E-2"/>
  </r>
  <r>
    <s v="6244"/>
    <s v="茂迪"/>
    <x v="50"/>
    <n v="30.15"/>
    <n v="30.5"/>
    <n v="30.55"/>
    <n v="30.65"/>
    <n v="31.05"/>
    <n v="171"/>
    <n v="-303"/>
    <n v="721"/>
    <n v="788"/>
    <n v="125"/>
    <n v="0"/>
    <n v="0"/>
    <n v="0"/>
    <n v="0"/>
    <n v="0"/>
    <n v="5.1556499999999998E-2"/>
    <n v="-9.2414999999999997E-2"/>
    <n v="0.2202655"/>
    <n v="0.24152199999999996"/>
    <n v="3.88125E-2"/>
  </r>
  <r>
    <s v="6245"/>
    <s v="立端"/>
    <x v="49"/>
    <n v="55.9"/>
    <n v="57.2"/>
    <n v="58.7"/>
    <n v="59"/>
    <n v="59.2"/>
    <n v="63"/>
    <n v="40"/>
    <n v="-157"/>
    <n v="6"/>
    <n v="-47"/>
    <n v="0"/>
    <n v="0"/>
    <n v="0"/>
    <n v="0"/>
    <n v="0"/>
    <n v="3.5216999999999998E-2"/>
    <n v="2.2880000000000001E-2"/>
    <n v="-9.2158999999999991E-2"/>
    <n v="3.5400000000000002E-3"/>
    <n v="-2.7824000000000002E-2"/>
  </r>
  <r>
    <s v="6246"/>
    <s v="臺龍"/>
    <x v="56"/>
    <n v="14.85"/>
    <n v="14.9"/>
    <n v="14.6"/>
    <n v="14.8"/>
    <n v="16.25"/>
    <n v="0"/>
    <n v="6"/>
    <n v="0"/>
    <n v="3"/>
    <n v="4"/>
    <n v="0"/>
    <n v="0"/>
    <n v="0"/>
    <n v="0"/>
    <n v="0"/>
    <n v="0"/>
    <n v="8.9400000000000005E-4"/>
    <n v="0"/>
    <n v="4.4400000000000006E-4"/>
    <n v="6.4999999999999997E-4"/>
  </r>
  <r>
    <s v="6247"/>
    <s v="淇譽電"/>
    <x v="19"/>
    <n v="9.93"/>
    <n v="9.7100000000000009"/>
    <n v="9.91"/>
    <n v="9.93"/>
    <n v="10"/>
    <n v="0"/>
    <n v="0"/>
    <n v="0"/>
    <n v="0"/>
    <n v="-2"/>
    <n v="0"/>
    <n v="0"/>
    <n v="0"/>
    <n v="0"/>
    <n v="0"/>
    <n v="0"/>
    <n v="0"/>
    <n v="0"/>
    <n v="0"/>
    <n v="-2.0000000000000001E-4"/>
  </r>
  <r>
    <s v="6248"/>
    <s v="沛波"/>
    <x v="12"/>
    <n v="21.75"/>
    <n v="21.8"/>
    <n v="22.15"/>
    <n v="22.45"/>
    <n v="23.45"/>
    <n v="3"/>
    <n v="-2"/>
    <n v="3"/>
    <n v="8"/>
    <n v="-1"/>
    <n v="0"/>
    <n v="0"/>
    <n v="0"/>
    <n v="0"/>
    <n v="0"/>
    <n v="6.5249999999999998E-4"/>
    <n v="-4.3600000000000003E-4"/>
    <n v="6.6449999999999983E-4"/>
    <n v="1.7959999999999999E-3"/>
    <n v="-2.3449999999999998E-4"/>
  </r>
  <r>
    <s v="6251"/>
    <s v="定穎"/>
    <x v="31"/>
    <n v="17.95"/>
    <n v="18.2"/>
    <n v="18.25"/>
    <n v="18.899999999999999"/>
    <n v="19.399999999999999"/>
    <n v="810"/>
    <n v="591"/>
    <n v="372"/>
    <n v="110"/>
    <n v="52"/>
    <n v="0"/>
    <n v="0"/>
    <n v="0"/>
    <n v="0"/>
    <n v="0"/>
    <n v="0.145395"/>
    <n v="0.10756199999999999"/>
    <n v="6.7890000000000006E-2"/>
    <n v="2.0789999999999999E-2"/>
    <n v="1.0088E-2"/>
  </r>
  <r>
    <s v="6257"/>
    <s v="矽格"/>
    <x v="35"/>
    <n v="48.65"/>
    <n v="49.45"/>
    <n v="49.35"/>
    <n v="49.05"/>
    <n v="50.2"/>
    <n v="647"/>
    <n v="972"/>
    <n v="88"/>
    <n v="155"/>
    <n v="1097"/>
    <n v="0"/>
    <n v="0"/>
    <n v="0"/>
    <n v="0"/>
    <n v="0"/>
    <n v="0.31476549999999998"/>
    <n v="0.48065400000000003"/>
    <n v="4.3428000000000001E-2"/>
    <n v="7.6027499999999998E-2"/>
    <n v="0.55069400000000002"/>
  </r>
  <r>
    <s v="6259"/>
    <s v="百徽"/>
    <x v="14"/>
    <n v="16.8"/>
    <n v="17"/>
    <n v="17.05"/>
    <n v="15.55"/>
    <n v="16.149999999999999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5"/>
    <n v="75.7"/>
    <n v="77.7"/>
    <n v="76.400000000000006"/>
    <n v="76.2"/>
    <n v="77.599999999999994"/>
    <n v="454"/>
    <n v="-224"/>
    <n v="-262"/>
    <n v="458"/>
    <n v="66"/>
    <n v="0"/>
    <n v="0"/>
    <n v="0"/>
    <n v="0"/>
    <n v="0"/>
    <n v="0.34367800000000004"/>
    <n v="-0.17404799999999998"/>
    <n v="-0.20016800000000004"/>
    <n v="0.34899599999999997"/>
    <n v="5.1215999999999998E-2"/>
  </r>
  <r>
    <s v="6263"/>
    <s v="普萊德"/>
    <x v="37"/>
    <n v="64.8"/>
    <n v="64.8"/>
    <n v="64.2"/>
    <n v="64.3"/>
    <n v="64.599999999999994"/>
    <n v="7"/>
    <n v="-2"/>
    <n v="-9"/>
    <n v="5"/>
    <n v="-1"/>
    <n v="0"/>
    <n v="0"/>
    <n v="0"/>
    <n v="0"/>
    <n v="0"/>
    <n v="4.5359999999999992E-3"/>
    <n v="-1.2959999999999998E-3"/>
    <n v="-5.778000000000001E-3"/>
    <n v="3.215E-3"/>
    <n v="-6.4599999999999998E-4"/>
  </r>
  <r>
    <s v="6264"/>
    <s v="富裔"/>
    <x v="5"/>
    <n v="9.48"/>
    <n v="9.49"/>
    <n v="9.57"/>
    <n v="9.52"/>
    <n v="9.4700000000000006"/>
    <n v="36"/>
    <n v="-19"/>
    <n v="6"/>
    <n v="-16"/>
    <n v="18"/>
    <n v="0"/>
    <n v="0"/>
    <n v="0"/>
    <n v="0"/>
    <n v="0"/>
    <n v="3.4128000000000001E-3"/>
    <n v="-1.8031E-3"/>
    <n v="5.7419999999999997E-4"/>
    <n v="-1.5231999999999999E-3"/>
    <n v="1.7046000000000001E-3"/>
  </r>
  <r>
    <s v="6265"/>
    <s v="方土昶"/>
    <x v="15"/>
    <n v="8.1"/>
    <n v="8.1999999999999993"/>
    <n v="8.2200000000000006"/>
    <n v="8.2200000000000006"/>
    <n v="8.34"/>
    <n v="130"/>
    <n v="-47"/>
    <n v="105"/>
    <n v="-36"/>
    <n v="75"/>
    <n v="0"/>
    <n v="0"/>
    <n v="0"/>
    <n v="0"/>
    <n v="0"/>
    <n v="1.0529999999999999E-2"/>
    <n v="-3.8539999999999998E-3"/>
    <n v="8.6309999999999998E-3"/>
    <n v="-2.9592000000000004E-3"/>
    <n v="6.2550000000000001E-3"/>
  </r>
  <r>
    <s v="6266"/>
    <s v="泰詠"/>
    <x v="17"/>
    <n v="19.95"/>
    <n v="20.149999999999999"/>
    <n v="20"/>
    <n v="20.05"/>
    <n v="20.149999999999999"/>
    <n v="-9"/>
    <n v="-3"/>
    <n v="-30"/>
    <n v="-23"/>
    <n v="-15"/>
    <n v="0"/>
    <n v="0"/>
    <n v="0"/>
    <n v="0"/>
    <n v="0"/>
    <n v="-1.7954999999999998E-3"/>
    <n v="-6.045E-4"/>
    <n v="-6.0000000000000001E-3"/>
    <n v="-4.6115000000000001E-3"/>
    <n v="-3.0225E-3"/>
  </r>
  <r>
    <s v="6269"/>
    <s v="台郡"/>
    <x v="31"/>
    <n v="115.5"/>
    <n v="115"/>
    <n v="115"/>
    <n v="113"/>
    <n v="115.5"/>
    <n v="372"/>
    <n v="-210"/>
    <n v="-281"/>
    <n v="-290"/>
    <n v="644"/>
    <n v="0"/>
    <n v="-142"/>
    <n v="34"/>
    <n v="230"/>
    <n v="50"/>
    <n v="0.42965999999999999"/>
    <n v="-0.24149999999999999"/>
    <n v="-0.32314999999999999"/>
    <n v="-0.32769999999999999"/>
    <n v="0.74382000000000004"/>
  </r>
  <r>
    <s v="6270"/>
    <s v="倍微"/>
    <x v="14"/>
    <n v="20.100000000000001"/>
    <n v="20.3"/>
    <n v="20.2"/>
    <n v="20.75"/>
    <n v="21.3"/>
    <n v="75"/>
    <n v="120"/>
    <n v="46"/>
    <n v="20"/>
    <n v="36"/>
    <n v="0"/>
    <n v="0"/>
    <n v="0"/>
    <n v="0"/>
    <n v="0"/>
    <n v="1.5075E-2"/>
    <n v="2.436E-2"/>
    <n v="9.2919999999999999E-3"/>
    <n v="4.15E-3"/>
    <n v="7.6680000000000003E-3"/>
  </r>
  <r>
    <s v="6271"/>
    <s v="同欣電"/>
    <x v="35"/>
    <n v="168.5"/>
    <n v="172.5"/>
    <n v="176"/>
    <n v="173.5"/>
    <n v="183"/>
    <n v="-166"/>
    <n v="258"/>
    <n v="-111"/>
    <n v="-690"/>
    <n v="299"/>
    <n v="45"/>
    <n v="10"/>
    <n v="0"/>
    <n v="400"/>
    <n v="574"/>
    <n v="-0.27971000000000001"/>
    <n v="0.44505"/>
    <n v="-0.19536000000000001"/>
    <n v="-1.1971499999999999"/>
    <n v="0.54717000000000005"/>
  </r>
  <r>
    <s v="6274"/>
    <s v="台燿"/>
    <x v="17"/>
    <n v="96.1"/>
    <n v="95.9"/>
    <n v="95.8"/>
    <n v="95.8"/>
    <n v="96.8"/>
    <n v="-197"/>
    <n v="-84"/>
    <n v="-4"/>
    <n v="35"/>
    <n v="213"/>
    <n v="0"/>
    <n v="0"/>
    <n v="0"/>
    <n v="0"/>
    <n v="0"/>
    <n v="-0.18931699999999996"/>
    <n v="-8.0556000000000003E-2"/>
    <n v="-3.8319999999999999E-3"/>
    <n v="3.3529999999999997E-2"/>
    <n v="0.20618399999999998"/>
  </r>
  <r>
    <s v="6275"/>
    <s v="元山"/>
    <x v="19"/>
    <n v="30.2"/>
    <n v="29.6"/>
    <n v="30.35"/>
    <n v="30.4"/>
    <n v="31.05"/>
    <n v="47"/>
    <n v="-113"/>
    <n v="54"/>
    <n v="51"/>
    <n v="14"/>
    <n v="0"/>
    <n v="0"/>
    <n v="0"/>
    <n v="0"/>
    <n v="0"/>
    <n v="1.4193999999999998E-2"/>
    <n v="-3.3447999999999999E-2"/>
    <n v="1.6389000000000001E-2"/>
    <n v="1.5503999999999999E-2"/>
    <n v="4.3470000000000002E-3"/>
  </r>
  <r>
    <s v="6276"/>
    <s v="安鈦克"/>
    <x v="16"/>
    <n v="38.75"/>
    <n v="38.799999999999997"/>
    <n v="39.15"/>
    <n v="39.049999999999997"/>
    <n v="39.049999999999997"/>
    <n v="55"/>
    <n v="33"/>
    <n v="4"/>
    <n v="-18"/>
    <n v="0"/>
    <n v="0"/>
    <n v="0"/>
    <n v="0"/>
    <n v="0"/>
    <n v="0"/>
    <n v="2.1312500000000002E-2"/>
    <n v="1.2803999999999999E-2"/>
    <n v="1.5659999999999999E-3"/>
    <n v="-7.0289999999999997E-3"/>
    <n v="0"/>
  </r>
  <r>
    <s v="6277"/>
    <s v="宏正"/>
    <x v="44"/>
    <n v="82.6"/>
    <n v="82.7"/>
    <n v="83.2"/>
    <n v="83.1"/>
    <n v="83.3"/>
    <n v="-10"/>
    <n v="-47"/>
    <n v="12"/>
    <n v="19"/>
    <n v="19"/>
    <n v="0"/>
    <n v="0"/>
    <n v="0"/>
    <n v="0"/>
    <n v="0"/>
    <n v="-8.26E-3"/>
    <n v="-3.8869000000000001E-2"/>
    <n v="9.9840000000000016E-3"/>
    <n v="1.5788999999999997E-2"/>
    <n v="1.5827000000000001E-2"/>
  </r>
  <r>
    <s v="6278"/>
    <s v="台表科"/>
    <x v="31"/>
    <n v="111.5"/>
    <n v="112.5"/>
    <n v="117"/>
    <n v="116"/>
    <n v="117.5"/>
    <n v="719"/>
    <n v="53"/>
    <n v="1107"/>
    <n v="741"/>
    <n v="314"/>
    <n v="38"/>
    <n v="0"/>
    <n v="0"/>
    <n v="814"/>
    <n v="196"/>
    <n v="0.80168499999999998"/>
    <n v="5.9624999999999997E-2"/>
    <n v="1.2951900000000001"/>
    <n v="0.85955999999999999"/>
    <n v="0.36895"/>
  </r>
  <r>
    <s v="6279"/>
    <s v="胡連"/>
    <x v="6"/>
    <n v="103"/>
    <n v="102"/>
    <n v="102.5"/>
    <n v="102"/>
    <n v="104"/>
    <n v="149"/>
    <n v="-112"/>
    <n v="119"/>
    <n v="48"/>
    <n v="133"/>
    <n v="0"/>
    <n v="0"/>
    <n v="0"/>
    <n v="0"/>
    <n v="0"/>
    <n v="0.15347"/>
    <n v="-0.11423999999999999"/>
    <n v="0.121975"/>
    <n v="4.8959999999999997E-2"/>
    <n v="0.13832"/>
  </r>
  <r>
    <s v="6281"/>
    <s v="全國電"/>
    <x v="41"/>
    <n v="81"/>
    <n v="81.400000000000006"/>
    <n v="81.400000000000006"/>
    <n v="81.5"/>
    <n v="81.5"/>
    <n v="1"/>
    <n v="7"/>
    <n v="0"/>
    <n v="-19"/>
    <n v="2"/>
    <n v="0"/>
    <n v="0"/>
    <n v="0"/>
    <n v="0"/>
    <n v="0"/>
    <n v="8.0999999999999996E-4"/>
    <n v="5.6980000000000008E-3"/>
    <n v="0"/>
    <n v="-1.5485000000000001E-2"/>
    <n v="1.6299999999999999E-3"/>
  </r>
  <r>
    <s v="6282"/>
    <s v="康舒"/>
    <x v="10"/>
    <n v="25.75"/>
    <n v="25.75"/>
    <n v="25.7"/>
    <n v="26.1"/>
    <n v="26.35"/>
    <n v="612"/>
    <n v="-473"/>
    <n v="-579"/>
    <n v="635"/>
    <n v="417"/>
    <n v="0"/>
    <n v="0"/>
    <n v="0"/>
    <n v="0"/>
    <n v="0"/>
    <n v="0.15759000000000001"/>
    <n v="-0.1217975"/>
    <n v="-0.14880299999999999"/>
    <n v="0.16573499999999999"/>
    <n v="0.1098795"/>
  </r>
  <r>
    <s v="6283"/>
    <s v="淳安"/>
    <x v="7"/>
    <n v="43.6"/>
    <n v="45.35"/>
    <n v="45.85"/>
    <n v="45.6"/>
    <n v="47.4"/>
    <n v="-1936"/>
    <n v="568"/>
    <n v="-250"/>
    <n v="139"/>
    <n v="-112"/>
    <n v="0"/>
    <n v="0"/>
    <n v="0"/>
    <n v="0"/>
    <n v="0"/>
    <n v="-0.84409600000000007"/>
    <n v="0.25758799999999998"/>
    <n v="-0.114625"/>
    <n v="6.338400000000001E-2"/>
    <n v="-5.3088000000000003E-2"/>
  </r>
  <r>
    <s v="6284"/>
    <s v="佳邦"/>
    <x v="56"/>
    <n v="56.7"/>
    <n v="58.9"/>
    <n v="58.6"/>
    <n v="57.1"/>
    <n v="59.3"/>
    <n v="-647"/>
    <n v="83"/>
    <n v="-398"/>
    <n v="11"/>
    <n v="336"/>
    <n v="0"/>
    <n v="0"/>
    <n v="0"/>
    <n v="0"/>
    <n v="0"/>
    <n v="-0.36684900000000004"/>
    <n v="4.8887E-2"/>
    <n v="-0.23322799999999999"/>
    <n v="6.2810000000000001E-3"/>
    <n v="0.19924799999999998"/>
  </r>
  <r>
    <s v="6285"/>
    <s v="啟碁"/>
    <x v="32"/>
    <n v="63.7"/>
    <n v="65"/>
    <n v="65.599999999999994"/>
    <n v="65.599999999999994"/>
    <n v="66.2"/>
    <n v="50"/>
    <n v="508"/>
    <n v="-58"/>
    <n v="45"/>
    <n v="161"/>
    <n v="0"/>
    <n v="0"/>
    <n v="0"/>
    <n v="0"/>
    <n v="0"/>
    <n v="3.1850000000000003E-2"/>
    <n v="0.33019999999999999"/>
    <n v="-3.8047999999999998E-2"/>
    <n v="2.9519999999999994E-2"/>
    <n v="0.10658200000000001"/>
  </r>
  <r>
    <s v="6287"/>
    <s v="元隆"/>
    <x v="38"/>
    <n v="6.99"/>
    <n v="7"/>
    <n v="7.36"/>
    <n v="6.98"/>
    <n v="7.2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5.55"/>
    <n v="26.35"/>
    <n v="26.5"/>
    <n v="26.7"/>
    <n v="27.7"/>
    <n v="383"/>
    <n v="69"/>
    <n v="208"/>
    <n v="31"/>
    <n v="-5"/>
    <n v="0"/>
    <n v="0"/>
    <n v="0"/>
    <n v="0"/>
    <n v="0"/>
    <n v="9.7856499999999999E-2"/>
    <n v="1.81815E-2"/>
    <n v="5.5120000000000002E-2"/>
    <n v="8.2769999999999996E-3"/>
    <n v="-1.3849999999999999E-3"/>
  </r>
  <r>
    <s v="6289"/>
    <s v="華上"/>
    <x v="28"/>
    <n v="3.13"/>
    <n v="3.13"/>
    <n v="3.11"/>
    <n v="3"/>
    <n v="3.02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5"/>
    <n v="60"/>
    <n v="60.5"/>
    <n v="60.9"/>
    <n v="60.4"/>
    <n v="61.5"/>
    <n v="-121"/>
    <n v="-257"/>
    <n v="157"/>
    <n v="53"/>
    <n v="194"/>
    <n v="0"/>
    <n v="0"/>
    <n v="0"/>
    <n v="0"/>
    <n v="0"/>
    <n v="-7.2599999999999998E-2"/>
    <n v="-0.15548500000000001"/>
    <n v="9.561299999999999E-2"/>
    <n v="3.2011999999999999E-2"/>
    <n v="0.11931"/>
  </r>
  <r>
    <s v="6291"/>
    <s v="沛亨"/>
    <x v="46"/>
    <n v="25.55"/>
    <n v="26.05"/>
    <n v="24.5"/>
    <n v="25.95"/>
    <n v="25.25"/>
    <n v="0"/>
    <n v="-1"/>
    <n v="0"/>
    <n v="0"/>
    <n v="0"/>
    <n v="0"/>
    <n v="0"/>
    <n v="0"/>
    <n v="0"/>
    <n v="0"/>
    <n v="0"/>
    <n v="-2.6049999999999999E-4"/>
    <n v="0"/>
    <n v="0"/>
    <n v="0"/>
  </r>
  <r>
    <s v="6292"/>
    <s v="迅德"/>
    <x v="56"/>
    <n v="39.75"/>
    <n v="39.9"/>
    <n v="39.799999999999997"/>
    <n v="39.799999999999997"/>
    <n v="40.1"/>
    <n v="-4"/>
    <n v="-23"/>
    <n v="-4"/>
    <n v="3"/>
    <n v="34"/>
    <n v="0"/>
    <n v="0"/>
    <n v="0"/>
    <n v="0"/>
    <n v="0"/>
    <n v="-1.5900000000000001E-3"/>
    <n v="-9.1769999999999994E-3"/>
    <n v="-1.5919999999999999E-3"/>
    <n v="1.194E-3"/>
    <n v="1.3634E-2"/>
  </r>
  <r>
    <s v="6294"/>
    <s v="智基"/>
    <x v="2"/>
    <n v="146"/>
    <n v="147.5"/>
    <n v="146.5"/>
    <n v="147"/>
    <n v="146"/>
    <n v="3"/>
    <n v="0"/>
    <n v="-11"/>
    <n v="4"/>
    <n v="-1"/>
    <n v="0"/>
    <n v="0"/>
    <n v="0"/>
    <n v="0"/>
    <n v="0"/>
    <n v="4.3800000000000002E-3"/>
    <n v="0"/>
    <n v="-1.6115000000000001E-2"/>
    <n v="5.8799999999999998E-3"/>
    <n v="-1.4599999999999999E-3"/>
  </r>
  <r>
    <s v="6404"/>
    <s v="通訊-KY"/>
    <x v="66"/>
    <n v="7.5"/>
    <n v="7.98"/>
    <n v="7.55"/>
    <n v="7.55"/>
    <n v="8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6.3"/>
    <n v="26.3"/>
    <n v="26.35"/>
    <n v="26.6"/>
    <n v="27.65"/>
    <n v="105"/>
    <n v="-30"/>
    <n v="-17"/>
    <n v="-8"/>
    <n v="126"/>
    <n v="0"/>
    <n v="0"/>
    <n v="0"/>
    <n v="0"/>
    <n v="0"/>
    <n v="2.7615000000000001E-2"/>
    <n v="-7.8899999999999994E-3"/>
    <n v="-4.4795000000000008E-3"/>
    <n v="-2.1280000000000001E-3"/>
    <n v="3.4838999999999995E-2"/>
  </r>
  <r>
    <s v="6409"/>
    <s v="旭隼"/>
    <x v="56"/>
    <n v="1150"/>
    <n v="1155"/>
    <n v="1205"/>
    <n v="1230"/>
    <n v="1260"/>
    <n v="17"/>
    <n v="2"/>
    <n v="13"/>
    <n v="24"/>
    <n v="30"/>
    <n v="0"/>
    <n v="0"/>
    <n v="0"/>
    <n v="0"/>
    <n v="0"/>
    <n v="0.19550000000000001"/>
    <n v="2.3099999999999999E-2"/>
    <n v="0.15665000000000001"/>
    <n v="0.29520000000000002"/>
    <n v="0.378"/>
  </r>
  <r>
    <s v="6411"/>
    <s v="晶焱"/>
    <x v="46"/>
    <n v="123"/>
    <n v="126.5"/>
    <n v="127.5"/>
    <n v="125"/>
    <n v="129"/>
    <n v="28"/>
    <n v="-568"/>
    <n v="-77"/>
    <n v="-8"/>
    <n v="111"/>
    <n v="0"/>
    <n v="0"/>
    <n v="0"/>
    <n v="0"/>
    <n v="0"/>
    <n v="3.4439999999999998E-2"/>
    <n v="-0.71852000000000005"/>
    <n v="-9.8174999999999998E-2"/>
    <n v="-0.01"/>
    <n v="0.14319000000000001"/>
  </r>
  <r>
    <s v="6412"/>
    <s v="群電"/>
    <x v="10"/>
    <n v="66.900000000000006"/>
    <n v="67.900000000000006"/>
    <n v="67.900000000000006"/>
    <n v="67.099999999999994"/>
    <n v="67.900000000000006"/>
    <n v="-47"/>
    <n v="-61"/>
    <n v="-61"/>
    <n v="-361"/>
    <n v="49"/>
    <n v="0"/>
    <n v="0"/>
    <n v="0"/>
    <n v="0"/>
    <n v="0"/>
    <n v="-3.1442999999999999E-2"/>
    <n v="-4.1419000000000004E-2"/>
    <n v="-4.1419000000000004E-2"/>
    <n v="-0.24223099999999997"/>
    <n v="3.3271000000000002E-2"/>
  </r>
  <r>
    <s v="6414"/>
    <s v="樺漢"/>
    <x v="49"/>
    <n v="197.5"/>
    <n v="205.5"/>
    <n v="206"/>
    <n v="207"/>
    <n v="209"/>
    <n v="234"/>
    <n v="-47"/>
    <n v="140"/>
    <n v="-26"/>
    <n v="-211"/>
    <n v="0"/>
    <n v="0"/>
    <n v="0"/>
    <n v="0"/>
    <n v="0"/>
    <n v="0.46215000000000001"/>
    <n v="-9.6585000000000004E-2"/>
    <n v="0.28839999999999999"/>
    <n v="-5.382E-2"/>
    <n v="-0.44098999999999999"/>
  </r>
  <r>
    <s v="6415"/>
    <s v="矽力-KY"/>
    <x v="46"/>
    <n v="3345"/>
    <n v="3490"/>
    <n v="3380"/>
    <n v="3510"/>
    <n v="3495"/>
    <n v="141"/>
    <n v="21"/>
    <n v="-86"/>
    <n v="-43"/>
    <n v="-33"/>
    <n v="3"/>
    <n v="20"/>
    <n v="38"/>
    <n v="41"/>
    <n v="23"/>
    <n v="4.71645"/>
    <n v="0.7329"/>
    <n v="-2.9068000000000001"/>
    <n v="-1.5093000000000001"/>
    <n v="-1.1533500000000001"/>
  </r>
  <r>
    <s v="6416"/>
    <s v="瑞祺電通"/>
    <x v="37"/>
    <n v="112.5"/>
    <n v="115"/>
    <n v="116"/>
    <n v="116"/>
    <n v="118.5"/>
    <n v="-100"/>
    <n v="-391"/>
    <n v="239"/>
    <n v="-112"/>
    <n v="6"/>
    <n v="0"/>
    <n v="1"/>
    <n v="0"/>
    <n v="0"/>
    <n v="0"/>
    <n v="-0.1125"/>
    <n v="-0.44964999999999999"/>
    <n v="0.27723999999999999"/>
    <n v="-0.12992000000000001"/>
    <n v="7.11E-3"/>
  </r>
  <r>
    <s v="6417"/>
    <s v="韋僑"/>
    <x v="34"/>
    <n v="75.5"/>
    <n v="75.2"/>
    <n v="75.5"/>
    <n v="75.5"/>
    <n v="75.7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5"/>
    <n v="14.5"/>
    <n v="14.5"/>
    <n v="14.75"/>
    <n v="14.6"/>
    <n v="14.75"/>
    <n v="0"/>
    <n v="0"/>
    <n v="0"/>
    <n v="0"/>
    <n v="0"/>
    <n v="0"/>
    <n v="0"/>
    <n v="0"/>
    <n v="0"/>
    <n v="0"/>
    <n v="0"/>
    <n v="0"/>
    <n v="0"/>
    <n v="0"/>
    <n v="0"/>
  </r>
  <r>
    <s v="6419"/>
    <s v="京晨科"/>
    <x v="48"/>
    <n v="23.45"/>
    <n v="22.55"/>
    <n v="21"/>
    <n v="20.85"/>
    <n v="20.3"/>
    <n v="-2"/>
    <n v="-4"/>
    <n v="-3"/>
    <n v="2"/>
    <n v="-3"/>
    <n v="0"/>
    <n v="0"/>
    <n v="0"/>
    <n v="0"/>
    <n v="0"/>
    <n v="-4.6899999999999996E-4"/>
    <n v="-9.0200000000000002E-4"/>
    <n v="-6.3000000000000003E-4"/>
    <n v="4.1700000000000005E-4"/>
    <n v="-6.0900000000000006E-4"/>
  </r>
  <r>
    <s v="6425"/>
    <s v="易發"/>
    <x v="39"/>
    <n v="25.9"/>
    <n v="26.3"/>
    <n v="26.8"/>
    <n v="26.45"/>
    <n v="26"/>
    <n v="-20"/>
    <n v="1"/>
    <n v="3"/>
    <n v="-1"/>
    <n v="0"/>
    <n v="0"/>
    <n v="0"/>
    <n v="0"/>
    <n v="0"/>
    <n v="0"/>
    <n v="-5.1799999999999997E-3"/>
    <n v="2.63E-4"/>
    <n v="8.0400000000000003E-4"/>
    <n v="-2.6449999999999998E-4"/>
    <n v="0"/>
  </r>
  <r>
    <s v="6426"/>
    <s v="統新"/>
    <x v="32"/>
    <n v="80.5"/>
    <n v="83.3"/>
    <n v="83.1"/>
    <n v="82.6"/>
    <n v="82.9"/>
    <n v="41"/>
    <n v="12"/>
    <n v="-43"/>
    <n v="17"/>
    <n v="43"/>
    <n v="0"/>
    <n v="0"/>
    <n v="0"/>
    <n v="0"/>
    <n v="0"/>
    <n v="3.3005E-2"/>
    <n v="9.9959999999999997E-3"/>
    <n v="-3.5732999999999994E-2"/>
    <n v="1.4041999999999999E-2"/>
    <n v="3.5647000000000005E-2"/>
  </r>
  <r>
    <s v="6431"/>
    <s v="光麗-KY"/>
    <x v="63"/>
    <n v="31.1"/>
    <n v="30.75"/>
    <n v="31.15"/>
    <n v="31.2"/>
    <n v="31.2"/>
    <n v="-7"/>
    <n v="0"/>
    <n v="1"/>
    <n v="-3"/>
    <n v="0"/>
    <n v="0"/>
    <n v="0"/>
    <n v="0"/>
    <n v="0"/>
    <n v="0"/>
    <n v="-2.1770000000000001E-3"/>
    <n v="0"/>
    <n v="3.1149999999999998E-4"/>
    <n v="-9.3599999999999998E-4"/>
    <n v="0"/>
  </r>
  <r>
    <s v="6432"/>
    <s v="今展科"/>
    <x v="34"/>
    <n v="38.5"/>
    <n v="39.200000000000003"/>
    <n v="38.799999999999997"/>
    <n v="38.450000000000003"/>
    <n v="38.700000000000003"/>
    <n v="45"/>
    <n v="62"/>
    <n v="37"/>
    <n v="20"/>
    <n v="51"/>
    <n v="0"/>
    <n v="0"/>
    <n v="0"/>
    <n v="0"/>
    <n v="0"/>
    <n v="1.7325E-2"/>
    <n v="2.4303999999999999E-2"/>
    <n v="1.4355999999999999E-2"/>
    <n v="7.6899999999999998E-3"/>
    <n v="1.9737000000000001E-2"/>
  </r>
  <r>
    <s v="6435"/>
    <s v="大中"/>
    <x v="46"/>
    <n v="106.5"/>
    <n v="109"/>
    <n v="109"/>
    <n v="109.5"/>
    <n v="112"/>
    <n v="52"/>
    <n v="-45"/>
    <n v="15"/>
    <n v="28"/>
    <n v="4"/>
    <n v="0"/>
    <n v="0"/>
    <n v="0"/>
    <n v="0"/>
    <n v="0"/>
    <n v="5.5379999999999999E-2"/>
    <n v="-4.9050000000000003E-2"/>
    <n v="1.635E-2"/>
    <n v="3.066E-2"/>
    <n v="4.4799999999999996E-3"/>
  </r>
  <r>
    <s v="6438"/>
    <s v="迅得"/>
    <x v="45"/>
    <n v="89.4"/>
    <n v="92.2"/>
    <n v="91.8"/>
    <n v="91.9"/>
    <n v="92.4"/>
    <n v="155"/>
    <n v="15"/>
    <n v="-26"/>
    <n v="13"/>
    <n v="-39"/>
    <n v="-95"/>
    <n v="0"/>
    <n v="0"/>
    <n v="0"/>
    <n v="0"/>
    <n v="0.13857"/>
    <n v="1.383E-2"/>
    <n v="-2.3867999999999997E-2"/>
    <n v="1.1947000000000001E-2"/>
    <n v="-3.6036000000000006E-2"/>
  </r>
  <r>
    <s v="6441"/>
    <s v="廣錠"/>
    <x v="49"/>
    <n v="82.2"/>
    <n v="82.7"/>
    <n v="82.8"/>
    <n v="86.1"/>
    <n v="93.6"/>
    <n v="156"/>
    <n v="-122"/>
    <n v="135"/>
    <n v="-19"/>
    <n v="-54"/>
    <n v="-393"/>
    <n v="-18"/>
    <n v="0"/>
    <n v="0"/>
    <n v="0"/>
    <n v="0.12823200000000001"/>
    <n v="-0.100894"/>
    <n v="0.11178"/>
    <n v="-1.6358999999999999E-2"/>
    <n v="-5.0543999999999999E-2"/>
  </r>
  <r>
    <s v="6442"/>
    <s v="光聖"/>
    <x v="32"/>
    <n v="32.65"/>
    <n v="32.5"/>
    <n v="34.5"/>
    <n v="32.9"/>
    <n v="32.700000000000003"/>
    <n v="0"/>
    <n v="6"/>
    <n v="2"/>
    <n v="0"/>
    <n v="-3"/>
    <n v="0"/>
    <n v="0"/>
    <n v="0"/>
    <n v="0"/>
    <n v="0"/>
    <n v="0"/>
    <n v="1.9499999999999999E-3"/>
    <n v="6.8999999999999997E-4"/>
    <n v="0"/>
    <n v="-9.810000000000001E-4"/>
  </r>
  <r>
    <s v="6443"/>
    <s v="元晶"/>
    <x v="50"/>
    <n v="31.7"/>
    <n v="32.450000000000003"/>
    <n v="32.450000000000003"/>
    <n v="32.950000000000003"/>
    <n v="33"/>
    <n v="2789"/>
    <n v="-4955"/>
    <n v="1366"/>
    <n v="1976"/>
    <n v="-525"/>
    <n v="0"/>
    <n v="0"/>
    <n v="0"/>
    <n v="0"/>
    <n v="0"/>
    <n v="0.88411300000000004"/>
    <n v="-1.6078975"/>
    <n v="0.44326700000000002"/>
    <n v="0.651092"/>
    <n v="-0.17324999999999999"/>
  </r>
  <r>
    <s v="6446"/>
    <s v="藥華藥"/>
    <x v="13"/>
    <n v="82"/>
    <n v="80.8"/>
    <n v="88.8"/>
    <n v="91.8"/>
    <n v="88.9"/>
    <n v="-21"/>
    <n v="-9"/>
    <n v="157"/>
    <n v="-14"/>
    <n v="-71"/>
    <n v="0"/>
    <n v="0"/>
    <n v="0"/>
    <n v="0"/>
    <n v="0"/>
    <n v="-1.7219999999999999E-2"/>
    <n v="-7.271999999999999E-3"/>
    <n v="0.13941600000000001"/>
    <n v="-1.2852000000000001E-2"/>
    <n v="-6.3119000000000008E-2"/>
  </r>
  <r>
    <s v="6449"/>
    <s v="鈺邦"/>
    <x v="34"/>
    <n v="58.8"/>
    <n v="59.1"/>
    <n v="59.7"/>
    <n v="60.2"/>
    <n v="61"/>
    <n v="18"/>
    <n v="65"/>
    <n v="29"/>
    <n v="-30"/>
    <n v="-28"/>
    <n v="0"/>
    <n v="0"/>
    <n v="0"/>
    <n v="0"/>
    <n v="0"/>
    <n v="1.0583999999999998E-2"/>
    <n v="3.8414999999999998E-2"/>
    <n v="1.7313000000000002E-2"/>
    <n v="-1.806E-2"/>
    <n v="-1.7080000000000001E-2"/>
  </r>
  <r>
    <s v="6451"/>
    <s v="訊芯-KY"/>
    <x v="35"/>
    <n v="107"/>
    <n v="108.5"/>
    <n v="110"/>
    <n v="108"/>
    <n v="110.5"/>
    <n v="213"/>
    <n v="100"/>
    <n v="112"/>
    <n v="-121"/>
    <n v="227"/>
    <n v="0"/>
    <n v="0"/>
    <n v="0"/>
    <n v="0"/>
    <n v="0"/>
    <n v="0.22791"/>
    <n v="0.1085"/>
    <n v="0.1232"/>
    <n v="-0.13067999999999999"/>
    <n v="0.25083499999999997"/>
  </r>
  <r>
    <s v="6456"/>
    <s v="GIS-KY"/>
    <x v="64"/>
    <n v="98.1"/>
    <n v="99.1"/>
    <n v="101"/>
    <n v="100"/>
    <n v="97.5"/>
    <n v="175"/>
    <n v="-470"/>
    <n v="199"/>
    <n v="-428"/>
    <n v="-478"/>
    <n v="0"/>
    <n v="0"/>
    <n v="0"/>
    <n v="0"/>
    <n v="0"/>
    <n v="0.17167499999999999"/>
    <n v="-0.46577000000000002"/>
    <n v="0.20099"/>
    <n v="-0.42799999999999999"/>
    <n v="-0.46605000000000002"/>
  </r>
  <r>
    <s v="6457"/>
    <s v="紘康"/>
    <x v="46"/>
    <n v="153"/>
    <n v="163"/>
    <n v="163"/>
    <n v="156"/>
    <n v="158.5"/>
    <n v="156"/>
    <n v="178"/>
    <n v="-145"/>
    <n v="-65"/>
    <n v="-16"/>
    <n v="0"/>
    <n v="0"/>
    <n v="0"/>
    <n v="0"/>
    <n v="0"/>
    <n v="0.23868"/>
    <n v="0.29014000000000001"/>
    <n v="-0.23635"/>
    <n v="-0.1014"/>
    <n v="-2.5360000000000001E-2"/>
  </r>
  <r>
    <s v="6461"/>
    <s v="益得"/>
    <x v="13"/>
    <n v="20.55"/>
    <n v="20.350000000000001"/>
    <n v="20.399999999999999"/>
    <n v="20.399999999999999"/>
    <n v="20.55"/>
    <n v="-1"/>
    <n v="-13"/>
    <n v="12"/>
    <n v="21"/>
    <n v="10"/>
    <n v="0"/>
    <n v="0"/>
    <n v="0"/>
    <n v="0"/>
    <n v="0"/>
    <n v="-2.0550000000000001E-4"/>
    <n v="-2.6455000000000003E-3"/>
    <n v="2.4479999999999997E-3"/>
    <n v="4.2839999999999996E-3"/>
    <n v="2.055E-3"/>
  </r>
  <r>
    <s v="6462"/>
    <s v="神盾"/>
    <x v="46"/>
    <n v="160.5"/>
    <n v="162.5"/>
    <n v="166"/>
    <n v="166.5"/>
    <n v="165"/>
    <n v="113"/>
    <n v="220"/>
    <n v="170"/>
    <n v="104"/>
    <n v="27"/>
    <n v="0"/>
    <n v="0"/>
    <n v="0"/>
    <n v="0"/>
    <n v="0"/>
    <n v="0.181365"/>
    <n v="0.35749999999999998"/>
    <n v="0.28220000000000001"/>
    <n v="0.17316000000000001"/>
    <n v="4.4549999999999999E-2"/>
  </r>
  <r>
    <s v="6464"/>
    <s v="台數科"/>
    <x v="2"/>
    <n v="108"/>
    <n v="109"/>
    <n v="108.5"/>
    <n v="108"/>
    <n v="109"/>
    <n v="-1"/>
    <n v="3"/>
    <n v="-18"/>
    <n v="-13"/>
    <n v="1"/>
    <n v="0"/>
    <n v="0"/>
    <n v="0"/>
    <n v="0"/>
    <n v="0"/>
    <n v="-1.08E-3"/>
    <n v="3.2699999999999999E-3"/>
    <n v="-1.9529999999999999E-2"/>
    <n v="-1.404E-2"/>
    <n v="1.09E-3"/>
  </r>
  <r>
    <s v="6465"/>
    <s v="威潤"/>
    <x v="32"/>
    <n v="13.9"/>
    <n v="13.5"/>
    <n v="14"/>
    <n v="13.8"/>
    <n v="13.75"/>
    <n v="-2"/>
    <n v="-11"/>
    <n v="-6"/>
    <n v="0"/>
    <n v="4"/>
    <n v="0"/>
    <n v="0"/>
    <n v="0"/>
    <n v="0"/>
    <n v="0"/>
    <n v="-2.7799999999999998E-4"/>
    <n v="-1.485E-3"/>
    <n v="-8.4000000000000003E-4"/>
    <n v="0"/>
    <n v="5.5000000000000003E-4"/>
  </r>
  <r>
    <s v="6469"/>
    <s v="大樹"/>
    <x v="13"/>
    <n v="139.5"/>
    <n v="139"/>
    <n v="139"/>
    <n v="138.5"/>
    <n v="139"/>
    <n v="81"/>
    <n v="7"/>
    <n v="18"/>
    <n v="4"/>
    <n v="3"/>
    <n v="0"/>
    <n v="0"/>
    <n v="0"/>
    <n v="0"/>
    <n v="0"/>
    <n v="0.112995"/>
    <n v="9.7300000000000008E-3"/>
    <n v="2.5020000000000001E-2"/>
    <n v="5.5399999999999998E-3"/>
    <n v="4.1700000000000001E-3"/>
  </r>
  <r>
    <s v="6470"/>
    <s v="宇智"/>
    <x v="32"/>
    <n v="48.7"/>
    <n v="49.7"/>
    <n v="49.9"/>
    <n v="50.5"/>
    <n v="51.9"/>
    <n v="13"/>
    <n v="18"/>
    <n v="-9"/>
    <n v="-4"/>
    <n v="1"/>
    <n v="0"/>
    <n v="0"/>
    <n v="0"/>
    <n v="0"/>
    <n v="0"/>
    <n v="6.3309999999999998E-3"/>
    <n v="8.9460000000000008E-3"/>
    <n v="-4.4909999999999993E-3"/>
    <n v="-2.0200000000000001E-3"/>
    <n v="5.1900000000000004E-4"/>
  </r>
  <r>
    <s v="6472"/>
    <s v="保瑞"/>
    <x v="13"/>
    <n v="337.5"/>
    <n v="304"/>
    <n v="274"/>
    <n v="265"/>
    <n v="260"/>
    <n v="56"/>
    <n v="43"/>
    <n v="18"/>
    <n v="-58"/>
    <n v="-16"/>
    <n v="0"/>
    <n v="0"/>
    <n v="0"/>
    <n v="0"/>
    <n v="0"/>
    <n v="0.189"/>
    <n v="0.13072"/>
    <n v="4.9320000000000003E-2"/>
    <n v="-0.1537"/>
    <n v="-4.1599999999999998E-2"/>
  </r>
  <r>
    <s v="6477"/>
    <s v="安集"/>
    <x v="50"/>
    <n v="43.15"/>
    <n v="43.8"/>
    <n v="43.75"/>
    <n v="45.1"/>
    <n v="45"/>
    <n v="760"/>
    <n v="-340"/>
    <n v="417"/>
    <n v="600"/>
    <n v="-30"/>
    <n v="0"/>
    <n v="0"/>
    <n v="0"/>
    <n v="0"/>
    <n v="0"/>
    <n v="0.32794000000000001"/>
    <n v="-0.14891999999999997"/>
    <n v="0.1824375"/>
    <n v="0.27060000000000001"/>
    <n v="-1.35E-2"/>
  </r>
  <r>
    <s v="6482"/>
    <s v="弘煜科"/>
    <x v="66"/>
    <n v="44.05"/>
    <n v="43.75"/>
    <n v="43.6"/>
    <n v="44.5"/>
    <n v="43.5"/>
    <n v="2"/>
    <n v="-6"/>
    <n v="0"/>
    <n v="-4"/>
    <n v="0"/>
    <n v="0"/>
    <n v="0"/>
    <n v="0"/>
    <n v="0"/>
    <n v="0"/>
    <n v="8.8099999999999995E-4"/>
    <n v="-2.6250000000000002E-3"/>
    <n v="0"/>
    <n v="-1.7799999999999999E-3"/>
    <n v="0"/>
  </r>
  <r>
    <s v="6485"/>
    <s v="點序"/>
    <x v="46"/>
    <n v="97.1"/>
    <n v="99.9"/>
    <n v="100.5"/>
    <n v="102"/>
    <n v="107"/>
    <n v="-1417"/>
    <n v="-271"/>
    <n v="-126"/>
    <n v="-340"/>
    <n v="-113"/>
    <n v="0"/>
    <n v="0"/>
    <n v="0"/>
    <n v="0"/>
    <n v="0"/>
    <n v="-1.3759069999999998"/>
    <n v="-0.270729"/>
    <n v="-0.12662999999999999"/>
    <n v="-0.3468"/>
    <n v="-0.12091"/>
  </r>
  <r>
    <s v="6486"/>
    <s v="互動"/>
    <x v="55"/>
    <n v="76.7"/>
    <n v="77.3"/>
    <n v="77.8"/>
    <n v="76.900000000000006"/>
    <n v="79.3"/>
    <n v="5"/>
    <n v="4"/>
    <n v="2"/>
    <n v="1"/>
    <n v="-27"/>
    <n v="0"/>
    <n v="0"/>
    <n v="0"/>
    <n v="0"/>
    <n v="0"/>
    <n v="3.8349999999999999E-3"/>
    <n v="3.0919999999999997E-3"/>
    <n v="1.5559999999999999E-3"/>
    <n v="7.6900000000000004E-4"/>
    <n v="-2.1410999999999999E-2"/>
  </r>
  <r>
    <s v="6488"/>
    <s v="環球晶"/>
    <x v="38"/>
    <n v="743"/>
    <n v="805"/>
    <n v="805"/>
    <n v="791"/>
    <n v="799"/>
    <n v="-589"/>
    <n v="-1261"/>
    <n v="-280"/>
    <n v="69"/>
    <n v="102"/>
    <n v="4"/>
    <n v="217"/>
    <n v="157"/>
    <n v="94"/>
    <n v="57"/>
    <n v="-4.3762699999999999"/>
    <n v="-10.15105"/>
    <n v="-2.254"/>
    <n v="0.54579"/>
    <n v="0.81498000000000004"/>
  </r>
  <r>
    <s v="6491"/>
    <s v="晶碩"/>
    <x v="13"/>
    <n v="478.5"/>
    <n v="484"/>
    <n v="516"/>
    <n v="504"/>
    <n v="506"/>
    <n v="-351"/>
    <n v="-140"/>
    <n v="259"/>
    <n v="-381"/>
    <n v="55"/>
    <n v="165"/>
    <n v="0"/>
    <n v="44"/>
    <n v="149"/>
    <n v="0"/>
    <n v="-1.679535"/>
    <n v="-0.67759999999999998"/>
    <n v="1.3364400000000001"/>
    <n v="-1.9202399999999999"/>
    <n v="0.27829999999999999"/>
  </r>
  <r>
    <s v="6492"/>
    <s v="生華科"/>
    <x v="13"/>
    <n v="156.5"/>
    <n v="144"/>
    <n v="158"/>
    <n v="172"/>
    <n v="162"/>
    <n v="-68"/>
    <n v="242"/>
    <n v="-55"/>
    <n v="-69"/>
    <n v="22"/>
    <n v="0"/>
    <n v="0"/>
    <n v="0"/>
    <n v="0"/>
    <n v="0"/>
    <n v="-0.10642"/>
    <n v="0.34848000000000001"/>
    <n v="-8.6900000000000005E-2"/>
    <n v="-0.11867999999999999"/>
    <n v="3.5639999999999998E-2"/>
  </r>
  <r>
    <s v="6494"/>
    <s v="九齊"/>
    <x v="46"/>
    <n v="96.9"/>
    <n v="106.5"/>
    <n v="105"/>
    <n v="103.5"/>
    <n v="104.5"/>
    <n v="95"/>
    <n v="-108"/>
    <n v="-507"/>
    <n v="206"/>
    <n v="-364"/>
    <n v="0"/>
    <n v="0"/>
    <n v="0"/>
    <n v="0"/>
    <n v="0"/>
    <n v="9.2054999999999998E-2"/>
    <n v="-0.11502"/>
    <n v="-0.53234999999999999"/>
    <n v="0.21321000000000001"/>
    <n v="-0.38038"/>
  </r>
  <r>
    <s v="6496"/>
    <s v="科懋"/>
    <x v="13"/>
    <n v="27.55"/>
    <n v="27.7"/>
    <n v="27.8"/>
    <n v="28"/>
    <n v="28.4"/>
    <n v="0"/>
    <n v="2"/>
    <n v="-1"/>
    <n v="5"/>
    <n v="0"/>
    <n v="0"/>
    <n v="0"/>
    <n v="0"/>
    <n v="0"/>
    <n v="0"/>
    <n v="0"/>
    <n v="5.5400000000000002E-4"/>
    <n v="-2.7799999999999998E-4"/>
    <n v="1.4E-3"/>
    <n v="0"/>
  </r>
  <r>
    <s v="6499"/>
    <s v="益安"/>
    <x v="13"/>
    <n v="48"/>
    <n v="48.7"/>
    <n v="48.7"/>
    <n v="49.5"/>
    <n v="49.5"/>
    <n v="0"/>
    <n v="0"/>
    <n v="0"/>
    <n v="-3"/>
    <n v="0"/>
    <n v="0"/>
    <n v="0"/>
    <n v="0"/>
    <n v="0"/>
    <n v="0"/>
    <n v="0"/>
    <n v="0"/>
    <n v="0"/>
    <n v="-1.485E-3"/>
    <n v="0"/>
  </r>
  <r>
    <s v="6504"/>
    <s v="南六"/>
    <x v="13"/>
    <n v="166.5"/>
    <n v="164"/>
    <n v="165.5"/>
    <n v="165.5"/>
    <n v="164.5"/>
    <n v="-63"/>
    <n v="-41"/>
    <n v="16"/>
    <n v="28"/>
    <n v="-14"/>
    <n v="0"/>
    <n v="0"/>
    <n v="0"/>
    <n v="0"/>
    <n v="0"/>
    <n v="-0.104895"/>
    <n v="-6.7239999999999994E-2"/>
    <n v="2.648E-2"/>
    <n v="4.6339999999999999E-2"/>
    <n v="-2.3029999999999998E-2"/>
  </r>
  <r>
    <s v="6505"/>
    <s v="台塑化"/>
    <x v="4"/>
    <n v="97.5"/>
    <n v="99.5"/>
    <n v="100.5"/>
    <n v="97.2"/>
    <n v="98.8"/>
    <n v="-437"/>
    <n v="190"/>
    <n v="-39"/>
    <n v="-2566"/>
    <n v="45"/>
    <n v="1"/>
    <n v="-44"/>
    <n v="5"/>
    <n v="-110"/>
    <n v="0"/>
    <n v="-0.42607499999999998"/>
    <n v="0.18905"/>
    <n v="-3.9195000000000001E-2"/>
    <n v="-2.4941520000000001"/>
    <n v="4.446E-2"/>
  </r>
  <r>
    <s v="6506"/>
    <s v="雙邦"/>
    <x v="20"/>
    <n v="16.8"/>
    <n v="16.899999999999999"/>
    <n v="16.8"/>
    <n v="16.75"/>
    <n v="16.75"/>
    <n v="-19"/>
    <n v="-3"/>
    <n v="-16"/>
    <n v="0"/>
    <n v="0"/>
    <n v="0"/>
    <n v="0"/>
    <n v="0"/>
    <n v="0"/>
    <n v="0"/>
    <n v="-3.192E-3"/>
    <n v="-5.0699999999999996E-4"/>
    <n v="-2.6880000000000003E-3"/>
    <n v="0"/>
    <n v="0"/>
  </r>
  <r>
    <s v="6508"/>
    <s v="惠光"/>
    <x v="13"/>
    <n v="29.45"/>
    <n v="29.6"/>
    <n v="29.55"/>
    <n v="29.6"/>
    <n v="29.65"/>
    <n v="-5"/>
    <n v="1"/>
    <n v="-8"/>
    <n v="0"/>
    <n v="21"/>
    <n v="0"/>
    <n v="0"/>
    <n v="0"/>
    <n v="0"/>
    <n v="0"/>
    <n v="-1.4725000000000001E-3"/>
    <n v="2.9600000000000004E-4"/>
    <n v="-2.3640000000000002E-3"/>
    <n v="0"/>
    <n v="6.2264999999999994E-3"/>
  </r>
  <r>
    <s v="6509"/>
    <s v="聚和"/>
    <x v="20"/>
    <n v="28.45"/>
    <n v="29.3"/>
    <n v="28.8"/>
    <n v="29.1"/>
    <n v="30.95"/>
    <n v="371"/>
    <n v="1313"/>
    <n v="-211"/>
    <n v="1031"/>
    <n v="-599"/>
    <n v="0"/>
    <n v="0"/>
    <n v="0"/>
    <n v="0"/>
    <n v="0"/>
    <n v="0.10554949999999999"/>
    <n v="0.38470900000000002"/>
    <n v="-6.0768000000000003E-2"/>
    <n v="0.30002100000000004"/>
    <n v="-0.18539049999999999"/>
  </r>
  <r>
    <s v="6510"/>
    <s v="精測"/>
    <x v="35"/>
    <n v="653"/>
    <n v="675"/>
    <n v="663"/>
    <n v="665"/>
    <n v="670"/>
    <n v="35"/>
    <n v="-48"/>
    <n v="-79"/>
    <n v="15"/>
    <n v="22"/>
    <n v="0"/>
    <n v="0"/>
    <n v="0"/>
    <n v="0"/>
    <n v="0"/>
    <n v="0.22855"/>
    <n v="-0.32400000000000001"/>
    <n v="-0.52376999999999996"/>
    <n v="9.9750000000000005E-2"/>
    <n v="0.1474"/>
  </r>
  <r>
    <s v="6512"/>
    <s v="啟發電"/>
    <x v="44"/>
    <n v="16.95"/>
    <n v="16.95"/>
    <n v="17.2"/>
    <n v="16.95"/>
    <n v="16.95"/>
    <n v="-3"/>
    <n v="2"/>
    <n v="0"/>
    <n v="-2"/>
    <n v="0"/>
    <n v="0"/>
    <n v="0"/>
    <n v="0"/>
    <n v="0"/>
    <n v="0"/>
    <n v="-5.0849999999999995E-4"/>
    <n v="3.39E-4"/>
    <n v="0"/>
    <n v="-3.39E-4"/>
    <n v="0"/>
  </r>
  <r>
    <s v="6514"/>
    <s v="芮特-KY"/>
    <x v="32"/>
    <n v="44.9"/>
    <n v="45.3"/>
    <n v="45.2"/>
    <n v="45.7"/>
    <n v="46.3"/>
    <n v="2"/>
    <n v="5"/>
    <n v="-2"/>
    <n v="8"/>
    <n v="8"/>
    <n v="0"/>
    <n v="0"/>
    <n v="0"/>
    <n v="0"/>
    <n v="0"/>
    <n v="8.9799999999999993E-4"/>
    <n v="2.2650000000000001E-3"/>
    <n v="-9.0400000000000007E-4"/>
    <n v="3.6560000000000004E-3"/>
    <n v="3.7039999999999998E-3"/>
  </r>
  <r>
    <s v="6515"/>
    <s v="穎崴"/>
    <x v="35"/>
    <n v="249.5"/>
    <n v="274"/>
    <n v="282.5"/>
    <n v="270"/>
    <n v="266"/>
    <n v="-16"/>
    <n v="-14"/>
    <n v="-62"/>
    <n v="-34"/>
    <n v="-4"/>
    <n v="0"/>
    <n v="0"/>
    <n v="0"/>
    <n v="0"/>
    <n v="0"/>
    <n v="-3.9919999999999997E-2"/>
    <n v="-3.8359999999999998E-2"/>
    <n v="-0.17515"/>
    <n v="-9.1800000000000007E-2"/>
    <n v="-1.064E-2"/>
  </r>
  <r>
    <s v="6516"/>
    <s v="勤崴國際"/>
    <x v="55"/>
    <n v="97.5"/>
    <n v="98.9"/>
    <n v="108.5"/>
    <n v="102.5"/>
    <n v="104"/>
    <n v="15"/>
    <n v="9"/>
    <n v="29"/>
    <n v="-79"/>
    <n v="-50"/>
    <n v="0"/>
    <n v="0"/>
    <n v="0"/>
    <n v="0"/>
    <n v="0"/>
    <n v="1.4625000000000001E-2"/>
    <n v="8.9010000000000009E-3"/>
    <n v="3.1465E-2"/>
    <n v="-8.0975000000000005E-2"/>
    <n v="-5.1999999999999998E-2"/>
  </r>
  <r>
    <s v="6523"/>
    <s v="達爾膚"/>
    <x v="13"/>
    <n v="73.7"/>
    <n v="74.7"/>
    <n v="76.5"/>
    <n v="76.2"/>
    <n v="76.400000000000006"/>
    <n v="3"/>
    <n v="17"/>
    <n v="35"/>
    <n v="-10"/>
    <n v="3"/>
    <n v="0"/>
    <n v="0"/>
    <n v="0"/>
    <n v="0"/>
    <n v="0"/>
    <n v="2.2110000000000003E-3"/>
    <n v="1.2699E-2"/>
    <n v="2.6775E-2"/>
    <n v="-7.62E-3"/>
    <n v="2.2920000000000002E-3"/>
  </r>
  <r>
    <s v="6525"/>
    <s v="捷敏-KY"/>
    <x v="35"/>
    <n v="75.2"/>
    <n v="76"/>
    <n v="74.8"/>
    <n v="75.2"/>
    <n v="76.599999999999994"/>
    <n v="109"/>
    <n v="83"/>
    <n v="82"/>
    <n v="37"/>
    <n v="-6"/>
    <n v="0"/>
    <n v="0"/>
    <n v="-190"/>
    <n v="0"/>
    <n v="0"/>
    <n v="8.1968000000000013E-2"/>
    <n v="6.3079999999999997E-2"/>
    <n v="6.1335999999999995E-2"/>
    <n v="2.7824000000000002E-2"/>
    <n v="-4.5959999999999994E-3"/>
  </r>
  <r>
    <s v="6527"/>
    <s v="明達醫"/>
    <x v="13"/>
    <n v="49.4"/>
    <n v="49.5"/>
    <n v="49.5"/>
    <n v="49.05"/>
    <n v="49.45"/>
    <n v="1"/>
    <n v="1"/>
    <n v="2"/>
    <n v="0"/>
    <n v="1"/>
    <n v="0"/>
    <n v="0"/>
    <n v="0"/>
    <n v="0"/>
    <n v="0"/>
    <n v="4.9399999999999997E-4"/>
    <n v="4.95E-4"/>
    <n v="9.8999999999999999E-4"/>
    <n v="0"/>
    <n v="4.9450000000000004E-4"/>
  </r>
  <r>
    <s v="6530"/>
    <s v="創威"/>
    <x v="32"/>
    <n v="18.149999999999999"/>
    <n v="18.399999999999999"/>
    <n v="18.100000000000001"/>
    <n v="18.100000000000001"/>
    <n v="18.3"/>
    <n v="0"/>
    <n v="-5"/>
    <n v="0"/>
    <n v="3"/>
    <n v="0"/>
    <n v="0"/>
    <n v="0"/>
    <n v="0"/>
    <n v="0"/>
    <n v="0"/>
    <n v="0"/>
    <n v="-9.2000000000000003E-4"/>
    <n v="0"/>
    <n v="5.4300000000000008E-4"/>
    <n v="0"/>
  </r>
  <r>
    <s v="6531"/>
    <s v="愛普"/>
    <x v="46"/>
    <n v="634"/>
    <n v="690"/>
    <n v="696"/>
    <n v="698"/>
    <n v="695"/>
    <n v="348"/>
    <n v="-363"/>
    <n v="-72"/>
    <n v="164"/>
    <n v="-84"/>
    <n v="15"/>
    <n v="257"/>
    <n v="-4"/>
    <n v="6"/>
    <n v="10"/>
    <n v="2.2063199999999998"/>
    <n v="-2.5047000000000001"/>
    <n v="-0.50112000000000001"/>
    <n v="1.14472"/>
    <n v="-0.58379999999999999"/>
  </r>
  <r>
    <s v="6532"/>
    <s v="瑞耘"/>
    <x v="38"/>
    <n v="41.4"/>
    <n v="42.7"/>
    <n v="42.7"/>
    <n v="43"/>
    <n v="43"/>
    <n v="16"/>
    <n v="46"/>
    <n v="-5"/>
    <n v="-3"/>
    <n v="-3"/>
    <n v="0"/>
    <n v="0"/>
    <n v="0"/>
    <n v="0"/>
    <n v="0"/>
    <n v="6.6239999999999997E-3"/>
    <n v="1.9642E-2"/>
    <n v="-2.1350000000000002E-3"/>
    <n v="-1.2899999999999999E-3"/>
    <n v="-1.2899999999999999E-3"/>
  </r>
  <r>
    <s v="6533"/>
    <s v="晶心科"/>
    <x v="46"/>
    <n v="399"/>
    <n v="420"/>
    <n v="440"/>
    <n v="446.5"/>
    <n v="438"/>
    <n v="360"/>
    <n v="-152"/>
    <n v="473"/>
    <n v="325"/>
    <n v="-772"/>
    <n v="0"/>
    <n v="1"/>
    <n v="0"/>
    <n v="0"/>
    <n v="0"/>
    <n v="1.4363999999999999"/>
    <n v="-0.63839999999999997"/>
    <n v="2.0811999999999999"/>
    <n v="1.451125"/>
    <n v="-3.3813599999999999"/>
  </r>
  <r>
    <s v="6535"/>
    <s v="順藥"/>
    <x v="13"/>
    <n v="36.85"/>
    <n v="35.65"/>
    <n v="36.15"/>
    <n v="35.200000000000003"/>
    <n v="35.1"/>
    <n v="0"/>
    <n v="81"/>
    <n v="-126"/>
    <n v="-25"/>
    <n v="-8"/>
    <n v="0"/>
    <n v="0"/>
    <n v="0"/>
    <n v="0"/>
    <n v="0"/>
    <n v="0"/>
    <n v="2.8876499999999999E-2"/>
    <n v="-4.5548999999999999E-2"/>
    <n v="-8.8000000000000005E-3"/>
    <n v="-2.8080000000000002E-3"/>
  </r>
  <r>
    <s v="6538"/>
    <s v="倉和"/>
    <x v="16"/>
    <n v="116"/>
    <n v="116"/>
    <n v="115.5"/>
    <n v="113"/>
    <n v="114"/>
    <n v="103"/>
    <n v="3"/>
    <n v="51"/>
    <n v="-9"/>
    <n v="8"/>
    <n v="0"/>
    <n v="0"/>
    <n v="0"/>
    <n v="0"/>
    <n v="0"/>
    <n v="0.11948"/>
    <n v="3.48E-3"/>
    <n v="5.8904999999999999E-2"/>
    <n v="-1.017E-2"/>
    <n v="9.1199999999999996E-3"/>
  </r>
  <r>
    <s v="6541"/>
    <s v="泰福-KY"/>
    <x v="13"/>
    <n v="56.8"/>
    <n v="55.6"/>
    <n v="55.7"/>
    <n v="61.2"/>
    <n v="63"/>
    <n v="18"/>
    <n v="-139"/>
    <n v="70"/>
    <n v="56"/>
    <n v="-349"/>
    <n v="0"/>
    <n v="0"/>
    <n v="0"/>
    <n v="0"/>
    <n v="0"/>
    <n v="1.0224E-2"/>
    <n v="-7.7284000000000005E-2"/>
    <n v="3.8989999999999997E-2"/>
    <n v="3.4272000000000004E-2"/>
    <n v="-0.21987000000000001"/>
  </r>
  <r>
    <s v="6542"/>
    <s v="隆中"/>
    <x v="66"/>
    <n v="68.099999999999994"/>
    <n v="70"/>
    <n v="71.2"/>
    <n v="70.5"/>
    <n v="70.8"/>
    <n v="-1"/>
    <n v="-1"/>
    <n v="0"/>
    <n v="11"/>
    <n v="11"/>
    <n v="0"/>
    <n v="0"/>
    <n v="0"/>
    <n v="0"/>
    <n v="0"/>
    <n v="-6.8099999999999996E-4"/>
    <n v="-6.9999999999999999E-4"/>
    <n v="0"/>
    <n v="7.7549999999999997E-3"/>
    <n v="7.7879999999999998E-3"/>
  </r>
  <r>
    <s v="6547"/>
    <s v="高端疫苗"/>
    <x v="13"/>
    <n v="396.5"/>
    <n v="380"/>
    <n v="386"/>
    <n v="402"/>
    <n v="389"/>
    <n v="-104"/>
    <n v="54"/>
    <n v="62"/>
    <n v="386"/>
    <n v="132"/>
    <n v="0"/>
    <n v="0"/>
    <n v="0"/>
    <n v="0"/>
    <n v="0"/>
    <n v="-0.41236"/>
    <n v="0.20519999999999999"/>
    <n v="0.23932"/>
    <n v="1.55172"/>
    <n v="0.51348000000000005"/>
  </r>
  <r>
    <s v="6548"/>
    <s v="長科*"/>
    <x v="28"/>
    <n v="59.1"/>
    <n v="59.9"/>
    <n v="60.4"/>
    <n v="60.5"/>
    <n v="61.8"/>
    <n v="52"/>
    <n v="-84"/>
    <n v="10"/>
    <n v="109"/>
    <n v="-30"/>
    <n v="0"/>
    <n v="0"/>
    <n v="0"/>
    <n v="0"/>
    <n v="0"/>
    <n v="3.0732000000000002E-2"/>
    <n v="-5.0315999999999993E-2"/>
    <n v="6.0400000000000002E-3"/>
    <n v="6.5945000000000004E-2"/>
    <n v="-1.8540000000000001E-2"/>
  </r>
  <r>
    <s v="6552"/>
    <s v="易華電"/>
    <x v="35"/>
    <n v="49.9"/>
    <n v="51.1"/>
    <n v="51.2"/>
    <n v="50.4"/>
    <n v="51.9"/>
    <n v="16"/>
    <n v="79"/>
    <n v="17"/>
    <n v="19"/>
    <n v="114"/>
    <n v="0"/>
    <n v="0"/>
    <n v="0"/>
    <n v="0"/>
    <n v="0"/>
    <n v="7.9839999999999998E-3"/>
    <n v="4.0369000000000002E-2"/>
    <n v="8.7040000000000017E-3"/>
    <n v="9.5759999999999994E-3"/>
    <n v="5.9165999999999996E-2"/>
  </r>
  <r>
    <s v="6556"/>
    <s v="勝品"/>
    <x v="48"/>
    <n v="41.05"/>
    <n v="41"/>
    <n v="40.799999999999997"/>
    <n v="41.7"/>
    <n v="42"/>
    <n v="-1"/>
    <n v="0"/>
    <n v="0"/>
    <n v="0"/>
    <n v="0"/>
    <n v="0"/>
    <n v="0"/>
    <n v="0"/>
    <n v="0"/>
    <n v="0"/>
    <n v="-4.1049999999999995E-4"/>
    <n v="0"/>
    <n v="0"/>
    <n v="0"/>
    <n v="0"/>
  </r>
  <r>
    <s v="6558"/>
    <s v="興能高"/>
    <x v="7"/>
    <n v="38.5"/>
    <n v="38.9"/>
    <n v="39"/>
    <n v="38.5"/>
    <n v="39.700000000000003"/>
    <n v="111"/>
    <n v="-34"/>
    <n v="2"/>
    <n v="48"/>
    <n v="112"/>
    <n v="0"/>
    <n v="0"/>
    <n v="0"/>
    <n v="0"/>
    <n v="0"/>
    <n v="4.2735000000000002E-2"/>
    <n v="-1.3226E-2"/>
    <n v="7.7999999999999999E-4"/>
    <n v="1.848E-2"/>
    <n v="4.4464000000000004E-2"/>
  </r>
  <r>
    <s v="6560"/>
    <s v="欣普羅"/>
    <x v="48"/>
    <n v="100"/>
    <n v="100.5"/>
    <n v="99.5"/>
    <n v="99"/>
    <n v="101.5"/>
    <n v="30"/>
    <n v="-4"/>
    <n v="-10"/>
    <n v="-2"/>
    <n v="11"/>
    <n v="0"/>
    <n v="0"/>
    <n v="0"/>
    <n v="0"/>
    <n v="0"/>
    <n v="0.03"/>
    <n v="-4.0200000000000001E-3"/>
    <n v="-9.9500000000000005E-3"/>
    <n v="-1.98E-3"/>
    <n v="1.1165E-2"/>
  </r>
  <r>
    <s v="6561"/>
    <s v="是方"/>
    <x v="37"/>
    <n v="307"/>
    <n v="310.5"/>
    <n v="309.5"/>
    <n v="309"/>
    <n v="310.5"/>
    <n v="0"/>
    <n v="-19"/>
    <n v="-5"/>
    <n v="-1"/>
    <n v="-9"/>
    <n v="0"/>
    <n v="0"/>
    <n v="0"/>
    <n v="0"/>
    <n v="0"/>
    <n v="0"/>
    <n v="-5.8994999999999999E-2"/>
    <n v="-1.5474999999999999E-2"/>
    <n v="-3.0899999999999999E-3"/>
    <n v="-2.7945000000000001E-2"/>
  </r>
  <r>
    <s v="6568"/>
    <s v="宏觀"/>
    <x v="46"/>
    <n v="130"/>
    <n v="130.5"/>
    <n v="130"/>
    <n v="132"/>
    <n v="133"/>
    <n v="-39"/>
    <n v="-5"/>
    <n v="16"/>
    <n v="1"/>
    <n v="-7"/>
    <n v="0"/>
    <n v="14"/>
    <n v="14"/>
    <n v="0"/>
    <n v="14"/>
    <n v="-5.0700000000000002E-2"/>
    <n v="-6.5250000000000004E-3"/>
    <n v="2.0799999999999999E-2"/>
    <n v="1.32E-3"/>
    <n v="-9.3100000000000006E-3"/>
  </r>
  <r>
    <s v="6569"/>
    <s v="醫揚"/>
    <x v="13"/>
    <n v="127.5"/>
    <n v="128.5"/>
    <n v="128"/>
    <n v="129"/>
    <n v="130"/>
    <n v="0"/>
    <n v="1"/>
    <n v="0"/>
    <n v="0"/>
    <n v="0"/>
    <n v="0"/>
    <n v="0"/>
    <n v="0"/>
    <n v="0"/>
    <n v="0"/>
    <n v="0"/>
    <n v="1.2849999999999999E-3"/>
    <n v="0"/>
    <n v="0"/>
    <n v="0"/>
  </r>
  <r>
    <s v="6570"/>
    <s v="維田"/>
    <x v="49"/>
    <n v="26.6"/>
    <n v="26.7"/>
    <n v="26.7"/>
    <n v="26.8"/>
    <n v="26.6"/>
    <n v="-8"/>
    <n v="1"/>
    <n v="0"/>
    <n v="0"/>
    <n v="0"/>
    <n v="0"/>
    <n v="0"/>
    <n v="0"/>
    <n v="0"/>
    <n v="0"/>
    <n v="-2.1280000000000001E-3"/>
    <n v="2.6699999999999998E-4"/>
    <n v="0"/>
    <n v="0"/>
    <n v="0"/>
  </r>
  <r>
    <s v="6573"/>
    <s v="虹揚-KY"/>
    <x v="28"/>
    <n v="16.100000000000001"/>
    <n v="16.100000000000001"/>
    <n v="16.149999999999999"/>
    <n v="16.2"/>
    <n v="16.55"/>
    <n v="55"/>
    <n v="-23"/>
    <n v="20"/>
    <n v="4"/>
    <n v="12"/>
    <n v="0"/>
    <n v="0"/>
    <n v="0"/>
    <n v="0"/>
    <n v="0"/>
    <n v="8.8550000000000018E-3"/>
    <n v="-3.7030000000000001E-3"/>
    <n v="3.2299999999999998E-3"/>
    <n v="6.4799999999999992E-4"/>
    <n v="1.9860000000000004E-3"/>
  </r>
  <r>
    <s v="6574"/>
    <s v="霈方"/>
    <x v="13"/>
    <n v="59.5"/>
    <n v="59.1"/>
    <n v="58.5"/>
    <n v="58.2"/>
    <n v="58.9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92.5"/>
    <n v="90.2"/>
    <n v="95.9"/>
    <n v="105"/>
    <n v="115.5"/>
    <n v="-3"/>
    <n v="-40"/>
    <n v="107"/>
    <n v="-17"/>
    <n v="5"/>
    <n v="0"/>
    <n v="0"/>
    <n v="0"/>
    <n v="0"/>
    <n v="0"/>
    <n v="-2.7750000000000001E-3"/>
    <n v="-3.6080000000000001E-2"/>
    <n v="0.10261300000000001"/>
    <n v="-1.7850000000000001E-2"/>
    <n v="5.7749999999999998E-3"/>
  </r>
  <r>
    <s v="6577"/>
    <s v="勁豐"/>
    <x v="43"/>
    <n v="67"/>
    <n v="67.2"/>
    <n v="67.3"/>
    <n v="67.099999999999994"/>
    <n v="68"/>
    <n v="2"/>
    <n v="0"/>
    <n v="0"/>
    <n v="0"/>
    <n v="-1"/>
    <n v="0"/>
    <n v="0"/>
    <n v="0"/>
    <n v="0"/>
    <n v="0"/>
    <n v="1.34E-3"/>
    <n v="0"/>
    <n v="0"/>
    <n v="0"/>
    <n v="-6.8000000000000005E-4"/>
  </r>
  <r>
    <s v="6578"/>
    <s v="達邦蛋白"/>
    <x v="2"/>
    <n v="19.3"/>
    <n v="19.45"/>
    <n v="19.600000000000001"/>
    <n v="19.8"/>
    <n v="19.8"/>
    <n v="1"/>
    <n v="-2"/>
    <n v="-1"/>
    <n v="1"/>
    <n v="2"/>
    <n v="0"/>
    <n v="0"/>
    <n v="0"/>
    <n v="0"/>
    <n v="0"/>
    <n v="1.93E-4"/>
    <n v="-3.8899999999999997E-4"/>
    <n v="-1.9600000000000002E-4"/>
    <n v="1.9800000000000002E-4"/>
    <n v="3.9600000000000003E-4"/>
  </r>
  <r>
    <s v="6579"/>
    <s v="研揚"/>
    <x v="49"/>
    <n v="64.5"/>
    <n v="66.3"/>
    <n v="66.400000000000006"/>
    <n v="67.8"/>
    <n v="68.599999999999994"/>
    <n v="4"/>
    <n v="8"/>
    <n v="0"/>
    <n v="-8"/>
    <n v="10"/>
    <n v="0"/>
    <n v="0"/>
    <n v="0"/>
    <n v="0"/>
    <n v="0"/>
    <n v="2.5799999999999998E-3"/>
    <n v="5.3039999999999997E-3"/>
    <n v="0"/>
    <n v="-5.424E-3"/>
    <n v="6.8599999999999998E-3"/>
  </r>
  <r>
    <s v="6581"/>
    <s v="鋼聯"/>
    <x v="2"/>
    <n v="68.3"/>
    <n v="69.2"/>
    <n v="68.900000000000006"/>
    <n v="68.3"/>
    <n v="70"/>
    <n v="3"/>
    <n v="7"/>
    <n v="-5"/>
    <n v="-4"/>
    <n v="0"/>
    <n v="0"/>
    <n v="0"/>
    <n v="0"/>
    <n v="0"/>
    <n v="0"/>
    <n v="2.0489999999999996E-3"/>
    <n v="4.8440000000000002E-3"/>
    <n v="-3.4450000000000001E-3"/>
    <n v="-2.7320000000000001E-3"/>
    <n v="0"/>
  </r>
  <r>
    <s v="6582"/>
    <s v="申豐"/>
    <x v="24"/>
    <n v="270.5"/>
    <n v="275.5"/>
    <n v="277"/>
    <n v="281"/>
    <n v="280"/>
    <n v="-445"/>
    <n v="300"/>
    <n v="-547"/>
    <n v="172"/>
    <n v="-46"/>
    <n v="15"/>
    <n v="1"/>
    <n v="0"/>
    <n v="0"/>
    <n v="0"/>
    <n v="-1.2037249999999999"/>
    <n v="0.82650000000000001"/>
    <n v="-1.51519"/>
    <n v="0.48332000000000003"/>
    <n v="-0.1288"/>
  </r>
  <r>
    <s v="6588"/>
    <s v="東典光電"/>
    <x v="32"/>
    <n v="51.8"/>
    <n v="53.4"/>
    <n v="53.8"/>
    <n v="53"/>
    <n v="52.8"/>
    <n v="7"/>
    <n v="6"/>
    <n v="0"/>
    <n v="0"/>
    <n v="-7"/>
    <n v="0"/>
    <n v="0"/>
    <n v="0"/>
    <n v="0"/>
    <n v="0"/>
    <n v="3.6259999999999994E-3"/>
    <n v="3.2039999999999998E-3"/>
    <n v="0"/>
    <n v="0"/>
    <n v="-3.6959999999999996E-3"/>
  </r>
  <r>
    <s v="6589"/>
    <s v="台康生技"/>
    <x v="13"/>
    <n v="170"/>
    <n v="160.5"/>
    <n v="162.5"/>
    <n v="162"/>
    <n v="160.5"/>
    <n v="-137"/>
    <n v="-265"/>
    <n v="90"/>
    <n v="-121"/>
    <n v="210"/>
    <n v="0"/>
    <n v="0"/>
    <n v="0"/>
    <n v="0"/>
    <n v="0"/>
    <n v="-0.2329"/>
    <n v="-0.42532500000000001"/>
    <n v="0.14624999999999999"/>
    <n v="-0.19602"/>
    <n v="0.33705000000000002"/>
  </r>
  <r>
    <s v="6590"/>
    <s v="普鴻"/>
    <x v="55"/>
    <n v="57.8"/>
    <n v="56.9"/>
    <n v="57.8"/>
    <n v="59"/>
    <n v="59.5"/>
    <n v="-4"/>
    <n v="0"/>
    <n v="0"/>
    <n v="-3"/>
    <n v="-5"/>
    <n v="0"/>
    <n v="0"/>
    <n v="0"/>
    <n v="0"/>
    <n v="0"/>
    <n v="-2.3119999999999998E-3"/>
    <n v="0"/>
    <n v="0"/>
    <n v="-1.7700000000000001E-3"/>
    <n v="-2.9750000000000002E-3"/>
  </r>
  <r>
    <s v="6591"/>
    <s v="動力-KY"/>
    <x v="7"/>
    <n v="62.1"/>
    <n v="63.6"/>
    <n v="64.400000000000006"/>
    <n v="64.3"/>
    <n v="65.2"/>
    <n v="62"/>
    <n v="117"/>
    <n v="119"/>
    <n v="28"/>
    <n v="64"/>
    <n v="0"/>
    <n v="0"/>
    <n v="0"/>
    <n v="0"/>
    <n v="0"/>
    <n v="3.8502000000000002E-2"/>
    <n v="7.4411999999999992E-2"/>
    <n v="7.663600000000001E-2"/>
    <n v="1.8003999999999999E-2"/>
    <n v="4.1728000000000001E-2"/>
  </r>
  <r>
    <s v="6592"/>
    <s v="和潤企業"/>
    <x v="2"/>
    <n v="80.2"/>
    <n v="81.599999999999994"/>
    <n v="82.2"/>
    <n v="81.2"/>
    <n v="82.3"/>
    <n v="162"/>
    <n v="539"/>
    <n v="67"/>
    <n v="-160"/>
    <n v="314"/>
    <n v="0"/>
    <n v="0"/>
    <n v="0"/>
    <n v="0"/>
    <n v="0"/>
    <n v="0.12992399999999998"/>
    <n v="0.43982399999999994"/>
    <n v="5.5074000000000005E-2"/>
    <n v="-0.12992000000000001"/>
    <n v="0.25842199999999999"/>
  </r>
  <r>
    <s v="6593"/>
    <s v="台灣銘板"/>
    <x v="55"/>
    <n v="27.55"/>
    <n v="27.15"/>
    <n v="27.25"/>
    <n v="27.3"/>
    <n v="28"/>
    <n v="0"/>
    <n v="5"/>
    <n v="-1"/>
    <n v="0"/>
    <n v="0"/>
    <n v="0"/>
    <n v="0"/>
    <n v="0"/>
    <n v="0"/>
    <n v="0"/>
    <n v="0"/>
    <n v="1.3575E-3"/>
    <n v="-2.7250000000000001E-4"/>
    <n v="0"/>
    <n v="0"/>
  </r>
  <r>
    <s v="6594"/>
    <s v="展匯科"/>
    <x v="46"/>
    <n v="37.299999999999997"/>
    <n v="39.299999999999997"/>
    <n v="39.950000000000003"/>
    <n v="39.549999999999997"/>
    <n v="40.1"/>
    <n v="5"/>
    <n v="10"/>
    <n v="3"/>
    <n v="-2"/>
    <n v="-7"/>
    <n v="0"/>
    <n v="0"/>
    <n v="0"/>
    <n v="0"/>
    <n v="0"/>
    <n v="1.8649999999999999E-3"/>
    <n v="3.9300000000000003E-3"/>
    <n v="1.1985000000000001E-3"/>
    <n v="-7.9099999999999993E-4"/>
    <n v="-2.807E-3"/>
  </r>
  <r>
    <s v="6596"/>
    <s v="寬宏藝術"/>
    <x v="2"/>
    <n v="49"/>
    <n v="49.4"/>
    <n v="49.95"/>
    <n v="49.3"/>
    <n v="49.75"/>
    <n v="3"/>
    <n v="3"/>
    <n v="2"/>
    <n v="0"/>
    <n v="3"/>
    <n v="0"/>
    <n v="0"/>
    <n v="0"/>
    <n v="0"/>
    <n v="0"/>
    <n v="1.47E-3"/>
    <n v="1.4819999999999998E-3"/>
    <n v="9.990000000000001E-4"/>
    <n v="0"/>
    <n v="1.4924999999999999E-3"/>
  </r>
  <r>
    <s v="6598"/>
    <s v="ABC-KY"/>
    <x v="13"/>
    <n v="51.9"/>
    <n v="48.5"/>
    <n v="50.2"/>
    <n v="50.3"/>
    <n v="49.4"/>
    <n v="-149"/>
    <n v="-43"/>
    <n v="133"/>
    <n v="-62"/>
    <n v="-63"/>
    <n v="0"/>
    <n v="0"/>
    <n v="0"/>
    <n v="0"/>
    <n v="0"/>
    <n v="-7.7330999999999997E-2"/>
    <n v="-2.0854999999999999E-2"/>
    <n v="6.6766000000000006E-2"/>
    <n v="-3.1185999999999998E-2"/>
    <n v="-3.1121999999999997E-2"/>
  </r>
  <r>
    <s v="6603"/>
    <s v="富強鑫"/>
    <x v="11"/>
    <n v="11.9"/>
    <n v="12.1"/>
    <n v="12.2"/>
    <n v="12.05"/>
    <n v="12.25"/>
    <n v="116"/>
    <n v="16"/>
    <n v="-50"/>
    <n v="-53"/>
    <n v="85"/>
    <n v="0"/>
    <n v="0"/>
    <n v="0"/>
    <n v="0"/>
    <n v="0"/>
    <n v="1.3804E-2"/>
    <n v="1.936E-3"/>
    <n v="-6.1000000000000004E-3"/>
    <n v="-6.3865000000000007E-3"/>
    <n v="1.04125E-2"/>
  </r>
  <r>
    <s v="6605"/>
    <s v="帝寶"/>
    <x v="6"/>
    <n v="55.5"/>
    <n v="55.6"/>
    <n v="55.7"/>
    <n v="55.1"/>
    <n v="56.4"/>
    <n v="30"/>
    <n v="-113"/>
    <n v="22"/>
    <n v="-8"/>
    <n v="49"/>
    <n v="0"/>
    <n v="0"/>
    <n v="0"/>
    <n v="0"/>
    <n v="0"/>
    <n v="1.6650000000000002E-2"/>
    <n v="-6.2827999999999995E-2"/>
    <n v="1.2254000000000001E-2"/>
    <n v="-4.4080000000000005E-3"/>
    <n v="2.7635999999999997E-2"/>
  </r>
  <r>
    <s v="6609"/>
    <s v="瀧澤科"/>
    <x v="11"/>
    <n v="29"/>
    <n v="29.25"/>
    <n v="29.25"/>
    <n v="29"/>
    <n v="29.1"/>
    <n v="12"/>
    <n v="0"/>
    <n v="-1"/>
    <n v="-3"/>
    <n v="-8"/>
    <n v="0"/>
    <n v="0"/>
    <n v="0"/>
    <n v="0"/>
    <n v="0"/>
    <n v="3.48E-3"/>
    <n v="0"/>
    <n v="-2.9250000000000001E-4"/>
    <n v="-8.7000000000000001E-4"/>
    <n v="-2.3280000000000002E-3"/>
  </r>
  <r>
    <s v="6612"/>
    <s v="奈米醫材"/>
    <x v="13"/>
    <n v="63.1"/>
    <n v="64"/>
    <n v="64.8"/>
    <n v="63.8"/>
    <n v="64.5"/>
    <n v="1"/>
    <n v="0"/>
    <n v="0"/>
    <n v="-1"/>
    <n v="-7"/>
    <n v="0"/>
    <n v="0"/>
    <n v="0"/>
    <n v="0"/>
    <n v="0"/>
    <n v="6.3100000000000005E-4"/>
    <n v="0"/>
    <n v="0"/>
    <n v="-6.38E-4"/>
    <n v="-4.5149999999999999E-3"/>
  </r>
  <r>
    <s v="6613"/>
    <s v="朋億"/>
    <x v="45"/>
    <n v="132"/>
    <n v="132"/>
    <n v="132"/>
    <n v="132"/>
    <n v="132"/>
    <n v="1"/>
    <n v="1"/>
    <n v="0"/>
    <n v="1"/>
    <n v="0"/>
    <n v="0"/>
    <n v="0"/>
    <n v="0"/>
    <n v="0"/>
    <n v="0"/>
    <n v="1.32E-3"/>
    <n v="1.32E-3"/>
    <n v="0"/>
    <n v="1.32E-3"/>
    <n v="0"/>
  </r>
  <r>
    <s v="6615"/>
    <s v="慧智"/>
    <x v="13"/>
    <n v="46.7"/>
    <n v="46.4"/>
    <n v="46.75"/>
    <n v="46"/>
    <n v="46.75"/>
    <n v="0"/>
    <n v="3"/>
    <n v="0"/>
    <n v="0"/>
    <n v="0"/>
    <n v="0"/>
    <n v="0"/>
    <n v="0"/>
    <n v="0"/>
    <n v="0"/>
    <n v="0"/>
    <n v="1.3919999999999998E-3"/>
    <n v="0"/>
    <n v="0"/>
    <n v="0"/>
  </r>
  <r>
    <s v="6616"/>
    <s v="特昇-KY"/>
    <x v="2"/>
    <n v="24.05"/>
    <n v="25.1"/>
    <n v="25.1"/>
    <n v="24.5"/>
    <n v="24.5"/>
    <n v="0"/>
    <n v="1"/>
    <n v="0"/>
    <n v="-2"/>
    <n v="5"/>
    <n v="0"/>
    <n v="0"/>
    <n v="0"/>
    <n v="0"/>
    <n v="0"/>
    <n v="0"/>
    <n v="2.5100000000000003E-4"/>
    <n v="0"/>
    <n v="-4.8999999999999998E-4"/>
    <n v="1.225E-3"/>
  </r>
  <r>
    <s v="6624"/>
    <s v="萬年清"/>
    <x v="2"/>
    <n v="30.7"/>
    <n v="30.7"/>
    <n v="30.7"/>
    <n v="30.7"/>
    <n v="31.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65"/>
    <n v="27.2"/>
    <n v="26.9"/>
    <n v="27.45"/>
    <n v="27.85"/>
    <n v="-1"/>
    <n v="0"/>
    <n v="0"/>
    <n v="-2"/>
    <n v="0"/>
    <n v="0"/>
    <n v="0"/>
    <n v="0"/>
    <n v="0"/>
    <n v="0"/>
    <n v="-2.765E-4"/>
    <n v="0"/>
    <n v="0"/>
    <n v="-5.4900000000000001E-4"/>
    <n v="0"/>
  </r>
  <r>
    <s v="6629"/>
    <s v="泰金-KY"/>
    <x v="2"/>
    <n v="68"/>
    <n v="66.900000000000006"/>
    <n v="67.599999999999994"/>
    <n v="67.099999999999994"/>
    <n v="67.5"/>
    <n v="-1"/>
    <n v="1"/>
    <n v="0"/>
    <n v="6"/>
    <n v="2"/>
    <n v="0"/>
    <n v="0"/>
    <n v="0"/>
    <n v="0"/>
    <n v="0"/>
    <n v="-6.8000000000000005E-4"/>
    <n v="6.6900000000000011E-4"/>
    <n v="0"/>
    <n v="4.0260000000000001E-3"/>
    <n v="1.3500000000000001E-3"/>
  </r>
  <r>
    <s v="6640"/>
    <s v="均華"/>
    <x v="39"/>
    <n v="80.8"/>
    <n v="81.400000000000006"/>
    <n v="80.099999999999994"/>
    <n v="80"/>
    <n v="81.400000000000006"/>
    <n v="9"/>
    <n v="8"/>
    <n v="0"/>
    <n v="1"/>
    <n v="1"/>
    <n v="0"/>
    <n v="0"/>
    <n v="0"/>
    <n v="0"/>
    <n v="0"/>
    <n v="7.271999999999999E-3"/>
    <n v="6.5120000000000004E-3"/>
    <n v="0"/>
    <n v="8.0000000000000004E-4"/>
    <n v="8.1400000000000005E-4"/>
  </r>
  <r>
    <s v="6641"/>
    <s v="基士德-KY"/>
    <x v="2"/>
    <n v="67.3"/>
    <n v="67.599999999999994"/>
    <n v="68"/>
    <n v="68.099999999999994"/>
    <n v="68.400000000000006"/>
    <n v="6"/>
    <n v="8"/>
    <n v="1"/>
    <n v="-1"/>
    <n v="3"/>
    <n v="0"/>
    <n v="0"/>
    <n v="0"/>
    <n v="0"/>
    <n v="0"/>
    <n v="4.0379999999999999E-3"/>
    <n v="5.4079999999999996E-3"/>
    <n v="6.8000000000000005E-4"/>
    <n v="-6.8099999999999996E-4"/>
    <n v="2.052E-3"/>
  </r>
  <r>
    <s v="6642"/>
    <s v="富致"/>
    <x v="34"/>
    <n v="67.3"/>
    <n v="68.5"/>
    <n v="69.5"/>
    <n v="69"/>
    <n v="69"/>
    <n v="-1"/>
    <n v="-6"/>
    <n v="12"/>
    <n v="6"/>
    <n v="11"/>
    <n v="0"/>
    <n v="0"/>
    <n v="0"/>
    <n v="0"/>
    <n v="0"/>
    <n v="-6.7299999999999999E-4"/>
    <n v="-4.1099999999999999E-3"/>
    <n v="8.3400000000000002E-3"/>
    <n v="4.1399999999999996E-3"/>
    <n v="7.5900000000000004E-3"/>
  </r>
  <r>
    <s v="6643"/>
    <s v="M31"/>
    <x v="46"/>
    <n v="333.5"/>
    <n v="347"/>
    <n v="341"/>
    <n v="339.5"/>
    <n v="337.5"/>
    <n v="183"/>
    <n v="-14"/>
    <n v="-88"/>
    <n v="17"/>
    <n v="-123"/>
    <n v="0"/>
    <n v="55"/>
    <n v="0"/>
    <n v="0"/>
    <n v="0"/>
    <n v="0.61030499999999999"/>
    <n v="-4.8579999999999998E-2"/>
    <n v="-0.30008000000000001"/>
    <n v="5.7715000000000002E-2"/>
    <n v="-0.41512500000000002"/>
  </r>
  <r>
    <s v="6649"/>
    <s v="台生材"/>
    <x v="13"/>
    <n v="29.75"/>
    <n v="28.55"/>
    <n v="28.55"/>
    <n v="28.2"/>
    <n v="28.25"/>
    <n v="0"/>
    <n v="0"/>
    <n v="0"/>
    <n v="3"/>
    <n v="0"/>
    <n v="0"/>
    <n v="0"/>
    <n v="0"/>
    <n v="0"/>
    <n v="0"/>
    <n v="0"/>
    <n v="0"/>
    <n v="0"/>
    <n v="8.4599999999999996E-4"/>
    <n v="0"/>
  </r>
  <r>
    <s v="6651"/>
    <s v="全宇昕"/>
    <x v="46"/>
    <n v="92.5"/>
    <n v="96.3"/>
    <n v="94.3"/>
    <n v="93.3"/>
    <n v="95"/>
    <n v="36"/>
    <n v="21"/>
    <n v="-29"/>
    <n v="6"/>
    <n v="15"/>
    <n v="0"/>
    <n v="0"/>
    <n v="0"/>
    <n v="0"/>
    <n v="0"/>
    <n v="3.3300000000000003E-2"/>
    <n v="2.0222999999999998E-2"/>
    <n v="-2.7347E-2"/>
    <n v="5.5979999999999997E-3"/>
    <n v="1.4250000000000001E-2"/>
  </r>
  <r>
    <s v="6654"/>
    <s v="天正國際"/>
    <x v="39"/>
    <n v="60.9"/>
    <n v="61.5"/>
    <n v="62.5"/>
    <n v="62.8"/>
    <n v="64"/>
    <n v="0"/>
    <n v="0"/>
    <n v="0"/>
    <n v="-1"/>
    <n v="-3"/>
    <n v="0"/>
    <n v="0"/>
    <n v="0"/>
    <n v="0"/>
    <n v="0"/>
    <n v="0"/>
    <n v="0"/>
    <n v="0"/>
    <n v="-6.2799999999999998E-4"/>
    <n v="-1.92E-3"/>
  </r>
  <r>
    <s v="6655"/>
    <s v="科定"/>
    <x v="2"/>
    <n v="71.5"/>
    <n v="72"/>
    <n v="72"/>
    <n v="71.7"/>
    <n v="71.5"/>
    <n v="4"/>
    <n v="1"/>
    <n v="1"/>
    <n v="-11"/>
    <n v="-5"/>
    <n v="0"/>
    <n v="0"/>
    <n v="0"/>
    <n v="0"/>
    <n v="0"/>
    <n v="2.8600000000000001E-3"/>
    <n v="7.2000000000000005E-4"/>
    <n v="7.2000000000000005E-4"/>
    <n v="-7.8869999999999999E-3"/>
    <n v="-3.5750000000000001E-3"/>
  </r>
  <r>
    <s v="6661"/>
    <s v="威健生技"/>
    <x v="13"/>
    <n v="27.2"/>
    <n v="27.05"/>
    <n v="27.2"/>
    <n v="26.8"/>
    <n v="27.1"/>
    <n v="-1"/>
    <n v="0"/>
    <n v="-1"/>
    <n v="-1"/>
    <n v="0"/>
    <n v="0"/>
    <n v="0"/>
    <n v="0"/>
    <n v="0"/>
    <n v="0"/>
    <n v="-2.72E-4"/>
    <n v="0"/>
    <n v="-2.72E-4"/>
    <n v="-2.6800000000000001E-4"/>
    <n v="0"/>
  </r>
  <r>
    <s v="6662"/>
    <s v="樂斯科"/>
    <x v="13"/>
    <n v="33.15"/>
    <n v="33.200000000000003"/>
    <n v="32.9"/>
    <n v="32.9"/>
    <n v="33.549999999999997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7"/>
    <n v="68.099999999999994"/>
    <n v="69.3"/>
    <n v="69.3"/>
    <n v="68.7"/>
    <n v="69.099999999999994"/>
    <n v="-2"/>
    <n v="19"/>
    <n v="3"/>
    <n v="1"/>
    <n v="7"/>
    <n v="0"/>
    <n v="0"/>
    <n v="0"/>
    <n v="0"/>
    <n v="0"/>
    <n v="-1.3619999999999999E-3"/>
    <n v="1.3167E-2"/>
    <n v="2.0789999999999997E-3"/>
    <n v="6.87E-4"/>
    <n v="4.8369999999999993E-3"/>
  </r>
  <r>
    <s v="6666"/>
    <s v="羅麗芬-KY"/>
    <x v="13"/>
    <n v="77.3"/>
    <n v="78.900000000000006"/>
    <n v="78.7"/>
    <n v="77"/>
    <n v="78"/>
    <n v="7"/>
    <n v="2"/>
    <n v="1"/>
    <n v="-2"/>
    <n v="-8"/>
    <n v="0"/>
    <n v="0"/>
    <n v="0"/>
    <n v="0"/>
    <n v="0"/>
    <n v="5.411E-3"/>
    <n v="1.5780000000000002E-3"/>
    <n v="7.8700000000000005E-4"/>
    <n v="-1.5399999999999999E-3"/>
    <n v="-6.2399999999999999E-3"/>
  </r>
  <r>
    <s v="6667"/>
    <s v="信紘科"/>
    <x v="45"/>
    <n v="62.5"/>
    <n v="63.8"/>
    <n v="63.8"/>
    <n v="63"/>
    <n v="63.8"/>
    <n v="50"/>
    <n v="53"/>
    <n v="1"/>
    <n v="6"/>
    <n v="26"/>
    <n v="0"/>
    <n v="0"/>
    <n v="0"/>
    <n v="0"/>
    <n v="0"/>
    <n v="3.125E-2"/>
    <n v="3.3813999999999997E-2"/>
    <n v="6.38E-4"/>
    <n v="3.7799999999999999E-3"/>
    <n v="1.6587999999999999E-2"/>
  </r>
  <r>
    <s v="6668"/>
    <s v="中揚光"/>
    <x v="63"/>
    <n v="62.4"/>
    <n v="64.400000000000006"/>
    <n v="66"/>
    <n v="66.8"/>
    <n v="66.400000000000006"/>
    <n v="25"/>
    <n v="-577"/>
    <n v="-402"/>
    <n v="-275"/>
    <n v="-255"/>
    <n v="0"/>
    <n v="0"/>
    <n v="0"/>
    <n v="0"/>
    <n v="0"/>
    <n v="1.5599999999999999E-2"/>
    <n v="-0.37158800000000003"/>
    <n v="-0.26532"/>
    <n v="-0.1837"/>
    <n v="-0.16932"/>
  </r>
  <r>
    <s v="6669"/>
    <s v="緯穎"/>
    <x v="27"/>
    <n v="848"/>
    <n v="893"/>
    <n v="889"/>
    <n v="915"/>
    <n v="909"/>
    <n v="63"/>
    <n v="184"/>
    <n v="-22"/>
    <n v="272"/>
    <n v="67"/>
    <n v="0"/>
    <n v="22"/>
    <n v="23"/>
    <n v="13"/>
    <n v="16"/>
    <n v="0.53424000000000005"/>
    <n v="1.6431199999999999"/>
    <n v="-0.19558"/>
    <n v="2.4887999999999999"/>
    <n v="0.60902999999999996"/>
  </r>
  <r>
    <s v="6670"/>
    <s v="復盛應用"/>
    <x v="69"/>
    <n v="221"/>
    <n v="215"/>
    <n v="222"/>
    <n v="222"/>
    <n v="221"/>
    <n v="47"/>
    <n v="41"/>
    <n v="84"/>
    <n v="10"/>
    <n v="10"/>
    <n v="20"/>
    <n v="0"/>
    <n v="0"/>
    <n v="0"/>
    <n v="0"/>
    <n v="0.10387"/>
    <n v="8.8150000000000006E-2"/>
    <n v="0.18648000000000001"/>
    <n v="2.2200000000000001E-2"/>
    <n v="2.2100000000000002E-2"/>
  </r>
  <r>
    <s v="6671"/>
    <s v="三能-KY"/>
    <x v="1"/>
    <n v="47.05"/>
    <n v="47.05"/>
    <n v="47.1"/>
    <n v="47.25"/>
    <n v="47.5"/>
    <n v="-4"/>
    <n v="-3"/>
    <n v="-3"/>
    <n v="-2"/>
    <n v="0"/>
    <n v="0"/>
    <n v="0"/>
    <n v="0"/>
    <n v="0"/>
    <n v="0"/>
    <n v="-1.882E-3"/>
    <n v="-1.4114999999999998E-3"/>
    <n v="-1.4130000000000002E-3"/>
    <n v="-9.4499999999999998E-4"/>
    <n v="0"/>
  </r>
  <r>
    <s v="6672"/>
    <s v="騰輝電子-KY"/>
    <x v="31"/>
    <n v="93.5"/>
    <n v="94.8"/>
    <n v="95.3"/>
    <n v="100"/>
    <n v="105.5"/>
    <n v="447"/>
    <n v="6"/>
    <n v="325"/>
    <n v="1398"/>
    <n v="5"/>
    <n v="0"/>
    <n v="0"/>
    <n v="32"/>
    <n v="22"/>
    <n v="191"/>
    <n v="0.41794500000000001"/>
    <n v="5.6879999999999995E-3"/>
    <n v="0.30972499999999997"/>
    <n v="1.3979999999999999"/>
    <n v="5.2750000000000002E-3"/>
  </r>
  <r>
    <s v="6674"/>
    <s v="鋐寶科技"/>
    <x v="37"/>
    <n v="27.1"/>
    <n v="28"/>
    <n v="28"/>
    <n v="28.5"/>
    <n v="29"/>
    <n v="4"/>
    <n v="6"/>
    <n v="1"/>
    <n v="6"/>
    <n v="8"/>
    <n v="0"/>
    <n v="0"/>
    <n v="0"/>
    <n v="0"/>
    <n v="0"/>
    <n v="1.0840000000000001E-3"/>
    <n v="1.6800000000000001E-3"/>
    <n v="2.7999999999999998E-4"/>
    <n v="1.7099999999999999E-3"/>
    <n v="2.32E-3"/>
  </r>
  <r>
    <s v="6679"/>
    <s v="鈺太"/>
    <x v="46"/>
    <n v="361.5"/>
    <n v="397.5"/>
    <n v="358"/>
    <n v="335"/>
    <n v="339"/>
    <n v="91"/>
    <n v="104"/>
    <n v="-272"/>
    <n v="28"/>
    <n v="-106"/>
    <n v="114"/>
    <n v="151"/>
    <n v="-496"/>
    <n v="-283"/>
    <n v="-91"/>
    <n v="0.32896500000000001"/>
    <n v="0.41339999999999999"/>
    <n v="-0.97375999999999996"/>
    <n v="9.3799999999999994E-2"/>
    <n v="-0.35933999999999999"/>
  </r>
  <r>
    <s v="6680"/>
    <s v="鑫創電子"/>
    <x v="49"/>
    <n v="53.9"/>
    <n v="53.9"/>
    <n v="54.2"/>
    <n v="54.6"/>
    <n v="54.6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75"/>
    <n v="288.5"/>
    <n v="284"/>
    <n v="281.5"/>
    <n v="299"/>
    <n v="32"/>
    <n v="45"/>
    <n v="-17"/>
    <n v="-58"/>
    <n v="111"/>
    <n v="0"/>
    <n v="0"/>
    <n v="0"/>
    <n v="0"/>
    <n v="0"/>
    <n v="8.7999999999999995E-2"/>
    <n v="0.129825"/>
    <n v="-4.8280000000000003E-2"/>
    <n v="-0.16327"/>
    <n v="0.33189000000000002"/>
  </r>
  <r>
    <s v="6690"/>
    <s v="安碁資訊"/>
    <x v="55"/>
    <n v="107"/>
    <n v="107.5"/>
    <n v="107.5"/>
    <n v="106"/>
    <n v="109"/>
    <n v="1"/>
    <n v="0"/>
    <n v="0"/>
    <n v="0"/>
    <n v="0"/>
    <n v="0"/>
    <n v="0"/>
    <n v="0"/>
    <n v="0"/>
    <n v="0"/>
    <n v="1.07E-3"/>
    <n v="0"/>
    <n v="0"/>
    <n v="0"/>
    <n v="0"/>
  </r>
  <r>
    <s v="6697"/>
    <s v="東捷資訊"/>
    <x v="55"/>
    <n v="40.15"/>
    <n v="40.700000000000003"/>
    <n v="39.799999999999997"/>
    <n v="39.1"/>
    <n v="4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6"/>
    <n v="40"/>
    <n v="39.950000000000003"/>
    <n v="40"/>
    <n v="40.9"/>
    <n v="41.3"/>
    <n v="22"/>
    <n v="-1"/>
    <n v="31"/>
    <n v="23"/>
    <n v="4"/>
    <n v="0"/>
    <n v="0"/>
    <n v="0"/>
    <n v="0"/>
    <n v="0"/>
    <n v="8.8000000000000005E-3"/>
    <n v="-3.9950000000000001E-4"/>
    <n v="1.24E-2"/>
    <n v="9.4069999999999987E-3"/>
    <n v="1.6519999999999998E-3"/>
  </r>
  <r>
    <s v="6703"/>
    <s v="軒郁"/>
    <x v="13"/>
    <n v="99.1"/>
    <n v="100"/>
    <n v="99.5"/>
    <n v="100.5"/>
    <n v="101"/>
    <n v="1"/>
    <n v="-1"/>
    <n v="0"/>
    <n v="0"/>
    <n v="2"/>
    <n v="0"/>
    <n v="0"/>
    <n v="0"/>
    <n v="0"/>
    <n v="0"/>
    <n v="9.9099999999999991E-4"/>
    <n v="-1E-3"/>
    <n v="0"/>
    <n v="0"/>
    <n v="2.0200000000000001E-3"/>
  </r>
  <r>
    <s v="6706"/>
    <s v="惠特"/>
    <x v="28"/>
    <n v="150"/>
    <n v="153"/>
    <n v="155"/>
    <n v="153.5"/>
    <n v="162"/>
    <n v="150"/>
    <n v="-114"/>
    <n v="45"/>
    <n v="96"/>
    <n v="-356"/>
    <n v="38"/>
    <n v="0"/>
    <n v="0"/>
    <n v="0"/>
    <n v="-30"/>
    <n v="0.22500000000000001"/>
    <n v="-0.17441999999999999"/>
    <n v="6.9750000000000006E-2"/>
    <n v="0.14735999999999999"/>
    <n v="-0.57672000000000001"/>
  </r>
  <r>
    <s v="6712"/>
    <s v="長聖"/>
    <x v="13"/>
    <n v="428"/>
    <n v="432"/>
    <n v="475"/>
    <n v="460"/>
    <n v="470"/>
    <n v="6"/>
    <n v="68"/>
    <n v="75"/>
    <n v="20"/>
    <n v="-1"/>
    <n v="0"/>
    <n v="0"/>
    <n v="0"/>
    <n v="0"/>
    <n v="0"/>
    <n v="2.5680000000000001E-2"/>
    <n v="0.29376000000000002"/>
    <n v="0.35625000000000001"/>
    <n v="9.1999999999999998E-2"/>
    <n v="-4.7000000000000002E-3"/>
  </r>
  <r>
    <s v="6715"/>
    <s v="嘉基"/>
    <x v="15"/>
    <n v="108"/>
    <n v="108.5"/>
    <n v="108"/>
    <n v="106.5"/>
    <n v="108"/>
    <n v="-2"/>
    <n v="-9"/>
    <n v="-1"/>
    <n v="-1"/>
    <n v="5"/>
    <n v="0"/>
    <n v="0"/>
    <n v="0"/>
    <n v="0"/>
    <n v="0"/>
    <n v="-2.16E-3"/>
    <n v="-9.7649999999999994E-3"/>
    <n v="-1.08E-3"/>
    <n v="-1.065E-3"/>
    <n v="5.4000000000000003E-3"/>
  </r>
  <r>
    <s v="6716"/>
    <s v="應廣"/>
    <x v="46"/>
    <n v="126"/>
    <n v="129"/>
    <n v="126.5"/>
    <n v="126.5"/>
    <n v="127.5"/>
    <n v="-9"/>
    <n v="-7"/>
    <n v="2"/>
    <n v="1"/>
    <n v="13"/>
    <n v="0"/>
    <n v="0"/>
    <n v="0"/>
    <n v="0"/>
    <n v="0"/>
    <n v="-1.1339999999999999E-2"/>
    <n v="-9.0299999999999998E-3"/>
    <n v="2.5300000000000001E-3"/>
    <n v="1.2650000000000001E-3"/>
    <n v="1.6574999999999999E-2"/>
  </r>
  <r>
    <s v="6727"/>
    <s v="亞泰金屬"/>
    <x v="17"/>
    <n v="53.8"/>
    <n v="55.3"/>
    <n v="56"/>
    <n v="55.6"/>
    <n v="57"/>
    <n v="1"/>
    <n v="-1"/>
    <n v="0"/>
    <n v="1"/>
    <n v="12"/>
    <n v="0"/>
    <n v="0"/>
    <n v="0"/>
    <n v="0"/>
    <n v="0"/>
    <n v="5.3799999999999996E-4"/>
    <n v="-5.53E-4"/>
    <n v="0"/>
    <n v="5.5599999999999996E-4"/>
    <n v="6.8399999999999997E-3"/>
  </r>
  <r>
    <s v="6728"/>
    <s v="上洋"/>
    <x v="11"/>
    <n v="69"/>
    <n v="69"/>
    <n v="66.599999999999994"/>
    <n v="65.7"/>
    <n v="67.099999999999994"/>
    <n v="-2"/>
    <n v="-8"/>
    <n v="-4"/>
    <n v="-6"/>
    <n v="16"/>
    <n v="0"/>
    <n v="0"/>
    <n v="0"/>
    <n v="0"/>
    <n v="0"/>
    <n v="-1.3799999999999999E-3"/>
    <n v="-5.5199999999999997E-3"/>
    <n v="-2.6639999999999997E-3"/>
    <n v="-3.9420000000000002E-3"/>
    <n v="1.0735999999999999E-2"/>
  </r>
  <r>
    <s v="6732"/>
    <s v="昇佳電子"/>
    <x v="46"/>
    <n v="580"/>
    <n v="611"/>
    <n v="620"/>
    <n v="626"/>
    <n v="627"/>
    <n v="87"/>
    <n v="58"/>
    <n v="47"/>
    <n v="55"/>
    <n v="-31"/>
    <n v="0"/>
    <n v="0"/>
    <n v="0"/>
    <n v="-7"/>
    <n v="-8"/>
    <n v="0.50460000000000005"/>
    <n v="0.35437999999999997"/>
    <n v="0.29139999999999999"/>
    <n v="0.34429999999999999"/>
    <n v="-0.19436999999999999"/>
  </r>
  <r>
    <s v="6733"/>
    <s v="博晟生醫"/>
    <x v="13"/>
    <n v="26.9"/>
    <n v="26.65"/>
    <n v="26.85"/>
    <n v="27.9"/>
    <n v="28.3"/>
    <n v="0"/>
    <n v="4"/>
    <n v="8"/>
    <n v="24"/>
    <n v="-6"/>
    <n v="0"/>
    <n v="0"/>
    <n v="0"/>
    <n v="0"/>
    <n v="0"/>
    <n v="0"/>
    <n v="1.0659999999999999E-3"/>
    <n v="2.1480000000000002E-3"/>
    <n v="6.6959999999999988E-3"/>
    <n v="-1.6980000000000001E-3"/>
  </r>
  <r>
    <s v="6743"/>
    <s v="安普新"/>
    <x v="19"/>
    <n v="110"/>
    <n v="121"/>
    <n v="127.5"/>
    <n v="125"/>
    <n v="125.5"/>
    <n v="41"/>
    <n v="-92"/>
    <n v="-366"/>
    <n v="124"/>
    <n v="-38"/>
    <n v="0"/>
    <n v="0"/>
    <n v="12"/>
    <n v="6"/>
    <n v="0"/>
    <n v="4.5100000000000001E-2"/>
    <n v="-0.11132"/>
    <n v="-0.46665000000000001"/>
    <n v="0.155"/>
    <n v="-4.7690000000000003E-2"/>
  </r>
  <r>
    <s v="6747"/>
    <s v="亨泰光"/>
    <x v="13"/>
    <n v="208"/>
    <n v="206.5"/>
    <n v="208.5"/>
    <n v="207"/>
    <n v="205.5"/>
    <n v="3"/>
    <n v="3"/>
    <n v="4"/>
    <n v="-2"/>
    <n v="-3"/>
    <n v="0"/>
    <n v="0"/>
    <n v="0"/>
    <n v="0"/>
    <n v="0"/>
    <n v="6.2399999999999999E-3"/>
    <n v="6.195E-3"/>
    <n v="8.3400000000000002E-3"/>
    <n v="-4.1399999999999996E-3"/>
    <n v="-6.1650000000000003E-3"/>
  </r>
  <r>
    <s v="6751"/>
    <s v="智聯服務"/>
    <x v="55"/>
    <n v="64.099999999999994"/>
    <n v="67.7"/>
    <n v="68.099999999999994"/>
    <n v="64.099999999999994"/>
    <n v="63.5"/>
    <n v="0"/>
    <n v="0"/>
    <n v="0"/>
    <n v="0"/>
    <n v="1"/>
    <n v="0"/>
    <n v="0"/>
    <n v="0"/>
    <n v="0"/>
    <n v="0"/>
    <n v="0"/>
    <n v="0"/>
    <n v="0"/>
    <n v="0"/>
    <n v="6.3500000000000004E-4"/>
  </r>
  <r>
    <s v="6752"/>
    <s v="叡揚"/>
    <x v="55"/>
    <n v="61"/>
    <n v="59.5"/>
    <n v="59.6"/>
    <n v="58.8"/>
    <n v="58.8"/>
    <n v="0"/>
    <n v="3"/>
    <n v="0"/>
    <n v="1"/>
    <n v="2"/>
    <n v="0"/>
    <n v="0"/>
    <n v="0"/>
    <n v="0"/>
    <n v="0"/>
    <n v="0"/>
    <n v="1.7849999999999999E-3"/>
    <n v="0"/>
    <n v="5.8799999999999998E-4"/>
    <n v="1.176E-3"/>
  </r>
  <r>
    <s v="6754"/>
    <s v="匯僑設計"/>
    <x v="2"/>
    <n v="44.5"/>
    <n v="44.55"/>
    <n v="45"/>
    <n v="44.8"/>
    <n v="44.9"/>
    <n v="-4"/>
    <n v="1"/>
    <n v="2"/>
    <n v="-5"/>
    <n v="2"/>
    <n v="0"/>
    <n v="0"/>
    <n v="0"/>
    <n v="0"/>
    <n v="0"/>
    <n v="-1.7799999999999999E-3"/>
    <n v="4.4549999999999999E-4"/>
    <n v="8.9999999999999998E-4"/>
    <n v="-2.2399999999999998E-3"/>
    <n v="8.9799999999999993E-4"/>
  </r>
  <r>
    <s v="6756"/>
    <s v="威鋒電子"/>
    <x v="46"/>
    <n v="234"/>
    <n v="242"/>
    <n v="241.5"/>
    <n v="245.5"/>
    <n v="249.5"/>
    <n v="27"/>
    <n v="-75"/>
    <n v="4"/>
    <n v="25"/>
    <n v="-62"/>
    <n v="0"/>
    <n v="0"/>
    <n v="0"/>
    <n v="0"/>
    <n v="0"/>
    <n v="6.318E-2"/>
    <n v="-0.18149999999999999"/>
    <n v="9.6600000000000002E-3"/>
    <n v="6.1374999999999999E-2"/>
    <n v="-0.15468999999999999"/>
  </r>
  <r>
    <s v="6762"/>
    <s v="達亞"/>
    <x v="13"/>
    <n v="293.5"/>
    <n v="298"/>
    <n v="299"/>
    <n v="300"/>
    <n v="306"/>
    <n v="1"/>
    <n v="0"/>
    <n v="0"/>
    <n v="1"/>
    <n v="0"/>
    <n v="0"/>
    <n v="0"/>
    <n v="0"/>
    <n v="0"/>
    <n v="0"/>
    <n v="2.9350000000000001E-3"/>
    <n v="0"/>
    <n v="0"/>
    <n v="3.0000000000000001E-3"/>
    <n v="0"/>
  </r>
  <r>
    <s v="6767"/>
    <s v="台微醫"/>
    <x v="13"/>
    <n v="31.9"/>
    <n v="30.5"/>
    <n v="29.8"/>
    <n v="31"/>
    <n v="30.95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67"/>
    <n v="73.7"/>
    <n v="73"/>
    <n v="74.400000000000006"/>
    <n v="74.599999999999994"/>
    <n v="11"/>
    <n v="125"/>
    <n v="40"/>
    <n v="-3"/>
    <n v="-23"/>
    <n v="0"/>
    <n v="0"/>
    <n v="0"/>
    <n v="0"/>
    <n v="0"/>
    <n v="7.3699999999999998E-3"/>
    <n v="9.2124999999999999E-2"/>
    <n v="2.92E-2"/>
    <n v="-2.232E-3"/>
    <n v="-1.7158E-2"/>
  </r>
  <r>
    <s v="6776"/>
    <s v="展碁國際"/>
    <x v="41"/>
    <n v="38.35"/>
    <n v="38.799999999999997"/>
    <n v="38.4"/>
    <n v="38.200000000000003"/>
    <n v="38.799999999999997"/>
    <n v="-15"/>
    <n v="-11"/>
    <n v="-11"/>
    <n v="-7"/>
    <n v="1"/>
    <n v="0"/>
    <n v="0"/>
    <n v="0"/>
    <n v="0"/>
    <n v="0"/>
    <n v="-5.7524999999999998E-3"/>
    <n v="-4.2679999999999992E-3"/>
    <n v="-4.2239999999999995E-3"/>
    <n v="-2.6740000000000002E-3"/>
    <n v="3.88E-4"/>
  </r>
  <r>
    <s v="6781"/>
    <s v="AES-KY"/>
    <x v="10"/>
    <n v="688"/>
    <n v="756"/>
    <n v="825"/>
    <n v="818"/>
    <n v="818"/>
    <n v="82"/>
    <n v="60"/>
    <n v="200"/>
    <n v="18"/>
    <n v="32"/>
    <n v="66"/>
    <n v="13"/>
    <n v="100"/>
    <n v="0"/>
    <n v="49"/>
    <n v="0.56415999999999999"/>
    <n v="0.4536"/>
    <n v="1.65"/>
    <n v="0.14724000000000001"/>
    <n v="0.26175999999999999"/>
  </r>
  <r>
    <s v="6803"/>
    <s v="崑鼎"/>
    <x v="2"/>
    <n v="221"/>
    <n v="222"/>
    <n v="228.5"/>
    <n v="226"/>
    <n v="228"/>
    <n v="0"/>
    <n v="4"/>
    <n v="-28"/>
    <n v="2"/>
    <n v="9"/>
    <n v="0"/>
    <n v="0"/>
    <n v="0"/>
    <n v="0"/>
    <n v="0"/>
    <n v="0"/>
    <n v="8.8800000000000007E-3"/>
    <n v="-6.3979999999999995E-2"/>
    <n v="4.5199999999999997E-3"/>
    <n v="2.052E-2"/>
  </r>
  <r>
    <s v="7402"/>
    <s v="邑錡"/>
    <x v="63"/>
    <n v="36.950000000000003"/>
    <n v="36.9"/>
    <n v="37"/>
    <n v="37"/>
    <n v="37.5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23"/>
    <n v="131.5"/>
    <n v="132"/>
    <n v="134.5"/>
    <n v="137.5"/>
    <n v="-2"/>
    <n v="9"/>
    <n v="0"/>
    <n v="-1"/>
    <n v="0"/>
    <n v="0"/>
    <n v="0"/>
    <n v="14"/>
    <n v="0"/>
    <n v="0"/>
    <n v="-2.4599999999999999E-3"/>
    <n v="1.1835E-2"/>
    <n v="0"/>
    <n v="-1.3450000000000001E-3"/>
    <n v="0"/>
  </r>
  <r>
    <s v="8011"/>
    <s v="台通"/>
    <x v="37"/>
    <n v="16.149999999999999"/>
    <n v="16.649999999999999"/>
    <n v="16.600000000000001"/>
    <n v="16.8"/>
    <n v="17.05"/>
    <n v="393"/>
    <n v="243"/>
    <n v="17"/>
    <n v="158"/>
    <n v="223"/>
    <n v="0"/>
    <n v="0"/>
    <n v="0"/>
    <n v="0"/>
    <n v="0"/>
    <n v="6.3469499999999998E-2"/>
    <n v="4.0459499999999995E-2"/>
    <n v="2.8220000000000003E-3"/>
    <n v="2.6544000000000002E-2"/>
    <n v="3.80215E-2"/>
  </r>
  <r>
    <s v="8016"/>
    <s v="矽創"/>
    <x v="46"/>
    <n v="261"/>
    <n v="270"/>
    <n v="260"/>
    <n v="256.5"/>
    <n v="266"/>
    <n v="240"/>
    <n v="-1135"/>
    <n v="-571"/>
    <n v="216"/>
    <n v="415"/>
    <n v="197"/>
    <n v="-20"/>
    <n v="-318"/>
    <n v="0"/>
    <n v="41"/>
    <n v="0.62639999999999996"/>
    <n v="-3.0644999999999998"/>
    <n v="-1.4845999999999999"/>
    <n v="0.55403999999999998"/>
    <n v="1.1039000000000001"/>
  </r>
  <r>
    <s v="8021"/>
    <s v="尖點"/>
    <x v="17"/>
    <n v="38.75"/>
    <n v="39.5"/>
    <n v="40.1"/>
    <n v="40.200000000000003"/>
    <n v="39.65"/>
    <n v="288"/>
    <n v="-631"/>
    <n v="135"/>
    <n v="615"/>
    <n v="-210"/>
    <n v="0"/>
    <n v="0"/>
    <n v="0"/>
    <n v="0"/>
    <n v="0"/>
    <n v="0.1116"/>
    <n v="-0.24924499999999999"/>
    <n v="5.4135000000000003E-2"/>
    <n v="0.24723000000000001"/>
    <n v="-8.3265000000000006E-2"/>
  </r>
  <r>
    <s v="8024"/>
    <s v="佑華"/>
    <x v="46"/>
    <n v="23.65"/>
    <n v="26"/>
    <n v="24.55"/>
    <n v="24"/>
    <n v="24.25"/>
    <n v="39"/>
    <n v="121"/>
    <n v="-1195"/>
    <n v="-219"/>
    <n v="49"/>
    <n v="0"/>
    <n v="0"/>
    <n v="0"/>
    <n v="0"/>
    <n v="0"/>
    <n v="9.2234999999999991E-3"/>
    <n v="3.1460000000000002E-2"/>
    <n v="-0.29337249999999998"/>
    <n v="-5.2560000000000003E-2"/>
    <n v="1.1882500000000001E-2"/>
  </r>
  <r>
    <s v="8027"/>
    <s v="鈦昇"/>
    <x v="11"/>
    <n v="68.900000000000006"/>
    <n v="71.900000000000006"/>
    <n v="71.8"/>
    <n v="71"/>
    <n v="71.900000000000006"/>
    <n v="183"/>
    <n v="30"/>
    <n v="17"/>
    <n v="3"/>
    <n v="133"/>
    <n v="0"/>
    <n v="0"/>
    <n v="0"/>
    <n v="0"/>
    <n v="0"/>
    <n v="0.126087"/>
    <n v="2.1569999999999999E-2"/>
    <n v="1.2206E-2"/>
    <n v="2.1299999999999999E-3"/>
    <n v="9.5627000000000004E-2"/>
  </r>
  <r>
    <s v="8028"/>
    <s v="昇陽半導體"/>
    <x v="29"/>
    <n v="44.35"/>
    <n v="45.5"/>
    <n v="45.6"/>
    <n v="45.2"/>
    <n v="46.05"/>
    <n v="134"/>
    <n v="147"/>
    <n v="-2"/>
    <n v="37"/>
    <n v="222"/>
    <n v="0"/>
    <n v="0"/>
    <n v="0"/>
    <n v="0"/>
    <n v="0"/>
    <n v="5.9429000000000003E-2"/>
    <n v="6.6885E-2"/>
    <n v="-9.1200000000000005E-4"/>
    <n v="1.6723999999999999E-2"/>
    <n v="0.10223099999999999"/>
  </r>
  <r>
    <s v="8032"/>
    <s v="光菱"/>
    <x v="14"/>
    <n v="22.85"/>
    <n v="22.9"/>
    <n v="22.95"/>
    <n v="22.95"/>
    <n v="23.15"/>
    <n v="6"/>
    <n v="2"/>
    <n v="0"/>
    <n v="0"/>
    <n v="0"/>
    <n v="0"/>
    <n v="0"/>
    <n v="0"/>
    <n v="0"/>
    <n v="0"/>
    <n v="1.3710000000000003E-3"/>
    <n v="4.5799999999999997E-4"/>
    <n v="0"/>
    <n v="0"/>
    <n v="0"/>
  </r>
  <r>
    <s v="8033"/>
    <s v="雷虎"/>
    <x v="19"/>
    <n v="14.85"/>
    <n v="14.9"/>
    <n v="14.9"/>
    <n v="14.9"/>
    <n v="16.350000000000001"/>
    <n v="120"/>
    <n v="23"/>
    <n v="144"/>
    <n v="-10"/>
    <n v="14"/>
    <n v="0"/>
    <n v="0"/>
    <n v="0"/>
    <n v="0"/>
    <n v="0"/>
    <n v="1.7819999999999999E-2"/>
    <n v="3.4269999999999999E-3"/>
    <n v="2.1455999999999999E-2"/>
    <n v="-1.49E-3"/>
    <n v="2.2890000000000002E-3"/>
  </r>
  <r>
    <s v="8034"/>
    <s v="榮群"/>
    <x v="32"/>
    <n v="16.649999999999999"/>
    <n v="16.75"/>
    <n v="16.95"/>
    <n v="16.95"/>
    <n v="17.100000000000001"/>
    <n v="65"/>
    <n v="4"/>
    <n v="17"/>
    <n v="12"/>
    <n v="65"/>
    <n v="0"/>
    <n v="0"/>
    <n v="0"/>
    <n v="0"/>
    <n v="0"/>
    <n v="1.0822500000000001E-2"/>
    <n v="6.7000000000000002E-4"/>
    <n v="2.8814999999999999E-3"/>
    <n v="2.0339999999999998E-3"/>
    <n v="1.1115E-2"/>
  </r>
  <r>
    <s v="8038"/>
    <s v="長園科"/>
    <x v="7"/>
    <n v="29.9"/>
    <n v="30.2"/>
    <n v="29.6"/>
    <n v="29.4"/>
    <n v="30"/>
    <n v="-4"/>
    <n v="-1"/>
    <n v="11"/>
    <n v="-9"/>
    <n v="9"/>
    <n v="0"/>
    <n v="0"/>
    <n v="0"/>
    <n v="0"/>
    <n v="0"/>
    <n v="-1.196E-3"/>
    <n v="-3.0199999999999997E-4"/>
    <n v="3.2560000000000002E-3"/>
    <n v="-2.6459999999999995E-3"/>
    <n v="2.7000000000000001E-3"/>
  </r>
  <r>
    <s v="8039"/>
    <s v="台虹"/>
    <x v="31"/>
    <n v="45.75"/>
    <n v="46.75"/>
    <n v="46.85"/>
    <n v="47.1"/>
    <n v="47.5"/>
    <n v="54"/>
    <n v="58"/>
    <n v="-133"/>
    <n v="-95"/>
    <n v="33"/>
    <n v="0"/>
    <n v="0"/>
    <n v="0"/>
    <n v="0"/>
    <n v="0"/>
    <n v="2.4705000000000001E-2"/>
    <n v="2.7115E-2"/>
    <n v="-6.2310500000000005E-2"/>
    <n v="-4.4745E-2"/>
    <n v="1.5675000000000001E-2"/>
  </r>
  <r>
    <s v="8040"/>
    <s v="九暘"/>
    <x v="46"/>
    <n v="44.95"/>
    <n v="49.1"/>
    <n v="46.85"/>
    <n v="44.9"/>
    <n v="45.1"/>
    <n v="-512"/>
    <n v="-304"/>
    <n v="-414"/>
    <n v="27"/>
    <n v="-12"/>
    <n v="0"/>
    <n v="0"/>
    <n v="0"/>
    <n v="0"/>
    <n v="0"/>
    <n v="-0.23014400000000002"/>
    <n v="-0.14926400000000001"/>
    <n v="-0.19395900000000002"/>
    <n v="1.2123E-2"/>
    <n v="-5.4120000000000001E-3"/>
  </r>
  <r>
    <s v="8042"/>
    <s v="金山電"/>
    <x v="34"/>
    <n v="45.2"/>
    <n v="46.3"/>
    <n v="46"/>
    <n v="46.05"/>
    <n v="47.5"/>
    <n v="42"/>
    <n v="33"/>
    <n v="-29"/>
    <n v="-3"/>
    <n v="28"/>
    <n v="0"/>
    <n v="0"/>
    <n v="0"/>
    <n v="0"/>
    <n v="0"/>
    <n v="1.8984000000000001E-2"/>
    <n v="1.5278999999999999E-2"/>
    <n v="-1.3339999999999999E-2"/>
    <n v="-1.3814999999999997E-3"/>
    <n v="1.3299999999999999E-2"/>
  </r>
  <r>
    <s v="8043"/>
    <s v="蜜望實"/>
    <x v="34"/>
    <n v="28.85"/>
    <n v="29.35"/>
    <n v="30"/>
    <n v="30"/>
    <n v="30.25"/>
    <n v="9"/>
    <n v="106"/>
    <n v="70"/>
    <n v="-179"/>
    <n v="126"/>
    <n v="0"/>
    <n v="0"/>
    <n v="0"/>
    <n v="0"/>
    <n v="0"/>
    <n v="2.5965000000000003E-3"/>
    <n v="3.1111000000000003E-2"/>
    <n v="2.1000000000000001E-2"/>
    <n v="-5.3699999999999998E-2"/>
    <n v="3.8115000000000003E-2"/>
  </r>
  <r>
    <s v="8044"/>
    <s v="網家"/>
    <x v="67"/>
    <n v="110.5"/>
    <n v="101.5"/>
    <n v="102"/>
    <n v="103"/>
    <n v="100.5"/>
    <n v="-90"/>
    <n v="-120"/>
    <n v="-119"/>
    <n v="-147"/>
    <n v="-214"/>
    <n v="0"/>
    <n v="0"/>
    <n v="0"/>
    <n v="0"/>
    <n v="0"/>
    <n v="-9.9449999999999997E-2"/>
    <n v="-0.12180000000000001"/>
    <n v="-0.12138"/>
    <n v="-0.15140999999999999"/>
    <n v="-0.21507000000000001"/>
  </r>
  <r>
    <s v="8046"/>
    <s v="南電"/>
    <x v="31"/>
    <n v="322.5"/>
    <n v="323"/>
    <n v="318"/>
    <n v="318"/>
    <n v="313"/>
    <n v="-109"/>
    <n v="1015"/>
    <n v="-1060"/>
    <n v="39"/>
    <n v="-1329"/>
    <n v="273"/>
    <n v="595"/>
    <n v="-270"/>
    <n v="38"/>
    <n v="157"/>
    <n v="-0.35152499999999998"/>
    <n v="3.2784499999999999"/>
    <n v="-3.3708"/>
    <n v="0.12402000000000001"/>
    <n v="-4.15977"/>
  </r>
  <r>
    <s v="8047"/>
    <s v="星雲"/>
    <x v="44"/>
    <n v="11.9"/>
    <n v="12"/>
    <n v="11.8"/>
    <n v="11.65"/>
    <n v="11.7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2"/>
    <n v="35.1"/>
    <n v="35.1"/>
    <n v="35.299999999999997"/>
    <n v="35.299999999999997"/>
    <n v="35.5"/>
    <n v="23"/>
    <n v="-2"/>
    <n v="-1"/>
    <n v="0"/>
    <n v="11"/>
    <n v="0"/>
    <n v="0"/>
    <n v="0"/>
    <n v="0"/>
    <n v="0"/>
    <n v="8.0730000000000003E-3"/>
    <n v="-7.0200000000000004E-4"/>
    <n v="-3.5299999999999996E-4"/>
    <n v="0"/>
    <n v="3.9050000000000001E-3"/>
  </r>
  <r>
    <s v="8049"/>
    <s v="晶采"/>
    <x v="64"/>
    <n v="23.05"/>
    <n v="23.4"/>
    <n v="23.3"/>
    <n v="23.3"/>
    <n v="23.4"/>
    <n v="41"/>
    <n v="126"/>
    <n v="-34"/>
    <n v="12"/>
    <n v="24"/>
    <n v="0"/>
    <n v="0"/>
    <n v="0"/>
    <n v="0"/>
    <n v="0"/>
    <n v="9.4505000000000006E-3"/>
    <n v="2.9483999999999996E-2"/>
    <n v="-7.9220000000000002E-3"/>
    <n v="2.7960000000000003E-3"/>
    <n v="5.6159999999999995E-3"/>
  </r>
  <r>
    <s v="8050"/>
    <s v="廣積"/>
    <x v="49"/>
    <n v="38.049999999999997"/>
    <n v="38.5"/>
    <n v="38.75"/>
    <n v="38.75"/>
    <n v="39.299999999999997"/>
    <n v="-23"/>
    <n v="8"/>
    <n v="-19"/>
    <n v="9"/>
    <n v="44"/>
    <n v="0"/>
    <n v="0"/>
    <n v="0"/>
    <n v="0"/>
    <n v="0"/>
    <n v="-8.7515000000000006E-3"/>
    <n v="3.0799999999999998E-3"/>
    <n v="-7.3625000000000001E-3"/>
    <n v="3.4875000000000001E-3"/>
    <n v="1.7291999999999998E-2"/>
  </r>
  <r>
    <s v="8054"/>
    <s v="安國"/>
    <x v="46"/>
    <n v="40.9"/>
    <n v="42.15"/>
    <n v="41.4"/>
    <n v="40.9"/>
    <n v="42.2"/>
    <n v="228"/>
    <n v="-420"/>
    <n v="-672"/>
    <n v="111"/>
    <n v="258"/>
    <n v="0"/>
    <n v="0"/>
    <n v="0"/>
    <n v="0"/>
    <n v="0"/>
    <n v="9.3251999999999988E-2"/>
    <n v="-0.17702999999999999"/>
    <n v="-0.27820800000000001"/>
    <n v="4.5398999999999995E-2"/>
    <n v="0.108876"/>
  </r>
  <r>
    <s v="8059"/>
    <s v="凱碩"/>
    <x v="32"/>
    <n v="10"/>
    <n v="10.15"/>
    <n v="10"/>
    <n v="10"/>
    <n v="10"/>
    <n v="-10"/>
    <n v="7"/>
    <n v="-2"/>
    <n v="4"/>
    <n v="7"/>
    <n v="0"/>
    <n v="0"/>
    <n v="0"/>
    <n v="0"/>
    <n v="0"/>
    <n v="-1E-3"/>
    <n v="7.1049999999999998E-4"/>
    <n v="-2.0000000000000001E-4"/>
    <n v="4.0000000000000002E-4"/>
    <n v="6.9999999999999999E-4"/>
  </r>
  <r>
    <s v="8064"/>
    <s v="東捷"/>
    <x v="45"/>
    <n v="15.5"/>
    <n v="16.5"/>
    <n v="16.05"/>
    <n v="16"/>
    <n v="16.100000000000001"/>
    <n v="194"/>
    <n v="219"/>
    <n v="-207"/>
    <n v="-75"/>
    <n v="41"/>
    <n v="0"/>
    <n v="0"/>
    <n v="0"/>
    <n v="0"/>
    <n v="0"/>
    <n v="3.007E-2"/>
    <n v="3.6135E-2"/>
    <n v="-3.3223500000000003E-2"/>
    <n v="-1.2E-2"/>
    <n v="6.6010000000000001E-3"/>
  </r>
  <r>
    <s v="8066"/>
    <s v="來思達"/>
    <x v="9"/>
    <n v="48.2"/>
    <n v="48.85"/>
    <n v="48.75"/>
    <n v="47.95"/>
    <n v="48.5"/>
    <n v="2"/>
    <n v="11"/>
    <n v="1"/>
    <n v="-7"/>
    <n v="4"/>
    <n v="0"/>
    <n v="0"/>
    <n v="0"/>
    <n v="0"/>
    <n v="0"/>
    <n v="9.6400000000000001E-4"/>
    <n v="5.3734999999999998E-3"/>
    <n v="4.8749999999999998E-4"/>
    <n v="-3.3565000000000005E-3"/>
    <n v="1.9400000000000001E-3"/>
  </r>
  <r>
    <s v="8067"/>
    <s v="志旭"/>
    <x v="41"/>
    <n v="9.74"/>
    <n v="9.9600000000000009"/>
    <n v="9.7899999999999991"/>
    <n v="9.8800000000000008"/>
    <n v="9.98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4"/>
    <n v="20.85"/>
    <n v="19.850000000000001"/>
    <n v="20.2"/>
    <n v="20.05"/>
    <n v="20.3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7.7"/>
    <n v="62.1"/>
    <n v="62"/>
    <n v="60.8"/>
    <n v="61.5"/>
    <n v="765"/>
    <n v="886"/>
    <n v="-1594"/>
    <n v="-1219"/>
    <n v="-1058"/>
    <n v="0"/>
    <n v="0"/>
    <n v="90"/>
    <n v="0"/>
    <n v="60"/>
    <n v="0.44140499999999999"/>
    <n v="0.55020599999999997"/>
    <n v="-0.98828000000000005"/>
    <n v="-0.74115199999999992"/>
    <n v="-0.65066999999999997"/>
  </r>
  <r>
    <s v="8070"/>
    <s v="長華*"/>
    <x v="45"/>
    <n v="32.950000000000003"/>
    <n v="33.799999999999997"/>
    <n v="33.9"/>
    <n v="33.4"/>
    <n v="34"/>
    <n v="137"/>
    <n v="374"/>
    <n v="-1753"/>
    <n v="366"/>
    <n v="-760"/>
    <n v="0"/>
    <n v="0"/>
    <n v="0"/>
    <n v="0"/>
    <n v="0"/>
    <n v="4.5141500000000008E-2"/>
    <n v="0.126412"/>
    <n v="-0.59426699999999999"/>
    <n v="0.12224399999999999"/>
    <n v="-0.25840000000000002"/>
  </r>
  <r>
    <s v="8071"/>
    <s v="能率網通"/>
    <x v="21"/>
    <n v="12.5"/>
    <n v="12.7"/>
    <n v="12.85"/>
    <n v="12.75"/>
    <n v="12.75"/>
    <n v="23"/>
    <n v="4"/>
    <n v="11"/>
    <n v="13"/>
    <n v="4"/>
    <n v="0"/>
    <n v="0"/>
    <n v="0"/>
    <n v="0"/>
    <n v="0"/>
    <n v="2.875E-3"/>
    <n v="5.0799999999999999E-4"/>
    <n v="1.4135E-3"/>
    <n v="1.6574999999999999E-3"/>
    <n v="5.1000000000000004E-4"/>
  </r>
  <r>
    <s v="8072"/>
    <s v="陞泰"/>
    <x v="48"/>
    <n v="25.05"/>
    <n v="24.95"/>
    <n v="25"/>
    <n v="24.85"/>
    <n v="25.3"/>
    <n v="7"/>
    <n v="-1"/>
    <n v="4"/>
    <n v="-8"/>
    <n v="3"/>
    <n v="0"/>
    <n v="0"/>
    <n v="0"/>
    <n v="0"/>
    <n v="0"/>
    <n v="1.7534999999999999E-3"/>
    <n v="-2.4949999999999999E-4"/>
    <n v="1E-3"/>
    <n v="-1.9880000000000002E-3"/>
    <n v="7.5900000000000002E-4"/>
  </r>
  <r>
    <s v="8074"/>
    <s v="鉅橡"/>
    <x v="17"/>
    <n v="21.5"/>
    <n v="20.350000000000001"/>
    <n v="20.350000000000001"/>
    <n v="20.2"/>
    <n v="20.3"/>
    <n v="38"/>
    <n v="-15"/>
    <n v="7"/>
    <n v="2"/>
    <n v="14"/>
    <n v="0"/>
    <n v="0"/>
    <n v="0"/>
    <n v="0"/>
    <n v="0"/>
    <n v="8.1700000000000002E-3"/>
    <n v="-3.0525000000000001E-3"/>
    <n v="1.4245000000000002E-3"/>
    <n v="4.0400000000000001E-4"/>
    <n v="2.8419999999999999E-3"/>
  </r>
  <r>
    <s v="8076"/>
    <s v="伍豐"/>
    <x v="57"/>
    <n v="28"/>
    <n v="28.2"/>
    <n v="28.5"/>
    <n v="28.3"/>
    <n v="29.9"/>
    <n v="165"/>
    <n v="-326"/>
    <n v="114"/>
    <n v="17"/>
    <n v="-225"/>
    <n v="0"/>
    <n v="0"/>
    <n v="0"/>
    <n v="0"/>
    <n v="0"/>
    <n v="4.6199999999999998E-2"/>
    <n v="-9.1931999999999986E-2"/>
    <n v="3.2489999999999998E-2"/>
    <n v="4.8110000000000002E-3"/>
    <n v="-6.7275000000000001E-2"/>
  </r>
  <r>
    <s v="8077"/>
    <s v="洛碁"/>
    <x v="3"/>
    <n v="9.58"/>
    <n v="9.84"/>
    <n v="9.98"/>
    <n v="10"/>
    <n v="10.4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206"/>
    <n v="214.5"/>
    <n v="217"/>
    <n v="219"/>
    <n v="220"/>
    <n v="348"/>
    <n v="-96"/>
    <n v="335"/>
    <n v="417"/>
    <n v="-140"/>
    <n v="0"/>
    <n v="140"/>
    <n v="0"/>
    <n v="0"/>
    <n v="-24"/>
    <n v="0.71687999999999996"/>
    <n v="-0.20591999999999999"/>
    <n v="0.72694999999999999"/>
    <n v="0.91322999999999999"/>
    <n v="-0.308"/>
  </r>
  <r>
    <s v="8083"/>
    <s v="瑞穎"/>
    <x v="16"/>
    <n v="185.5"/>
    <n v="186.5"/>
    <n v="187.5"/>
    <n v="188"/>
    <n v="188.5"/>
    <n v="-2"/>
    <n v="16"/>
    <n v="3"/>
    <n v="-8"/>
    <n v="-3"/>
    <n v="0"/>
    <n v="0"/>
    <n v="0"/>
    <n v="0"/>
    <n v="0"/>
    <n v="-3.7100000000000002E-3"/>
    <n v="2.9839999999999998E-2"/>
    <n v="5.6249999999999998E-3"/>
    <n v="-1.504E-2"/>
    <n v="-5.6550000000000003E-3"/>
  </r>
  <r>
    <s v="8084"/>
    <s v="巨虹"/>
    <x v="14"/>
    <n v="71.5"/>
    <n v="71"/>
    <n v="69"/>
    <n v="69"/>
    <n v="73.400000000000006"/>
    <n v="-13"/>
    <n v="-1"/>
    <n v="3"/>
    <n v="4"/>
    <n v="9"/>
    <n v="0"/>
    <n v="0"/>
    <n v="0"/>
    <n v="0"/>
    <n v="0"/>
    <n v="-9.2949999999999994E-3"/>
    <n v="-7.1000000000000002E-4"/>
    <n v="2.0699999999999998E-3"/>
    <n v="2.7599999999999999E-3"/>
    <n v="6.6059999999999999E-3"/>
  </r>
  <r>
    <s v="8085"/>
    <s v="福華"/>
    <x v="65"/>
    <n v="12.5"/>
    <n v="13.75"/>
    <n v="13.5"/>
    <n v="13.2"/>
    <n v="13.3"/>
    <n v="101"/>
    <n v="-60"/>
    <n v="-1095"/>
    <n v="-110"/>
    <n v="-9"/>
    <n v="0"/>
    <n v="0"/>
    <n v="0"/>
    <n v="0"/>
    <n v="0"/>
    <n v="1.2625000000000001E-2"/>
    <n v="-8.2500000000000004E-3"/>
    <n v="-0.14782500000000001"/>
    <n v="-1.452E-2"/>
    <n v="-1.1969999999999999E-3"/>
  </r>
  <r>
    <s v="8086"/>
    <s v="宏捷科"/>
    <x v="29"/>
    <n v="123"/>
    <n v="135"/>
    <n v="135.5"/>
    <n v="138"/>
    <n v="141.5"/>
    <n v="271"/>
    <n v="-287"/>
    <n v="-702"/>
    <n v="-291"/>
    <n v="234"/>
    <n v="-99"/>
    <n v="1221"/>
    <n v="2272"/>
    <n v="635"/>
    <n v="135"/>
    <n v="0.33333000000000002"/>
    <n v="-0.38745000000000002"/>
    <n v="-0.95121"/>
    <n v="-0.40157999999999999"/>
    <n v="0.33111000000000002"/>
  </r>
  <r>
    <s v="8087"/>
    <s v="華鎂鑫"/>
    <x v="21"/>
    <n v="26.5"/>
    <n v="25.95"/>
    <n v="25.9"/>
    <n v="25.5"/>
    <n v="24.9"/>
    <n v="-1"/>
    <n v="-4"/>
    <n v="-2"/>
    <n v="-2"/>
    <n v="-1"/>
    <n v="0"/>
    <n v="0"/>
    <n v="0"/>
    <n v="0"/>
    <n v="0"/>
    <n v="-2.6499999999999999E-4"/>
    <n v="-1.0380000000000001E-3"/>
    <n v="-5.1800000000000001E-4"/>
    <n v="-5.1000000000000004E-4"/>
    <n v="-2.4899999999999998E-4"/>
  </r>
  <r>
    <s v="8088"/>
    <s v="品安"/>
    <x v="40"/>
    <n v="25.35"/>
    <n v="25.9"/>
    <n v="25.55"/>
    <n v="25.65"/>
    <n v="26.5"/>
    <n v="-6"/>
    <n v="-176"/>
    <n v="-106"/>
    <n v="158"/>
    <n v="237"/>
    <n v="0"/>
    <n v="0"/>
    <n v="0"/>
    <n v="0"/>
    <n v="0"/>
    <n v="-1.5210000000000002E-3"/>
    <n v="-4.5584E-2"/>
    <n v="-2.7083000000000003E-2"/>
    <n v="4.0527000000000001E-2"/>
    <n v="6.2805E-2"/>
  </r>
  <r>
    <s v="8089"/>
    <s v="康全電訊"/>
    <x v="37"/>
    <n v="29.9"/>
    <n v="30.6"/>
    <n v="30.45"/>
    <n v="30.3"/>
    <n v="30.4"/>
    <n v="20"/>
    <n v="24"/>
    <n v="-2"/>
    <n v="0"/>
    <n v="5"/>
    <n v="0"/>
    <n v="0"/>
    <n v="0"/>
    <n v="0"/>
    <n v="0"/>
    <n v="5.9800000000000001E-3"/>
    <n v="7.3440000000000007E-3"/>
    <n v="-6.0899999999999995E-4"/>
    <n v="0"/>
    <n v="1.5200000000000001E-3"/>
  </r>
  <r>
    <s v="8091"/>
    <s v="翔名"/>
    <x v="45"/>
    <n v="60.3"/>
    <n v="62.3"/>
    <n v="62.2"/>
    <n v="61.8"/>
    <n v="62.8"/>
    <n v="34"/>
    <n v="42"/>
    <n v="-11"/>
    <n v="-7"/>
    <n v="46"/>
    <n v="0"/>
    <n v="0"/>
    <n v="0"/>
    <n v="0"/>
    <n v="0"/>
    <n v="2.0501999999999999E-2"/>
    <n v="2.6165999999999998E-2"/>
    <n v="-6.8420000000000009E-3"/>
    <n v="-4.326E-3"/>
    <n v="2.8887999999999997E-2"/>
  </r>
  <r>
    <s v="8092"/>
    <s v="建暐"/>
    <x v="45"/>
    <n v="9.07"/>
    <n v="9.19"/>
    <n v="9.2799999999999994"/>
    <n v="8.77"/>
    <n v="9.1"/>
    <n v="-8"/>
    <n v="3"/>
    <n v="0"/>
    <n v="-8"/>
    <n v="0"/>
    <n v="0"/>
    <n v="0"/>
    <n v="0"/>
    <n v="0"/>
    <n v="0"/>
    <n v="-7.2560000000000007E-4"/>
    <n v="2.7569999999999998E-4"/>
    <n v="0"/>
    <n v="-7.0159999999999992E-4"/>
    <n v="0"/>
  </r>
  <r>
    <s v="8093"/>
    <s v="保銳"/>
    <x v="56"/>
    <n v="10.3"/>
    <n v="10.4"/>
    <n v="10.3"/>
    <n v="10.199999999999999"/>
    <n v="10.25"/>
    <n v="14"/>
    <n v="-19"/>
    <n v="-18"/>
    <n v="-5"/>
    <n v="-4"/>
    <n v="0"/>
    <n v="0"/>
    <n v="0"/>
    <n v="0"/>
    <n v="0"/>
    <n v="1.4420000000000001E-3"/>
    <n v="-1.9759999999999999E-3"/>
    <n v="-1.854E-3"/>
    <n v="-5.1000000000000004E-4"/>
    <n v="-4.0999999999999999E-4"/>
  </r>
  <r>
    <s v="8096"/>
    <s v="擎亞"/>
    <x v="46"/>
    <n v="11.9"/>
    <n v="12.35"/>
    <n v="12.15"/>
    <n v="12.05"/>
    <n v="12.3"/>
    <n v="169"/>
    <n v="117"/>
    <n v="-110"/>
    <n v="82"/>
    <n v="50"/>
    <n v="0"/>
    <n v="0"/>
    <n v="0"/>
    <n v="0"/>
    <n v="0"/>
    <n v="2.0111E-2"/>
    <n v="1.4449500000000001E-2"/>
    <n v="-1.3365E-2"/>
    <n v="9.8810000000000009E-3"/>
    <n v="6.1500000000000001E-3"/>
  </r>
  <r>
    <s v="8097"/>
    <s v="常珵"/>
    <x v="15"/>
    <n v="21.95"/>
    <n v="22.2"/>
    <n v="23.1"/>
    <n v="25.2"/>
    <n v="24.45"/>
    <n v="1"/>
    <n v="-9"/>
    <n v="43"/>
    <n v="-6"/>
    <n v="-112"/>
    <n v="0"/>
    <n v="0"/>
    <n v="0"/>
    <n v="0"/>
    <n v="0"/>
    <n v="2.195E-4"/>
    <n v="-1.9979999999999998E-3"/>
    <n v="9.9330000000000009E-3"/>
    <n v="-1.5119999999999999E-3"/>
    <n v="-2.7384000000000002E-2"/>
  </r>
  <r>
    <s v="8099"/>
    <s v="大世科"/>
    <x v="55"/>
    <n v="40.65"/>
    <n v="39.85"/>
    <n v="39.299999999999997"/>
    <n v="38.799999999999997"/>
    <n v="39.35"/>
    <n v="-488"/>
    <n v="-166"/>
    <n v="-83"/>
    <n v="28"/>
    <n v="37"/>
    <n v="0"/>
    <n v="0"/>
    <n v="0"/>
    <n v="0"/>
    <n v="0"/>
    <n v="-0.19837200000000002"/>
    <n v="-6.6151000000000001E-2"/>
    <n v="-3.2618999999999995E-2"/>
    <n v="1.0863999999999999E-2"/>
    <n v="1.4559500000000001E-2"/>
  </r>
  <r>
    <s v="8101"/>
    <s v="華冠"/>
    <x v="58"/>
    <n v="2.7"/>
    <n v="2.7"/>
    <n v="2.7"/>
    <n v="2.73"/>
    <n v="2.8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5"/>
    <n v="38.299999999999997"/>
    <n v="39.25"/>
    <n v="40.65"/>
    <n v="41.1"/>
    <n v="40.9"/>
    <n v="289"/>
    <n v="-43"/>
    <n v="-671"/>
    <n v="236"/>
    <n v="-18"/>
    <n v="0"/>
    <n v="0"/>
    <n v="0"/>
    <n v="0"/>
    <n v="0"/>
    <n v="0.11068699999999999"/>
    <n v="-1.68775E-2"/>
    <n v="-0.27276149999999999"/>
    <n v="9.6995999999999999E-2"/>
    <n v="-7.3619999999999996E-3"/>
  </r>
  <r>
    <s v="8104"/>
    <s v="錸寶"/>
    <x v="52"/>
    <n v="48.5"/>
    <n v="48.75"/>
    <n v="48.9"/>
    <n v="48.7"/>
    <n v="49.8"/>
    <n v="167"/>
    <n v="16"/>
    <n v="25"/>
    <n v="-12"/>
    <n v="65"/>
    <n v="0"/>
    <n v="0"/>
    <n v="0"/>
    <n v="0"/>
    <n v="0"/>
    <n v="8.0994999999999998E-2"/>
    <n v="7.7999999999999996E-3"/>
    <n v="1.2225E-2"/>
    <n v="-5.8440000000000011E-3"/>
    <n v="3.2370000000000003E-2"/>
  </r>
  <r>
    <s v="8105"/>
    <s v="凌巨"/>
    <x v="64"/>
    <n v="13.15"/>
    <n v="13.2"/>
    <n v="13.3"/>
    <n v="13.6"/>
    <n v="13.9"/>
    <n v="1405"/>
    <n v="-461"/>
    <n v="806"/>
    <n v="628"/>
    <n v="536"/>
    <n v="0"/>
    <n v="0"/>
    <n v="0"/>
    <n v="0"/>
    <n v="0"/>
    <n v="0.18475749999999999"/>
    <n v="-6.0851999999999996E-2"/>
    <n v="0.10719800000000002"/>
    <n v="8.5407999999999998E-2"/>
    <n v="7.4504000000000001E-2"/>
  </r>
  <r>
    <s v="8107"/>
    <s v="大億金茂"/>
    <x v="6"/>
    <n v="18.899999999999999"/>
    <n v="19.100000000000001"/>
    <n v="18.850000000000001"/>
    <n v="18.95"/>
    <n v="18.8"/>
    <n v="10"/>
    <n v="-33"/>
    <n v="29"/>
    <n v="4"/>
    <n v="52"/>
    <n v="0"/>
    <n v="0"/>
    <n v="0"/>
    <n v="0"/>
    <n v="0"/>
    <n v="1.89E-3"/>
    <n v="-6.3030000000000004E-3"/>
    <n v="5.4665000000000009E-3"/>
    <n v="7.5799999999999999E-4"/>
    <n v="9.776E-3"/>
  </r>
  <r>
    <s v="8109"/>
    <s v="博大"/>
    <x v="10"/>
    <n v="68.8"/>
    <n v="69.099999999999994"/>
    <n v="69.7"/>
    <n v="69.8"/>
    <n v="71"/>
    <n v="3"/>
    <n v="2"/>
    <n v="1"/>
    <n v="-10"/>
    <n v="13"/>
    <n v="0"/>
    <n v="7"/>
    <n v="0"/>
    <n v="0"/>
    <n v="0"/>
    <n v="2.0639999999999999E-3"/>
    <n v="1.382E-3"/>
    <n v="6.9700000000000003E-4"/>
    <n v="-6.9800000000000001E-3"/>
    <n v="9.2300000000000004E-3"/>
  </r>
  <r>
    <s v="8110"/>
    <s v="華東"/>
    <x v="35"/>
    <n v="13.85"/>
    <n v="14.55"/>
    <n v="14.7"/>
    <n v="14.55"/>
    <n v="15.05"/>
    <n v="888"/>
    <n v="472"/>
    <n v="-2940"/>
    <n v="872"/>
    <n v="179"/>
    <n v="0"/>
    <n v="0"/>
    <n v="0"/>
    <n v="0"/>
    <n v="0"/>
    <n v="0.12298799999999999"/>
    <n v="6.8676000000000001E-2"/>
    <n v="-0.43218000000000001"/>
    <n v="0.12687600000000002"/>
    <n v="2.6939500000000002E-2"/>
  </r>
  <r>
    <s v="8111"/>
    <s v="立碁"/>
    <x v="28"/>
    <n v="19.3"/>
    <n v="19.899999999999999"/>
    <n v="20"/>
    <n v="20"/>
    <n v="20.2"/>
    <n v="232"/>
    <n v="239"/>
    <n v="104"/>
    <n v="78"/>
    <n v="36"/>
    <n v="0"/>
    <n v="0"/>
    <n v="0"/>
    <n v="0"/>
    <n v="0"/>
    <n v="4.4776000000000003E-2"/>
    <n v="4.7560999999999992E-2"/>
    <n v="2.0799999999999999E-2"/>
    <n v="1.5599999999999999E-2"/>
    <n v="7.271999999999999E-3"/>
  </r>
  <r>
    <s v="8112"/>
    <s v="至上"/>
    <x v="14"/>
    <n v="38.4"/>
    <n v="39"/>
    <n v="39.15"/>
    <n v="39.5"/>
    <n v="39.75"/>
    <n v="-164"/>
    <n v="528"/>
    <n v="316"/>
    <n v="1311"/>
    <n v="-594"/>
    <n v="0"/>
    <n v="-6"/>
    <n v="0"/>
    <n v="0"/>
    <n v="0"/>
    <n v="-6.297599999999999E-2"/>
    <n v="0.20591999999999999"/>
    <n v="0.12371399999999999"/>
    <n v="0.517845"/>
    <n v="-0.23611499999999999"/>
  </r>
  <r>
    <s v="8114"/>
    <s v="振樺電"/>
    <x v="57"/>
    <n v="70.8"/>
    <n v="70"/>
    <n v="69.8"/>
    <n v="69.900000000000006"/>
    <n v="70.599999999999994"/>
    <n v="3"/>
    <n v="-24"/>
    <n v="-12"/>
    <n v="-4"/>
    <n v="-1"/>
    <n v="0"/>
    <n v="0"/>
    <n v="0"/>
    <n v="0"/>
    <n v="0"/>
    <n v="2.1239999999999996E-3"/>
    <n v="-1.6799999999999999E-2"/>
    <n v="-8.3759999999999998E-3"/>
    <n v="-2.7960000000000003E-3"/>
    <n v="-7.0599999999999992E-4"/>
  </r>
  <r>
    <s v="8121"/>
    <s v="越峰"/>
    <x v="34"/>
    <n v="15.85"/>
    <n v="16.149999999999999"/>
    <n v="16.100000000000001"/>
    <n v="16.149999999999999"/>
    <n v="16.25"/>
    <n v="158"/>
    <n v="-100"/>
    <n v="6"/>
    <n v="22"/>
    <n v="-10"/>
    <n v="0"/>
    <n v="0"/>
    <n v="0"/>
    <n v="0"/>
    <n v="0"/>
    <n v="2.5042999999999996E-2"/>
    <n v="-1.6149999999999998E-2"/>
    <n v="9.6600000000000006E-4"/>
    <n v="3.5529999999999997E-3"/>
    <n v="-1.6249999999999999E-3"/>
  </r>
  <r>
    <s v="8131"/>
    <s v="福懋科"/>
    <x v="35"/>
    <n v="38.450000000000003"/>
    <n v="39.200000000000003"/>
    <n v="38.950000000000003"/>
    <n v="38.5"/>
    <n v="39.1"/>
    <n v="-41"/>
    <n v="17"/>
    <n v="-156"/>
    <n v="-182"/>
    <n v="55"/>
    <n v="0"/>
    <n v="1"/>
    <n v="0"/>
    <n v="0"/>
    <n v="0"/>
    <n v="-1.5764500000000001E-2"/>
    <n v="6.6640000000000007E-3"/>
    <n v="-6.076200000000001E-2"/>
    <n v="-7.0069999999999993E-2"/>
    <n v="2.1505E-2"/>
  </r>
  <r>
    <s v="8147"/>
    <s v="正淩"/>
    <x v="15"/>
    <n v="41.5"/>
    <n v="41.5"/>
    <n v="40.700000000000003"/>
    <n v="40.85"/>
    <n v="40.9"/>
    <n v="0"/>
    <n v="0"/>
    <n v="0"/>
    <n v="0"/>
    <n v="0"/>
    <n v="0"/>
    <n v="0"/>
    <n v="0"/>
    <n v="0"/>
    <n v="0"/>
    <n v="0"/>
    <n v="0"/>
    <n v="0"/>
    <n v="0"/>
    <n v="0"/>
  </r>
  <r>
    <s v="8150"/>
    <s v="南茂"/>
    <x v="35"/>
    <n v="42.8"/>
    <n v="44.95"/>
    <n v="44.25"/>
    <n v="44.35"/>
    <n v="44.95"/>
    <n v="196"/>
    <n v="263"/>
    <n v="-2878"/>
    <n v="136"/>
    <n v="-556"/>
    <n v="1"/>
    <n v="253"/>
    <n v="313"/>
    <n v="289"/>
    <n v="195"/>
    <n v="8.388799999999999E-2"/>
    <n v="0.1182185"/>
    <n v="-1.273515"/>
    <n v="6.0316000000000002E-2"/>
    <n v="-0.24992200000000001"/>
  </r>
  <r>
    <s v="8155"/>
    <s v="博智"/>
    <x v="31"/>
    <n v="98.1"/>
    <n v="101"/>
    <n v="101"/>
    <n v="101.5"/>
    <n v="102.5"/>
    <n v="28"/>
    <n v="1"/>
    <n v="-25"/>
    <n v="-9"/>
    <n v="-11"/>
    <n v="0"/>
    <n v="0"/>
    <n v="0"/>
    <n v="0"/>
    <n v="0"/>
    <n v="2.7467999999999996E-2"/>
    <n v="1.01E-3"/>
    <n v="-2.5250000000000002E-2"/>
    <n v="-9.1350000000000008E-3"/>
    <n v="-1.1275E-2"/>
  </r>
  <r>
    <s v="8163"/>
    <s v="達方"/>
    <x v="16"/>
    <n v="41.55"/>
    <n v="42.25"/>
    <n v="42.25"/>
    <n v="42.7"/>
    <n v="42.75"/>
    <n v="-18"/>
    <n v="-155"/>
    <n v="-469"/>
    <n v="-920"/>
    <n v="-741"/>
    <n v="0"/>
    <n v="0"/>
    <n v="0"/>
    <n v="0"/>
    <n v="0"/>
    <n v="-7.4789999999999995E-3"/>
    <n v="-6.5487500000000004E-2"/>
    <n v="-0.19815250000000001"/>
    <n v="-0.39284000000000002"/>
    <n v="-0.31677749999999999"/>
  </r>
  <r>
    <s v="8171"/>
    <s v="天宇"/>
    <x v="7"/>
    <n v="51.3"/>
    <n v="53.3"/>
    <n v="52.2"/>
    <n v="51.9"/>
    <n v="52.7"/>
    <n v="-110"/>
    <n v="-130"/>
    <n v="-74"/>
    <n v="8"/>
    <n v="80"/>
    <n v="0"/>
    <n v="0"/>
    <n v="0"/>
    <n v="0"/>
    <n v="0"/>
    <n v="-5.6430000000000001E-2"/>
    <n v="-6.9290000000000004E-2"/>
    <n v="-3.8628000000000003E-2"/>
    <n v="4.1520000000000003E-3"/>
    <n v="4.2160000000000003E-2"/>
  </r>
  <r>
    <s v="8176"/>
    <s v="智捷"/>
    <x v="37"/>
    <n v="8.76"/>
    <n v="8.8000000000000007"/>
    <n v="8.99"/>
    <n v="8.8000000000000007"/>
    <n v="9"/>
    <n v="0"/>
    <n v="0"/>
    <n v="1"/>
    <n v="0"/>
    <n v="0"/>
    <n v="0"/>
    <n v="0"/>
    <n v="0"/>
    <n v="0"/>
    <n v="0"/>
    <n v="0"/>
    <n v="0"/>
    <n v="8.9900000000000003E-5"/>
    <n v="0"/>
    <n v="0"/>
  </r>
  <r>
    <s v="8182"/>
    <s v="加高"/>
    <x v="34"/>
    <n v="31.9"/>
    <n v="32.35"/>
    <n v="35.5"/>
    <n v="35.75"/>
    <n v="35.200000000000003"/>
    <n v="133"/>
    <n v="88"/>
    <n v="-167"/>
    <n v="-351"/>
    <n v="-139"/>
    <n v="0"/>
    <n v="0"/>
    <n v="0"/>
    <n v="0"/>
    <n v="0"/>
    <n v="4.2426999999999999E-2"/>
    <n v="2.8468E-2"/>
    <n v="-5.9284999999999997E-2"/>
    <n v="-0.1254825"/>
    <n v="-4.8927999999999999E-2"/>
  </r>
  <r>
    <s v="8183"/>
    <s v="精星"/>
    <x v="16"/>
    <n v="40.35"/>
    <n v="40.9"/>
    <n v="40.299999999999997"/>
    <n v="39.700000000000003"/>
    <n v="40.549999999999997"/>
    <n v="448"/>
    <n v="-1214"/>
    <n v="-53"/>
    <n v="-378"/>
    <n v="532"/>
    <n v="0"/>
    <n v="0"/>
    <n v="0"/>
    <n v="0"/>
    <n v="0"/>
    <n v="0.18076799999999998"/>
    <n v="-0.49652599999999997"/>
    <n v="-2.1358999999999996E-2"/>
    <n v="-0.150066"/>
    <n v="0.21572599999999997"/>
  </r>
  <r>
    <s v="8201"/>
    <s v="無敵"/>
    <x v="19"/>
    <n v="9.61"/>
    <n v="9.91"/>
    <n v="9.73"/>
    <n v="9.73"/>
    <n v="9.76"/>
    <n v="-3"/>
    <n v="5"/>
    <n v="3"/>
    <n v="-2"/>
    <n v="0"/>
    <n v="0"/>
    <n v="0"/>
    <n v="0"/>
    <n v="0"/>
    <n v="0"/>
    <n v="-2.8829999999999996E-4"/>
    <n v="4.9549999999999996E-4"/>
    <n v="2.9189999999999999E-4"/>
    <n v="-1.9460000000000001E-4"/>
    <n v="0"/>
  </r>
  <r>
    <s v="8210"/>
    <s v="勤誠"/>
    <x v="42"/>
    <n v="77.3"/>
    <n v="77.5"/>
    <n v="78.8"/>
    <n v="78.5"/>
    <n v="78.7"/>
    <n v="46"/>
    <n v="7"/>
    <n v="67"/>
    <n v="-39"/>
    <n v="-152"/>
    <n v="0"/>
    <n v="0"/>
    <n v="0"/>
    <n v="0"/>
    <n v="0"/>
    <n v="3.5557999999999999E-2"/>
    <n v="5.4250000000000001E-3"/>
    <n v="5.2795999999999996E-2"/>
    <n v="-3.0615E-2"/>
    <n v="-0.11962399999999999"/>
  </r>
  <r>
    <s v="8213"/>
    <s v="志超"/>
    <x v="31"/>
    <n v="46.4"/>
    <n v="47"/>
    <n v="47.6"/>
    <n v="47.45"/>
    <n v="47.85"/>
    <n v="206"/>
    <n v="65"/>
    <n v="491"/>
    <n v="-431"/>
    <n v="10"/>
    <n v="0"/>
    <n v="0"/>
    <n v="0"/>
    <n v="0"/>
    <n v="0"/>
    <n v="9.5584000000000002E-2"/>
    <n v="3.0550000000000001E-2"/>
    <n v="0.23371600000000003"/>
    <n v="-0.20450950000000001"/>
    <n v="4.7850000000000002E-3"/>
  </r>
  <r>
    <s v="8215"/>
    <s v="明基材"/>
    <x v="65"/>
    <n v="24.75"/>
    <n v="25.15"/>
    <n v="25.25"/>
    <n v="25.2"/>
    <n v="26.25"/>
    <n v="29"/>
    <n v="353"/>
    <n v="261"/>
    <n v="275"/>
    <n v="181"/>
    <n v="0"/>
    <n v="0"/>
    <n v="0"/>
    <n v="0"/>
    <n v="0"/>
    <n v="7.1774999999999999E-3"/>
    <n v="8.8779499999999983E-2"/>
    <n v="6.5902500000000003E-2"/>
    <n v="6.93E-2"/>
    <n v="4.7512499999999999E-2"/>
  </r>
  <r>
    <s v="8222"/>
    <s v="寶一"/>
    <x v="2"/>
    <n v="12.4"/>
    <n v="12.5"/>
    <n v="12.5"/>
    <n v="12.55"/>
    <n v="13.6"/>
    <n v="21"/>
    <n v="-1"/>
    <n v="10"/>
    <n v="-10"/>
    <n v="-3"/>
    <n v="0"/>
    <n v="0"/>
    <n v="0"/>
    <n v="0"/>
    <n v="0"/>
    <n v="2.6040000000000004E-3"/>
    <n v="-1.25E-4"/>
    <n v="1.25E-3"/>
    <n v="-1.255E-3"/>
    <n v="-4.08E-4"/>
  </r>
  <r>
    <s v="8234"/>
    <s v="新漢"/>
    <x v="49"/>
    <n v="23"/>
    <n v="23.2"/>
    <n v="23.5"/>
    <n v="23.3"/>
    <n v="23.5"/>
    <n v="44"/>
    <n v="7"/>
    <n v="25"/>
    <n v="1"/>
    <n v="35"/>
    <n v="0"/>
    <n v="0"/>
    <n v="0"/>
    <n v="0"/>
    <n v="0"/>
    <n v="1.0120000000000001E-2"/>
    <n v="1.624E-3"/>
    <n v="5.875E-3"/>
    <n v="2.33E-4"/>
    <n v="8.2249999999999997E-3"/>
  </r>
  <r>
    <s v="8240"/>
    <s v="華宏"/>
    <x v="65"/>
    <n v="32.25"/>
    <n v="32.700000000000003"/>
    <n v="32.65"/>
    <n v="32.450000000000003"/>
    <n v="33"/>
    <n v="57"/>
    <n v="60"/>
    <n v="5"/>
    <n v="32"/>
    <n v="98"/>
    <n v="0"/>
    <n v="0"/>
    <n v="0"/>
    <n v="0"/>
    <n v="0"/>
    <n v="1.83825E-2"/>
    <n v="1.9620000000000002E-2"/>
    <n v="1.6325000000000001E-3"/>
    <n v="1.0384000000000001E-2"/>
    <n v="3.2340000000000001E-2"/>
  </r>
  <r>
    <s v="8249"/>
    <s v="菱光"/>
    <x v="47"/>
    <n v="21.75"/>
    <n v="21.8"/>
    <n v="21.75"/>
    <n v="21.45"/>
    <n v="21.8"/>
    <n v="79"/>
    <n v="-48"/>
    <n v="-13"/>
    <n v="-72"/>
    <n v="27"/>
    <n v="0"/>
    <n v="0"/>
    <n v="0"/>
    <n v="0"/>
    <n v="0"/>
    <n v="1.71825E-2"/>
    <n v="-1.0464000000000001E-2"/>
    <n v="-2.8275000000000002E-3"/>
    <n v="-1.5443999999999999E-2"/>
    <n v="5.8860000000000006E-3"/>
  </r>
  <r>
    <s v="8255"/>
    <s v="朋程"/>
    <x v="6"/>
    <n v="110"/>
    <n v="111"/>
    <n v="111.5"/>
    <n v="109.5"/>
    <n v="111.5"/>
    <n v="69"/>
    <n v="-10"/>
    <n v="33"/>
    <n v="17"/>
    <n v="89"/>
    <n v="0"/>
    <n v="0"/>
    <n v="0"/>
    <n v="0"/>
    <n v="0"/>
    <n v="7.5899999999999995E-2"/>
    <n v="-1.11E-2"/>
    <n v="3.6795000000000001E-2"/>
    <n v="1.8615E-2"/>
    <n v="9.9235000000000004E-2"/>
  </r>
  <r>
    <s v="8261"/>
    <s v="富鼎"/>
    <x v="46"/>
    <n v="60.2"/>
    <n v="62"/>
    <n v="61.3"/>
    <n v="62"/>
    <n v="62.1"/>
    <n v="-722"/>
    <n v="-1722"/>
    <n v="17"/>
    <n v="-120"/>
    <n v="-737"/>
    <n v="-692"/>
    <n v="-157"/>
    <n v="0"/>
    <n v="0"/>
    <n v="0"/>
    <n v="-0.43464400000000003"/>
    <n v="-1.0676399999999999"/>
    <n v="1.0421E-2"/>
    <n v="-7.4399999999999994E-2"/>
    <n v="-0.45767700000000006"/>
  </r>
  <r>
    <s v="8271"/>
    <s v="宇瞻"/>
    <x v="40"/>
    <n v="43.15"/>
    <n v="44.55"/>
    <n v="44.05"/>
    <n v="44.05"/>
    <n v="45.15"/>
    <n v="241"/>
    <n v="-334"/>
    <n v="-154"/>
    <n v="370"/>
    <n v="432"/>
    <n v="0"/>
    <n v="0"/>
    <n v="0"/>
    <n v="0"/>
    <n v="0"/>
    <n v="0.1039915"/>
    <n v="-0.14879699999999998"/>
    <n v="-6.7836999999999995E-2"/>
    <n v="0.16298499999999999"/>
    <n v="0.195048"/>
  </r>
  <r>
    <s v="8277"/>
    <s v="商丞"/>
    <x v="40"/>
    <n v="13.4"/>
    <n v="14.7"/>
    <n v="14.3"/>
    <n v="14.05"/>
    <n v="14.4"/>
    <n v="185"/>
    <n v="-47"/>
    <n v="-809"/>
    <n v="-40"/>
    <n v="79"/>
    <n v="0"/>
    <n v="0"/>
    <n v="0"/>
    <n v="0"/>
    <n v="0"/>
    <n v="2.479E-2"/>
    <n v="-6.9089999999999993E-3"/>
    <n v="-0.11568700000000001"/>
    <n v="-5.62E-3"/>
    <n v="1.1376000000000001E-2"/>
  </r>
  <r>
    <s v="8279"/>
    <s v="生展"/>
    <x v="13"/>
    <n v="101"/>
    <n v="102"/>
    <n v="101"/>
    <n v="100.5"/>
    <n v="102"/>
    <n v="0"/>
    <n v="0"/>
    <n v="1"/>
    <n v="-1"/>
    <n v="0"/>
    <n v="0"/>
    <n v="0"/>
    <n v="0"/>
    <n v="0"/>
    <n v="0"/>
    <n v="0"/>
    <n v="0"/>
    <n v="1.01E-3"/>
    <n v="-1.005E-3"/>
    <n v="0"/>
  </r>
  <r>
    <s v="8284"/>
    <s v="三竹"/>
    <x v="41"/>
    <n v="45.3"/>
    <n v="45.5"/>
    <n v="45.95"/>
    <n v="45.85"/>
    <n v="46.4"/>
    <n v="1"/>
    <n v="1"/>
    <n v="1"/>
    <n v="0"/>
    <n v="0"/>
    <n v="0"/>
    <n v="0"/>
    <n v="0"/>
    <n v="0"/>
    <n v="0"/>
    <n v="4.5299999999999995E-4"/>
    <n v="4.55E-4"/>
    <n v="4.595E-4"/>
    <n v="0"/>
    <n v="0"/>
  </r>
  <r>
    <s v="8289"/>
    <s v="泰藝"/>
    <x v="34"/>
    <n v="18.899999999999999"/>
    <n v="18.399999999999999"/>
    <n v="17.850000000000001"/>
    <n v="17.7"/>
    <n v="17.850000000000001"/>
    <n v="-317"/>
    <n v="-630"/>
    <n v="44"/>
    <n v="-22"/>
    <n v="-17"/>
    <n v="0"/>
    <n v="0"/>
    <n v="0"/>
    <n v="0"/>
    <n v="0"/>
    <n v="-5.9912999999999994E-2"/>
    <n v="-0.11592"/>
    <n v="7.8540000000000016E-3"/>
    <n v="-3.8939999999999999E-3"/>
    <n v="-3.0345000000000003E-3"/>
  </r>
  <r>
    <s v="8291"/>
    <s v="尚茂"/>
    <x v="17"/>
    <n v="7"/>
    <n v="7"/>
    <n v="6.99"/>
    <n v="6.98"/>
    <n v="6.89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53"/>
    <n v="475"/>
    <n v="468.5"/>
    <n v="459"/>
    <n v="466.5"/>
    <n v="150"/>
    <n v="451"/>
    <n v="-723"/>
    <n v="-398"/>
    <n v="593"/>
    <n v="-39"/>
    <n v="13"/>
    <n v="-35"/>
    <n v="-176"/>
    <n v="-19"/>
    <n v="0.67949999999999999"/>
    <n v="2.1422500000000002"/>
    <n v="-3.3872550000000001"/>
    <n v="-1.8268200000000001"/>
    <n v="2.7663449999999998"/>
  </r>
  <r>
    <s v="8341"/>
    <s v="日友"/>
    <x v="2"/>
    <n v="209.5"/>
    <n v="211.5"/>
    <n v="213"/>
    <n v="209"/>
    <n v="213"/>
    <n v="-16"/>
    <n v="-20"/>
    <n v="-24"/>
    <n v="-75"/>
    <n v="-42"/>
    <n v="0"/>
    <n v="0"/>
    <n v="0"/>
    <n v="0"/>
    <n v="0"/>
    <n v="-3.3520000000000001E-2"/>
    <n v="-4.2299999999999997E-2"/>
    <n v="-5.1119999999999999E-2"/>
    <n v="-0.15675"/>
    <n v="-8.9459999999999998E-2"/>
  </r>
  <r>
    <s v="8342"/>
    <s v="益張"/>
    <x v="2"/>
    <n v="55.5"/>
    <n v="56"/>
    <n v="56"/>
    <n v="56"/>
    <n v="56.1"/>
    <n v="-1"/>
    <n v="-2"/>
    <n v="-3"/>
    <n v="-3"/>
    <n v="-4"/>
    <n v="0"/>
    <n v="0"/>
    <n v="0"/>
    <n v="0"/>
    <n v="0"/>
    <n v="-5.5500000000000005E-4"/>
    <n v="-1.1199999999999999E-3"/>
    <n v="-1.6800000000000001E-3"/>
    <n v="-1.6800000000000001E-3"/>
    <n v="-2.2439999999999999E-3"/>
  </r>
  <r>
    <s v="8349"/>
    <s v="恒耀"/>
    <x v="12"/>
    <n v="65.5"/>
    <n v="65.8"/>
    <n v="66.099999999999994"/>
    <n v="65.400000000000006"/>
    <n v="66.8"/>
    <n v="3"/>
    <n v="-29"/>
    <n v="-11"/>
    <n v="-67"/>
    <n v="13"/>
    <n v="0"/>
    <n v="0"/>
    <n v="0"/>
    <n v="0"/>
    <n v="0"/>
    <n v="1.9650000000000002E-3"/>
    <n v="-1.9081999999999998E-2"/>
    <n v="-7.2709999999999988E-3"/>
    <n v="-4.3818000000000003E-2"/>
    <n v="8.683999999999999E-3"/>
  </r>
  <r>
    <s v="8354"/>
    <s v="冠好"/>
    <x v="4"/>
    <n v="15.5"/>
    <n v="15.85"/>
    <n v="15.7"/>
    <n v="15.6"/>
    <n v="15.9"/>
    <n v="-16"/>
    <n v="0"/>
    <n v="0"/>
    <n v="0"/>
    <n v="0"/>
    <n v="0"/>
    <n v="0"/>
    <n v="0"/>
    <n v="0"/>
    <n v="0"/>
    <n v="-2.48E-3"/>
    <n v="0"/>
    <n v="0"/>
    <n v="0"/>
    <n v="0"/>
  </r>
  <r>
    <s v="8358"/>
    <s v="金居"/>
    <x v="17"/>
    <n v="78.2"/>
    <n v="78.5"/>
    <n v="80"/>
    <n v="81.3"/>
    <n v="80.900000000000006"/>
    <n v="1826"/>
    <n v="-1157"/>
    <n v="374"/>
    <n v="2122"/>
    <n v="-465"/>
    <n v="1830"/>
    <n v="0"/>
    <n v="-15"/>
    <n v="350"/>
    <n v="56"/>
    <n v="1.4279320000000002"/>
    <n v="-0.90824499999999997"/>
    <n v="0.29920000000000002"/>
    <n v="1.7251860000000001"/>
    <n v="-0.37618499999999999"/>
  </r>
  <r>
    <s v="8367"/>
    <s v="建新國際"/>
    <x v="26"/>
    <n v="35.5"/>
    <n v="34.1"/>
    <n v="35.200000000000003"/>
    <n v="35.700000000000003"/>
    <n v="36.1"/>
    <n v="120"/>
    <n v="-160"/>
    <n v="265"/>
    <n v="-69"/>
    <n v="147"/>
    <n v="0"/>
    <n v="0"/>
    <n v="0"/>
    <n v="0"/>
    <n v="0"/>
    <n v="4.2599999999999999E-2"/>
    <n v="-5.4559999999999997E-2"/>
    <n v="9.3280000000000002E-2"/>
    <n v="-2.4633000000000002E-2"/>
    <n v="5.3066999999999996E-2"/>
  </r>
  <r>
    <s v="8374"/>
    <s v="羅昇"/>
    <x v="11"/>
    <n v="25.35"/>
    <n v="25.6"/>
    <n v="25.8"/>
    <n v="25.35"/>
    <n v="25.6"/>
    <n v="10"/>
    <n v="-13"/>
    <n v="33"/>
    <n v="6"/>
    <n v="11"/>
    <n v="0"/>
    <n v="0"/>
    <n v="0"/>
    <n v="0"/>
    <n v="0"/>
    <n v="2.5349999999999999E-3"/>
    <n v="-3.3280000000000002E-3"/>
    <n v="8.513999999999999E-3"/>
    <n v="1.5210000000000002E-3"/>
    <n v="2.8160000000000004E-3"/>
  </r>
  <r>
    <s v="8383"/>
    <s v="千附"/>
    <x v="45"/>
    <n v="40.950000000000003"/>
    <n v="40.85"/>
    <n v="41.05"/>
    <n v="40.950000000000003"/>
    <n v="41.1"/>
    <n v="-71"/>
    <n v="-87"/>
    <n v="94"/>
    <n v="129"/>
    <n v="270"/>
    <n v="0"/>
    <n v="0"/>
    <n v="0"/>
    <n v="0"/>
    <n v="0"/>
    <n v="-2.9074500000000003E-2"/>
    <n v="-3.5539500000000002E-2"/>
    <n v="3.8586999999999996E-2"/>
    <n v="5.2825500000000004E-2"/>
    <n v="0.11097"/>
  </r>
  <r>
    <s v="8390"/>
    <s v="金益鼎"/>
    <x v="2"/>
    <n v="39.4"/>
    <n v="40"/>
    <n v="40.25"/>
    <n v="42.5"/>
    <n v="46.3"/>
    <n v="-93"/>
    <n v="-114"/>
    <n v="478"/>
    <n v="81"/>
    <n v="-162"/>
    <n v="0"/>
    <n v="0"/>
    <n v="0"/>
    <n v="0"/>
    <n v="0"/>
    <n v="-3.6642000000000001E-2"/>
    <n v="-4.5600000000000002E-2"/>
    <n v="0.19239500000000001"/>
    <n v="3.4424999999999997E-2"/>
    <n v="-7.5005999999999989E-2"/>
  </r>
  <r>
    <s v="8401"/>
    <s v="白紗科"/>
    <x v="2"/>
    <n v="14.5"/>
    <n v="14.45"/>
    <n v="14.3"/>
    <n v="14.4"/>
    <n v="14.5"/>
    <n v="-3"/>
    <n v="-13"/>
    <n v="-6"/>
    <n v="-4"/>
    <n v="-4"/>
    <n v="0"/>
    <n v="0"/>
    <n v="0"/>
    <n v="0"/>
    <n v="0"/>
    <n v="-4.35E-4"/>
    <n v="-1.8785E-3"/>
    <n v="-8.5800000000000015E-4"/>
    <n v="-5.7600000000000001E-4"/>
    <n v="-5.8E-4"/>
  </r>
  <r>
    <s v="8403"/>
    <s v="盛弘"/>
    <x v="13"/>
    <n v="30.3"/>
    <n v="30.4"/>
    <n v="30.5"/>
    <n v="30.8"/>
    <n v="30.8"/>
    <n v="-22"/>
    <n v="-20"/>
    <n v="26"/>
    <n v="49"/>
    <n v="19"/>
    <n v="0"/>
    <n v="0"/>
    <n v="0"/>
    <n v="0"/>
    <n v="0"/>
    <n v="-6.6660000000000001E-3"/>
    <n v="-6.0800000000000003E-3"/>
    <n v="7.9299999999999995E-3"/>
    <n v="1.5092000000000001E-2"/>
    <n v="5.8520000000000004E-3"/>
  </r>
  <r>
    <s v="8404"/>
    <s v="百和興業-KY"/>
    <x v="2"/>
    <n v="52.2"/>
    <n v="47"/>
    <n v="47.6"/>
    <n v="47.35"/>
    <n v="46.9"/>
    <n v="-362"/>
    <n v="-2312"/>
    <n v="616"/>
    <n v="59"/>
    <n v="-327"/>
    <n v="50"/>
    <n v="0"/>
    <n v="0"/>
    <n v="0"/>
    <n v="0"/>
    <n v="-0.18896400000000002"/>
    <n v="-1.0866400000000001"/>
    <n v="0.29321600000000003"/>
    <n v="2.79365E-2"/>
    <n v="-0.153363"/>
  </r>
  <r>
    <s v="8406"/>
    <s v="金可-KY"/>
    <x v="13"/>
    <n v="168"/>
    <n v="168"/>
    <n v="170.5"/>
    <n v="169.5"/>
    <n v="175.5"/>
    <n v="-184"/>
    <n v="-62"/>
    <n v="167"/>
    <n v="21"/>
    <n v="98"/>
    <n v="435"/>
    <n v="29"/>
    <n v="78"/>
    <n v="35"/>
    <n v="179"/>
    <n v="-0.30912000000000001"/>
    <n v="-0.10416"/>
    <n v="0.28473500000000002"/>
    <n v="3.5595000000000002E-2"/>
    <n v="0.17199"/>
  </r>
  <r>
    <s v="8409"/>
    <s v="商之器"/>
    <x v="13"/>
    <n v="18.149999999999999"/>
    <n v="18.25"/>
    <n v="18.05"/>
    <n v="18.100000000000001"/>
    <n v="18.350000000000001"/>
    <n v="-1"/>
    <n v="-1"/>
    <n v="2"/>
    <n v="1"/>
    <n v="0"/>
    <n v="0"/>
    <n v="0"/>
    <n v="0"/>
    <n v="0"/>
    <n v="0"/>
    <n v="-1.8149999999999999E-4"/>
    <n v="-1.8249999999999999E-4"/>
    <n v="3.6099999999999999E-4"/>
    <n v="1.8100000000000001E-4"/>
    <n v="0"/>
  </r>
  <r>
    <s v="8410"/>
    <s v="森田"/>
    <x v="16"/>
    <n v="42.15"/>
    <n v="43"/>
    <n v="43.2"/>
    <n v="43.3"/>
    <n v="43.6"/>
    <n v="0"/>
    <n v="2"/>
    <n v="-8"/>
    <n v="-1"/>
    <n v="2"/>
    <n v="0"/>
    <n v="0"/>
    <n v="0"/>
    <n v="0"/>
    <n v="0"/>
    <n v="0"/>
    <n v="8.5999999999999998E-4"/>
    <n v="-3.4560000000000003E-3"/>
    <n v="-4.3299999999999995E-4"/>
    <n v="8.7200000000000005E-4"/>
  </r>
  <r>
    <s v="8411"/>
    <s v="福貞-KY"/>
    <x v="2"/>
    <n v="14.15"/>
    <n v="14"/>
    <n v="14.05"/>
    <n v="13.8"/>
    <n v="13.95"/>
    <n v="-18"/>
    <n v="5"/>
    <n v="-2"/>
    <n v="-2"/>
    <n v="6"/>
    <n v="0"/>
    <n v="0"/>
    <n v="0"/>
    <n v="0"/>
    <n v="0"/>
    <n v="-2.5470000000000002E-3"/>
    <n v="6.9999999999999999E-4"/>
    <n v="-2.81E-4"/>
    <n v="-2.7600000000000004E-4"/>
    <n v="8.3699999999999985E-4"/>
  </r>
  <r>
    <s v="8415"/>
    <s v="大國鋼"/>
    <x v="12"/>
    <n v="31.2"/>
    <n v="30.55"/>
    <n v="31.2"/>
    <n v="30.7"/>
    <n v="33.15"/>
    <n v="371"/>
    <n v="162"/>
    <n v="672"/>
    <n v="-481"/>
    <n v="681"/>
    <n v="0"/>
    <n v="0"/>
    <n v="0"/>
    <n v="0"/>
    <n v="0"/>
    <n v="0.11575199999999999"/>
    <n v="4.9491E-2"/>
    <n v="0.20966399999999999"/>
    <n v="-0.14766699999999999"/>
    <n v="0.22575149999999997"/>
  </r>
  <r>
    <s v="8416"/>
    <s v="實威"/>
    <x v="55"/>
    <n v="116.5"/>
    <n v="117"/>
    <n v="118"/>
    <n v="117"/>
    <n v="118"/>
    <n v="2"/>
    <n v="0"/>
    <n v="0"/>
    <n v="1"/>
    <n v="1"/>
    <n v="0"/>
    <n v="0"/>
    <n v="0"/>
    <n v="0"/>
    <n v="0"/>
    <n v="2.33E-3"/>
    <n v="0"/>
    <n v="0"/>
    <n v="1.17E-3"/>
    <n v="1.1800000000000001E-3"/>
  </r>
  <r>
    <s v="8418"/>
    <s v="捷必勝-KY"/>
    <x v="2"/>
    <n v="11.05"/>
    <n v="11.15"/>
    <n v="10.95"/>
    <n v="11.05"/>
    <n v="11.05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69"/>
    <n v="25.3"/>
    <n v="25.4"/>
    <n v="25"/>
    <n v="25.2"/>
    <n v="27.7"/>
    <n v="4"/>
    <n v="-2"/>
    <n v="-1"/>
    <n v="0"/>
    <n v="0"/>
    <n v="0"/>
    <n v="0"/>
    <n v="0"/>
    <n v="0"/>
    <n v="0"/>
    <n v="1.0120000000000001E-3"/>
    <n v="-5.0799999999999999E-4"/>
    <n v="-2.5000000000000001E-4"/>
    <n v="0"/>
    <n v="0"/>
  </r>
  <r>
    <s v="8421"/>
    <s v="旭源"/>
    <x v="45"/>
    <n v="9.66"/>
    <n v="9.6"/>
    <n v="9.5"/>
    <n v="9.42"/>
    <n v="9.3800000000000008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170.5"/>
    <n v="170.5"/>
    <n v="171"/>
    <n v="169.5"/>
    <n v="170"/>
    <n v="-23"/>
    <n v="-136"/>
    <n v="14"/>
    <n v="-177"/>
    <n v="-75"/>
    <n v="0"/>
    <n v="0"/>
    <n v="0"/>
    <n v="0"/>
    <n v="0"/>
    <n v="-3.9215E-2"/>
    <n v="-0.23188"/>
    <n v="2.3939999999999999E-2"/>
    <n v="-0.30001499999999998"/>
    <n v="-0.1275"/>
  </r>
  <r>
    <s v="8423"/>
    <s v="保綠-KY"/>
    <x v="24"/>
    <n v="17.600000000000001"/>
    <n v="17.649999999999999"/>
    <n v="17.75"/>
    <n v="17.75"/>
    <n v="17.7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6.9"/>
    <n v="57.1"/>
    <n v="56.9"/>
    <n v="56.3"/>
    <n v="56.4"/>
    <n v="2"/>
    <n v="0"/>
    <n v="0"/>
    <n v="-28"/>
    <n v="1"/>
    <n v="0"/>
    <n v="0"/>
    <n v="0"/>
    <n v="0"/>
    <n v="0"/>
    <n v="1.1379999999999999E-3"/>
    <n v="0"/>
    <n v="0"/>
    <n v="-1.5764E-2"/>
    <n v="5.6399999999999994E-4"/>
  </r>
  <r>
    <s v="8426"/>
    <s v="紅木-KY"/>
    <x v="2"/>
    <n v="17.95"/>
    <n v="17.5"/>
    <n v="17.8"/>
    <n v="17.8"/>
    <n v="18.100000000000001"/>
    <n v="0"/>
    <n v="1"/>
    <n v="0"/>
    <n v="0"/>
    <n v="2"/>
    <n v="0"/>
    <n v="0"/>
    <n v="0"/>
    <n v="0"/>
    <n v="0"/>
    <n v="0"/>
    <n v="1.75E-4"/>
    <n v="0"/>
    <n v="0"/>
    <n v="3.6200000000000002E-4"/>
  </r>
  <r>
    <s v="8427"/>
    <s v="基勝-KY"/>
    <x v="2"/>
    <n v="50.2"/>
    <n v="50.8"/>
    <n v="51.1"/>
    <n v="51.3"/>
    <n v="50.4"/>
    <n v="0"/>
    <n v="0"/>
    <n v="0"/>
    <n v="-4"/>
    <n v="-1"/>
    <n v="0"/>
    <n v="0"/>
    <n v="0"/>
    <n v="0"/>
    <n v="0"/>
    <n v="0"/>
    <n v="0"/>
    <n v="0"/>
    <n v="-2.052E-3"/>
    <n v="-5.04E-4"/>
  </r>
  <r>
    <s v="8429"/>
    <s v="金麗-KY"/>
    <x v="9"/>
    <n v="10.3"/>
    <n v="10.25"/>
    <n v="11.25"/>
    <n v="12.35"/>
    <n v="12.6"/>
    <n v="306"/>
    <n v="-118"/>
    <n v="922"/>
    <n v="-550"/>
    <n v="-1144"/>
    <n v="0"/>
    <n v="0"/>
    <n v="0"/>
    <n v="0"/>
    <n v="0"/>
    <n v="3.1518000000000004E-2"/>
    <n v="-1.2095E-2"/>
    <n v="0.103725"/>
    <n v="-6.7924999999999999E-2"/>
    <n v="-0.14414399999999999"/>
  </r>
  <r>
    <s v="8431"/>
    <s v="匯鑽科"/>
    <x v="15"/>
    <n v="59.2"/>
    <n v="61.2"/>
    <n v="60.3"/>
    <n v="59.4"/>
    <n v="60"/>
    <n v="36"/>
    <n v="-34"/>
    <n v="-294"/>
    <n v="15"/>
    <n v="76"/>
    <n v="0"/>
    <n v="0"/>
    <n v="0"/>
    <n v="0"/>
    <n v="0"/>
    <n v="2.1312000000000001E-2"/>
    <n v="-2.0808E-2"/>
    <n v="-0.177282"/>
    <n v="8.9099999999999995E-3"/>
    <n v="4.5600000000000002E-2"/>
  </r>
  <r>
    <s v="8432"/>
    <s v="東生華"/>
    <x v="13"/>
    <n v="42"/>
    <n v="41.9"/>
    <n v="43"/>
    <n v="43.05"/>
    <n v="43.3"/>
    <n v="19"/>
    <n v="17"/>
    <n v="69"/>
    <n v="3"/>
    <n v="36"/>
    <n v="0"/>
    <n v="0"/>
    <n v="0"/>
    <n v="0"/>
    <n v="0"/>
    <n v="7.9799999999999992E-3"/>
    <n v="7.1229999999999991E-3"/>
    <n v="2.9669999999999998E-2"/>
    <n v="1.2914999999999997E-3"/>
    <n v="1.5587999999999999E-2"/>
  </r>
  <r>
    <s v="8433"/>
    <s v="弘帆"/>
    <x v="9"/>
    <n v="39.6"/>
    <n v="40"/>
    <n v="39.6"/>
    <n v="39.85"/>
    <n v="41.9"/>
    <n v="0"/>
    <n v="0"/>
    <n v="0"/>
    <n v="0"/>
    <n v="-1"/>
    <n v="0"/>
    <n v="0"/>
    <n v="0"/>
    <n v="0"/>
    <n v="0"/>
    <n v="0"/>
    <n v="0"/>
    <n v="0"/>
    <n v="0"/>
    <n v="-4.1899999999999999E-4"/>
  </r>
  <r>
    <s v="8435"/>
    <s v="鉅邁"/>
    <x v="2"/>
    <n v="56.6"/>
    <n v="56.6"/>
    <n v="56.4"/>
    <n v="56.3"/>
    <n v="56.7"/>
    <n v="-2"/>
    <n v="-2"/>
    <n v="0"/>
    <n v="0"/>
    <n v="-3"/>
    <n v="0"/>
    <n v="0"/>
    <n v="0"/>
    <n v="0"/>
    <n v="0"/>
    <n v="-1.132E-3"/>
    <n v="-1.132E-3"/>
    <n v="0"/>
    <n v="0"/>
    <n v="-1.7010000000000003E-3"/>
  </r>
  <r>
    <s v="8436"/>
    <s v="大江"/>
    <x v="13"/>
    <n v="245"/>
    <n v="249"/>
    <n v="249.5"/>
    <n v="245"/>
    <n v="244"/>
    <n v="-619"/>
    <n v="319"/>
    <n v="-871"/>
    <n v="-237"/>
    <n v="32"/>
    <n v="738"/>
    <n v="100"/>
    <n v="232"/>
    <n v="25"/>
    <n v="64"/>
    <n v="-1.5165500000000001"/>
    <n v="0.79430999999999996"/>
    <n v="-2.1731449999999999"/>
    <n v="-0.58065"/>
    <n v="7.8079999999999997E-2"/>
  </r>
  <r>
    <s v="8437"/>
    <s v="大地-KY"/>
    <x v="2"/>
    <n v="169.5"/>
    <n v="173"/>
    <n v="176"/>
    <n v="176.5"/>
    <n v="176.5"/>
    <n v="-2"/>
    <n v="-3"/>
    <n v="-1"/>
    <n v="-2"/>
    <n v="-3"/>
    <n v="0"/>
    <n v="0"/>
    <n v="0"/>
    <n v="0"/>
    <n v="0"/>
    <n v="-3.3899999999999998E-3"/>
    <n v="-5.1900000000000002E-3"/>
    <n v="-1.7600000000000001E-3"/>
    <n v="-3.5300000000000002E-3"/>
    <n v="-5.2950000000000002E-3"/>
  </r>
  <r>
    <s v="8440"/>
    <s v="綠電"/>
    <x v="2"/>
    <n v="18.149999999999999"/>
    <n v="18.100000000000001"/>
    <n v="18.2"/>
    <n v="18"/>
    <n v="18.8"/>
    <n v="27"/>
    <n v="3"/>
    <n v="53"/>
    <n v="8"/>
    <n v="35"/>
    <n v="0"/>
    <n v="0"/>
    <n v="0"/>
    <n v="0"/>
    <n v="0"/>
    <n v="4.9004999999999995E-3"/>
    <n v="5.4300000000000008E-4"/>
    <n v="9.6459999999999983E-3"/>
    <n v="1.4400000000000001E-3"/>
    <n v="6.5799999999999999E-3"/>
  </r>
  <r>
    <s v="8442"/>
    <s v="威宏-KY"/>
    <x v="2"/>
    <n v="38.5"/>
    <n v="38.15"/>
    <n v="39.200000000000003"/>
    <n v="39"/>
    <n v="39.4"/>
    <n v="-2"/>
    <n v="-1"/>
    <n v="0"/>
    <n v="-2"/>
    <n v="0"/>
    <n v="0"/>
    <n v="0"/>
    <n v="0"/>
    <n v="0"/>
    <n v="0"/>
    <n v="-7.6999999999999996E-4"/>
    <n v="-3.815E-4"/>
    <n v="0"/>
    <n v="-7.7999999999999999E-4"/>
    <n v="0"/>
  </r>
  <r>
    <s v="8443"/>
    <s v="阿瘦"/>
    <x v="9"/>
    <n v="10.9"/>
    <n v="11.45"/>
    <n v="11.45"/>
    <n v="11.45"/>
    <n v="11.5"/>
    <n v="5"/>
    <n v="0"/>
    <n v="40"/>
    <n v="-10"/>
    <n v="-2"/>
    <n v="0"/>
    <n v="0"/>
    <n v="0"/>
    <n v="0"/>
    <n v="0"/>
    <n v="5.4500000000000002E-4"/>
    <n v="0"/>
    <n v="4.5799999999999999E-3"/>
    <n v="-1.145E-3"/>
    <n v="-2.3000000000000001E-4"/>
  </r>
  <r>
    <s v="8444"/>
    <s v="綠河-KY"/>
    <x v="2"/>
    <n v="81.5"/>
    <n v="82.8"/>
    <n v="81.8"/>
    <n v="81"/>
    <n v="81"/>
    <n v="0"/>
    <n v="1"/>
    <n v="0"/>
    <n v="2"/>
    <n v="0"/>
    <n v="0"/>
    <n v="0"/>
    <n v="0"/>
    <n v="0"/>
    <n v="0"/>
    <n v="0"/>
    <n v="8.2799999999999996E-4"/>
    <n v="0"/>
    <n v="1.6199999999999999E-3"/>
    <n v="0"/>
  </r>
  <r>
    <s v="8446"/>
    <s v="華研"/>
    <x v="2"/>
    <n v="95"/>
    <n v="94.5"/>
    <n v="93.8"/>
    <n v="93.7"/>
    <n v="94.6"/>
    <n v="26"/>
    <n v="-52"/>
    <n v="-36"/>
    <n v="-1"/>
    <n v="5"/>
    <n v="0"/>
    <n v="0"/>
    <n v="0"/>
    <n v="0"/>
    <n v="0"/>
    <n v="2.47E-2"/>
    <n v="-4.9140000000000003E-2"/>
    <n v="-3.3767999999999999E-2"/>
    <n v="-9.3700000000000001E-4"/>
    <n v="4.7299999999999998E-3"/>
  </r>
  <r>
    <s v="8450"/>
    <s v="霹靂"/>
    <x v="2"/>
    <n v="24.4"/>
    <n v="23.7"/>
    <n v="23.5"/>
    <n v="23.75"/>
    <n v="23.85"/>
    <n v="-6"/>
    <n v="-2"/>
    <n v="-5"/>
    <n v="0"/>
    <n v="-3"/>
    <n v="0"/>
    <n v="0"/>
    <n v="0"/>
    <n v="0"/>
    <n v="0"/>
    <n v="-1.4639999999999998E-3"/>
    <n v="-4.7399999999999997E-4"/>
    <n v="-1.175E-3"/>
    <n v="0"/>
    <n v="-7.155000000000001E-4"/>
  </r>
  <r>
    <s v="8454"/>
    <s v="富邦媒"/>
    <x v="9"/>
    <n v="1220"/>
    <n v="1195"/>
    <n v="1200"/>
    <n v="1170"/>
    <n v="1250"/>
    <n v="115"/>
    <n v="4"/>
    <n v="4"/>
    <n v="-85"/>
    <n v="109"/>
    <n v="-4"/>
    <n v="0"/>
    <n v="0"/>
    <n v="56"/>
    <n v="44"/>
    <n v="1.403"/>
    <n v="4.7800000000000002E-2"/>
    <n v="4.8000000000000001E-2"/>
    <n v="-0.99450000000000005"/>
    <n v="1.3625"/>
  </r>
  <r>
    <s v="8455"/>
    <s v="大拓-KY"/>
    <x v="44"/>
    <n v="17.45"/>
    <n v="17.600000000000001"/>
    <n v="17.899999999999999"/>
    <n v="17.5"/>
    <n v="17.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8"/>
    <n v="138"/>
    <n v="138"/>
    <n v="142"/>
    <n v="141.5"/>
    <n v="-3"/>
    <n v="-13"/>
    <n v="16"/>
    <n v="64"/>
    <n v="-2"/>
    <n v="0"/>
    <n v="0"/>
    <n v="0"/>
    <n v="0"/>
    <n v="0"/>
    <n v="-4.1399999999999996E-3"/>
    <n v="-1.7940000000000001E-2"/>
    <n v="2.2079999999999999E-2"/>
    <n v="9.0880000000000002E-2"/>
    <n v="-2.8300000000000001E-3"/>
  </r>
  <r>
    <s v="8463"/>
    <s v="潤泰材"/>
    <x v="2"/>
    <n v="36.700000000000003"/>
    <n v="36.700000000000003"/>
    <n v="36.4"/>
    <n v="36.4"/>
    <n v="36.35"/>
    <n v="-1"/>
    <n v="5"/>
    <n v="4"/>
    <n v="3"/>
    <n v="9"/>
    <n v="0"/>
    <n v="0"/>
    <n v="0"/>
    <n v="0"/>
    <n v="0"/>
    <n v="-3.6700000000000003E-4"/>
    <n v="1.835E-3"/>
    <n v="1.456E-3"/>
    <n v="1.0919999999999999E-3"/>
    <n v="3.2715000000000005E-3"/>
  </r>
  <r>
    <s v="8464"/>
    <s v="億豐"/>
    <x v="2"/>
    <n v="399"/>
    <n v="410"/>
    <n v="410.5"/>
    <n v="416.5"/>
    <n v="408"/>
    <n v="20"/>
    <n v="77"/>
    <n v="31"/>
    <n v="-6"/>
    <n v="-123"/>
    <n v="7"/>
    <n v="0"/>
    <n v="0"/>
    <n v="21"/>
    <n v="0"/>
    <n v="7.9799999999999996E-2"/>
    <n v="0.31569999999999998"/>
    <n v="0.12725500000000001"/>
    <n v="-2.4989999999999998E-2"/>
    <n v="-0.50183999999999995"/>
  </r>
  <r>
    <s v="8466"/>
    <s v="美吉吉-KY"/>
    <x v="2"/>
    <n v="52.7"/>
    <n v="52.3"/>
    <n v="51.8"/>
    <n v="51.7"/>
    <n v="55.5"/>
    <n v="4"/>
    <n v="7"/>
    <n v="-3"/>
    <n v="16"/>
    <n v="6"/>
    <n v="0"/>
    <n v="0"/>
    <n v="0"/>
    <n v="0"/>
    <n v="0"/>
    <n v="2.1080000000000001E-3"/>
    <n v="3.6609999999999998E-3"/>
    <n v="-1.5539999999999998E-3"/>
    <n v="8.2719999999999998E-3"/>
    <n v="3.3300000000000001E-3"/>
  </r>
  <r>
    <s v="8467"/>
    <s v="波力-KY"/>
    <x v="2"/>
    <n v="40.6"/>
    <n v="41"/>
    <n v="41.5"/>
    <n v="40.799999999999997"/>
    <n v="40.299999999999997"/>
    <n v="-5"/>
    <n v="-2"/>
    <n v="-2"/>
    <n v="-8"/>
    <n v="-1"/>
    <n v="0"/>
    <n v="0"/>
    <n v="0"/>
    <n v="0"/>
    <n v="0"/>
    <n v="-2.0300000000000001E-3"/>
    <n v="-8.1999999999999998E-4"/>
    <n v="-8.3000000000000001E-4"/>
    <n v="-3.264E-3"/>
    <n v="-4.0299999999999998E-4"/>
  </r>
  <r>
    <s v="8472"/>
    <s v="夠麻吉"/>
    <x v="67"/>
    <n v="64.8"/>
    <n v="64.8"/>
    <n v="64.599999999999994"/>
    <n v="63.3"/>
    <n v="64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4.5"/>
    <n v="43.5"/>
    <n v="43.1"/>
    <n v="42.55"/>
    <n v="42.65"/>
    <n v="-43"/>
    <n v="-27"/>
    <n v="11"/>
    <n v="-27"/>
    <n v="73"/>
    <n v="0"/>
    <n v="0"/>
    <n v="0"/>
    <n v="0"/>
    <n v="0"/>
    <n v="-1.9134999999999999E-2"/>
    <n v="-1.1745E-2"/>
    <n v="4.7410000000000004E-3"/>
    <n v="-1.1488499999999999E-2"/>
    <n v="3.1134499999999999E-2"/>
  </r>
  <r>
    <s v="8476"/>
    <s v="台境"/>
    <x v="2"/>
    <n v="21.75"/>
    <n v="21.4"/>
    <n v="21.8"/>
    <n v="21.95"/>
    <n v="21.9"/>
    <n v="0"/>
    <n v="0"/>
    <n v="0"/>
    <n v="1"/>
    <n v="0"/>
    <n v="0"/>
    <n v="0"/>
    <n v="0"/>
    <n v="0"/>
    <n v="0"/>
    <n v="0"/>
    <n v="0"/>
    <n v="0"/>
    <n v="2.195E-4"/>
    <n v="0"/>
  </r>
  <r>
    <s v="8477"/>
    <s v="創業家"/>
    <x v="67"/>
    <n v="35.1"/>
    <n v="35"/>
    <n v="34.5"/>
    <n v="34.799999999999997"/>
    <n v="34.299999999999997"/>
    <n v="-8"/>
    <n v="0"/>
    <n v="0"/>
    <n v="0"/>
    <n v="1"/>
    <n v="0"/>
    <n v="0"/>
    <n v="0"/>
    <n v="0"/>
    <n v="0"/>
    <n v="-2.8080000000000002E-3"/>
    <n v="0"/>
    <n v="0"/>
    <n v="0"/>
    <n v="3.4299999999999999E-4"/>
  </r>
  <r>
    <s v="8478"/>
    <s v="東哥遊艇"/>
    <x v="2"/>
    <n v="50.5"/>
    <n v="50.5"/>
    <n v="50.6"/>
    <n v="50.5"/>
    <n v="51.7"/>
    <n v="5"/>
    <n v="1"/>
    <n v="3"/>
    <n v="0"/>
    <n v="18"/>
    <n v="0"/>
    <n v="0"/>
    <n v="0"/>
    <n v="0"/>
    <n v="0"/>
    <n v="2.5249999999999999E-3"/>
    <n v="5.0500000000000002E-4"/>
    <n v="1.518E-3"/>
    <n v="0"/>
    <n v="9.306E-3"/>
  </r>
  <r>
    <s v="8480"/>
    <s v="泰昇-KY"/>
    <x v="2"/>
    <n v="113.5"/>
    <n v="112.5"/>
    <n v="112.5"/>
    <n v="111.5"/>
    <n v="112"/>
    <n v="1"/>
    <n v="1"/>
    <n v="-1"/>
    <n v="-1"/>
    <n v="0"/>
    <n v="0"/>
    <n v="0"/>
    <n v="0"/>
    <n v="0"/>
    <n v="0"/>
    <n v="1.1349999999999999E-3"/>
    <n v="1.1249999999999999E-3"/>
    <n v="-1.1249999999999999E-3"/>
    <n v="-1.1150000000000001E-3"/>
    <n v="0"/>
  </r>
  <r>
    <s v="8481"/>
    <s v="政伸"/>
    <x v="2"/>
    <n v="80.2"/>
    <n v="80.7"/>
    <n v="80"/>
    <n v="79.599999999999994"/>
    <n v="80.900000000000006"/>
    <n v="-6"/>
    <n v="-10"/>
    <n v="-16"/>
    <n v="-6"/>
    <n v="-3"/>
    <n v="0"/>
    <n v="0"/>
    <n v="0"/>
    <n v="0"/>
    <n v="0"/>
    <n v="-4.8120000000000003E-3"/>
    <n v="-8.0700000000000008E-3"/>
    <n v="-1.2800000000000001E-2"/>
    <n v="-4.7759999999999999E-3"/>
    <n v="-2.4270000000000003E-3"/>
  </r>
  <r>
    <s v="8482"/>
    <s v="商億-KY"/>
    <x v="2"/>
    <n v="72.400000000000006"/>
    <n v="73"/>
    <n v="76.400000000000006"/>
    <n v="75"/>
    <n v="75.400000000000006"/>
    <n v="26"/>
    <n v="9"/>
    <n v="26"/>
    <n v="-3"/>
    <n v="0"/>
    <n v="0"/>
    <n v="0"/>
    <n v="0"/>
    <n v="0"/>
    <n v="0"/>
    <n v="1.8824E-2"/>
    <n v="6.5700000000000003E-3"/>
    <n v="1.9864E-2"/>
    <n v="-2.2499999999999998E-3"/>
    <n v="0"/>
  </r>
  <r>
    <s v="8488"/>
    <s v="吉源-KY"/>
    <x v="2"/>
    <n v="15.15"/>
    <n v="15.45"/>
    <n v="15.35"/>
    <n v="15.2"/>
    <n v="15.2"/>
    <n v="0"/>
    <n v="1"/>
    <n v="0"/>
    <n v="-6"/>
    <n v="-5"/>
    <n v="0"/>
    <n v="0"/>
    <n v="0"/>
    <n v="0"/>
    <n v="0"/>
    <n v="0"/>
    <n v="1.5449999999999999E-4"/>
    <n v="0"/>
    <n v="-9.1199999999999983E-4"/>
    <n v="-7.6000000000000004E-4"/>
  </r>
  <r>
    <s v="8489"/>
    <s v="三貝德"/>
    <x v="2"/>
    <n v="41.6"/>
    <n v="44.55"/>
    <n v="43"/>
    <n v="42.4"/>
    <n v="42.5"/>
    <n v="-29"/>
    <n v="56"/>
    <n v="-105"/>
    <n v="-2"/>
    <n v="12"/>
    <n v="0"/>
    <n v="0"/>
    <n v="0"/>
    <n v="0"/>
    <n v="0"/>
    <n v="-1.2064E-2"/>
    <n v="2.4947999999999998E-2"/>
    <n v="-4.5150000000000003E-2"/>
    <n v="-8.4800000000000001E-4"/>
    <n v="5.1000000000000004E-3"/>
  </r>
  <r>
    <s v="8499"/>
    <s v="鼎炫-KY"/>
    <x v="2"/>
    <n v="132"/>
    <n v="134"/>
    <n v="132.5"/>
    <n v="131"/>
    <n v="133"/>
    <n v="3"/>
    <n v="-10"/>
    <n v="-14"/>
    <n v="-11"/>
    <n v="21"/>
    <n v="0"/>
    <n v="0"/>
    <n v="0"/>
    <n v="0"/>
    <n v="0"/>
    <n v="3.96E-3"/>
    <n v="-1.34E-2"/>
    <n v="-1.8550000000000001E-2"/>
    <n v="-1.4409999999999999E-2"/>
    <n v="2.793E-2"/>
  </r>
  <r>
    <s v="8905"/>
    <s v="裕國"/>
    <x v="1"/>
    <n v="17.100000000000001"/>
    <n v="16.75"/>
    <n v="16.55"/>
    <n v="16.850000000000001"/>
    <n v="16.7"/>
    <n v="-19"/>
    <n v="11"/>
    <n v="5"/>
    <n v="-2"/>
    <n v="-3"/>
    <n v="0"/>
    <n v="0"/>
    <n v="0"/>
    <n v="0"/>
    <n v="0"/>
    <n v="-3.2490000000000002E-3"/>
    <n v="1.8425E-3"/>
    <n v="8.275E-4"/>
    <n v="-3.3700000000000001E-4"/>
    <n v="-5.0099999999999993E-4"/>
  </r>
  <r>
    <s v="8906"/>
    <s v="花王"/>
    <x v="2"/>
    <n v="15.8"/>
    <n v="15.8"/>
    <n v="15.8"/>
    <n v="15.8"/>
    <n v="15.75"/>
    <n v="0"/>
    <n v="0"/>
    <n v="0"/>
    <n v="0"/>
    <n v="-1"/>
    <n v="0"/>
    <n v="0"/>
    <n v="0"/>
    <n v="0"/>
    <n v="0"/>
    <n v="0"/>
    <n v="0"/>
    <n v="0"/>
    <n v="0"/>
    <n v="-1.5750000000000001E-4"/>
  </r>
  <r>
    <s v="8908"/>
    <s v="欣雄"/>
    <x v="2"/>
    <n v="52.2"/>
    <n v="53"/>
    <n v="52.5"/>
    <n v="52.5"/>
    <n v="52.8"/>
    <n v="1"/>
    <n v="6"/>
    <n v="0"/>
    <n v="0"/>
    <n v="-2"/>
    <n v="0"/>
    <n v="0"/>
    <n v="0"/>
    <n v="0"/>
    <n v="0"/>
    <n v="5.22E-4"/>
    <n v="3.1800000000000001E-3"/>
    <n v="0"/>
    <n v="0"/>
    <n v="-1.0559999999999999E-3"/>
  </r>
  <r>
    <s v="8916"/>
    <s v="光隆"/>
    <x v="8"/>
    <n v="43"/>
    <n v="43.35"/>
    <n v="43.6"/>
    <n v="43.6"/>
    <n v="43.85"/>
    <n v="82"/>
    <n v="-50"/>
    <n v="28"/>
    <n v="21"/>
    <n v="18"/>
    <n v="0"/>
    <n v="0"/>
    <n v="0"/>
    <n v="0"/>
    <n v="0"/>
    <n v="3.526E-2"/>
    <n v="-2.1675E-2"/>
    <n v="1.2208E-2"/>
    <n v="9.1560000000000009E-3"/>
    <n v="7.8930000000000007E-3"/>
  </r>
  <r>
    <s v="8917"/>
    <s v="欣泰"/>
    <x v="2"/>
    <n v="75.8"/>
    <n v="75.7"/>
    <n v="76"/>
    <n v="76"/>
    <n v="76"/>
    <n v="-2"/>
    <n v="-1"/>
    <n v="0"/>
    <n v="0"/>
    <n v="0"/>
    <n v="0"/>
    <n v="0"/>
    <n v="0"/>
    <n v="0"/>
    <n v="0"/>
    <n v="-1.516E-3"/>
    <n v="-7.5700000000000008E-4"/>
    <n v="0"/>
    <n v="0"/>
    <n v="0"/>
  </r>
  <r>
    <s v="8921"/>
    <s v="沈氏"/>
    <x v="2"/>
    <n v="16.399999999999999"/>
    <n v="15.5"/>
    <n v="15.75"/>
    <n v="14.85"/>
    <n v="15.8"/>
    <n v="0"/>
    <n v="-10"/>
    <n v="0"/>
    <n v="-5"/>
    <n v="-1"/>
    <n v="0"/>
    <n v="0"/>
    <n v="0"/>
    <n v="0"/>
    <n v="0"/>
    <n v="0"/>
    <n v="-1.5499999999999999E-3"/>
    <n v="0"/>
    <n v="-7.425E-4"/>
    <n v="-1.5800000000000002E-4"/>
  </r>
  <r>
    <s v="8923"/>
    <s v="時報"/>
    <x v="2"/>
    <n v="16"/>
    <n v="16"/>
    <n v="16.2"/>
    <n v="16.649999999999999"/>
    <n v="16.399999999999999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34"/>
    <n v="134"/>
    <n v="139"/>
    <n v="139.5"/>
    <n v="145"/>
    <n v="-186"/>
    <n v="-1585"/>
    <n v="1293"/>
    <n v="-1179"/>
    <n v="497"/>
    <n v="35"/>
    <n v="428"/>
    <n v="353"/>
    <n v="68"/>
    <n v="581"/>
    <n v="-0.24923999999999999"/>
    <n v="-2.1238999999999999"/>
    <n v="1.7972699999999999"/>
    <n v="-1.6447050000000001"/>
    <n v="0.72065000000000001"/>
  </r>
  <r>
    <s v="8926"/>
    <s v="台汽電"/>
    <x v="2"/>
    <n v="38.75"/>
    <n v="38.65"/>
    <n v="38.6"/>
    <n v="38.35"/>
    <n v="38.5"/>
    <n v="60"/>
    <n v="-38"/>
    <n v="-103"/>
    <n v="-39"/>
    <n v="40"/>
    <n v="0"/>
    <n v="1"/>
    <n v="0"/>
    <n v="0"/>
    <n v="0"/>
    <n v="2.325E-2"/>
    <n v="-1.4687E-2"/>
    <n v="-3.9758000000000002E-2"/>
    <n v="-1.4956500000000001E-2"/>
    <n v="1.54E-2"/>
  </r>
  <r>
    <s v="8927"/>
    <s v="北基"/>
    <x v="2"/>
    <n v="37.6"/>
    <n v="38.049999999999997"/>
    <n v="37.35"/>
    <n v="37.4"/>
    <n v="37.4"/>
    <n v="-255"/>
    <n v="-248"/>
    <n v="4"/>
    <n v="-13"/>
    <n v="73"/>
    <n v="0"/>
    <n v="0"/>
    <n v="0"/>
    <n v="0"/>
    <n v="0"/>
    <n v="-9.5880000000000007E-2"/>
    <n v="-9.436399999999999E-2"/>
    <n v="1.4940000000000001E-3"/>
    <n v="-4.862E-3"/>
    <n v="2.7302E-2"/>
  </r>
  <r>
    <s v="8928"/>
    <s v="鉅明"/>
    <x v="69"/>
    <n v="34.6"/>
    <n v="34.1"/>
    <n v="34.15"/>
    <n v="33.85"/>
    <n v="34.299999999999997"/>
    <n v="50"/>
    <n v="-95"/>
    <n v="63"/>
    <n v="6"/>
    <n v="33"/>
    <n v="0"/>
    <n v="0"/>
    <n v="0"/>
    <n v="0"/>
    <n v="0"/>
    <n v="1.7299999999999999E-2"/>
    <n v="-3.2395E-2"/>
    <n v="2.1514499999999999E-2"/>
    <n v="2.0310000000000003E-3"/>
    <n v="1.1318999999999999E-2"/>
  </r>
  <r>
    <s v="8929"/>
    <s v="富堡"/>
    <x v="2"/>
    <n v="21.5"/>
    <n v="21.4"/>
    <n v="21.1"/>
    <n v="21.1"/>
    <n v="21.95"/>
    <n v="1"/>
    <n v="0"/>
    <n v="0"/>
    <n v="0"/>
    <n v="3"/>
    <n v="0"/>
    <n v="0"/>
    <n v="0"/>
    <n v="0"/>
    <n v="0"/>
    <n v="2.1499999999999999E-4"/>
    <n v="0"/>
    <n v="0"/>
    <n v="0"/>
    <n v="6.5849999999999991E-4"/>
  </r>
  <r>
    <s v="8930"/>
    <s v="青鋼"/>
    <x v="12"/>
    <n v="14.3"/>
    <n v="14.3"/>
    <n v="14.5"/>
    <n v="14.55"/>
    <n v="15.1"/>
    <n v="-31"/>
    <n v="-14"/>
    <n v="9"/>
    <n v="5"/>
    <n v="29"/>
    <n v="0"/>
    <n v="0"/>
    <n v="0"/>
    <n v="0"/>
    <n v="0"/>
    <n v="-4.4330000000000003E-3"/>
    <n v="-2.0020000000000003E-3"/>
    <n v="1.305E-3"/>
    <n v="7.2749999999999996E-4"/>
    <n v="4.3790000000000001E-3"/>
  </r>
  <r>
    <s v="8931"/>
    <s v="大汽電"/>
    <x v="2"/>
    <n v="29.3"/>
    <n v="29.2"/>
    <n v="29.45"/>
    <n v="29.25"/>
    <n v="29.25"/>
    <n v="1"/>
    <n v="-1"/>
    <n v="0"/>
    <n v="2"/>
    <n v="0"/>
    <n v="0"/>
    <n v="0"/>
    <n v="0"/>
    <n v="0"/>
    <n v="0"/>
    <n v="2.9300000000000002E-4"/>
    <n v="-2.92E-4"/>
    <n v="0"/>
    <n v="5.8500000000000002E-4"/>
    <n v="0"/>
  </r>
  <r>
    <s v="8932"/>
    <s v="宏大"/>
    <x v="2"/>
    <n v="18"/>
    <n v="18.899999999999999"/>
    <n v="18.899999999999999"/>
    <n v="18.7"/>
    <n v="18.350000000000001"/>
    <n v="-11"/>
    <n v="141"/>
    <n v="-12"/>
    <n v="-4"/>
    <n v="-48"/>
    <n v="0"/>
    <n v="0"/>
    <n v="0"/>
    <n v="0"/>
    <n v="0"/>
    <n v="-1.98E-3"/>
    <n v="2.6648999999999996E-2"/>
    <n v="-2.2679999999999996E-3"/>
    <n v="-7.4799999999999997E-4"/>
    <n v="-8.8079999999999999E-3"/>
  </r>
  <r>
    <s v="8933"/>
    <s v="愛地雅"/>
    <x v="68"/>
    <n v="12.75"/>
    <n v="12.5"/>
    <n v="12.7"/>
    <n v="12.7"/>
    <n v="13"/>
    <n v="268"/>
    <n v="-313"/>
    <n v="218"/>
    <n v="22"/>
    <n v="435"/>
    <n v="0"/>
    <n v="0"/>
    <n v="0"/>
    <n v="0"/>
    <n v="0"/>
    <n v="3.4169999999999999E-2"/>
    <n v="-3.9125E-2"/>
    <n v="2.7685999999999999E-2"/>
    <n v="2.7939999999999996E-3"/>
    <n v="5.6550000000000003E-2"/>
  </r>
  <r>
    <s v="8935"/>
    <s v="邦泰"/>
    <x v="4"/>
    <n v="12.55"/>
    <n v="12.5"/>
    <n v="12.5"/>
    <n v="12.9"/>
    <n v="12.9"/>
    <n v="-10"/>
    <n v="-56"/>
    <n v="2"/>
    <n v="-3"/>
    <n v="-25"/>
    <n v="0"/>
    <n v="0"/>
    <n v="0"/>
    <n v="0"/>
    <n v="0"/>
    <n v="-1.255E-3"/>
    <n v="-7.0000000000000001E-3"/>
    <n v="2.5000000000000001E-4"/>
    <n v="-3.8700000000000003E-4"/>
    <n v="-3.225E-3"/>
  </r>
  <r>
    <s v="8936"/>
    <s v="國統"/>
    <x v="5"/>
    <n v="29.3"/>
    <n v="27.6"/>
    <n v="27.6"/>
    <n v="27.75"/>
    <n v="27.3"/>
    <n v="-1638"/>
    <n v="-1551"/>
    <n v="375"/>
    <n v="474"/>
    <n v="217"/>
    <n v="0"/>
    <n v="0"/>
    <n v="0"/>
    <n v="0"/>
    <n v="0"/>
    <n v="-0.47993400000000003"/>
    <n v="-0.42807600000000007"/>
    <n v="0.10349999999999999"/>
    <n v="0.13153500000000001"/>
    <n v="5.9241000000000002E-2"/>
  </r>
  <r>
    <s v="8937"/>
    <s v="合騏"/>
    <x v="2"/>
    <n v="12.45"/>
    <n v="12.6"/>
    <n v="12.65"/>
    <n v="12.6"/>
    <n v="12.3"/>
    <n v="0"/>
    <n v="-1"/>
    <n v="0"/>
    <n v="0"/>
    <n v="3"/>
    <n v="0"/>
    <n v="0"/>
    <n v="0"/>
    <n v="0"/>
    <n v="0"/>
    <n v="0"/>
    <n v="-1.26E-4"/>
    <n v="0"/>
    <n v="0"/>
    <n v="3.6900000000000008E-4"/>
  </r>
  <r>
    <s v="8938"/>
    <s v="明安"/>
    <x v="69"/>
    <n v="71.8"/>
    <n v="71"/>
    <n v="72.400000000000006"/>
    <n v="71.8"/>
    <n v="73"/>
    <n v="369"/>
    <n v="-1648"/>
    <n v="-22"/>
    <n v="-695"/>
    <n v="195"/>
    <n v="0"/>
    <n v="254"/>
    <n v="-292"/>
    <n v="0"/>
    <n v="0"/>
    <n v="0.26494200000000001"/>
    <n v="-1.17008"/>
    <n v="-1.5928000000000001E-2"/>
    <n v="-0.49901000000000001"/>
    <n v="0.14235"/>
  </r>
  <r>
    <s v="8940"/>
    <s v="新天地"/>
    <x v="3"/>
    <n v="11.6"/>
    <n v="11.5"/>
    <n v="11.35"/>
    <n v="11.2"/>
    <n v="11.2"/>
    <n v="0"/>
    <n v="2"/>
    <n v="10"/>
    <n v="-6"/>
    <n v="26"/>
    <n v="0"/>
    <n v="0"/>
    <n v="0"/>
    <n v="0"/>
    <n v="0"/>
    <n v="0"/>
    <n v="2.3000000000000001E-4"/>
    <n v="1.1349999999999999E-3"/>
    <n v="-6.7199999999999985E-4"/>
    <n v="2.9120000000000001E-3"/>
  </r>
  <r>
    <s v="8941"/>
    <s v="關中"/>
    <x v="2"/>
    <n v="37.5"/>
    <n v="38.200000000000003"/>
    <n v="38.6"/>
    <n v="38.6"/>
    <n v="38.6"/>
    <n v="1"/>
    <n v="0"/>
    <n v="0"/>
    <n v="-2"/>
    <n v="0"/>
    <n v="0"/>
    <n v="0"/>
    <n v="0"/>
    <n v="0"/>
    <n v="0"/>
    <n v="3.7500000000000001E-4"/>
    <n v="0"/>
    <n v="0"/>
    <n v="-7.7200000000000001E-4"/>
    <n v="0"/>
  </r>
  <r>
    <s v="8942"/>
    <s v="森鉅"/>
    <x v="2"/>
    <n v="65"/>
    <n v="64.900000000000006"/>
    <n v="65.7"/>
    <n v="66.900000000000006"/>
    <n v="67.3"/>
    <n v="71"/>
    <n v="-183"/>
    <n v="125"/>
    <n v="184"/>
    <n v="-34"/>
    <n v="0"/>
    <n v="0"/>
    <n v="0"/>
    <n v="0"/>
    <n v="0"/>
    <n v="4.6149999999999997E-2"/>
    <n v="-0.11876700000000001"/>
    <n v="8.2125000000000004E-2"/>
    <n v="0.123096"/>
    <n v="-2.2882E-2"/>
  </r>
  <r>
    <s v="8996"/>
    <s v="高力"/>
    <x v="11"/>
    <n v="44.3"/>
    <n v="44.9"/>
    <n v="45.05"/>
    <n v="44.6"/>
    <n v="45.1"/>
    <n v="109"/>
    <n v="30"/>
    <n v="96"/>
    <n v="-27"/>
    <n v="87"/>
    <n v="0"/>
    <n v="0"/>
    <n v="0"/>
    <n v="0"/>
    <n v="0"/>
    <n v="4.8286999999999997E-2"/>
    <n v="1.3469999999999999E-2"/>
    <n v="4.3247999999999995E-2"/>
    <n v="-1.2042000000000001E-2"/>
    <n v="3.9237000000000001E-2"/>
  </r>
  <r>
    <s v="9103"/>
    <s v="美德醫療-DR"/>
    <x v="2"/>
    <n v="25.1"/>
    <n v="25.2"/>
    <n v="26.85"/>
    <n v="26.8"/>
    <n v="26.7"/>
    <n v="1032"/>
    <n v="1261"/>
    <n v="170"/>
    <n v="702"/>
    <n v="-121"/>
    <n v="0"/>
    <n v="0"/>
    <n v="0"/>
    <n v="0"/>
    <n v="0"/>
    <n v="0.25903199999999998"/>
    <n v="0.317772"/>
    <n v="4.5644999999999998E-2"/>
    <n v="0.18813600000000003"/>
    <n v="-3.2306999999999995E-2"/>
  </r>
  <r>
    <s v="910322"/>
    <s v="康師傅-DR"/>
    <x v="1"/>
    <n v="27.05"/>
    <n v="26.7"/>
    <n v="26.75"/>
    <n v="26.7"/>
    <n v="26.5"/>
    <n v="80"/>
    <n v="4"/>
    <n v="1"/>
    <n v="44"/>
    <n v="-7"/>
    <n v="0"/>
    <n v="0"/>
    <n v="0"/>
    <n v="0"/>
    <n v="0"/>
    <n v="2.164E-2"/>
    <n v="1.0679999999999999E-3"/>
    <n v="2.675E-4"/>
    <n v="1.1748E-2"/>
    <n v="-1.8550000000000001E-3"/>
  </r>
  <r>
    <s v="9105"/>
    <s v="泰金寶-DR"/>
    <x v="2"/>
    <n v="4.33"/>
    <n v="4.33"/>
    <n v="4.4000000000000004"/>
    <n v="4.41"/>
    <n v="4.4800000000000004"/>
    <n v="-65"/>
    <n v="-371"/>
    <n v="-655"/>
    <n v="531"/>
    <n v="394"/>
    <n v="0"/>
    <n v="0"/>
    <n v="0"/>
    <n v="0"/>
    <n v="0"/>
    <n v="-2.8144999999999997E-3"/>
    <n v="-1.60643E-2"/>
    <n v="-2.8820000000000005E-2"/>
    <n v="2.34171E-2"/>
    <n v="1.7651200000000002E-2"/>
  </r>
  <r>
    <s v="910861"/>
    <s v="神州-DR"/>
    <x v="41"/>
    <n v="9.6"/>
    <n v="9.44"/>
    <n v="9.51"/>
    <n v="9.57"/>
    <n v="9.49"/>
    <n v="-520"/>
    <n v="-131"/>
    <n v="-11"/>
    <n v="-17"/>
    <n v="-8"/>
    <n v="0"/>
    <n v="0"/>
    <n v="0"/>
    <n v="0"/>
    <n v="0"/>
    <n v="-4.9919999999999999E-2"/>
    <n v="-1.2366399999999998E-2"/>
    <n v="-1.0460999999999999E-3"/>
    <n v="-1.6268999999999999E-3"/>
    <n v="-7.5920000000000002E-4"/>
  </r>
  <r>
    <s v="9110"/>
    <s v="越南控-DR"/>
    <x v="6"/>
    <n v="2.88"/>
    <n v="2.9"/>
    <n v="2.9"/>
    <n v="2.88"/>
    <n v="2.9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72"/>
    <n v="3.7"/>
    <n v="3.9"/>
    <n v="4.08"/>
    <n v="3.98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78"/>
    <n v="1.77"/>
    <n v="1.8"/>
    <n v="1.79"/>
    <n v="1.82"/>
    <n v="0"/>
    <n v="0"/>
    <n v="-12"/>
    <n v="50"/>
    <n v="0"/>
    <n v="0"/>
    <n v="0"/>
    <n v="0"/>
    <n v="0"/>
    <n v="0"/>
    <n v="0"/>
    <n v="0"/>
    <n v="-2.1600000000000002E-4"/>
    <n v="8.9499999999999996E-4"/>
    <n v="0"/>
  </r>
  <r>
    <s v="911622"/>
    <s v="泰聚亨-DR"/>
    <x v="12"/>
    <n v="6.17"/>
    <n v="6"/>
    <n v="6.01"/>
    <n v="5.94"/>
    <n v="6.22"/>
    <n v="0"/>
    <n v="0"/>
    <n v="106"/>
    <n v="-3"/>
    <n v="25"/>
    <n v="0"/>
    <n v="0"/>
    <n v="0"/>
    <n v="0"/>
    <n v="0"/>
    <n v="0"/>
    <n v="0"/>
    <n v="6.3705999999999997E-3"/>
    <n v="-1.7819999999999999E-4"/>
    <n v="1.555E-3"/>
  </r>
  <r>
    <s v="911868"/>
    <s v="同方友友-DR"/>
    <x v="28"/>
    <n v="1.5"/>
    <n v="1.46"/>
    <n v="1.45"/>
    <n v="1.45"/>
    <n v="1.45"/>
    <n v="0"/>
    <n v="46"/>
    <n v="-3"/>
    <n v="-7"/>
    <n v="23"/>
    <n v="0"/>
    <n v="0"/>
    <n v="0"/>
    <n v="0"/>
    <n v="0"/>
    <n v="0"/>
    <n v="6.7159999999999995E-4"/>
    <n v="-4.3499999999999993E-5"/>
    <n v="-1.015E-4"/>
    <n v="3.3350000000000003E-4"/>
  </r>
  <r>
    <s v="912000"/>
    <s v="晨訊科-DR"/>
    <x v="37"/>
    <n v="2.65"/>
    <n v="2.65"/>
    <n v="2.65"/>
    <n v="2.65"/>
    <n v="2.66"/>
    <n v="8"/>
    <n v="66"/>
    <n v="174"/>
    <n v="82"/>
    <n v="139"/>
    <n v="0"/>
    <n v="0"/>
    <n v="0"/>
    <n v="0"/>
    <n v="0"/>
    <n v="2.12E-4"/>
    <n v="1.7490000000000001E-3"/>
    <n v="4.6109999999999996E-3"/>
    <n v="2.173E-3"/>
    <n v="3.6974E-3"/>
  </r>
  <r>
    <s v="912398"/>
    <s v="友佳-DR"/>
    <x v="11"/>
    <n v="4.29"/>
    <n v="4.3099999999999996"/>
    <n v="4.28"/>
    <n v="4.28"/>
    <n v="4.34"/>
    <n v="0"/>
    <n v="0"/>
    <n v="0"/>
    <n v="0"/>
    <n v="0"/>
    <n v="0"/>
    <n v="0"/>
    <n v="0"/>
    <n v="0"/>
    <n v="0"/>
    <n v="0"/>
    <n v="0"/>
    <n v="0"/>
    <n v="0"/>
    <n v="0"/>
  </r>
  <r>
    <s v="9136"/>
    <s v="巨騰-DR"/>
    <x v="42"/>
    <n v="8.8000000000000007"/>
    <n v="8.8000000000000007"/>
    <n v="8.82"/>
    <n v="8.6300000000000008"/>
    <n v="8.6"/>
    <n v="1"/>
    <n v="-7"/>
    <n v="-20"/>
    <n v="-9"/>
    <n v="50"/>
    <n v="0"/>
    <n v="0"/>
    <n v="0"/>
    <n v="0"/>
    <n v="0"/>
    <n v="8.8000000000000011E-5"/>
    <n v="-6.1600000000000012E-4"/>
    <n v="-1.7640000000000002E-3"/>
    <n v="-7.7670000000000007E-4"/>
    <n v="4.3E-3"/>
  </r>
  <r>
    <s v="9188"/>
    <s v="精熙-DR"/>
    <x v="47"/>
    <n v="2.9"/>
    <n v="2.91"/>
    <n v="2.93"/>
    <n v="2.9"/>
    <n v="2.92"/>
    <n v="0"/>
    <n v="-1"/>
    <n v="-1"/>
    <n v="-1"/>
    <n v="-1"/>
    <n v="0"/>
    <n v="0"/>
    <n v="0"/>
    <n v="0"/>
    <n v="0"/>
    <n v="0"/>
    <n v="-2.9100000000000003E-5"/>
    <n v="-2.9300000000000001E-5"/>
    <n v="-2.9E-5"/>
    <n v="-2.9199999999999998E-5"/>
  </r>
  <r>
    <s v="9802"/>
    <s v="鈺齊-KY"/>
    <x v="2"/>
    <n v="118"/>
    <n v="117"/>
    <n v="121.5"/>
    <n v="123"/>
    <n v="123.5"/>
    <n v="-374"/>
    <n v="-177"/>
    <n v="440"/>
    <n v="-114"/>
    <n v="61"/>
    <n v="270"/>
    <n v="116"/>
    <n v="395"/>
    <n v="216"/>
    <n v="-17"/>
    <n v="-0.44131999999999999"/>
    <n v="-0.20709"/>
    <n v="0.53459999999999996"/>
    <n v="-0.14022000000000001"/>
    <n v="7.5334999999999999E-2"/>
  </r>
  <r>
    <s v="9902"/>
    <s v="台火"/>
    <x v="2"/>
    <n v="12.9"/>
    <n v="12.6"/>
    <n v="12.8"/>
    <n v="12.8"/>
    <n v="13.1"/>
    <n v="231"/>
    <n v="-556"/>
    <n v="139"/>
    <n v="34"/>
    <n v="306"/>
    <n v="0"/>
    <n v="0"/>
    <n v="0"/>
    <n v="0"/>
    <n v="0"/>
    <n v="2.9799000000000003E-2"/>
    <n v="-7.0055999999999993E-2"/>
    <n v="1.7791999999999999E-2"/>
    <n v="4.3520000000000008E-3"/>
    <n v="4.0085999999999997E-2"/>
  </r>
  <r>
    <s v="9904"/>
    <s v="寶成"/>
    <x v="2"/>
    <n v="36.799999999999997"/>
    <n v="37"/>
    <n v="37.799999999999997"/>
    <n v="38.35"/>
    <n v="38.25"/>
    <n v="1800"/>
    <n v="4891"/>
    <n v="9044"/>
    <n v="-1076"/>
    <n v="3890"/>
    <n v="2515"/>
    <n v="66"/>
    <n v="188"/>
    <n v="75"/>
    <n v="35"/>
    <n v="0.66239999999999999"/>
    <n v="1.8096699999999999"/>
    <n v="3.4186319999999997"/>
    <n v="-0.41264600000000001"/>
    <n v="1.4879249999999999"/>
  </r>
  <r>
    <s v="9905"/>
    <s v="大華"/>
    <x v="2"/>
    <n v="25.4"/>
    <n v="25.5"/>
    <n v="25.5"/>
    <n v="25.5"/>
    <n v="25.95"/>
    <n v="102"/>
    <n v="-11"/>
    <n v="-6"/>
    <n v="19"/>
    <n v="31"/>
    <n v="0"/>
    <n v="0"/>
    <n v="0"/>
    <n v="0"/>
    <n v="0"/>
    <n v="2.5907999999999997E-2"/>
    <n v="-2.8050000000000002E-3"/>
    <n v="-1.5299999999999999E-3"/>
    <n v="4.8450000000000003E-3"/>
    <n v="8.0444999999999996E-3"/>
  </r>
  <r>
    <s v="9906"/>
    <s v="欣巴巴"/>
    <x v="5"/>
    <n v="42.4"/>
    <n v="42.65"/>
    <n v="43"/>
    <n v="43.1"/>
    <n v="43"/>
    <n v="0"/>
    <n v="-3"/>
    <n v="-1"/>
    <n v="-4"/>
    <n v="-1"/>
    <n v="0"/>
    <n v="0"/>
    <n v="0"/>
    <n v="0"/>
    <n v="0"/>
    <n v="0"/>
    <n v="-1.2794999999999998E-3"/>
    <n v="-4.2999999999999999E-4"/>
    <n v="-1.7240000000000001E-3"/>
    <n v="-4.2999999999999999E-4"/>
  </r>
  <r>
    <s v="9907"/>
    <s v="統一實"/>
    <x v="2"/>
    <n v="12.95"/>
    <n v="12.8"/>
    <n v="12.85"/>
    <n v="12.65"/>
    <n v="13.45"/>
    <n v="373"/>
    <n v="-674"/>
    <n v="902"/>
    <n v="-428"/>
    <n v="-2095"/>
    <n v="0"/>
    <n v="0"/>
    <n v="0"/>
    <n v="0"/>
    <n v="0"/>
    <n v="4.8303499999999992E-2"/>
    <n v="-8.6272000000000001E-2"/>
    <n v="0.11590699999999998"/>
    <n v="-5.4141999999999996E-2"/>
    <n v="-0.28177750000000001"/>
  </r>
  <r>
    <s v="9908"/>
    <s v="大台北"/>
    <x v="2"/>
    <n v="33.549999999999997"/>
    <n v="33.9"/>
    <n v="33.85"/>
    <n v="33.65"/>
    <n v="33.6"/>
    <n v="9"/>
    <n v="25"/>
    <n v="-9"/>
    <n v="-17"/>
    <n v="-6"/>
    <n v="0"/>
    <n v="0"/>
    <n v="0"/>
    <n v="0"/>
    <n v="0"/>
    <n v="3.0195E-3"/>
    <n v="8.4749999999999999E-3"/>
    <n v="-3.0465000000000002E-3"/>
    <n v="-5.7204999999999999E-3"/>
    <n v="-2.0160000000000004E-3"/>
  </r>
  <r>
    <s v="9910"/>
    <s v="豐泰"/>
    <x v="2"/>
    <n v="222"/>
    <n v="232"/>
    <n v="243.5"/>
    <n v="232"/>
    <n v="245"/>
    <n v="187"/>
    <n v="-140"/>
    <n v="112"/>
    <n v="-718"/>
    <n v="371"/>
    <n v="400"/>
    <n v="326"/>
    <n v="304"/>
    <n v="529"/>
    <n v="626"/>
    <n v="0.41514000000000001"/>
    <n v="-0.32479999999999998"/>
    <n v="0.27272000000000002"/>
    <n v="-1.6657599999999999"/>
    <n v="0.90895000000000004"/>
  </r>
  <r>
    <s v="9911"/>
    <s v="櫻花"/>
    <x v="2"/>
    <n v="65"/>
    <n v="66.5"/>
    <n v="65.8"/>
    <n v="65.5"/>
    <n v="65.400000000000006"/>
    <n v="-60"/>
    <n v="-496"/>
    <n v="-107"/>
    <n v="-14"/>
    <n v="-58"/>
    <n v="0"/>
    <n v="0"/>
    <n v="0"/>
    <n v="0"/>
    <n v="0"/>
    <n v="-3.9E-2"/>
    <n v="-0.32984000000000002"/>
    <n v="-7.0405999999999996E-2"/>
    <n v="-9.1699999999999993E-3"/>
    <n v="-3.7932E-2"/>
  </r>
  <r>
    <s v="9912"/>
    <s v="偉聯"/>
    <x v="43"/>
    <n v="9"/>
    <n v="8.98"/>
    <n v="9.4"/>
    <n v="9.3000000000000007"/>
    <n v="9.3000000000000007"/>
    <n v="-4"/>
    <n v="1"/>
    <n v="-1"/>
    <n v="-3"/>
    <n v="1"/>
    <n v="0"/>
    <n v="0"/>
    <n v="0"/>
    <n v="0"/>
    <n v="0"/>
    <n v="-3.6000000000000002E-4"/>
    <n v="8.9800000000000001E-5"/>
    <n v="-9.4000000000000008E-5"/>
    <n v="-2.7900000000000001E-4"/>
    <n v="9.3000000000000011E-5"/>
  </r>
  <r>
    <s v="9914"/>
    <s v="美利達"/>
    <x v="68"/>
    <n v="306"/>
    <n v="301.5"/>
    <n v="308.5"/>
    <n v="310"/>
    <n v="321"/>
    <n v="178"/>
    <n v="-144"/>
    <n v="178"/>
    <n v="110"/>
    <n v="-134"/>
    <n v="110"/>
    <n v="-82"/>
    <n v="165"/>
    <n v="2"/>
    <n v="140"/>
    <n v="0.54468000000000005"/>
    <n v="-0.43415999999999999"/>
    <n v="0.54913000000000001"/>
    <n v="0.34100000000000003"/>
    <n v="-0.43014000000000002"/>
  </r>
  <r>
    <s v="9917"/>
    <s v="中保科"/>
    <x v="2"/>
    <n v="91.3"/>
    <n v="92"/>
    <n v="93"/>
    <n v="91.6"/>
    <n v="91.3"/>
    <n v="-202"/>
    <n v="-12"/>
    <n v="38"/>
    <n v="-451"/>
    <n v="-207"/>
    <n v="0"/>
    <n v="0"/>
    <n v="0"/>
    <n v="0"/>
    <n v="0"/>
    <n v="-0.18442599999999998"/>
    <n v="-1.1039999999999999E-2"/>
    <n v="3.5340000000000003E-2"/>
    <n v="-0.41311599999999998"/>
    <n v="-0.18899099999999999"/>
  </r>
  <r>
    <s v="9918"/>
    <s v="欣天然"/>
    <x v="2"/>
    <n v="38.9"/>
    <n v="39"/>
    <n v="39.049999999999997"/>
    <n v="39.35"/>
    <n v="39.85"/>
    <n v="0"/>
    <n v="6"/>
    <n v="-1"/>
    <n v="-1"/>
    <n v="3"/>
    <n v="0"/>
    <n v="0"/>
    <n v="0"/>
    <n v="0"/>
    <n v="0"/>
    <n v="0"/>
    <n v="2.3400000000000001E-3"/>
    <n v="-3.9049999999999995E-4"/>
    <n v="-3.9350000000000002E-4"/>
    <n v="1.1955000000000002E-3"/>
  </r>
  <r>
    <s v="9919"/>
    <s v="康那香"/>
    <x v="2"/>
    <n v="36.85"/>
    <n v="35.450000000000003"/>
    <n v="36.450000000000003"/>
    <n v="36.5"/>
    <n v="36.299999999999997"/>
    <n v="-1044"/>
    <n v="1488"/>
    <n v="-1093"/>
    <n v="2"/>
    <n v="135"/>
    <n v="0"/>
    <n v="0"/>
    <n v="0"/>
    <n v="0"/>
    <n v="0"/>
    <n v="-0.384714"/>
    <n v="0.52749600000000008"/>
    <n v="-0.39839850000000004"/>
    <n v="7.2999999999999996E-4"/>
    <n v="4.9005E-2"/>
  </r>
  <r>
    <s v="9921"/>
    <s v="巨大"/>
    <x v="68"/>
    <n v="324"/>
    <n v="321.5"/>
    <n v="322.5"/>
    <n v="326"/>
    <n v="333"/>
    <n v="43"/>
    <n v="-137"/>
    <n v="15"/>
    <n v="26"/>
    <n v="68"/>
    <n v="0"/>
    <n v="11"/>
    <n v="5"/>
    <n v="0"/>
    <n v="80"/>
    <n v="0.13932"/>
    <n v="-0.44045499999999999"/>
    <n v="4.8375000000000001E-2"/>
    <n v="8.4760000000000002E-2"/>
    <n v="0.22644"/>
  </r>
  <r>
    <s v="9924"/>
    <s v="福興"/>
    <x v="2"/>
    <n v="44.25"/>
    <n v="44.5"/>
    <n v="44.5"/>
    <n v="44.5"/>
    <n v="44.6"/>
    <n v="14"/>
    <n v="-37"/>
    <n v="-10"/>
    <n v="-5"/>
    <n v="82"/>
    <n v="0"/>
    <n v="0"/>
    <n v="0"/>
    <n v="0"/>
    <n v="0"/>
    <n v="6.195E-3"/>
    <n v="-1.6465E-2"/>
    <n v="-4.45E-3"/>
    <n v="-2.225E-3"/>
    <n v="3.6572E-2"/>
  </r>
  <r>
    <s v="9925"/>
    <s v="新保"/>
    <x v="2"/>
    <n v="38.450000000000003"/>
    <n v="38.299999999999997"/>
    <n v="38.299999999999997"/>
    <n v="38.25"/>
    <n v="38.200000000000003"/>
    <n v="100"/>
    <n v="-30"/>
    <n v="-52"/>
    <n v="-17"/>
    <n v="-21"/>
    <n v="0"/>
    <n v="0"/>
    <n v="0"/>
    <n v="0"/>
    <n v="0"/>
    <n v="3.8450000000000005E-2"/>
    <n v="-1.149E-2"/>
    <n v="-1.9916E-2"/>
    <n v="-6.5024999999999996E-3"/>
    <n v="-8.0219999999999996E-3"/>
  </r>
  <r>
    <s v="9926"/>
    <s v="新海"/>
    <x v="2"/>
    <n v="47.6"/>
    <n v="47.85"/>
    <n v="47.85"/>
    <n v="47.8"/>
    <n v="48.05"/>
    <n v="0"/>
    <n v="0"/>
    <n v="-1"/>
    <n v="-7"/>
    <n v="0"/>
    <n v="0"/>
    <n v="0"/>
    <n v="0"/>
    <n v="0"/>
    <n v="0"/>
    <n v="0"/>
    <n v="0"/>
    <n v="-4.7850000000000003E-4"/>
    <n v="-3.3459999999999996E-3"/>
    <n v="0"/>
  </r>
  <r>
    <s v="9927"/>
    <s v="泰銘"/>
    <x v="12"/>
    <n v="30.25"/>
    <n v="30.2"/>
    <n v="30.05"/>
    <n v="30"/>
    <n v="30.9"/>
    <n v="77"/>
    <n v="-83"/>
    <n v="-92"/>
    <n v="-10"/>
    <n v="138"/>
    <n v="0"/>
    <n v="0"/>
    <n v="0"/>
    <n v="0"/>
    <n v="0"/>
    <n v="2.3292500000000001E-2"/>
    <n v="-2.5065999999999998E-2"/>
    <n v="-2.7646E-2"/>
    <n v="-3.0000000000000001E-3"/>
    <n v="4.2641999999999999E-2"/>
  </r>
  <r>
    <s v="9928"/>
    <s v="中視"/>
    <x v="2"/>
    <n v="5.6"/>
    <n v="5.8"/>
    <n v="5.61"/>
    <n v="5.55"/>
    <n v="5.81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85"/>
    <n v="11.9"/>
    <n v="12"/>
    <n v="12"/>
    <n v="11.9"/>
    <n v="-4"/>
    <n v="0"/>
    <n v="0"/>
    <n v="-2"/>
    <n v="0"/>
    <n v="0"/>
    <n v="0"/>
    <n v="0"/>
    <n v="0"/>
    <n v="0"/>
    <n v="-4.7399999999999997E-4"/>
    <n v="0"/>
    <n v="0"/>
    <n v="-2.4000000000000001E-4"/>
    <n v="0"/>
  </r>
  <r>
    <s v="9930"/>
    <s v="中聯資源"/>
    <x v="2"/>
    <n v="45.9"/>
    <n v="45.9"/>
    <n v="46.05"/>
    <n v="45.8"/>
    <n v="46.4"/>
    <n v="4"/>
    <n v="-30"/>
    <n v="0"/>
    <n v="-31"/>
    <n v="12"/>
    <n v="0"/>
    <n v="0"/>
    <n v="0"/>
    <n v="0"/>
    <n v="0"/>
    <n v="1.836E-3"/>
    <n v="-1.3769999999999999E-2"/>
    <n v="0"/>
    <n v="-1.4197999999999999E-2"/>
    <n v="5.5679999999999992E-3"/>
  </r>
  <r>
    <s v="9931"/>
    <s v="欣高"/>
    <x v="2"/>
    <n v="40.5"/>
    <n v="40.75"/>
    <n v="40.75"/>
    <n v="40.1"/>
    <n v="40.75"/>
    <n v="2"/>
    <n v="0"/>
    <n v="0"/>
    <n v="-6"/>
    <n v="-1"/>
    <n v="0"/>
    <n v="0"/>
    <n v="0"/>
    <n v="0"/>
    <n v="0"/>
    <n v="8.0999999999999996E-4"/>
    <n v="0"/>
    <n v="0"/>
    <n v="-2.4060000000000002E-3"/>
    <n v="-4.0749999999999998E-4"/>
  </r>
  <r>
    <s v="9933"/>
    <s v="中鼎"/>
    <x v="2"/>
    <n v="36.85"/>
    <n v="37.15"/>
    <n v="37.1"/>
    <n v="37.85"/>
    <n v="37.799999999999997"/>
    <n v="60"/>
    <n v="133"/>
    <n v="78"/>
    <n v="-500"/>
    <n v="-430"/>
    <n v="0"/>
    <n v="0"/>
    <n v="0"/>
    <n v="0"/>
    <n v="0"/>
    <n v="2.2110000000000001E-2"/>
    <n v="4.9409499999999995E-2"/>
    <n v="2.8938000000000002E-2"/>
    <n v="-0.18925"/>
    <n v="-0.16253999999999999"/>
  </r>
  <r>
    <s v="9934"/>
    <s v="成霖"/>
    <x v="2"/>
    <n v="16.05"/>
    <n v="16.25"/>
    <n v="16.55"/>
    <n v="16.55"/>
    <n v="16.649999999999999"/>
    <n v="38"/>
    <n v="-220"/>
    <n v="-36"/>
    <n v="-147"/>
    <n v="-77"/>
    <n v="0"/>
    <n v="0"/>
    <n v="0"/>
    <n v="0"/>
    <n v="0"/>
    <n v="6.0989999999999994E-3"/>
    <n v="-3.5749999999999997E-2"/>
    <n v="-5.9580000000000006E-3"/>
    <n v="-2.4328499999999999E-2"/>
    <n v="-1.28205E-2"/>
  </r>
  <r>
    <s v="9935"/>
    <s v="慶豐富"/>
    <x v="2"/>
    <n v="22.2"/>
    <n v="22.5"/>
    <n v="22.2"/>
    <n v="22.35"/>
    <n v="22.4"/>
    <n v="149"/>
    <n v="4"/>
    <n v="-113"/>
    <n v="24"/>
    <n v="103"/>
    <n v="0"/>
    <n v="0"/>
    <n v="0"/>
    <n v="0"/>
    <n v="0"/>
    <n v="3.3077999999999996E-2"/>
    <n v="8.9999999999999998E-4"/>
    <n v="-2.5086000000000001E-2"/>
    <n v="5.3640000000000007E-3"/>
    <n v="2.3071999999999999E-2"/>
  </r>
  <r>
    <s v="9937"/>
    <s v="全國"/>
    <x v="2"/>
    <n v="47.35"/>
    <n v="47.5"/>
    <n v="47.1"/>
    <n v="47.15"/>
    <n v="47.15"/>
    <n v="-6"/>
    <n v="2"/>
    <n v="-7"/>
    <n v="-10"/>
    <n v="-2"/>
    <n v="0"/>
    <n v="0"/>
    <n v="0"/>
    <n v="0"/>
    <n v="0"/>
    <n v="-2.8410000000000002E-3"/>
    <n v="9.5E-4"/>
    <n v="-3.297E-3"/>
    <n v="-4.7149999999999996E-3"/>
    <n v="-9.4299999999999994E-4"/>
  </r>
  <r>
    <s v="9938"/>
    <s v="百和"/>
    <x v="2"/>
    <n v="95.1"/>
    <n v="94.1"/>
    <n v="94.8"/>
    <n v="94.2"/>
    <n v="94.3"/>
    <n v="258"/>
    <n v="-481"/>
    <n v="147"/>
    <n v="62"/>
    <n v="182"/>
    <n v="-99"/>
    <n v="250"/>
    <n v="0"/>
    <n v="0"/>
    <n v="0"/>
    <n v="0.24535799999999999"/>
    <n v="-0.452621"/>
    <n v="0.13935600000000001"/>
    <n v="5.8404000000000005E-2"/>
    <n v="0.17162599999999997"/>
  </r>
  <r>
    <s v="9939"/>
    <s v="宏全"/>
    <x v="2"/>
    <n v="70.099999999999994"/>
    <n v="71"/>
    <n v="71.099999999999994"/>
    <n v="70.099999999999994"/>
    <n v="70.5"/>
    <n v="74"/>
    <n v="8"/>
    <n v="139"/>
    <n v="-18"/>
    <n v="255"/>
    <n v="0"/>
    <n v="0"/>
    <n v="0"/>
    <n v="103"/>
    <n v="50"/>
    <n v="5.1873999999999997E-2"/>
    <n v="5.6800000000000002E-3"/>
    <n v="9.8829E-2"/>
    <n v="-1.2617999999999999E-2"/>
    <n v="0.17977499999999999"/>
  </r>
  <r>
    <s v="9940"/>
    <s v="信義"/>
    <x v="2"/>
    <n v="30.1"/>
    <n v="30"/>
    <n v="30.55"/>
    <n v="30.4"/>
    <n v="30.5"/>
    <n v="57"/>
    <n v="48"/>
    <n v="138"/>
    <n v="-158"/>
    <n v="146"/>
    <n v="0"/>
    <n v="0"/>
    <n v="0"/>
    <n v="0"/>
    <n v="0"/>
    <n v="1.7157000000000002E-2"/>
    <n v="1.44E-2"/>
    <n v="4.2159000000000002E-2"/>
    <n v="-4.8031999999999998E-2"/>
    <n v="4.453E-2"/>
  </r>
  <r>
    <s v="9941"/>
    <s v="裕融"/>
    <x v="2"/>
    <n v="131.5"/>
    <n v="131.5"/>
    <n v="132.5"/>
    <n v="135"/>
    <n v="136.5"/>
    <n v="113"/>
    <n v="-34"/>
    <n v="45"/>
    <n v="74"/>
    <n v="-99"/>
    <n v="0"/>
    <n v="7"/>
    <n v="3"/>
    <n v="0"/>
    <n v="0"/>
    <n v="0.148595"/>
    <n v="-4.471E-2"/>
    <n v="5.9624999999999997E-2"/>
    <n v="9.9900000000000003E-2"/>
    <n v="-0.13513500000000001"/>
  </r>
  <r>
    <s v="9942"/>
    <s v="茂順"/>
    <x v="6"/>
    <n v="87.8"/>
    <n v="88.9"/>
    <n v="89.8"/>
    <n v="89.1"/>
    <n v="90.3"/>
    <n v="42"/>
    <n v="-43"/>
    <n v="6"/>
    <n v="1"/>
    <n v="30"/>
    <n v="0"/>
    <n v="0"/>
    <n v="0"/>
    <n v="0"/>
    <n v="0"/>
    <n v="3.6875999999999999E-2"/>
    <n v="-3.8227000000000004E-2"/>
    <n v="5.3879999999999996E-3"/>
    <n v="8.9099999999999997E-4"/>
    <n v="2.7089999999999999E-2"/>
  </r>
  <r>
    <s v="9943"/>
    <s v="好樂迪"/>
    <x v="3"/>
    <n v="61.7"/>
    <n v="61.7"/>
    <n v="62"/>
    <n v="61.9"/>
    <n v="62.1"/>
    <n v="57"/>
    <n v="45"/>
    <n v="53"/>
    <n v="50"/>
    <n v="61"/>
    <n v="0"/>
    <n v="0"/>
    <n v="0"/>
    <n v="0"/>
    <n v="0"/>
    <n v="3.5168999999999999E-2"/>
    <n v="2.7765000000000001E-2"/>
    <n v="3.286E-2"/>
    <n v="3.0949999999999998E-2"/>
    <n v="3.7880999999999998E-2"/>
  </r>
  <r>
    <s v="9944"/>
    <s v="新麗"/>
    <x v="2"/>
    <n v="21.45"/>
    <n v="21.6"/>
    <n v="21.95"/>
    <n v="22"/>
    <n v="21.95"/>
    <n v="-43"/>
    <n v="-81"/>
    <n v="191"/>
    <n v="-58"/>
    <n v="-19"/>
    <n v="0"/>
    <n v="0"/>
    <n v="0"/>
    <n v="0"/>
    <n v="0"/>
    <n v="-9.2235000000000008E-3"/>
    <n v="-1.7496000000000001E-2"/>
    <n v="4.1924499999999996E-2"/>
    <n v="-1.2760000000000001E-2"/>
    <n v="-4.1704999999999997E-3"/>
  </r>
  <r>
    <s v="9945"/>
    <s v="潤泰新"/>
    <x v="2"/>
    <n v="51.5"/>
    <n v="51.7"/>
    <n v="51.8"/>
    <n v="52"/>
    <n v="52.4"/>
    <n v="77"/>
    <n v="-801"/>
    <n v="-64"/>
    <n v="-228"/>
    <n v="-202"/>
    <n v="0"/>
    <n v="37"/>
    <n v="18"/>
    <n v="0"/>
    <n v="0"/>
    <n v="3.9655000000000003E-2"/>
    <n v="-0.41411700000000007"/>
    <n v="-3.3152000000000001E-2"/>
    <n v="-0.11856"/>
    <n v="-0.105848"/>
  </r>
  <r>
    <s v="9946"/>
    <s v="三發地產"/>
    <x v="5"/>
    <n v="14.55"/>
    <n v="14.85"/>
    <n v="15.3"/>
    <n v="15.15"/>
    <n v="15.1"/>
    <n v="-42"/>
    <n v="-5"/>
    <n v="11"/>
    <n v="-55"/>
    <n v="36"/>
    <n v="0"/>
    <n v="0"/>
    <n v="0"/>
    <n v="0"/>
    <n v="0"/>
    <n v="-6.1110000000000001E-3"/>
    <n v="-7.425E-4"/>
    <n v="1.683E-3"/>
    <n v="-8.3324999999999996E-3"/>
    <n v="5.4359999999999999E-3"/>
  </r>
  <r>
    <s v="9949"/>
    <s v="琉園"/>
    <x v="2"/>
    <n v="10.85"/>
    <n v="10.9"/>
    <n v="10.95"/>
    <n v="11"/>
    <n v="11"/>
    <n v="6"/>
    <n v="1"/>
    <n v="0"/>
    <n v="0"/>
    <n v="0"/>
    <n v="0"/>
    <n v="0"/>
    <n v="0"/>
    <n v="0"/>
    <n v="0"/>
    <n v="6.5099999999999999E-4"/>
    <n v="1.0900000000000001E-4"/>
    <n v="0"/>
    <n v="0"/>
    <n v="0"/>
  </r>
  <r>
    <s v="9950"/>
    <s v="萬國通"/>
    <x v="4"/>
    <n v="10.6"/>
    <n v="10.7"/>
    <n v="10.7"/>
    <n v="10.8"/>
    <n v="10.75"/>
    <n v="0"/>
    <n v="0"/>
    <n v="0"/>
    <n v="0"/>
    <n v="1"/>
    <n v="0"/>
    <n v="0"/>
    <n v="0"/>
    <n v="0"/>
    <n v="0"/>
    <n v="0"/>
    <n v="0"/>
    <n v="0"/>
    <n v="0"/>
    <n v="1.075E-4"/>
  </r>
  <r>
    <s v="9951"/>
    <s v="皇田"/>
    <x v="6"/>
    <n v="87.9"/>
    <n v="88.9"/>
    <n v="90"/>
    <n v="89"/>
    <n v="89.7"/>
    <n v="26"/>
    <n v="-84"/>
    <n v="-20"/>
    <n v="11"/>
    <n v="26"/>
    <n v="0"/>
    <n v="0"/>
    <n v="0"/>
    <n v="0"/>
    <n v="0"/>
    <n v="2.2853999999999999E-2"/>
    <n v="-7.4676000000000006E-2"/>
    <n v="-1.7999999999999999E-2"/>
    <n v="9.7900000000000001E-3"/>
    <n v="2.3322000000000002E-2"/>
  </r>
  <r>
    <s v="9955"/>
    <s v="佳龍"/>
    <x v="2"/>
    <n v="18.5"/>
    <n v="18.2"/>
    <n v="18.55"/>
    <n v="18.600000000000001"/>
    <n v="20.45"/>
    <n v="59"/>
    <n v="-55"/>
    <n v="58"/>
    <n v="-41"/>
    <n v="201"/>
    <n v="0"/>
    <n v="0"/>
    <n v="0"/>
    <n v="0"/>
    <n v="0"/>
    <n v="1.0914999999999999E-2"/>
    <n v="-1.001E-2"/>
    <n v="1.0759000000000001E-2"/>
    <n v="-7.626E-3"/>
    <n v="4.1104499999999995E-2"/>
  </r>
  <r>
    <s v="9958"/>
    <s v="世紀鋼"/>
    <x v="12"/>
    <n v="103.5"/>
    <n v="103.5"/>
    <n v="104.5"/>
    <n v="105.5"/>
    <n v="106"/>
    <n v="-50"/>
    <n v="-23"/>
    <n v="102"/>
    <n v="161"/>
    <n v="577"/>
    <n v="0"/>
    <n v="-330"/>
    <n v="-458"/>
    <n v="-300"/>
    <n v="6"/>
    <n v="-5.1749999999999997E-2"/>
    <n v="-2.3805E-2"/>
    <n v="0.10659"/>
    <n v="0.16985500000000001"/>
    <n v="0.61162000000000005"/>
  </r>
  <r>
    <s v="9960"/>
    <s v="邁達康"/>
    <x v="69"/>
    <n v="27.4"/>
    <n v="27.25"/>
    <n v="27.1"/>
    <n v="27.1"/>
    <n v="27.35"/>
    <n v="2"/>
    <n v="-6"/>
    <n v="-4"/>
    <n v="-2"/>
    <n v="1"/>
    <n v="0"/>
    <n v="0"/>
    <n v="0"/>
    <n v="0"/>
    <n v="0"/>
    <n v="5.4799999999999998E-4"/>
    <n v="-1.635E-3"/>
    <n v="-1.0840000000000001E-3"/>
    <n v="-5.4200000000000006E-4"/>
    <n v="2.7350000000000003E-4"/>
  </r>
  <r>
    <s v="9962"/>
    <s v="有益"/>
    <x v="12"/>
    <n v="10.85"/>
    <n v="10.5"/>
    <n v="10.6"/>
    <n v="10.65"/>
    <n v="11.15"/>
    <n v="82"/>
    <n v="0"/>
    <n v="-2"/>
    <n v="2"/>
    <n v="19"/>
    <n v="0"/>
    <n v="0"/>
    <n v="0"/>
    <n v="0"/>
    <n v="0"/>
    <n v="8.8969999999999987E-3"/>
    <n v="0"/>
    <n v="-2.12E-4"/>
    <n v="2.13E-4"/>
    <n v="2.1185000000000002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1.3"/>
    <n v="51.1"/>
    <n v="50.7"/>
    <n v="50.3"/>
    <n v="50.6"/>
    <n v="4133"/>
    <n v="-1049"/>
    <n v="-854"/>
    <n v="-11000"/>
    <n v="2293"/>
    <n v="0"/>
    <n v="-88"/>
    <n v="-190"/>
    <n v="-2030"/>
    <n v="-1269"/>
    <n v="2.1202290000000001"/>
    <n v="-0.53603900000000004"/>
    <n v="-0.43297800000000003"/>
    <n v="-5.5330000000000004"/>
    <n v="1.160258"/>
    <n v="0"/>
    <n v="-4.4968000000000001E-2"/>
    <n v="-9.6329999999999999E-2"/>
    <n v="-1.0210900000000001"/>
    <n v="-0.64211399999999996"/>
  </r>
  <r>
    <s v="1102"/>
    <s v="亞泥"/>
    <x v="0"/>
    <n v="50.3"/>
    <n v="50.3"/>
    <n v="50.1"/>
    <n v="50.2"/>
    <n v="50.4"/>
    <n v="491"/>
    <n v="-199"/>
    <n v="239"/>
    <n v="2623"/>
    <n v="5351"/>
    <n v="-1379"/>
    <n v="-1661"/>
    <n v="-1999"/>
    <n v="4"/>
    <n v="0"/>
    <n v="0.246973"/>
    <n v="-0.10009699999999999"/>
    <n v="0.119739"/>
    <n v="1.316746"/>
    <n v="2.6969039999999995"/>
    <n v="-0.69363699999999995"/>
    <n v="-0.83548299999999986"/>
    <n v="-1.0014990000000001"/>
    <n v="2.0080000000000002E-3"/>
    <n v="0"/>
  </r>
  <r>
    <s v="1103"/>
    <s v="嘉泥"/>
    <x v="0"/>
    <n v="21.6"/>
    <n v="21.55"/>
    <n v="21.85"/>
    <n v="21.8"/>
    <n v="21.95"/>
    <n v="395"/>
    <n v="-746"/>
    <n v="546"/>
    <n v="-64"/>
    <n v="34"/>
    <n v="0"/>
    <n v="17"/>
    <n v="8"/>
    <n v="0"/>
    <n v="0"/>
    <n v="8.5319999999999993E-2"/>
    <n v="-0.16076300000000002"/>
    <n v="0.119301"/>
    <n v="-1.3952000000000001E-2"/>
    <n v="7.4629999999999991E-3"/>
    <n v="0"/>
    <n v="3.6635000000000001E-3"/>
    <n v="1.7480000000000002E-3"/>
    <n v="0"/>
    <n v="0"/>
  </r>
  <r>
    <s v="1104"/>
    <s v="環泥"/>
    <x v="0"/>
    <n v="22.55"/>
    <n v="22.45"/>
    <n v="22.6"/>
    <n v="22.25"/>
    <n v="22.45"/>
    <n v="385"/>
    <n v="-115"/>
    <n v="187"/>
    <n v="-203"/>
    <n v="200"/>
    <n v="0"/>
    <n v="0"/>
    <n v="0"/>
    <n v="0"/>
    <n v="0"/>
    <n v="8.6817500000000006E-2"/>
    <n v="-2.58175E-2"/>
    <n v="4.2262000000000001E-2"/>
    <n v="-4.5167499999999999E-2"/>
    <n v="4.4900000000000002E-2"/>
    <n v="0"/>
    <n v="0"/>
    <n v="0"/>
    <n v="0"/>
    <n v="0"/>
  </r>
  <r>
    <s v="1108"/>
    <s v="幸福"/>
    <x v="0"/>
    <n v="14"/>
    <n v="13.7"/>
    <n v="13.8"/>
    <n v="13.65"/>
    <n v="13.95"/>
    <n v="184"/>
    <n v="-534"/>
    <n v="461"/>
    <n v="-232"/>
    <n v="255"/>
    <n v="0"/>
    <n v="0"/>
    <n v="0"/>
    <n v="0"/>
    <n v="0"/>
    <n v="2.5760000000000002E-2"/>
    <n v="-7.3157999999999987E-2"/>
    <n v="6.3618000000000008E-2"/>
    <n v="-3.1668000000000002E-2"/>
    <n v="3.55725E-2"/>
    <n v="0"/>
    <n v="0"/>
    <n v="0"/>
    <n v="0"/>
    <n v="0"/>
  </r>
  <r>
    <s v="1109"/>
    <s v="信大"/>
    <x v="0"/>
    <n v="26.15"/>
    <n v="25.7"/>
    <n v="26"/>
    <n v="25.8"/>
    <n v="26.05"/>
    <n v="37"/>
    <n v="-365"/>
    <n v="113"/>
    <n v="18"/>
    <n v="264"/>
    <n v="0"/>
    <n v="0"/>
    <n v="0"/>
    <n v="0"/>
    <n v="0"/>
    <n v="9.6755000000000001E-3"/>
    <n v="-9.3804999999999999E-2"/>
    <n v="2.938E-2"/>
    <n v="4.6440000000000006E-3"/>
    <n v="6.8772E-2"/>
    <n v="0"/>
    <n v="0"/>
    <n v="0"/>
    <n v="0"/>
    <n v="0"/>
  </r>
  <r>
    <s v="1110"/>
    <s v="東泥"/>
    <x v="0"/>
    <n v="16.25"/>
    <n v="16.25"/>
    <n v="16.25"/>
    <n v="15.85"/>
    <n v="16"/>
    <n v="-14"/>
    <n v="23"/>
    <n v="-5"/>
    <n v="-29"/>
    <n v="21"/>
    <n v="0"/>
    <n v="0"/>
    <n v="0"/>
    <n v="0"/>
    <n v="0"/>
    <n v="-2.2750000000000001E-3"/>
    <n v="3.7374999999999999E-3"/>
    <n v="-8.1249999999999996E-4"/>
    <n v="-4.5964999999999999E-3"/>
    <n v="3.3600000000000001E-3"/>
    <n v="0"/>
    <n v="0"/>
    <n v="0"/>
    <n v="0"/>
    <n v="0"/>
  </r>
  <r>
    <s v="1201"/>
    <s v="味全"/>
    <x v="1"/>
    <n v="21.4"/>
    <n v="21.4"/>
    <n v="21.4"/>
    <n v="21.3"/>
    <n v="21.4"/>
    <n v="17"/>
    <n v="-242"/>
    <n v="245"/>
    <n v="-14"/>
    <n v="-76"/>
    <n v="0"/>
    <n v="0"/>
    <n v="0"/>
    <n v="0"/>
    <n v="0"/>
    <n v="3.6379999999999997E-3"/>
    <n v="-5.1787999999999994E-2"/>
    <n v="5.2429999999999997E-2"/>
    <n v="-2.9819999999999998E-3"/>
    <n v="-1.6263999999999997E-2"/>
    <n v="0"/>
    <n v="0"/>
    <n v="0"/>
    <n v="0"/>
    <n v="0"/>
  </r>
  <r>
    <s v="1203"/>
    <s v="味王"/>
    <x v="1"/>
    <n v="35.700000000000003"/>
    <n v="35.700000000000003"/>
    <n v="35.549999999999997"/>
    <n v="35.25"/>
    <n v="35.35"/>
    <n v="2"/>
    <n v="32"/>
    <n v="5"/>
    <n v="-17"/>
    <n v="4"/>
    <n v="0"/>
    <n v="0"/>
    <n v="0"/>
    <n v="0"/>
    <n v="0"/>
    <n v="7.1400000000000001E-4"/>
    <n v="1.1424E-2"/>
    <n v="1.7775E-3"/>
    <n v="-5.9925000000000004E-3"/>
    <n v="1.4140000000000001E-3"/>
    <n v="0"/>
    <n v="0"/>
    <n v="0"/>
    <n v="0"/>
    <n v="0"/>
  </r>
  <r>
    <s v="1210"/>
    <s v="大成"/>
    <x v="1"/>
    <n v="56.5"/>
    <n v="56.5"/>
    <n v="56.6"/>
    <n v="56.4"/>
    <n v="56.6"/>
    <n v="3"/>
    <n v="-137"/>
    <n v="-90"/>
    <n v="-184"/>
    <n v="-230"/>
    <n v="-317"/>
    <n v="0"/>
    <n v="0"/>
    <n v="0"/>
    <n v="0"/>
    <n v="1.6949999999999999E-3"/>
    <n v="-7.7405000000000002E-2"/>
    <n v="-5.0939999999999999E-2"/>
    <n v="-0.10377600000000001"/>
    <n v="-0.13017999999999999"/>
    <n v="-0.17910499999999999"/>
    <n v="0"/>
    <n v="0"/>
    <n v="0"/>
    <n v="0"/>
  </r>
  <r>
    <s v="1213"/>
    <s v="大飲"/>
    <x v="1"/>
    <n v="8.36"/>
    <n v="8.7200000000000006"/>
    <n v="8.6999999999999993"/>
    <n v="8.6999999999999993"/>
    <n v="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7.8"/>
    <n v="77.7"/>
    <n v="77.900000000000006"/>
    <n v="77.599999999999994"/>
    <n v="78"/>
    <n v="-71"/>
    <n v="-120"/>
    <n v="-23"/>
    <n v="-135"/>
    <n v="-49"/>
    <n v="0"/>
    <n v="-2"/>
    <n v="0"/>
    <n v="0"/>
    <n v="0"/>
    <n v="-5.5238000000000002E-2"/>
    <n v="-9.3240000000000003E-2"/>
    <n v="-1.7916999999999999E-2"/>
    <n v="-0.10476000000000001"/>
    <n v="-3.8219999999999997E-2"/>
    <n v="0"/>
    <n v="-1.554E-3"/>
    <n v="0"/>
    <n v="0"/>
    <n v="0"/>
  </r>
  <r>
    <s v="1216"/>
    <s v="統一"/>
    <x v="1"/>
    <n v="73.599999999999994"/>
    <n v="73.2"/>
    <n v="72.8"/>
    <n v="72"/>
    <n v="72.8"/>
    <n v="-134"/>
    <n v="616"/>
    <n v="1268"/>
    <n v="-648"/>
    <n v="2344"/>
    <n v="0"/>
    <n v="-130"/>
    <n v="3"/>
    <n v="310"/>
    <n v="241"/>
    <n v="-9.8623999999999989E-2"/>
    <n v="0.45091200000000004"/>
    <n v="0.92310399999999992"/>
    <n v="-0.46655999999999997"/>
    <n v="1.7064319999999997"/>
    <n v="0"/>
    <n v="-9.5159999999999995E-2"/>
    <n v="2.1839999999999997E-3"/>
    <n v="0.22320000000000001"/>
    <n v="0.17544799999999999"/>
  </r>
  <r>
    <s v="1217"/>
    <s v="愛之味"/>
    <x v="1"/>
    <n v="12.75"/>
    <n v="12.35"/>
    <n v="12.3"/>
    <n v="12.3"/>
    <n v="12.25"/>
    <n v="-101"/>
    <n v="-408"/>
    <n v="-53"/>
    <n v="-760"/>
    <n v="-212"/>
    <n v="0"/>
    <n v="0"/>
    <n v="0"/>
    <n v="0"/>
    <n v="0"/>
    <n v="-1.28775E-2"/>
    <n v="-5.0388000000000002E-2"/>
    <n v="-6.5190000000000005E-3"/>
    <n v="-9.3479999999999994E-2"/>
    <n v="-2.597E-2"/>
    <n v="0"/>
    <n v="0"/>
    <n v="0"/>
    <n v="0"/>
    <n v="0"/>
  </r>
  <r>
    <s v="1218"/>
    <s v="泰山"/>
    <x v="1"/>
    <n v="28.85"/>
    <n v="28.6"/>
    <n v="29.1"/>
    <n v="28.75"/>
    <n v="28.9"/>
    <n v="-274"/>
    <n v="-327"/>
    <n v="-19"/>
    <n v="-294"/>
    <n v="-56"/>
    <n v="0"/>
    <n v="0"/>
    <n v="0"/>
    <n v="0"/>
    <n v="0"/>
    <n v="-7.9049000000000008E-2"/>
    <n v="-9.3522000000000008E-2"/>
    <n v="-5.5290000000000001E-3"/>
    <n v="-8.4525000000000003E-2"/>
    <n v="-1.6183999999999997E-2"/>
    <n v="0"/>
    <n v="0"/>
    <n v="0"/>
    <n v="0"/>
    <n v="0"/>
  </r>
  <r>
    <s v="1219"/>
    <s v="福壽"/>
    <x v="1"/>
    <n v="22.95"/>
    <n v="22.65"/>
    <n v="22.85"/>
    <n v="22.9"/>
    <n v="23.2"/>
    <n v="35"/>
    <n v="-611"/>
    <n v="1111"/>
    <n v="-22"/>
    <n v="317"/>
    <n v="0"/>
    <n v="0"/>
    <n v="0"/>
    <n v="0"/>
    <n v="0"/>
    <n v="8.0324999999999997E-3"/>
    <n v="-0.1383915"/>
    <n v="0.25386350000000002"/>
    <n v="-5.0379999999999999E-3"/>
    <n v="7.3543999999999998E-2"/>
    <n v="0"/>
    <n v="0"/>
    <n v="0"/>
    <n v="0"/>
    <n v="0"/>
  </r>
  <r>
    <s v="1220"/>
    <s v="台榮"/>
    <x v="1"/>
    <n v="15.9"/>
    <n v="15.95"/>
    <n v="16.100000000000001"/>
    <n v="16.149999999999999"/>
    <n v="16.45"/>
    <n v="250"/>
    <n v="27"/>
    <n v="440"/>
    <n v="147"/>
    <n v="322"/>
    <n v="0"/>
    <n v="0"/>
    <n v="0"/>
    <n v="0"/>
    <n v="0"/>
    <n v="3.9750000000000001E-2"/>
    <n v="4.3064999999999996E-3"/>
    <n v="7.0840000000000014E-2"/>
    <n v="2.3740499999999998E-2"/>
    <n v="5.2968999999999995E-2"/>
    <n v="0"/>
    <n v="0"/>
    <n v="0"/>
    <n v="0"/>
    <n v="0"/>
  </r>
  <r>
    <s v="1225"/>
    <s v="福懋油"/>
    <x v="1"/>
    <n v="44.25"/>
    <n v="43.4"/>
    <n v="44.4"/>
    <n v="43.9"/>
    <n v="44.15"/>
    <n v="44"/>
    <n v="-129"/>
    <n v="100"/>
    <n v="-10"/>
    <n v="18"/>
    <n v="0"/>
    <n v="0"/>
    <n v="0"/>
    <n v="0"/>
    <n v="0"/>
    <n v="1.9470000000000001E-2"/>
    <n v="-5.5985999999999994E-2"/>
    <n v="4.4400000000000002E-2"/>
    <n v="-4.3899999999999998E-3"/>
    <n v="7.9469999999999992E-3"/>
    <n v="0"/>
    <n v="0"/>
    <n v="0"/>
    <n v="0"/>
    <n v="0"/>
  </r>
  <r>
    <s v="1227"/>
    <s v="佳格"/>
    <x v="1"/>
    <n v="52.1"/>
    <n v="52.1"/>
    <n v="52"/>
    <n v="52.2"/>
    <n v="52.6"/>
    <n v="-299"/>
    <n v="-148"/>
    <n v="-584"/>
    <n v="424"/>
    <n v="124"/>
    <n v="0"/>
    <n v="-2"/>
    <n v="0"/>
    <n v="0"/>
    <n v="0"/>
    <n v="-0.155779"/>
    <n v="-7.7107999999999996E-2"/>
    <n v="-0.30368000000000001"/>
    <n v="0.22132800000000002"/>
    <n v="6.5224000000000004E-2"/>
    <n v="0"/>
    <n v="-1.042E-3"/>
    <n v="0"/>
    <n v="0"/>
    <n v="0"/>
  </r>
  <r>
    <s v="1229"/>
    <s v="聯華"/>
    <x v="1"/>
    <n v="47.55"/>
    <n v="47.7"/>
    <n v="47.85"/>
    <n v="48"/>
    <n v="49"/>
    <n v="-6"/>
    <n v="272"/>
    <n v="188"/>
    <n v="47"/>
    <n v="-45"/>
    <n v="0"/>
    <n v="-2"/>
    <n v="1"/>
    <n v="0"/>
    <n v="0"/>
    <n v="-2.8529999999999996E-3"/>
    <n v="0.12974400000000003"/>
    <n v="8.995800000000001E-2"/>
    <n v="2.256E-2"/>
    <n v="-2.205E-2"/>
    <n v="0"/>
    <n v="-9.540000000000001E-4"/>
    <n v="4.7850000000000003E-4"/>
    <n v="0"/>
    <n v="0"/>
  </r>
  <r>
    <s v="1231"/>
    <s v="聯華食"/>
    <x v="1"/>
    <n v="58.9"/>
    <n v="58.6"/>
    <n v="58.4"/>
    <n v="58.6"/>
    <n v="58.8"/>
    <n v="-185"/>
    <n v="-281"/>
    <n v="-80"/>
    <n v="-83"/>
    <n v="-80"/>
    <n v="0"/>
    <n v="0"/>
    <n v="0"/>
    <n v="0"/>
    <n v="0"/>
    <n v="-0.10896500000000001"/>
    <n v="-0.16466600000000003"/>
    <n v="-4.6719999999999998E-2"/>
    <n v="-4.8638000000000001E-2"/>
    <n v="-4.7039999999999998E-2"/>
    <n v="0"/>
    <n v="0"/>
    <n v="0"/>
    <n v="0"/>
    <n v="0"/>
  </r>
  <r>
    <s v="1232"/>
    <s v="大統益"/>
    <x v="1"/>
    <n v="161.5"/>
    <n v="160"/>
    <n v="159"/>
    <n v="163"/>
    <n v="161.5"/>
    <n v="52"/>
    <n v="-48"/>
    <n v="-19"/>
    <n v="67"/>
    <n v="-17"/>
    <n v="0"/>
    <n v="0"/>
    <n v="0"/>
    <n v="0"/>
    <n v="0"/>
    <n v="8.3979999999999999E-2"/>
    <n v="-7.6799999999999993E-2"/>
    <n v="-3.0210000000000001E-2"/>
    <n v="0.10921"/>
    <n v="-2.7455E-2"/>
    <n v="0"/>
    <n v="0"/>
    <n v="0"/>
    <n v="0"/>
    <n v="0"/>
  </r>
  <r>
    <s v="1233"/>
    <s v="天仁"/>
    <x v="1"/>
    <n v="34.299999999999997"/>
    <n v="34.9"/>
    <n v="35.200000000000003"/>
    <n v="34.25"/>
    <n v="34.5"/>
    <n v="1"/>
    <n v="3"/>
    <n v="-1"/>
    <n v="-3"/>
    <n v="-11"/>
    <n v="0"/>
    <n v="0"/>
    <n v="0"/>
    <n v="0"/>
    <n v="0"/>
    <n v="3.4299999999999999E-4"/>
    <n v="1.047E-3"/>
    <n v="-3.5200000000000005E-4"/>
    <n v="-1.0275E-3"/>
    <n v="-3.7950000000000002E-3"/>
    <n v="0"/>
    <n v="0"/>
    <n v="0"/>
    <n v="0"/>
    <n v="0"/>
  </r>
  <r>
    <s v="1234"/>
    <s v="黑松"/>
    <x v="1"/>
    <n v="34.799999999999997"/>
    <n v="35.049999999999997"/>
    <n v="34.950000000000003"/>
    <n v="35"/>
    <n v="35.049999999999997"/>
    <n v="-24"/>
    <n v="-8"/>
    <n v="-33"/>
    <n v="27"/>
    <n v="-15"/>
    <n v="0"/>
    <n v="0"/>
    <n v="0"/>
    <n v="0"/>
    <n v="0"/>
    <n v="-8.352E-3"/>
    <n v="-2.8039999999999996E-3"/>
    <n v="-1.1533500000000002E-2"/>
    <n v="9.4500000000000001E-3"/>
    <n v="-5.2575E-3"/>
    <n v="0"/>
    <n v="0"/>
    <n v="0"/>
    <n v="0"/>
    <n v="0"/>
  </r>
  <r>
    <s v="1235"/>
    <s v="興泰"/>
    <x v="1"/>
    <n v="32.799999999999997"/>
    <n v="32.450000000000003"/>
    <n v="33.1"/>
    <n v="32.950000000000003"/>
    <n v="33.200000000000003"/>
    <n v="-6"/>
    <n v="-1"/>
    <n v="0"/>
    <n v="-5"/>
    <n v="-1"/>
    <n v="0"/>
    <n v="0"/>
    <n v="0"/>
    <n v="0"/>
    <n v="0"/>
    <n v="-1.9679999999999997E-3"/>
    <n v="-3.2450000000000003E-4"/>
    <n v="0"/>
    <n v="-1.6475000000000001E-3"/>
    <n v="-3.3200000000000005E-4"/>
    <n v="0"/>
    <n v="0"/>
    <n v="0"/>
    <n v="0"/>
    <n v="0"/>
  </r>
  <r>
    <s v="1236"/>
    <s v="宏亞"/>
    <x v="1"/>
    <n v="16.149999999999999"/>
    <n v="15.85"/>
    <n v="15.75"/>
    <n v="15.45"/>
    <n v="15.2"/>
    <n v="29"/>
    <n v="17"/>
    <n v="-9"/>
    <n v="-17"/>
    <n v="26"/>
    <n v="0"/>
    <n v="0"/>
    <n v="0"/>
    <n v="0"/>
    <n v="0"/>
    <n v="4.6834999999999993E-3"/>
    <n v="2.6944999999999998E-3"/>
    <n v="-1.4174999999999999E-3"/>
    <n v="-2.6264999999999999E-3"/>
    <n v="3.9519999999999998E-3"/>
    <n v="0"/>
    <n v="0"/>
    <n v="0"/>
    <n v="0"/>
    <n v="0"/>
  </r>
  <r>
    <s v="1240"/>
    <s v="茂生農經"/>
    <x v="2"/>
    <n v="53.6"/>
    <n v="53.5"/>
    <n v="53"/>
    <n v="52.7"/>
    <n v="52.8"/>
    <n v="4"/>
    <n v="0"/>
    <n v="0"/>
    <n v="0"/>
    <n v="0"/>
    <n v="0"/>
    <n v="0"/>
    <n v="0"/>
    <n v="0"/>
    <n v="0"/>
    <n v="2.1440000000000001E-3"/>
    <n v="0"/>
    <n v="0"/>
    <n v="0"/>
    <n v="0"/>
    <n v="0"/>
    <n v="0"/>
    <n v="0"/>
    <n v="0"/>
    <n v="0"/>
  </r>
  <r>
    <s v="1256"/>
    <s v="鮮活果汁-KY"/>
    <x v="1"/>
    <n v="440"/>
    <n v="443"/>
    <n v="470"/>
    <n v="470"/>
    <n v="477.5"/>
    <n v="1"/>
    <n v="-2"/>
    <n v="-16"/>
    <n v="-12"/>
    <n v="0"/>
    <n v="0"/>
    <n v="0"/>
    <n v="0"/>
    <n v="0"/>
    <n v="0"/>
    <n v="4.4000000000000003E-3"/>
    <n v="-8.8599999999999998E-3"/>
    <n v="-7.5200000000000003E-2"/>
    <n v="-5.6399999999999999E-2"/>
    <n v="0"/>
    <n v="0"/>
    <n v="0"/>
    <n v="0"/>
    <n v="0"/>
    <n v="0"/>
  </r>
  <r>
    <s v="1258"/>
    <s v="其祥-KY"/>
    <x v="1"/>
    <n v="15.75"/>
    <n v="16.100000000000001"/>
    <n v="16.55"/>
    <n v="16.25"/>
    <n v="16.600000000000001"/>
    <n v="0"/>
    <n v="-1"/>
    <n v="-2"/>
    <n v="0"/>
    <n v="0"/>
    <n v="0"/>
    <n v="0"/>
    <n v="0"/>
    <n v="0"/>
    <n v="0"/>
    <n v="0"/>
    <n v="-1.6100000000000001E-4"/>
    <n v="-3.3100000000000002E-4"/>
    <n v="0"/>
    <n v="0"/>
    <n v="0"/>
    <n v="0"/>
    <n v="0"/>
    <n v="0"/>
    <n v="0"/>
  </r>
  <r>
    <s v="1259"/>
    <s v="安心"/>
    <x v="3"/>
    <n v="66.599999999999994"/>
    <n v="66.599999999999994"/>
    <n v="66.8"/>
    <n v="66.900000000000006"/>
    <n v="67.5"/>
    <n v="1"/>
    <n v="0"/>
    <n v="0"/>
    <n v="0"/>
    <n v="0"/>
    <n v="0"/>
    <n v="0"/>
    <n v="0"/>
    <n v="0"/>
    <n v="0"/>
    <n v="6.6599999999999993E-4"/>
    <n v="0"/>
    <n v="0"/>
    <n v="0"/>
    <n v="0"/>
    <n v="0"/>
    <n v="0"/>
    <n v="0"/>
    <n v="0"/>
    <n v="0"/>
  </r>
  <r>
    <s v="1264"/>
    <s v="德麥"/>
    <x v="1"/>
    <n v="306.5"/>
    <n v="304.5"/>
    <n v="306.5"/>
    <n v="307"/>
    <n v="305.5"/>
    <n v="1"/>
    <n v="0"/>
    <n v="1"/>
    <n v="0"/>
    <n v="0"/>
    <n v="0"/>
    <n v="0"/>
    <n v="0"/>
    <n v="0"/>
    <n v="0"/>
    <n v="3.065E-3"/>
    <n v="0"/>
    <n v="3.065E-3"/>
    <n v="0"/>
    <n v="0"/>
    <n v="0"/>
    <n v="0"/>
    <n v="0"/>
    <n v="0"/>
    <n v="0"/>
  </r>
  <r>
    <s v="1268"/>
    <s v="漢來美食"/>
    <x v="3"/>
    <n v="127"/>
    <n v="127"/>
    <n v="127"/>
    <n v="127"/>
    <n v="128"/>
    <n v="3"/>
    <n v="3"/>
    <n v="0"/>
    <n v="-1"/>
    <n v="2"/>
    <n v="0"/>
    <n v="0"/>
    <n v="0"/>
    <n v="0"/>
    <n v="0"/>
    <n v="3.81E-3"/>
    <n v="3.81E-3"/>
    <n v="0"/>
    <n v="-1.2700000000000001E-3"/>
    <n v="2.5600000000000002E-3"/>
    <n v="0"/>
    <n v="0"/>
    <n v="0"/>
    <n v="0"/>
    <n v="0"/>
  </r>
  <r>
    <s v="1301"/>
    <s v="台塑"/>
    <x v="4"/>
    <n v="98.9"/>
    <n v="102.5"/>
    <n v="101.5"/>
    <n v="101"/>
    <n v="101.5"/>
    <n v="1385"/>
    <n v="3328"/>
    <n v="267"/>
    <n v="502"/>
    <n v="1583"/>
    <n v="0"/>
    <n v="45"/>
    <n v="-178"/>
    <n v="-117"/>
    <n v="-514"/>
    <n v="1.3697649999999999"/>
    <n v="3.4112"/>
    <n v="0.271005"/>
    <n v="0.50702000000000003"/>
    <n v="1.6067450000000001"/>
    <n v="0"/>
    <n v="4.6124999999999999E-2"/>
    <n v="-0.18067"/>
    <n v="-0.11817"/>
    <n v="-0.52171000000000001"/>
  </r>
  <r>
    <s v="1303"/>
    <s v="南亞"/>
    <x v="4"/>
    <n v="81.7"/>
    <n v="84.3"/>
    <n v="83.3"/>
    <n v="82.1"/>
    <n v="83.5"/>
    <n v="-1438"/>
    <n v="22"/>
    <n v="-1430"/>
    <n v="-295"/>
    <n v="2001"/>
    <n v="0"/>
    <n v="910"/>
    <n v="-773"/>
    <n v="-1148"/>
    <n v="-330"/>
    <n v="-1.1748460000000001"/>
    <n v="1.8546E-2"/>
    <n v="-1.19119"/>
    <n v="-0.24219499999999999"/>
    <n v="1.6708350000000001"/>
    <n v="0"/>
    <n v="0.76712999999999998"/>
    <n v="-0.64390899999999995"/>
    <n v="-0.9425079999999999"/>
    <n v="-0.27555000000000002"/>
  </r>
  <r>
    <s v="1304"/>
    <s v="台聚"/>
    <x v="4"/>
    <n v="31.35"/>
    <n v="34.450000000000003"/>
    <n v="33.700000000000003"/>
    <n v="33.049999999999997"/>
    <n v="34.200000000000003"/>
    <n v="-2370"/>
    <n v="-824"/>
    <n v="-15523"/>
    <n v="-4696"/>
    <n v="-2386"/>
    <n v="0"/>
    <n v="0"/>
    <n v="0"/>
    <n v="0"/>
    <n v="0"/>
    <n v="-0.74299499999999996"/>
    <n v="-0.28386800000000001"/>
    <n v="-5.2312510000000003"/>
    <n v="-1.552028"/>
    <n v="-0.81601200000000007"/>
    <n v="0"/>
    <n v="0"/>
    <n v="0"/>
    <n v="0"/>
    <n v="0"/>
  </r>
  <r>
    <s v="1305"/>
    <s v="華夏"/>
    <x v="4"/>
    <n v="32.299999999999997"/>
    <n v="35.5"/>
    <n v="34.049999999999997"/>
    <n v="34.200000000000003"/>
    <n v="34.85"/>
    <n v="-1065"/>
    <n v="-3347"/>
    <n v="-6224"/>
    <n v="-438"/>
    <n v="-2440"/>
    <n v="0"/>
    <n v="0"/>
    <n v="0"/>
    <n v="0"/>
    <n v="0"/>
    <n v="-0.343995"/>
    <n v="-1.188185"/>
    <n v="-2.119272"/>
    <n v="-0.14979600000000001"/>
    <n v="-0.85033999999999998"/>
    <n v="0"/>
    <n v="0"/>
    <n v="0"/>
    <n v="0"/>
    <n v="0"/>
  </r>
  <r>
    <s v="1307"/>
    <s v="三芳"/>
    <x v="4"/>
    <n v="21.5"/>
    <n v="21.75"/>
    <n v="21.6"/>
    <n v="21.6"/>
    <n v="21.85"/>
    <n v="197"/>
    <n v="9"/>
    <n v="4"/>
    <n v="-14"/>
    <n v="82"/>
    <n v="0"/>
    <n v="0"/>
    <n v="0"/>
    <n v="0"/>
    <n v="0"/>
    <n v="4.2354999999999997E-2"/>
    <n v="1.9575E-3"/>
    <n v="8.6400000000000008E-4"/>
    <n v="-3.0240000000000002E-3"/>
    <n v="1.7916999999999999E-2"/>
    <n v="0"/>
    <n v="0"/>
    <n v="0"/>
    <n v="0"/>
    <n v="0"/>
  </r>
  <r>
    <s v="1308"/>
    <s v="亞聚"/>
    <x v="4"/>
    <n v="27.8"/>
    <n v="30.55"/>
    <n v="29.4"/>
    <n v="29.2"/>
    <n v="30.35"/>
    <n v="-1126"/>
    <n v="-660"/>
    <n v="-2509"/>
    <n v="768"/>
    <n v="-192"/>
    <n v="0"/>
    <n v="0"/>
    <n v="1"/>
    <n v="0"/>
    <n v="0"/>
    <n v="-0.31302799999999997"/>
    <n v="-0.20163"/>
    <n v="-0.73764599999999991"/>
    <n v="0.22425599999999998"/>
    <n v="-5.8272000000000004E-2"/>
    <n v="0"/>
    <n v="0"/>
    <n v="2.9399999999999999E-4"/>
    <n v="0"/>
    <n v="0"/>
  </r>
  <r>
    <s v="1309"/>
    <s v="台達化"/>
    <x v="4"/>
    <n v="39"/>
    <n v="41.05"/>
    <n v="40.25"/>
    <n v="40.200000000000003"/>
    <n v="40.85"/>
    <n v="-2427"/>
    <n v="-2783"/>
    <n v="-1491"/>
    <n v="17"/>
    <n v="-419"/>
    <n v="0"/>
    <n v="0"/>
    <n v="0"/>
    <n v="0"/>
    <n v="0"/>
    <n v="-0.94652999999999998"/>
    <n v="-1.1424215"/>
    <n v="-0.60012750000000004"/>
    <n v="6.8340000000000007E-3"/>
    <n v="-0.17116150000000002"/>
    <n v="0"/>
    <n v="0"/>
    <n v="0"/>
    <n v="0"/>
    <n v="0"/>
  </r>
  <r>
    <s v="1310"/>
    <s v="台苯"/>
    <x v="4"/>
    <n v="18.75"/>
    <n v="19.399999999999999"/>
    <n v="19.25"/>
    <n v="19.05"/>
    <n v="19.5"/>
    <n v="661"/>
    <n v="-3232"/>
    <n v="35"/>
    <n v="398"/>
    <n v="439"/>
    <n v="0"/>
    <n v="0"/>
    <n v="0"/>
    <n v="0"/>
    <n v="0"/>
    <n v="0.12393750000000001"/>
    <n v="-0.62700800000000001"/>
    <n v="6.7375000000000004E-3"/>
    <n v="7.5819000000000011E-2"/>
    <n v="8.5605000000000001E-2"/>
    <n v="0"/>
    <n v="0"/>
    <n v="0"/>
    <n v="0"/>
    <n v="0"/>
  </r>
  <r>
    <s v="1312"/>
    <s v="國喬"/>
    <x v="4"/>
    <n v="25.15"/>
    <n v="25.9"/>
    <n v="26.05"/>
    <n v="25.75"/>
    <n v="26.2"/>
    <n v="-2064"/>
    <n v="-13165"/>
    <n v="3293"/>
    <n v="-5810"/>
    <n v="-2209"/>
    <n v="0"/>
    <n v="0"/>
    <n v="0"/>
    <n v="0"/>
    <n v="0"/>
    <n v="-0.519096"/>
    <n v="-3.409735"/>
    <n v="0.85782650000000005"/>
    <n v="-1.496075"/>
    <n v="-0.57875799999999999"/>
    <n v="0"/>
    <n v="0"/>
    <n v="0"/>
    <n v="0"/>
    <n v="0"/>
  </r>
  <r>
    <s v="1313"/>
    <s v="聯成"/>
    <x v="4"/>
    <n v="23.4"/>
    <n v="25.7"/>
    <n v="25"/>
    <n v="25.15"/>
    <n v="25.45"/>
    <n v="-1909"/>
    <n v="-73"/>
    <n v="-4710"/>
    <n v="-362"/>
    <n v="-2455"/>
    <n v="0"/>
    <n v="0"/>
    <n v="0"/>
    <n v="0"/>
    <n v="0"/>
    <n v="-0.44670599999999999"/>
    <n v="-1.8761E-2"/>
    <n v="-1.1775"/>
    <n v="-9.1042999999999999E-2"/>
    <n v="-0.62479750000000001"/>
    <n v="0"/>
    <n v="0"/>
    <n v="0"/>
    <n v="0"/>
    <n v="0"/>
  </r>
  <r>
    <s v="1314"/>
    <s v="中石化"/>
    <x v="4"/>
    <n v="12.4"/>
    <n v="12.85"/>
    <n v="12.7"/>
    <n v="12.6"/>
    <n v="12.9"/>
    <n v="-7092"/>
    <n v="-9940"/>
    <n v="-337"/>
    <n v="-5"/>
    <n v="7854"/>
    <n v="0"/>
    <n v="0"/>
    <n v="0"/>
    <n v="0"/>
    <n v="0"/>
    <n v="-0.87940800000000008"/>
    <n v="-1.27729"/>
    <n v="-4.2798999999999997E-2"/>
    <n v="-6.3000000000000003E-4"/>
    <n v="1.013166"/>
    <n v="0"/>
    <n v="0"/>
    <n v="0"/>
    <n v="0"/>
    <n v="0"/>
  </r>
  <r>
    <s v="1315"/>
    <s v="達新"/>
    <x v="4"/>
    <n v="70.3"/>
    <n v="70.400000000000006"/>
    <n v="70.5"/>
    <n v="70.5"/>
    <n v="70.900000000000006"/>
    <n v="8"/>
    <n v="30"/>
    <n v="0"/>
    <n v="3"/>
    <n v="5"/>
    <n v="0"/>
    <n v="0"/>
    <n v="0"/>
    <n v="0"/>
    <n v="0"/>
    <n v="5.6239999999999997E-3"/>
    <n v="2.112E-2"/>
    <n v="0"/>
    <n v="2.1150000000000001E-3"/>
    <n v="3.545E-3"/>
    <n v="0"/>
    <n v="0"/>
    <n v="0"/>
    <n v="0"/>
    <n v="0"/>
  </r>
  <r>
    <s v="1316"/>
    <s v="上曜"/>
    <x v="5"/>
    <n v="11.05"/>
    <n v="11.05"/>
    <n v="11.1"/>
    <n v="11"/>
    <n v="11.25"/>
    <n v="116"/>
    <n v="-98"/>
    <n v="11"/>
    <n v="-79"/>
    <n v="223"/>
    <n v="0"/>
    <n v="0"/>
    <n v="0"/>
    <n v="0"/>
    <n v="0"/>
    <n v="1.2818000000000001E-2"/>
    <n v="-1.0829E-2"/>
    <n v="1.2209999999999999E-3"/>
    <n v="-8.6899999999999998E-3"/>
    <n v="2.5087499999999999E-2"/>
    <n v="0"/>
    <n v="0"/>
    <n v="0"/>
    <n v="0"/>
    <n v="0"/>
  </r>
  <r>
    <s v="1319"/>
    <s v="東陽"/>
    <x v="6"/>
    <n v="31.8"/>
    <n v="32.35"/>
    <n v="32.5"/>
    <n v="32.15"/>
    <n v="32.799999999999997"/>
    <n v="-4"/>
    <n v="240"/>
    <n v="229"/>
    <n v="-140"/>
    <n v="19"/>
    <n v="0"/>
    <n v="0"/>
    <n v="0"/>
    <n v="0"/>
    <n v="0"/>
    <n v="-1.2720000000000001E-3"/>
    <n v="7.7640000000000001E-2"/>
    <n v="7.4425000000000005E-2"/>
    <n v="-4.5010000000000001E-2"/>
    <n v="6.2319999999999997E-3"/>
    <n v="0"/>
    <n v="0"/>
    <n v="0"/>
    <n v="0"/>
    <n v="0"/>
  </r>
  <r>
    <s v="1321"/>
    <s v="大洋"/>
    <x v="4"/>
    <n v="35"/>
    <n v="35.1"/>
    <n v="35"/>
    <n v="35"/>
    <n v="35.25"/>
    <n v="24"/>
    <n v="-12"/>
    <n v="61"/>
    <n v="-22"/>
    <n v="-26"/>
    <n v="0"/>
    <n v="0"/>
    <n v="0"/>
    <n v="0"/>
    <n v="0"/>
    <n v="8.3999999999999995E-3"/>
    <n v="-4.2120000000000005E-3"/>
    <n v="2.1350000000000001E-2"/>
    <n v="-7.7000000000000002E-3"/>
    <n v="-9.1649999999999995E-3"/>
    <n v="0"/>
    <n v="0"/>
    <n v="0"/>
    <n v="0"/>
    <n v="0"/>
  </r>
  <r>
    <s v="1323"/>
    <s v="永裕"/>
    <x v="4"/>
    <n v="33.299999999999997"/>
    <n v="33.799999999999997"/>
    <n v="33.799999999999997"/>
    <n v="33.950000000000003"/>
    <n v="34.049999999999997"/>
    <n v="-5"/>
    <n v="-13"/>
    <n v="1"/>
    <n v="31"/>
    <n v="10"/>
    <n v="0"/>
    <n v="0"/>
    <n v="0"/>
    <n v="0"/>
    <n v="0"/>
    <n v="-1.665E-3"/>
    <n v="-4.3939999999999995E-3"/>
    <n v="3.3799999999999998E-4"/>
    <n v="1.0524500000000001E-2"/>
    <n v="3.405E-3"/>
    <n v="0"/>
    <n v="0"/>
    <n v="0"/>
    <n v="0"/>
    <n v="0"/>
  </r>
  <r>
    <s v="1324"/>
    <s v="地球"/>
    <x v="4"/>
    <n v="10.4"/>
    <n v="10.7"/>
    <n v="10.6"/>
    <n v="10.45"/>
    <n v="10.95"/>
    <n v="0"/>
    <n v="-3"/>
    <n v="-4"/>
    <n v="-2"/>
    <n v="-17"/>
    <n v="0"/>
    <n v="0"/>
    <n v="0"/>
    <n v="0"/>
    <n v="0"/>
    <n v="0"/>
    <n v="-3.2099999999999994E-4"/>
    <n v="-4.2400000000000001E-4"/>
    <n v="-2.0899999999999998E-4"/>
    <n v="-1.8614999999999999E-3"/>
    <n v="0"/>
    <n v="0"/>
    <n v="0"/>
    <n v="0"/>
    <n v="0"/>
  </r>
  <r>
    <s v="1325"/>
    <s v="恆大"/>
    <x v="4"/>
    <n v="91.3"/>
    <n v="88.3"/>
    <n v="90.9"/>
    <n v="92.3"/>
    <n v="91.6"/>
    <n v="-155"/>
    <n v="27"/>
    <n v="-22"/>
    <n v="164"/>
    <n v="-32"/>
    <n v="0"/>
    <n v="2"/>
    <n v="0"/>
    <n v="0"/>
    <n v="0"/>
    <n v="-0.141515"/>
    <n v="2.3840999999999998E-2"/>
    <n v="-1.9998000000000002E-2"/>
    <n v="0.15137199999999998"/>
    <n v="-2.9311999999999998E-2"/>
    <n v="0"/>
    <n v="1.766E-3"/>
    <n v="0"/>
    <n v="0"/>
    <n v="0"/>
  </r>
  <r>
    <s v="1326"/>
    <s v="台化"/>
    <x v="4"/>
    <n v="83.7"/>
    <n v="85.4"/>
    <n v="84.5"/>
    <n v="84.7"/>
    <n v="85.4"/>
    <n v="-710"/>
    <n v="2424"/>
    <n v="-953"/>
    <n v="-1541"/>
    <n v="-672"/>
    <n v="168"/>
    <n v="-82"/>
    <n v="3"/>
    <n v="-6"/>
    <n v="1"/>
    <n v="-0.59426999999999996"/>
    <n v="2.0700959999999999"/>
    <n v="-0.80528500000000003"/>
    <n v="-1.3052270000000001"/>
    <n v="-0.57388800000000006"/>
    <n v="0.14061599999999999"/>
    <n v="-7.0028000000000007E-2"/>
    <n v="2.5349999999999999E-3"/>
    <n v="-5.0820000000000006E-3"/>
    <n v="8.5400000000000005E-4"/>
  </r>
  <r>
    <s v="1336"/>
    <s v="台翰"/>
    <x v="7"/>
    <n v="22.2"/>
    <n v="22.45"/>
    <n v="22.6"/>
    <n v="22.7"/>
    <n v="23.05"/>
    <n v="39"/>
    <n v="88"/>
    <n v="1"/>
    <n v="3"/>
    <n v="29"/>
    <n v="0"/>
    <n v="0"/>
    <n v="0"/>
    <n v="0"/>
    <n v="0"/>
    <n v="8.657999999999999E-3"/>
    <n v="1.9755999999999999E-2"/>
    <n v="2.2600000000000002E-4"/>
    <n v="6.8099999999999996E-4"/>
    <n v="6.6845000000000003E-3"/>
    <n v="0"/>
    <n v="0"/>
    <n v="0"/>
    <n v="0"/>
    <n v="0"/>
  </r>
  <r>
    <s v="1337"/>
    <s v="再生-KY"/>
    <x v="4"/>
    <n v="7.5"/>
    <n v="7.65"/>
    <n v="7.8"/>
    <n v="7.75"/>
    <n v="7.73"/>
    <n v="91"/>
    <n v="45"/>
    <n v="575"/>
    <n v="-198"/>
    <n v="223"/>
    <n v="0"/>
    <n v="0"/>
    <n v="0"/>
    <n v="0"/>
    <n v="0"/>
    <n v="6.8250000000000003E-3"/>
    <n v="3.4424999999999998E-3"/>
    <n v="4.4850000000000001E-2"/>
    <n v="-1.5344999999999999E-2"/>
    <n v="1.72379E-2"/>
    <n v="0"/>
    <n v="0"/>
    <n v="0"/>
    <n v="0"/>
    <n v="0"/>
  </r>
  <r>
    <s v="1338"/>
    <s v="廣華-KY"/>
    <x v="6"/>
    <n v="61.4"/>
    <n v="61.9"/>
    <n v="62"/>
    <n v="61.9"/>
    <n v="62.8"/>
    <n v="90"/>
    <n v="-14"/>
    <n v="8"/>
    <n v="20"/>
    <n v="61"/>
    <n v="0"/>
    <n v="0"/>
    <n v="0"/>
    <n v="0"/>
    <n v="0"/>
    <n v="5.5259999999999997E-2"/>
    <n v="-8.6660000000000001E-3"/>
    <n v="4.96E-3"/>
    <n v="1.238E-2"/>
    <n v="3.8307999999999995E-2"/>
    <n v="0"/>
    <n v="0"/>
    <n v="0"/>
    <n v="0"/>
    <n v="0"/>
  </r>
  <r>
    <s v="1339"/>
    <s v="昭輝"/>
    <x v="6"/>
    <n v="37.700000000000003"/>
    <n v="37.9"/>
    <n v="38.049999999999997"/>
    <n v="38"/>
    <n v="38.200000000000003"/>
    <n v="11"/>
    <n v="0"/>
    <n v="8"/>
    <n v="-2"/>
    <n v="25"/>
    <n v="0"/>
    <n v="0"/>
    <n v="0"/>
    <n v="0"/>
    <n v="0"/>
    <n v="4.1470000000000005E-3"/>
    <n v="0"/>
    <n v="3.0439999999999998E-3"/>
    <n v="-7.6000000000000004E-4"/>
    <n v="9.5500000000000012E-3"/>
    <n v="0"/>
    <n v="0"/>
    <n v="0"/>
    <n v="0"/>
    <n v="0"/>
  </r>
  <r>
    <s v="1340"/>
    <s v="勝悅-KY"/>
    <x v="4"/>
    <n v="10.5"/>
    <n v="10.55"/>
    <n v="10.7"/>
    <n v="10.65"/>
    <n v="10.8"/>
    <n v="101"/>
    <n v="47"/>
    <n v="41"/>
    <n v="-1"/>
    <n v="72"/>
    <n v="0"/>
    <n v="0"/>
    <n v="0"/>
    <n v="0"/>
    <n v="0"/>
    <n v="1.0605E-2"/>
    <n v="4.9585000000000002E-3"/>
    <n v="4.3870000000000003E-3"/>
    <n v="-1.065E-4"/>
    <n v="7.7759999999999999E-3"/>
    <n v="0"/>
    <n v="0"/>
    <n v="0"/>
    <n v="0"/>
    <n v="0"/>
  </r>
  <r>
    <s v="1341"/>
    <s v="富林-KY"/>
    <x v="4"/>
    <n v="78"/>
    <n v="78.7"/>
    <n v="79.099999999999994"/>
    <n v="78.900000000000006"/>
    <n v="78.900000000000006"/>
    <n v="0"/>
    <n v="0"/>
    <n v="0"/>
    <n v="-4"/>
    <n v="0"/>
    <n v="0"/>
    <n v="0"/>
    <n v="0"/>
    <n v="0"/>
    <n v="0"/>
    <n v="0"/>
    <n v="0"/>
    <n v="0"/>
    <n v="-3.1560000000000004E-3"/>
    <n v="0"/>
    <n v="0"/>
    <n v="0"/>
    <n v="0"/>
    <n v="0"/>
    <n v="0"/>
  </r>
  <r>
    <s v="1342"/>
    <s v="八貫"/>
    <x v="4"/>
    <n v="51.6"/>
    <n v="52.5"/>
    <n v="52.9"/>
    <n v="54"/>
    <n v="54.8"/>
    <n v="0"/>
    <n v="-2"/>
    <n v="2"/>
    <n v="-3"/>
    <n v="2"/>
    <n v="0"/>
    <n v="0"/>
    <n v="0"/>
    <n v="0"/>
    <n v="0"/>
    <n v="0"/>
    <n v="-1.0499999999999999E-3"/>
    <n v="1.0579999999999999E-3"/>
    <n v="-1.6199999999999999E-3"/>
    <n v="1.096E-3"/>
    <n v="0"/>
    <n v="0"/>
    <n v="0"/>
    <n v="0"/>
    <n v="0"/>
  </r>
  <r>
    <s v="1402"/>
    <s v="遠東新"/>
    <x v="8"/>
    <n v="30.55"/>
    <n v="31.2"/>
    <n v="31.4"/>
    <n v="30.4"/>
    <n v="31.25"/>
    <n v="-2171"/>
    <n v="2902"/>
    <n v="-282"/>
    <n v="-5593"/>
    <n v="1158"/>
    <n v="0"/>
    <n v="246"/>
    <n v="3"/>
    <n v="-294"/>
    <n v="859"/>
    <n v="-0.66324050000000001"/>
    <n v="0.9054239999999999"/>
    <n v="-8.8547999999999988E-2"/>
    <n v="-1.7002719999999998"/>
    <n v="0.361875"/>
    <n v="0"/>
    <n v="7.6752000000000001E-2"/>
    <n v="9.4199999999999991E-4"/>
    <n v="-8.9375999999999997E-2"/>
    <n v="0.2684375"/>
  </r>
  <r>
    <s v="1409"/>
    <s v="新纖"/>
    <x v="8"/>
    <n v="21.35"/>
    <n v="20.8"/>
    <n v="21.25"/>
    <n v="21.05"/>
    <n v="21.5"/>
    <n v="-8638"/>
    <n v="-1960"/>
    <n v="2286"/>
    <n v="-1486"/>
    <n v="1780"/>
    <n v="0"/>
    <n v="53"/>
    <n v="25"/>
    <n v="0"/>
    <n v="0"/>
    <n v="-1.8442130000000001"/>
    <n v="-0.40767999999999999"/>
    <n v="0.48577500000000001"/>
    <n v="-0.312803"/>
    <n v="0.38269999999999998"/>
    <n v="0"/>
    <n v="1.1024000000000001E-2"/>
    <n v="5.3125000000000004E-3"/>
    <n v="0"/>
    <n v="0"/>
  </r>
  <r>
    <s v="1410"/>
    <s v="南染"/>
    <x v="8"/>
    <n v="34.65"/>
    <n v="34.700000000000003"/>
    <n v="34.700000000000003"/>
    <n v="34.85"/>
    <n v="34.950000000000003"/>
    <n v="0"/>
    <n v="-2"/>
    <n v="3"/>
    <n v="-3"/>
    <n v="0"/>
    <n v="0"/>
    <n v="0"/>
    <n v="0"/>
    <n v="0"/>
    <n v="0"/>
    <n v="0"/>
    <n v="-6.9400000000000006E-4"/>
    <n v="1.041E-3"/>
    <n v="-1.0455000000000002E-3"/>
    <n v="0"/>
    <n v="0"/>
    <n v="0"/>
    <n v="0"/>
    <n v="0"/>
    <n v="0"/>
  </r>
  <r>
    <s v="1413"/>
    <s v="宏洲"/>
    <x v="8"/>
    <n v="13.55"/>
    <n v="12.75"/>
    <n v="12.75"/>
    <n v="12.55"/>
    <n v="12.1"/>
    <n v="20"/>
    <n v="-90"/>
    <n v="39"/>
    <n v="-65"/>
    <n v="3"/>
    <n v="0"/>
    <n v="0"/>
    <n v="0"/>
    <n v="0"/>
    <n v="0"/>
    <n v="2.7100000000000002E-3"/>
    <n v="-1.1475000000000001E-2"/>
    <n v="4.9725000000000004E-3"/>
    <n v="-8.1574999999999998E-3"/>
    <n v="3.6299999999999999E-4"/>
    <n v="0"/>
    <n v="0"/>
    <n v="0"/>
    <n v="0"/>
    <n v="0"/>
  </r>
  <r>
    <s v="1414"/>
    <s v="東和"/>
    <x v="8"/>
    <n v="18.350000000000001"/>
    <n v="17.600000000000001"/>
    <n v="17.850000000000001"/>
    <n v="17.5"/>
    <n v="17.95"/>
    <n v="-187"/>
    <n v="-746"/>
    <n v="444"/>
    <n v="-136"/>
    <n v="970"/>
    <n v="0"/>
    <n v="0"/>
    <n v="0"/>
    <n v="0"/>
    <n v="0"/>
    <n v="-3.4314500000000005E-2"/>
    <n v="-0.131296"/>
    <n v="7.9254000000000005E-2"/>
    <n v="-2.3800000000000002E-2"/>
    <n v="0.17411499999999999"/>
    <n v="0"/>
    <n v="0"/>
    <n v="0"/>
    <n v="0"/>
    <n v="0"/>
  </r>
  <r>
    <s v="1416"/>
    <s v="廣豐"/>
    <x v="2"/>
    <n v="10.95"/>
    <n v="10.95"/>
    <n v="11"/>
    <n v="10.95"/>
    <n v="11.1"/>
    <n v="60"/>
    <n v="-102"/>
    <n v="61"/>
    <n v="27"/>
    <n v="67"/>
    <n v="0"/>
    <n v="0"/>
    <n v="0"/>
    <n v="0"/>
    <n v="0"/>
    <n v="6.5700000000000003E-3"/>
    <n v="-1.1168999999999998E-2"/>
    <n v="6.7099999999999998E-3"/>
    <n v="2.9564999999999999E-3"/>
    <n v="7.4369999999999992E-3"/>
    <n v="0"/>
    <n v="0"/>
    <n v="0"/>
    <n v="0"/>
    <n v="0"/>
  </r>
  <r>
    <s v="1417"/>
    <s v="嘉裕"/>
    <x v="8"/>
    <n v="16.600000000000001"/>
    <n v="15.95"/>
    <n v="16.25"/>
    <n v="16.05"/>
    <n v="16.3"/>
    <n v="-471"/>
    <n v="-1150"/>
    <n v="1634"/>
    <n v="-729"/>
    <n v="871"/>
    <n v="0"/>
    <n v="0"/>
    <n v="0"/>
    <n v="0"/>
    <n v="0"/>
    <n v="-7.8186000000000005E-2"/>
    <n v="-0.183425"/>
    <n v="0.26552500000000001"/>
    <n v="-0.11700450000000001"/>
    <n v="0.14197300000000002"/>
    <n v="0"/>
    <n v="0"/>
    <n v="0"/>
    <n v="0"/>
    <n v="0"/>
  </r>
  <r>
    <s v="1418"/>
    <s v="東華"/>
    <x v="8"/>
    <n v="12"/>
    <n v="11.8"/>
    <n v="12.1"/>
    <n v="12"/>
    <n v="1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.1"/>
    <n v="39.85"/>
    <n v="39.799999999999997"/>
    <n v="39.4"/>
    <n v="39.65"/>
    <n v="-4"/>
    <n v="6"/>
    <n v="-20"/>
    <n v="-2"/>
    <n v="6"/>
    <n v="0"/>
    <n v="0"/>
    <n v="0"/>
    <n v="0"/>
    <n v="0"/>
    <n v="-1.5640000000000001E-3"/>
    <n v="2.3910000000000003E-3"/>
    <n v="-7.9600000000000001E-3"/>
    <n v="-7.8799999999999996E-4"/>
    <n v="2.3789999999999996E-3"/>
    <n v="0"/>
    <n v="0"/>
    <n v="0"/>
    <n v="0"/>
    <n v="0"/>
  </r>
  <r>
    <s v="1423"/>
    <s v="利華"/>
    <x v="8"/>
    <n v="21"/>
    <n v="20.95"/>
    <n v="21.1"/>
    <n v="21.1"/>
    <n v="21.25"/>
    <n v="33"/>
    <n v="-72"/>
    <n v="54"/>
    <n v="23"/>
    <n v="-2"/>
    <n v="0"/>
    <n v="0"/>
    <n v="0"/>
    <n v="0"/>
    <n v="0"/>
    <n v="6.9300000000000004E-3"/>
    <n v="-1.5083999999999998E-2"/>
    <n v="1.1394000000000001E-2"/>
    <n v="4.8530000000000005E-3"/>
    <n v="-4.2499999999999998E-4"/>
    <n v="0"/>
    <n v="0"/>
    <n v="0"/>
    <n v="0"/>
    <n v="0"/>
  </r>
  <r>
    <s v="1432"/>
    <s v="大魯閣"/>
    <x v="9"/>
    <n v="13.95"/>
    <n v="13.85"/>
    <n v="13.85"/>
    <n v="13.85"/>
    <n v="13.9"/>
    <n v="2"/>
    <n v="-70"/>
    <n v="4"/>
    <n v="18"/>
    <n v="21"/>
    <n v="0"/>
    <n v="0"/>
    <n v="0"/>
    <n v="0"/>
    <n v="0"/>
    <n v="2.7900000000000001E-4"/>
    <n v="-9.6950000000000005E-3"/>
    <n v="5.5400000000000002E-4"/>
    <n v="2.493E-3"/>
    <n v="2.9190000000000002E-3"/>
    <n v="0"/>
    <n v="0"/>
    <n v="0"/>
    <n v="0"/>
    <n v="0"/>
  </r>
  <r>
    <s v="1434"/>
    <s v="福懋"/>
    <x v="8"/>
    <n v="30.9"/>
    <n v="31.4"/>
    <n v="31.55"/>
    <n v="30.55"/>
    <n v="30.85"/>
    <n v="856"/>
    <n v="301"/>
    <n v="398"/>
    <n v="-1175"/>
    <n v="-244"/>
    <n v="0"/>
    <n v="-5"/>
    <n v="0"/>
    <n v="0"/>
    <n v="0"/>
    <n v="0.26450399999999996"/>
    <n v="9.4514000000000001E-2"/>
    <n v="0.12556899999999999"/>
    <n v="-0.35896250000000002"/>
    <n v="-7.5274000000000008E-2"/>
    <n v="0"/>
    <n v="-1.57E-3"/>
    <n v="0"/>
    <n v="0"/>
    <n v="0"/>
  </r>
  <r>
    <s v="1435"/>
    <s v="中福"/>
    <x v="2"/>
    <n v="17.350000000000001"/>
    <n v="19.05"/>
    <n v="20.95"/>
    <n v="22.4"/>
    <n v="21.25"/>
    <n v="-1"/>
    <n v="-2"/>
    <n v="54"/>
    <n v="-47"/>
    <n v="-19"/>
    <n v="0"/>
    <n v="0"/>
    <n v="0"/>
    <n v="0"/>
    <n v="0"/>
    <n v="-1.7350000000000002E-4"/>
    <n v="-3.8099999999999999E-4"/>
    <n v="1.1313E-2"/>
    <n v="-1.0527999999999999E-2"/>
    <n v="-4.0375000000000003E-3"/>
    <n v="0"/>
    <n v="0"/>
    <n v="0"/>
    <n v="0"/>
    <n v="0"/>
  </r>
  <r>
    <s v="1436"/>
    <s v="華友聯"/>
    <x v="5"/>
    <n v="39.700000000000003"/>
    <n v="39.75"/>
    <n v="39.85"/>
    <n v="39.5"/>
    <n v="39.65"/>
    <n v="-2"/>
    <n v="0"/>
    <n v="-1"/>
    <n v="-4"/>
    <n v="-2"/>
    <n v="0"/>
    <n v="0"/>
    <n v="0"/>
    <n v="0"/>
    <n v="0"/>
    <n v="-7.9400000000000011E-4"/>
    <n v="0"/>
    <n v="-3.9850000000000004E-4"/>
    <n v="-1.58E-3"/>
    <n v="-7.9299999999999998E-4"/>
    <n v="0"/>
    <n v="0"/>
    <n v="0"/>
    <n v="0"/>
    <n v="0"/>
  </r>
  <r>
    <s v="1437"/>
    <s v="勤益控"/>
    <x v="2"/>
    <n v="24.8"/>
    <n v="24.8"/>
    <n v="24.8"/>
    <n v="24.6"/>
    <n v="24.75"/>
    <n v="91"/>
    <n v="-45"/>
    <n v="15"/>
    <n v="-59"/>
    <n v="15"/>
    <n v="0"/>
    <n v="0"/>
    <n v="0"/>
    <n v="0"/>
    <n v="0"/>
    <n v="2.2568000000000001E-2"/>
    <n v="-1.116E-2"/>
    <n v="3.7200000000000002E-3"/>
    <n v="-1.4514000000000001E-2"/>
    <n v="3.7125000000000001E-3"/>
    <n v="0"/>
    <n v="0"/>
    <n v="0"/>
    <n v="0"/>
    <n v="0"/>
  </r>
  <r>
    <s v="1438"/>
    <s v="三地開發"/>
    <x v="5"/>
    <n v="29.15"/>
    <n v="29.65"/>
    <n v="29.9"/>
    <n v="29.95"/>
    <n v="30.5"/>
    <n v="-2"/>
    <n v="-8"/>
    <n v="0"/>
    <n v="-13"/>
    <n v="2"/>
    <n v="0"/>
    <n v="0"/>
    <n v="0"/>
    <n v="0"/>
    <n v="0"/>
    <n v="-5.8299999999999997E-4"/>
    <n v="-2.372E-3"/>
    <n v="0"/>
    <n v="-3.8934999999999998E-3"/>
    <n v="6.0999999999999997E-4"/>
    <n v="0"/>
    <n v="0"/>
    <n v="0"/>
    <n v="0"/>
    <n v="0"/>
  </r>
  <r>
    <s v="1439"/>
    <s v="中和"/>
    <x v="8"/>
    <n v="24.5"/>
    <n v="24.4"/>
    <n v="24.05"/>
    <n v="23.95"/>
    <n v="24.4"/>
    <n v="9"/>
    <n v="1"/>
    <n v="2"/>
    <n v="-2"/>
    <n v="7"/>
    <n v="0"/>
    <n v="0"/>
    <n v="0"/>
    <n v="0"/>
    <n v="0"/>
    <n v="2.2049999999999999E-3"/>
    <n v="2.4399999999999999E-4"/>
    <n v="4.8100000000000004E-4"/>
    <n v="-4.7899999999999999E-4"/>
    <n v="1.7079999999999999E-3"/>
    <n v="0"/>
    <n v="0"/>
    <n v="0"/>
    <n v="0"/>
    <n v="0"/>
  </r>
  <r>
    <s v="1440"/>
    <s v="南紡"/>
    <x v="8"/>
    <n v="28.4"/>
    <n v="28.05"/>
    <n v="28.35"/>
    <n v="28.05"/>
    <n v="28.45"/>
    <n v="-4814"/>
    <n v="-3637"/>
    <n v="1551"/>
    <n v="-2945"/>
    <n v="-1153"/>
    <n v="2287"/>
    <n v="38"/>
    <n v="-1881"/>
    <n v="-900"/>
    <n v="-1681"/>
    <n v="-1.3671760000000002"/>
    <n v="-1.0201785000000001"/>
    <n v="0.43970850000000006"/>
    <n v="-0.82607249999999999"/>
    <n v="-0.3280285"/>
    <n v="0.64950799999999997"/>
    <n v="1.0659E-2"/>
    <n v="-0.53326350000000011"/>
    <n v="-0.25245000000000001"/>
    <n v="-0.47824449999999996"/>
  </r>
  <r>
    <s v="1441"/>
    <s v="大東"/>
    <x v="8"/>
    <n v="14.15"/>
    <n v="13.5"/>
    <n v="12.4"/>
    <n v="12"/>
    <n v="12"/>
    <n v="281"/>
    <n v="-344"/>
    <n v="-45"/>
    <n v="-93"/>
    <n v="140"/>
    <n v="0"/>
    <n v="0"/>
    <n v="0"/>
    <n v="0"/>
    <n v="0"/>
    <n v="3.9761499999999998E-2"/>
    <n v="-4.6440000000000002E-2"/>
    <n v="-5.5799999999999999E-3"/>
    <n v="-1.116E-2"/>
    <n v="1.6799999999999999E-2"/>
    <n v="0"/>
    <n v="0"/>
    <n v="0"/>
    <n v="0"/>
    <n v="0"/>
  </r>
  <r>
    <s v="1442"/>
    <s v="名軒"/>
    <x v="5"/>
    <n v="16.95"/>
    <n v="16.899999999999999"/>
    <n v="16.899999999999999"/>
    <n v="16.899999999999999"/>
    <n v="17.350000000000001"/>
    <n v="39"/>
    <n v="12"/>
    <n v="19"/>
    <n v="22"/>
    <n v="35"/>
    <n v="0"/>
    <n v="0"/>
    <n v="0"/>
    <n v="0"/>
    <n v="0"/>
    <n v="6.6104999999999992E-3"/>
    <n v="2.0279999999999999E-3"/>
    <n v="3.2109999999999994E-3"/>
    <n v="3.7179999999999995E-3"/>
    <n v="6.0724999999999998E-3"/>
    <n v="0"/>
    <n v="0"/>
    <n v="0"/>
    <n v="0"/>
    <n v="0"/>
  </r>
  <r>
    <s v="1443"/>
    <s v="立益"/>
    <x v="8"/>
    <n v="12"/>
    <n v="12.25"/>
    <n v="12.25"/>
    <n v="12.1"/>
    <n v="12.2"/>
    <n v="-2"/>
    <n v="2"/>
    <n v="0"/>
    <n v="-14"/>
    <n v="-5"/>
    <n v="0"/>
    <n v="0"/>
    <n v="0"/>
    <n v="0"/>
    <n v="0"/>
    <n v="-2.4000000000000001E-4"/>
    <n v="2.4499999999999999E-4"/>
    <n v="0"/>
    <n v="-1.694E-3"/>
    <n v="-6.0999999999999997E-4"/>
    <n v="0"/>
    <n v="0"/>
    <n v="0"/>
    <n v="0"/>
    <n v="0"/>
  </r>
  <r>
    <s v="1444"/>
    <s v="力麗"/>
    <x v="8"/>
    <n v="12.35"/>
    <n v="12.25"/>
    <n v="12.55"/>
    <n v="12.35"/>
    <n v="12.65"/>
    <n v="-2139"/>
    <n v="-2632"/>
    <n v="5807"/>
    <n v="-205"/>
    <n v="3050"/>
    <n v="0"/>
    <n v="0"/>
    <n v="0"/>
    <n v="0"/>
    <n v="0"/>
    <n v="-0.26416649999999997"/>
    <n v="-0.32241999999999998"/>
    <n v="0.72877850000000011"/>
    <n v="-2.53175E-2"/>
    <n v="0.38582499999999997"/>
    <n v="0"/>
    <n v="0"/>
    <n v="0"/>
    <n v="0"/>
    <n v="0"/>
  </r>
  <r>
    <s v="1445"/>
    <s v="大宇"/>
    <x v="8"/>
    <n v="12.8"/>
    <n v="12.2"/>
    <n v="12.1"/>
    <n v="11.85"/>
    <n v="11.85"/>
    <n v="17"/>
    <n v="-99"/>
    <n v="62"/>
    <n v="96"/>
    <n v="33"/>
    <n v="0"/>
    <n v="0"/>
    <n v="0"/>
    <n v="0"/>
    <n v="0"/>
    <n v="2.1760000000000004E-3"/>
    <n v="-1.2078E-2"/>
    <n v="7.5019999999999991E-3"/>
    <n v="1.1375999999999999E-2"/>
    <n v="3.9104999999999999E-3"/>
    <n v="0"/>
    <n v="0"/>
    <n v="0"/>
    <n v="0"/>
    <n v="0"/>
  </r>
  <r>
    <s v="1446"/>
    <s v="宏和"/>
    <x v="8"/>
    <n v="28.25"/>
    <n v="28.65"/>
    <n v="28.8"/>
    <n v="28.75"/>
    <n v="28.7"/>
    <n v="10"/>
    <n v="11"/>
    <n v="11"/>
    <n v="21"/>
    <n v="2"/>
    <n v="0"/>
    <n v="0"/>
    <n v="0"/>
    <n v="0"/>
    <n v="0"/>
    <n v="2.8249999999999998E-3"/>
    <n v="3.1514999999999998E-3"/>
    <n v="3.1680000000000002E-3"/>
    <n v="6.0375000000000003E-3"/>
    <n v="5.7399999999999997E-4"/>
    <n v="0"/>
    <n v="0"/>
    <n v="0"/>
    <n v="0"/>
    <n v="0"/>
  </r>
  <r>
    <s v="1447"/>
    <s v="力鵬"/>
    <x v="8"/>
    <n v="12.55"/>
    <n v="12.3"/>
    <n v="12.45"/>
    <n v="12.4"/>
    <n v="12.65"/>
    <n v="-3395"/>
    <n v="-2093"/>
    <n v="3926"/>
    <n v="-3403"/>
    <n v="1782"/>
    <n v="0"/>
    <n v="0"/>
    <n v="0"/>
    <n v="0"/>
    <n v="0"/>
    <n v="-0.42607250000000002"/>
    <n v="-0.25743900000000003"/>
    <n v="0.48878699999999997"/>
    <n v="-0.42197200000000007"/>
    <n v="0.22542299999999998"/>
    <n v="0"/>
    <n v="0"/>
    <n v="0"/>
    <n v="0"/>
    <n v="0"/>
  </r>
  <r>
    <s v="1449"/>
    <s v="佳和"/>
    <x v="8"/>
    <n v="15.6"/>
    <n v="15.3"/>
    <n v="15.3"/>
    <n v="15.1"/>
    <n v="15.7"/>
    <n v="100"/>
    <n v="-62"/>
    <n v="22"/>
    <n v="13"/>
    <n v="165"/>
    <n v="0"/>
    <n v="0"/>
    <n v="0"/>
    <n v="0"/>
    <n v="0"/>
    <n v="1.5599999999999999E-2"/>
    <n v="-9.4859999999999996E-3"/>
    <n v="3.3660000000000001E-3"/>
    <n v="1.9629999999999999E-3"/>
    <n v="2.5905000000000001E-2"/>
    <n v="0"/>
    <n v="0"/>
    <n v="0"/>
    <n v="0"/>
    <n v="0"/>
  </r>
  <r>
    <s v="1451"/>
    <s v="年興"/>
    <x v="8"/>
    <n v="22.15"/>
    <n v="21.2"/>
    <n v="21.15"/>
    <n v="21.8"/>
    <n v="22.75"/>
    <n v="256"/>
    <n v="-1495"/>
    <n v="316"/>
    <n v="60"/>
    <n v="356"/>
    <n v="0"/>
    <n v="0"/>
    <n v="0"/>
    <n v="0"/>
    <n v="0"/>
    <n v="5.6703999999999997E-2"/>
    <n v="-0.31694"/>
    <n v="6.6833999999999991E-2"/>
    <n v="1.308E-2"/>
    <n v="8.0990000000000006E-2"/>
    <n v="0"/>
    <n v="0"/>
    <n v="0"/>
    <n v="0"/>
    <n v="0"/>
  </r>
  <r>
    <s v="1452"/>
    <s v="宏益"/>
    <x v="8"/>
    <n v="26.05"/>
    <n v="24.8"/>
    <n v="24.9"/>
    <n v="24.7"/>
    <n v="24.9"/>
    <n v="-826"/>
    <n v="-2618"/>
    <n v="3"/>
    <n v="-692"/>
    <n v="34"/>
    <n v="0"/>
    <n v="0"/>
    <n v="0"/>
    <n v="0"/>
    <n v="0"/>
    <n v="-0.215173"/>
    <n v="-0.64926400000000006"/>
    <n v="7.4699999999999983E-4"/>
    <n v="-0.17092399999999996"/>
    <n v="8.4659999999999996E-3"/>
    <n v="0"/>
    <n v="0"/>
    <n v="0"/>
    <n v="0"/>
    <n v="0"/>
  </r>
  <r>
    <s v="1453"/>
    <s v="大將"/>
    <x v="8"/>
    <n v="9.43"/>
    <n v="9.35"/>
    <n v="9.2799999999999994"/>
    <n v="9.1"/>
    <n v="9.23"/>
    <n v="29"/>
    <n v="-87"/>
    <n v="21"/>
    <n v="-1"/>
    <n v="-1"/>
    <n v="0"/>
    <n v="0"/>
    <n v="0"/>
    <n v="0"/>
    <n v="0"/>
    <n v="2.7346999999999996E-3"/>
    <n v="-8.1344999999999994E-3"/>
    <n v="1.9487999999999999E-3"/>
    <n v="-9.1000000000000003E-5"/>
    <n v="-9.2300000000000007E-5"/>
    <n v="0"/>
    <n v="0"/>
    <n v="0"/>
    <n v="0"/>
    <n v="0"/>
  </r>
  <r>
    <s v="1454"/>
    <s v="台富"/>
    <x v="8"/>
    <n v="10.8"/>
    <n v="10.4"/>
    <n v="10.5"/>
    <n v="10.35"/>
    <n v="10.6"/>
    <n v="-4"/>
    <n v="-162"/>
    <n v="13"/>
    <n v="64"/>
    <n v="91"/>
    <n v="0"/>
    <n v="0"/>
    <n v="0"/>
    <n v="0"/>
    <n v="0"/>
    <n v="-4.3200000000000004E-4"/>
    <n v="-1.6847999999999998E-2"/>
    <n v="1.3649999999999999E-3"/>
    <n v="6.6239999999999997E-3"/>
    <n v="9.6460000000000001E-3"/>
    <n v="0"/>
    <n v="0"/>
    <n v="0"/>
    <n v="0"/>
    <n v="0"/>
  </r>
  <r>
    <s v="1455"/>
    <s v="集盛"/>
    <x v="8"/>
    <n v="26.1"/>
    <n v="24.6"/>
    <n v="26.15"/>
    <n v="25.9"/>
    <n v="26.5"/>
    <n v="1871"/>
    <n v="7461"/>
    <n v="-2081"/>
    <n v="-10999"/>
    <n v="-1493"/>
    <n v="0"/>
    <n v="0"/>
    <n v="0"/>
    <n v="0"/>
    <n v="0"/>
    <n v="0.48833100000000007"/>
    <n v="1.8354060000000001"/>
    <n v="-0.54418149999999998"/>
    <n v="-2.848741"/>
    <n v="-0.39564500000000002"/>
    <n v="0"/>
    <n v="0"/>
    <n v="0"/>
    <n v="0"/>
    <n v="0"/>
  </r>
  <r>
    <s v="1456"/>
    <s v="怡華"/>
    <x v="8"/>
    <n v="17.7"/>
    <n v="17.600000000000001"/>
    <n v="17.8"/>
    <n v="17.399999999999999"/>
    <n v="17.45"/>
    <n v="-21"/>
    <n v="-181"/>
    <n v="62"/>
    <n v="-36"/>
    <n v="46"/>
    <n v="0"/>
    <n v="0"/>
    <n v="0"/>
    <n v="0"/>
    <n v="0"/>
    <n v="-3.7169999999999998E-3"/>
    <n v="-3.1856000000000002E-2"/>
    <n v="1.1036000000000001E-2"/>
    <n v="-6.2639999999999996E-3"/>
    <n v="8.0269999999999994E-3"/>
    <n v="0"/>
    <n v="0"/>
    <n v="0"/>
    <n v="0"/>
    <n v="0"/>
  </r>
  <r>
    <s v="1457"/>
    <s v="宜進"/>
    <x v="8"/>
    <n v="18.649999999999999"/>
    <n v="18.45"/>
    <n v="18.399999999999999"/>
    <n v="18.05"/>
    <n v="18"/>
    <n v="-1826"/>
    <n v="-1794"/>
    <n v="42"/>
    <n v="-986"/>
    <n v="-304"/>
    <n v="0"/>
    <n v="0"/>
    <n v="0"/>
    <n v="0"/>
    <n v="0"/>
    <n v="-0.34054899999999994"/>
    <n v="-0.33099299999999998"/>
    <n v="7.7279999999999996E-3"/>
    <n v="-0.17797299999999999"/>
    <n v="-5.4719999999999998E-2"/>
    <n v="0"/>
    <n v="0"/>
    <n v="0"/>
    <n v="0"/>
    <n v="0"/>
  </r>
  <r>
    <s v="1459"/>
    <s v="聯發"/>
    <x v="8"/>
    <n v="15.85"/>
    <n v="14.6"/>
    <n v="14.5"/>
    <n v="14.1"/>
    <n v="14.25"/>
    <n v="-197"/>
    <n v="47"/>
    <n v="26"/>
    <n v="-523"/>
    <n v="411"/>
    <n v="0"/>
    <n v="0"/>
    <n v="0"/>
    <n v="0"/>
    <n v="0"/>
    <n v="-3.1224499999999999E-2"/>
    <n v="6.8619999999999992E-3"/>
    <n v="3.7699999999999999E-3"/>
    <n v="-7.3743000000000003E-2"/>
    <n v="5.8567500000000002E-2"/>
    <n v="0"/>
    <n v="0"/>
    <n v="0"/>
    <n v="0"/>
    <n v="0"/>
  </r>
  <r>
    <s v="1460"/>
    <s v="宏遠"/>
    <x v="8"/>
    <n v="12.75"/>
    <n v="13.05"/>
    <n v="12.65"/>
    <n v="12.2"/>
    <n v="12.1"/>
    <n v="615"/>
    <n v="1234"/>
    <n v="-561"/>
    <n v="-672"/>
    <n v="-285"/>
    <n v="0"/>
    <n v="0"/>
    <n v="0"/>
    <n v="0"/>
    <n v="0"/>
    <n v="7.8412499999999996E-2"/>
    <n v="0.16103700000000001"/>
    <n v="-7.0966500000000002E-2"/>
    <n v="-8.1984000000000001E-2"/>
    <n v="-3.4485000000000002E-2"/>
    <n v="0"/>
    <n v="0"/>
    <n v="0"/>
    <n v="0"/>
    <n v="0"/>
  </r>
  <r>
    <s v="1463"/>
    <s v="強盛"/>
    <x v="8"/>
    <n v="14.45"/>
    <n v="13.95"/>
    <n v="14.05"/>
    <n v="14"/>
    <n v="13.95"/>
    <n v="181"/>
    <n v="6"/>
    <n v="17"/>
    <n v="-12"/>
    <n v="42"/>
    <n v="0"/>
    <n v="0"/>
    <n v="0"/>
    <n v="0"/>
    <n v="0"/>
    <n v="2.6154499999999997E-2"/>
    <n v="8.3699999999999985E-4"/>
    <n v="2.3885000000000004E-3"/>
    <n v="-1.6800000000000001E-3"/>
    <n v="5.8589999999999996E-3"/>
    <n v="0"/>
    <n v="0"/>
    <n v="0"/>
    <n v="0"/>
    <n v="0"/>
  </r>
  <r>
    <s v="1464"/>
    <s v="得力"/>
    <x v="8"/>
    <n v="17.399999999999999"/>
    <n v="17.350000000000001"/>
    <n v="17.45"/>
    <n v="17.2"/>
    <n v="17.3"/>
    <n v="114"/>
    <n v="-177"/>
    <n v="82"/>
    <n v="-101"/>
    <n v="124"/>
    <n v="0"/>
    <n v="0"/>
    <n v="0"/>
    <n v="0"/>
    <n v="0"/>
    <n v="1.9835999999999999E-2"/>
    <n v="-3.0709500000000004E-2"/>
    <n v="1.4308999999999999E-2"/>
    <n v="-1.7371999999999999E-2"/>
    <n v="2.1452000000000002E-2"/>
    <n v="0"/>
    <n v="0"/>
    <n v="0"/>
    <n v="0"/>
    <n v="0"/>
  </r>
  <r>
    <s v="1465"/>
    <s v="偉全"/>
    <x v="8"/>
    <n v="13.15"/>
    <n v="13.15"/>
    <n v="13"/>
    <n v="12.95"/>
    <n v="12.9"/>
    <n v="-10"/>
    <n v="-5"/>
    <n v="0"/>
    <n v="-5"/>
    <n v="0"/>
    <n v="0"/>
    <n v="0"/>
    <n v="0"/>
    <n v="0"/>
    <n v="0"/>
    <n v="-1.315E-3"/>
    <n v="-6.5749999999999999E-4"/>
    <n v="0"/>
    <n v="-6.4749999999999996E-4"/>
    <n v="0"/>
    <n v="0"/>
    <n v="0"/>
    <n v="0"/>
    <n v="0"/>
    <n v="0"/>
  </r>
  <r>
    <s v="1466"/>
    <s v="聚隆"/>
    <x v="8"/>
    <n v="17.899999999999999"/>
    <n v="17.45"/>
    <n v="19.149999999999999"/>
    <n v="21.05"/>
    <n v="21.4"/>
    <n v="-19"/>
    <n v="-825"/>
    <n v="1872"/>
    <n v="-1269"/>
    <n v="-494"/>
    <n v="0"/>
    <n v="0"/>
    <n v="0"/>
    <n v="0"/>
    <n v="0"/>
    <n v="-3.4009999999999995E-3"/>
    <n v="-0.14396249999999999"/>
    <n v="0.35848799999999997"/>
    <n v="-0.26712449999999999"/>
    <n v="-0.10571599999999999"/>
    <n v="0"/>
    <n v="0"/>
    <n v="0"/>
    <n v="0"/>
    <n v="0"/>
  </r>
  <r>
    <s v="1467"/>
    <s v="南緯"/>
    <x v="8"/>
    <n v="18.3"/>
    <n v="17.899999999999999"/>
    <n v="18"/>
    <n v="17.75"/>
    <n v="17.899999999999999"/>
    <n v="-83"/>
    <n v="-409"/>
    <n v="407"/>
    <n v="-217"/>
    <n v="-42"/>
    <n v="0"/>
    <n v="0"/>
    <n v="0"/>
    <n v="0"/>
    <n v="0"/>
    <n v="-1.5189000000000001E-2"/>
    <n v="-7.3210999999999998E-2"/>
    <n v="7.3260000000000006E-2"/>
    <n v="-3.8517500000000003E-2"/>
    <n v="-7.5179999999999995E-3"/>
    <n v="0"/>
    <n v="0"/>
    <n v="0"/>
    <n v="0"/>
    <n v="0"/>
  </r>
  <r>
    <s v="1468"/>
    <s v="昶和"/>
    <x v="8"/>
    <n v="13.2"/>
    <n v="12.95"/>
    <n v="12.9"/>
    <n v="12.65"/>
    <n v="12.6"/>
    <n v="-1"/>
    <n v="7"/>
    <n v="1"/>
    <n v="-12"/>
    <n v="3"/>
    <n v="0"/>
    <n v="0"/>
    <n v="0"/>
    <n v="0"/>
    <n v="0"/>
    <n v="-1.3199999999999998E-4"/>
    <n v="9.0649999999999986E-4"/>
    <n v="1.2899999999999999E-4"/>
    <n v="-1.518E-3"/>
    <n v="3.7799999999999997E-4"/>
    <n v="0"/>
    <n v="0"/>
    <n v="0"/>
    <n v="0"/>
    <n v="0"/>
  </r>
  <r>
    <s v="1470"/>
    <s v="大統新創"/>
    <x v="8"/>
    <n v="15.55"/>
    <n v="15.65"/>
    <n v="15.95"/>
    <n v="15.85"/>
    <n v="16.05"/>
    <n v="5"/>
    <n v="0"/>
    <n v="0"/>
    <n v="-5"/>
    <n v="17"/>
    <n v="0"/>
    <n v="0"/>
    <n v="0"/>
    <n v="0"/>
    <n v="0"/>
    <n v="7.7749999999999998E-4"/>
    <n v="0"/>
    <n v="0"/>
    <n v="-7.9250000000000002E-4"/>
    <n v="2.7285E-3"/>
    <n v="0"/>
    <n v="0"/>
    <n v="0"/>
    <n v="0"/>
    <n v="0"/>
  </r>
  <r>
    <s v="1471"/>
    <s v="首利"/>
    <x v="10"/>
    <n v="9.67"/>
    <n v="10.1"/>
    <n v="9.92"/>
    <n v="9.68"/>
    <n v="10"/>
    <n v="150"/>
    <n v="-66"/>
    <n v="-12"/>
    <n v="-146"/>
    <n v="476"/>
    <n v="0"/>
    <n v="0"/>
    <n v="0"/>
    <n v="0"/>
    <n v="0"/>
    <n v="1.4505000000000001E-2"/>
    <n v="-6.6660000000000001E-3"/>
    <n v="-1.1903999999999999E-3"/>
    <n v="-1.4132799999999999E-2"/>
    <n v="4.7600000000000003E-2"/>
    <n v="0"/>
    <n v="0"/>
    <n v="0"/>
    <n v="0"/>
    <n v="0"/>
  </r>
  <r>
    <s v="1472"/>
    <s v="三洋紡"/>
    <x v="8"/>
    <n v="10.199999999999999"/>
    <n v="10.55"/>
    <n v="10.5"/>
    <n v="10.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49999999999999"/>
    <n v="18.3"/>
    <n v="18.350000000000001"/>
    <n v="18.2"/>
    <n v="18.05"/>
    <n v="81"/>
    <n v="-40"/>
    <n v="11"/>
    <n v="16"/>
    <n v="42"/>
    <n v="0"/>
    <n v="0"/>
    <n v="0"/>
    <n v="0"/>
    <n v="0"/>
    <n v="1.4701499999999999E-2"/>
    <n v="-7.3200000000000001E-3"/>
    <n v="2.0185000000000003E-3"/>
    <n v="2.9120000000000001E-3"/>
    <n v="7.5810000000000001E-3"/>
    <n v="0"/>
    <n v="0"/>
    <n v="0"/>
    <n v="0"/>
    <n v="0"/>
  </r>
  <r>
    <s v="1474"/>
    <s v="弘裕"/>
    <x v="8"/>
    <n v="17.25"/>
    <n v="17.2"/>
    <n v="17.7"/>
    <n v="17.850000000000001"/>
    <n v="17.649999999999999"/>
    <n v="-907"/>
    <n v="-1354"/>
    <n v="407"/>
    <n v="-1061"/>
    <n v="-209"/>
    <n v="0"/>
    <n v="0"/>
    <n v="0"/>
    <n v="0"/>
    <n v="0"/>
    <n v="-0.1564575"/>
    <n v="-0.23288799999999998"/>
    <n v="7.2038999999999992E-2"/>
    <n v="-0.18938850000000002"/>
    <n v="-3.6888499999999998E-2"/>
    <n v="0"/>
    <n v="0"/>
    <n v="0"/>
    <n v="0"/>
    <n v="0"/>
  </r>
  <r>
    <s v="1475"/>
    <s v="業旺"/>
    <x v="8"/>
    <n v="34"/>
    <n v="34.299999999999997"/>
    <n v="34.549999999999997"/>
    <n v="35"/>
    <n v="35.15"/>
    <n v="0"/>
    <n v="0"/>
    <n v="0"/>
    <n v="-11"/>
    <n v="-23"/>
    <n v="0"/>
    <n v="0"/>
    <n v="0"/>
    <n v="0"/>
    <n v="0"/>
    <n v="0"/>
    <n v="0"/>
    <n v="0"/>
    <n v="-3.8500000000000001E-3"/>
    <n v="-8.0844999999999997E-3"/>
    <n v="0"/>
    <n v="0"/>
    <n v="0"/>
    <n v="0"/>
    <n v="0"/>
  </r>
  <r>
    <s v="1476"/>
    <s v="儒鴻"/>
    <x v="8"/>
    <n v="657"/>
    <n v="634"/>
    <n v="650"/>
    <n v="657"/>
    <n v="649"/>
    <n v="-191"/>
    <n v="-27"/>
    <n v="864"/>
    <n v="157"/>
    <n v="-9"/>
    <n v="542"/>
    <n v="20"/>
    <n v="0"/>
    <n v="6"/>
    <n v="0"/>
    <n v="-1.2548699999999999"/>
    <n v="-0.17118"/>
    <n v="5.6159999999999997"/>
    <n v="1.03149"/>
    <n v="-5.8409999999999997E-2"/>
    <n v="3.56094"/>
    <n v="0.1268"/>
    <n v="0"/>
    <n v="3.9419999999999997E-2"/>
    <n v="0"/>
  </r>
  <r>
    <s v="1477"/>
    <s v="聚陽"/>
    <x v="8"/>
    <n v="281"/>
    <n v="276"/>
    <n v="283.5"/>
    <n v="281.5"/>
    <n v="284.5"/>
    <n v="-1626"/>
    <n v="-392"/>
    <n v="662"/>
    <n v="-144"/>
    <n v="-288"/>
    <n v="1358"/>
    <n v="240"/>
    <n v="219"/>
    <n v="7"/>
    <n v="120"/>
    <n v="-4.5690600000000003"/>
    <n v="-1.08192"/>
    <n v="1.87677"/>
    <n v="-0.40536"/>
    <n v="-0.81935999999999998"/>
    <n v="3.8159800000000001"/>
    <n v="0.66239999999999999"/>
    <n v="0.620865"/>
    <n v="1.9705E-2"/>
    <n v="0.34139999999999998"/>
  </r>
  <r>
    <s v="1503"/>
    <s v="士電"/>
    <x v="11"/>
    <n v="50"/>
    <n v="50.4"/>
    <n v="50.8"/>
    <n v="50.5"/>
    <n v="51.1"/>
    <n v="19"/>
    <n v="52"/>
    <n v="19"/>
    <n v="15"/>
    <n v="87"/>
    <n v="0"/>
    <n v="0"/>
    <n v="0"/>
    <n v="0"/>
    <n v="0"/>
    <n v="9.4999999999999998E-3"/>
    <n v="2.6207999999999999E-2"/>
    <n v="9.6519999999999991E-3"/>
    <n v="7.5750000000000001E-3"/>
    <n v="4.4456999999999997E-2"/>
    <n v="0"/>
    <n v="0"/>
    <n v="0"/>
    <n v="0"/>
    <n v="0"/>
  </r>
  <r>
    <s v="1504"/>
    <s v="東元"/>
    <x v="11"/>
    <n v="31.4"/>
    <n v="31.8"/>
    <n v="32.35"/>
    <n v="33.5"/>
    <n v="32.950000000000003"/>
    <n v="214"/>
    <n v="96"/>
    <n v="547"/>
    <n v="232"/>
    <n v="-1924"/>
    <n v="0"/>
    <n v="1"/>
    <n v="1"/>
    <n v="1"/>
    <n v="0"/>
    <n v="6.7195999999999992E-2"/>
    <n v="3.0528000000000003E-2"/>
    <n v="0.17695450000000001"/>
    <n v="7.7719999999999997E-2"/>
    <n v="-0.63395800000000002"/>
    <n v="0"/>
    <n v="3.1800000000000003E-4"/>
    <n v="3.235E-4"/>
    <n v="3.3500000000000001E-4"/>
    <n v="0"/>
  </r>
  <r>
    <s v="1506"/>
    <s v="正道"/>
    <x v="6"/>
    <n v="9.65"/>
    <n v="9.82"/>
    <n v="9.7899999999999991"/>
    <n v="9.58"/>
    <n v="9.76"/>
    <n v="149"/>
    <n v="-5"/>
    <n v="30"/>
    <n v="-28"/>
    <n v="122"/>
    <n v="0"/>
    <n v="0"/>
    <n v="0"/>
    <n v="0"/>
    <n v="0"/>
    <n v="1.4378500000000001E-2"/>
    <n v="-4.9100000000000001E-4"/>
    <n v="2.9369999999999999E-3"/>
    <n v="-2.6824000000000001E-3"/>
    <n v="1.19072E-2"/>
    <n v="0"/>
    <n v="0"/>
    <n v="0"/>
    <n v="0"/>
    <n v="0"/>
  </r>
  <r>
    <s v="1507"/>
    <s v="永大"/>
    <x v="11"/>
    <n v="60.9"/>
    <n v="61.1"/>
    <n v="61.8"/>
    <n v="62.9"/>
    <n v="61.5"/>
    <n v="-10"/>
    <n v="-2"/>
    <n v="-19"/>
    <n v="-7"/>
    <n v="-100"/>
    <n v="0"/>
    <n v="0"/>
    <n v="0"/>
    <n v="0"/>
    <n v="0"/>
    <n v="-6.0899999999999999E-3"/>
    <n v="-1.222E-3"/>
    <n v="-1.1742000000000001E-2"/>
    <n v="-4.4029999999999998E-3"/>
    <n v="-6.1499999999999999E-2"/>
    <n v="0"/>
    <n v="0"/>
    <n v="0"/>
    <n v="0"/>
    <n v="0"/>
  </r>
  <r>
    <s v="1512"/>
    <s v="瑞利"/>
    <x v="6"/>
    <n v="4.4800000000000004"/>
    <n v="4.5"/>
    <n v="4.5999999999999996"/>
    <n v="4.55"/>
    <n v="4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1"/>
    <n v="48.35"/>
    <n v="49.8"/>
    <n v="50.4"/>
    <n v="51.5"/>
    <n v="51.2"/>
    <n v="1080"/>
    <n v="1043"/>
    <n v="964"/>
    <n v="149"/>
    <n v="1294"/>
    <n v="0"/>
    <n v="0"/>
    <n v="0"/>
    <n v="0"/>
    <n v="-41"/>
    <n v="0.52217999999999998"/>
    <n v="0.51941399999999993"/>
    <n v="0.48585600000000001"/>
    <n v="7.6734999999999998E-2"/>
    <n v="0.66252800000000001"/>
    <n v="0"/>
    <n v="0"/>
    <n v="0"/>
    <n v="0"/>
    <n v="-2.0992000000000004E-2"/>
  </r>
  <r>
    <s v="1514"/>
    <s v="亞力"/>
    <x v="11"/>
    <n v="23.3"/>
    <n v="23.7"/>
    <n v="23.55"/>
    <n v="23.6"/>
    <n v="23.9"/>
    <n v="200"/>
    <n v="156"/>
    <n v="137"/>
    <n v="192"/>
    <n v="74"/>
    <n v="0"/>
    <n v="0"/>
    <n v="0"/>
    <n v="0"/>
    <n v="0"/>
    <n v="4.6600000000000003E-2"/>
    <n v="3.6971999999999998E-2"/>
    <n v="3.2263500000000001E-2"/>
    <n v="4.5312000000000005E-2"/>
    <n v="1.7686E-2"/>
    <n v="0"/>
    <n v="0"/>
    <n v="0"/>
    <n v="0"/>
    <n v="0"/>
  </r>
  <r>
    <s v="1515"/>
    <s v="力山"/>
    <x v="11"/>
    <n v="69.5"/>
    <n v="70.3"/>
    <n v="73"/>
    <n v="77"/>
    <n v="78"/>
    <n v="-337"/>
    <n v="-86"/>
    <n v="447"/>
    <n v="673"/>
    <n v="57"/>
    <n v="0"/>
    <n v="0"/>
    <n v="0"/>
    <n v="0"/>
    <n v="0"/>
    <n v="-0.23421500000000001"/>
    <n v="-6.0458000000000005E-2"/>
    <n v="0.32630999999999999"/>
    <n v="0.51820999999999995"/>
    <n v="4.446E-2"/>
    <n v="0"/>
    <n v="0"/>
    <n v="0"/>
    <n v="0"/>
    <n v="0"/>
  </r>
  <r>
    <s v="1516"/>
    <s v="川飛"/>
    <x v="2"/>
    <n v="20.100000000000001"/>
    <n v="20.3"/>
    <n v="21.25"/>
    <n v="20.85"/>
    <n v="21.1"/>
    <n v="-8"/>
    <n v="3"/>
    <n v="-27"/>
    <n v="-5"/>
    <n v="-2"/>
    <n v="0"/>
    <n v="0"/>
    <n v="0"/>
    <n v="0"/>
    <n v="0"/>
    <n v="-1.6080000000000001E-3"/>
    <n v="6.0900000000000006E-4"/>
    <n v="-5.7375000000000004E-3"/>
    <n v="-1.0425E-3"/>
    <n v="-4.2200000000000001E-4"/>
    <n v="0"/>
    <n v="0"/>
    <n v="0"/>
    <n v="0"/>
    <n v="0"/>
  </r>
  <r>
    <s v="1517"/>
    <s v="利奇"/>
    <x v="11"/>
    <n v="24.35"/>
    <n v="24.65"/>
    <n v="25.1"/>
    <n v="24.35"/>
    <n v="25.55"/>
    <n v="233"/>
    <n v="-289"/>
    <n v="654"/>
    <n v="-436"/>
    <n v="1538"/>
    <n v="0"/>
    <n v="0"/>
    <n v="0"/>
    <n v="0"/>
    <n v="0"/>
    <n v="5.6735500000000001E-2"/>
    <n v="-7.1238499999999996E-2"/>
    <n v="0.16415400000000002"/>
    <n v="-0.10616600000000001"/>
    <n v="0.392959"/>
    <n v="0"/>
    <n v="0"/>
    <n v="0"/>
    <n v="0"/>
    <n v="0"/>
  </r>
  <r>
    <s v="1519"/>
    <s v="華城"/>
    <x v="11"/>
    <n v="42.05"/>
    <n v="42.2"/>
    <n v="42.6"/>
    <n v="42.65"/>
    <n v="43.3"/>
    <n v="185"/>
    <n v="184"/>
    <n v="197"/>
    <n v="61"/>
    <n v="342"/>
    <n v="0"/>
    <n v="0"/>
    <n v="0"/>
    <n v="0"/>
    <n v="0"/>
    <n v="7.7792499999999987E-2"/>
    <n v="7.7648000000000009E-2"/>
    <n v="8.392200000000001E-2"/>
    <n v="2.6016500000000001E-2"/>
    <n v="0.148086"/>
    <n v="0"/>
    <n v="0"/>
    <n v="0"/>
    <n v="0"/>
    <n v="0"/>
  </r>
  <r>
    <s v="1521"/>
    <s v="大億"/>
    <x v="6"/>
    <n v="43.55"/>
    <n v="43.55"/>
    <n v="43.45"/>
    <n v="43.2"/>
    <n v="43.65"/>
    <n v="48"/>
    <n v="-19"/>
    <n v="10"/>
    <n v="-9"/>
    <n v="4"/>
    <n v="0"/>
    <n v="0"/>
    <n v="0"/>
    <n v="0"/>
    <n v="0"/>
    <n v="2.0903999999999996E-2"/>
    <n v="-8.2744999999999989E-3"/>
    <n v="4.3449999999999999E-3"/>
    <n v="-3.888E-3"/>
    <n v="1.7459999999999999E-3"/>
    <n v="0"/>
    <n v="0"/>
    <n v="0"/>
    <n v="0"/>
    <n v="0"/>
  </r>
  <r>
    <s v="1522"/>
    <s v="堤維西"/>
    <x v="6"/>
    <n v="20.65"/>
    <n v="20.8"/>
    <n v="21.05"/>
    <n v="21"/>
    <n v="21.55"/>
    <n v="100"/>
    <n v="-91"/>
    <n v="78"/>
    <n v="-9"/>
    <n v="80"/>
    <n v="0"/>
    <n v="0"/>
    <n v="0"/>
    <n v="0"/>
    <n v="0"/>
    <n v="2.0650000000000002E-2"/>
    <n v="-1.8928E-2"/>
    <n v="1.6419E-2"/>
    <n v="-1.89E-3"/>
    <n v="1.7239999999999998E-2"/>
    <n v="0"/>
    <n v="0"/>
    <n v="0"/>
    <n v="0"/>
    <n v="0"/>
  </r>
  <r>
    <s v="1524"/>
    <s v="耿鼎"/>
    <x v="6"/>
    <n v="9.9"/>
    <n v="9.9"/>
    <n v="9.92"/>
    <n v="9.92"/>
    <n v="10"/>
    <n v="75"/>
    <n v="-115"/>
    <n v="77"/>
    <n v="-50"/>
    <n v="112"/>
    <n v="0"/>
    <n v="0"/>
    <n v="0"/>
    <n v="0"/>
    <n v="0"/>
    <n v="7.4250000000000002E-3"/>
    <n v="-1.1384999999999999E-2"/>
    <n v="7.6384000000000001E-3"/>
    <n v="-4.96E-3"/>
    <n v="1.12E-2"/>
    <n v="0"/>
    <n v="0"/>
    <n v="0"/>
    <n v="0"/>
    <n v="0"/>
  </r>
  <r>
    <s v="1525"/>
    <s v="江申"/>
    <x v="6"/>
    <n v="63"/>
    <n v="63.5"/>
    <n v="63.4"/>
    <n v="62.6"/>
    <n v="65.2"/>
    <n v="24"/>
    <n v="-8"/>
    <n v="4"/>
    <n v="4"/>
    <n v="26"/>
    <n v="0"/>
    <n v="1"/>
    <n v="0"/>
    <n v="0"/>
    <n v="0"/>
    <n v="1.512E-2"/>
    <n v="-5.0800000000000003E-3"/>
    <n v="2.5360000000000001E-3"/>
    <n v="2.5040000000000001E-3"/>
    <n v="1.6952000000000002E-2"/>
    <n v="0"/>
    <n v="6.3500000000000004E-4"/>
    <n v="0"/>
    <n v="0"/>
    <n v="0"/>
  </r>
  <r>
    <s v="1526"/>
    <s v="日馳"/>
    <x v="11"/>
    <n v="47.45"/>
    <n v="51.5"/>
    <n v="49.7"/>
    <n v="49.2"/>
    <n v="49.55"/>
    <n v="152"/>
    <n v="9"/>
    <n v="-510"/>
    <n v="-12"/>
    <n v="34"/>
    <n v="0"/>
    <n v="0"/>
    <n v="0"/>
    <n v="0"/>
    <n v="0"/>
    <n v="7.2124000000000008E-2"/>
    <n v="4.6350000000000002E-3"/>
    <n v="-0.25346999999999997"/>
    <n v="-5.9040000000000013E-3"/>
    <n v="1.6846999999999997E-2"/>
    <n v="0"/>
    <n v="0"/>
    <n v="0"/>
    <n v="0"/>
    <n v="0"/>
  </r>
  <r>
    <s v="1527"/>
    <s v="鑽全"/>
    <x v="11"/>
    <n v="46.9"/>
    <n v="46.6"/>
    <n v="47.05"/>
    <n v="47.05"/>
    <n v="48"/>
    <n v="333"/>
    <n v="-187"/>
    <n v="194"/>
    <n v="75"/>
    <n v="395"/>
    <n v="0"/>
    <n v="0"/>
    <n v="0"/>
    <n v="0"/>
    <n v="0"/>
    <n v="0.15617699999999998"/>
    <n v="-8.7142000000000011E-2"/>
    <n v="9.1276999999999983E-2"/>
    <n v="3.5287499999999999E-2"/>
    <n v="0.18959999999999999"/>
    <n v="0"/>
    <n v="0"/>
    <n v="0"/>
    <n v="0"/>
    <n v="0"/>
  </r>
  <r>
    <s v="1528"/>
    <s v="恩德"/>
    <x v="11"/>
    <n v="9.9"/>
    <n v="9.98"/>
    <n v="9.9700000000000006"/>
    <n v="9.83"/>
    <n v="9.9"/>
    <n v="14"/>
    <n v="-60"/>
    <n v="-51"/>
    <n v="-31"/>
    <n v="35"/>
    <n v="0"/>
    <n v="0"/>
    <n v="0"/>
    <n v="0"/>
    <n v="0"/>
    <n v="1.3859999999999999E-3"/>
    <n v="-5.9880000000000003E-3"/>
    <n v="-5.0847000000000002E-3"/>
    <n v="-3.0473000000000002E-3"/>
    <n v="3.4650000000000002E-3"/>
    <n v="0"/>
    <n v="0"/>
    <n v="0"/>
    <n v="0"/>
    <n v="0"/>
  </r>
  <r>
    <s v="1529"/>
    <s v="樂士"/>
    <x v="11"/>
    <n v="16.55"/>
    <n v="17"/>
    <n v="17.100000000000001"/>
    <n v="17"/>
    <n v="17"/>
    <n v="143"/>
    <n v="3"/>
    <n v="-1"/>
    <n v="23"/>
    <n v="17"/>
    <n v="0"/>
    <n v="0"/>
    <n v="0"/>
    <n v="0"/>
    <n v="0"/>
    <n v="2.36665E-2"/>
    <n v="5.1000000000000004E-4"/>
    <n v="-1.7100000000000001E-4"/>
    <n v="3.9100000000000003E-3"/>
    <n v="2.8900000000000002E-3"/>
    <n v="0"/>
    <n v="0"/>
    <n v="0"/>
    <n v="0"/>
    <n v="0"/>
  </r>
  <r>
    <s v="1530"/>
    <s v="亞崴"/>
    <x v="11"/>
    <n v="34.6"/>
    <n v="34.85"/>
    <n v="35"/>
    <n v="34.799999999999997"/>
    <n v="35.4"/>
    <n v="2"/>
    <n v="-1"/>
    <n v="-4"/>
    <n v="-10"/>
    <n v="4"/>
    <n v="0"/>
    <n v="0"/>
    <n v="0"/>
    <n v="0"/>
    <n v="0"/>
    <n v="6.9200000000000002E-4"/>
    <n v="-3.4850000000000001E-4"/>
    <n v="-1.4E-3"/>
    <n v="-3.48E-3"/>
    <n v="1.4159999999999999E-3"/>
    <n v="0"/>
    <n v="0"/>
    <n v="0"/>
    <n v="0"/>
    <n v="0"/>
  </r>
  <r>
    <s v="1531"/>
    <s v="高林股"/>
    <x v="11"/>
    <n v="13.95"/>
    <n v="14.4"/>
    <n v="14.5"/>
    <n v="14.3"/>
    <n v="14.6"/>
    <n v="30"/>
    <n v="-36"/>
    <n v="-56"/>
    <n v="-72"/>
    <n v="-39"/>
    <n v="0"/>
    <n v="0"/>
    <n v="0"/>
    <n v="0"/>
    <n v="0"/>
    <n v="4.1850000000000004E-3"/>
    <n v="-5.1839999999999994E-3"/>
    <n v="-8.1200000000000005E-3"/>
    <n v="-1.0296000000000001E-2"/>
    <n v="-5.6939999999999994E-3"/>
    <n v="0"/>
    <n v="0"/>
    <n v="0"/>
    <n v="0"/>
    <n v="0"/>
  </r>
  <r>
    <s v="1532"/>
    <s v="勤美"/>
    <x v="12"/>
    <n v="33.049999999999997"/>
    <n v="33"/>
    <n v="33.1"/>
    <n v="32.75"/>
    <n v="32.9"/>
    <n v="76"/>
    <n v="-430"/>
    <n v="-30"/>
    <n v="-226"/>
    <n v="71"/>
    <n v="0"/>
    <n v="0"/>
    <n v="0"/>
    <n v="0"/>
    <n v="0"/>
    <n v="2.5117999999999998E-2"/>
    <n v="-0.1419"/>
    <n v="-9.9299999999999996E-3"/>
    <n v="-7.4014999999999997E-2"/>
    <n v="2.3359000000000001E-2"/>
    <n v="0"/>
    <n v="0"/>
    <n v="0"/>
    <n v="0"/>
    <n v="0"/>
  </r>
  <r>
    <s v="1533"/>
    <s v="車王電"/>
    <x v="6"/>
    <n v="53.5"/>
    <n v="55.8"/>
    <n v="55.1"/>
    <n v="55.5"/>
    <n v="56.4"/>
    <n v="160"/>
    <n v="-38"/>
    <n v="-205"/>
    <n v="119"/>
    <n v="113"/>
    <n v="0"/>
    <n v="0"/>
    <n v="0"/>
    <n v="0"/>
    <n v="0"/>
    <n v="8.5599999999999996E-2"/>
    <n v="-2.1204000000000001E-2"/>
    <n v="-0.112955"/>
    <n v="6.6045000000000006E-2"/>
    <n v="6.3731999999999997E-2"/>
    <n v="0"/>
    <n v="0"/>
    <n v="0"/>
    <n v="0"/>
    <n v="0"/>
  </r>
  <r>
    <s v="1535"/>
    <s v="中宇"/>
    <x v="11"/>
    <n v="39.25"/>
    <n v="39.049999999999997"/>
    <n v="38.950000000000003"/>
    <n v="38.5"/>
    <n v="38.5"/>
    <n v="14"/>
    <n v="-19"/>
    <n v="9"/>
    <n v="2"/>
    <n v="7"/>
    <n v="0"/>
    <n v="0"/>
    <n v="0"/>
    <n v="0"/>
    <n v="0"/>
    <n v="5.4949999999999999E-3"/>
    <n v="-7.419499999999999E-3"/>
    <n v="3.5054999999999999E-3"/>
    <n v="7.6999999999999996E-4"/>
    <n v="2.6949999999999999E-3"/>
    <n v="0"/>
    <n v="0"/>
    <n v="0"/>
    <n v="0"/>
    <n v="0"/>
  </r>
  <r>
    <s v="1536"/>
    <s v="和大"/>
    <x v="6"/>
    <n v="91.5"/>
    <n v="92.5"/>
    <n v="91.1"/>
    <n v="92"/>
    <n v="92.6"/>
    <n v="-46"/>
    <n v="-198"/>
    <n v="-521"/>
    <n v="239"/>
    <n v="103"/>
    <n v="0"/>
    <n v="0"/>
    <n v="0"/>
    <n v="0"/>
    <n v="0"/>
    <n v="-4.2090000000000002E-2"/>
    <n v="-0.18315000000000001"/>
    <n v="-0.47463099999999997"/>
    <n v="0.21987999999999999"/>
    <n v="9.5377999999999991E-2"/>
    <n v="0"/>
    <n v="0"/>
    <n v="0"/>
    <n v="0"/>
    <n v="0"/>
  </r>
  <r>
    <s v="1537"/>
    <s v="廣隆"/>
    <x v="6"/>
    <n v="143"/>
    <n v="144"/>
    <n v="144.5"/>
    <n v="142.5"/>
    <n v="144"/>
    <n v="-78"/>
    <n v="-16"/>
    <n v="17"/>
    <n v="-135"/>
    <n v="-1"/>
    <n v="0"/>
    <n v="0"/>
    <n v="0"/>
    <n v="0"/>
    <n v="0"/>
    <n v="-0.11154"/>
    <n v="-2.3040000000000001E-2"/>
    <n v="2.4565E-2"/>
    <n v="-0.19237499999999999"/>
    <n v="-1.4400000000000001E-3"/>
    <n v="0"/>
    <n v="0"/>
    <n v="0"/>
    <n v="0"/>
    <n v="0"/>
  </r>
  <r>
    <s v="1538"/>
    <s v="正峰"/>
    <x v="11"/>
    <n v="12.4"/>
    <n v="12.45"/>
    <n v="12.4"/>
    <n v="12.6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1"/>
    <n v="18.7"/>
    <n v="17.7"/>
    <n v="17.850000000000001"/>
    <n v="17.75"/>
    <n v="17.7"/>
    <n v="21"/>
    <n v="-14"/>
    <n v="0"/>
    <n v="-2"/>
    <n v="7"/>
    <n v="0"/>
    <n v="0"/>
    <n v="0"/>
    <n v="0"/>
    <n v="0"/>
    <n v="3.9269999999999999E-3"/>
    <n v="-2.4779999999999997E-3"/>
    <n v="0"/>
    <n v="-3.5500000000000001E-4"/>
    <n v="1.2389999999999999E-3"/>
    <n v="0"/>
    <n v="0"/>
    <n v="0"/>
    <n v="0"/>
    <n v="0"/>
  </r>
  <r>
    <s v="1540"/>
    <s v="喬福"/>
    <x v="11"/>
    <n v="15.75"/>
    <n v="15.85"/>
    <n v="15.75"/>
    <n v="15.8"/>
    <n v="16"/>
    <n v="39"/>
    <n v="-18"/>
    <n v="-14"/>
    <n v="-30"/>
    <n v="-4"/>
    <n v="0"/>
    <n v="0"/>
    <n v="0"/>
    <n v="0"/>
    <n v="0"/>
    <n v="6.1425000000000004E-3"/>
    <n v="-2.8530000000000001E-3"/>
    <n v="-2.2049999999999999E-3"/>
    <n v="-4.7400000000000003E-3"/>
    <n v="-6.4000000000000005E-4"/>
    <n v="0"/>
    <n v="0"/>
    <n v="0"/>
    <n v="0"/>
    <n v="0"/>
  </r>
  <r>
    <s v="1541"/>
    <s v="錩泰"/>
    <x v="11"/>
    <n v="49.5"/>
    <n v="49.85"/>
    <n v="49.95"/>
    <n v="49.45"/>
    <n v="49.8"/>
    <n v="4"/>
    <n v="-9"/>
    <n v="-7"/>
    <n v="3"/>
    <n v="8"/>
    <n v="0"/>
    <n v="0"/>
    <n v="0"/>
    <n v="0"/>
    <n v="0"/>
    <n v="1.98E-3"/>
    <n v="-4.4865E-3"/>
    <n v="-3.4965000000000005E-3"/>
    <n v="1.4835000000000002E-3"/>
    <n v="3.9839999999999997E-3"/>
    <n v="0"/>
    <n v="0"/>
    <n v="0"/>
    <n v="0"/>
    <n v="0"/>
  </r>
  <r>
    <s v="1558"/>
    <s v="伸興"/>
    <x v="11"/>
    <n v="165"/>
    <n v="164.5"/>
    <n v="164.5"/>
    <n v="164.5"/>
    <n v="165"/>
    <n v="28"/>
    <n v="-32"/>
    <n v="4"/>
    <n v="11"/>
    <n v="7"/>
    <n v="0"/>
    <n v="0"/>
    <n v="0"/>
    <n v="0"/>
    <n v="0"/>
    <n v="4.6199999999999998E-2"/>
    <n v="-5.2639999999999999E-2"/>
    <n v="6.5799999999999999E-3"/>
    <n v="1.8095E-2"/>
    <n v="1.155E-2"/>
    <n v="0"/>
    <n v="0"/>
    <n v="0"/>
    <n v="0"/>
    <n v="0"/>
  </r>
  <r>
    <s v="1560"/>
    <s v="中砂"/>
    <x v="11"/>
    <n v="63"/>
    <n v="63.7"/>
    <n v="63.8"/>
    <n v="63.4"/>
    <n v="64.2"/>
    <n v="92"/>
    <n v="-8"/>
    <n v="-35"/>
    <n v="8"/>
    <n v="126"/>
    <n v="0"/>
    <n v="0"/>
    <n v="0"/>
    <n v="0"/>
    <n v="0"/>
    <n v="5.7959999999999998E-2"/>
    <n v="-5.0959999999999998E-3"/>
    <n v="-2.2329999999999999E-2"/>
    <n v="5.0720000000000001E-3"/>
    <n v="8.0892000000000006E-2"/>
    <n v="0"/>
    <n v="0"/>
    <n v="0"/>
    <n v="0"/>
    <n v="0"/>
  </r>
  <r>
    <s v="1565"/>
    <s v="精華"/>
    <x v="13"/>
    <n v="279"/>
    <n v="277.5"/>
    <n v="282"/>
    <n v="279.5"/>
    <n v="280.5"/>
    <n v="22"/>
    <n v="-42"/>
    <n v="112"/>
    <n v="18"/>
    <n v="-17"/>
    <n v="0"/>
    <n v="0"/>
    <n v="0"/>
    <n v="-4"/>
    <n v="0"/>
    <n v="6.1379999999999997E-2"/>
    <n v="-0.11655"/>
    <n v="0.31584000000000001"/>
    <n v="5.0310000000000001E-2"/>
    <n v="-4.7684999999999998E-2"/>
    <n v="0"/>
    <n v="0"/>
    <n v="0"/>
    <n v="-1.1180000000000001E-2"/>
    <n v="0"/>
  </r>
  <r>
    <s v="1568"/>
    <s v="倉佑"/>
    <x v="6"/>
    <n v="25.05"/>
    <n v="25.7"/>
    <n v="25.25"/>
    <n v="24.7"/>
    <n v="25.65"/>
    <n v="150"/>
    <n v="31"/>
    <n v="-16"/>
    <n v="-29"/>
    <n v="9"/>
    <n v="0"/>
    <n v="0"/>
    <n v="0"/>
    <n v="0"/>
    <n v="0"/>
    <n v="3.7574999999999997E-2"/>
    <n v="7.9670000000000001E-3"/>
    <n v="-4.0400000000000002E-3"/>
    <n v="-7.1629999999999992E-3"/>
    <n v="2.3084999999999998E-3"/>
    <n v="0"/>
    <n v="0"/>
    <n v="0"/>
    <n v="0"/>
    <n v="0"/>
  </r>
  <r>
    <s v="1569"/>
    <s v="濱川"/>
    <x v="14"/>
    <n v="24.8"/>
    <n v="25.55"/>
    <n v="25.65"/>
    <n v="25.5"/>
    <n v="25.75"/>
    <n v="199"/>
    <n v="127"/>
    <n v="-31"/>
    <n v="-20"/>
    <n v="54"/>
    <n v="0"/>
    <n v="0"/>
    <n v="0"/>
    <n v="0"/>
    <n v="0"/>
    <n v="4.9352E-2"/>
    <n v="3.2448499999999998E-2"/>
    <n v="-7.9515000000000002E-3"/>
    <n v="-5.1000000000000004E-3"/>
    <n v="1.3905000000000001E-2"/>
    <n v="0"/>
    <n v="0"/>
    <n v="0"/>
    <n v="0"/>
    <n v="0"/>
  </r>
  <r>
    <s v="1570"/>
    <s v="力肯"/>
    <x v="11"/>
    <n v="15.05"/>
    <n v="15.2"/>
    <n v="15.35"/>
    <n v="15.5"/>
    <n v="15.95"/>
    <n v="26"/>
    <n v="37"/>
    <n v="10"/>
    <n v="18"/>
    <n v="42"/>
    <n v="0"/>
    <n v="0"/>
    <n v="0"/>
    <n v="0"/>
    <n v="0"/>
    <n v="3.9129999999999998E-3"/>
    <n v="5.6239999999999997E-3"/>
    <n v="1.5349999999999999E-3"/>
    <n v="2.7899999999999999E-3"/>
    <n v="6.6990000000000001E-3"/>
    <n v="0"/>
    <n v="0"/>
    <n v="0"/>
    <n v="0"/>
    <n v="0"/>
  </r>
  <r>
    <s v="1580"/>
    <s v="新麥"/>
    <x v="2"/>
    <n v="106.5"/>
    <n v="107.5"/>
    <n v="108"/>
    <n v="105.5"/>
    <n v="105"/>
    <n v="28"/>
    <n v="18"/>
    <n v="-10"/>
    <n v="-103"/>
    <n v="-61"/>
    <n v="0"/>
    <n v="23"/>
    <n v="0"/>
    <n v="0"/>
    <n v="0"/>
    <n v="2.9819999999999999E-2"/>
    <n v="1.9349999999999999E-2"/>
    <n v="-1.0800000000000001E-2"/>
    <n v="-0.108665"/>
    <n v="-6.4049999999999996E-2"/>
    <n v="0"/>
    <n v="2.4725E-2"/>
    <n v="0"/>
    <n v="0"/>
    <n v="0"/>
  </r>
  <r>
    <s v="1582"/>
    <s v="信錦"/>
    <x v="15"/>
    <n v="81"/>
    <n v="82.7"/>
    <n v="83.6"/>
    <n v="82.9"/>
    <n v="83.6"/>
    <n v="103"/>
    <n v="156"/>
    <n v="59"/>
    <n v="-58"/>
    <n v="-21"/>
    <n v="0"/>
    <n v="0"/>
    <n v="0"/>
    <n v="0"/>
    <n v="0"/>
    <n v="8.3430000000000004E-2"/>
    <n v="0.12901200000000002"/>
    <n v="4.9324E-2"/>
    <n v="-4.8082000000000007E-2"/>
    <n v="-1.7555999999999999E-2"/>
    <n v="0"/>
    <n v="0"/>
    <n v="0"/>
    <n v="0"/>
    <n v="0"/>
  </r>
  <r>
    <s v="1583"/>
    <s v="程泰"/>
    <x v="11"/>
    <n v="62.9"/>
    <n v="63.9"/>
    <n v="63.3"/>
    <n v="63"/>
    <n v="63.1"/>
    <n v="3"/>
    <n v="0"/>
    <n v="-7"/>
    <n v="-6"/>
    <n v="-2"/>
    <n v="0"/>
    <n v="0"/>
    <n v="0"/>
    <n v="0"/>
    <n v="0"/>
    <n v="1.8869999999999998E-3"/>
    <n v="0"/>
    <n v="-4.431E-3"/>
    <n v="-3.7799999999999999E-3"/>
    <n v="-1.2620000000000001E-3"/>
    <n v="0"/>
    <n v="0"/>
    <n v="0"/>
    <n v="0"/>
    <n v="0"/>
  </r>
  <r>
    <s v="1584"/>
    <s v="精剛"/>
    <x v="2"/>
    <n v="11.9"/>
    <n v="11.6"/>
    <n v="11.75"/>
    <n v="11.75"/>
    <n v="12.25"/>
    <n v="81"/>
    <n v="-155"/>
    <n v="75"/>
    <n v="-4"/>
    <n v="115"/>
    <n v="0"/>
    <n v="0"/>
    <n v="0"/>
    <n v="0"/>
    <n v="0"/>
    <n v="9.639E-3"/>
    <n v="-1.7979999999999999E-2"/>
    <n v="8.8124999999999992E-3"/>
    <n v="-4.6999999999999999E-4"/>
    <n v="1.4087499999999999E-2"/>
    <n v="0"/>
    <n v="0"/>
    <n v="0"/>
    <n v="0"/>
    <n v="0"/>
  </r>
  <r>
    <s v="1586"/>
    <s v="和勤"/>
    <x v="16"/>
    <n v="43.5"/>
    <n v="43.45"/>
    <n v="43.5"/>
    <n v="43.5"/>
    <n v="43.7"/>
    <n v="-12"/>
    <n v="61"/>
    <n v="20"/>
    <n v="8"/>
    <n v="34"/>
    <n v="0"/>
    <n v="0"/>
    <n v="0"/>
    <n v="0"/>
    <n v="0"/>
    <n v="-5.2199999999999998E-3"/>
    <n v="2.6504500000000004E-2"/>
    <n v="8.6999999999999994E-3"/>
    <n v="3.48E-3"/>
    <n v="1.4858000000000001E-2"/>
    <n v="0"/>
    <n v="0"/>
    <n v="0"/>
    <n v="0"/>
    <n v="0"/>
  </r>
  <r>
    <s v="1587"/>
    <s v="吉茂"/>
    <x v="11"/>
    <n v="27"/>
    <n v="27.4"/>
    <n v="27.35"/>
    <n v="27.45"/>
    <n v="28"/>
    <n v="88"/>
    <n v="-107"/>
    <n v="6"/>
    <n v="7"/>
    <n v="57"/>
    <n v="0"/>
    <n v="0"/>
    <n v="0"/>
    <n v="0"/>
    <n v="0"/>
    <n v="2.376E-2"/>
    <n v="-2.9317999999999997E-2"/>
    <n v="1.6410000000000003E-3"/>
    <n v="1.9215E-3"/>
    <n v="1.5959999999999998E-2"/>
    <n v="0"/>
    <n v="0"/>
    <n v="0"/>
    <n v="0"/>
    <n v="0"/>
  </r>
  <r>
    <s v="1589"/>
    <s v="永冠-KY"/>
    <x v="11"/>
    <n v="71.900000000000006"/>
    <n v="72.2"/>
    <n v="72.2"/>
    <n v="72.099999999999994"/>
    <n v="72.400000000000006"/>
    <n v="-45"/>
    <n v="1"/>
    <n v="-80"/>
    <n v="-67"/>
    <n v="105"/>
    <n v="0"/>
    <n v="0"/>
    <n v="0"/>
    <n v="0"/>
    <n v="0"/>
    <n v="-3.2355000000000002E-2"/>
    <n v="7.2199999999999999E-4"/>
    <n v="-5.7759999999999999E-2"/>
    <n v="-4.8306999999999996E-2"/>
    <n v="7.6020000000000004E-2"/>
    <n v="0"/>
    <n v="0"/>
    <n v="0"/>
    <n v="0"/>
    <n v="0"/>
  </r>
  <r>
    <s v="1590"/>
    <s v="亞德客-KY"/>
    <x v="11"/>
    <n v="1045"/>
    <n v="1075"/>
    <n v="1025"/>
    <n v="994"/>
    <n v="1005"/>
    <n v="255"/>
    <n v="7"/>
    <n v="39"/>
    <n v="-65"/>
    <n v="-50"/>
    <n v="16"/>
    <n v="0"/>
    <n v="9"/>
    <n v="0"/>
    <n v="-40"/>
    <n v="2.6647500000000002"/>
    <n v="7.5249999999999997E-2"/>
    <n v="0.39974999999999999"/>
    <n v="-0.64610000000000001"/>
    <n v="-0.50249999999999995"/>
    <n v="0.16719999999999999"/>
    <n v="0"/>
    <n v="9.2249999999999999E-2"/>
    <n v="0"/>
    <n v="-0.40200000000000002"/>
  </r>
  <r>
    <s v="1591"/>
    <s v="駿吉-KY"/>
    <x v="11"/>
    <n v="17.850000000000001"/>
    <n v="18.100000000000001"/>
    <n v="18.399999999999999"/>
    <n v="18.55"/>
    <n v="18.899999999999999"/>
    <n v="0"/>
    <n v="1"/>
    <n v="0"/>
    <n v="0"/>
    <n v="7"/>
    <n v="0"/>
    <n v="0"/>
    <n v="0"/>
    <n v="0"/>
    <n v="0"/>
    <n v="0"/>
    <n v="1.8100000000000001E-4"/>
    <n v="0"/>
    <n v="0"/>
    <n v="1.3229999999999997E-3"/>
    <n v="0"/>
    <n v="0"/>
    <n v="0"/>
    <n v="0"/>
    <n v="0"/>
  </r>
  <r>
    <s v="1592"/>
    <s v="英瑞-KY"/>
    <x v="6"/>
    <n v="2.98"/>
    <n v="3.05"/>
    <n v="2.99"/>
    <n v="2.97"/>
    <n v="3.05"/>
    <n v="47"/>
    <n v="-142"/>
    <n v="13"/>
    <n v="-3"/>
    <n v="-3"/>
    <n v="0"/>
    <n v="0"/>
    <n v="0"/>
    <n v="0"/>
    <n v="0"/>
    <n v="1.4006000000000001E-3"/>
    <n v="-4.3309999999999998E-3"/>
    <n v="3.8870000000000007E-4"/>
    <n v="-8.9099999999999997E-5"/>
    <n v="-9.1499999999999988E-5"/>
    <n v="0"/>
    <n v="0"/>
    <n v="0"/>
    <n v="0"/>
    <n v="0"/>
  </r>
  <r>
    <s v="1593"/>
    <s v="祺驊"/>
    <x v="13"/>
    <n v="95.3"/>
    <n v="95.4"/>
    <n v="95.9"/>
    <n v="94.9"/>
    <n v="95.2"/>
    <n v="28"/>
    <n v="-5"/>
    <n v="6"/>
    <n v="3"/>
    <n v="5"/>
    <n v="0"/>
    <n v="0"/>
    <n v="0"/>
    <n v="0"/>
    <n v="0"/>
    <n v="2.6683999999999999E-2"/>
    <n v="-4.7699999999999999E-3"/>
    <n v="5.7540000000000013E-3"/>
    <n v="2.8470000000000006E-3"/>
    <n v="4.7600000000000003E-3"/>
    <n v="0"/>
    <n v="0"/>
    <n v="0"/>
    <n v="0"/>
    <n v="0"/>
  </r>
  <r>
    <s v="1595"/>
    <s v="川寶"/>
    <x v="17"/>
    <n v="28.45"/>
    <n v="28.7"/>
    <n v="28.95"/>
    <n v="28.9"/>
    <n v="28.85"/>
    <n v="-1"/>
    <n v="0"/>
    <n v="0"/>
    <n v="0"/>
    <n v="-1"/>
    <n v="0"/>
    <n v="0"/>
    <n v="0"/>
    <n v="0"/>
    <n v="0"/>
    <n v="-2.8449999999999998E-4"/>
    <n v="0"/>
    <n v="0"/>
    <n v="0"/>
    <n v="-2.8850000000000002E-4"/>
    <n v="0"/>
    <n v="0"/>
    <n v="0"/>
    <n v="0"/>
    <n v="0"/>
  </r>
  <r>
    <s v="1597"/>
    <s v="直得"/>
    <x v="11"/>
    <n v="101"/>
    <n v="99.5"/>
    <n v="99.5"/>
    <n v="98.6"/>
    <n v="103.5"/>
    <n v="-269"/>
    <n v="-272"/>
    <n v="45"/>
    <n v="-6"/>
    <n v="-12"/>
    <n v="0"/>
    <n v="0"/>
    <n v="0"/>
    <n v="0"/>
    <n v="0"/>
    <n v="-0.27168999999999999"/>
    <n v="-0.27063999999999999"/>
    <n v="4.4775000000000002E-2"/>
    <n v="-5.9159999999999994E-3"/>
    <n v="-1.242E-2"/>
    <n v="0"/>
    <n v="0"/>
    <n v="0"/>
    <n v="0"/>
    <n v="0"/>
  </r>
  <r>
    <s v="1598"/>
    <s v="岱宇"/>
    <x v="13"/>
    <n v="89"/>
    <n v="87.5"/>
    <n v="90"/>
    <n v="91.2"/>
    <n v="90.6"/>
    <n v="-345"/>
    <n v="-177"/>
    <n v="357"/>
    <n v="232"/>
    <n v="-120"/>
    <n v="0"/>
    <n v="0"/>
    <n v="0"/>
    <n v="80"/>
    <n v="0"/>
    <n v="-0.30704999999999999"/>
    <n v="-0.15487500000000001"/>
    <n v="0.32129999999999997"/>
    <n v="0.21158400000000002"/>
    <n v="-0.10872"/>
    <n v="0"/>
    <n v="0"/>
    <n v="0"/>
    <n v="7.2959999999999997E-2"/>
    <n v="0"/>
  </r>
  <r>
    <s v="1599"/>
    <s v="宏佳騰"/>
    <x v="11"/>
    <n v="39.5"/>
    <n v="40.1"/>
    <n v="39.9"/>
    <n v="39.85"/>
    <n v="40.950000000000003"/>
    <n v="40"/>
    <n v="-5"/>
    <n v="-23"/>
    <n v="-13"/>
    <n v="33"/>
    <n v="0"/>
    <n v="0"/>
    <n v="0"/>
    <n v="0"/>
    <n v="0"/>
    <n v="1.5800000000000002E-2"/>
    <n v="-2.0049999999999998E-3"/>
    <n v="-9.1769999999999994E-3"/>
    <n v="-5.1805000000000011E-3"/>
    <n v="1.3513500000000001E-2"/>
    <n v="0"/>
    <n v="0"/>
    <n v="0"/>
    <n v="0"/>
    <n v="0"/>
  </r>
  <r>
    <s v="1603"/>
    <s v="華電"/>
    <x v="18"/>
    <n v="29.65"/>
    <n v="29.6"/>
    <n v="30.05"/>
    <n v="29.3"/>
    <n v="30"/>
    <n v="27"/>
    <n v="-164"/>
    <n v="170"/>
    <n v="-210"/>
    <n v="42"/>
    <n v="0"/>
    <n v="0"/>
    <n v="0"/>
    <n v="0"/>
    <n v="0"/>
    <n v="8.0054999999999987E-3"/>
    <n v="-4.8544000000000004E-2"/>
    <n v="5.1084999999999998E-2"/>
    <n v="-6.1530000000000001E-2"/>
    <n v="1.26E-2"/>
    <n v="0"/>
    <n v="0"/>
    <n v="0"/>
    <n v="0"/>
    <n v="0"/>
  </r>
  <r>
    <s v="1604"/>
    <s v="聲寶"/>
    <x v="19"/>
    <n v="28.35"/>
    <n v="28.4"/>
    <n v="28.85"/>
    <n v="29.2"/>
    <n v="29.5"/>
    <n v="214"/>
    <n v="-129"/>
    <n v="48"/>
    <n v="68"/>
    <n v="-86"/>
    <n v="0"/>
    <n v="0"/>
    <n v="0"/>
    <n v="0"/>
    <n v="0"/>
    <n v="6.0669000000000008E-2"/>
    <n v="-3.6636000000000002E-2"/>
    <n v="1.3848000000000003E-2"/>
    <n v="1.9855999999999999E-2"/>
    <n v="-2.537E-2"/>
    <n v="0"/>
    <n v="0"/>
    <n v="0"/>
    <n v="0"/>
    <n v="0"/>
  </r>
  <r>
    <s v="1605"/>
    <s v="華新"/>
    <x v="18"/>
    <n v="23.4"/>
    <n v="24"/>
    <n v="23.85"/>
    <n v="23.95"/>
    <n v="25.25"/>
    <n v="858"/>
    <n v="4903"/>
    <n v="-4585"/>
    <n v="-14545"/>
    <n v="3305"/>
    <n v="0"/>
    <n v="0"/>
    <n v="0"/>
    <n v="0"/>
    <n v="0"/>
    <n v="0.20077199999999998"/>
    <n v="1.17672"/>
    <n v="-1.0935225"/>
    <n v="-3.4835275000000001"/>
    <n v="0.83451249999999999"/>
    <n v="0"/>
    <n v="0"/>
    <n v="0"/>
    <n v="0"/>
    <n v="0"/>
  </r>
  <r>
    <s v="1608"/>
    <s v="華榮"/>
    <x v="18"/>
    <n v="23.9"/>
    <n v="24"/>
    <n v="24.3"/>
    <n v="24.35"/>
    <n v="26.75"/>
    <n v="-1041"/>
    <n v="-1826"/>
    <n v="1981"/>
    <n v="-2520"/>
    <n v="996"/>
    <n v="0"/>
    <n v="0"/>
    <n v="0"/>
    <n v="0"/>
    <n v="0"/>
    <n v="-0.24879899999999996"/>
    <n v="-0.43824000000000002"/>
    <n v="0.48138300000000001"/>
    <n v="-0.61362000000000005"/>
    <n v="0.26643"/>
    <n v="0"/>
    <n v="0"/>
    <n v="0"/>
    <n v="0"/>
    <n v="0"/>
  </r>
  <r>
    <s v="1609"/>
    <s v="大亞"/>
    <x v="18"/>
    <n v="25.65"/>
    <n v="25.8"/>
    <n v="26.8"/>
    <n v="26.9"/>
    <n v="28.25"/>
    <n v="1034"/>
    <n v="-2725"/>
    <n v="1920"/>
    <n v="-8656"/>
    <n v="848"/>
    <n v="0"/>
    <n v="0"/>
    <n v="0"/>
    <n v="0"/>
    <n v="0"/>
    <n v="0.26522099999999998"/>
    <n v="-0.70304999999999995"/>
    <n v="0.51456000000000002"/>
    <n v="-2.3284639999999999"/>
    <n v="0.23956"/>
    <n v="0"/>
    <n v="0"/>
    <n v="0"/>
    <n v="0"/>
    <n v="0"/>
  </r>
  <r>
    <s v="1611"/>
    <s v="中電"/>
    <x v="11"/>
    <n v="11.1"/>
    <n v="11.05"/>
    <n v="11.05"/>
    <n v="11.1"/>
    <n v="11.25"/>
    <n v="297"/>
    <n v="-332"/>
    <n v="149"/>
    <n v="81"/>
    <n v="253"/>
    <n v="0"/>
    <n v="0"/>
    <n v="0"/>
    <n v="0"/>
    <n v="0"/>
    <n v="3.2966999999999996E-2"/>
    <n v="-3.6686000000000003E-2"/>
    <n v="1.64645E-2"/>
    <n v="8.9910000000000007E-3"/>
    <n v="2.8462500000000002E-2"/>
    <n v="0"/>
    <n v="0"/>
    <n v="0"/>
    <n v="0"/>
    <n v="0"/>
  </r>
  <r>
    <s v="1612"/>
    <s v="宏泰"/>
    <x v="18"/>
    <n v="23.45"/>
    <n v="23.75"/>
    <n v="24.15"/>
    <n v="24"/>
    <n v="24.85"/>
    <n v="684"/>
    <n v="-832"/>
    <n v="816"/>
    <n v="-718"/>
    <n v="31"/>
    <n v="0"/>
    <n v="0"/>
    <n v="0"/>
    <n v="0"/>
    <n v="0"/>
    <n v="0.16039799999999999"/>
    <n v="-0.1976"/>
    <n v="0.19706399999999999"/>
    <n v="-0.17232"/>
    <n v="7.7035000000000003E-3"/>
    <n v="0"/>
    <n v="0"/>
    <n v="0"/>
    <n v="0"/>
    <n v="0"/>
  </r>
  <r>
    <s v="1614"/>
    <s v="三洋電"/>
    <x v="11"/>
    <n v="33.4"/>
    <n v="33.450000000000003"/>
    <n v="33.65"/>
    <n v="33.6"/>
    <n v="33.700000000000003"/>
    <n v="15"/>
    <n v="10"/>
    <n v="11"/>
    <n v="7"/>
    <n v="42"/>
    <n v="0"/>
    <n v="0"/>
    <n v="0"/>
    <n v="0"/>
    <n v="0"/>
    <n v="5.0099999999999997E-3"/>
    <n v="3.3449999999999999E-3"/>
    <n v="3.7014999999999999E-3"/>
    <n v="2.3520000000000004E-3"/>
    <n v="1.4154000000000002E-2"/>
    <n v="0"/>
    <n v="0"/>
    <n v="0"/>
    <n v="0"/>
    <n v="0"/>
  </r>
  <r>
    <s v="1615"/>
    <s v="大山"/>
    <x v="18"/>
    <n v="36.200000000000003"/>
    <n v="36.25"/>
    <n v="36.700000000000003"/>
    <n v="36.700000000000003"/>
    <n v="38.5"/>
    <n v="2"/>
    <n v="-49"/>
    <n v="80"/>
    <n v="-21"/>
    <n v="-62"/>
    <n v="0"/>
    <n v="0"/>
    <n v="0"/>
    <n v="0"/>
    <n v="0"/>
    <n v="7.2400000000000003E-4"/>
    <n v="-1.7762500000000001E-2"/>
    <n v="2.9360000000000001E-2"/>
    <n v="-7.7070000000000003E-3"/>
    <n v="-2.3869999999999999E-2"/>
    <n v="0"/>
    <n v="0"/>
    <n v="0"/>
    <n v="0"/>
    <n v="0"/>
  </r>
  <r>
    <s v="1616"/>
    <s v="億泰"/>
    <x v="18"/>
    <n v="8.85"/>
    <n v="8.99"/>
    <n v="8.82"/>
    <n v="8.6999999999999993"/>
    <n v="9.57"/>
    <n v="1"/>
    <n v="-212"/>
    <n v="60"/>
    <n v="-68"/>
    <n v="717"/>
    <n v="0"/>
    <n v="0"/>
    <n v="0"/>
    <n v="0"/>
    <n v="0"/>
    <n v="8.8499999999999996E-5"/>
    <n v="-1.9058800000000001E-2"/>
    <n v="5.2920000000000007E-3"/>
    <n v="-5.9159999999999994E-3"/>
    <n v="6.8616900000000008E-2"/>
    <n v="0"/>
    <n v="0"/>
    <n v="0"/>
    <n v="0"/>
    <n v="0"/>
  </r>
  <r>
    <s v="1617"/>
    <s v="榮星"/>
    <x v="18"/>
    <n v="17.8"/>
    <n v="17.8"/>
    <n v="17.850000000000001"/>
    <n v="17.850000000000001"/>
    <n v="18.899999999999999"/>
    <n v="60"/>
    <n v="-76"/>
    <n v="84"/>
    <n v="-66"/>
    <n v="-96"/>
    <n v="0"/>
    <n v="0"/>
    <n v="0"/>
    <n v="0"/>
    <n v="0"/>
    <n v="1.068E-2"/>
    <n v="-1.3528E-2"/>
    <n v="1.4994E-2"/>
    <n v="-1.1781000000000002E-2"/>
    <n v="-1.8143999999999997E-2"/>
    <n v="0"/>
    <n v="0"/>
    <n v="0"/>
    <n v="0"/>
    <n v="0"/>
  </r>
  <r>
    <s v="1618"/>
    <s v="合機"/>
    <x v="18"/>
    <n v="15.3"/>
    <n v="15.5"/>
    <n v="15.55"/>
    <n v="15.55"/>
    <n v="16"/>
    <n v="363"/>
    <n v="398"/>
    <n v="152"/>
    <n v="13"/>
    <n v="132"/>
    <n v="0"/>
    <n v="0"/>
    <n v="0"/>
    <n v="0"/>
    <n v="0"/>
    <n v="5.5539000000000005E-2"/>
    <n v="6.1690000000000002E-2"/>
    <n v="2.3636000000000001E-2"/>
    <n v="2.0214999999999999E-3"/>
    <n v="2.112E-2"/>
    <n v="0"/>
    <n v="0"/>
    <n v="0"/>
    <n v="0"/>
    <n v="0"/>
  </r>
  <r>
    <s v="1626"/>
    <s v="艾美特-KY"/>
    <x v="11"/>
    <n v="24.35"/>
    <n v="24.5"/>
    <n v="24.5"/>
    <n v="24"/>
    <n v="24.15"/>
    <n v="32"/>
    <n v="-14"/>
    <n v="-9"/>
    <n v="-25"/>
    <n v="-1"/>
    <n v="0"/>
    <n v="0"/>
    <n v="0"/>
    <n v="0"/>
    <n v="0"/>
    <n v="7.7920000000000003E-3"/>
    <n v="-3.4299999999999999E-3"/>
    <n v="-2.2049999999999999E-3"/>
    <n v="-6.0000000000000001E-3"/>
    <n v="-2.4149999999999999E-4"/>
    <n v="0"/>
    <n v="0"/>
    <n v="0"/>
    <n v="0"/>
    <n v="0"/>
  </r>
  <r>
    <s v="1701"/>
    <s v="中化"/>
    <x v="13"/>
    <n v="23.05"/>
    <n v="22.95"/>
    <n v="23.1"/>
    <n v="23.2"/>
    <n v="23.25"/>
    <n v="-132"/>
    <n v="-557"/>
    <n v="223"/>
    <n v="138"/>
    <n v="-162"/>
    <n v="0"/>
    <n v="0"/>
    <n v="0"/>
    <n v="0"/>
    <n v="0"/>
    <n v="-3.0425999999999998E-2"/>
    <n v="-0.12783149999999999"/>
    <n v="5.1513000000000003E-2"/>
    <n v="3.2015999999999996E-2"/>
    <n v="-3.7664999999999997E-2"/>
    <n v="0"/>
    <n v="0"/>
    <n v="0"/>
    <n v="0"/>
    <n v="0"/>
  </r>
  <r>
    <s v="1702"/>
    <s v="南僑"/>
    <x v="1"/>
    <n v="55.6"/>
    <n v="55.5"/>
    <n v="57.7"/>
    <n v="56.2"/>
    <n v="56.5"/>
    <n v="-86"/>
    <n v="-238"/>
    <n v="-262"/>
    <n v="-435"/>
    <n v="-160"/>
    <n v="0"/>
    <n v="0"/>
    <n v="0"/>
    <n v="0"/>
    <n v="0"/>
    <n v="-4.7816000000000004E-2"/>
    <n v="-0.13209000000000001"/>
    <n v="-0.151174"/>
    <n v="-0.24446999999999999"/>
    <n v="-9.0399999999999994E-2"/>
    <n v="0"/>
    <n v="0"/>
    <n v="0"/>
    <n v="0"/>
    <n v="0"/>
  </r>
  <r>
    <s v="1707"/>
    <s v="葡萄王"/>
    <x v="13"/>
    <n v="164.5"/>
    <n v="165"/>
    <n v="166"/>
    <n v="164.5"/>
    <n v="165"/>
    <n v="16"/>
    <n v="46"/>
    <n v="25"/>
    <n v="-45"/>
    <n v="14"/>
    <n v="0"/>
    <n v="0"/>
    <n v="0"/>
    <n v="0"/>
    <n v="0"/>
    <n v="2.632E-2"/>
    <n v="7.5899999999999995E-2"/>
    <n v="4.1500000000000002E-2"/>
    <n v="-7.4024999999999994E-2"/>
    <n v="2.3099999999999999E-2"/>
    <n v="0"/>
    <n v="0"/>
    <n v="0"/>
    <n v="0"/>
    <n v="0"/>
  </r>
  <r>
    <s v="1708"/>
    <s v="東鹼"/>
    <x v="20"/>
    <n v="26.6"/>
    <n v="26.5"/>
    <n v="26.6"/>
    <n v="26.7"/>
    <n v="27.1"/>
    <n v="67"/>
    <n v="-372"/>
    <n v="166"/>
    <n v="82"/>
    <n v="456"/>
    <n v="0"/>
    <n v="0"/>
    <n v="0"/>
    <n v="0"/>
    <n v="0"/>
    <n v="1.7822000000000001E-2"/>
    <n v="-9.8580000000000001E-2"/>
    <n v="4.4156000000000001E-2"/>
    <n v="2.1894E-2"/>
    <n v="0.12357600000000001"/>
    <n v="0"/>
    <n v="0"/>
    <n v="0"/>
    <n v="0"/>
    <n v="0"/>
  </r>
  <r>
    <s v="1709"/>
    <s v="和益"/>
    <x v="20"/>
    <n v="17.55"/>
    <n v="17.75"/>
    <n v="17.75"/>
    <n v="17.649999999999999"/>
    <n v="17.8"/>
    <n v="279"/>
    <n v="-338"/>
    <n v="99"/>
    <n v="-139"/>
    <n v="-47"/>
    <n v="0"/>
    <n v="0"/>
    <n v="0"/>
    <n v="0"/>
    <n v="0"/>
    <n v="4.8964500000000001E-2"/>
    <n v="-5.9995E-2"/>
    <n v="1.7572500000000001E-2"/>
    <n v="-2.45335E-2"/>
    <n v="-8.3660000000000002E-3"/>
    <n v="0"/>
    <n v="0"/>
    <n v="0"/>
    <n v="0"/>
    <n v="0"/>
  </r>
  <r>
    <s v="1710"/>
    <s v="東聯"/>
    <x v="4"/>
    <n v="20.85"/>
    <n v="21.2"/>
    <n v="21.2"/>
    <n v="21.1"/>
    <n v="21.4"/>
    <n v="-581"/>
    <n v="-598"/>
    <n v="32"/>
    <n v="-155"/>
    <n v="352"/>
    <n v="0"/>
    <n v="0"/>
    <n v="0"/>
    <n v="0"/>
    <n v="0"/>
    <n v="-0.12113850000000001"/>
    <n v="-0.126776"/>
    <n v="6.7840000000000001E-3"/>
    <n v="-3.2704999999999998E-2"/>
    <n v="7.5327999999999992E-2"/>
    <n v="0"/>
    <n v="0"/>
    <n v="0"/>
    <n v="0"/>
    <n v="0"/>
  </r>
  <r>
    <s v="1711"/>
    <s v="永光"/>
    <x v="20"/>
    <n v="17.75"/>
    <n v="17.75"/>
    <n v="19.05"/>
    <n v="19.600000000000001"/>
    <n v="19.2"/>
    <n v="526"/>
    <n v="441"/>
    <n v="1169"/>
    <n v="-2528"/>
    <n v="-1060"/>
    <n v="0"/>
    <n v="0"/>
    <n v="0"/>
    <n v="0"/>
    <n v="0"/>
    <n v="9.3365000000000004E-2"/>
    <n v="7.82775E-2"/>
    <n v="0.22269450000000002"/>
    <n v="-0.49548800000000004"/>
    <n v="-0.20352000000000001"/>
    <n v="0"/>
    <n v="0"/>
    <n v="0"/>
    <n v="0"/>
    <n v="0"/>
  </r>
  <r>
    <s v="1712"/>
    <s v="興農"/>
    <x v="13"/>
    <n v="21.45"/>
    <n v="21.65"/>
    <n v="21.65"/>
    <n v="21.55"/>
    <n v="21.6"/>
    <n v="102"/>
    <n v="54"/>
    <n v="77"/>
    <n v="-126"/>
    <n v="71"/>
    <n v="0"/>
    <n v="0"/>
    <n v="0"/>
    <n v="0"/>
    <n v="0"/>
    <n v="2.1879000000000003E-2"/>
    <n v="1.1690999999999998E-2"/>
    <n v="1.6670499999999998E-2"/>
    <n v="-2.7153000000000004E-2"/>
    <n v="1.5336000000000001E-2"/>
    <n v="0"/>
    <n v="0"/>
    <n v="0"/>
    <n v="0"/>
    <n v="0"/>
  </r>
  <r>
    <s v="1713"/>
    <s v="國化"/>
    <x v="20"/>
    <n v="21.4"/>
    <n v="21.6"/>
    <n v="21.95"/>
    <n v="22.1"/>
    <n v="22.35"/>
    <n v="33"/>
    <n v="-23"/>
    <n v="11"/>
    <n v="-40"/>
    <n v="-6"/>
    <n v="0"/>
    <n v="0"/>
    <n v="0"/>
    <n v="0"/>
    <n v="0"/>
    <n v="7.0619999999999997E-3"/>
    <n v="-4.9680000000000002E-3"/>
    <n v="2.4145E-3"/>
    <n v="-8.8400000000000006E-3"/>
    <n v="-1.3410000000000002E-3"/>
    <n v="0"/>
    <n v="0"/>
    <n v="0"/>
    <n v="0"/>
    <n v="0"/>
  </r>
  <r>
    <s v="1714"/>
    <s v="和桐"/>
    <x v="20"/>
    <n v="11.15"/>
    <n v="11"/>
    <n v="11.25"/>
    <n v="11.2"/>
    <n v="11.2"/>
    <n v="-831"/>
    <n v="866"/>
    <n v="3463"/>
    <n v="-4641"/>
    <n v="1262"/>
    <n v="0"/>
    <n v="0"/>
    <n v="0"/>
    <n v="0"/>
    <n v="0"/>
    <n v="-9.2656500000000003E-2"/>
    <n v="9.5259999999999997E-2"/>
    <n v="0.38958749999999998"/>
    <n v="-0.51979199999999992"/>
    <n v="0.141344"/>
    <n v="0"/>
    <n v="0"/>
    <n v="0"/>
    <n v="0"/>
    <n v="0"/>
  </r>
  <r>
    <s v="1717"/>
    <s v="長興"/>
    <x v="20"/>
    <n v="40.75"/>
    <n v="39.950000000000003"/>
    <n v="40.549999999999997"/>
    <n v="40"/>
    <n v="40.200000000000003"/>
    <n v="-2744"/>
    <n v="-701"/>
    <n v="1956"/>
    <n v="-1439"/>
    <n v="749"/>
    <n v="-253"/>
    <n v="-250"/>
    <n v="0"/>
    <n v="-2"/>
    <n v="-10"/>
    <n v="-1.11818"/>
    <n v="-0.28004950000000001"/>
    <n v="0.79315799999999992"/>
    <n v="-0.5756"/>
    <n v="0.30109800000000003"/>
    <n v="-0.10309749999999999"/>
    <n v="-9.9875000000000005E-2"/>
    <n v="0"/>
    <n v="-8.0000000000000004E-4"/>
    <n v="-4.0200000000000001E-3"/>
  </r>
  <r>
    <s v="1718"/>
    <s v="中纖"/>
    <x v="4"/>
    <n v="10.050000000000001"/>
    <n v="9.9700000000000006"/>
    <n v="10"/>
    <n v="10"/>
    <n v="10.15"/>
    <n v="-6372"/>
    <n v="-9077"/>
    <n v="4274"/>
    <n v="-164"/>
    <n v="1826"/>
    <n v="0"/>
    <n v="0"/>
    <n v="0"/>
    <n v="0"/>
    <n v="0"/>
    <n v="-0.64038600000000001"/>
    <n v="-0.90497689999999997"/>
    <n v="0.4274"/>
    <n v="-1.6400000000000001E-2"/>
    <n v="0.185339"/>
    <n v="0"/>
    <n v="0"/>
    <n v="0"/>
    <n v="0"/>
    <n v="0"/>
  </r>
  <r>
    <s v="1720"/>
    <s v="生達"/>
    <x v="13"/>
    <n v="38.6"/>
    <n v="38.200000000000003"/>
    <n v="38.25"/>
    <n v="38.25"/>
    <n v="38.549999999999997"/>
    <n v="7"/>
    <n v="-289"/>
    <n v="-59"/>
    <n v="-102"/>
    <n v="-19"/>
    <n v="0"/>
    <n v="0"/>
    <n v="0"/>
    <n v="0"/>
    <n v="0"/>
    <n v="2.702E-3"/>
    <n v="-0.11039800000000001"/>
    <n v="-2.2567500000000001E-2"/>
    <n v="-3.9015000000000001E-2"/>
    <n v="-7.3244999999999994E-3"/>
    <n v="0"/>
    <n v="0"/>
    <n v="0"/>
    <n v="0"/>
    <n v="0"/>
  </r>
  <r>
    <s v="1721"/>
    <s v="三晃"/>
    <x v="20"/>
    <n v="9.67"/>
    <n v="9.7100000000000009"/>
    <n v="9.68"/>
    <n v="9.58"/>
    <n v="9.6999999999999993"/>
    <n v="-30"/>
    <n v="-43"/>
    <n v="-97"/>
    <n v="-107"/>
    <n v="-1"/>
    <n v="0"/>
    <n v="0"/>
    <n v="0"/>
    <n v="0"/>
    <n v="0"/>
    <n v="-2.9010000000000004E-3"/>
    <n v="-4.1753000000000007E-3"/>
    <n v="-9.3895999999999997E-3"/>
    <n v="-1.0250599999999999E-2"/>
    <n v="-9.7E-5"/>
    <n v="0"/>
    <n v="0"/>
    <n v="0"/>
    <n v="0"/>
    <n v="0"/>
  </r>
  <r>
    <s v="1722"/>
    <s v="台肥"/>
    <x v="20"/>
    <n v="55"/>
    <n v="55.7"/>
    <n v="55.9"/>
    <n v="55.6"/>
    <n v="55.7"/>
    <n v="-453"/>
    <n v="165"/>
    <n v="33"/>
    <n v="-435"/>
    <n v="211"/>
    <n v="-90"/>
    <n v="-3"/>
    <n v="0"/>
    <n v="0"/>
    <n v="0"/>
    <n v="-0.24915000000000001"/>
    <n v="9.1905000000000001E-2"/>
    <n v="1.8447000000000002E-2"/>
    <n v="-0.24185999999999999"/>
    <n v="0.11752700000000001"/>
    <n v="-4.9500000000000002E-2"/>
    <n v="-1.6710000000000002E-3"/>
    <n v="0"/>
    <n v="0"/>
    <n v="0"/>
  </r>
  <r>
    <s v="1723"/>
    <s v="中碳"/>
    <x v="20"/>
    <n v="106.5"/>
    <n v="108"/>
    <n v="108"/>
    <n v="106"/>
    <n v="108.5"/>
    <n v="3"/>
    <n v="31"/>
    <n v="14"/>
    <n v="-55"/>
    <n v="45"/>
    <n v="0"/>
    <n v="0"/>
    <n v="0"/>
    <n v="0"/>
    <n v="0"/>
    <n v="3.1949999999999999E-3"/>
    <n v="3.3480000000000003E-2"/>
    <n v="1.512E-2"/>
    <n v="-5.8299999999999998E-2"/>
    <n v="4.8825E-2"/>
    <n v="0"/>
    <n v="0"/>
    <n v="0"/>
    <n v="0"/>
    <n v="0"/>
  </r>
  <r>
    <s v="1724"/>
    <s v="台硝"/>
    <x v="20"/>
    <n v="15.8"/>
    <n v="15.8"/>
    <n v="15.8"/>
    <n v="15.8"/>
    <n v="15.8"/>
    <n v="-11"/>
    <n v="-9"/>
    <n v="-16"/>
    <n v="-14"/>
    <n v="-14"/>
    <n v="0"/>
    <n v="0"/>
    <n v="0"/>
    <n v="0"/>
    <n v="0"/>
    <n v="-1.7380000000000002E-3"/>
    <n v="-1.4220000000000001E-3"/>
    <n v="-2.5280000000000003E-3"/>
    <n v="-2.212E-3"/>
    <n v="-2.212E-3"/>
    <n v="0"/>
    <n v="0"/>
    <n v="0"/>
    <n v="0"/>
    <n v="0"/>
  </r>
  <r>
    <s v="1725"/>
    <s v="元禎"/>
    <x v="20"/>
    <n v="18.399999999999999"/>
    <n v="18.45"/>
    <n v="18.7"/>
    <n v="18.649999999999999"/>
    <n v="18.899999999999999"/>
    <n v="-7"/>
    <n v="4"/>
    <n v="32"/>
    <n v="-15"/>
    <n v="-1"/>
    <n v="0"/>
    <n v="0"/>
    <n v="0"/>
    <n v="0"/>
    <n v="0"/>
    <n v="-1.2879999999999999E-3"/>
    <n v="7.3799999999999994E-4"/>
    <n v="5.9839999999999997E-3"/>
    <n v="-2.7975000000000001E-3"/>
    <n v="-1.8899999999999999E-4"/>
    <n v="0"/>
    <n v="0"/>
    <n v="0"/>
    <n v="0"/>
    <n v="0"/>
  </r>
  <r>
    <s v="1726"/>
    <s v="永記"/>
    <x v="20"/>
    <n v="73.7"/>
    <n v="74.2"/>
    <n v="73.8"/>
    <n v="73.7"/>
    <n v="74.5"/>
    <n v="3"/>
    <n v="5"/>
    <n v="-4"/>
    <n v="-12"/>
    <n v="3"/>
    <n v="0"/>
    <n v="0"/>
    <n v="0"/>
    <n v="0"/>
    <n v="0"/>
    <n v="2.2110000000000003E-3"/>
    <n v="3.7100000000000002E-3"/>
    <n v="-2.9519999999999998E-3"/>
    <n v="-8.8440000000000012E-3"/>
    <n v="2.235E-3"/>
    <n v="0"/>
    <n v="0"/>
    <n v="0"/>
    <n v="0"/>
    <n v="0"/>
  </r>
  <r>
    <s v="1727"/>
    <s v="中華化"/>
    <x v="20"/>
    <n v="12.25"/>
    <n v="12.4"/>
    <n v="12.7"/>
    <n v="12.6"/>
    <n v="12.75"/>
    <n v="6"/>
    <n v="10"/>
    <n v="3"/>
    <n v="-4"/>
    <n v="1"/>
    <n v="0"/>
    <n v="0"/>
    <n v="0"/>
    <n v="0"/>
    <n v="0"/>
    <n v="7.3499999999999998E-4"/>
    <n v="1.24E-3"/>
    <n v="3.8099999999999994E-4"/>
    <n v="-5.04E-4"/>
    <n v="1.2750000000000001E-4"/>
    <n v="0"/>
    <n v="0"/>
    <n v="0"/>
    <n v="0"/>
    <n v="0"/>
  </r>
  <r>
    <s v="1730"/>
    <s v="花仙子"/>
    <x v="20"/>
    <n v="70"/>
    <n v="69.5"/>
    <n v="69.5"/>
    <n v="69.599999999999994"/>
    <n v="69.3"/>
    <n v="-15"/>
    <n v="-180"/>
    <n v="-69"/>
    <n v="-102"/>
    <n v="-146"/>
    <n v="0"/>
    <n v="0"/>
    <n v="0"/>
    <n v="0"/>
    <n v="0"/>
    <n v="-1.0500000000000001E-2"/>
    <n v="-0.12509999999999999"/>
    <n v="-4.7954999999999998E-2"/>
    <n v="-7.0992E-2"/>
    <n v="-0.10117799999999999"/>
    <n v="0"/>
    <n v="0"/>
    <n v="0"/>
    <n v="0"/>
    <n v="0"/>
  </r>
  <r>
    <s v="1731"/>
    <s v="美吾華"/>
    <x v="13"/>
    <n v="20.5"/>
    <n v="20.3"/>
    <n v="20.350000000000001"/>
    <n v="20.65"/>
    <n v="20.55"/>
    <n v="-85"/>
    <n v="-71"/>
    <n v="81"/>
    <n v="272"/>
    <n v="29"/>
    <n v="0"/>
    <n v="0"/>
    <n v="0"/>
    <n v="0"/>
    <n v="0"/>
    <n v="-1.7425E-2"/>
    <n v="-1.4412999999999999E-2"/>
    <n v="1.6483500000000002E-2"/>
    <n v="5.6167999999999996E-2"/>
    <n v="5.9595000000000004E-3"/>
    <n v="0"/>
    <n v="0"/>
    <n v="0"/>
    <n v="0"/>
    <n v="0"/>
  </r>
  <r>
    <s v="1732"/>
    <s v="毛寶"/>
    <x v="20"/>
    <n v="39.700000000000003"/>
    <n v="37.35"/>
    <n v="39.700000000000003"/>
    <n v="40.1"/>
    <n v="39.1"/>
    <n v="249"/>
    <n v="165"/>
    <n v="-529"/>
    <n v="-73"/>
    <n v="-127"/>
    <n v="0"/>
    <n v="0"/>
    <n v="0"/>
    <n v="0"/>
    <n v="0"/>
    <n v="9.885300000000001E-2"/>
    <n v="6.1627500000000002E-2"/>
    <n v="-0.21001300000000003"/>
    <n v="-2.9273E-2"/>
    <n v="-4.9657E-2"/>
    <n v="0"/>
    <n v="0"/>
    <n v="0"/>
    <n v="0"/>
    <n v="0"/>
  </r>
  <r>
    <s v="1733"/>
    <s v="五鼎"/>
    <x v="13"/>
    <n v="23.9"/>
    <n v="23.9"/>
    <n v="24"/>
    <n v="24"/>
    <n v="24.15"/>
    <n v="66"/>
    <n v="-28"/>
    <n v="133"/>
    <n v="36"/>
    <n v="12"/>
    <n v="0"/>
    <n v="0"/>
    <n v="0"/>
    <n v="0"/>
    <n v="0"/>
    <n v="1.5774E-2"/>
    <n v="-6.6919999999999992E-3"/>
    <n v="3.1919999999999997E-2"/>
    <n v="8.6400000000000001E-3"/>
    <n v="2.8979999999999995E-3"/>
    <n v="0"/>
    <n v="0"/>
    <n v="0"/>
    <n v="0"/>
    <n v="0"/>
  </r>
  <r>
    <s v="1734"/>
    <s v="杏輝"/>
    <x v="13"/>
    <n v="31.65"/>
    <n v="31.05"/>
    <n v="31.35"/>
    <n v="31.3"/>
    <n v="31.1"/>
    <n v="-369"/>
    <n v="23"/>
    <n v="162"/>
    <n v="102"/>
    <n v="-112"/>
    <n v="0"/>
    <n v="0"/>
    <n v="0"/>
    <n v="0"/>
    <n v="0"/>
    <n v="-0.1167885"/>
    <n v="7.1414999999999994E-3"/>
    <n v="5.0786999999999999E-2"/>
    <n v="3.1925999999999996E-2"/>
    <n v="-3.4832000000000002E-2"/>
    <n v="0"/>
    <n v="0"/>
    <n v="0"/>
    <n v="0"/>
    <n v="0"/>
  </r>
  <r>
    <s v="1735"/>
    <s v="日勝化"/>
    <x v="4"/>
    <n v="17.649999999999999"/>
    <n v="17.649999999999999"/>
    <n v="17.95"/>
    <n v="18.100000000000001"/>
    <n v="18.100000000000001"/>
    <n v="11"/>
    <n v="-5"/>
    <n v="-2"/>
    <n v="-7"/>
    <n v="-2"/>
    <n v="0"/>
    <n v="0"/>
    <n v="0"/>
    <n v="0"/>
    <n v="0"/>
    <n v="1.9414999999999999E-3"/>
    <n v="-8.8250000000000004E-4"/>
    <n v="-3.59E-4"/>
    <n v="-1.2670000000000001E-3"/>
    <n v="-3.6200000000000002E-4"/>
    <n v="0"/>
    <n v="0"/>
    <n v="0"/>
    <n v="0"/>
    <n v="0"/>
  </r>
  <r>
    <s v="1736"/>
    <s v="喬山"/>
    <x v="13"/>
    <n v="77.8"/>
    <n v="80"/>
    <n v="79.2"/>
    <n v="79.900000000000006"/>
    <n v="79.7"/>
    <n v="135"/>
    <n v="-223"/>
    <n v="-138"/>
    <n v="-58"/>
    <n v="-85"/>
    <n v="0"/>
    <n v="0"/>
    <n v="0"/>
    <n v="0"/>
    <n v="0"/>
    <n v="0.10503"/>
    <n v="-0.1784"/>
    <n v="-0.109296"/>
    <n v="-4.6342000000000008E-2"/>
    <n v="-6.7745E-2"/>
    <n v="0"/>
    <n v="0"/>
    <n v="0"/>
    <n v="0"/>
    <n v="0"/>
  </r>
  <r>
    <s v="1737"/>
    <s v="臺鹽"/>
    <x v="1"/>
    <n v="32.200000000000003"/>
    <n v="31.95"/>
    <n v="32"/>
    <n v="31.85"/>
    <n v="32"/>
    <n v="72"/>
    <n v="-157"/>
    <n v="-37"/>
    <n v="-80"/>
    <n v="31"/>
    <n v="0"/>
    <n v="0"/>
    <n v="0"/>
    <n v="0"/>
    <n v="0"/>
    <n v="2.3184E-2"/>
    <n v="-5.0161499999999998E-2"/>
    <n v="-1.184E-2"/>
    <n v="-2.5479999999999999E-2"/>
    <n v="9.92E-3"/>
    <n v="0"/>
    <n v="0"/>
    <n v="0"/>
    <n v="0"/>
    <n v="0"/>
  </r>
  <r>
    <s v="1742"/>
    <s v="台蠟"/>
    <x v="20"/>
    <n v="15.8"/>
    <n v="15.9"/>
    <n v="15.9"/>
    <n v="15.6"/>
    <n v="15.8"/>
    <n v="-14"/>
    <n v="0"/>
    <n v="0"/>
    <n v="0"/>
    <n v="0"/>
    <n v="0"/>
    <n v="0"/>
    <n v="0"/>
    <n v="0"/>
    <n v="0"/>
    <n v="-2.212E-3"/>
    <n v="0"/>
    <n v="0"/>
    <n v="0"/>
    <n v="0"/>
    <n v="0"/>
    <n v="0"/>
    <n v="0"/>
    <n v="0"/>
    <n v="0"/>
  </r>
  <r>
    <s v="1752"/>
    <s v="南光"/>
    <x v="13"/>
    <n v="39"/>
    <n v="38.700000000000003"/>
    <n v="38.9"/>
    <n v="39.85"/>
    <n v="39.549999999999997"/>
    <n v="-26"/>
    <n v="-13"/>
    <n v="-3"/>
    <n v="220"/>
    <n v="-28"/>
    <n v="0"/>
    <n v="0"/>
    <n v="0"/>
    <n v="0"/>
    <n v="0"/>
    <n v="-1.014E-2"/>
    <n v="-5.0309999999999999E-3"/>
    <n v="-1.1669999999999999E-3"/>
    <n v="8.7669999999999998E-2"/>
    <n v="-1.1073999999999999E-2"/>
    <n v="0"/>
    <n v="0"/>
    <n v="0"/>
    <n v="0"/>
    <n v="0"/>
  </r>
  <r>
    <s v="1760"/>
    <s v="寶齡富錦"/>
    <x v="13"/>
    <n v="112"/>
    <n v="112"/>
    <n v="108.5"/>
    <n v="112.5"/>
    <n v="106.5"/>
    <n v="154"/>
    <n v="-16"/>
    <n v="175"/>
    <n v="48"/>
    <n v="25"/>
    <n v="0"/>
    <n v="0"/>
    <n v="0"/>
    <n v="0"/>
    <n v="0"/>
    <n v="0.17247999999999999"/>
    <n v="-1.7919999999999998E-2"/>
    <n v="0.18987499999999999"/>
    <n v="5.3999999999999999E-2"/>
    <n v="2.6624999999999999E-2"/>
    <n v="0"/>
    <n v="0"/>
    <n v="0"/>
    <n v="0"/>
    <n v="0"/>
  </r>
  <r>
    <s v="1762"/>
    <s v="中化生"/>
    <x v="13"/>
    <n v="64"/>
    <n v="62.9"/>
    <n v="63.2"/>
    <n v="64.099999999999994"/>
    <n v="64"/>
    <n v="-420"/>
    <n v="87"/>
    <n v="147"/>
    <n v="307"/>
    <n v="43"/>
    <n v="0"/>
    <n v="0"/>
    <n v="0"/>
    <n v="0"/>
    <n v="0"/>
    <n v="-0.26879999999999998"/>
    <n v="5.4723000000000001E-2"/>
    <n v="9.2904E-2"/>
    <n v="0.19678699999999996"/>
    <n v="2.7519999999999999E-2"/>
    <n v="0"/>
    <n v="0"/>
    <n v="0"/>
    <n v="0"/>
    <n v="0"/>
  </r>
  <r>
    <s v="1773"/>
    <s v="勝一"/>
    <x v="20"/>
    <n v="113"/>
    <n v="113"/>
    <n v="112.5"/>
    <n v="111"/>
    <n v="112"/>
    <n v="-24"/>
    <n v="-20"/>
    <n v="-17"/>
    <n v="-45"/>
    <n v="5"/>
    <n v="0"/>
    <n v="0"/>
    <n v="0"/>
    <n v="0"/>
    <n v="0"/>
    <n v="-2.7119999999999998E-2"/>
    <n v="-2.2599999999999999E-2"/>
    <n v="-1.9125E-2"/>
    <n v="-4.9950000000000001E-2"/>
    <n v="5.5999999999999999E-3"/>
    <n v="0"/>
    <n v="0"/>
    <n v="0"/>
    <n v="0"/>
    <n v="0"/>
  </r>
  <r>
    <s v="1776"/>
    <s v="展宇"/>
    <x v="20"/>
    <n v="16.95"/>
    <n v="17.25"/>
    <n v="17.399999999999999"/>
    <n v="17.149999999999999"/>
    <n v="17.2"/>
    <n v="-2"/>
    <n v="6"/>
    <n v="0"/>
    <n v="-10"/>
    <n v="-1"/>
    <n v="0"/>
    <n v="0"/>
    <n v="0"/>
    <n v="0"/>
    <n v="0"/>
    <n v="-3.39E-4"/>
    <n v="1.0349999999999999E-3"/>
    <n v="0"/>
    <n v="-1.7149999999999999E-3"/>
    <n v="-1.7199999999999998E-4"/>
    <n v="0"/>
    <n v="0"/>
    <n v="0"/>
    <n v="0"/>
    <n v="0"/>
  </r>
  <r>
    <s v="1777"/>
    <s v="生泰"/>
    <x v="13"/>
    <n v="81"/>
    <n v="80"/>
    <n v="79.900000000000006"/>
    <n v="80.3"/>
    <n v="81"/>
    <n v="-74"/>
    <n v="-90"/>
    <n v="-11"/>
    <n v="66"/>
    <n v="13"/>
    <n v="0"/>
    <n v="0"/>
    <n v="0"/>
    <n v="0"/>
    <n v="0"/>
    <n v="-5.994E-2"/>
    <n v="-7.1999999999999995E-2"/>
    <n v="-8.7890000000000017E-3"/>
    <n v="5.2998000000000003E-2"/>
    <n v="1.0529999999999999E-2"/>
    <n v="0"/>
    <n v="0"/>
    <n v="0"/>
    <n v="0"/>
    <n v="0"/>
  </r>
  <r>
    <s v="1781"/>
    <s v="合世"/>
    <x v="13"/>
    <n v="23.3"/>
    <n v="23.2"/>
    <n v="22.9"/>
    <n v="23.4"/>
    <n v="23.15"/>
    <n v="-26"/>
    <n v="8"/>
    <n v="-16"/>
    <n v="19"/>
    <n v="-34"/>
    <n v="0"/>
    <n v="0"/>
    <n v="0"/>
    <n v="0"/>
    <n v="0"/>
    <n v="-6.0580000000000009E-3"/>
    <n v="1.856E-3"/>
    <n v="-3.6639999999999997E-3"/>
    <n v="4.4459999999999994E-3"/>
    <n v="-7.8709999999999995E-3"/>
    <n v="0"/>
    <n v="0"/>
    <n v="0"/>
    <n v="0"/>
    <n v="0"/>
  </r>
  <r>
    <s v="1783"/>
    <s v="和康生"/>
    <x v="13"/>
    <n v="35.35"/>
    <n v="35.5"/>
    <n v="36.35"/>
    <n v="35.799999999999997"/>
    <n v="35.049999999999997"/>
    <n v="-532"/>
    <n v="-53"/>
    <n v="-167"/>
    <n v="67"/>
    <n v="-165"/>
    <n v="0"/>
    <n v="0"/>
    <n v="0"/>
    <n v="0"/>
    <n v="0"/>
    <n v="-0.18806200000000001"/>
    <n v="-1.8814999999999998E-2"/>
    <n v="-6.0704500000000002E-2"/>
    <n v="2.3986E-2"/>
    <n v="-5.7832499999999988E-2"/>
    <n v="0"/>
    <n v="0"/>
    <n v="0"/>
    <n v="0"/>
    <n v="0"/>
  </r>
  <r>
    <s v="1784"/>
    <s v="訊聯"/>
    <x v="13"/>
    <n v="40.75"/>
    <n v="40.4"/>
    <n v="40.950000000000003"/>
    <n v="42.35"/>
    <n v="41.55"/>
    <n v="71"/>
    <n v="72"/>
    <n v="265"/>
    <n v="304"/>
    <n v="26"/>
    <n v="0"/>
    <n v="0"/>
    <n v="0"/>
    <n v="0"/>
    <n v="0"/>
    <n v="2.89325E-2"/>
    <n v="2.9087999999999996E-2"/>
    <n v="0.1085175"/>
    <n v="0.128744"/>
    <n v="1.0803E-2"/>
    <n v="0"/>
    <n v="0"/>
    <n v="0"/>
    <n v="0"/>
    <n v="0"/>
  </r>
  <r>
    <s v="1785"/>
    <s v="光洋科"/>
    <x v="21"/>
    <n v="44.15"/>
    <n v="45.45"/>
    <n v="45.35"/>
    <n v="45.3"/>
    <n v="46"/>
    <n v="585"/>
    <n v="-221"/>
    <n v="-966"/>
    <n v="728"/>
    <n v="308"/>
    <n v="0"/>
    <n v="0"/>
    <n v="0"/>
    <n v="0"/>
    <n v="0"/>
    <n v="0.25827749999999999"/>
    <n v="-0.10044450000000001"/>
    <n v="-0.438081"/>
    <n v="0.32978400000000002"/>
    <n v="0.14168"/>
    <n v="0"/>
    <n v="0"/>
    <n v="0"/>
    <n v="0"/>
    <n v="0"/>
  </r>
  <r>
    <s v="1786"/>
    <s v="科妍"/>
    <x v="13"/>
    <n v="50.5"/>
    <n v="50.6"/>
    <n v="50.4"/>
    <n v="51"/>
    <n v="51.9"/>
    <n v="-6"/>
    <n v="2"/>
    <n v="3"/>
    <n v="-12"/>
    <n v="-21"/>
    <n v="0"/>
    <n v="0"/>
    <n v="0"/>
    <n v="0"/>
    <n v="0"/>
    <n v="-3.0300000000000001E-3"/>
    <n v="1.0120000000000001E-3"/>
    <n v="1.5119999999999999E-3"/>
    <n v="-6.1199999999999996E-3"/>
    <n v="-1.0898999999999999E-2"/>
    <n v="0"/>
    <n v="0"/>
    <n v="0"/>
    <n v="0"/>
    <n v="0"/>
  </r>
  <r>
    <s v="1788"/>
    <s v="杏昌"/>
    <x v="13"/>
    <n v="136"/>
    <n v="135.5"/>
    <n v="136"/>
    <n v="136.5"/>
    <n v="136"/>
    <n v="-6"/>
    <n v="-1"/>
    <n v="-4"/>
    <n v="1"/>
    <n v="-4"/>
    <n v="0"/>
    <n v="0"/>
    <n v="0"/>
    <n v="0"/>
    <n v="0"/>
    <n v="-8.1600000000000006E-3"/>
    <n v="-1.3550000000000001E-3"/>
    <n v="-5.4400000000000004E-3"/>
    <n v="1.3649999999999999E-3"/>
    <n v="-5.4400000000000004E-3"/>
    <n v="0"/>
    <n v="0"/>
    <n v="0"/>
    <n v="0"/>
    <n v="0"/>
  </r>
  <r>
    <s v="1789"/>
    <s v="神隆"/>
    <x v="13"/>
    <n v="25.85"/>
    <n v="25.65"/>
    <n v="25.9"/>
    <n v="27.8"/>
    <n v="28.5"/>
    <n v="-371"/>
    <n v="106"/>
    <n v="129"/>
    <n v="1345"/>
    <n v="2307"/>
    <n v="0"/>
    <n v="0"/>
    <n v="0"/>
    <n v="0"/>
    <n v="0"/>
    <n v="-9.5903500000000003E-2"/>
    <n v="2.7188999999999998E-2"/>
    <n v="3.3410999999999996E-2"/>
    <n v="0.37391000000000002"/>
    <n v="0.65749500000000005"/>
    <n v="0"/>
    <n v="0"/>
    <n v="0"/>
    <n v="0"/>
    <n v="0"/>
  </r>
  <r>
    <s v="1795"/>
    <s v="美時"/>
    <x v="13"/>
    <n v="92.1"/>
    <n v="93.2"/>
    <n v="92.2"/>
    <n v="96.4"/>
    <n v="94.9"/>
    <n v="-1841"/>
    <n v="2059"/>
    <n v="-678"/>
    <n v="1883"/>
    <n v="-1198"/>
    <n v="0"/>
    <n v="0"/>
    <n v="0"/>
    <n v="0"/>
    <n v="0"/>
    <n v="-1.6955609999999999"/>
    <n v="1.9189880000000001"/>
    <n v="-0.625116"/>
    <n v="1.815212"/>
    <n v="-1.1369020000000001"/>
    <n v="0"/>
    <n v="0"/>
    <n v="0"/>
    <n v="0"/>
    <n v="0"/>
  </r>
  <r>
    <s v="1796"/>
    <s v="金穎生技"/>
    <x v="13"/>
    <n v="32.6"/>
    <n v="32.6"/>
    <n v="32.799999999999997"/>
    <n v="33"/>
    <n v="33.049999999999997"/>
    <n v="0"/>
    <n v="0"/>
    <n v="1"/>
    <n v="0"/>
    <n v="0"/>
    <n v="0"/>
    <n v="0"/>
    <n v="0"/>
    <n v="0"/>
    <n v="0"/>
    <n v="0"/>
    <n v="0"/>
    <n v="3.2799999999999995E-4"/>
    <n v="0"/>
    <n v="0"/>
    <n v="0"/>
    <n v="0"/>
    <n v="0"/>
    <n v="0"/>
    <n v="0"/>
  </r>
  <r>
    <s v="1799"/>
    <s v="易威"/>
    <x v="13"/>
    <n v="16.8"/>
    <n v="16.55"/>
    <n v="16.7"/>
    <n v="17.399999999999999"/>
    <n v="17.399999999999999"/>
    <n v="3"/>
    <n v="-4"/>
    <n v="55"/>
    <n v="-9"/>
    <n v="-10"/>
    <n v="0"/>
    <n v="0"/>
    <n v="0"/>
    <n v="0"/>
    <n v="0"/>
    <n v="5.0400000000000011E-4"/>
    <n v="-6.6200000000000005E-4"/>
    <n v="9.1850000000000005E-3"/>
    <n v="-1.5659999999999999E-3"/>
    <n v="-1.74E-3"/>
    <n v="0"/>
    <n v="0"/>
    <n v="0"/>
    <n v="0"/>
    <n v="0"/>
  </r>
  <r>
    <s v="1802"/>
    <s v="台玻"/>
    <x v="22"/>
    <n v="29.55"/>
    <n v="30.45"/>
    <n v="30.4"/>
    <n v="29.5"/>
    <n v="32.450000000000003"/>
    <n v="-8577"/>
    <n v="-42"/>
    <n v="3407"/>
    <n v="-3795"/>
    <n v="9916"/>
    <n v="100"/>
    <n v="-61"/>
    <n v="0"/>
    <n v="0"/>
    <n v="0"/>
    <n v="-2.5345035"/>
    <n v="-1.2788999999999998E-2"/>
    <n v="1.035728"/>
    <n v="-1.1195250000000001"/>
    <n v="3.2177420000000003"/>
    <n v="2.955E-2"/>
    <n v="-1.8574500000000001E-2"/>
    <n v="0"/>
    <n v="0"/>
    <n v="0"/>
  </r>
  <r>
    <s v="1805"/>
    <s v="寶徠"/>
    <x v="5"/>
    <n v="13.95"/>
    <n v="14"/>
    <n v="14"/>
    <n v="13.85"/>
    <n v="14"/>
    <n v="59"/>
    <n v="-68"/>
    <n v="92"/>
    <n v="-33"/>
    <n v="23"/>
    <n v="0"/>
    <n v="0"/>
    <n v="0"/>
    <n v="0"/>
    <n v="0"/>
    <n v="8.2305E-3"/>
    <n v="-9.5200000000000007E-3"/>
    <n v="1.2880000000000001E-2"/>
    <n v="-4.5704999999999999E-3"/>
    <n v="3.2200000000000002E-3"/>
    <n v="0"/>
    <n v="0"/>
    <n v="0"/>
    <n v="0"/>
    <n v="0"/>
  </r>
  <r>
    <s v="1806"/>
    <s v="冠軍"/>
    <x v="22"/>
    <n v="11.15"/>
    <n v="11"/>
    <n v="11.5"/>
    <n v="11.1"/>
    <n v="11.65"/>
    <n v="-647"/>
    <n v="-444"/>
    <n v="1811"/>
    <n v="-1613"/>
    <n v="917"/>
    <n v="0"/>
    <n v="0"/>
    <n v="0"/>
    <n v="0"/>
    <n v="0"/>
    <n v="-7.2140499999999996E-2"/>
    <n v="-4.8840000000000001E-2"/>
    <n v="0.20826500000000001"/>
    <n v="-0.17904299999999998"/>
    <n v="0.10683050000000001"/>
    <n v="0"/>
    <n v="0"/>
    <n v="0"/>
    <n v="0"/>
    <n v="0"/>
  </r>
  <r>
    <s v="1808"/>
    <s v="潤隆"/>
    <x v="5"/>
    <n v="51.3"/>
    <n v="52"/>
    <n v="54.2"/>
    <n v="54"/>
    <n v="55"/>
    <n v="7"/>
    <n v="-3"/>
    <n v="-61"/>
    <n v="-274"/>
    <n v="-18"/>
    <n v="0"/>
    <n v="0"/>
    <n v="0"/>
    <n v="0"/>
    <n v="0"/>
    <n v="3.5909999999999996E-3"/>
    <n v="-1.56E-3"/>
    <n v="-3.3062000000000001E-2"/>
    <n v="-0.14796000000000001"/>
    <n v="-9.9000000000000008E-3"/>
    <n v="0"/>
    <n v="0"/>
    <n v="0"/>
    <n v="0"/>
    <n v="0"/>
  </r>
  <r>
    <s v="1809"/>
    <s v="中釉"/>
    <x v="22"/>
    <n v="13.6"/>
    <n v="13.5"/>
    <n v="13.75"/>
    <n v="13.7"/>
    <n v="14.15"/>
    <n v="106"/>
    <n v="-346"/>
    <n v="510"/>
    <n v="-50"/>
    <n v="-186"/>
    <n v="0"/>
    <n v="0"/>
    <n v="0"/>
    <n v="0"/>
    <n v="0"/>
    <n v="1.4415999999999998E-2"/>
    <n v="-4.6710000000000002E-2"/>
    <n v="7.0125000000000007E-2"/>
    <n v="-6.8500000000000002E-3"/>
    <n v="-2.6319000000000002E-2"/>
    <n v="0"/>
    <n v="0"/>
    <n v="0"/>
    <n v="0"/>
    <n v="0"/>
  </r>
  <r>
    <s v="1810"/>
    <s v="和成"/>
    <x v="22"/>
    <n v="11.5"/>
    <n v="11.3"/>
    <n v="11.25"/>
    <n v="11.15"/>
    <n v="11.3"/>
    <n v="-2661"/>
    <n v="-1205"/>
    <n v="359"/>
    <n v="-22"/>
    <n v="711"/>
    <n v="0"/>
    <n v="0"/>
    <n v="0"/>
    <n v="0"/>
    <n v="0"/>
    <n v="-0.30601499999999998"/>
    <n v="-0.13616500000000001"/>
    <n v="4.03875E-2"/>
    <n v="-2.4530000000000003E-3"/>
    <n v="8.0342999999999998E-2"/>
    <n v="0"/>
    <n v="0"/>
    <n v="0"/>
    <n v="0"/>
    <n v="0"/>
  </r>
  <r>
    <s v="1813"/>
    <s v="寶利徠"/>
    <x v="13"/>
    <n v="18"/>
    <n v="18.100000000000001"/>
    <n v="18.05"/>
    <n v="18.25"/>
    <n v="18.350000000000001"/>
    <n v="1"/>
    <n v="2"/>
    <n v="0"/>
    <n v="0"/>
    <n v="0"/>
    <n v="0"/>
    <n v="0"/>
    <n v="0"/>
    <n v="0"/>
    <n v="0"/>
    <n v="1.8000000000000001E-4"/>
    <n v="3.6200000000000002E-4"/>
    <n v="0"/>
    <n v="0"/>
    <n v="0"/>
    <n v="0"/>
    <n v="0"/>
    <n v="0"/>
    <n v="0"/>
    <n v="0"/>
  </r>
  <r>
    <s v="1815"/>
    <s v="富喬"/>
    <x v="17"/>
    <n v="14.5"/>
    <n v="15"/>
    <n v="15.2"/>
    <n v="15"/>
    <n v="15.75"/>
    <n v="-1904"/>
    <n v="-827"/>
    <n v="1735"/>
    <n v="-267"/>
    <n v="2869"/>
    <n v="0"/>
    <n v="0"/>
    <n v="0"/>
    <n v="0"/>
    <n v="0"/>
    <n v="-0.27607999999999999"/>
    <n v="-0.12404999999999999"/>
    <n v="0.26372000000000001"/>
    <n v="-4.0050000000000002E-2"/>
    <n v="0.45186749999999998"/>
    <n v="0"/>
    <n v="0"/>
    <n v="0"/>
    <n v="0"/>
    <n v="0"/>
  </r>
  <r>
    <s v="1817"/>
    <s v="凱撒衛"/>
    <x v="22"/>
    <n v="35.5"/>
    <n v="35.450000000000003"/>
    <n v="35.799999999999997"/>
    <n v="35.4"/>
    <n v="35.6"/>
    <n v="5"/>
    <n v="-8"/>
    <n v="-7"/>
    <n v="2"/>
    <n v="-25"/>
    <n v="0"/>
    <n v="0"/>
    <n v="0"/>
    <n v="0"/>
    <n v="0"/>
    <n v="1.7750000000000001E-3"/>
    <n v="-2.8360000000000004E-3"/>
    <n v="-2.5059999999999995E-3"/>
    <n v="7.0799999999999997E-4"/>
    <n v="-8.8999999999999999E-3"/>
    <n v="0"/>
    <n v="0"/>
    <n v="0"/>
    <n v="0"/>
    <n v="0"/>
  </r>
  <r>
    <s v="1903"/>
    <s v="士紙"/>
    <x v="23"/>
    <n v="51.2"/>
    <n v="50.4"/>
    <n v="52.2"/>
    <n v="52.2"/>
    <n v="53"/>
    <n v="64"/>
    <n v="-50"/>
    <n v="91"/>
    <n v="-113"/>
    <n v="0"/>
    <n v="0"/>
    <n v="0"/>
    <n v="0"/>
    <n v="0"/>
    <n v="0"/>
    <n v="3.2767999999999999E-2"/>
    <n v="-2.52E-2"/>
    <n v="4.7501999999999996E-2"/>
    <n v="-5.8986000000000004E-2"/>
    <n v="0"/>
    <n v="0"/>
    <n v="0"/>
    <n v="0"/>
    <n v="0"/>
    <n v="0"/>
  </r>
  <r>
    <s v="1904"/>
    <s v="正隆"/>
    <x v="23"/>
    <n v="42.35"/>
    <n v="41.7"/>
    <n v="41.6"/>
    <n v="40.9"/>
    <n v="41.2"/>
    <n v="-1057"/>
    <n v="-3175"/>
    <n v="-47"/>
    <n v="-537"/>
    <n v="231"/>
    <n v="1001"/>
    <n v="0"/>
    <n v="-1079"/>
    <n v="0"/>
    <n v="0"/>
    <n v="-0.44763950000000002"/>
    <n v="-1.3239749999999999"/>
    <n v="-1.9552E-2"/>
    <n v="-0.21963299999999999"/>
    <n v="9.5172000000000007E-2"/>
    <n v="0.42392350000000001"/>
    <n v="0"/>
    <n v="-0.44886400000000004"/>
    <n v="0"/>
    <n v="0"/>
  </r>
  <r>
    <s v="1905"/>
    <s v="華紙"/>
    <x v="23"/>
    <n v="22.9"/>
    <n v="22.55"/>
    <n v="22.8"/>
    <n v="22.85"/>
    <n v="23.85"/>
    <n v="-2665"/>
    <n v="-2974"/>
    <n v="3026"/>
    <n v="-2369"/>
    <n v="812"/>
    <n v="0"/>
    <n v="51"/>
    <n v="0"/>
    <n v="0"/>
    <n v="0"/>
    <n v="-0.61028499999999997"/>
    <n v="-0.67063699999999993"/>
    <n v="0.68992799999999999"/>
    <n v="-0.54131649999999998"/>
    <n v="0.193662"/>
    <n v="0"/>
    <n v="1.15005E-2"/>
    <n v="0"/>
    <n v="0"/>
    <n v="0"/>
  </r>
  <r>
    <s v="1906"/>
    <s v="寶隆"/>
    <x v="23"/>
    <n v="18.95"/>
    <n v="18.600000000000001"/>
    <n v="19.100000000000001"/>
    <n v="19.149999999999999"/>
    <n v="19.3"/>
    <n v="245"/>
    <n v="-120"/>
    <n v="100"/>
    <n v="28"/>
    <n v="185"/>
    <n v="0"/>
    <n v="0"/>
    <n v="0"/>
    <n v="0"/>
    <n v="0"/>
    <n v="4.6427499999999997E-2"/>
    <n v="-2.232E-2"/>
    <n v="1.9100000000000002E-2"/>
    <n v="5.3619999999999996E-3"/>
    <n v="3.5705000000000001E-2"/>
    <n v="0"/>
    <n v="0"/>
    <n v="0"/>
    <n v="0"/>
    <n v="0"/>
  </r>
  <r>
    <s v="1907"/>
    <s v="永豐餘"/>
    <x v="23"/>
    <n v="35.5"/>
    <n v="35.85"/>
    <n v="35.9"/>
    <n v="37.700000000000003"/>
    <n v="37.75"/>
    <n v="-668"/>
    <n v="-2077"/>
    <n v="3352"/>
    <n v="6653"/>
    <n v="-3033"/>
    <n v="1200"/>
    <n v="1821"/>
    <n v="1844"/>
    <n v="1840"/>
    <n v="1752"/>
    <n v="-0.23713999999999999"/>
    <n v="-0.7446045"/>
    <n v="1.203368"/>
    <n v="2.508181"/>
    <n v="-1.1449575000000001"/>
    <n v="0.42599999999999999"/>
    <n v="0.65282850000000003"/>
    <n v="0.66199599999999992"/>
    <n v="0.69367999999999996"/>
    <n v="0.66137999999999997"/>
  </r>
  <r>
    <s v="1909"/>
    <s v="榮成"/>
    <x v="23"/>
    <n v="22.5"/>
    <n v="22.45"/>
    <n v="22.65"/>
    <n v="22.55"/>
    <n v="23.4"/>
    <n v="-3094"/>
    <n v="-5510"/>
    <n v="2555"/>
    <n v="-1479"/>
    <n v="1833"/>
    <n v="-400"/>
    <n v="-160"/>
    <n v="-204"/>
    <n v="-45"/>
    <n v="0"/>
    <n v="-0.69615000000000005"/>
    <n v="-1.2369950000000001"/>
    <n v="0.57870750000000004"/>
    <n v="-0.33351450000000005"/>
    <n v="0.42892199999999997"/>
    <n v="-0.09"/>
    <n v="-3.5920000000000001E-2"/>
    <n v="-4.6205999999999997E-2"/>
    <n v="-1.01475E-2"/>
    <n v="0"/>
  </r>
  <r>
    <s v="2002"/>
    <s v="中鋼"/>
    <x v="12"/>
    <n v="35.5"/>
    <n v="34.450000000000003"/>
    <n v="34.85"/>
    <n v="34.6"/>
    <n v="36.549999999999997"/>
    <n v="-9621"/>
    <n v="-17647"/>
    <n v="34346"/>
    <n v="-24023"/>
    <n v="42857"/>
    <n v="-162"/>
    <n v="-12273"/>
    <n v="-14230"/>
    <n v="-1847"/>
    <n v="219"/>
    <n v="-3.4154550000000001"/>
    <n v="-6.0793914999999998"/>
    <n v="11.969581000000002"/>
    <n v="-8.3119580000000006"/>
    <n v="15.664233499999998"/>
    <n v="-5.7509999999999999E-2"/>
    <n v="-4.2280485000000008"/>
    <n v="-4.959155"/>
    <n v="-0.63906200000000002"/>
    <n v="8.0044500000000005E-2"/>
  </r>
  <r>
    <s v="2006"/>
    <s v="東和鋼鐵"/>
    <x v="12"/>
    <n v="46.85"/>
    <n v="46.15"/>
    <n v="47"/>
    <n v="45.9"/>
    <n v="47.95"/>
    <n v="-1617"/>
    <n v="-1369"/>
    <n v="2558"/>
    <n v="-3370"/>
    <n v="532"/>
    <n v="-377"/>
    <n v="-904"/>
    <n v="-427"/>
    <n v="1"/>
    <n v="-1554"/>
    <n v="-0.75756449999999997"/>
    <n v="-0.63179350000000001"/>
    <n v="1.2022600000000001"/>
    <n v="-1.5468299999999999"/>
    <n v="0.25509399999999999"/>
    <n v="-0.17662450000000002"/>
    <n v="-0.41719600000000001"/>
    <n v="-0.20069000000000001"/>
    <n v="4.5899999999999999E-4"/>
    <n v="-0.745143"/>
  </r>
  <r>
    <s v="2007"/>
    <s v="燁興"/>
    <x v="12"/>
    <n v="13.15"/>
    <n v="12.75"/>
    <n v="12.95"/>
    <n v="12.9"/>
    <n v="14.15"/>
    <n v="-78"/>
    <n v="218"/>
    <n v="662"/>
    <n v="-1091"/>
    <n v="656"/>
    <n v="0"/>
    <n v="0"/>
    <n v="0"/>
    <n v="0"/>
    <n v="0"/>
    <n v="-1.0257E-2"/>
    <n v="2.7795E-2"/>
    <n v="8.5729E-2"/>
    <n v="-0.140739"/>
    <n v="9.282399999999999E-2"/>
    <n v="0"/>
    <n v="0"/>
    <n v="0"/>
    <n v="0"/>
    <n v="0"/>
  </r>
  <r>
    <s v="2008"/>
    <s v="高興昌"/>
    <x v="12"/>
    <n v="16.600000000000001"/>
    <n v="16.2"/>
    <n v="16.55"/>
    <n v="16.55"/>
    <n v="18.2"/>
    <n v="-3"/>
    <n v="-43"/>
    <n v="80"/>
    <n v="-80"/>
    <n v="415"/>
    <n v="0"/>
    <n v="0"/>
    <n v="0"/>
    <n v="0"/>
    <n v="0"/>
    <n v="-4.9800000000000007E-4"/>
    <n v="-6.966E-3"/>
    <n v="1.324E-2"/>
    <n v="-1.324E-2"/>
    <n v="7.553E-2"/>
    <n v="0"/>
    <n v="0"/>
    <n v="0"/>
    <n v="0"/>
    <n v="0"/>
  </r>
  <r>
    <s v="2009"/>
    <s v="第一銅"/>
    <x v="12"/>
    <n v="59.6"/>
    <n v="57.2"/>
    <n v="58.8"/>
    <n v="59.3"/>
    <n v="65.2"/>
    <n v="-600"/>
    <n v="-66"/>
    <n v="1625"/>
    <n v="-821"/>
    <n v="2725"/>
    <n v="0"/>
    <n v="0"/>
    <n v="0"/>
    <n v="0"/>
    <n v="0"/>
    <n v="-0.35759999999999997"/>
    <n v="-3.7752000000000001E-2"/>
    <n v="0.95550000000000002"/>
    <n v="-0.48685299999999998"/>
    <n v="1.7766999999999999"/>
    <n v="0"/>
    <n v="0"/>
    <n v="0"/>
    <n v="0"/>
    <n v="0"/>
  </r>
  <r>
    <s v="2010"/>
    <s v="春源"/>
    <x v="12"/>
    <n v="19.7"/>
    <n v="19.600000000000001"/>
    <n v="20.100000000000001"/>
    <n v="20.100000000000001"/>
    <n v="20.65"/>
    <n v="-1185"/>
    <n v="-699"/>
    <n v="2991"/>
    <n v="-2084"/>
    <n v="39"/>
    <n v="0"/>
    <n v="0"/>
    <n v="0"/>
    <n v="0"/>
    <n v="0"/>
    <n v="-0.23344500000000001"/>
    <n v="-0.13700400000000001"/>
    <n v="0.60119100000000003"/>
    <n v="-0.41888400000000003"/>
    <n v="8.0534999999999999E-3"/>
    <n v="0"/>
    <n v="0"/>
    <n v="0"/>
    <n v="0"/>
    <n v="0"/>
  </r>
  <r>
    <s v="2012"/>
    <s v="春雨"/>
    <x v="12"/>
    <n v="26.1"/>
    <n v="25.3"/>
    <n v="25.6"/>
    <n v="25.8"/>
    <n v="28.35"/>
    <n v="-66"/>
    <n v="-309"/>
    <n v="197"/>
    <n v="-115"/>
    <n v="389"/>
    <n v="0"/>
    <n v="0"/>
    <n v="0"/>
    <n v="0"/>
    <n v="0"/>
    <n v="-1.7226000000000002E-2"/>
    <n v="-7.8176999999999996E-2"/>
    <n v="5.0432000000000005E-2"/>
    <n v="-2.9669999999999998E-2"/>
    <n v="0.11028150000000002"/>
    <n v="0"/>
    <n v="0"/>
    <n v="0"/>
    <n v="0"/>
    <n v="0"/>
  </r>
  <r>
    <s v="2013"/>
    <s v="中鋼構"/>
    <x v="12"/>
    <n v="40.9"/>
    <n v="41.05"/>
    <n v="41.3"/>
    <n v="41.45"/>
    <n v="43.1"/>
    <n v="219"/>
    <n v="34"/>
    <n v="423"/>
    <n v="-25"/>
    <n v="67"/>
    <n v="0"/>
    <n v="0"/>
    <n v="0"/>
    <n v="0"/>
    <n v="0"/>
    <n v="8.9570999999999998E-2"/>
    <n v="1.3956999999999999E-2"/>
    <n v="0.17469899999999997"/>
    <n v="-1.03625E-2"/>
    <n v="2.8877000000000003E-2"/>
    <n v="0"/>
    <n v="0"/>
    <n v="0"/>
    <n v="0"/>
    <n v="0"/>
  </r>
  <r>
    <s v="2014"/>
    <s v="中鴻"/>
    <x v="12"/>
    <n v="45.05"/>
    <n v="44"/>
    <n v="44.1"/>
    <n v="44.3"/>
    <n v="48.7"/>
    <n v="-10208"/>
    <n v="309"/>
    <n v="974"/>
    <n v="-2732"/>
    <n v="12155"/>
    <n v="0"/>
    <n v="-6081"/>
    <n v="-4038"/>
    <n v="0"/>
    <n v="0"/>
    <n v="-4.5987039999999997"/>
    <n v="0.13596"/>
    <n v="0.42953400000000003"/>
    <n v="-1.2102759999999999"/>
    <n v="5.9194849999999999"/>
    <n v="0"/>
    <n v="-2.67564"/>
    <n v="-1.7807580000000003"/>
    <n v="0"/>
    <n v="0"/>
  </r>
  <r>
    <s v="2015"/>
    <s v="豐興"/>
    <x v="12"/>
    <n v="72.599999999999994"/>
    <n v="73"/>
    <n v="72.7"/>
    <n v="71.5"/>
    <n v="74"/>
    <n v="-92"/>
    <n v="-146"/>
    <n v="-172"/>
    <n v="-318"/>
    <n v="229"/>
    <n v="0"/>
    <n v="-1"/>
    <n v="0"/>
    <n v="-67"/>
    <n v="0"/>
    <n v="-6.6792000000000004E-2"/>
    <n v="-0.10657999999999999"/>
    <n v="-0.12504399999999999"/>
    <n v="-0.22736999999999999"/>
    <n v="0.16946"/>
    <n v="0"/>
    <n v="-7.2999999999999996E-4"/>
    <n v="0"/>
    <n v="-4.7905000000000003E-2"/>
    <n v="0"/>
  </r>
  <r>
    <s v="2017"/>
    <s v="官田鋼"/>
    <x v="12"/>
    <n v="19.5"/>
    <n v="19.350000000000001"/>
    <n v="19.399999999999999"/>
    <n v="21.3"/>
    <n v="23.4"/>
    <n v="-883"/>
    <n v="-350"/>
    <n v="882"/>
    <n v="-32"/>
    <n v="-773"/>
    <n v="0"/>
    <n v="0"/>
    <n v="0"/>
    <n v="0"/>
    <n v="0"/>
    <n v="-0.172185"/>
    <n v="-6.7725000000000007E-2"/>
    <n v="0.17110799999999998"/>
    <n v="-6.816E-3"/>
    <n v="-0.18088199999999996"/>
    <n v="0"/>
    <n v="0"/>
    <n v="0"/>
    <n v="0"/>
    <n v="0"/>
  </r>
  <r>
    <s v="2020"/>
    <s v="美亞"/>
    <x v="12"/>
    <n v="30.6"/>
    <n v="30.75"/>
    <n v="30.95"/>
    <n v="34"/>
    <n v="34.700000000000003"/>
    <n v="-648"/>
    <n v="-532"/>
    <n v="485"/>
    <n v="721"/>
    <n v="-1060"/>
    <n v="0"/>
    <n v="0"/>
    <n v="0"/>
    <n v="0"/>
    <n v="0"/>
    <n v="-0.19828799999999999"/>
    <n v="-0.16359000000000001"/>
    <n v="0.1501075"/>
    <n v="0.24514"/>
    <n v="-0.36781999999999998"/>
    <n v="0"/>
    <n v="0"/>
    <n v="0"/>
    <n v="0"/>
    <n v="0"/>
  </r>
  <r>
    <s v="2022"/>
    <s v="聚亨"/>
    <x v="12"/>
    <n v="12.8"/>
    <n v="12.3"/>
    <n v="12.4"/>
    <n v="12.55"/>
    <n v="13.8"/>
    <n v="-1000"/>
    <n v="830"/>
    <n v="1677"/>
    <n v="-2168"/>
    <n v="533"/>
    <n v="0"/>
    <n v="0"/>
    <n v="0"/>
    <n v="0"/>
    <n v="0"/>
    <n v="-0.128"/>
    <n v="0.10209"/>
    <n v="0.20794799999999999"/>
    <n v="-0.27208399999999999"/>
    <n v="7.3554000000000008E-2"/>
    <n v="0"/>
    <n v="0"/>
    <n v="0"/>
    <n v="0"/>
    <n v="0"/>
  </r>
  <r>
    <s v="2023"/>
    <s v="燁輝"/>
    <x v="12"/>
    <n v="20.149999999999999"/>
    <n v="20.45"/>
    <n v="20.85"/>
    <n v="20.65"/>
    <n v="22.7"/>
    <n v="3456"/>
    <n v="-3809"/>
    <n v="2952"/>
    <n v="-8725"/>
    <n v="16540"/>
    <n v="0"/>
    <n v="0"/>
    <n v="0"/>
    <n v="0"/>
    <n v="0"/>
    <n v="0.69638399999999989"/>
    <n v="-0.77894050000000004"/>
    <n v="0.61549200000000004"/>
    <n v="-1.8017125000000001"/>
    <n v="3.7545799999999998"/>
    <n v="0"/>
    <n v="0"/>
    <n v="0"/>
    <n v="0"/>
    <n v="0"/>
  </r>
  <r>
    <s v="2024"/>
    <s v="志聯"/>
    <x v="12"/>
    <n v="16.100000000000001"/>
    <n v="16.05"/>
    <n v="16.100000000000001"/>
    <n v="16.7"/>
    <n v="18.350000000000001"/>
    <n v="-18"/>
    <n v="1"/>
    <n v="5"/>
    <n v="-3"/>
    <n v="116"/>
    <n v="0"/>
    <n v="0"/>
    <n v="0"/>
    <n v="0"/>
    <n v="0"/>
    <n v="-2.898E-3"/>
    <n v="1.605E-4"/>
    <n v="8.0500000000000005E-4"/>
    <n v="-5.0099999999999993E-4"/>
    <n v="2.1286000000000003E-2"/>
    <n v="0"/>
    <n v="0"/>
    <n v="0"/>
    <n v="0"/>
    <n v="0"/>
  </r>
  <r>
    <s v="2025"/>
    <s v="千興"/>
    <x v="12"/>
    <n v="3.8"/>
    <n v="3.49"/>
    <n v="3.57"/>
    <n v="3.85"/>
    <n v="3.98"/>
    <n v="50"/>
    <n v="24"/>
    <n v="23"/>
    <n v="53"/>
    <n v="150"/>
    <n v="0"/>
    <n v="0"/>
    <n v="0"/>
    <n v="0"/>
    <n v="0"/>
    <n v="1.9E-3"/>
    <n v="8.3760000000000008E-4"/>
    <n v="8.2109999999999995E-4"/>
    <n v="2.0405000000000002E-3"/>
    <n v="5.9699999999999996E-3"/>
    <n v="0"/>
    <n v="0"/>
    <n v="0"/>
    <n v="0"/>
    <n v="0"/>
  </r>
  <r>
    <s v="2027"/>
    <s v="大成鋼"/>
    <x v="12"/>
    <n v="40.200000000000003"/>
    <n v="39.75"/>
    <n v="40.700000000000003"/>
    <n v="40.9"/>
    <n v="44.95"/>
    <n v="584"/>
    <n v="-2354"/>
    <n v="16127"/>
    <n v="-6185"/>
    <n v="18138"/>
    <n v="-102"/>
    <n v="375"/>
    <n v="-40"/>
    <n v="1441"/>
    <n v="509"/>
    <n v="0.23476800000000003"/>
    <n v="-0.93571499999999996"/>
    <n v="6.5636890000000001"/>
    <n v="-2.5296650000000001"/>
    <n v="8.1530310000000004"/>
    <n v="-4.1004000000000006E-2"/>
    <n v="0.14906249999999999"/>
    <n v="-1.6279999999999999E-2"/>
    <n v="0.58936900000000003"/>
    <n v="0.22879550000000004"/>
  </r>
  <r>
    <s v="2028"/>
    <s v="威致"/>
    <x v="12"/>
    <n v="30.95"/>
    <n v="30.6"/>
    <n v="30.35"/>
    <n v="30.5"/>
    <n v="33.549999999999997"/>
    <n v="-292"/>
    <n v="-461"/>
    <n v="-79"/>
    <n v="-955"/>
    <n v="34"/>
    <n v="0"/>
    <n v="0"/>
    <n v="0"/>
    <n v="0"/>
    <n v="0"/>
    <n v="-9.0373999999999996E-2"/>
    <n v="-0.141066"/>
    <n v="-2.3976500000000001E-2"/>
    <n v="-0.29127500000000001"/>
    <n v="1.1406999999999999E-2"/>
    <n v="0"/>
    <n v="0"/>
    <n v="0"/>
    <n v="0"/>
    <n v="0"/>
  </r>
  <r>
    <s v="2029"/>
    <s v="盛餘"/>
    <x v="12"/>
    <n v="31.1"/>
    <n v="30.65"/>
    <n v="31.15"/>
    <n v="31.15"/>
    <n v="34.25"/>
    <n v="278"/>
    <n v="-449"/>
    <n v="873"/>
    <n v="-389"/>
    <n v="856"/>
    <n v="-215"/>
    <n v="0"/>
    <n v="-154"/>
    <n v="-199"/>
    <n v="-433"/>
    <n v="8.6458000000000007E-2"/>
    <n v="-0.13761849999999998"/>
    <n v="0.27193949999999995"/>
    <n v="-0.12117349999999999"/>
    <n v="0.29318"/>
    <n v="-6.6864999999999994E-2"/>
    <n v="0"/>
    <n v="-4.7970999999999993E-2"/>
    <n v="-6.1988499999999995E-2"/>
    <n v="-0.1483025"/>
  </r>
  <r>
    <s v="2030"/>
    <s v="彰源"/>
    <x v="12"/>
    <n v="18"/>
    <n v="17.75"/>
    <n v="17.95"/>
    <n v="19.05"/>
    <n v="20.100000000000001"/>
    <n v="-1261"/>
    <n v="-469"/>
    <n v="1307"/>
    <n v="-514"/>
    <n v="-2079"/>
    <n v="0"/>
    <n v="0"/>
    <n v="0"/>
    <n v="0"/>
    <n v="0"/>
    <n v="-0.22697999999999999"/>
    <n v="-8.3247500000000002E-2"/>
    <n v="0.23460649999999997"/>
    <n v="-9.7917000000000004E-2"/>
    <n v="-0.417879"/>
    <n v="0"/>
    <n v="0"/>
    <n v="0"/>
    <n v="0"/>
    <n v="0"/>
  </r>
  <r>
    <s v="2031"/>
    <s v="新光鋼"/>
    <x v="12"/>
    <n v="58.8"/>
    <n v="56.8"/>
    <n v="57.8"/>
    <n v="58.6"/>
    <n v="64.400000000000006"/>
    <n v="-4152"/>
    <n v="-94"/>
    <n v="1097"/>
    <n v="-4862"/>
    <n v="1804"/>
    <n v="-709"/>
    <n v="-4028"/>
    <n v="0"/>
    <n v="139"/>
    <n v="237"/>
    <n v="-2.4413759999999995"/>
    <n v="-5.3391999999999995E-2"/>
    <n v="0.63406600000000002"/>
    <n v="-2.849132"/>
    <n v="1.1617760000000001"/>
    <n v="-0.41689199999999998"/>
    <n v="-2.2879040000000002"/>
    <n v="0"/>
    <n v="8.1453999999999999E-2"/>
    <n v="0.15262800000000001"/>
  </r>
  <r>
    <s v="2032"/>
    <s v="新鋼"/>
    <x v="12"/>
    <n v="18.3"/>
    <n v="18.05"/>
    <n v="18.3"/>
    <n v="18.600000000000001"/>
    <n v="20.45"/>
    <n v="125"/>
    <n v="-254"/>
    <n v="211"/>
    <n v="-370"/>
    <n v="1343"/>
    <n v="0"/>
    <n v="0"/>
    <n v="0"/>
    <n v="0"/>
    <n v="0"/>
    <n v="2.2875E-2"/>
    <n v="-4.5846999999999999E-2"/>
    <n v="3.8613000000000001E-2"/>
    <n v="-6.8820000000000006E-2"/>
    <n v="0.27464349999999998"/>
    <n v="0"/>
    <n v="0"/>
    <n v="0"/>
    <n v="0"/>
    <n v="0"/>
  </r>
  <r>
    <s v="2033"/>
    <s v="佳大"/>
    <x v="12"/>
    <n v="15.8"/>
    <n v="15.5"/>
    <n v="15.7"/>
    <n v="15.8"/>
    <n v="17.350000000000001"/>
    <n v="-13"/>
    <n v="-83"/>
    <n v="112"/>
    <n v="-71"/>
    <n v="1044"/>
    <n v="0"/>
    <n v="0"/>
    <n v="0"/>
    <n v="0"/>
    <n v="0"/>
    <n v="-2.0540000000000003E-3"/>
    <n v="-1.2865E-2"/>
    <n v="1.7583999999999999E-2"/>
    <n v="-1.1217999999999999E-2"/>
    <n v="0.18113400000000002"/>
    <n v="0"/>
    <n v="0"/>
    <n v="0"/>
    <n v="0"/>
    <n v="0"/>
  </r>
  <r>
    <s v="2034"/>
    <s v="允強"/>
    <x v="12"/>
    <n v="29.35"/>
    <n v="28.9"/>
    <n v="29.8"/>
    <n v="29.7"/>
    <n v="32.4"/>
    <n v="-516"/>
    <n v="-250"/>
    <n v="438"/>
    <n v="-631"/>
    <n v="2649"/>
    <n v="0"/>
    <n v="0"/>
    <n v="0"/>
    <n v="0"/>
    <n v="0"/>
    <n v="-0.151446"/>
    <n v="-7.2249999999999995E-2"/>
    <n v="0.130524"/>
    <n v="-0.18740700000000002"/>
    <n v="0.85827599999999993"/>
    <n v="0"/>
    <n v="0"/>
    <n v="0"/>
    <n v="0"/>
    <n v="0"/>
  </r>
  <r>
    <s v="2035"/>
    <s v="唐榮"/>
    <x v="12"/>
    <n v="36.4"/>
    <n v="36.5"/>
    <n v="36.4"/>
    <n v="38.9"/>
    <n v="37.85"/>
    <n v="0"/>
    <n v="0"/>
    <n v="10"/>
    <n v="-4"/>
    <n v="-5"/>
    <n v="0"/>
    <n v="0"/>
    <n v="0"/>
    <n v="0"/>
    <n v="0"/>
    <n v="0"/>
    <n v="0"/>
    <n v="3.64E-3"/>
    <n v="-1.5559999999999999E-3"/>
    <n v="-1.8925000000000001E-3"/>
    <n v="0"/>
    <n v="0"/>
    <n v="0"/>
    <n v="0"/>
    <n v="0"/>
  </r>
  <r>
    <s v="2038"/>
    <s v="海光"/>
    <x v="12"/>
    <n v="31.55"/>
    <n v="30.3"/>
    <n v="30.75"/>
    <n v="33.799999999999997"/>
    <n v="37.15"/>
    <n v="-1826"/>
    <n v="12"/>
    <n v="1109"/>
    <n v="38"/>
    <n v="1247"/>
    <n v="0"/>
    <n v="0"/>
    <n v="0"/>
    <n v="0"/>
    <n v="0"/>
    <n v="-0.57610300000000003"/>
    <n v="3.6360000000000003E-3"/>
    <n v="0.34101749999999997"/>
    <n v="1.2843999999999998E-2"/>
    <n v="0.46326049999999996"/>
    <n v="0"/>
    <n v="0"/>
    <n v="0"/>
    <n v="0"/>
    <n v="0"/>
  </r>
  <r>
    <s v="2049"/>
    <s v="上銀"/>
    <x v="11"/>
    <n v="349.5"/>
    <n v="356.5"/>
    <n v="358"/>
    <n v="352.5"/>
    <n v="368.5"/>
    <n v="-107"/>
    <n v="15"/>
    <n v="227"/>
    <n v="128"/>
    <n v="634"/>
    <n v="75"/>
    <n v="0"/>
    <n v="0"/>
    <n v="0"/>
    <n v="0"/>
    <n v="-0.37396499999999999"/>
    <n v="5.3475000000000002E-2"/>
    <n v="0.81266000000000005"/>
    <n v="0.45119999999999999"/>
    <n v="2.33629"/>
    <n v="0.262125"/>
    <n v="0"/>
    <n v="0"/>
    <n v="0"/>
    <n v="0"/>
  </r>
  <r>
    <s v="2059"/>
    <s v="川湖"/>
    <x v="16"/>
    <n v="390"/>
    <n v="390.5"/>
    <n v="389.5"/>
    <n v="390.5"/>
    <n v="376.5"/>
    <n v="18"/>
    <n v="-13"/>
    <n v="-21"/>
    <n v="38"/>
    <n v="-47"/>
    <n v="2"/>
    <n v="3"/>
    <n v="1"/>
    <n v="0"/>
    <n v="0"/>
    <n v="7.0199999999999999E-2"/>
    <n v="-5.0764999999999998E-2"/>
    <n v="-8.1795000000000007E-2"/>
    <n v="0.14838999999999999"/>
    <n v="-0.176955"/>
    <n v="7.7999999999999996E-3"/>
    <n v="1.1715E-2"/>
    <n v="3.895E-3"/>
    <n v="0"/>
    <n v="0"/>
  </r>
  <r>
    <s v="2061"/>
    <s v="風青"/>
    <x v="18"/>
    <n v="21.75"/>
    <n v="22"/>
    <n v="21"/>
    <n v="21.2"/>
    <n v="22"/>
    <n v="-37"/>
    <n v="-81"/>
    <n v="16"/>
    <n v="3"/>
    <n v="-11"/>
    <n v="0"/>
    <n v="0"/>
    <n v="0"/>
    <n v="0"/>
    <n v="0"/>
    <n v="-8.0475000000000008E-3"/>
    <n v="-1.7819999999999999E-2"/>
    <n v="3.3600000000000001E-3"/>
    <n v="6.3599999999999996E-4"/>
    <n v="-2.4199999999999998E-3"/>
    <n v="0"/>
    <n v="0"/>
    <n v="0"/>
    <n v="0"/>
    <n v="0"/>
  </r>
  <r>
    <s v="2062"/>
    <s v="橋椿"/>
    <x v="2"/>
    <n v="28.3"/>
    <n v="27.6"/>
    <n v="28.1"/>
    <n v="27.7"/>
    <n v="27.85"/>
    <n v="65"/>
    <n v="-115"/>
    <n v="32"/>
    <n v="-19"/>
    <n v="65"/>
    <n v="0"/>
    <n v="0"/>
    <n v="0"/>
    <n v="0"/>
    <n v="0"/>
    <n v="1.8395000000000002E-2"/>
    <n v="-3.1739999999999997E-2"/>
    <n v="8.992E-3"/>
    <n v="-5.2629999999999994E-3"/>
    <n v="1.8102500000000001E-2"/>
    <n v="0"/>
    <n v="0"/>
    <n v="0"/>
    <n v="0"/>
    <n v="0"/>
  </r>
  <r>
    <s v="2063"/>
    <s v="世鎧"/>
    <x v="12"/>
    <n v="33.65"/>
    <n v="33.5"/>
    <n v="33.5"/>
    <n v="33.4"/>
    <n v="33.65"/>
    <n v="0"/>
    <n v="-2"/>
    <n v="-3"/>
    <n v="0"/>
    <n v="-8"/>
    <n v="0"/>
    <n v="0"/>
    <n v="0"/>
    <n v="0"/>
    <n v="0"/>
    <n v="0"/>
    <n v="-6.7000000000000002E-4"/>
    <n v="-1.005E-3"/>
    <n v="0"/>
    <n v="-2.6919999999999999E-3"/>
    <n v="0"/>
    <n v="0"/>
    <n v="0"/>
    <n v="0"/>
    <n v="0"/>
  </r>
  <r>
    <s v="2064"/>
    <s v="晉椿"/>
    <x v="12"/>
    <n v="16.350000000000001"/>
    <n v="16.2"/>
    <n v="16.55"/>
    <n v="16.399999999999999"/>
    <n v="16.55"/>
    <n v="-14"/>
    <n v="-1"/>
    <n v="0"/>
    <n v="0"/>
    <n v="3"/>
    <n v="0"/>
    <n v="0"/>
    <n v="0"/>
    <n v="0"/>
    <n v="0"/>
    <n v="-2.2890000000000002E-3"/>
    <n v="-1.6199999999999998E-4"/>
    <n v="0"/>
    <n v="0"/>
    <n v="4.9650000000000009E-4"/>
    <n v="0"/>
    <n v="0"/>
    <n v="0"/>
    <n v="0"/>
    <n v="0"/>
  </r>
  <r>
    <s v="2065"/>
    <s v="世豐"/>
    <x v="12"/>
    <n v="46.6"/>
    <n v="46.45"/>
    <n v="46.4"/>
    <n v="46.9"/>
    <n v="46.9"/>
    <n v="16"/>
    <n v="-12"/>
    <n v="54"/>
    <n v="14"/>
    <n v="21"/>
    <n v="0"/>
    <n v="0"/>
    <n v="0"/>
    <n v="0"/>
    <n v="0"/>
    <n v="7.456E-3"/>
    <n v="-5.5740000000000008E-3"/>
    <n v="2.5055999999999998E-2"/>
    <n v="6.5660000000000007E-3"/>
    <n v="9.8490000000000001E-3"/>
    <n v="0"/>
    <n v="0"/>
    <n v="0"/>
    <n v="0"/>
    <n v="0"/>
  </r>
  <r>
    <s v="2066"/>
    <s v="世德"/>
    <x v="6"/>
    <n v="51"/>
    <n v="52.3"/>
    <n v="52.2"/>
    <n v="51.1"/>
    <n v="51.9"/>
    <n v="9"/>
    <n v="0"/>
    <n v="6"/>
    <n v="0"/>
    <n v="0"/>
    <n v="0"/>
    <n v="0"/>
    <n v="0"/>
    <n v="0"/>
    <n v="0"/>
    <n v="4.5900000000000003E-3"/>
    <n v="0"/>
    <n v="3.1320000000000007E-3"/>
    <n v="0"/>
    <n v="0"/>
    <n v="0"/>
    <n v="0"/>
    <n v="0"/>
    <n v="0"/>
    <n v="0"/>
  </r>
  <r>
    <s v="2067"/>
    <s v="嘉鋼"/>
    <x v="11"/>
    <n v="12.8"/>
    <n v="13"/>
    <n v="13"/>
    <n v="13"/>
    <n v="12.7"/>
    <n v="15"/>
    <n v="-5"/>
    <n v="-6"/>
    <n v="-20"/>
    <n v="-14"/>
    <n v="0"/>
    <n v="0"/>
    <n v="0"/>
    <n v="0"/>
    <n v="0"/>
    <n v="1.92E-3"/>
    <n v="-6.4999999999999997E-4"/>
    <n v="-7.7999999999999999E-4"/>
    <n v="-2.5999999999999999E-3"/>
    <n v="-1.7779999999999998E-3"/>
    <n v="0"/>
    <n v="0"/>
    <n v="0"/>
    <n v="0"/>
    <n v="0"/>
  </r>
  <r>
    <s v="2069"/>
    <s v="運錩"/>
    <x v="12"/>
    <n v="22.3"/>
    <n v="22.3"/>
    <n v="22.1"/>
    <n v="22.35"/>
    <n v="24.55"/>
    <n v="-116"/>
    <n v="-50"/>
    <n v="216"/>
    <n v="-74"/>
    <n v="1759"/>
    <n v="0"/>
    <n v="0"/>
    <n v="0"/>
    <n v="0"/>
    <n v="0"/>
    <n v="-2.5868000000000002E-2"/>
    <n v="-1.115E-2"/>
    <n v="4.7736000000000001E-2"/>
    <n v="-1.6539000000000002E-2"/>
    <n v="0.43183450000000007"/>
    <n v="0"/>
    <n v="0"/>
    <n v="0"/>
    <n v="0"/>
    <n v="0"/>
  </r>
  <r>
    <s v="2070"/>
    <s v="精湛"/>
    <x v="11"/>
    <n v="28.65"/>
    <n v="27.95"/>
    <n v="28.45"/>
    <n v="28.5"/>
    <n v="28.7"/>
    <n v="0"/>
    <n v="-1"/>
    <n v="0"/>
    <n v="2"/>
    <n v="0"/>
    <n v="0"/>
    <n v="0"/>
    <n v="0"/>
    <n v="0"/>
    <n v="0"/>
    <n v="0"/>
    <n v="-2.7950000000000002E-4"/>
    <n v="0"/>
    <n v="5.6999999999999998E-4"/>
    <n v="0"/>
    <n v="0"/>
    <n v="0"/>
    <n v="0"/>
    <n v="0"/>
    <n v="0"/>
  </r>
  <r>
    <s v="2101"/>
    <s v="南港"/>
    <x v="24"/>
    <n v="38.4"/>
    <n v="38.549999999999997"/>
    <n v="38.450000000000003"/>
    <n v="38.15"/>
    <n v="38.25"/>
    <n v="239"/>
    <n v="105"/>
    <n v="289"/>
    <n v="-151"/>
    <n v="223"/>
    <n v="0"/>
    <n v="0"/>
    <n v="0"/>
    <n v="0"/>
    <n v="0"/>
    <n v="9.177600000000001E-2"/>
    <n v="4.0477499999999993E-2"/>
    <n v="0.11112050000000001"/>
    <n v="-5.7606499999999998E-2"/>
    <n v="8.5297499999999998E-2"/>
    <n v="0"/>
    <n v="0"/>
    <n v="0"/>
    <n v="0"/>
    <n v="0"/>
  </r>
  <r>
    <s v="2102"/>
    <s v="泰豐"/>
    <x v="24"/>
    <n v="29"/>
    <n v="27"/>
    <n v="29"/>
    <n v="29.2"/>
    <n v="28.6"/>
    <n v="906"/>
    <n v="-2529"/>
    <n v="60"/>
    <n v="493"/>
    <n v="-762"/>
    <n v="0"/>
    <n v="0"/>
    <n v="0"/>
    <n v="0"/>
    <n v="0"/>
    <n v="0.26273999999999997"/>
    <n v="-0.68283000000000005"/>
    <n v="1.7399999999999999E-2"/>
    <n v="0.143956"/>
    <n v="-0.21793200000000001"/>
    <n v="0"/>
    <n v="0"/>
    <n v="0"/>
    <n v="0"/>
    <n v="0"/>
  </r>
  <r>
    <s v="2103"/>
    <s v="台橡"/>
    <x v="24"/>
    <n v="29.2"/>
    <n v="29.4"/>
    <n v="30.2"/>
    <n v="29.8"/>
    <n v="30.7"/>
    <n v="1591"/>
    <n v="-46"/>
    <n v="4284"/>
    <n v="-1661"/>
    <n v="1062"/>
    <n v="-370"/>
    <n v="0"/>
    <n v="0"/>
    <n v="0"/>
    <n v="0"/>
    <n v="0.46457199999999998"/>
    <n v="-1.3523999999999998E-2"/>
    <n v="1.293768"/>
    <n v="-0.49497800000000003"/>
    <n v="0.32603399999999999"/>
    <n v="-0.10804"/>
    <n v="0"/>
    <n v="0"/>
    <n v="0"/>
    <n v="0"/>
  </r>
  <r>
    <s v="2104"/>
    <s v="國際中橡"/>
    <x v="24"/>
    <n v="24.3"/>
    <n v="24.6"/>
    <n v="24.8"/>
    <n v="24.45"/>
    <n v="24.9"/>
    <n v="429"/>
    <n v="-173"/>
    <n v="176"/>
    <n v="-354"/>
    <n v="162"/>
    <n v="0"/>
    <n v="0"/>
    <n v="0"/>
    <n v="0"/>
    <n v="0"/>
    <n v="0.10424700000000001"/>
    <n v="-4.2557999999999999E-2"/>
    <n v="4.3647999999999999E-2"/>
    <n v="-8.6552999999999991E-2"/>
    <n v="4.0337999999999999E-2"/>
    <n v="0"/>
    <n v="0"/>
    <n v="0"/>
    <n v="0"/>
    <n v="0"/>
  </r>
  <r>
    <s v="2105"/>
    <s v="正新"/>
    <x v="24"/>
    <n v="44.6"/>
    <n v="46.3"/>
    <n v="46.25"/>
    <n v="47.15"/>
    <n v="47.4"/>
    <n v="-31"/>
    <n v="-1112"/>
    <n v="-1072"/>
    <n v="-919"/>
    <n v="-2797"/>
    <n v="0"/>
    <n v="-2"/>
    <n v="0"/>
    <n v="1"/>
    <n v="130"/>
    <n v="-1.3826000000000001E-2"/>
    <n v="-0.51485599999999998"/>
    <n v="-0.49580000000000002"/>
    <n v="-0.43330849999999999"/>
    <n v="-1.3257779999999999"/>
    <n v="0"/>
    <n v="-9.2599999999999996E-4"/>
    <n v="0"/>
    <n v="4.7149999999999997E-4"/>
    <n v="6.1620000000000001E-2"/>
  </r>
  <r>
    <s v="2106"/>
    <s v="建大"/>
    <x v="24"/>
    <n v="38.799999999999997"/>
    <n v="40.200000000000003"/>
    <n v="39.85"/>
    <n v="40.1"/>
    <n v="41.15"/>
    <n v="-57"/>
    <n v="-322"/>
    <n v="-223"/>
    <n v="101"/>
    <n v="374"/>
    <n v="0"/>
    <n v="21"/>
    <n v="10"/>
    <n v="0"/>
    <n v="0"/>
    <n v="-2.2116E-2"/>
    <n v="-0.129444"/>
    <n v="-8.8865500000000014E-2"/>
    <n v="4.0501000000000002E-2"/>
    <n v="0.15390100000000001"/>
    <n v="0"/>
    <n v="8.4419999999999999E-3"/>
    <n v="3.9849999999999998E-3"/>
    <n v="0"/>
    <n v="0"/>
  </r>
  <r>
    <s v="2107"/>
    <s v="厚生"/>
    <x v="24"/>
    <n v="23.55"/>
    <n v="23.85"/>
    <n v="23.7"/>
    <n v="23.7"/>
    <n v="24.05"/>
    <n v="154"/>
    <n v="-317"/>
    <n v="-137"/>
    <n v="-113"/>
    <n v="13"/>
    <n v="0"/>
    <n v="0"/>
    <n v="0"/>
    <n v="0"/>
    <n v="0"/>
    <n v="3.6267000000000001E-2"/>
    <n v="-7.5604500000000005E-2"/>
    <n v="-3.2468999999999998E-2"/>
    <n v="-2.6780999999999999E-2"/>
    <n v="3.1265000000000004E-3"/>
    <n v="0"/>
    <n v="0"/>
    <n v="0"/>
    <n v="0"/>
    <n v="0"/>
  </r>
  <r>
    <s v="2108"/>
    <s v="南帝"/>
    <x v="24"/>
    <n v="126"/>
    <n v="126.5"/>
    <n v="127.5"/>
    <n v="134"/>
    <n v="131"/>
    <n v="-2485"/>
    <n v="621"/>
    <n v="-712"/>
    <n v="3556"/>
    <n v="-3685"/>
    <n v="0"/>
    <n v="-1"/>
    <n v="0"/>
    <n v="0"/>
    <n v="1"/>
    <n v="-3.1311"/>
    <n v="0.78556499999999996"/>
    <n v="-0.90780000000000005"/>
    <n v="4.7650399999999999"/>
    <n v="-4.82735"/>
    <n v="0"/>
    <n v="-1.2650000000000001E-3"/>
    <n v="0"/>
    <n v="0"/>
    <n v="1.31E-3"/>
  </r>
  <r>
    <s v="2109"/>
    <s v="華豐"/>
    <x v="24"/>
    <n v="18.7"/>
    <n v="18.5"/>
    <n v="18.55"/>
    <n v="18.55"/>
    <n v="19.25"/>
    <n v="313"/>
    <n v="-592"/>
    <n v="283"/>
    <n v="-78"/>
    <n v="214"/>
    <n v="0"/>
    <n v="0"/>
    <n v="0"/>
    <n v="0"/>
    <n v="0"/>
    <n v="5.8530999999999993E-2"/>
    <n v="-0.10952000000000001"/>
    <n v="5.2496500000000008E-2"/>
    <n v="-1.4469000000000001E-2"/>
    <n v="4.1195000000000002E-2"/>
    <n v="0"/>
    <n v="0"/>
    <n v="0"/>
    <n v="0"/>
    <n v="0"/>
  </r>
  <r>
    <s v="2114"/>
    <s v="鑫永銓"/>
    <x v="24"/>
    <n v="118"/>
    <n v="119.5"/>
    <n v="119.5"/>
    <n v="119"/>
    <n v="121"/>
    <n v="14"/>
    <n v="3"/>
    <n v="-9"/>
    <n v="-3"/>
    <n v="14"/>
    <n v="0"/>
    <n v="0"/>
    <n v="0"/>
    <n v="0"/>
    <n v="0"/>
    <n v="1.652E-2"/>
    <n v="3.5850000000000001E-3"/>
    <n v="-1.0755000000000001E-2"/>
    <n v="-3.5699999999999998E-3"/>
    <n v="1.694E-2"/>
    <n v="0"/>
    <n v="0"/>
    <n v="0"/>
    <n v="0"/>
    <n v="0"/>
  </r>
  <r>
    <s v="2115"/>
    <s v="六暉-KY"/>
    <x v="6"/>
    <n v="46.3"/>
    <n v="46.3"/>
    <n v="46.3"/>
    <n v="46.15"/>
    <n v="46.5"/>
    <n v="-4"/>
    <n v="-41"/>
    <n v="-11"/>
    <n v="-2"/>
    <n v="-1"/>
    <n v="0"/>
    <n v="0"/>
    <n v="0"/>
    <n v="0"/>
    <n v="0"/>
    <n v="-1.8519999999999999E-3"/>
    <n v="-1.8983E-2"/>
    <n v="-5.0929999999999994E-3"/>
    <n v="-9.2299999999999999E-4"/>
    <n v="-4.6500000000000003E-4"/>
    <n v="0"/>
    <n v="0"/>
    <n v="0"/>
    <n v="0"/>
    <n v="0"/>
  </r>
  <r>
    <s v="2201"/>
    <s v="裕隆"/>
    <x v="25"/>
    <n v="39.5"/>
    <n v="39.549999999999997"/>
    <n v="39.799999999999997"/>
    <n v="38.799999999999997"/>
    <n v="39.700000000000003"/>
    <n v="117"/>
    <n v="-690"/>
    <n v="-441"/>
    <n v="-1001"/>
    <n v="607"/>
    <n v="0"/>
    <n v="0"/>
    <n v="0"/>
    <n v="0"/>
    <n v="0"/>
    <n v="4.6214999999999999E-2"/>
    <n v="-0.27289499999999994"/>
    <n v="-0.17551799999999998"/>
    <n v="-0.38838799999999996"/>
    <n v="0.24097900000000003"/>
    <n v="0"/>
    <n v="0"/>
    <n v="0"/>
    <n v="0"/>
    <n v="0"/>
  </r>
  <r>
    <s v="2204"/>
    <s v="中華"/>
    <x v="25"/>
    <n v="67.8"/>
    <n v="67.8"/>
    <n v="68"/>
    <n v="67.5"/>
    <n v="67.8"/>
    <n v="563"/>
    <n v="-229"/>
    <n v="145"/>
    <n v="-195"/>
    <n v="68"/>
    <n v="0"/>
    <n v="9"/>
    <n v="4"/>
    <n v="0"/>
    <n v="0"/>
    <n v="0.381714"/>
    <n v="-0.15526199999999998"/>
    <n v="9.8599999999999993E-2"/>
    <n v="-0.13162499999999999"/>
    <n v="4.6103999999999999E-2"/>
    <n v="0"/>
    <n v="6.1019999999999989E-3"/>
    <n v="2.7200000000000002E-3"/>
    <n v="0"/>
    <n v="0"/>
  </r>
  <r>
    <s v="2206"/>
    <s v="三陽工業"/>
    <x v="25"/>
    <n v="28.2"/>
    <n v="28.1"/>
    <n v="28.15"/>
    <n v="27.8"/>
    <n v="28"/>
    <n v="442"/>
    <n v="-74"/>
    <n v="530"/>
    <n v="-303"/>
    <n v="165"/>
    <n v="0"/>
    <n v="0"/>
    <n v="0"/>
    <n v="0"/>
    <n v="0"/>
    <n v="0.12464399999999999"/>
    <n v="-2.0794E-2"/>
    <n v="0.14919499999999999"/>
    <n v="-8.4233999999999989E-2"/>
    <n v="4.6199999999999998E-2"/>
    <n v="0"/>
    <n v="0"/>
    <n v="0"/>
    <n v="0"/>
    <n v="0"/>
  </r>
  <r>
    <s v="2207"/>
    <s v="和泰車"/>
    <x v="25"/>
    <n v="535"/>
    <n v="560"/>
    <n v="556"/>
    <n v="544"/>
    <n v="564"/>
    <n v="-23"/>
    <n v="55"/>
    <n v="-49"/>
    <n v="-122"/>
    <n v="186"/>
    <n v="0"/>
    <n v="0"/>
    <n v="0"/>
    <n v="1"/>
    <n v="0"/>
    <n v="-0.12305000000000001"/>
    <n v="0.308"/>
    <n v="-0.27244000000000002"/>
    <n v="-0.66368000000000005"/>
    <n v="1.04904"/>
    <n v="0"/>
    <n v="0"/>
    <n v="0"/>
    <n v="5.4400000000000004E-3"/>
    <n v="0"/>
  </r>
  <r>
    <s v="2208"/>
    <s v="台船"/>
    <x v="26"/>
    <n v="22.4"/>
    <n v="22"/>
    <n v="21.95"/>
    <n v="21.9"/>
    <n v="22.65"/>
    <n v="-1917"/>
    <n v="-682"/>
    <n v="701"/>
    <n v="-460"/>
    <n v="314"/>
    <n v="0"/>
    <n v="0"/>
    <n v="0"/>
    <n v="0"/>
    <n v="0"/>
    <n v="-0.42940799999999996"/>
    <n v="-0.15004000000000001"/>
    <n v="0.15386949999999999"/>
    <n v="-0.10074"/>
    <n v="7.112099999999999E-2"/>
    <n v="0"/>
    <n v="0"/>
    <n v="0"/>
    <n v="0"/>
    <n v="0"/>
  </r>
  <r>
    <s v="2211"/>
    <s v="長榮鋼"/>
    <x v="12"/>
    <n v="50.2"/>
    <n v="50"/>
    <n v="49.95"/>
    <n v="50.8"/>
    <n v="53.7"/>
    <n v="48"/>
    <n v="-47"/>
    <n v="118"/>
    <n v="-36"/>
    <n v="40"/>
    <n v="0"/>
    <n v="0"/>
    <n v="0"/>
    <n v="0"/>
    <n v="0"/>
    <n v="2.4096000000000003E-2"/>
    <n v="-2.35E-2"/>
    <n v="5.8941E-2"/>
    <n v="-1.8287999999999999E-2"/>
    <n v="2.1479999999999999E-2"/>
    <n v="0"/>
    <n v="0"/>
    <n v="0"/>
    <n v="0"/>
    <n v="0"/>
  </r>
  <r>
    <s v="2221"/>
    <s v="大甲"/>
    <x v="12"/>
    <n v="23.2"/>
    <n v="23.35"/>
    <n v="23.55"/>
    <n v="23.65"/>
    <n v="23.85"/>
    <n v="3"/>
    <n v="0"/>
    <n v="0"/>
    <n v="0"/>
    <n v="1"/>
    <n v="0"/>
    <n v="0"/>
    <n v="0"/>
    <n v="0"/>
    <n v="0"/>
    <n v="6.959999999999999E-4"/>
    <n v="0"/>
    <n v="0"/>
    <n v="0"/>
    <n v="2.3850000000000002E-4"/>
    <n v="0"/>
    <n v="0"/>
    <n v="0"/>
    <n v="0"/>
    <n v="0"/>
  </r>
  <r>
    <s v="2227"/>
    <s v="裕日車"/>
    <x v="25"/>
    <n v="263.5"/>
    <n v="263.5"/>
    <n v="264"/>
    <n v="265"/>
    <n v="265"/>
    <n v="17"/>
    <n v="-27"/>
    <n v="7"/>
    <n v="-6"/>
    <n v="2"/>
    <n v="0"/>
    <n v="0"/>
    <n v="0"/>
    <n v="0"/>
    <n v="0"/>
    <n v="4.4795000000000001E-2"/>
    <n v="-7.1145E-2"/>
    <n v="1.848E-2"/>
    <n v="-1.5900000000000001E-2"/>
    <n v="5.3E-3"/>
    <n v="0"/>
    <n v="0"/>
    <n v="0"/>
    <n v="0"/>
    <n v="0"/>
  </r>
  <r>
    <s v="2228"/>
    <s v="劍麟"/>
    <x v="6"/>
    <n v="70.099999999999994"/>
    <n v="70.599999999999994"/>
    <n v="71"/>
    <n v="71.5"/>
    <n v="72.400000000000006"/>
    <n v="31"/>
    <n v="10"/>
    <n v="30"/>
    <n v="15"/>
    <n v="14"/>
    <n v="0"/>
    <n v="0"/>
    <n v="0"/>
    <n v="0"/>
    <n v="0"/>
    <n v="2.1731E-2"/>
    <n v="7.0600000000000003E-3"/>
    <n v="2.1299999999999999E-2"/>
    <n v="1.0725E-2"/>
    <n v="1.0136000000000001E-2"/>
    <n v="0"/>
    <n v="0"/>
    <n v="0"/>
    <n v="0"/>
    <n v="0"/>
  </r>
  <r>
    <s v="2230"/>
    <s v="泰茂"/>
    <x v="6"/>
    <n v="15.35"/>
    <n v="15.55"/>
    <n v="16"/>
    <n v="16.3"/>
    <n v="16.25"/>
    <n v="-23"/>
    <n v="-8"/>
    <n v="-1"/>
    <n v="-18"/>
    <n v="-18"/>
    <n v="0"/>
    <n v="0"/>
    <n v="0"/>
    <n v="0"/>
    <n v="0"/>
    <n v="-3.5305000000000002E-3"/>
    <n v="-1.2440000000000001E-3"/>
    <n v="-1.6000000000000001E-4"/>
    <n v="-2.9340000000000004E-3"/>
    <n v="-2.9250000000000001E-3"/>
    <n v="0"/>
    <n v="0"/>
    <n v="0"/>
    <n v="0"/>
    <n v="0"/>
  </r>
  <r>
    <s v="2231"/>
    <s v="為升"/>
    <x v="6"/>
    <n v="197.5"/>
    <n v="198.5"/>
    <n v="198.5"/>
    <n v="196.5"/>
    <n v="200.5"/>
    <n v="108"/>
    <n v="-171"/>
    <n v="75"/>
    <n v="-88"/>
    <n v="181"/>
    <n v="6"/>
    <n v="0"/>
    <n v="28"/>
    <n v="0"/>
    <n v="0"/>
    <n v="0.21329999999999999"/>
    <n v="-0.33943499999999999"/>
    <n v="0.14887500000000001"/>
    <n v="-0.17291999999999999"/>
    <n v="0.36290499999999998"/>
    <n v="1.1849999999999999E-2"/>
    <n v="0"/>
    <n v="5.5579999999999997E-2"/>
    <n v="0"/>
    <n v="0"/>
  </r>
  <r>
    <s v="2233"/>
    <s v="宇隆"/>
    <x v="6"/>
    <n v="103.5"/>
    <n v="108.5"/>
    <n v="112.5"/>
    <n v="109"/>
    <n v="109.5"/>
    <n v="-24"/>
    <n v="-10"/>
    <n v="314"/>
    <n v="-284"/>
    <n v="-182"/>
    <n v="124"/>
    <n v="86"/>
    <n v="-30"/>
    <n v="0"/>
    <n v="0"/>
    <n v="-2.4840000000000001E-2"/>
    <n v="-1.085E-2"/>
    <n v="0.35325000000000001"/>
    <n v="-0.30956"/>
    <n v="-0.19928999999999999"/>
    <n v="0.12834000000000001"/>
    <n v="9.3310000000000004E-2"/>
    <n v="-3.3750000000000002E-2"/>
    <n v="0"/>
    <n v="0"/>
  </r>
  <r>
    <s v="2235"/>
    <s v="謚源"/>
    <x v="6"/>
    <n v="41.9"/>
    <n v="41.8"/>
    <n v="42.2"/>
    <n v="42.35"/>
    <n v="42.6"/>
    <n v="0"/>
    <n v="0"/>
    <n v="0"/>
    <n v="-1"/>
    <n v="0"/>
    <n v="0"/>
    <n v="0"/>
    <n v="0"/>
    <n v="0"/>
    <n v="0"/>
    <n v="0"/>
    <n v="0"/>
    <n v="0"/>
    <n v="-4.2349999999999999E-4"/>
    <n v="0"/>
    <n v="0"/>
    <n v="0"/>
    <n v="0"/>
    <n v="0"/>
    <n v="0"/>
  </r>
  <r>
    <s v="2236"/>
    <s v="百達-KY"/>
    <x v="6"/>
    <n v="24.3"/>
    <n v="25.1"/>
    <n v="25.2"/>
    <n v="25.55"/>
    <n v="25.25"/>
    <n v="0"/>
    <n v="1"/>
    <n v="-1"/>
    <n v="0"/>
    <n v="-4"/>
    <n v="0"/>
    <n v="0"/>
    <n v="0"/>
    <n v="0"/>
    <n v="0"/>
    <n v="0"/>
    <n v="2.5100000000000003E-4"/>
    <n v="-2.52E-4"/>
    <n v="0"/>
    <n v="-1.01E-3"/>
    <n v="0"/>
    <n v="0"/>
    <n v="0"/>
    <n v="0"/>
    <n v="0"/>
  </r>
  <r>
    <s v="2239"/>
    <s v="英利-KY"/>
    <x v="6"/>
    <n v="91.1"/>
    <n v="91.4"/>
    <n v="90.4"/>
    <n v="90.1"/>
    <n v="91.5"/>
    <n v="44"/>
    <n v="7"/>
    <n v="-11"/>
    <n v="-26"/>
    <n v="42"/>
    <n v="0"/>
    <n v="0"/>
    <n v="0"/>
    <n v="0"/>
    <n v="0"/>
    <n v="4.0083999999999995E-2"/>
    <n v="6.3980000000000009E-3"/>
    <n v="-9.9440000000000014E-3"/>
    <n v="-2.3425999999999999E-2"/>
    <n v="3.8429999999999999E-2"/>
    <n v="0"/>
    <n v="0"/>
    <n v="0"/>
    <n v="0"/>
    <n v="0"/>
  </r>
  <r>
    <s v="2241"/>
    <s v="艾姆勒"/>
    <x v="6"/>
    <n v="51.6"/>
    <n v="51.2"/>
    <n v="51.2"/>
    <n v="51.1"/>
    <n v="51.9"/>
    <n v="-7"/>
    <n v="-41"/>
    <n v="-54"/>
    <n v="-25"/>
    <n v="-16"/>
    <n v="0"/>
    <n v="0"/>
    <n v="0"/>
    <n v="0"/>
    <n v="0"/>
    <n v="-3.6119999999999998E-3"/>
    <n v="-2.0992000000000004E-2"/>
    <n v="-2.7648000000000002E-2"/>
    <n v="-1.2775E-2"/>
    <n v="-8.3040000000000006E-3"/>
    <n v="0"/>
    <n v="0"/>
    <n v="0"/>
    <n v="0"/>
    <n v="0"/>
  </r>
  <r>
    <s v="2243"/>
    <s v="宏旭-KY"/>
    <x v="6"/>
    <n v="9.9"/>
    <n v="9.84"/>
    <n v="9.85"/>
    <n v="9.9499999999999993"/>
    <n v="10.1"/>
    <n v="-6"/>
    <n v="-4"/>
    <n v="-2"/>
    <n v="-1"/>
    <n v="1"/>
    <n v="0"/>
    <n v="0"/>
    <n v="0"/>
    <n v="0"/>
    <n v="0"/>
    <n v="-5.9400000000000002E-4"/>
    <n v="-3.9359999999999997E-4"/>
    <n v="-1.9699999999999999E-4"/>
    <n v="-9.9499999999999993E-5"/>
    <n v="1.01E-4"/>
    <n v="0"/>
    <n v="0"/>
    <n v="0"/>
    <n v="0"/>
    <n v="0"/>
  </r>
  <r>
    <s v="2247"/>
    <s v="汎德永業"/>
    <x v="25"/>
    <n v="218.5"/>
    <n v="220.5"/>
    <n v="221.5"/>
    <n v="220.5"/>
    <n v="222.5"/>
    <n v="0"/>
    <n v="4"/>
    <n v="-1"/>
    <n v="-6"/>
    <n v="4"/>
    <n v="0"/>
    <n v="0"/>
    <n v="0"/>
    <n v="0"/>
    <n v="0"/>
    <n v="0"/>
    <n v="8.8199999999999997E-3"/>
    <n v="-2.215E-3"/>
    <n v="-1.323E-2"/>
    <n v="8.8999999999999999E-3"/>
    <n v="0"/>
    <n v="0"/>
    <n v="0"/>
    <n v="0"/>
    <n v="0"/>
  </r>
  <r>
    <s v="2301"/>
    <s v="光寶科"/>
    <x v="27"/>
    <n v="63.2"/>
    <n v="63"/>
    <n v="63.2"/>
    <n v="63.5"/>
    <n v="65.7"/>
    <n v="-863"/>
    <n v="-1420"/>
    <n v="-512"/>
    <n v="-1205"/>
    <n v="721"/>
    <n v="-669"/>
    <n v="-344"/>
    <n v="-78"/>
    <n v="-34"/>
    <n v="-289"/>
    <n v="-0.54541600000000001"/>
    <n v="-0.89459999999999995"/>
    <n v="-0.32358400000000004"/>
    <n v="-0.76517500000000005"/>
    <n v="0.47369700000000003"/>
    <n v="-0.42280800000000002"/>
    <n v="-0.21672"/>
    <n v="-4.9296000000000006E-2"/>
    <n v="-2.1590000000000002E-2"/>
    <n v="-0.18987299999999999"/>
  </r>
  <r>
    <s v="2302"/>
    <s v="麗正"/>
    <x v="28"/>
    <n v="17.100000000000001"/>
    <n v="17.7"/>
    <n v="17.55"/>
    <n v="17.3"/>
    <n v="17.5"/>
    <n v="77"/>
    <n v="65"/>
    <n v="-9"/>
    <n v="-23"/>
    <n v="161"/>
    <n v="0"/>
    <n v="0"/>
    <n v="0"/>
    <n v="0"/>
    <n v="0"/>
    <n v="1.3167E-2"/>
    <n v="1.1505E-2"/>
    <n v="-1.5795000000000002E-3"/>
    <n v="-3.9790000000000008E-3"/>
    <n v="2.8174999999999999E-2"/>
    <n v="0"/>
    <n v="0"/>
    <n v="0"/>
    <n v="0"/>
    <n v="0"/>
  </r>
  <r>
    <s v="2303"/>
    <s v="聯電"/>
    <x v="29"/>
    <n v="48.7"/>
    <n v="51.9"/>
    <n v="51.3"/>
    <n v="50.6"/>
    <n v="52.4"/>
    <n v="1716"/>
    <n v="-5997"/>
    <n v="-52254"/>
    <n v="-17218"/>
    <n v="-1659"/>
    <n v="8268"/>
    <n v="13507"/>
    <n v="11971"/>
    <n v="-2584"/>
    <n v="4248"/>
    <n v="0.8356920000000001"/>
    <n v="-3.1124429999999998"/>
    <n v="-26.806301999999999"/>
    <n v="-8.7123080000000002"/>
    <n v="-0.86931599999999987"/>
    <n v="4.026516"/>
    <n v="7.0101329999999997"/>
    <n v="6.1411229999999994"/>
    <n v="-1.307504"/>
    <n v="2.2259519999999999"/>
  </r>
  <r>
    <s v="2305"/>
    <s v="全友"/>
    <x v="30"/>
    <n v="8.61"/>
    <n v="8.93"/>
    <n v="8.9499999999999993"/>
    <n v="9.06"/>
    <n v="9.3000000000000007"/>
    <n v="379"/>
    <n v="139"/>
    <n v="28"/>
    <n v="266"/>
    <n v="53"/>
    <n v="0"/>
    <n v="0"/>
    <n v="0"/>
    <n v="0"/>
    <n v="0"/>
    <n v="3.2631899999999998E-2"/>
    <n v="1.24127E-2"/>
    <n v="2.5059999999999995E-3"/>
    <n v="2.4099599999999999E-2"/>
    <n v="4.9290000000000002E-3"/>
    <n v="0"/>
    <n v="0"/>
    <n v="0"/>
    <n v="0"/>
    <n v="0"/>
  </r>
  <r>
    <s v="2308"/>
    <s v="台達電"/>
    <x v="27"/>
    <n v="285"/>
    <n v="290"/>
    <n v="290"/>
    <n v="293.5"/>
    <n v="291.5"/>
    <n v="-239"/>
    <n v="1645"/>
    <n v="535"/>
    <n v="598"/>
    <n v="-1021"/>
    <n v="0"/>
    <n v="-1"/>
    <n v="57"/>
    <n v="16"/>
    <n v="-132"/>
    <n v="-0.68115000000000003"/>
    <n v="4.7705000000000002"/>
    <n v="1.5515000000000001"/>
    <n v="1.7551300000000001"/>
    <n v="-2.9762149999999998"/>
    <n v="0"/>
    <n v="-2.8999999999999998E-3"/>
    <n v="0.1653"/>
    <n v="4.6960000000000002E-2"/>
    <n v="-0.38478000000000001"/>
  </r>
  <r>
    <s v="2312"/>
    <s v="金寶"/>
    <x v="27"/>
    <n v="13.15"/>
    <n v="13.35"/>
    <n v="13.4"/>
    <n v="13.5"/>
    <n v="13.75"/>
    <n v="3633"/>
    <n v="-2164"/>
    <n v="2034"/>
    <n v="1346"/>
    <n v="994"/>
    <n v="0"/>
    <n v="0"/>
    <n v="0"/>
    <n v="0"/>
    <n v="0"/>
    <n v="0.47773950000000004"/>
    <n v="-0.28889399999999998"/>
    <n v="0.27255600000000002"/>
    <n v="0.18171000000000001"/>
    <n v="0.13667499999999999"/>
    <n v="0"/>
    <n v="0"/>
    <n v="0"/>
    <n v="0"/>
    <n v="0"/>
  </r>
  <r>
    <s v="2313"/>
    <s v="華通"/>
    <x v="31"/>
    <n v="35.4"/>
    <n v="36.700000000000003"/>
    <n v="37.200000000000003"/>
    <n v="37.5"/>
    <n v="38.299999999999997"/>
    <n v="986"/>
    <n v="1676"/>
    <n v="1348"/>
    <n v="-1469"/>
    <n v="-43"/>
    <n v="-1"/>
    <n v="-1"/>
    <n v="-1"/>
    <n v="-2"/>
    <n v="-2"/>
    <n v="0.34904400000000002"/>
    <n v="0.61509200000000008"/>
    <n v="0.50145600000000001"/>
    <n v="-0.550875"/>
    <n v="-1.6468999999999998E-2"/>
    <n v="-3.5399999999999999E-4"/>
    <n v="-3.6700000000000003E-4"/>
    <n v="-3.7200000000000004E-4"/>
    <n v="-7.5000000000000002E-4"/>
    <n v="-7.6599999999999997E-4"/>
  </r>
  <r>
    <s v="2314"/>
    <s v="台揚"/>
    <x v="32"/>
    <n v="33.1"/>
    <n v="34.15"/>
    <n v="34.15"/>
    <n v="34.450000000000003"/>
    <n v="35.4"/>
    <n v="704"/>
    <n v="174"/>
    <n v="104"/>
    <n v="605"/>
    <n v="-841"/>
    <n v="0"/>
    <n v="0"/>
    <n v="0"/>
    <n v="0"/>
    <n v="142"/>
    <n v="0.23302400000000001"/>
    <n v="5.9420999999999995E-2"/>
    <n v="3.5515999999999999E-2"/>
    <n v="0.20842250000000001"/>
    <n v="-0.29771399999999998"/>
    <n v="0"/>
    <n v="0"/>
    <n v="0"/>
    <n v="0"/>
    <n v="5.0268E-2"/>
  </r>
  <r>
    <s v="2316"/>
    <s v="楠梓電"/>
    <x v="31"/>
    <n v="28.25"/>
    <n v="28.55"/>
    <n v="28.8"/>
    <n v="28.5"/>
    <n v="28.85"/>
    <n v="144"/>
    <n v="-23"/>
    <n v="66"/>
    <n v="-13"/>
    <n v="176"/>
    <n v="0"/>
    <n v="0"/>
    <n v="0"/>
    <n v="0"/>
    <n v="0"/>
    <n v="4.0680000000000001E-2"/>
    <n v="-6.5664999999999994E-3"/>
    <n v="1.9008000000000001E-2"/>
    <n v="-3.705E-3"/>
    <n v="5.0776000000000002E-2"/>
    <n v="0"/>
    <n v="0"/>
    <n v="0"/>
    <n v="0"/>
    <n v="0"/>
  </r>
  <r>
    <s v="2317"/>
    <s v="鴻海"/>
    <x v="27"/>
    <n v="109.5"/>
    <n v="112"/>
    <n v="111.5"/>
    <n v="109.5"/>
    <n v="111"/>
    <n v="3257"/>
    <n v="4186"/>
    <n v="-1647"/>
    <n v="-2748"/>
    <n v="1815"/>
    <n v="98"/>
    <n v="-10"/>
    <n v="-1338"/>
    <n v="-86"/>
    <n v="-284"/>
    <n v="3.5664150000000001"/>
    <n v="4.68832"/>
    <n v="-1.8364050000000001"/>
    <n v="-3.0090599999999998"/>
    <n v="2.0146500000000001"/>
    <n v="0.10731"/>
    <n v="-1.12E-2"/>
    <n v="-1.49187"/>
    <n v="-9.4170000000000004E-2"/>
    <n v="-0.31524000000000002"/>
  </r>
  <r>
    <s v="2321"/>
    <s v="東訊"/>
    <x v="32"/>
    <n v="7.66"/>
    <n v="7.16"/>
    <n v="7.16"/>
    <n v="7.16"/>
    <n v="7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9.98"/>
    <n v="10.050000000000001"/>
    <n v="10.1"/>
    <n v="10.199999999999999"/>
    <n v="10.199999999999999"/>
    <n v="1738"/>
    <n v="1019"/>
    <n v="322"/>
    <n v="1669"/>
    <n v="76"/>
    <n v="0"/>
    <n v="36"/>
    <n v="17"/>
    <n v="0"/>
    <n v="0"/>
    <n v="0.17345240000000001"/>
    <n v="0.1024095"/>
    <n v="3.2521999999999995E-2"/>
    <n v="0.170238"/>
    <n v="7.7519999999999993E-3"/>
    <n v="0"/>
    <n v="3.6180000000000001E-3"/>
    <n v="1.717E-3"/>
    <n v="0"/>
    <n v="0"/>
  </r>
  <r>
    <s v="2324"/>
    <s v="仁寶"/>
    <x v="33"/>
    <n v="23.3"/>
    <n v="23.35"/>
    <n v="23.3"/>
    <n v="23.4"/>
    <n v="23.3"/>
    <n v="-1322"/>
    <n v="-2901"/>
    <n v="-265"/>
    <n v="-538"/>
    <n v="-3040"/>
    <n v="0"/>
    <n v="68"/>
    <n v="72"/>
    <n v="2195"/>
    <n v="1052"/>
    <n v="-0.30802600000000002"/>
    <n v="-0.67738350000000003"/>
    <n v="-6.1745000000000001E-2"/>
    <n v="-0.12589199999999998"/>
    <n v="-0.70831999999999995"/>
    <n v="0"/>
    <n v="1.5878000000000003E-2"/>
    <n v="1.6776000000000003E-2"/>
    <n v="0.51363000000000003"/>
    <n v="0.24511600000000003"/>
  </r>
  <r>
    <s v="2327"/>
    <s v="國巨"/>
    <x v="34"/>
    <n v="463.5"/>
    <n v="479"/>
    <n v="481"/>
    <n v="478.5"/>
    <n v="490"/>
    <n v="101"/>
    <n v="1487"/>
    <n v="137"/>
    <n v="-846"/>
    <n v="8"/>
    <n v="7"/>
    <n v="0"/>
    <n v="-390"/>
    <n v="384"/>
    <n v="41"/>
    <n v="0.46813500000000002"/>
    <n v="7.1227299999999998"/>
    <n v="0.65896999999999994"/>
    <n v="-4.0481100000000003"/>
    <n v="3.9199999999999999E-2"/>
    <n v="3.2445000000000002E-2"/>
    <n v="0"/>
    <n v="-1.8758999999999999"/>
    <n v="1.83744"/>
    <n v="0.2009"/>
  </r>
  <r>
    <s v="2328"/>
    <s v="廣宇"/>
    <x v="15"/>
    <n v="38.4"/>
    <n v="40.35"/>
    <n v="38.700000000000003"/>
    <n v="38.35"/>
    <n v="39.15"/>
    <n v="432"/>
    <n v="-7877"/>
    <n v="-6142"/>
    <n v="466"/>
    <n v="1397"/>
    <n v="0"/>
    <n v="0"/>
    <n v="0"/>
    <n v="0"/>
    <n v="0"/>
    <n v="0.16588799999999998"/>
    <n v="-3.1783695000000001"/>
    <n v="-2.376954"/>
    <n v="0.17871100000000001"/>
    <n v="0.54692549999999995"/>
    <n v="0"/>
    <n v="0"/>
    <n v="0"/>
    <n v="0"/>
    <n v="0"/>
  </r>
  <r>
    <s v="2329"/>
    <s v="華泰"/>
    <x v="35"/>
    <n v="16.2"/>
    <n v="16.899999999999999"/>
    <n v="17.45"/>
    <n v="17.399999999999999"/>
    <n v="17.899999999999999"/>
    <n v="1425"/>
    <n v="1382"/>
    <n v="-684"/>
    <n v="1225"/>
    <n v="-1878"/>
    <n v="0"/>
    <n v="0"/>
    <n v="0"/>
    <n v="0"/>
    <n v="0"/>
    <n v="0.23085"/>
    <n v="0.23355799999999999"/>
    <n v="-0.11935799999999999"/>
    <n v="0.21315000000000001"/>
    <n v="-0.33616199999999996"/>
    <n v="0"/>
    <n v="0"/>
    <n v="0"/>
    <n v="0"/>
    <n v="0"/>
  </r>
  <r>
    <s v="2330"/>
    <s v="台積電"/>
    <x v="29"/>
    <n v="568"/>
    <n v="583"/>
    <n v="585"/>
    <n v="582"/>
    <n v="590"/>
    <n v="576"/>
    <n v="12871"/>
    <n v="3400"/>
    <n v="-8048"/>
    <n v="9167"/>
    <n v="-133"/>
    <n v="1251"/>
    <n v="1163"/>
    <n v="1074"/>
    <n v="505"/>
    <n v="3.2716799999999999"/>
    <n v="75.037930000000003"/>
    <n v="19.89"/>
    <n v="-46.839359999999999"/>
    <n v="54.085299999999997"/>
    <n v="-0.75544"/>
    <n v="7.2933300000000001"/>
    <n v="6.8035500000000004"/>
    <n v="6.25068"/>
    <n v="2.9794999999999998"/>
  </r>
  <r>
    <s v="2331"/>
    <s v="精英"/>
    <x v="36"/>
    <n v="24.55"/>
    <n v="24.75"/>
    <n v="24.65"/>
    <n v="24.5"/>
    <n v="24.15"/>
    <n v="694"/>
    <n v="-2725"/>
    <n v="-8"/>
    <n v="507"/>
    <n v="-1300"/>
    <n v="0"/>
    <n v="0"/>
    <n v="0"/>
    <n v="0"/>
    <n v="0"/>
    <n v="0.170377"/>
    <n v="-0.67443750000000002"/>
    <n v="-1.9719999999999998E-3"/>
    <n v="0.12421500000000001"/>
    <n v="-0.31394999999999995"/>
    <n v="0"/>
    <n v="0"/>
    <n v="0"/>
    <n v="0"/>
    <n v="0"/>
  </r>
  <r>
    <s v="2332"/>
    <s v="友訊"/>
    <x v="37"/>
    <n v="18.899999999999999"/>
    <n v="19.2"/>
    <n v="19.2"/>
    <n v="19.05"/>
    <n v="19.350000000000001"/>
    <n v="403"/>
    <n v="591"/>
    <n v="377"/>
    <n v="182"/>
    <n v="850"/>
    <n v="0"/>
    <n v="0"/>
    <n v="0"/>
    <n v="0"/>
    <n v="0"/>
    <n v="7.6166999999999999E-2"/>
    <n v="0.11347199999999999"/>
    <n v="7.238399999999999E-2"/>
    <n v="3.4671E-2"/>
    <n v="0.16447500000000001"/>
    <n v="0"/>
    <n v="0"/>
    <n v="0"/>
    <n v="0"/>
    <n v="0"/>
  </r>
  <r>
    <s v="2337"/>
    <s v="旺宏"/>
    <x v="38"/>
    <n v="39.049999999999997"/>
    <n v="40.35"/>
    <n v="40.799999999999997"/>
    <n v="40.700000000000003"/>
    <n v="42.5"/>
    <n v="-732"/>
    <n v="578"/>
    <n v="-2816"/>
    <n v="-277"/>
    <n v="-5133"/>
    <n v="880"/>
    <n v="460"/>
    <n v="959"/>
    <n v="585"/>
    <n v="1101"/>
    <n v="-0.28584599999999999"/>
    <n v="0.23322299999999999"/>
    <n v="-1.1489279999999999"/>
    <n v="-0.11273900000000002"/>
    <n v="-2.1815250000000002"/>
    <n v="0.34364"/>
    <n v="0.18561"/>
    <n v="0.39127199999999995"/>
    <n v="0.238095"/>
    <n v="0.46792499999999998"/>
  </r>
  <r>
    <s v="2338"/>
    <s v="光罩"/>
    <x v="39"/>
    <n v="75.599999999999994"/>
    <n v="83.1"/>
    <n v="81.7"/>
    <n v="85.2"/>
    <n v="85"/>
    <n v="1410"/>
    <n v="-1620"/>
    <n v="-3249"/>
    <n v="3345"/>
    <n v="-2033"/>
    <n v="719"/>
    <n v="232"/>
    <n v="523"/>
    <n v="15"/>
    <n v="0"/>
    <n v="1.0659599999999998"/>
    <n v="-1.34622"/>
    <n v="-2.654433"/>
    <n v="2.8499400000000001"/>
    <n v="-1.7280500000000001"/>
    <n v="0.54356399999999994"/>
    <n v="0.19279199999999996"/>
    <n v="0.42729099999999998"/>
    <n v="1.278E-2"/>
    <n v="0"/>
  </r>
  <r>
    <s v="2340"/>
    <s v="光磊"/>
    <x v="28"/>
    <n v="25.2"/>
    <n v="25.35"/>
    <n v="25.7"/>
    <n v="25.7"/>
    <n v="27.15"/>
    <n v="494"/>
    <n v="85"/>
    <n v="699"/>
    <n v="-33"/>
    <n v="-798"/>
    <n v="0"/>
    <n v="0"/>
    <n v="0"/>
    <n v="0"/>
    <n v="0"/>
    <n v="0.12448799999999999"/>
    <n v="2.1547500000000001E-2"/>
    <n v="0.179643"/>
    <n v="-8.4810000000000007E-3"/>
    <n v="-0.21665699999999996"/>
    <n v="0"/>
    <n v="0"/>
    <n v="0"/>
    <n v="0"/>
    <n v="0"/>
  </r>
  <r>
    <s v="2342"/>
    <s v="茂矽"/>
    <x v="40"/>
    <n v="30.3"/>
    <n v="31.5"/>
    <n v="31.15"/>
    <n v="31.4"/>
    <n v="31.85"/>
    <n v="554"/>
    <n v="57"/>
    <n v="-411"/>
    <n v="293"/>
    <n v="151"/>
    <n v="0"/>
    <n v="0"/>
    <n v="0"/>
    <n v="0"/>
    <n v="0"/>
    <n v="0.16786200000000001"/>
    <n v="1.7954999999999999E-2"/>
    <n v="-0.12802649999999999"/>
    <n v="9.2001999999999987E-2"/>
    <n v="4.8093500000000004E-2"/>
    <n v="0"/>
    <n v="0"/>
    <n v="0"/>
    <n v="0"/>
    <n v="0"/>
  </r>
  <r>
    <s v="2344"/>
    <s v="華邦電"/>
    <x v="38"/>
    <n v="29.9"/>
    <n v="31.9"/>
    <n v="31.55"/>
    <n v="31.2"/>
    <n v="33.85"/>
    <n v="-2965"/>
    <n v="-1358"/>
    <n v="-27950"/>
    <n v="-11678"/>
    <n v="38901"/>
    <n v="3353"/>
    <n v="2552"/>
    <n v="3341"/>
    <n v="1396"/>
    <n v="3235"/>
    <n v="-0.88653499999999996"/>
    <n v="-0.43320199999999998"/>
    <n v="-8.818225"/>
    <n v="-3.6435359999999997"/>
    <n v="13.167988500000002"/>
    <n v="1.0025470000000001"/>
    <n v="0.81408800000000003"/>
    <n v="1.0540855"/>
    <n v="0.43555199999999999"/>
    <n v="1.0950475"/>
  </r>
  <r>
    <s v="2345"/>
    <s v="智邦"/>
    <x v="37"/>
    <n v="307.5"/>
    <n v="303"/>
    <n v="300"/>
    <n v="295"/>
    <n v="293"/>
    <n v="557"/>
    <n v="50"/>
    <n v="79"/>
    <n v="-146"/>
    <n v="-239"/>
    <n v="22"/>
    <n v="47"/>
    <n v="-17"/>
    <n v="-1"/>
    <n v="40"/>
    <n v="1.7127749999999999"/>
    <n v="0.1515"/>
    <n v="0.23699999999999999"/>
    <n v="-0.43070000000000003"/>
    <n v="-0.70026999999999995"/>
    <n v="6.7650000000000002E-2"/>
    <n v="0.14241000000000001"/>
    <n v="-5.0999999999999997E-2"/>
    <n v="-2.9499999999999999E-3"/>
    <n v="0.1172"/>
  </r>
  <r>
    <s v="2347"/>
    <s v="聯強"/>
    <x v="41"/>
    <n v="58.8"/>
    <n v="58.9"/>
    <n v="59.6"/>
    <n v="58.1"/>
    <n v="58.7"/>
    <n v="-507"/>
    <n v="-712"/>
    <n v="-999"/>
    <n v="-4203"/>
    <n v="-554"/>
    <n v="500"/>
    <n v="660"/>
    <n v="627"/>
    <n v="665"/>
    <n v="636"/>
    <n v="-0.29811599999999999"/>
    <n v="-0.41936799999999996"/>
    <n v="-0.59540400000000004"/>
    <n v="-2.4419430000000002"/>
    <n v="-0.32519800000000004"/>
    <n v="0.29399999999999998"/>
    <n v="0.38873999999999997"/>
    <n v="0.37369200000000002"/>
    <n v="0.38636500000000001"/>
    <n v="0.37333200000000005"/>
  </r>
  <r>
    <s v="2348"/>
    <s v="海悅"/>
    <x v="2"/>
    <n v="91.3"/>
    <n v="91.3"/>
    <n v="92.5"/>
    <n v="92.8"/>
    <n v="95.1"/>
    <n v="-75"/>
    <n v="-137"/>
    <n v="21"/>
    <n v="-49"/>
    <n v="38"/>
    <n v="0"/>
    <n v="-30"/>
    <n v="0"/>
    <n v="0"/>
    <n v="0"/>
    <n v="-6.8474999999999994E-2"/>
    <n v="-0.125081"/>
    <n v="1.9425000000000001E-2"/>
    <n v="-4.5471999999999999E-2"/>
    <n v="3.6137999999999997E-2"/>
    <n v="0"/>
    <n v="-2.7390000000000001E-2"/>
    <n v="0"/>
    <n v="0"/>
    <n v="0"/>
  </r>
  <r>
    <s v="2349"/>
    <s v="錸德"/>
    <x v="21"/>
    <n v="9.41"/>
    <n v="9.56"/>
    <n v="9.6300000000000008"/>
    <n v="9.4499999999999993"/>
    <n v="9.75"/>
    <n v="972"/>
    <n v="126"/>
    <n v="724"/>
    <n v="-1353"/>
    <n v="1490"/>
    <n v="0"/>
    <n v="0"/>
    <n v="0"/>
    <n v="0"/>
    <n v="0"/>
    <n v="9.146520000000001E-2"/>
    <n v="1.2045600000000002E-2"/>
    <n v="6.9721200000000011E-2"/>
    <n v="-0.12785849999999999"/>
    <n v="0.14527499999999999"/>
    <n v="0"/>
    <n v="0"/>
    <n v="0"/>
    <n v="0"/>
    <n v="0"/>
  </r>
  <r>
    <s v="2351"/>
    <s v="順德"/>
    <x v="39"/>
    <n v="89.9"/>
    <n v="90"/>
    <n v="88.4"/>
    <n v="92.3"/>
    <n v="94.2"/>
    <n v="2421"/>
    <n v="-1521"/>
    <n v="915"/>
    <n v="1931"/>
    <n v="-370"/>
    <n v="858"/>
    <n v="334"/>
    <n v="120"/>
    <n v="805"/>
    <n v="2284"/>
    <n v="2.1764790000000001"/>
    <n v="-1.3689"/>
    <n v="0.80886000000000002"/>
    <n v="1.7823129999999998"/>
    <n v="-0.34854000000000002"/>
    <n v="0.77134200000000008"/>
    <n v="0.30059999999999998"/>
    <n v="0.10607999999999999"/>
    <n v="0.74301499999999998"/>
    <n v="2.1515280000000003"/>
  </r>
  <r>
    <s v="2352"/>
    <s v="佳世達"/>
    <x v="27"/>
    <n v="29.25"/>
    <n v="30"/>
    <n v="30.15"/>
    <n v="29.75"/>
    <n v="30.15"/>
    <n v="-1223"/>
    <n v="704"/>
    <n v="-157"/>
    <n v="-1795"/>
    <n v="-709"/>
    <n v="-721"/>
    <n v="1"/>
    <n v="1"/>
    <n v="1"/>
    <n v="0"/>
    <n v="-0.35772749999999998"/>
    <n v="0.2112"/>
    <n v="-4.7335500000000003E-2"/>
    <n v="-0.5340125"/>
    <n v="-0.2137635"/>
    <n v="-0.21089250000000001"/>
    <n v="2.9999999999999997E-4"/>
    <n v="3.0150000000000001E-4"/>
    <n v="2.9750000000000002E-4"/>
    <n v="0"/>
  </r>
  <r>
    <s v="2353"/>
    <s v="宏碁"/>
    <x v="33"/>
    <n v="31.05"/>
    <n v="31.35"/>
    <n v="32.15"/>
    <n v="31.6"/>
    <n v="31.8"/>
    <n v="672"/>
    <n v="854"/>
    <n v="3950"/>
    <n v="-8360"/>
    <n v="-2894"/>
    <n v="6"/>
    <n v="-2"/>
    <n v="0"/>
    <n v="2"/>
    <n v="0"/>
    <n v="0.20865600000000001"/>
    <n v="0.26772899999999999"/>
    <n v="1.269925"/>
    <n v="-2.6417600000000001"/>
    <n v="-0.920292"/>
    <n v="1.8630000000000001E-3"/>
    <n v="-6.2700000000000006E-4"/>
    <n v="0"/>
    <n v="6.3200000000000007E-4"/>
    <n v="0"/>
  </r>
  <r>
    <s v="2354"/>
    <s v="鴻準"/>
    <x v="42"/>
    <n v="63.5"/>
    <n v="64.3"/>
    <n v="64"/>
    <n v="64"/>
    <n v="64.599999999999994"/>
    <n v="514"/>
    <n v="-849"/>
    <n v="437"/>
    <n v="-971"/>
    <n v="-215"/>
    <n v="0"/>
    <n v="0"/>
    <n v="0"/>
    <n v="1525"/>
    <n v="290"/>
    <n v="0.32639000000000001"/>
    <n v="-0.54590699999999992"/>
    <n v="0.27967999999999998"/>
    <n v="-0.62143999999999999"/>
    <n v="-0.13888999999999999"/>
    <n v="0"/>
    <n v="0"/>
    <n v="0"/>
    <n v="0.97599999999999998"/>
    <n v="0.18734000000000001"/>
  </r>
  <r>
    <s v="2355"/>
    <s v="敬鵬"/>
    <x v="31"/>
    <n v="28.1"/>
    <n v="27.8"/>
    <n v="28.4"/>
    <n v="28.3"/>
    <n v="29.05"/>
    <n v="578"/>
    <n v="-631"/>
    <n v="796"/>
    <n v="-358"/>
    <n v="394"/>
    <n v="0"/>
    <n v="0"/>
    <n v="0"/>
    <n v="400"/>
    <n v="488"/>
    <n v="0.16241800000000001"/>
    <n v="-0.17541799999999999"/>
    <n v="0.22606399999999999"/>
    <n v="-0.101314"/>
    <n v="0.114457"/>
    <n v="0"/>
    <n v="0"/>
    <n v="0"/>
    <n v="0.1132"/>
    <n v="0.141764"/>
  </r>
  <r>
    <s v="2356"/>
    <s v="英業達"/>
    <x v="33"/>
    <n v="25.65"/>
    <n v="25.75"/>
    <n v="26"/>
    <n v="25.65"/>
    <n v="25.7"/>
    <n v="-1076"/>
    <n v="2259"/>
    <n v="1964"/>
    <n v="-2404"/>
    <n v="-2729"/>
    <n v="0"/>
    <n v="-2"/>
    <n v="-631"/>
    <n v="8"/>
    <n v="-367"/>
    <n v="-0.27599399999999996"/>
    <n v="0.58169249999999995"/>
    <n v="0.51063999999999998"/>
    <n v="-0.61662600000000001"/>
    <n v="-0.701353"/>
    <n v="0"/>
    <n v="-5.1500000000000005E-4"/>
    <n v="-0.16406000000000001"/>
    <n v="2.052E-3"/>
    <n v="-9.4319E-2"/>
  </r>
  <r>
    <s v="2357"/>
    <s v="華碩"/>
    <x v="33"/>
    <n v="390"/>
    <n v="390.5"/>
    <n v="397.5"/>
    <n v="388"/>
    <n v="391.5"/>
    <n v="-151"/>
    <n v="-1120"/>
    <n v="844"/>
    <n v="-639"/>
    <n v="421"/>
    <n v="30"/>
    <n v="-73"/>
    <n v="-109"/>
    <n v="-380"/>
    <n v="-76"/>
    <n v="-0.58889999999999998"/>
    <n v="-4.3735999999999997"/>
    <n v="3.3549000000000002"/>
    <n v="-2.47932"/>
    <n v="1.648215"/>
    <n v="0.11700000000000001"/>
    <n v="-0.28506500000000001"/>
    <n v="-0.43327500000000002"/>
    <n v="-1.4743999999999999"/>
    <n v="-0.29754000000000003"/>
  </r>
  <r>
    <s v="2358"/>
    <s v="廷鑫"/>
    <x v="43"/>
    <n v="14.2"/>
    <n v="14.3"/>
    <n v="14.2"/>
    <n v="13.9"/>
    <n v="14.35"/>
    <n v="57"/>
    <n v="-171"/>
    <n v="14"/>
    <n v="-77"/>
    <n v="213"/>
    <n v="0"/>
    <n v="0"/>
    <n v="0"/>
    <n v="0"/>
    <n v="0"/>
    <n v="8.0940000000000005E-3"/>
    <n v="-2.4453000000000003E-2"/>
    <n v="1.9879999999999997E-3"/>
    <n v="-1.0702999999999999E-2"/>
    <n v="3.0565499999999999E-2"/>
    <n v="0"/>
    <n v="0"/>
    <n v="0"/>
    <n v="0"/>
    <n v="0"/>
  </r>
  <r>
    <s v="2359"/>
    <s v="所羅門"/>
    <x v="44"/>
    <n v="16.8"/>
    <n v="16.850000000000001"/>
    <n v="16.850000000000001"/>
    <n v="16.850000000000001"/>
    <n v="17"/>
    <n v="65"/>
    <n v="7"/>
    <n v="-24"/>
    <n v="-33"/>
    <n v="72"/>
    <n v="0"/>
    <n v="0"/>
    <n v="0"/>
    <n v="0"/>
    <n v="0"/>
    <n v="1.0919999999999999E-2"/>
    <n v="1.1795000000000002E-3"/>
    <n v="-4.0440000000000007E-3"/>
    <n v="-5.5605000000000003E-3"/>
    <n v="1.2239999999999999E-2"/>
    <n v="0"/>
    <n v="0"/>
    <n v="0"/>
    <n v="0"/>
    <n v="0"/>
  </r>
  <r>
    <s v="2360"/>
    <s v="致茂"/>
    <x v="45"/>
    <n v="189"/>
    <n v="192.5"/>
    <n v="189"/>
    <n v="193"/>
    <n v="192"/>
    <n v="471"/>
    <n v="105"/>
    <n v="-15"/>
    <n v="163"/>
    <n v="-54"/>
    <n v="0"/>
    <n v="-2"/>
    <n v="0"/>
    <n v="-1"/>
    <n v="0"/>
    <n v="0.89019000000000004"/>
    <n v="0.202125"/>
    <n v="-2.835E-2"/>
    <n v="0.31458999999999998"/>
    <n v="-0.10367999999999999"/>
    <n v="0"/>
    <n v="-3.8500000000000001E-3"/>
    <n v="0"/>
    <n v="-1.9300000000000001E-3"/>
    <n v="0"/>
  </r>
  <r>
    <s v="2362"/>
    <s v="藍天"/>
    <x v="33"/>
    <n v="29.85"/>
    <n v="30.1"/>
    <n v="30.1"/>
    <n v="29.7"/>
    <n v="29.95"/>
    <n v="52"/>
    <n v="-24"/>
    <n v="59"/>
    <n v="-186"/>
    <n v="77"/>
    <n v="0"/>
    <n v="0"/>
    <n v="0"/>
    <n v="0"/>
    <n v="0"/>
    <n v="1.5522000000000001E-2"/>
    <n v="-7.2240000000000013E-3"/>
    <n v="1.7759E-2"/>
    <n v="-5.5241999999999999E-2"/>
    <n v="2.3061500000000002E-2"/>
    <n v="0"/>
    <n v="0"/>
    <n v="0"/>
    <n v="0"/>
    <n v="0"/>
  </r>
  <r>
    <s v="2363"/>
    <s v="矽統"/>
    <x v="46"/>
    <n v="19.7"/>
    <n v="21.5"/>
    <n v="20.75"/>
    <n v="20.8"/>
    <n v="21.15"/>
    <n v="2927"/>
    <n v="-747"/>
    <n v="-6922"/>
    <n v="-194"/>
    <n v="-2935"/>
    <n v="0"/>
    <n v="0"/>
    <n v="0"/>
    <n v="0"/>
    <n v="0"/>
    <n v="0.57661899999999999"/>
    <n v="-0.160605"/>
    <n v="-1.436315"/>
    <n v="-4.0352000000000006E-2"/>
    <n v="-0.62075249999999993"/>
    <n v="0"/>
    <n v="0"/>
    <n v="0"/>
    <n v="0"/>
    <n v="0"/>
  </r>
  <r>
    <s v="2364"/>
    <s v="倫飛"/>
    <x v="33"/>
    <n v="3.29"/>
    <n v="3.27"/>
    <n v="3.3"/>
    <n v="3.3"/>
    <n v="3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25"/>
    <n v="12.35"/>
    <n v="12.4"/>
    <n v="12.8"/>
    <n v="12.8"/>
    <n v="542"/>
    <n v="186"/>
    <n v="540"/>
    <n v="322"/>
    <n v="-1472"/>
    <n v="0"/>
    <n v="0"/>
    <n v="0"/>
    <n v="0"/>
    <n v="0"/>
    <n v="6.6394999999999996E-2"/>
    <n v="2.2970999999999998E-2"/>
    <n v="6.6960000000000006E-2"/>
    <n v="4.1216000000000003E-2"/>
    <n v="-0.18841600000000003"/>
    <n v="0"/>
    <n v="0"/>
    <n v="0"/>
    <n v="0"/>
    <n v="0"/>
  </r>
  <r>
    <s v="2367"/>
    <s v="燿華"/>
    <x v="31"/>
    <n v="19.8"/>
    <n v="20.2"/>
    <n v="20.55"/>
    <n v="20.100000000000001"/>
    <n v="20.6"/>
    <n v="575"/>
    <n v="1137"/>
    <n v="1359"/>
    <n v="-193"/>
    <n v="1901"/>
    <n v="0"/>
    <n v="0"/>
    <n v="0"/>
    <n v="0"/>
    <n v="0"/>
    <n v="0.11385000000000001"/>
    <n v="0.22967399999999999"/>
    <n v="0.27927449999999998"/>
    <n v="-3.8793000000000001E-2"/>
    <n v="0.39160600000000007"/>
    <n v="0"/>
    <n v="0"/>
    <n v="0"/>
    <n v="0"/>
    <n v="0"/>
  </r>
  <r>
    <s v="2368"/>
    <s v="金像電"/>
    <x v="31"/>
    <n v="52.4"/>
    <n v="53.7"/>
    <n v="53.1"/>
    <n v="52.5"/>
    <n v="53.1"/>
    <n v="3"/>
    <n v="205"/>
    <n v="-1218"/>
    <n v="-930"/>
    <n v="-1034"/>
    <n v="58"/>
    <n v="3364"/>
    <n v="877"/>
    <n v="0"/>
    <n v="99"/>
    <n v="1.5719999999999998E-3"/>
    <n v="0.110085"/>
    <n v="-0.64675800000000006"/>
    <n v="-0.48825000000000002"/>
    <n v="-0.54905400000000004"/>
    <n v="3.0391999999999999E-2"/>
    <n v="1.8064680000000002"/>
    <n v="0.46568700000000002"/>
    <n v="0"/>
    <n v="5.2569000000000005E-2"/>
  </r>
  <r>
    <s v="2369"/>
    <s v="菱生"/>
    <x v="35"/>
    <n v="16.25"/>
    <n v="16.600000000000001"/>
    <n v="16.850000000000001"/>
    <n v="17.05"/>
    <n v="17.5"/>
    <n v="-31"/>
    <n v="-716"/>
    <n v="-3768"/>
    <n v="1745"/>
    <n v="640"/>
    <n v="0"/>
    <n v="0"/>
    <n v="0"/>
    <n v="0"/>
    <n v="0"/>
    <n v="-5.0375000000000003E-3"/>
    <n v="-0.118856"/>
    <n v="-0.63490800000000003"/>
    <n v="0.29752250000000002"/>
    <n v="0.112"/>
    <n v="0"/>
    <n v="0"/>
    <n v="0"/>
    <n v="0"/>
    <n v="0"/>
  </r>
  <r>
    <s v="2371"/>
    <s v="大同"/>
    <x v="11"/>
    <n v="23.85"/>
    <n v="23.8"/>
    <n v="24.35"/>
    <n v="25"/>
    <n v="24.9"/>
    <n v="4763"/>
    <n v="-3321"/>
    <n v="4047"/>
    <n v="1032"/>
    <n v="-1540"/>
    <n v="0"/>
    <n v="0"/>
    <n v="0"/>
    <n v="0"/>
    <n v="0"/>
    <n v="1.1359755"/>
    <n v="-0.79039800000000004"/>
    <n v="0.98544450000000017"/>
    <n v="0.25800000000000001"/>
    <n v="-0.38346000000000002"/>
    <n v="0"/>
    <n v="0"/>
    <n v="0"/>
    <n v="0"/>
    <n v="0"/>
  </r>
  <r>
    <s v="2373"/>
    <s v="震旦行"/>
    <x v="41"/>
    <n v="91.6"/>
    <n v="91.7"/>
    <n v="91.8"/>
    <n v="91"/>
    <n v="91.4"/>
    <n v="1"/>
    <n v="-1"/>
    <n v="16"/>
    <n v="12"/>
    <n v="11"/>
    <n v="0"/>
    <n v="0"/>
    <n v="0"/>
    <n v="0"/>
    <n v="0"/>
    <n v="9.1599999999999993E-4"/>
    <n v="-9.1700000000000006E-4"/>
    <n v="1.4688E-2"/>
    <n v="1.0919999999999999E-2"/>
    <n v="1.0054E-2"/>
    <n v="0"/>
    <n v="0"/>
    <n v="0"/>
    <n v="0"/>
    <n v="0"/>
  </r>
  <r>
    <s v="2374"/>
    <s v="佳能"/>
    <x v="47"/>
    <n v="14.85"/>
    <n v="14.85"/>
    <n v="15.05"/>
    <n v="14.95"/>
    <n v="15.15"/>
    <n v="115"/>
    <n v="-139"/>
    <n v="-35"/>
    <n v="-176"/>
    <n v="-15"/>
    <n v="0"/>
    <n v="0"/>
    <n v="0"/>
    <n v="0"/>
    <n v="0"/>
    <n v="1.7077499999999999E-2"/>
    <n v="-2.06415E-2"/>
    <n v="-5.2674999999999996E-3"/>
    <n v="-2.6311999999999999E-2"/>
    <n v="-2.2725000000000002E-3"/>
    <n v="0"/>
    <n v="0"/>
    <n v="0"/>
    <n v="0"/>
    <n v="0"/>
  </r>
  <r>
    <s v="2375"/>
    <s v="凱美"/>
    <x v="34"/>
    <n v="98.6"/>
    <n v="108"/>
    <n v="104.5"/>
    <n v="104"/>
    <n v="104.5"/>
    <n v="1558"/>
    <n v="2158"/>
    <n v="-3595"/>
    <n v="-906"/>
    <n v="-344"/>
    <n v="0"/>
    <n v="0"/>
    <n v="145"/>
    <n v="0"/>
    <n v="0"/>
    <n v="1.5361879999999999"/>
    <n v="2.3306399999999998"/>
    <n v="-3.7567750000000002"/>
    <n v="-0.94223999999999997"/>
    <n v="-0.35948000000000002"/>
    <n v="0"/>
    <n v="0"/>
    <n v="0.15152499999999999"/>
    <n v="0"/>
    <n v="0"/>
  </r>
  <r>
    <s v="2376"/>
    <s v="技嘉"/>
    <x v="36"/>
    <n v="99.1"/>
    <n v="106"/>
    <n v="103"/>
    <n v="105"/>
    <n v="108"/>
    <n v="-580"/>
    <n v="-1344"/>
    <n v="-3773"/>
    <n v="1498"/>
    <n v="1321"/>
    <n v="-695"/>
    <n v="3016"/>
    <n v="-14"/>
    <n v="1370"/>
    <n v="1303"/>
    <n v="-0.57477999999999996"/>
    <n v="-1.4246399999999999"/>
    <n v="-3.88619"/>
    <n v="1.5729"/>
    <n v="1.4266799999999999"/>
    <n v="-0.68874500000000005"/>
    <n v="3.1969599999999998"/>
    <n v="-1.4420000000000001E-2"/>
    <n v="1.4384999999999999"/>
    <n v="1.40724"/>
  </r>
  <r>
    <s v="2377"/>
    <s v="微星"/>
    <x v="36"/>
    <n v="164.5"/>
    <n v="168.5"/>
    <n v="164"/>
    <n v="167"/>
    <n v="166.5"/>
    <n v="1200"/>
    <n v="1642"/>
    <n v="-2019"/>
    <n v="1818"/>
    <n v="-1003"/>
    <n v="-526"/>
    <n v="-139"/>
    <n v="-155"/>
    <n v="-748"/>
    <n v="-211"/>
    <n v="1.974"/>
    <n v="2.7667700000000002"/>
    <n v="-3.3111600000000001"/>
    <n v="3.03606"/>
    <n v="-1.6699949999999999"/>
    <n v="-0.86526999999999998"/>
    <n v="-0.23421500000000001"/>
    <n v="-0.25419999999999998"/>
    <n v="-1.24916"/>
    <n v="-0.35131499999999999"/>
  </r>
  <r>
    <s v="2379"/>
    <s v="瑞昱"/>
    <x v="46"/>
    <n v="452.5"/>
    <n v="469"/>
    <n v="485.5"/>
    <n v="489.5"/>
    <n v="497"/>
    <n v="-241"/>
    <n v="151"/>
    <n v="-485"/>
    <n v="-510"/>
    <n v="-51"/>
    <n v="-53"/>
    <n v="127"/>
    <n v="288"/>
    <n v="207"/>
    <n v="275"/>
    <n v="-1.090525"/>
    <n v="0.70818999999999999"/>
    <n v="-2.3546749999999999"/>
    <n v="-2.4964499999999998"/>
    <n v="-0.25346999999999997"/>
    <n v="-0.23982500000000001"/>
    <n v="0.59562999999999999"/>
    <n v="1.3982399999999999"/>
    <n v="1.0132650000000001"/>
    <n v="1.3667499999999999"/>
  </r>
  <r>
    <s v="2380"/>
    <s v="虹光"/>
    <x v="30"/>
    <n v="11.8"/>
    <n v="12.2"/>
    <n v="11.95"/>
    <n v="11.9"/>
    <n v="12.3"/>
    <n v="393"/>
    <n v="-196"/>
    <n v="-240"/>
    <n v="2"/>
    <n v="129"/>
    <n v="0"/>
    <n v="0"/>
    <n v="0"/>
    <n v="0"/>
    <n v="0"/>
    <n v="4.6374000000000005E-2"/>
    <n v="-2.3911999999999999E-2"/>
    <n v="-2.8680000000000001E-2"/>
    <n v="2.3800000000000001E-4"/>
    <n v="1.5866999999999999E-2"/>
    <n v="0"/>
    <n v="0"/>
    <n v="0"/>
    <n v="0"/>
    <n v="0"/>
  </r>
  <r>
    <s v="2382"/>
    <s v="廣達"/>
    <x v="33"/>
    <n v="87.9"/>
    <n v="87.9"/>
    <n v="87.2"/>
    <n v="87.4"/>
    <n v="87.9"/>
    <n v="-5020"/>
    <n v="-5348"/>
    <n v="-8089"/>
    <n v="-1581"/>
    <n v="-4113"/>
    <n v="-88"/>
    <n v="-2"/>
    <n v="-71"/>
    <n v="-194"/>
    <n v="0"/>
    <n v="-4.4125800000000002"/>
    <n v="-4.7008920000000005"/>
    <n v="-7.0536080000000005"/>
    <n v="-1.3817940000000002"/>
    <n v="-3.6153270000000002"/>
    <n v="-7.7352000000000004E-2"/>
    <n v="-1.758E-3"/>
    <n v="-6.1911999999999995E-2"/>
    <n v="-0.16955600000000001"/>
    <n v="0"/>
  </r>
  <r>
    <s v="2383"/>
    <s v="台光電"/>
    <x v="17"/>
    <n v="158.5"/>
    <n v="161"/>
    <n v="159.5"/>
    <n v="157"/>
    <n v="158.5"/>
    <n v="208"/>
    <n v="-66"/>
    <n v="-425"/>
    <n v="-315"/>
    <n v="98"/>
    <n v="-316"/>
    <n v="0"/>
    <n v="90"/>
    <n v="0"/>
    <n v="0"/>
    <n v="0.32967999999999997"/>
    <n v="-0.10625999999999999"/>
    <n v="-0.67787500000000001"/>
    <n v="-0.49454999999999999"/>
    <n v="0.15533"/>
    <n v="-0.50085999999999997"/>
    <n v="0"/>
    <n v="0.14355000000000001"/>
    <n v="0"/>
    <n v="0"/>
  </r>
  <r>
    <s v="2385"/>
    <s v="群光"/>
    <x v="44"/>
    <n v="77.400000000000006"/>
    <n v="77.900000000000006"/>
    <n v="76.3"/>
    <n v="76.400000000000006"/>
    <n v="77.400000000000006"/>
    <n v="-4735"/>
    <n v="584"/>
    <n v="-4016"/>
    <n v="-2543"/>
    <n v="-1986"/>
    <n v="0"/>
    <n v="0"/>
    <n v="-2369"/>
    <n v="-3893"/>
    <n v="-1579"/>
    <n v="-3.6648900000000002"/>
    <n v="0.45493600000000006"/>
    <n v="-3.0642079999999998"/>
    <n v="-1.942852"/>
    <n v="-1.5371640000000002"/>
    <n v="0"/>
    <n v="0"/>
    <n v="-1.8075469999999998"/>
    <n v="-2.9742519999999999"/>
    <n v="-1.222146"/>
  </r>
  <r>
    <s v="2387"/>
    <s v="精元"/>
    <x v="7"/>
    <n v="55.5"/>
    <n v="55.7"/>
    <n v="56.5"/>
    <n v="55.6"/>
    <n v="56.4"/>
    <n v="-325"/>
    <n v="154"/>
    <n v="3"/>
    <n v="-173"/>
    <n v="48"/>
    <n v="0"/>
    <n v="-120"/>
    <n v="0"/>
    <n v="0"/>
    <n v="0"/>
    <n v="-0.18037500000000001"/>
    <n v="8.5778000000000007E-2"/>
    <n v="1.6949999999999999E-3"/>
    <n v="-9.618800000000001E-2"/>
    <n v="2.7071999999999999E-2"/>
    <n v="0"/>
    <n v="-6.6839999999999997E-2"/>
    <n v="0"/>
    <n v="0"/>
    <n v="0"/>
  </r>
  <r>
    <s v="2388"/>
    <s v="威盛"/>
    <x v="46"/>
    <n v="44.1"/>
    <n v="45.15"/>
    <n v="45.7"/>
    <n v="46.5"/>
    <n v="48.3"/>
    <n v="319"/>
    <n v="46"/>
    <n v="140"/>
    <n v="477"/>
    <n v="-790"/>
    <n v="0"/>
    <n v="0"/>
    <n v="0"/>
    <n v="0"/>
    <n v="0"/>
    <n v="0.140679"/>
    <n v="2.0768999999999999E-2"/>
    <n v="6.3979999999999995E-2"/>
    <n v="0.221805"/>
    <n v="-0.38157000000000002"/>
    <n v="0"/>
    <n v="0"/>
    <n v="0"/>
    <n v="0"/>
    <n v="0"/>
  </r>
  <r>
    <s v="2390"/>
    <s v="云辰"/>
    <x v="48"/>
    <n v="23.9"/>
    <n v="22.85"/>
    <n v="25.1"/>
    <n v="27.6"/>
    <n v="28.45"/>
    <n v="966"/>
    <n v="-2790"/>
    <n v="9933"/>
    <n v="-5452"/>
    <n v="-2164"/>
    <n v="0"/>
    <n v="0"/>
    <n v="0"/>
    <n v="0"/>
    <n v="0"/>
    <n v="0.23087399999999997"/>
    <n v="-0.63751500000000005"/>
    <n v="2.4931830000000001"/>
    <n v="-1.5047520000000001"/>
    <n v="-0.61565799999999993"/>
    <n v="0"/>
    <n v="0"/>
    <n v="0"/>
    <n v="0"/>
    <n v="0"/>
  </r>
  <r>
    <s v="2392"/>
    <s v="正崴"/>
    <x v="15"/>
    <n v="39.1"/>
    <n v="39.85"/>
    <n v="39.75"/>
    <n v="39.65"/>
    <n v="39.950000000000003"/>
    <n v="0"/>
    <n v="65"/>
    <n v="-444"/>
    <n v="-453"/>
    <n v="-201"/>
    <n v="0"/>
    <n v="0"/>
    <n v="0"/>
    <n v="0"/>
    <n v="0"/>
    <n v="0"/>
    <n v="2.5902499999999998E-2"/>
    <n v="-0.17649000000000001"/>
    <n v="-0.17961450000000001"/>
    <n v="-8.029950000000001E-2"/>
    <n v="0"/>
    <n v="0"/>
    <n v="0"/>
    <n v="0"/>
    <n v="0"/>
  </r>
  <r>
    <s v="2393"/>
    <s v="億光"/>
    <x v="28"/>
    <n v="44.95"/>
    <n v="44.75"/>
    <n v="45.25"/>
    <n v="45.85"/>
    <n v="46.1"/>
    <n v="-295"/>
    <n v="-3032"/>
    <n v="221"/>
    <n v="966"/>
    <n v="1356"/>
    <n v="0"/>
    <n v="300"/>
    <n v="322"/>
    <n v="0"/>
    <n v="0"/>
    <n v="-0.13260250000000001"/>
    <n v="-1.3568199999999999"/>
    <n v="0.10000249999999999"/>
    <n v="0.442911"/>
    <n v="0.625116"/>
    <n v="0"/>
    <n v="0.13425000000000001"/>
    <n v="0.145705"/>
    <n v="0"/>
    <n v="0"/>
  </r>
  <r>
    <s v="2395"/>
    <s v="研華"/>
    <x v="49"/>
    <n v="320"/>
    <n v="323"/>
    <n v="325.5"/>
    <n v="325"/>
    <n v="326.5"/>
    <n v="-14"/>
    <n v="-38"/>
    <n v="-12"/>
    <n v="-53"/>
    <n v="-15"/>
    <n v="-3"/>
    <n v="-2"/>
    <n v="1"/>
    <n v="49"/>
    <n v="0"/>
    <n v="-4.48E-2"/>
    <n v="-0.12274"/>
    <n v="-3.9059999999999997E-2"/>
    <n v="-0.17224999999999999"/>
    <n v="-4.8974999999999998E-2"/>
    <n v="-9.5999999999999992E-3"/>
    <n v="-6.4599999999999996E-3"/>
    <n v="3.2550000000000001E-3"/>
    <n v="0.15925"/>
    <n v="0"/>
  </r>
  <r>
    <s v="2397"/>
    <s v="友通"/>
    <x v="36"/>
    <n v="60.8"/>
    <n v="61.8"/>
    <n v="62.8"/>
    <n v="63"/>
    <n v="63.5"/>
    <n v="-3"/>
    <n v="1"/>
    <n v="4"/>
    <n v="-4"/>
    <n v="1"/>
    <n v="0"/>
    <n v="0"/>
    <n v="0"/>
    <n v="0"/>
    <n v="0"/>
    <n v="-1.8239999999999997E-3"/>
    <n v="6.1799999999999995E-4"/>
    <n v="2.5119999999999999E-3"/>
    <n v="-2.5200000000000001E-3"/>
    <n v="6.3500000000000004E-4"/>
    <n v="0"/>
    <n v="0"/>
    <n v="0"/>
    <n v="0"/>
    <n v="0"/>
  </r>
  <r>
    <s v="2399"/>
    <s v="映泰"/>
    <x v="36"/>
    <n v="24"/>
    <n v="25"/>
    <n v="24.75"/>
    <n v="24.2"/>
    <n v="24.75"/>
    <n v="1782"/>
    <n v="-1631"/>
    <n v="-749"/>
    <n v="6"/>
    <n v="-542"/>
    <n v="0"/>
    <n v="0"/>
    <n v="0"/>
    <n v="0"/>
    <n v="0"/>
    <n v="0.42768"/>
    <n v="-0.40775"/>
    <n v="-0.1853775"/>
    <n v="1.4519999999999999E-3"/>
    <n v="-0.13414499999999999"/>
    <n v="0"/>
    <n v="0"/>
    <n v="0"/>
    <n v="0"/>
    <n v="0"/>
  </r>
  <r>
    <s v="2401"/>
    <s v="凌陽"/>
    <x v="46"/>
    <n v="27.9"/>
    <n v="29.1"/>
    <n v="28.8"/>
    <n v="29.35"/>
    <n v="29.5"/>
    <n v="2039"/>
    <n v="-7601"/>
    <n v="250"/>
    <n v="771"/>
    <n v="-1196"/>
    <n v="0"/>
    <n v="16"/>
    <n v="8"/>
    <n v="0"/>
    <n v="0"/>
    <n v="0.56888099999999997"/>
    <n v="-2.2118910000000001"/>
    <n v="7.1999999999999995E-2"/>
    <n v="0.22628850000000003"/>
    <n v="-0.35282000000000002"/>
    <n v="0"/>
    <n v="4.6560000000000004E-3"/>
    <n v="2.3040000000000001E-3"/>
    <n v="0"/>
    <n v="0"/>
  </r>
  <r>
    <s v="2402"/>
    <s v="毅嘉"/>
    <x v="7"/>
    <n v="16.350000000000001"/>
    <n v="16.75"/>
    <n v="17"/>
    <n v="17"/>
    <n v="17.2"/>
    <n v="378"/>
    <n v="53"/>
    <n v="290"/>
    <n v="-18"/>
    <n v="181"/>
    <n v="0"/>
    <n v="0"/>
    <n v="0"/>
    <n v="0"/>
    <n v="0"/>
    <n v="6.1803000000000004E-2"/>
    <n v="8.8775E-3"/>
    <n v="4.9299999999999997E-2"/>
    <n v="-3.0599999999999998E-3"/>
    <n v="3.1131999999999996E-2"/>
    <n v="0"/>
    <n v="0"/>
    <n v="0"/>
    <n v="0"/>
    <n v="0"/>
  </r>
  <r>
    <s v="2404"/>
    <s v="漢唐"/>
    <x v="45"/>
    <n v="226"/>
    <n v="228"/>
    <n v="231"/>
    <n v="231"/>
    <n v="233"/>
    <n v="-24"/>
    <n v="26"/>
    <n v="160"/>
    <n v="0"/>
    <n v="183"/>
    <n v="0"/>
    <n v="0"/>
    <n v="0"/>
    <n v="0"/>
    <n v="0"/>
    <n v="-5.4239999999999997E-2"/>
    <n v="5.9279999999999999E-2"/>
    <n v="0.36959999999999998"/>
    <n v="0"/>
    <n v="0.42638999999999999"/>
    <n v="0"/>
    <n v="0"/>
    <n v="0"/>
    <n v="0"/>
    <n v="0"/>
  </r>
  <r>
    <s v="2405"/>
    <s v="浩鑫"/>
    <x v="36"/>
    <n v="11.95"/>
    <n v="12.25"/>
    <n v="13.25"/>
    <n v="12.9"/>
    <n v="13.15"/>
    <n v="546"/>
    <n v="493"/>
    <n v="-740"/>
    <n v="-324"/>
    <n v="-104"/>
    <n v="0"/>
    <n v="11"/>
    <n v="5"/>
    <n v="0"/>
    <n v="0"/>
    <n v="6.5246999999999999E-2"/>
    <n v="6.0392500000000002E-2"/>
    <n v="-9.8049999999999998E-2"/>
    <n v="-4.1796000000000007E-2"/>
    <n v="-1.3676000000000001E-2"/>
    <n v="0"/>
    <n v="1.3475E-3"/>
    <n v="6.625E-4"/>
    <n v="0"/>
    <n v="0"/>
  </r>
  <r>
    <s v="2406"/>
    <s v="國碩"/>
    <x v="50"/>
    <n v="18.850000000000001"/>
    <n v="18.55"/>
    <n v="18.649999999999999"/>
    <n v="18.75"/>
    <n v="18.8"/>
    <n v="624"/>
    <n v="-910"/>
    <n v="318"/>
    <n v="717"/>
    <n v="260"/>
    <n v="0"/>
    <n v="0"/>
    <n v="0"/>
    <n v="0"/>
    <n v="0"/>
    <n v="0.11762400000000002"/>
    <n v="-0.16880500000000001"/>
    <n v="5.9306999999999999E-2"/>
    <n v="0.13443749999999999"/>
    <n v="4.888E-2"/>
    <n v="0"/>
    <n v="0"/>
    <n v="0"/>
    <n v="0"/>
    <n v="0"/>
  </r>
  <r>
    <s v="2408"/>
    <s v="南亞科"/>
    <x v="51"/>
    <n v="76.599999999999994"/>
    <n v="78.8"/>
    <n v="77.8"/>
    <n v="78.3"/>
    <n v="80.599999999999994"/>
    <n v="-2547"/>
    <n v="-4156"/>
    <n v="-4259"/>
    <n v="-2563"/>
    <n v="325"/>
    <n v="113"/>
    <n v="306"/>
    <n v="537"/>
    <n v="1793"/>
    <n v="579"/>
    <n v="-1.9510019999999999"/>
    <n v="-3.2749280000000001"/>
    <n v="-3.3135020000000002"/>
    <n v="-2.0068289999999998"/>
    <n v="0.26194999999999996"/>
    <n v="8.6557999999999996E-2"/>
    <n v="0.24112799999999998"/>
    <n v="0.41778599999999999"/>
    <n v="1.4039189999999999"/>
    <n v="0.46667399999999992"/>
  </r>
  <r>
    <s v="2409"/>
    <s v="友達"/>
    <x v="52"/>
    <n v="22.6"/>
    <n v="22.85"/>
    <n v="22.2"/>
    <n v="22.5"/>
    <n v="23.5"/>
    <n v="19808"/>
    <n v="-68869"/>
    <n v="-8577"/>
    <n v="13779"/>
    <n v="-3074"/>
    <n v="-2672"/>
    <n v="1741"/>
    <n v="-6938"/>
    <n v="20753"/>
    <n v="5175"/>
    <n v="4.4766080000000006"/>
    <n v="-15.736566500000002"/>
    <n v="-1.904094"/>
    <n v="3.1002749999999999"/>
    <n v="-0.72238999999999998"/>
    <n v="-0.60387200000000008"/>
    <n v="0.39781850000000007"/>
    <n v="-1.5402360000000002"/>
    <n v="4.6694250000000004"/>
    <n v="1.2161249999999999"/>
  </r>
  <r>
    <s v="2412"/>
    <s v="中華電"/>
    <x v="53"/>
    <n v="113"/>
    <n v="114"/>
    <n v="113"/>
    <n v="112"/>
    <n v="113"/>
    <n v="-2063"/>
    <n v="1298"/>
    <n v="-338"/>
    <n v="-6454"/>
    <n v="1115"/>
    <n v="-132"/>
    <n v="-871"/>
    <n v="-11"/>
    <n v="10"/>
    <n v="0"/>
    <n v="-2.3311899999999999"/>
    <n v="1.4797199999999999"/>
    <n v="-0.38194"/>
    <n v="-7.2284800000000002"/>
    <n v="1.2599499999999999"/>
    <n v="-0.14915999999999999"/>
    <n v="-0.99294000000000004"/>
    <n v="-1.243E-2"/>
    <n v="1.12E-2"/>
    <n v="0"/>
  </r>
  <r>
    <s v="2413"/>
    <s v="環科"/>
    <x v="10"/>
    <n v="22"/>
    <n v="22.5"/>
    <n v="22.65"/>
    <n v="22.35"/>
    <n v="22.85"/>
    <n v="324"/>
    <n v="14"/>
    <n v="76"/>
    <n v="-17"/>
    <n v="146"/>
    <n v="0"/>
    <n v="0"/>
    <n v="0"/>
    <n v="0"/>
    <n v="0"/>
    <n v="7.1279999999999996E-2"/>
    <n v="3.15E-3"/>
    <n v="1.7214E-2"/>
    <n v="-3.7995000000000004E-3"/>
    <n v="3.3361000000000002E-2"/>
    <n v="0"/>
    <n v="0"/>
    <n v="0"/>
    <n v="0"/>
    <n v="0"/>
  </r>
  <r>
    <s v="2414"/>
    <s v="精技"/>
    <x v="41"/>
    <n v="28.7"/>
    <n v="28.8"/>
    <n v="28.85"/>
    <n v="28.65"/>
    <n v="28.8"/>
    <n v="12"/>
    <n v="31"/>
    <n v="23"/>
    <n v="-9"/>
    <n v="21"/>
    <n v="0"/>
    <n v="0"/>
    <n v="0"/>
    <n v="0"/>
    <n v="0"/>
    <n v="3.4439999999999996E-3"/>
    <n v="8.9280000000000002E-3"/>
    <n v="6.6355000000000008E-3"/>
    <n v="-2.5784999999999996E-3"/>
    <n v="6.0480000000000004E-3"/>
    <n v="0"/>
    <n v="0"/>
    <n v="0"/>
    <n v="0"/>
    <n v="0"/>
  </r>
  <r>
    <s v="2415"/>
    <s v="錩新"/>
    <x v="16"/>
    <n v="37.85"/>
    <n v="37.049999999999997"/>
    <n v="37.65"/>
    <n v="37.299999999999997"/>
    <n v="37.5"/>
    <n v="355"/>
    <n v="-318"/>
    <n v="413"/>
    <n v="53"/>
    <n v="137"/>
    <n v="0"/>
    <n v="0"/>
    <n v="0"/>
    <n v="0"/>
    <n v="0"/>
    <n v="0.1343675"/>
    <n v="-0.11781899999999999"/>
    <n v="0.15549449999999998"/>
    <n v="1.9768999999999998E-2"/>
    <n v="5.1374999999999997E-2"/>
    <n v="0"/>
    <n v="0"/>
    <n v="0"/>
    <n v="0"/>
    <n v="0"/>
  </r>
  <r>
    <s v="2417"/>
    <s v="圓剛"/>
    <x v="54"/>
    <n v="43.85"/>
    <n v="43.05"/>
    <n v="43.8"/>
    <n v="43.35"/>
    <n v="43.3"/>
    <n v="-78"/>
    <n v="51"/>
    <n v="738"/>
    <n v="-197"/>
    <n v="135"/>
    <n v="0"/>
    <n v="0"/>
    <n v="0"/>
    <n v="0"/>
    <n v="0"/>
    <n v="-3.4203000000000004E-2"/>
    <n v="2.1955499999999996E-2"/>
    <n v="0.32324399999999998"/>
    <n v="-8.5399500000000003E-2"/>
    <n v="5.8455E-2"/>
    <n v="0"/>
    <n v="0"/>
    <n v="0"/>
    <n v="0"/>
    <n v="0"/>
  </r>
  <r>
    <s v="2419"/>
    <s v="仲琦"/>
    <x v="32"/>
    <n v="20.55"/>
    <n v="20.65"/>
    <n v="20.8"/>
    <n v="20.55"/>
    <n v="20.9"/>
    <n v="274"/>
    <n v="15"/>
    <n v="-40"/>
    <n v="42"/>
    <n v="273"/>
    <n v="0"/>
    <n v="0"/>
    <n v="0"/>
    <n v="0"/>
    <n v="0"/>
    <n v="5.6306999999999996E-2"/>
    <n v="3.0975E-3"/>
    <n v="-8.3199999999999993E-3"/>
    <n v="8.6309999999999998E-3"/>
    <n v="5.7056999999999997E-2"/>
    <n v="0"/>
    <n v="0"/>
    <n v="0"/>
    <n v="0"/>
    <n v="0"/>
  </r>
  <r>
    <s v="2420"/>
    <s v="新巨"/>
    <x v="10"/>
    <n v="36.15"/>
    <n v="36.4"/>
    <n v="36.4"/>
    <n v="36.5"/>
    <n v="36.9"/>
    <n v="6"/>
    <n v="-18"/>
    <n v="34"/>
    <n v="5"/>
    <n v="35"/>
    <n v="0"/>
    <n v="0"/>
    <n v="0"/>
    <n v="0"/>
    <n v="0"/>
    <n v="2.1689999999999999E-3"/>
    <n v="-6.5519999999999997E-3"/>
    <n v="1.2376E-2"/>
    <n v="1.825E-3"/>
    <n v="1.2914999999999999E-2"/>
    <n v="0"/>
    <n v="0"/>
    <n v="0"/>
    <n v="0"/>
    <n v="0"/>
  </r>
  <r>
    <s v="2421"/>
    <s v="建準"/>
    <x v="10"/>
    <n v="42.65"/>
    <n v="42.5"/>
    <n v="42.9"/>
    <n v="43.5"/>
    <n v="43.35"/>
    <n v="129"/>
    <n v="-262"/>
    <n v="78"/>
    <n v="116"/>
    <n v="-240"/>
    <n v="0"/>
    <n v="0"/>
    <n v="0"/>
    <n v="0"/>
    <n v="0"/>
    <n v="5.5018499999999998E-2"/>
    <n v="-0.11135"/>
    <n v="3.3461999999999999E-2"/>
    <n v="5.0459999999999998E-2"/>
    <n v="-0.10403999999999999"/>
    <n v="0"/>
    <n v="0"/>
    <n v="0"/>
    <n v="0"/>
    <n v="0"/>
  </r>
  <r>
    <s v="2423"/>
    <s v="固緯"/>
    <x v="45"/>
    <n v="23.8"/>
    <n v="23.7"/>
    <n v="23.85"/>
    <n v="23.9"/>
    <n v="23.95"/>
    <n v="4"/>
    <n v="-26"/>
    <n v="-11"/>
    <n v="-4"/>
    <n v="12"/>
    <n v="0"/>
    <n v="0"/>
    <n v="0"/>
    <n v="0"/>
    <n v="0"/>
    <n v="9.5200000000000005E-4"/>
    <n v="-6.1619999999999991E-3"/>
    <n v="-2.6235000000000004E-3"/>
    <n v="-9.5599999999999993E-4"/>
    <n v="2.8739999999999998E-3"/>
    <n v="0"/>
    <n v="0"/>
    <n v="0"/>
    <n v="0"/>
    <n v="0"/>
  </r>
  <r>
    <s v="2424"/>
    <s v="隴華"/>
    <x v="54"/>
    <n v="26.35"/>
    <n v="26.3"/>
    <n v="26.25"/>
    <n v="26.25"/>
    <n v="2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30.5"/>
    <n v="30.75"/>
    <n v="31"/>
    <n v="30.55"/>
    <n v="30.8"/>
    <n v="-215"/>
    <n v="36"/>
    <n v="97"/>
    <n v="44"/>
    <n v="-81"/>
    <n v="0"/>
    <n v="0"/>
    <n v="0"/>
    <n v="0"/>
    <n v="0"/>
    <n v="-6.5574999999999994E-2"/>
    <n v="1.107E-2"/>
    <n v="3.007E-2"/>
    <n v="1.3442000000000001E-2"/>
    <n v="-2.4948000000000001E-2"/>
    <n v="0"/>
    <n v="0"/>
    <n v="0"/>
    <n v="0"/>
    <n v="0"/>
  </r>
  <r>
    <s v="2426"/>
    <s v="鼎元"/>
    <x v="28"/>
    <n v="24.65"/>
    <n v="24.95"/>
    <n v="25.55"/>
    <n v="25.5"/>
    <n v="27.5"/>
    <n v="894"/>
    <n v="-213"/>
    <n v="816"/>
    <n v="322"/>
    <n v="269"/>
    <n v="0"/>
    <n v="0"/>
    <n v="0"/>
    <n v="0"/>
    <n v="0"/>
    <n v="0.22037099999999998"/>
    <n v="-5.3143499999999996E-2"/>
    <n v="0.20848799999999998"/>
    <n v="8.2110000000000002E-2"/>
    <n v="7.3974999999999999E-2"/>
    <n v="0"/>
    <n v="0"/>
    <n v="0"/>
    <n v="0"/>
    <n v="0"/>
  </r>
  <r>
    <s v="2427"/>
    <s v="三商電"/>
    <x v="55"/>
    <n v="11.4"/>
    <n v="11.35"/>
    <n v="11.35"/>
    <n v="11.4"/>
    <n v="11.45"/>
    <n v="26"/>
    <n v="16"/>
    <n v="25"/>
    <n v="-45"/>
    <n v="-2"/>
    <n v="0"/>
    <n v="0"/>
    <n v="0"/>
    <n v="0"/>
    <n v="0"/>
    <n v="2.9640000000000005E-3"/>
    <n v="1.8159999999999999E-3"/>
    <n v="2.8375000000000002E-3"/>
    <n v="-5.13E-3"/>
    <n v="-2.2899999999999998E-4"/>
    <n v="0"/>
    <n v="0"/>
    <n v="0"/>
    <n v="0"/>
    <n v="0"/>
  </r>
  <r>
    <s v="2428"/>
    <s v="興勤"/>
    <x v="34"/>
    <n v="157"/>
    <n v="160.5"/>
    <n v="158"/>
    <n v="154.5"/>
    <n v="160"/>
    <n v="134"/>
    <n v="-29"/>
    <n v="-67"/>
    <n v="-247"/>
    <n v="185"/>
    <n v="0"/>
    <n v="0"/>
    <n v="0"/>
    <n v="0"/>
    <n v="0"/>
    <n v="0.21038000000000001"/>
    <n v="-4.6545000000000003E-2"/>
    <n v="-0.10586"/>
    <n v="-0.38161499999999998"/>
    <n v="0.29599999999999999"/>
    <n v="0"/>
    <n v="0"/>
    <n v="0"/>
    <n v="0"/>
    <n v="0"/>
  </r>
  <r>
    <s v="2429"/>
    <s v="銘旺科"/>
    <x v="31"/>
    <n v="16.399999999999999"/>
    <n v="16.2"/>
    <n v="16.2"/>
    <n v="16.05"/>
    <n v="15.95"/>
    <n v="-7"/>
    <n v="-1"/>
    <n v="-1"/>
    <n v="-1"/>
    <n v="-2"/>
    <n v="0"/>
    <n v="0"/>
    <n v="0"/>
    <n v="0"/>
    <n v="0"/>
    <n v="-1.1479999999999999E-3"/>
    <n v="-1.6199999999999998E-4"/>
    <n v="-1.6199999999999998E-4"/>
    <n v="-1.605E-4"/>
    <n v="-3.19E-4"/>
    <n v="0"/>
    <n v="0"/>
    <n v="0"/>
    <n v="0"/>
    <n v="0"/>
  </r>
  <r>
    <s v="2430"/>
    <s v="燦坤"/>
    <x v="41"/>
    <n v="28.35"/>
    <n v="28"/>
    <n v="27.55"/>
    <n v="27.15"/>
    <n v="27.75"/>
    <n v="-918"/>
    <n v="-332"/>
    <n v="-67"/>
    <n v="-94"/>
    <n v="102"/>
    <n v="0"/>
    <n v="0"/>
    <n v="-200"/>
    <n v="0"/>
    <n v="0"/>
    <n v="-0.26025300000000001"/>
    <n v="-9.2960000000000001E-2"/>
    <n v="-1.8458500000000003E-2"/>
    <n v="-2.5520999999999999E-2"/>
    <n v="2.8305E-2"/>
    <n v="0"/>
    <n v="0"/>
    <n v="-5.5100000000000003E-2"/>
    <n v="0"/>
    <n v="0"/>
  </r>
  <r>
    <s v="2431"/>
    <s v="聯昌"/>
    <x v="56"/>
    <n v="13.5"/>
    <n v="13.75"/>
    <n v="15.05"/>
    <n v="14.5"/>
    <n v="14.9"/>
    <n v="560"/>
    <n v="461"/>
    <n v="614"/>
    <n v="-1403"/>
    <n v="611"/>
    <n v="0"/>
    <n v="0"/>
    <n v="0"/>
    <n v="0"/>
    <n v="0"/>
    <n v="7.5600000000000001E-2"/>
    <n v="6.3387499999999999E-2"/>
    <n v="9.2407000000000003E-2"/>
    <n v="-0.203435"/>
    <n v="9.1038999999999995E-2"/>
    <n v="0"/>
    <n v="0"/>
    <n v="0"/>
    <n v="0"/>
    <n v="0"/>
  </r>
  <r>
    <s v="2433"/>
    <s v="互盛電"/>
    <x v="55"/>
    <n v="51.7"/>
    <n v="52.3"/>
    <n v="51.9"/>
    <n v="51.8"/>
    <n v="52.2"/>
    <n v="-15"/>
    <n v="4"/>
    <n v="-9"/>
    <n v="1"/>
    <n v="5"/>
    <n v="0"/>
    <n v="0"/>
    <n v="0"/>
    <n v="0"/>
    <n v="0"/>
    <n v="-7.7549999999999997E-3"/>
    <n v="2.0919999999999997E-3"/>
    <n v="-4.6709999999999998E-3"/>
    <n v="5.1800000000000001E-4"/>
    <n v="2.6099999999999999E-3"/>
    <n v="0"/>
    <n v="0"/>
    <n v="0"/>
    <n v="0"/>
    <n v="0"/>
  </r>
  <r>
    <s v="2434"/>
    <s v="統懋"/>
    <x v="28"/>
    <n v="36.799999999999997"/>
    <n v="36.5"/>
    <n v="36.5"/>
    <n v="36.5"/>
    <n v="37"/>
    <n v="1"/>
    <n v="1"/>
    <n v="-1"/>
    <n v="1"/>
    <n v="-5"/>
    <n v="0"/>
    <n v="0"/>
    <n v="0"/>
    <n v="0"/>
    <n v="0"/>
    <n v="3.6799999999999995E-4"/>
    <n v="3.6499999999999998E-4"/>
    <n v="-3.6499999999999998E-4"/>
    <n v="3.6499999999999998E-4"/>
    <n v="-1.8500000000000001E-3"/>
    <n v="0"/>
    <n v="0"/>
    <n v="0"/>
    <n v="0"/>
    <n v="0"/>
  </r>
  <r>
    <s v="2436"/>
    <s v="偉詮電"/>
    <x v="46"/>
    <n v="61.2"/>
    <n v="64.3"/>
    <n v="62.9"/>
    <n v="63.1"/>
    <n v="69.2"/>
    <n v="-4630"/>
    <n v="-4720"/>
    <n v="-628"/>
    <n v="906"/>
    <n v="352"/>
    <n v="0"/>
    <n v="0"/>
    <n v="0"/>
    <n v="0"/>
    <n v="531"/>
    <n v="-2.8335599999999999"/>
    <n v="-3.0349599999999999"/>
    <n v="-0.39501199999999997"/>
    <n v="0.57168600000000003"/>
    <n v="0.24358400000000002"/>
    <n v="0"/>
    <n v="0"/>
    <n v="0"/>
    <n v="0"/>
    <n v="0.36745200000000006"/>
  </r>
  <r>
    <s v="2438"/>
    <s v="翔耀"/>
    <x v="28"/>
    <n v="10.85"/>
    <n v="10.85"/>
    <n v="11.4"/>
    <n v="11.5"/>
    <n v="11.4"/>
    <n v="0"/>
    <n v="-2"/>
    <n v="69"/>
    <n v="-16"/>
    <n v="9"/>
    <n v="0"/>
    <n v="0"/>
    <n v="0"/>
    <n v="0"/>
    <n v="0"/>
    <n v="0"/>
    <n v="-2.1699999999999999E-4"/>
    <n v="7.8659999999999997E-3"/>
    <n v="-1.8400000000000001E-3"/>
    <n v="1.026E-3"/>
    <n v="0"/>
    <n v="0"/>
    <n v="0"/>
    <n v="0"/>
    <n v="0"/>
  </r>
  <r>
    <s v="2439"/>
    <s v="美律"/>
    <x v="7"/>
    <n v="104"/>
    <n v="106.5"/>
    <n v="105.5"/>
    <n v="105"/>
    <n v="107"/>
    <n v="-23"/>
    <n v="641"/>
    <n v="37"/>
    <n v="190"/>
    <n v="368"/>
    <n v="0"/>
    <n v="0"/>
    <n v="0"/>
    <n v="0"/>
    <n v="0"/>
    <n v="-2.392E-2"/>
    <n v="0.68266499999999997"/>
    <n v="3.9035E-2"/>
    <n v="0.19950000000000001"/>
    <n v="0.39376"/>
    <n v="0"/>
    <n v="0"/>
    <n v="0"/>
    <n v="0"/>
    <n v="0"/>
  </r>
  <r>
    <s v="2440"/>
    <s v="太空梭"/>
    <x v="15"/>
    <n v="17.7"/>
    <n v="17.8"/>
    <n v="17.7"/>
    <n v="17.7"/>
    <n v="19.45"/>
    <n v="178"/>
    <n v="-205"/>
    <n v="141"/>
    <n v="56"/>
    <n v="308"/>
    <n v="0"/>
    <n v="0"/>
    <n v="0"/>
    <n v="0"/>
    <n v="0"/>
    <n v="3.1505999999999999E-2"/>
    <n v="-3.6490000000000002E-2"/>
    <n v="2.4956999999999997E-2"/>
    <n v="9.9119999999999989E-3"/>
    <n v="5.9905999999999994E-2"/>
    <n v="0"/>
    <n v="0"/>
    <n v="0"/>
    <n v="0"/>
    <n v="0"/>
  </r>
  <r>
    <s v="2441"/>
    <s v="超豐"/>
    <x v="35"/>
    <n v="67.5"/>
    <n v="69.099999999999994"/>
    <n v="70.3"/>
    <n v="70.5"/>
    <n v="70.8"/>
    <n v="-363"/>
    <n v="860"/>
    <n v="821"/>
    <n v="493"/>
    <n v="258"/>
    <n v="1"/>
    <n v="67"/>
    <n v="127"/>
    <n v="270"/>
    <n v="82"/>
    <n v="-0.24502499999999999"/>
    <n v="0.5942599999999999"/>
    <n v="0.57716299999999998"/>
    <n v="0.34756500000000001"/>
    <n v="0.18266399999999997"/>
    <n v="6.7500000000000004E-4"/>
    <n v="4.6296999999999998E-2"/>
    <n v="8.9280999999999999E-2"/>
    <n v="0.19034999999999999"/>
    <n v="5.8055999999999996E-2"/>
  </r>
  <r>
    <s v="2442"/>
    <s v="新美齊"/>
    <x v="43"/>
    <n v="10.25"/>
    <n v="10.15"/>
    <n v="10.15"/>
    <n v="10.15"/>
    <n v="10.199999999999999"/>
    <n v="387"/>
    <n v="-166"/>
    <n v="208"/>
    <n v="82"/>
    <n v="240"/>
    <n v="0"/>
    <n v="0"/>
    <n v="0"/>
    <n v="0"/>
    <n v="0"/>
    <n v="3.9667500000000001E-2"/>
    <n v="-1.6848999999999999E-2"/>
    <n v="2.1112000000000002E-2"/>
    <n v="8.3230000000000005E-3"/>
    <n v="2.4479999999999998E-2"/>
    <n v="0"/>
    <n v="0"/>
    <n v="0"/>
    <n v="0"/>
    <n v="0"/>
  </r>
  <r>
    <s v="2443"/>
    <s v="億麗"/>
    <x v="44"/>
    <n v="2.8"/>
    <n v="3"/>
    <n v="3"/>
    <n v="2.97"/>
    <n v="2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1.9"/>
    <n v="12.15"/>
    <n v="12.15"/>
    <n v="12.15"/>
    <n v="12.15"/>
    <n v="51"/>
    <n v="19"/>
    <n v="52"/>
    <n v="33"/>
    <n v="96"/>
    <n v="0"/>
    <n v="0"/>
    <n v="0"/>
    <n v="0"/>
    <n v="0"/>
    <n v="6.0689999999999997E-3"/>
    <n v="2.3084999999999998E-3"/>
    <n v="6.3180000000000007E-3"/>
    <n v="4.0095E-3"/>
    <n v="1.1664000000000001E-2"/>
    <n v="0"/>
    <n v="0"/>
    <n v="0"/>
    <n v="0"/>
    <n v="0"/>
  </r>
  <r>
    <s v="2449"/>
    <s v="京元電子"/>
    <x v="35"/>
    <n v="40.65"/>
    <n v="42.05"/>
    <n v="42"/>
    <n v="41.8"/>
    <n v="42.75"/>
    <n v="-2134"/>
    <n v="1866"/>
    <n v="-1211"/>
    <n v="694"/>
    <n v="-2788"/>
    <n v="-236"/>
    <n v="275"/>
    <n v="515"/>
    <n v="252"/>
    <n v="330"/>
    <n v="-0.86747099999999988"/>
    <n v="0.78465299999999993"/>
    <n v="-0.50861999999999996"/>
    <n v="0.29009199999999996"/>
    <n v="-1.19187"/>
    <n v="-9.5933999999999992E-2"/>
    <n v="0.1156375"/>
    <n v="0.21629999999999999"/>
    <n v="0.10533599999999999"/>
    <n v="0.14107500000000001"/>
  </r>
  <r>
    <s v="2450"/>
    <s v="神腦"/>
    <x v="41"/>
    <n v="31.7"/>
    <n v="31.8"/>
    <n v="31.75"/>
    <n v="31.8"/>
    <n v="32.25"/>
    <n v="20"/>
    <n v="-48"/>
    <n v="8"/>
    <n v="-21"/>
    <n v="57"/>
    <n v="0"/>
    <n v="0"/>
    <n v="0"/>
    <n v="0"/>
    <n v="0"/>
    <n v="6.3400000000000001E-3"/>
    <n v="-1.5264000000000002E-2"/>
    <n v="2.5400000000000002E-3"/>
    <n v="-6.6780000000000008E-3"/>
    <n v="1.83825E-2"/>
    <n v="0"/>
    <n v="0"/>
    <n v="0"/>
    <n v="0"/>
    <n v="0"/>
  </r>
  <r>
    <s v="2451"/>
    <s v="創見"/>
    <x v="40"/>
    <n v="69.8"/>
    <n v="72.2"/>
    <n v="71.099999999999994"/>
    <n v="70.2"/>
    <n v="71.2"/>
    <n v="34"/>
    <n v="-74"/>
    <n v="-251"/>
    <n v="-176"/>
    <n v="-81"/>
    <n v="0"/>
    <n v="-1"/>
    <n v="0"/>
    <n v="0"/>
    <n v="0"/>
    <n v="2.3732E-2"/>
    <n v="-5.3428000000000003E-2"/>
    <n v="-0.17846099999999998"/>
    <n v="-0.12355200000000001"/>
    <n v="-5.7672000000000001E-2"/>
    <n v="0"/>
    <n v="-7.2199999999999999E-4"/>
    <n v="0"/>
    <n v="0"/>
    <n v="0"/>
  </r>
  <r>
    <s v="2453"/>
    <s v="凌群"/>
    <x v="55"/>
    <n v="25.1"/>
    <n v="25.1"/>
    <n v="25.65"/>
    <n v="25.75"/>
    <n v="25.95"/>
    <n v="258"/>
    <n v="37"/>
    <n v="321"/>
    <n v="-3"/>
    <n v="73"/>
    <n v="0"/>
    <n v="0"/>
    <n v="0"/>
    <n v="0"/>
    <n v="0"/>
    <n v="6.4757999999999996E-2"/>
    <n v="9.2870000000000001E-3"/>
    <n v="8.2336499999999993E-2"/>
    <n v="-7.7249999999999997E-4"/>
    <n v="1.8943499999999999E-2"/>
    <n v="0"/>
    <n v="0"/>
    <n v="0"/>
    <n v="0"/>
    <n v="0"/>
  </r>
  <r>
    <s v="2454"/>
    <s v="聯發科"/>
    <x v="46"/>
    <n v="943"/>
    <n v="952"/>
    <n v="951"/>
    <n v="935"/>
    <n v="961"/>
    <n v="-122"/>
    <n v="175"/>
    <n v="137"/>
    <n v="-910"/>
    <n v="992"/>
    <n v="2"/>
    <n v="364"/>
    <n v="543"/>
    <n v="370"/>
    <n v="265"/>
    <n v="-1.15046"/>
    <n v="1.6659999999999999"/>
    <n v="1.30287"/>
    <n v="-8.5084999999999997"/>
    <n v="9.5331200000000003"/>
    <n v="1.8859999999999998E-2"/>
    <n v="3.4652799999999999"/>
    <n v="5.1639299999999997"/>
    <n v="3.4594999999999998"/>
    <n v="2.5466500000000001"/>
  </r>
  <r>
    <s v="2455"/>
    <s v="全新"/>
    <x v="28"/>
    <n v="99.6"/>
    <n v="104.5"/>
    <n v="103"/>
    <n v="107"/>
    <n v="112"/>
    <n v="-342"/>
    <n v="-38"/>
    <n v="-358"/>
    <n v="403"/>
    <n v="-64"/>
    <n v="0"/>
    <n v="0"/>
    <n v="0"/>
    <n v="1100"/>
    <n v="38"/>
    <n v="-0.34063199999999999"/>
    <n v="-3.9710000000000002E-2"/>
    <n v="-0.36874000000000001"/>
    <n v="0.43120999999999998"/>
    <n v="-7.1679999999999994E-2"/>
    <n v="0"/>
    <n v="0"/>
    <n v="0"/>
    <n v="1.177"/>
    <n v="4.2560000000000001E-2"/>
  </r>
  <r>
    <s v="2456"/>
    <s v="奇力新"/>
    <x v="34"/>
    <n v="92.8"/>
    <n v="94.5"/>
    <n v="98.6"/>
    <n v="99"/>
    <n v="99"/>
    <n v="451"/>
    <n v="716"/>
    <n v="-546"/>
    <n v="-228"/>
    <n v="-342"/>
    <n v="0"/>
    <n v="0"/>
    <n v="0"/>
    <n v="0"/>
    <n v="0"/>
    <n v="0.41852799999999996"/>
    <n v="0.67662"/>
    <n v="-0.53835599999999995"/>
    <n v="-0.22572"/>
    <n v="-0.33857999999999999"/>
    <n v="0"/>
    <n v="0"/>
    <n v="0"/>
    <n v="0"/>
    <n v="0"/>
  </r>
  <r>
    <s v="2457"/>
    <s v="飛宏"/>
    <x v="56"/>
    <n v="28.35"/>
    <n v="31.15"/>
    <n v="30.4"/>
    <n v="30.75"/>
    <n v="33.799999999999997"/>
    <n v="-42"/>
    <n v="-2105"/>
    <n v="-3739"/>
    <n v="-329"/>
    <n v="1986"/>
    <n v="0"/>
    <n v="9"/>
    <n v="4"/>
    <n v="0"/>
    <n v="0"/>
    <n v="-1.1907000000000001E-2"/>
    <n v="-0.6557075"/>
    <n v="-1.1366559999999999"/>
    <n v="-0.10116749999999999"/>
    <n v="0.67126799999999986"/>
    <n v="0"/>
    <n v="2.8034999999999996E-3"/>
    <n v="1.2159999999999999E-3"/>
    <n v="0"/>
    <n v="0"/>
  </r>
  <r>
    <s v="2458"/>
    <s v="義隆"/>
    <x v="46"/>
    <n v="205"/>
    <n v="205.5"/>
    <n v="207.5"/>
    <n v="209.5"/>
    <n v="209.5"/>
    <n v="760"/>
    <n v="370"/>
    <n v="1174"/>
    <n v="232"/>
    <n v="-880"/>
    <n v="1"/>
    <n v="95"/>
    <n v="136"/>
    <n v="162"/>
    <n v="88"/>
    <n v="1.5580000000000001"/>
    <n v="0.76034999999999997"/>
    <n v="2.4360499999999998"/>
    <n v="0.48604000000000003"/>
    <n v="-1.8435999999999999"/>
    <n v="2.0500000000000002E-3"/>
    <n v="0.19522500000000001"/>
    <n v="0.28220000000000001"/>
    <n v="0.33939000000000002"/>
    <n v="0.18436"/>
  </r>
  <r>
    <s v="2459"/>
    <s v="敦吉"/>
    <x v="14"/>
    <n v="53"/>
    <n v="53.5"/>
    <n v="53.4"/>
    <n v="53.4"/>
    <n v="53.5"/>
    <n v="-8"/>
    <n v="-4"/>
    <n v="11"/>
    <n v="-3"/>
    <n v="10"/>
    <n v="0"/>
    <n v="0"/>
    <n v="0"/>
    <n v="0"/>
    <n v="0"/>
    <n v="-4.2399999999999998E-3"/>
    <n v="-2.14E-3"/>
    <n v="5.8739999999999999E-3"/>
    <n v="-1.6019999999999999E-3"/>
    <n v="5.3499999999999997E-3"/>
    <n v="0"/>
    <n v="0"/>
    <n v="0"/>
    <n v="0"/>
    <n v="0"/>
  </r>
  <r>
    <s v="2460"/>
    <s v="建通"/>
    <x v="15"/>
    <n v="31.5"/>
    <n v="31.6"/>
    <n v="31.9"/>
    <n v="32.5"/>
    <n v="34.6"/>
    <n v="-693"/>
    <n v="-287"/>
    <n v="219"/>
    <n v="779"/>
    <n v="-261"/>
    <n v="0"/>
    <n v="2"/>
    <n v="1"/>
    <n v="0"/>
    <n v="0"/>
    <n v="-0.21829499999999999"/>
    <n v="-9.0692000000000009E-2"/>
    <n v="6.9860999999999993E-2"/>
    <n v="0.25317499999999998"/>
    <n v="-9.0305999999999997E-2"/>
    <n v="0"/>
    <n v="6.3200000000000007E-4"/>
    <n v="3.19E-4"/>
    <n v="0"/>
    <n v="0"/>
  </r>
  <r>
    <s v="2461"/>
    <s v="光群雷"/>
    <x v="16"/>
    <n v="20.399999999999999"/>
    <n v="20.55"/>
    <n v="21.05"/>
    <n v="21.7"/>
    <n v="21.45"/>
    <n v="-137"/>
    <n v="-307"/>
    <n v="993"/>
    <n v="338"/>
    <n v="157"/>
    <n v="0"/>
    <n v="0"/>
    <n v="0"/>
    <n v="0"/>
    <n v="0"/>
    <n v="-2.7947999999999997E-2"/>
    <n v="-6.3088500000000006E-2"/>
    <n v="0.2090265"/>
    <n v="7.3345999999999995E-2"/>
    <n v="3.3676499999999998E-2"/>
    <n v="0"/>
    <n v="0"/>
    <n v="0"/>
    <n v="0"/>
    <n v="0"/>
  </r>
  <r>
    <s v="2462"/>
    <s v="良得電"/>
    <x v="15"/>
    <n v="31.4"/>
    <n v="32.35"/>
    <n v="32.700000000000003"/>
    <n v="32.799999999999997"/>
    <n v="33.5"/>
    <n v="-266"/>
    <n v="349"/>
    <n v="140"/>
    <n v="148"/>
    <n v="140"/>
    <n v="0"/>
    <n v="0"/>
    <n v="0"/>
    <n v="0"/>
    <n v="0"/>
    <n v="-8.3524000000000001E-2"/>
    <n v="0.1129015"/>
    <n v="4.5780000000000001E-2"/>
    <n v="4.8543999999999997E-2"/>
    <n v="4.6899999999999997E-2"/>
    <n v="0"/>
    <n v="0"/>
    <n v="0"/>
    <n v="0"/>
    <n v="0"/>
  </r>
  <r>
    <s v="2464"/>
    <s v="盟立"/>
    <x v="45"/>
    <n v="42"/>
    <n v="42.5"/>
    <n v="42.65"/>
    <n v="42.4"/>
    <n v="44.25"/>
    <n v="154"/>
    <n v="123"/>
    <n v="-15"/>
    <n v="4"/>
    <n v="-33"/>
    <n v="0"/>
    <n v="0"/>
    <n v="0"/>
    <n v="0"/>
    <n v="0"/>
    <n v="6.4680000000000001E-2"/>
    <n v="5.2275000000000002E-2"/>
    <n v="-6.3975000000000004E-3"/>
    <n v="1.696E-3"/>
    <n v="-1.4602499999999999E-2"/>
    <n v="0"/>
    <n v="0"/>
    <n v="0"/>
    <n v="0"/>
    <n v="0"/>
  </r>
  <r>
    <s v="2465"/>
    <s v="麗臺"/>
    <x v="54"/>
    <n v="42.7"/>
    <n v="46.95"/>
    <n v="51.5"/>
    <n v="52.5"/>
    <n v="54.8"/>
    <n v="559"/>
    <n v="148"/>
    <n v="-294"/>
    <n v="-226"/>
    <n v="-59"/>
    <n v="0"/>
    <n v="0"/>
    <n v="0"/>
    <n v="0"/>
    <n v="0"/>
    <n v="0.23869300000000002"/>
    <n v="6.9486000000000006E-2"/>
    <n v="-0.15140999999999999"/>
    <n v="-0.11865000000000001"/>
    <n v="-3.2332E-2"/>
    <n v="0"/>
    <n v="0"/>
    <n v="0"/>
    <n v="0"/>
    <n v="0"/>
  </r>
  <r>
    <s v="2466"/>
    <s v="冠西電"/>
    <x v="28"/>
    <n v="31.2"/>
    <n v="31.8"/>
    <n v="32.200000000000003"/>
    <n v="31.65"/>
    <n v="32"/>
    <n v="-21"/>
    <n v="1"/>
    <n v="-34"/>
    <n v="-13"/>
    <n v="2"/>
    <n v="0"/>
    <n v="0"/>
    <n v="0"/>
    <n v="0"/>
    <n v="0"/>
    <n v="-6.5519999999999997E-3"/>
    <n v="3.1800000000000003E-4"/>
    <n v="-1.0948000000000001E-2"/>
    <n v="-4.1145000000000001E-3"/>
    <n v="6.4000000000000005E-4"/>
    <n v="0"/>
    <n v="0"/>
    <n v="0"/>
    <n v="0"/>
    <n v="0"/>
  </r>
  <r>
    <s v="2467"/>
    <s v="志聖"/>
    <x v="17"/>
    <n v="51.8"/>
    <n v="54.4"/>
    <n v="53"/>
    <n v="52.7"/>
    <n v="53.1"/>
    <n v="179"/>
    <n v="-176"/>
    <n v="-690"/>
    <n v="-49"/>
    <n v="130"/>
    <n v="0"/>
    <n v="0"/>
    <n v="0"/>
    <n v="0"/>
    <n v="0"/>
    <n v="9.2721999999999985E-2"/>
    <n v="-9.5743999999999996E-2"/>
    <n v="-0.36570000000000003"/>
    <n v="-2.5823000000000002E-2"/>
    <n v="6.9029999999999994E-2"/>
    <n v="0"/>
    <n v="0"/>
    <n v="0"/>
    <n v="0"/>
    <n v="0"/>
  </r>
  <r>
    <s v="2468"/>
    <s v="華經"/>
    <x v="55"/>
    <n v="13.6"/>
    <n v="13.6"/>
    <n v="13.4"/>
    <n v="13.55"/>
    <n v="13.5"/>
    <n v="7"/>
    <n v="-1"/>
    <n v="-6"/>
    <n v="-15"/>
    <n v="41"/>
    <n v="0"/>
    <n v="0"/>
    <n v="0"/>
    <n v="0"/>
    <n v="0"/>
    <n v="9.5200000000000005E-4"/>
    <n v="-1.36E-4"/>
    <n v="-8.0400000000000003E-4"/>
    <n v="-2.0325E-3"/>
    <n v="5.535E-3"/>
    <n v="0"/>
    <n v="0"/>
    <n v="0"/>
    <n v="0"/>
    <n v="0"/>
  </r>
  <r>
    <s v="2471"/>
    <s v="資通"/>
    <x v="55"/>
    <n v="26.2"/>
    <n v="26.3"/>
    <n v="26.35"/>
    <n v="25.95"/>
    <n v="26.05"/>
    <n v="32"/>
    <n v="-9"/>
    <n v="-9"/>
    <n v="-22"/>
    <n v="24"/>
    <n v="0"/>
    <n v="0"/>
    <n v="0"/>
    <n v="0"/>
    <n v="0"/>
    <n v="8.3839999999999991E-3"/>
    <n v="-2.3670000000000002E-3"/>
    <n v="-2.3714999999999999E-3"/>
    <n v="-5.7089999999999997E-3"/>
    <n v="6.2520000000000006E-3"/>
    <n v="0"/>
    <n v="0"/>
    <n v="0"/>
    <n v="0"/>
    <n v="0"/>
  </r>
  <r>
    <s v="2472"/>
    <s v="立隆電"/>
    <x v="34"/>
    <n v="61.3"/>
    <n v="62.7"/>
    <n v="62.7"/>
    <n v="63.2"/>
    <n v="64.400000000000006"/>
    <n v="302"/>
    <n v="56"/>
    <n v="-46"/>
    <n v="110"/>
    <n v="37"/>
    <n v="0"/>
    <n v="0"/>
    <n v="0"/>
    <n v="0"/>
    <n v="0"/>
    <n v="0.18512599999999999"/>
    <n v="3.5112000000000004E-2"/>
    <n v="-2.8842000000000003E-2"/>
    <n v="6.9519999999999998E-2"/>
    <n v="2.3828000000000002E-2"/>
    <n v="0"/>
    <n v="0"/>
    <n v="0"/>
    <n v="0"/>
    <n v="0"/>
  </r>
  <r>
    <s v="2474"/>
    <s v="可成"/>
    <x v="42"/>
    <n v="182"/>
    <n v="182"/>
    <n v="182.5"/>
    <n v="180"/>
    <n v="183"/>
    <n v="77"/>
    <n v="-581"/>
    <n v="-202"/>
    <n v="-1023"/>
    <n v="365"/>
    <n v="1"/>
    <n v="-3"/>
    <n v="0"/>
    <n v="809"/>
    <n v="108"/>
    <n v="0.14013999999999999"/>
    <n v="-1.05742"/>
    <n v="-0.36864999999999998"/>
    <n v="-1.8413999999999999"/>
    <n v="0.66795000000000004"/>
    <n v="1.82E-3"/>
    <n v="-5.4599999999999996E-3"/>
    <n v="0"/>
    <n v="1.4561999999999999"/>
    <n v="0.19764000000000001"/>
  </r>
  <r>
    <s v="2476"/>
    <s v="鉅祥"/>
    <x v="15"/>
    <n v="31.75"/>
    <n v="34.9"/>
    <n v="35.049999999999997"/>
    <n v="34.4"/>
    <n v="35.6"/>
    <n v="342"/>
    <n v="818"/>
    <n v="-1709"/>
    <n v="-620"/>
    <n v="738"/>
    <n v="0"/>
    <n v="0"/>
    <n v="0"/>
    <n v="0"/>
    <n v="0"/>
    <n v="0.108585"/>
    <n v="0.28548199999999996"/>
    <n v="-0.59900449999999994"/>
    <n v="-0.21328"/>
    <n v="0.26272800000000002"/>
    <n v="0"/>
    <n v="0"/>
    <n v="0"/>
    <n v="0"/>
    <n v="0"/>
  </r>
  <r>
    <s v="2477"/>
    <s v="美隆電"/>
    <x v="19"/>
    <n v="35.049999999999997"/>
    <n v="35.6"/>
    <n v="34.85"/>
    <n v="34.799999999999997"/>
    <n v="34.549999999999997"/>
    <n v="169"/>
    <n v="68"/>
    <n v="153"/>
    <n v="81"/>
    <n v="-156"/>
    <n v="0"/>
    <n v="0"/>
    <n v="0"/>
    <n v="0"/>
    <n v="0"/>
    <n v="5.9234499999999995E-2"/>
    <n v="2.4208E-2"/>
    <n v="5.33205E-2"/>
    <n v="2.8187999999999998E-2"/>
    <n v="-5.3897999999999995E-2"/>
    <n v="0"/>
    <n v="0"/>
    <n v="0"/>
    <n v="0"/>
    <n v="0"/>
  </r>
  <r>
    <s v="2478"/>
    <s v="大毅"/>
    <x v="34"/>
    <n v="65"/>
    <n v="67.900000000000006"/>
    <n v="67.7"/>
    <n v="67.8"/>
    <n v="69"/>
    <n v="266"/>
    <n v="-474"/>
    <n v="-383"/>
    <n v="-120"/>
    <n v="-27"/>
    <n v="0"/>
    <n v="0"/>
    <n v="0"/>
    <n v="0"/>
    <n v="0"/>
    <n v="0.1729"/>
    <n v="-0.32184600000000002"/>
    <n v="-0.25929100000000005"/>
    <n v="-8.1360000000000002E-2"/>
    <n v="-1.8630000000000001E-2"/>
    <n v="0"/>
    <n v="0"/>
    <n v="0"/>
    <n v="0"/>
    <n v="0"/>
  </r>
  <r>
    <s v="2480"/>
    <s v="敦陽科"/>
    <x v="55"/>
    <n v="68.7"/>
    <n v="68.900000000000006"/>
    <n v="69.2"/>
    <n v="68.900000000000006"/>
    <n v="69.400000000000006"/>
    <n v="9"/>
    <n v="39"/>
    <n v="13"/>
    <n v="0"/>
    <n v="42"/>
    <n v="0"/>
    <n v="0"/>
    <n v="0"/>
    <n v="0"/>
    <n v="0"/>
    <n v="6.183000000000001E-3"/>
    <n v="2.6871000000000003E-2"/>
    <n v="8.9960000000000005E-3"/>
    <n v="0"/>
    <n v="2.9148E-2"/>
    <n v="0"/>
    <n v="0"/>
    <n v="0"/>
    <n v="0"/>
    <n v="0"/>
  </r>
  <r>
    <s v="2481"/>
    <s v="強茂"/>
    <x v="28"/>
    <n v="46.25"/>
    <n v="47.85"/>
    <n v="48.4"/>
    <n v="48.35"/>
    <n v="50.6"/>
    <n v="-560"/>
    <n v="-401"/>
    <n v="431"/>
    <n v="-24"/>
    <n v="-1220"/>
    <n v="0"/>
    <n v="50"/>
    <n v="0"/>
    <n v="0"/>
    <n v="222"/>
    <n v="-0.25900000000000001"/>
    <n v="-0.19187850000000004"/>
    <n v="0.20860399999999998"/>
    <n v="-1.1604000000000001E-2"/>
    <n v="-0.61731999999999998"/>
    <n v="0"/>
    <n v="2.3924999999999998E-2"/>
    <n v="0"/>
    <n v="0"/>
    <n v="0.112332"/>
  </r>
  <r>
    <s v="2482"/>
    <s v="連宇"/>
    <x v="57"/>
    <n v="11"/>
    <n v="11.2"/>
    <n v="11.1"/>
    <n v="11"/>
    <n v="11.15"/>
    <n v="42"/>
    <n v="-5"/>
    <n v="14"/>
    <n v="-2"/>
    <n v="28"/>
    <n v="0"/>
    <n v="0"/>
    <n v="0"/>
    <n v="0"/>
    <n v="0"/>
    <n v="4.62E-3"/>
    <n v="-5.5999999999999995E-4"/>
    <n v="1.554E-3"/>
    <n v="-2.2000000000000001E-4"/>
    <n v="3.1219999999999998E-3"/>
    <n v="0"/>
    <n v="0"/>
    <n v="0"/>
    <n v="0"/>
    <n v="0"/>
  </r>
  <r>
    <s v="2483"/>
    <s v="百容"/>
    <x v="15"/>
    <n v="19.399999999999999"/>
    <n v="19.45"/>
    <n v="19.25"/>
    <n v="19.350000000000001"/>
    <n v="19.7"/>
    <n v="-2"/>
    <n v="24"/>
    <n v="51"/>
    <n v="-7"/>
    <n v="-10"/>
    <n v="0"/>
    <n v="0"/>
    <n v="0"/>
    <n v="0"/>
    <n v="0"/>
    <n v="-3.88E-4"/>
    <n v="4.6679999999999994E-3"/>
    <n v="9.8174999999999998E-3"/>
    <n v="-1.3545000000000002E-3"/>
    <n v="-1.97E-3"/>
    <n v="0"/>
    <n v="0"/>
    <n v="0"/>
    <n v="0"/>
    <n v="0"/>
  </r>
  <r>
    <s v="2484"/>
    <s v="希華"/>
    <x v="34"/>
    <n v="25.85"/>
    <n v="27.2"/>
    <n v="28.45"/>
    <n v="28"/>
    <n v="28.45"/>
    <n v="504"/>
    <n v="265"/>
    <n v="-414"/>
    <n v="-850"/>
    <n v="-831"/>
    <n v="0"/>
    <n v="0"/>
    <n v="0"/>
    <n v="0"/>
    <n v="0"/>
    <n v="0.13028400000000001"/>
    <n v="7.2080000000000005E-2"/>
    <n v="-0.117783"/>
    <n v="-0.23799999999999999"/>
    <n v="-0.2364195"/>
    <n v="0"/>
    <n v="0"/>
    <n v="0"/>
    <n v="0"/>
    <n v="0"/>
  </r>
  <r>
    <s v="2485"/>
    <s v="兆赫"/>
    <x v="32"/>
    <n v="18.3"/>
    <n v="18.899999999999999"/>
    <n v="18.850000000000001"/>
    <n v="18.7"/>
    <n v="19"/>
    <n v="10"/>
    <n v="-723"/>
    <n v="-137"/>
    <n v="-8"/>
    <n v="207"/>
    <n v="0"/>
    <n v="0"/>
    <n v="0"/>
    <n v="0"/>
    <n v="0"/>
    <n v="1.83E-3"/>
    <n v="-0.13664699999999999"/>
    <n v="-2.5824500000000004E-2"/>
    <n v="-1.4959999999999999E-3"/>
    <n v="3.9329999999999997E-2"/>
    <n v="0"/>
    <n v="0"/>
    <n v="0"/>
    <n v="0"/>
    <n v="0"/>
  </r>
  <r>
    <s v="2486"/>
    <s v="一詮"/>
    <x v="28"/>
    <n v="28.55"/>
    <n v="28.5"/>
    <n v="28.4"/>
    <n v="28.4"/>
    <n v="29.75"/>
    <n v="212"/>
    <n v="-1984"/>
    <n v="-26"/>
    <n v="619"/>
    <n v="-1097"/>
    <n v="0"/>
    <n v="0"/>
    <n v="0"/>
    <n v="0"/>
    <n v="0"/>
    <n v="6.0526000000000003E-2"/>
    <n v="-0.56544000000000005"/>
    <n v="-7.3839999999999999E-3"/>
    <n v="0.17579599999999998"/>
    <n v="-0.32635750000000002"/>
    <n v="0"/>
    <n v="0"/>
    <n v="0"/>
    <n v="0"/>
    <n v="0"/>
  </r>
  <r>
    <s v="2488"/>
    <s v="漢平"/>
    <x v="19"/>
    <n v="29.15"/>
    <n v="29.7"/>
    <n v="29.7"/>
    <n v="29.5"/>
    <n v="29.85"/>
    <n v="41"/>
    <n v="8"/>
    <n v="-21"/>
    <n v="-17"/>
    <n v="25"/>
    <n v="0"/>
    <n v="0"/>
    <n v="0"/>
    <n v="0"/>
    <n v="0"/>
    <n v="1.1951499999999999E-2"/>
    <n v="2.3760000000000001E-3"/>
    <n v="-6.2369999999999995E-3"/>
    <n v="-5.0150000000000004E-3"/>
    <n v="7.4625000000000004E-3"/>
    <n v="0"/>
    <n v="0"/>
    <n v="0"/>
    <n v="0"/>
    <n v="0"/>
  </r>
  <r>
    <s v="2489"/>
    <s v="瑞軒"/>
    <x v="43"/>
    <n v="16.399999999999999"/>
    <n v="16.600000000000001"/>
    <n v="16.75"/>
    <n v="16.899999999999999"/>
    <n v="17.600000000000001"/>
    <n v="2490"/>
    <n v="-2873"/>
    <n v="4265"/>
    <n v="905"/>
    <n v="2729"/>
    <n v="0"/>
    <n v="26"/>
    <n v="12"/>
    <n v="0"/>
    <n v="0"/>
    <n v="0.40836"/>
    <n v="-0.47691800000000001"/>
    <n v="0.71438749999999995"/>
    <n v="0.15294499999999997"/>
    <n v="0.48030400000000001"/>
    <n v="0"/>
    <n v="4.3160000000000004E-3"/>
    <n v="2.0100000000000001E-3"/>
    <n v="0"/>
    <n v="0"/>
  </r>
  <r>
    <s v="2491"/>
    <s v="吉祥全"/>
    <x v="21"/>
    <n v="27.05"/>
    <n v="29.15"/>
    <n v="29.25"/>
    <n v="29.55"/>
    <n v="31"/>
    <n v="-419"/>
    <n v="-145"/>
    <n v="135"/>
    <n v="101"/>
    <n v="415"/>
    <n v="0"/>
    <n v="0"/>
    <n v="0"/>
    <n v="0"/>
    <n v="0"/>
    <n v="-0.11333950000000001"/>
    <n v="-4.22675E-2"/>
    <n v="3.9487500000000002E-2"/>
    <n v="2.9845500000000001E-2"/>
    <n v="0.12864999999999999"/>
    <n v="0"/>
    <n v="0"/>
    <n v="0"/>
    <n v="0"/>
    <n v="0"/>
  </r>
  <r>
    <s v="2492"/>
    <s v="華新科"/>
    <x v="34"/>
    <n v="198.5"/>
    <n v="204.5"/>
    <n v="205.5"/>
    <n v="201"/>
    <n v="207.5"/>
    <n v="2160"/>
    <n v="337"/>
    <n v="1189"/>
    <n v="-2132"/>
    <n v="744"/>
    <n v="-20"/>
    <n v="-15"/>
    <n v="0"/>
    <n v="-1"/>
    <n v="0"/>
    <n v="4.2876000000000003"/>
    <n v="0.68916500000000003"/>
    <n v="2.4433950000000002"/>
    <n v="-4.2853199999999996"/>
    <n v="1.5438000000000001"/>
    <n v="-3.9699999999999999E-2"/>
    <n v="-3.0675000000000001E-2"/>
    <n v="0"/>
    <n v="-2.0100000000000001E-3"/>
    <n v="0"/>
  </r>
  <r>
    <s v="2493"/>
    <s v="揚博"/>
    <x v="17"/>
    <n v="36.450000000000003"/>
    <n v="36.9"/>
    <n v="36.9"/>
    <n v="36.799999999999997"/>
    <n v="37.4"/>
    <n v="0"/>
    <n v="-39"/>
    <n v="-66"/>
    <n v="-108"/>
    <n v="-18"/>
    <n v="0"/>
    <n v="0"/>
    <n v="0"/>
    <n v="0"/>
    <n v="0"/>
    <n v="0"/>
    <n v="-1.4390999999999999E-2"/>
    <n v="-2.4354000000000001E-2"/>
    <n v="-3.9743999999999995E-2"/>
    <n v="-6.7319999999999993E-3"/>
    <n v="0"/>
    <n v="0"/>
    <n v="0"/>
    <n v="0"/>
    <n v="0"/>
  </r>
  <r>
    <s v="2495"/>
    <s v="普安"/>
    <x v="16"/>
    <n v="19.55"/>
    <n v="19.8"/>
    <n v="20.149999999999999"/>
    <n v="19.100000000000001"/>
    <n v="20.149999999999999"/>
    <n v="-1143"/>
    <n v="-1548"/>
    <n v="516"/>
    <n v="-1339"/>
    <n v="1587"/>
    <n v="0"/>
    <n v="0"/>
    <n v="0"/>
    <n v="0"/>
    <n v="0"/>
    <n v="-0.2234565"/>
    <n v="-0.306504"/>
    <n v="0.103974"/>
    <n v="-0.255749"/>
    <n v="0.31978049999999997"/>
    <n v="0"/>
    <n v="0"/>
    <n v="0"/>
    <n v="0"/>
    <n v="0"/>
  </r>
  <r>
    <s v="2496"/>
    <s v="卓越"/>
    <x v="2"/>
    <n v="58.8"/>
    <n v="58.6"/>
    <n v="58.5"/>
    <n v="58.5"/>
    <n v="59"/>
    <n v="0"/>
    <n v="0"/>
    <n v="-1"/>
    <n v="0"/>
    <n v="-6"/>
    <n v="0"/>
    <n v="0"/>
    <n v="0"/>
    <n v="0"/>
    <n v="0"/>
    <n v="0"/>
    <n v="0"/>
    <n v="-5.8500000000000002E-4"/>
    <n v="0"/>
    <n v="-3.5400000000000002E-3"/>
    <n v="0"/>
    <n v="0"/>
    <n v="0"/>
    <n v="0"/>
    <n v="0"/>
  </r>
  <r>
    <s v="2497"/>
    <s v="怡利電"/>
    <x v="6"/>
    <n v="29.65"/>
    <n v="29.15"/>
    <n v="29.3"/>
    <n v="28.9"/>
    <n v="29.45"/>
    <n v="126"/>
    <n v="-26"/>
    <n v="17"/>
    <n v="-26"/>
    <n v="66"/>
    <n v="0"/>
    <n v="0"/>
    <n v="0"/>
    <n v="0"/>
    <n v="0"/>
    <n v="3.7358999999999996E-2"/>
    <n v="-7.5789999999999998E-3"/>
    <n v="4.9810000000000002E-3"/>
    <n v="-7.5139999999999998E-3"/>
    <n v="1.9436999999999999E-2"/>
    <n v="0"/>
    <n v="0"/>
    <n v="0"/>
    <n v="0"/>
    <n v="0"/>
  </r>
  <r>
    <s v="2498"/>
    <s v="宏達電"/>
    <x v="58"/>
    <n v="35.25"/>
    <n v="35.5"/>
    <n v="35.75"/>
    <n v="36.200000000000003"/>
    <n v="36.4"/>
    <n v="-235"/>
    <n v="-269"/>
    <n v="1059"/>
    <n v="1008"/>
    <n v="-2367"/>
    <n v="0"/>
    <n v="0"/>
    <n v="0"/>
    <n v="0"/>
    <n v="0"/>
    <n v="-8.2837499999999994E-2"/>
    <n v="-9.5494999999999997E-2"/>
    <n v="0.3785925"/>
    <n v="0.36489600000000005"/>
    <n v="-0.86158800000000002"/>
    <n v="0"/>
    <n v="0"/>
    <n v="0"/>
    <n v="0"/>
    <n v="0"/>
  </r>
  <r>
    <s v="2501"/>
    <s v="國建"/>
    <x v="5"/>
    <n v="19.45"/>
    <n v="19.5"/>
    <n v="19.649999999999999"/>
    <n v="19.75"/>
    <n v="19.75"/>
    <n v="-16"/>
    <n v="-306"/>
    <n v="11"/>
    <n v="-73"/>
    <n v="-102"/>
    <n v="0"/>
    <n v="0"/>
    <n v="0"/>
    <n v="0"/>
    <n v="0"/>
    <n v="-3.1119999999999997E-3"/>
    <n v="-5.9670000000000001E-2"/>
    <n v="2.1614999999999998E-3"/>
    <n v="-1.44175E-2"/>
    <n v="-2.0145E-2"/>
    <n v="0"/>
    <n v="0"/>
    <n v="0"/>
    <n v="0"/>
    <n v="0"/>
  </r>
  <r>
    <s v="2504"/>
    <s v="國產"/>
    <x v="5"/>
    <n v="24.05"/>
    <n v="25"/>
    <n v="25.45"/>
    <n v="25"/>
    <n v="25.1"/>
    <n v="-816"/>
    <n v="-4323"/>
    <n v="-1981"/>
    <n v="-195"/>
    <n v="1675"/>
    <n v="0"/>
    <n v="0"/>
    <n v="0"/>
    <n v="0"/>
    <n v="0"/>
    <n v="-0.19624800000000001"/>
    <n v="-1.0807500000000001"/>
    <n v="-0.50416450000000002"/>
    <n v="-4.8750000000000002E-2"/>
    <n v="0.42042499999999999"/>
    <n v="0"/>
    <n v="0"/>
    <n v="0"/>
    <n v="0"/>
    <n v="0"/>
  </r>
  <r>
    <s v="2505"/>
    <s v="國揚"/>
    <x v="5"/>
    <n v="30.15"/>
    <n v="30.35"/>
    <n v="30.65"/>
    <n v="30.35"/>
    <n v="30.55"/>
    <n v="404"/>
    <n v="215"/>
    <n v="92"/>
    <n v="-75"/>
    <n v="295"/>
    <n v="0"/>
    <n v="0"/>
    <n v="0"/>
    <n v="0"/>
    <n v="0"/>
    <n v="0.12180599999999998"/>
    <n v="6.5252500000000005E-2"/>
    <n v="2.8197999999999997E-2"/>
    <n v="-2.2762500000000001E-2"/>
    <n v="9.0122499999999994E-2"/>
    <n v="0"/>
    <n v="0"/>
    <n v="0"/>
    <n v="0"/>
    <n v="0"/>
  </r>
  <r>
    <s v="2506"/>
    <s v="太設"/>
    <x v="5"/>
    <n v="10.199999999999999"/>
    <n v="10.15"/>
    <n v="10.199999999999999"/>
    <n v="10.15"/>
    <n v="10.25"/>
    <n v="77"/>
    <n v="-81"/>
    <n v="10"/>
    <n v="-9"/>
    <n v="10"/>
    <n v="0"/>
    <n v="0"/>
    <n v="0"/>
    <n v="0"/>
    <n v="0"/>
    <n v="7.8539999999999999E-3"/>
    <n v="-8.2214999999999996E-3"/>
    <n v="1.0200000000000001E-3"/>
    <n v="-9.1350000000000003E-4"/>
    <n v="1.0250000000000001E-3"/>
    <n v="0"/>
    <n v="0"/>
    <n v="0"/>
    <n v="0"/>
    <n v="0"/>
  </r>
  <r>
    <s v="2509"/>
    <s v="全坤建"/>
    <x v="5"/>
    <n v="19.149999999999999"/>
    <n v="19.2"/>
    <n v="19.2"/>
    <n v="19.3"/>
    <n v="19.55"/>
    <n v="219"/>
    <n v="-36"/>
    <n v="129"/>
    <n v="-52"/>
    <n v="131"/>
    <n v="0"/>
    <n v="0"/>
    <n v="0"/>
    <n v="0"/>
    <n v="0"/>
    <n v="4.1938499999999997E-2"/>
    <n v="-6.9119999999999997E-3"/>
    <n v="2.4767999999999998E-2"/>
    <n v="-1.0036E-2"/>
    <n v="2.5610500000000001E-2"/>
    <n v="0"/>
    <n v="0"/>
    <n v="0"/>
    <n v="0"/>
    <n v="0"/>
  </r>
  <r>
    <s v="2511"/>
    <s v="太子"/>
    <x v="5"/>
    <n v="11.4"/>
    <n v="11.3"/>
    <n v="11.4"/>
    <n v="11.5"/>
    <n v="11.85"/>
    <n v="379"/>
    <n v="-987"/>
    <n v="-37"/>
    <n v="-349"/>
    <n v="266"/>
    <n v="0"/>
    <n v="0"/>
    <n v="0"/>
    <n v="0"/>
    <n v="0"/>
    <n v="4.3206000000000001E-2"/>
    <n v="-0.11153100000000001"/>
    <n v="-4.2180000000000004E-3"/>
    <n v="-4.0134999999999997E-2"/>
    <n v="3.1521E-2"/>
    <n v="0"/>
    <n v="0"/>
    <n v="0"/>
    <n v="0"/>
    <n v="0"/>
  </r>
  <r>
    <s v="2514"/>
    <s v="龍邦"/>
    <x v="5"/>
    <n v="17.100000000000001"/>
    <n v="16.8"/>
    <n v="16.899999999999999"/>
    <n v="18"/>
    <n v="18.8"/>
    <n v="-12"/>
    <n v="-118"/>
    <n v="-12"/>
    <n v="-45"/>
    <n v="-334"/>
    <n v="0"/>
    <n v="0"/>
    <n v="0"/>
    <n v="0"/>
    <n v="0"/>
    <n v="-2.052E-3"/>
    <n v="-1.9824000000000001E-2"/>
    <n v="-2.0279999999999999E-3"/>
    <n v="-8.0999999999999996E-3"/>
    <n v="-6.2792000000000001E-2"/>
    <n v="0"/>
    <n v="0"/>
    <n v="0"/>
    <n v="0"/>
    <n v="0"/>
  </r>
  <r>
    <s v="2515"/>
    <s v="中工"/>
    <x v="5"/>
    <n v="8.9600000000000009"/>
    <n v="8.93"/>
    <n v="8.93"/>
    <n v="8.91"/>
    <n v="9.01"/>
    <n v="2421"/>
    <n v="-1241"/>
    <n v="4269"/>
    <n v="-3"/>
    <n v="3418"/>
    <n v="0"/>
    <n v="0"/>
    <n v="0"/>
    <n v="0"/>
    <n v="0"/>
    <n v="0.21692160000000005"/>
    <n v="-0.1108213"/>
    <n v="0.3812217"/>
    <n v="-2.6729999999999999E-4"/>
    <n v="0.30796180000000001"/>
    <n v="0"/>
    <n v="0"/>
    <n v="0"/>
    <n v="0"/>
    <n v="0"/>
  </r>
  <r>
    <s v="2516"/>
    <s v="新建"/>
    <x v="5"/>
    <n v="5.55"/>
    <n v="5.59"/>
    <n v="5.6"/>
    <n v="5.49"/>
    <n v="5.64"/>
    <n v="46"/>
    <n v="7"/>
    <n v="5"/>
    <n v="3"/>
    <n v="22"/>
    <n v="0"/>
    <n v="0"/>
    <n v="0"/>
    <n v="0"/>
    <n v="0"/>
    <n v="2.5529999999999997E-3"/>
    <n v="3.9129999999999997E-4"/>
    <n v="2.7999999999999998E-4"/>
    <n v="1.6469999999999999E-4"/>
    <n v="1.2408E-3"/>
    <n v="0"/>
    <n v="0"/>
    <n v="0"/>
    <n v="0"/>
    <n v="0"/>
  </r>
  <r>
    <s v="2520"/>
    <s v="冠德"/>
    <x v="5"/>
    <n v="37.35"/>
    <n v="37.049999999999997"/>
    <n v="37.450000000000003"/>
    <n v="37.700000000000003"/>
    <n v="37.799999999999997"/>
    <n v="358"/>
    <n v="-1585"/>
    <n v="432"/>
    <n v="2"/>
    <n v="-20"/>
    <n v="0"/>
    <n v="0"/>
    <n v="0"/>
    <n v="0"/>
    <n v="-967"/>
    <n v="0.133713"/>
    <n v="-0.58724249999999989"/>
    <n v="0.16178400000000001"/>
    <n v="7.54E-4"/>
    <n v="-7.5599999999999999E-3"/>
    <n v="0"/>
    <n v="0"/>
    <n v="0"/>
    <n v="0"/>
    <n v="-0.36552599999999996"/>
  </r>
  <r>
    <s v="2524"/>
    <s v="京城"/>
    <x v="5"/>
    <n v="34.75"/>
    <n v="35.1"/>
    <n v="35"/>
    <n v="34.85"/>
    <n v="35.15"/>
    <n v="3"/>
    <n v="16"/>
    <n v="4"/>
    <n v="1"/>
    <n v="58"/>
    <n v="0"/>
    <n v="0"/>
    <n v="0"/>
    <n v="0"/>
    <n v="0"/>
    <n v="1.0425E-3"/>
    <n v="5.6160000000000003E-3"/>
    <n v="1.4E-3"/>
    <n v="3.4850000000000001E-4"/>
    <n v="2.0386999999999999E-2"/>
    <n v="0"/>
    <n v="0"/>
    <n v="0"/>
    <n v="0"/>
    <n v="0"/>
  </r>
  <r>
    <s v="2527"/>
    <s v="宏璟"/>
    <x v="5"/>
    <n v="22.95"/>
    <n v="22.75"/>
    <n v="22.75"/>
    <n v="22.95"/>
    <n v="22.75"/>
    <n v="161"/>
    <n v="-51"/>
    <n v="-5"/>
    <n v="8"/>
    <n v="-187"/>
    <n v="0"/>
    <n v="0"/>
    <n v="0"/>
    <n v="0"/>
    <n v="0"/>
    <n v="3.6949499999999996E-2"/>
    <n v="-1.16025E-2"/>
    <n v="-1.1375000000000001E-3"/>
    <n v="1.836E-3"/>
    <n v="-4.2542499999999997E-2"/>
    <n v="0"/>
    <n v="0"/>
    <n v="0"/>
    <n v="0"/>
    <n v="0"/>
  </r>
  <r>
    <s v="2528"/>
    <s v="皇普"/>
    <x v="5"/>
    <n v="21.8"/>
    <n v="22.35"/>
    <n v="22.3"/>
    <n v="22.1"/>
    <n v="22.3"/>
    <n v="-1"/>
    <n v="33"/>
    <n v="12"/>
    <n v="-18"/>
    <n v="15"/>
    <n v="0"/>
    <n v="0"/>
    <n v="0"/>
    <n v="0"/>
    <n v="0"/>
    <n v="-2.1800000000000001E-4"/>
    <n v="7.375500000000001E-3"/>
    <n v="2.6760000000000004E-3"/>
    <n v="-3.9779999999999998E-3"/>
    <n v="3.3449999999999999E-3"/>
    <n v="0"/>
    <n v="0"/>
    <n v="0"/>
    <n v="0"/>
    <n v="0"/>
  </r>
  <r>
    <s v="2530"/>
    <s v="華建"/>
    <x v="5"/>
    <n v="13.75"/>
    <n v="13.8"/>
    <n v="13.8"/>
    <n v="13.8"/>
    <n v="13.9"/>
    <n v="13"/>
    <n v="-156"/>
    <n v="27"/>
    <n v="31"/>
    <n v="157"/>
    <n v="0"/>
    <n v="0"/>
    <n v="0"/>
    <n v="0"/>
    <n v="0"/>
    <n v="1.7875E-3"/>
    <n v="-2.1528000000000002E-2"/>
    <n v="3.7260000000000001E-3"/>
    <n v="4.2779999999999997E-3"/>
    <n v="2.1823000000000002E-2"/>
    <n v="0"/>
    <n v="0"/>
    <n v="0"/>
    <n v="0"/>
    <n v="0"/>
  </r>
  <r>
    <s v="2534"/>
    <s v="宏盛"/>
    <x v="5"/>
    <n v="19.55"/>
    <n v="19.399999999999999"/>
    <n v="19.350000000000001"/>
    <n v="19.5"/>
    <n v="19.75"/>
    <n v="48"/>
    <n v="-603"/>
    <n v="-36"/>
    <n v="-273"/>
    <n v="76"/>
    <n v="0"/>
    <n v="0"/>
    <n v="0"/>
    <n v="0"/>
    <n v="0"/>
    <n v="9.3840000000000017E-3"/>
    <n v="-0.11698199999999999"/>
    <n v="-6.966E-3"/>
    <n v="-5.3234999999999998E-2"/>
    <n v="1.5010000000000001E-2"/>
    <n v="0"/>
    <n v="0"/>
    <n v="0"/>
    <n v="0"/>
    <n v="0"/>
  </r>
  <r>
    <s v="2535"/>
    <s v="達欣工"/>
    <x v="5"/>
    <n v="33.049999999999997"/>
    <n v="33.25"/>
    <n v="33.4"/>
    <n v="33.35"/>
    <n v="33.299999999999997"/>
    <n v="-110"/>
    <n v="-200"/>
    <n v="-12"/>
    <n v="-325"/>
    <n v="-440"/>
    <n v="0"/>
    <n v="9"/>
    <n v="4"/>
    <n v="0"/>
    <n v="0"/>
    <n v="-3.6354999999999998E-2"/>
    <n v="-6.6500000000000004E-2"/>
    <n v="-4.0079999999999994E-3"/>
    <n v="-0.1083875"/>
    <n v="-0.14651999999999998"/>
    <n v="0"/>
    <n v="2.9924999999999999E-3"/>
    <n v="1.3359999999999999E-3"/>
    <n v="0"/>
    <n v="0"/>
  </r>
  <r>
    <s v="2536"/>
    <s v="宏普"/>
    <x v="5"/>
    <n v="21.1"/>
    <n v="21.2"/>
    <n v="21.35"/>
    <n v="21.3"/>
    <n v="21.55"/>
    <n v="-23"/>
    <n v="-85"/>
    <n v="-14"/>
    <n v="-35"/>
    <n v="19"/>
    <n v="0"/>
    <n v="0"/>
    <n v="0"/>
    <n v="0"/>
    <n v="0"/>
    <n v="-4.8530000000000005E-3"/>
    <n v="-1.8020000000000001E-2"/>
    <n v="-2.9890000000000003E-3"/>
    <n v="-7.4549999999999998E-3"/>
    <n v="4.0945E-3"/>
    <n v="0"/>
    <n v="0"/>
    <n v="0"/>
    <n v="0"/>
    <n v="0"/>
  </r>
  <r>
    <s v="2537"/>
    <s v="聯上發"/>
    <x v="5"/>
    <n v="9"/>
    <n v="9.1199999999999992"/>
    <n v="9.11"/>
    <n v="9.08"/>
    <n v="9.16"/>
    <n v="106"/>
    <n v="-150"/>
    <n v="-20"/>
    <n v="-213"/>
    <n v="186"/>
    <n v="0"/>
    <n v="0"/>
    <n v="0"/>
    <n v="0"/>
    <n v="0"/>
    <n v="9.5399999999999999E-3"/>
    <n v="-1.3679999999999998E-2"/>
    <n v="-1.8219999999999998E-3"/>
    <n v="-1.9340400000000001E-2"/>
    <n v="1.70376E-2"/>
    <n v="0"/>
    <n v="0"/>
    <n v="0"/>
    <n v="0"/>
    <n v="0"/>
  </r>
  <r>
    <s v="2538"/>
    <s v="基泰"/>
    <x v="5"/>
    <n v="9.6300000000000008"/>
    <n v="9.66"/>
    <n v="9.75"/>
    <n v="9.77"/>
    <n v="9.99"/>
    <n v="-53"/>
    <n v="-362"/>
    <n v="69"/>
    <n v="-59"/>
    <n v="70"/>
    <n v="0"/>
    <n v="0"/>
    <n v="0"/>
    <n v="0"/>
    <n v="0"/>
    <n v="-5.1039000000000006E-3"/>
    <n v="-3.4969199999999999E-2"/>
    <n v="6.7275E-3"/>
    <n v="-5.7642999999999991E-3"/>
    <n v="6.993000000000001E-3"/>
    <n v="0"/>
    <n v="0"/>
    <n v="0"/>
    <n v="0"/>
    <n v="0"/>
  </r>
  <r>
    <s v="2539"/>
    <s v="櫻花建"/>
    <x v="5"/>
    <n v="31.35"/>
    <n v="31.4"/>
    <n v="31.6"/>
    <n v="31.55"/>
    <n v="31.6"/>
    <n v="5"/>
    <n v="29"/>
    <n v="17"/>
    <n v="-12"/>
    <n v="3"/>
    <n v="0"/>
    <n v="0"/>
    <n v="0"/>
    <n v="0"/>
    <n v="0"/>
    <n v="1.5675000000000001E-3"/>
    <n v="9.1059999999999995E-3"/>
    <n v="5.372E-3"/>
    <n v="-3.7860000000000003E-3"/>
    <n v="9.4800000000000017E-4"/>
    <n v="0"/>
    <n v="0"/>
    <n v="0"/>
    <n v="0"/>
    <n v="0"/>
  </r>
  <r>
    <s v="2540"/>
    <s v="愛山林"/>
    <x v="5"/>
    <n v="73.2"/>
    <n v="74.8"/>
    <n v="75.5"/>
    <n v="75.3"/>
    <n v="75.2"/>
    <n v="-1"/>
    <n v="5"/>
    <n v="-18"/>
    <n v="-5"/>
    <n v="20"/>
    <n v="0"/>
    <n v="0"/>
    <n v="0"/>
    <n v="0"/>
    <n v="0"/>
    <n v="-7.3200000000000001E-4"/>
    <n v="3.7399999999999998E-3"/>
    <n v="-1.359E-2"/>
    <n v="-3.7650000000000001E-3"/>
    <n v="1.504E-2"/>
    <n v="0"/>
    <n v="0"/>
    <n v="0"/>
    <n v="0"/>
    <n v="0"/>
  </r>
  <r>
    <s v="2542"/>
    <s v="興富發"/>
    <x v="5"/>
    <n v="42.7"/>
    <n v="42.3"/>
    <n v="42.2"/>
    <n v="42.6"/>
    <n v="42.65"/>
    <n v="-367"/>
    <n v="-1226"/>
    <n v="-1217"/>
    <n v="-1304"/>
    <n v="-1075"/>
    <n v="0"/>
    <n v="0"/>
    <n v="0"/>
    <n v="-28"/>
    <n v="0"/>
    <n v="-0.15670900000000001"/>
    <n v="-0.518598"/>
    <n v="-0.51357399999999997"/>
    <n v="-0.555504"/>
    <n v="-0.45848749999999999"/>
    <n v="0"/>
    <n v="0"/>
    <n v="0"/>
    <n v="-1.1927999999999999E-2"/>
    <n v="0"/>
  </r>
  <r>
    <s v="2543"/>
    <s v="皇昌"/>
    <x v="5"/>
    <n v="7.34"/>
    <n v="7.54"/>
    <n v="7.4"/>
    <n v="7.35"/>
    <n v="7.52"/>
    <n v="-9"/>
    <n v="0"/>
    <n v="-2"/>
    <n v="1"/>
    <n v="-9"/>
    <n v="0"/>
    <n v="0"/>
    <n v="0"/>
    <n v="0"/>
    <n v="0"/>
    <n v="-6.6060000000000001E-4"/>
    <n v="0"/>
    <n v="-1.4800000000000002E-4"/>
    <n v="7.3499999999999998E-5"/>
    <n v="-6.7679999999999997E-4"/>
    <n v="0"/>
    <n v="0"/>
    <n v="0"/>
    <n v="0"/>
    <n v="0"/>
  </r>
  <r>
    <s v="2545"/>
    <s v="皇翔"/>
    <x v="5"/>
    <n v="40.15"/>
    <n v="40"/>
    <n v="40.15"/>
    <n v="40.25"/>
    <n v="40.6"/>
    <n v="-27"/>
    <n v="-250"/>
    <n v="17"/>
    <n v="-19"/>
    <n v="-12"/>
    <n v="0"/>
    <n v="0"/>
    <n v="0"/>
    <n v="0"/>
    <n v="0"/>
    <n v="-1.0840499999999999E-2"/>
    <n v="-0.1"/>
    <n v="6.8255E-3"/>
    <n v="-7.6474999999999998E-3"/>
    <n v="-4.8720000000000005E-3"/>
    <n v="0"/>
    <n v="0"/>
    <n v="0"/>
    <n v="0"/>
    <n v="0"/>
  </r>
  <r>
    <s v="2546"/>
    <s v="根基"/>
    <x v="5"/>
    <n v="47.4"/>
    <n v="47.6"/>
    <n v="47.6"/>
    <n v="47.4"/>
    <n v="47.7"/>
    <n v="3"/>
    <n v="-8"/>
    <n v="-2"/>
    <n v="0"/>
    <n v="79"/>
    <n v="0"/>
    <n v="0"/>
    <n v="0"/>
    <n v="0"/>
    <n v="0"/>
    <n v="1.4219999999999999E-3"/>
    <n v="-3.8080000000000002E-3"/>
    <n v="-9.5200000000000005E-4"/>
    <n v="0"/>
    <n v="3.7683000000000001E-2"/>
    <n v="0"/>
    <n v="0"/>
    <n v="0"/>
    <n v="0"/>
    <n v="0"/>
  </r>
  <r>
    <s v="2547"/>
    <s v="日勝生"/>
    <x v="5"/>
    <n v="10.95"/>
    <n v="10.8"/>
    <n v="10.9"/>
    <n v="10.95"/>
    <n v="11.15"/>
    <n v="760"/>
    <n v="-934"/>
    <n v="143"/>
    <n v="54"/>
    <n v="240"/>
    <n v="0"/>
    <n v="0"/>
    <n v="0"/>
    <n v="0"/>
    <n v="0"/>
    <n v="8.3220000000000002E-2"/>
    <n v="-0.100872"/>
    <n v="1.5587E-2"/>
    <n v="5.9129999999999999E-3"/>
    <n v="2.6759999999999999E-2"/>
    <n v="0"/>
    <n v="0"/>
    <n v="0"/>
    <n v="0"/>
    <n v="0"/>
  </r>
  <r>
    <s v="2548"/>
    <s v="華固"/>
    <x v="5"/>
    <n v="91.3"/>
    <n v="91.4"/>
    <n v="93.3"/>
    <n v="92.5"/>
    <n v="93.3"/>
    <n v="90"/>
    <n v="-30"/>
    <n v="49"/>
    <n v="-556"/>
    <n v="-149"/>
    <n v="0"/>
    <n v="-4"/>
    <n v="0"/>
    <n v="0"/>
    <n v="0"/>
    <n v="8.2170000000000007E-2"/>
    <n v="-2.742E-2"/>
    <n v="4.5717000000000001E-2"/>
    <n v="-0.51429999999999998"/>
    <n v="-0.139017"/>
    <n v="0"/>
    <n v="-3.6560000000000004E-3"/>
    <n v="0"/>
    <n v="0"/>
    <n v="0"/>
  </r>
  <r>
    <s v="2596"/>
    <s v="綠意"/>
    <x v="5"/>
    <n v="21.05"/>
    <n v="20.95"/>
    <n v="21"/>
    <n v="21"/>
    <n v="21.05"/>
    <n v="8"/>
    <n v="-1"/>
    <n v="2"/>
    <n v="0"/>
    <n v="-1"/>
    <n v="0"/>
    <n v="0"/>
    <n v="0"/>
    <n v="0"/>
    <n v="0"/>
    <n v="1.684E-3"/>
    <n v="-2.095E-4"/>
    <n v="4.2000000000000002E-4"/>
    <n v="0"/>
    <n v="-2.1049999999999999E-4"/>
    <n v="0"/>
    <n v="0"/>
    <n v="0"/>
    <n v="0"/>
    <n v="0"/>
  </r>
  <r>
    <s v="2597"/>
    <s v="潤弘"/>
    <x v="5"/>
    <n v="144"/>
    <n v="142"/>
    <n v="142.5"/>
    <n v="143.5"/>
    <n v="144"/>
    <n v="65"/>
    <n v="-153"/>
    <n v="-8"/>
    <n v="3"/>
    <n v="32"/>
    <n v="0"/>
    <n v="0"/>
    <n v="0"/>
    <n v="0"/>
    <n v="0"/>
    <n v="9.3600000000000003E-2"/>
    <n v="-0.21726000000000001"/>
    <n v="-1.14E-2"/>
    <n v="4.3049999999999998E-3"/>
    <n v="4.6080000000000003E-2"/>
    <n v="0"/>
    <n v="0"/>
    <n v="0"/>
    <n v="0"/>
    <n v="0"/>
  </r>
  <r>
    <s v="2601"/>
    <s v="益航"/>
    <x v="9"/>
    <n v="12.35"/>
    <n v="12.15"/>
    <n v="12.5"/>
    <n v="12.55"/>
    <n v="12.9"/>
    <n v="-6044"/>
    <n v="2772"/>
    <n v="6628"/>
    <n v="-2531"/>
    <n v="5850"/>
    <n v="0"/>
    <n v="0"/>
    <n v="0"/>
    <n v="0"/>
    <n v="0"/>
    <n v="-0.74643399999999993"/>
    <n v="0.33679800000000004"/>
    <n v="0.82850000000000001"/>
    <n v="-0.31764050000000005"/>
    <n v="0.75465000000000004"/>
    <n v="0"/>
    <n v="0"/>
    <n v="0"/>
    <n v="0"/>
    <n v="0"/>
  </r>
  <r>
    <s v="2603"/>
    <s v="長榮"/>
    <x v="26"/>
    <n v="86.4"/>
    <n v="82.4"/>
    <n v="85.6"/>
    <n v="87.7"/>
    <n v="96.4"/>
    <n v="-35861"/>
    <n v="-18245"/>
    <n v="6445"/>
    <n v="-1553"/>
    <n v="36033"/>
    <n v="-2777"/>
    <n v="-17163"/>
    <n v="-6683"/>
    <n v="-534"/>
    <n v="-789"/>
    <n v="-30.983904000000003"/>
    <n v="-15.03388"/>
    <n v="5.5169199999999998"/>
    <n v="-1.3619810000000001"/>
    <n v="34.735812000000003"/>
    <n v="-2.3993280000000001"/>
    <n v="-14.142312000000002"/>
    <n v="-5.7206479999999997"/>
    <n v="-0.46831800000000001"/>
    <n v="-0.76059600000000005"/>
  </r>
  <r>
    <s v="2605"/>
    <s v="新興"/>
    <x v="26"/>
    <n v="26.75"/>
    <n v="26.2"/>
    <n v="26.05"/>
    <n v="25.7"/>
    <n v="26.5"/>
    <n v="-6452"/>
    <n v="-3380"/>
    <n v="2126"/>
    <n v="-3801"/>
    <n v="3192"/>
    <n v="0"/>
    <n v="0"/>
    <n v="0"/>
    <n v="0"/>
    <n v="0"/>
    <n v="-1.7259100000000001"/>
    <n v="-0.88556000000000001"/>
    <n v="0.55382300000000007"/>
    <n v="-0.97685699999999998"/>
    <n v="0.84587999999999997"/>
    <n v="0"/>
    <n v="0"/>
    <n v="0"/>
    <n v="0"/>
    <n v="0"/>
  </r>
  <r>
    <s v="2606"/>
    <s v="裕民"/>
    <x v="26"/>
    <n v="55.9"/>
    <n v="57.5"/>
    <n v="57.1"/>
    <n v="58.3"/>
    <n v="60.4"/>
    <n v="-515"/>
    <n v="-11831"/>
    <n v="-1526"/>
    <n v="141"/>
    <n v="1300"/>
    <n v="105"/>
    <n v="-1"/>
    <n v="185"/>
    <n v="-3468"/>
    <n v="50"/>
    <n v="-0.287885"/>
    <n v="-6.8028250000000003"/>
    <n v="-0.87134600000000006"/>
    <n v="8.2202999999999998E-2"/>
    <n v="0.78520000000000001"/>
    <n v="5.8694999999999997E-2"/>
    <n v="-5.7499999999999999E-4"/>
    <n v="0.10563500000000001"/>
    <n v="-2.0218439999999998"/>
    <n v="3.0200000000000001E-2"/>
  </r>
  <r>
    <s v="2607"/>
    <s v="榮運"/>
    <x v="26"/>
    <n v="21.75"/>
    <n v="21.9"/>
    <n v="22.7"/>
    <n v="22.8"/>
    <n v="22.65"/>
    <n v="-1798"/>
    <n v="-4262"/>
    <n v="1445"/>
    <n v="-800"/>
    <n v="1115"/>
    <n v="0"/>
    <n v="0"/>
    <n v="0"/>
    <n v="0"/>
    <n v="0"/>
    <n v="-0.391065"/>
    <n v="-0.93337799999999993"/>
    <n v="0.328015"/>
    <n v="-0.18240000000000001"/>
    <n v="0.25254749999999998"/>
    <n v="0"/>
    <n v="0"/>
    <n v="0"/>
    <n v="0"/>
    <n v="0"/>
  </r>
  <r>
    <s v="2608"/>
    <s v="嘉里大榮"/>
    <x v="26"/>
    <n v="60.3"/>
    <n v="57.8"/>
    <n v="60.7"/>
    <n v="60.7"/>
    <n v="61.8"/>
    <n v="111"/>
    <n v="67"/>
    <n v="253"/>
    <n v="-11126"/>
    <n v="-421"/>
    <n v="0"/>
    <n v="0"/>
    <n v="0"/>
    <n v="0"/>
    <n v="0"/>
    <n v="6.6932999999999993E-2"/>
    <n v="3.8725999999999997E-2"/>
    <n v="0.15357100000000001"/>
    <n v="-6.7534820000000009"/>
    <n v="-0.26017800000000002"/>
    <n v="0"/>
    <n v="0"/>
    <n v="0"/>
    <n v="0"/>
    <n v="0"/>
  </r>
  <r>
    <s v="2609"/>
    <s v="陽明"/>
    <x v="26"/>
    <n v="93.1"/>
    <n v="91"/>
    <n v="98.8"/>
    <n v="103"/>
    <n v="108"/>
    <n v="-1968"/>
    <n v="4100"/>
    <n v="43279"/>
    <n v="33725"/>
    <n v="7891"/>
    <n v="149"/>
    <n v="-1546"/>
    <n v="-756"/>
    <n v="1688"/>
    <n v="-206"/>
    <n v="-1.8322079999999998"/>
    <n v="3.7309999999999999"/>
    <n v="42.759652000000003"/>
    <n v="34.736750000000001"/>
    <n v="8.5222800000000003"/>
    <n v="0.13871900000000001"/>
    <n v="-1.40686"/>
    <n v="-0.74692800000000004"/>
    <n v="1.73864"/>
    <n v="-0.22248000000000001"/>
  </r>
  <r>
    <s v="2610"/>
    <s v="華航"/>
    <x v="26"/>
    <n v="15.35"/>
    <n v="15.35"/>
    <n v="15.6"/>
    <n v="17.149999999999999"/>
    <n v="18.100000000000001"/>
    <n v="3730"/>
    <n v="-4006"/>
    <n v="30168"/>
    <n v="-5045"/>
    <n v="-39417"/>
    <n v="-4494"/>
    <n v="0"/>
    <n v="-200"/>
    <n v="100"/>
    <n v="9591"/>
    <n v="0.57255500000000004"/>
    <n v="-0.61492099999999994"/>
    <n v="4.7062080000000002"/>
    <n v="-0.86521749999999997"/>
    <n v="-7.1344770000000004"/>
    <n v="-0.68982899999999991"/>
    <n v="0"/>
    <n v="-3.1199999999999999E-2"/>
    <n v="1.7149999999999999E-2"/>
    <n v="1.7359710000000002"/>
  </r>
  <r>
    <s v="2611"/>
    <s v="志信"/>
    <x v="26"/>
    <n v="18.05"/>
    <n v="17.8"/>
    <n v="17.649999999999999"/>
    <n v="18"/>
    <n v="18.05"/>
    <n v="-107"/>
    <n v="-1731"/>
    <n v="1186"/>
    <n v="-465"/>
    <n v="-710"/>
    <n v="0"/>
    <n v="0"/>
    <n v="0"/>
    <n v="0"/>
    <n v="0"/>
    <n v="-1.9313500000000001E-2"/>
    <n v="-0.308118"/>
    <n v="0.20932899999999999"/>
    <n v="-8.3699999999999997E-2"/>
    <n v="-0.12815499999999999"/>
    <n v="0"/>
    <n v="0"/>
    <n v="0"/>
    <n v="0"/>
    <n v="0"/>
  </r>
  <r>
    <s v="2612"/>
    <s v="中航"/>
    <x v="26"/>
    <n v="45.95"/>
    <n v="44.25"/>
    <n v="44.3"/>
    <n v="45"/>
    <n v="45.3"/>
    <n v="-1431"/>
    <n v="-740"/>
    <n v="63"/>
    <n v="-517"/>
    <n v="-86"/>
    <n v="0"/>
    <n v="0"/>
    <n v="0"/>
    <n v="0"/>
    <n v="0"/>
    <n v="-0.65754449999999998"/>
    <n v="-0.32745000000000002"/>
    <n v="2.7908999999999996E-2"/>
    <n v="-0.23265"/>
    <n v="-3.8958E-2"/>
    <n v="0"/>
    <n v="0"/>
    <n v="0"/>
    <n v="0"/>
    <n v="0"/>
  </r>
  <r>
    <s v="2613"/>
    <s v="中櫃"/>
    <x v="26"/>
    <n v="26"/>
    <n v="27"/>
    <n v="27.25"/>
    <n v="27.7"/>
    <n v="27.75"/>
    <n v="128"/>
    <n v="-1350"/>
    <n v="327"/>
    <n v="-341"/>
    <n v="430"/>
    <n v="0"/>
    <n v="0"/>
    <n v="0"/>
    <n v="0"/>
    <n v="0"/>
    <n v="3.3279999999999997E-2"/>
    <n v="-0.36449999999999999"/>
    <n v="8.9107500000000006E-2"/>
    <n v="-9.4456999999999985E-2"/>
    <n v="0.119325"/>
    <n v="0"/>
    <n v="0"/>
    <n v="0"/>
    <n v="0"/>
    <n v="0"/>
  </r>
  <r>
    <s v="2614"/>
    <s v="東森"/>
    <x v="9"/>
    <n v="17.55"/>
    <n v="17.399999999999999"/>
    <n v="17.149999999999999"/>
    <n v="17.600000000000001"/>
    <n v="17.399999999999999"/>
    <n v="-1130"/>
    <n v="1137"/>
    <n v="96"/>
    <n v="45"/>
    <n v="-473"/>
    <n v="0"/>
    <n v="0"/>
    <n v="0"/>
    <n v="0"/>
    <n v="0"/>
    <n v="-0.19831499999999999"/>
    <n v="0.19783799999999999"/>
    <n v="1.6463999999999999E-2"/>
    <n v="7.9200000000000017E-3"/>
    <n v="-8.2301999999999986E-2"/>
    <n v="0"/>
    <n v="0"/>
    <n v="0"/>
    <n v="0"/>
    <n v="0"/>
  </r>
  <r>
    <s v="2615"/>
    <s v="萬海"/>
    <x v="26"/>
    <n v="125"/>
    <n v="116.5"/>
    <n v="128"/>
    <n v="140.5"/>
    <n v="154.5"/>
    <n v="5817"/>
    <n v="-8820"/>
    <n v="8215"/>
    <n v="-2903"/>
    <n v="11286"/>
    <n v="-67"/>
    <n v="-605"/>
    <n v="-2795"/>
    <n v="9"/>
    <n v="12"/>
    <n v="7.2712500000000002"/>
    <n v="-10.2753"/>
    <n v="10.5152"/>
    <n v="-4.0787149999999999"/>
    <n v="17.436869999999999"/>
    <n v="-8.3750000000000005E-2"/>
    <n v="-0.70482500000000003"/>
    <n v="-3.5775999999999999"/>
    <n v="1.2645E-2"/>
    <n v="1.8540000000000001E-2"/>
  </r>
  <r>
    <s v="2616"/>
    <s v="山隆"/>
    <x v="2"/>
    <n v="35.5"/>
    <n v="35.700000000000003"/>
    <n v="35.549999999999997"/>
    <n v="35.450000000000003"/>
    <n v="35.85"/>
    <n v="110"/>
    <n v="-78"/>
    <n v="-51"/>
    <n v="-93"/>
    <n v="32"/>
    <n v="0"/>
    <n v="0"/>
    <n v="0"/>
    <n v="0"/>
    <n v="0"/>
    <n v="3.9050000000000001E-2"/>
    <n v="-2.7846000000000003E-2"/>
    <n v="-1.8130500000000001E-2"/>
    <n v="-3.2968500000000005E-2"/>
    <n v="1.1472000000000001E-2"/>
    <n v="0"/>
    <n v="0"/>
    <n v="0"/>
    <n v="0"/>
    <n v="0"/>
  </r>
  <r>
    <s v="2617"/>
    <s v="台航"/>
    <x v="26"/>
    <n v="37.549999999999997"/>
    <n v="36"/>
    <n v="35.85"/>
    <n v="36.4"/>
    <n v="38.4"/>
    <n v="-967"/>
    <n v="-599"/>
    <n v="141"/>
    <n v="-248"/>
    <n v="919"/>
    <n v="0"/>
    <n v="6"/>
    <n v="3"/>
    <n v="0"/>
    <n v="0"/>
    <n v="-0.3631085"/>
    <n v="-0.21564"/>
    <n v="5.0548500000000003E-2"/>
    <n v="-9.0271999999999991E-2"/>
    <n v="0.35289599999999999"/>
    <n v="0"/>
    <n v="2.16E-3"/>
    <n v="1.0755000000000001E-3"/>
    <n v="0"/>
    <n v="0"/>
  </r>
  <r>
    <s v="2618"/>
    <s v="長榮航"/>
    <x v="26"/>
    <n v="15.25"/>
    <n v="15.2"/>
    <n v="15.6"/>
    <n v="17.149999999999999"/>
    <n v="17.399999999999999"/>
    <n v="3736"/>
    <n v="-3750"/>
    <n v="14327"/>
    <n v="-7890"/>
    <n v="-24045"/>
    <n v="0"/>
    <n v="2"/>
    <n v="3"/>
    <n v="0"/>
    <n v="9853"/>
    <n v="0.56974000000000002"/>
    <n v="-0.56999999999999995"/>
    <n v="2.2350119999999998"/>
    <n v="-1.353135"/>
    <n v="-4.1838299999999995"/>
    <n v="0"/>
    <n v="3.0399999999999996E-4"/>
    <n v="4.6799999999999999E-4"/>
    <n v="0"/>
    <n v="1.7144219999999999"/>
  </r>
  <r>
    <s v="2630"/>
    <s v="亞航"/>
    <x v="26"/>
    <n v="17.2"/>
    <n v="17.55"/>
    <n v="17.8"/>
    <n v="17.649999999999999"/>
    <n v="17.7"/>
    <n v="89"/>
    <n v="-103"/>
    <n v="25"/>
    <n v="4"/>
    <n v="44"/>
    <n v="0"/>
    <n v="0"/>
    <n v="0"/>
    <n v="0"/>
    <n v="0"/>
    <n v="1.5307999999999999E-2"/>
    <n v="-1.8076500000000002E-2"/>
    <n v="4.45E-3"/>
    <n v="7.0599999999999992E-4"/>
    <n v="7.7879999999999998E-3"/>
    <n v="0"/>
    <n v="0"/>
    <n v="0"/>
    <n v="0"/>
    <n v="0"/>
  </r>
  <r>
    <s v="2633"/>
    <s v="台灣高鐵"/>
    <x v="26"/>
    <n v="28.1"/>
    <n v="28.3"/>
    <n v="28.25"/>
    <n v="29.25"/>
    <n v="28.9"/>
    <n v="15"/>
    <n v="-263"/>
    <n v="178"/>
    <n v="570"/>
    <n v="-2120"/>
    <n v="0"/>
    <n v="-1"/>
    <n v="1"/>
    <n v="-194"/>
    <n v="0"/>
    <n v="4.215E-3"/>
    <n v="-7.4429000000000009E-2"/>
    <n v="5.0285000000000003E-2"/>
    <n v="0.16672500000000001"/>
    <n v="-0.61268"/>
    <n v="0"/>
    <n v="-2.8299999999999999E-4"/>
    <n v="2.8249999999999998E-4"/>
    <n v="-5.6744999999999997E-2"/>
    <n v="0"/>
  </r>
  <r>
    <s v="2634"/>
    <s v="漢翔"/>
    <x v="26"/>
    <n v="27.4"/>
    <n v="27.45"/>
    <n v="27.35"/>
    <n v="27.2"/>
    <n v="27.65"/>
    <n v="-49"/>
    <n v="-23"/>
    <n v="142"/>
    <n v="80"/>
    <n v="127"/>
    <n v="0"/>
    <n v="1"/>
    <n v="1"/>
    <n v="0"/>
    <n v="0"/>
    <n v="-1.3425999999999999E-2"/>
    <n v="-6.3135000000000005E-3"/>
    <n v="3.8837000000000003E-2"/>
    <n v="2.1760000000000002E-2"/>
    <n v="3.5115499999999994E-2"/>
    <n v="0"/>
    <n v="2.745E-4"/>
    <n v="2.7350000000000003E-4"/>
    <n v="0"/>
    <n v="0"/>
  </r>
  <r>
    <s v="2636"/>
    <s v="台驊投控"/>
    <x v="26"/>
    <n v="72"/>
    <n v="70.5"/>
    <n v="77.5"/>
    <n v="85.2"/>
    <n v="93.7"/>
    <n v="-416"/>
    <n v="-349"/>
    <n v="2396"/>
    <n v="-263"/>
    <n v="-13"/>
    <n v="336"/>
    <n v="3"/>
    <n v="0"/>
    <n v="0"/>
    <n v="0"/>
    <n v="-0.29952000000000001"/>
    <n v="-0.24604500000000001"/>
    <n v="1.8569"/>
    <n v="-0.22407600000000003"/>
    <n v="-1.2181000000000001E-2"/>
    <n v="0.24192"/>
    <n v="2.1150000000000001E-3"/>
    <n v="0"/>
    <n v="0"/>
    <n v="0"/>
  </r>
  <r>
    <s v="2637"/>
    <s v="慧洋-KY"/>
    <x v="26"/>
    <n v="70"/>
    <n v="65.5"/>
    <n v="66.099999999999994"/>
    <n v="68.2"/>
    <n v="68.599999999999994"/>
    <n v="-2015"/>
    <n v="98"/>
    <n v="679"/>
    <n v="950"/>
    <n v="1225"/>
    <n v="79"/>
    <n v="-4270"/>
    <n v="-48"/>
    <n v="0"/>
    <n v="-18"/>
    <n v="-1.4105000000000001"/>
    <n v="6.4189999999999997E-2"/>
    <n v="0.44881899999999997"/>
    <n v="0.64790000000000003"/>
    <n v="0.84035000000000004"/>
    <n v="5.5300000000000002E-2"/>
    <n v="-2.7968500000000001"/>
    <n v="-3.1727999999999999E-2"/>
    <n v="0"/>
    <n v="-1.2348E-2"/>
  </r>
  <r>
    <s v="2640"/>
    <s v="大車隊"/>
    <x v="2"/>
    <n v="79.3"/>
    <n v="80"/>
    <n v="79.7"/>
    <n v="79.7"/>
    <n v="80.2"/>
    <n v="6"/>
    <n v="1"/>
    <n v="0"/>
    <n v="2"/>
    <n v="-4"/>
    <n v="0"/>
    <n v="0"/>
    <n v="0"/>
    <n v="0"/>
    <n v="0"/>
    <n v="4.7579999999999992E-3"/>
    <n v="8.0000000000000004E-4"/>
    <n v="0"/>
    <n v="1.5940000000000001E-3"/>
    <n v="-3.2079999999999999E-3"/>
    <n v="0"/>
    <n v="0"/>
    <n v="0"/>
    <n v="0"/>
    <n v="0"/>
  </r>
  <r>
    <s v="2641"/>
    <s v="正德"/>
    <x v="26"/>
    <n v="17.149999999999999"/>
    <n v="16.95"/>
    <n v="17.100000000000001"/>
    <n v="17.149999999999999"/>
    <n v="18.850000000000001"/>
    <n v="-2288"/>
    <n v="-1687"/>
    <n v="1156"/>
    <n v="-1855"/>
    <n v="1935"/>
    <n v="0"/>
    <n v="0"/>
    <n v="0"/>
    <n v="0"/>
    <n v="0"/>
    <n v="-0.39239199999999996"/>
    <n v="-0.28594649999999999"/>
    <n v="0.19767600000000002"/>
    <n v="-0.31813249999999998"/>
    <n v="0.3647475"/>
    <n v="0"/>
    <n v="0"/>
    <n v="0"/>
    <n v="0"/>
    <n v="0"/>
  </r>
  <r>
    <s v="2642"/>
    <s v="宅配通"/>
    <x v="26"/>
    <n v="54.2"/>
    <n v="58.6"/>
    <n v="64.400000000000006"/>
    <n v="70.8"/>
    <n v="77.8"/>
    <n v="67"/>
    <n v="44"/>
    <n v="-49"/>
    <n v="-92"/>
    <n v="28"/>
    <n v="0"/>
    <n v="0"/>
    <n v="0"/>
    <n v="0"/>
    <n v="0"/>
    <n v="3.6313999999999999E-2"/>
    <n v="2.5784000000000001E-2"/>
    <n v="-3.1556000000000001E-2"/>
    <n v="-6.5135999999999999E-2"/>
    <n v="2.1784000000000001E-2"/>
    <n v="0"/>
    <n v="0"/>
    <n v="0"/>
    <n v="0"/>
    <n v="0"/>
  </r>
  <r>
    <s v="2643"/>
    <s v="捷迅"/>
    <x v="26"/>
    <n v="59.3"/>
    <n v="58.8"/>
    <n v="59.5"/>
    <n v="61.8"/>
    <n v="64"/>
    <n v="6"/>
    <n v="-25"/>
    <n v="41"/>
    <n v="38"/>
    <n v="14"/>
    <n v="0"/>
    <n v="0"/>
    <n v="0"/>
    <n v="0"/>
    <n v="0"/>
    <n v="3.5579999999999995E-3"/>
    <n v="-1.47E-2"/>
    <n v="2.4395E-2"/>
    <n v="2.3484000000000001E-2"/>
    <n v="8.9599999999999992E-3"/>
    <n v="0"/>
    <n v="0"/>
    <n v="0"/>
    <n v="0"/>
    <n v="0"/>
  </r>
  <r>
    <s v="2701"/>
    <s v="萬企"/>
    <x v="3"/>
    <n v="11.5"/>
    <n v="11.55"/>
    <n v="11.7"/>
    <n v="11.7"/>
    <n v="11.8"/>
    <n v="13"/>
    <n v="-4"/>
    <n v="20"/>
    <n v="-20"/>
    <n v="15"/>
    <n v="0"/>
    <n v="0"/>
    <n v="0"/>
    <n v="0"/>
    <n v="0"/>
    <n v="1.495E-3"/>
    <n v="-4.6200000000000001E-4"/>
    <n v="2.3400000000000001E-3"/>
    <n v="-2.3400000000000001E-3"/>
    <n v="1.7700000000000001E-3"/>
    <n v="0"/>
    <n v="0"/>
    <n v="0"/>
    <n v="0"/>
    <n v="0"/>
  </r>
  <r>
    <s v="2702"/>
    <s v="華園"/>
    <x v="3"/>
    <n v="18.7"/>
    <n v="18.600000000000001"/>
    <n v="18.5"/>
    <n v="18.600000000000001"/>
    <n v="18.7"/>
    <n v="-12"/>
    <n v="8"/>
    <n v="-2"/>
    <n v="-9"/>
    <n v="22"/>
    <n v="0"/>
    <n v="0"/>
    <n v="0"/>
    <n v="0"/>
    <n v="0"/>
    <n v="-2.2439999999999999E-3"/>
    <n v="1.4880000000000002E-3"/>
    <n v="-3.6999999999999999E-4"/>
    <n v="-1.6740000000000001E-3"/>
    <n v="4.1139999999999996E-3"/>
    <n v="0"/>
    <n v="0"/>
    <n v="0"/>
    <n v="0"/>
    <n v="0"/>
  </r>
  <r>
    <s v="2704"/>
    <s v="國賓"/>
    <x v="3"/>
    <n v="28.6"/>
    <n v="28.2"/>
    <n v="28.2"/>
    <n v="27.8"/>
    <n v="28"/>
    <n v="70"/>
    <n v="-7"/>
    <n v="8"/>
    <n v="-14"/>
    <n v="0"/>
    <n v="0"/>
    <n v="0"/>
    <n v="0"/>
    <n v="0"/>
    <n v="0"/>
    <n v="2.002E-2"/>
    <n v="-1.9740000000000001E-3"/>
    <n v="2.2559999999999998E-3"/>
    <n v="-3.8920000000000001E-3"/>
    <n v="0"/>
    <n v="0"/>
    <n v="0"/>
    <n v="0"/>
    <n v="0"/>
    <n v="0"/>
  </r>
  <r>
    <s v="2705"/>
    <s v="六福"/>
    <x v="3"/>
    <n v="16.45"/>
    <n v="16.25"/>
    <n v="16.600000000000001"/>
    <n v="16.600000000000001"/>
    <n v="16.7"/>
    <n v="-14"/>
    <n v="8"/>
    <n v="1"/>
    <n v="8"/>
    <n v="47"/>
    <n v="0"/>
    <n v="0"/>
    <n v="0"/>
    <n v="0"/>
    <n v="0"/>
    <n v="-2.3029999999999999E-3"/>
    <n v="1.2999999999999999E-3"/>
    <n v="1.6600000000000002E-4"/>
    <n v="1.3280000000000002E-3"/>
    <n v="7.8490000000000001E-3"/>
    <n v="0"/>
    <n v="0"/>
    <n v="0"/>
    <n v="0"/>
    <n v="0"/>
  </r>
  <r>
    <s v="2706"/>
    <s v="第一店"/>
    <x v="3"/>
    <n v="13.3"/>
    <n v="13.3"/>
    <n v="13.5"/>
    <n v="13.6"/>
    <n v="13.85"/>
    <n v="-12"/>
    <n v="-5"/>
    <n v="12"/>
    <n v="-13"/>
    <n v="18"/>
    <n v="0"/>
    <n v="0"/>
    <n v="0"/>
    <n v="0"/>
    <n v="0"/>
    <n v="-1.5960000000000002E-3"/>
    <n v="-6.6500000000000001E-4"/>
    <n v="1.6199999999999999E-3"/>
    <n v="-1.7679999999999998E-3"/>
    <n v="2.493E-3"/>
    <n v="0"/>
    <n v="0"/>
    <n v="0"/>
    <n v="0"/>
    <n v="0"/>
  </r>
  <r>
    <s v="2707"/>
    <s v="晶華"/>
    <x v="3"/>
    <n v="133.5"/>
    <n v="133.5"/>
    <n v="134"/>
    <n v="136.5"/>
    <n v="139.5"/>
    <n v="13"/>
    <n v="14"/>
    <n v="34"/>
    <n v="122"/>
    <n v="-52"/>
    <n v="0"/>
    <n v="0"/>
    <n v="0"/>
    <n v="0"/>
    <n v="0"/>
    <n v="1.7354999999999999E-2"/>
    <n v="1.8689999999999998E-2"/>
    <n v="4.5560000000000003E-2"/>
    <n v="0.16653000000000001"/>
    <n v="-7.2539999999999993E-2"/>
    <n v="0"/>
    <n v="0"/>
    <n v="0"/>
    <n v="0"/>
    <n v="0"/>
  </r>
  <r>
    <s v="2712"/>
    <s v="遠雄來"/>
    <x v="3"/>
    <n v="32.799999999999997"/>
    <n v="32.9"/>
    <n v="34"/>
    <n v="33.549999999999997"/>
    <n v="34"/>
    <n v="0"/>
    <n v="-1"/>
    <n v="-1"/>
    <n v="0"/>
    <n v="-2"/>
    <n v="0"/>
    <n v="0"/>
    <n v="0"/>
    <n v="0"/>
    <n v="0"/>
    <n v="0"/>
    <n v="-3.2899999999999997E-4"/>
    <n v="-3.4000000000000002E-4"/>
    <n v="0"/>
    <n v="-6.8000000000000005E-4"/>
    <n v="0"/>
    <n v="0"/>
    <n v="0"/>
    <n v="0"/>
    <n v="0"/>
  </r>
  <r>
    <s v="2718"/>
    <s v="晶悅"/>
    <x v="3"/>
    <n v="29.9"/>
    <n v="30.05"/>
    <n v="28.3"/>
    <n v="27.2"/>
    <n v="2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8"/>
    <n v="10.65"/>
    <n v="11.3"/>
    <n v="11.2"/>
    <n v="1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6.9"/>
    <n v="27.05"/>
    <n v="27.5"/>
    <n v="28"/>
    <n v="29"/>
    <n v="0"/>
    <n v="2"/>
    <n v="4"/>
    <n v="0"/>
    <n v="-1"/>
    <n v="0"/>
    <n v="0"/>
    <n v="0"/>
    <n v="0"/>
    <n v="0"/>
    <n v="0"/>
    <n v="5.4100000000000003E-4"/>
    <n v="1.1000000000000001E-3"/>
    <n v="0"/>
    <n v="-2.9E-4"/>
    <n v="0"/>
    <n v="0"/>
    <n v="0"/>
    <n v="0"/>
    <n v="0"/>
  </r>
  <r>
    <s v="2723"/>
    <s v="美食-KY"/>
    <x v="3"/>
    <n v="153"/>
    <n v="150.5"/>
    <n v="149.5"/>
    <n v="160"/>
    <n v="165.5"/>
    <n v="190"/>
    <n v="-214"/>
    <n v="18"/>
    <n v="367"/>
    <n v="96"/>
    <n v="0"/>
    <n v="0"/>
    <n v="0"/>
    <n v="-15"/>
    <n v="-30"/>
    <n v="0.29070000000000001"/>
    <n v="-0.32207000000000002"/>
    <n v="2.691E-2"/>
    <n v="0.58720000000000006"/>
    <n v="0.15887999999999999"/>
    <n v="0"/>
    <n v="0"/>
    <n v="0"/>
    <n v="-2.4E-2"/>
    <n v="-4.965E-2"/>
  </r>
  <r>
    <s v="2724"/>
    <s v="富驛-KY"/>
    <x v="3"/>
    <n v="5.85"/>
    <n v="5.75"/>
    <n v="5.8"/>
    <n v="5.88"/>
    <n v="5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9"/>
    <n v="68.5"/>
    <n v="68.599999999999994"/>
    <n v="68.5"/>
    <n v="68.8"/>
    <n v="-10"/>
    <n v="-15"/>
    <n v="0"/>
    <n v="-2"/>
    <n v="-2"/>
    <n v="0"/>
    <n v="0"/>
    <n v="0"/>
    <n v="0"/>
    <n v="0"/>
    <n v="-6.8999999999999999E-3"/>
    <n v="-1.0274999999999999E-2"/>
    <n v="0"/>
    <n v="-1.3699999999999999E-3"/>
    <n v="-1.3759999999999998E-3"/>
    <n v="0"/>
    <n v="0"/>
    <n v="0"/>
    <n v="0"/>
    <n v="0"/>
  </r>
  <r>
    <s v="2727"/>
    <s v="王品"/>
    <x v="3"/>
    <n v="129.5"/>
    <n v="124"/>
    <n v="127.5"/>
    <n v="132.5"/>
    <n v="132.5"/>
    <n v="117"/>
    <n v="-483"/>
    <n v="719"/>
    <n v="-227"/>
    <n v="-1387"/>
    <n v="-249"/>
    <n v="-125"/>
    <n v="0"/>
    <n v="0"/>
    <n v="0"/>
    <n v="0.15151500000000001"/>
    <n v="-0.59892000000000001"/>
    <n v="0.91672500000000001"/>
    <n v="-0.30077500000000001"/>
    <n v="-1.8377749999999999"/>
    <n v="-0.32245499999999999"/>
    <n v="-0.155"/>
    <n v="0"/>
    <n v="0"/>
    <n v="0"/>
  </r>
  <r>
    <s v="2729"/>
    <s v="瓦城"/>
    <x v="3"/>
    <n v="221"/>
    <n v="222"/>
    <n v="225"/>
    <n v="232.5"/>
    <n v="230"/>
    <n v="28"/>
    <n v="0"/>
    <n v="-2"/>
    <n v="0"/>
    <n v="-21"/>
    <n v="0"/>
    <n v="0"/>
    <n v="0"/>
    <n v="0"/>
    <n v="0"/>
    <n v="6.1879999999999998E-2"/>
    <n v="0"/>
    <n v="-4.4999999999999997E-3"/>
    <n v="0"/>
    <n v="-4.8300000000000003E-2"/>
    <n v="0"/>
    <n v="0"/>
    <n v="0"/>
    <n v="0"/>
    <n v="0"/>
  </r>
  <r>
    <s v="2731"/>
    <s v="雄獅"/>
    <x v="3"/>
    <n v="80.400000000000006"/>
    <n v="79.599999999999994"/>
    <n v="81.8"/>
    <n v="81.7"/>
    <n v="83.7"/>
    <n v="26"/>
    <n v="-16"/>
    <n v="116"/>
    <n v="37"/>
    <n v="140"/>
    <n v="0"/>
    <n v="0"/>
    <n v="0"/>
    <n v="0"/>
    <n v="0"/>
    <n v="2.0904000000000002E-2"/>
    <n v="-1.2735999999999999E-2"/>
    <n v="9.4887999999999986E-2"/>
    <n v="3.0229000000000002E-2"/>
    <n v="0.11718000000000001"/>
    <n v="0"/>
    <n v="0"/>
    <n v="0"/>
    <n v="0"/>
    <n v="0"/>
  </r>
  <r>
    <s v="2732"/>
    <s v="六角"/>
    <x v="3"/>
    <n v="111.5"/>
    <n v="109.5"/>
    <n v="108.5"/>
    <n v="111.5"/>
    <n v="114"/>
    <n v="30"/>
    <n v="-17"/>
    <n v="3"/>
    <n v="30"/>
    <n v="1"/>
    <n v="0"/>
    <n v="0"/>
    <n v="0"/>
    <n v="0"/>
    <n v="0"/>
    <n v="3.3450000000000001E-2"/>
    <n v="-1.8615E-2"/>
    <n v="3.2550000000000001E-3"/>
    <n v="3.3450000000000001E-2"/>
    <n v="1.14E-3"/>
    <n v="0"/>
    <n v="0"/>
    <n v="0"/>
    <n v="0"/>
    <n v="0"/>
  </r>
  <r>
    <s v="2734"/>
    <s v="易飛網"/>
    <x v="3"/>
    <n v="18.5"/>
    <n v="18.5"/>
    <n v="19.149999999999999"/>
    <n v="21"/>
    <n v="21"/>
    <n v="-10"/>
    <n v="-29"/>
    <n v="5"/>
    <n v="-32"/>
    <n v="-93"/>
    <n v="0"/>
    <n v="0"/>
    <n v="0"/>
    <n v="0"/>
    <n v="0"/>
    <n v="-1.8500000000000001E-3"/>
    <n v="-5.365E-3"/>
    <n v="9.5750000000000002E-4"/>
    <n v="-6.7200000000000003E-3"/>
    <n v="-1.9529999999999999E-2"/>
    <n v="0"/>
    <n v="0"/>
    <n v="0"/>
    <n v="0"/>
    <n v="0"/>
  </r>
  <r>
    <s v="2736"/>
    <s v="高野"/>
    <x v="3"/>
    <n v="14.55"/>
    <n v="14.75"/>
    <n v="14.35"/>
    <n v="14.25"/>
    <n v="15.3"/>
    <n v="14"/>
    <n v="0"/>
    <n v="1"/>
    <n v="13"/>
    <n v="47"/>
    <n v="0"/>
    <n v="0"/>
    <n v="0"/>
    <n v="0"/>
    <n v="0"/>
    <n v="2.0370000000000002E-3"/>
    <n v="0"/>
    <n v="1.4349999999999999E-4"/>
    <n v="1.8525E-3"/>
    <n v="7.1910000000000003E-3"/>
    <n v="0"/>
    <n v="0"/>
    <n v="0"/>
    <n v="0"/>
    <n v="0"/>
  </r>
  <r>
    <s v="2739"/>
    <s v="寒舍"/>
    <x v="3"/>
    <n v="22.8"/>
    <n v="23.1"/>
    <n v="23.1"/>
    <n v="23.2"/>
    <n v="23.25"/>
    <n v="16"/>
    <n v="2"/>
    <n v="8"/>
    <n v="3"/>
    <n v="5"/>
    <n v="0"/>
    <n v="0"/>
    <n v="0"/>
    <n v="0"/>
    <n v="0"/>
    <n v="3.6480000000000002E-3"/>
    <n v="4.6200000000000001E-4"/>
    <n v="1.848E-3"/>
    <n v="6.959999999999999E-4"/>
    <n v="1.1624999999999999E-3"/>
    <n v="0"/>
    <n v="0"/>
    <n v="0"/>
    <n v="0"/>
    <n v="0"/>
  </r>
  <r>
    <s v="2740"/>
    <s v="天蔥"/>
    <x v="3"/>
    <n v="20.3"/>
    <n v="20.399999999999999"/>
    <n v="20.399999999999999"/>
    <n v="22.4"/>
    <n v="21.8"/>
    <n v="0"/>
    <n v="0"/>
    <n v="0"/>
    <n v="-1"/>
    <n v="-5"/>
    <n v="0"/>
    <n v="0"/>
    <n v="0"/>
    <n v="0"/>
    <n v="0"/>
    <n v="0"/>
    <n v="0"/>
    <n v="0"/>
    <n v="-2.24E-4"/>
    <n v="-1.09E-3"/>
    <n v="0"/>
    <n v="0"/>
    <n v="0"/>
    <n v="0"/>
    <n v="0"/>
  </r>
  <r>
    <s v="2743"/>
    <s v="山富"/>
    <x v="3"/>
    <n v="19.100000000000001"/>
    <n v="19.3"/>
    <n v="20"/>
    <n v="20.55"/>
    <n v="21.45"/>
    <n v="2"/>
    <n v="-13"/>
    <n v="-2"/>
    <n v="1"/>
    <n v="-5"/>
    <n v="0"/>
    <n v="0"/>
    <n v="0"/>
    <n v="0"/>
    <n v="0"/>
    <n v="3.8200000000000002E-4"/>
    <n v="-2.5089999999999999E-3"/>
    <n v="-4.0000000000000002E-4"/>
    <n v="2.0550000000000001E-4"/>
    <n v="-1.0725000000000001E-3"/>
    <n v="0"/>
    <n v="0"/>
    <n v="0"/>
    <n v="0"/>
    <n v="0"/>
  </r>
  <r>
    <s v="2745"/>
    <s v="五福"/>
    <x v="3"/>
    <n v="20.55"/>
    <n v="21"/>
    <n v="21.75"/>
    <n v="21.9"/>
    <n v="22.9"/>
    <n v="-12"/>
    <n v="-6"/>
    <n v="-11"/>
    <n v="-3"/>
    <n v="1"/>
    <n v="0"/>
    <n v="0"/>
    <n v="0"/>
    <n v="0"/>
    <n v="0"/>
    <n v="-2.4660000000000003E-3"/>
    <n v="-1.2600000000000001E-3"/>
    <n v="-2.3925000000000001E-3"/>
    <n v="-6.5699999999999992E-4"/>
    <n v="2.2899999999999998E-4"/>
    <n v="0"/>
    <n v="0"/>
    <n v="0"/>
    <n v="0"/>
    <n v="0"/>
  </r>
  <r>
    <s v="2748"/>
    <s v="雲品"/>
    <x v="3"/>
    <n v="38.700000000000003"/>
    <n v="39.25"/>
    <n v="39.4"/>
    <n v="39.5"/>
    <n v="40"/>
    <n v="2"/>
    <n v="21"/>
    <n v="-8"/>
    <n v="0"/>
    <n v="3"/>
    <n v="0"/>
    <n v="0"/>
    <n v="0"/>
    <n v="0"/>
    <n v="0"/>
    <n v="7.7400000000000006E-4"/>
    <n v="8.2424999999999998E-3"/>
    <n v="-3.1519999999999999E-3"/>
    <n v="0"/>
    <n v="1.1999999999999999E-3"/>
    <n v="0"/>
    <n v="0"/>
    <n v="0"/>
    <n v="0"/>
    <n v="0"/>
  </r>
  <r>
    <s v="2752"/>
    <s v="豆府"/>
    <x v="3"/>
    <n v="161"/>
    <n v="158"/>
    <n v="155"/>
    <n v="155.5"/>
    <n v="159.5"/>
    <n v="7"/>
    <n v="3"/>
    <n v="3"/>
    <n v="5"/>
    <n v="0"/>
    <n v="0"/>
    <n v="0"/>
    <n v="0"/>
    <n v="0"/>
    <n v="0"/>
    <n v="1.1270000000000001E-2"/>
    <n v="4.7400000000000003E-3"/>
    <n v="4.6499999999999996E-3"/>
    <n v="7.7749999999999998E-3"/>
    <n v="0"/>
    <n v="0"/>
    <n v="0"/>
    <n v="0"/>
    <n v="0"/>
    <n v="0"/>
  </r>
  <r>
    <s v="2754"/>
    <s v="亞洲藏壽司"/>
    <x v="3"/>
    <n v="60.8"/>
    <n v="60.5"/>
    <n v="60.6"/>
    <n v="61.5"/>
    <n v="64.8"/>
    <n v="19"/>
    <n v="-2"/>
    <n v="13"/>
    <n v="16"/>
    <n v="24"/>
    <n v="0"/>
    <n v="0"/>
    <n v="0"/>
    <n v="0"/>
    <n v="0"/>
    <n v="1.1552E-2"/>
    <n v="-1.2099999999999999E-3"/>
    <n v="7.8780000000000013E-3"/>
    <n v="9.8399999999999998E-3"/>
    <n v="1.5551999999999998E-2"/>
    <n v="0"/>
    <n v="0"/>
    <n v="0"/>
    <n v="0"/>
    <n v="0"/>
  </r>
  <r>
    <s v="2755"/>
    <s v="揚秦"/>
    <x v="3"/>
    <n v="50.8"/>
    <n v="51.4"/>
    <n v="51.4"/>
    <n v="52.4"/>
    <n v="52.8"/>
    <n v="0"/>
    <n v="3"/>
    <n v="0"/>
    <n v="0"/>
    <n v="0"/>
    <n v="0"/>
    <n v="0"/>
    <n v="0"/>
    <n v="0"/>
    <n v="0"/>
    <n v="0"/>
    <n v="1.542E-3"/>
    <n v="0"/>
    <n v="0"/>
    <n v="0"/>
    <n v="0"/>
    <n v="0"/>
    <n v="0"/>
    <n v="0"/>
    <n v="0"/>
  </r>
  <r>
    <s v="2801"/>
    <s v="彰銀"/>
    <x v="59"/>
    <n v="16.7"/>
    <n v="16.600000000000001"/>
    <n v="16.899999999999999"/>
    <n v="16.850000000000001"/>
    <n v="16.899999999999999"/>
    <n v="-4385"/>
    <n v="-2191"/>
    <n v="-1060"/>
    <n v="-2721"/>
    <n v="-2077"/>
    <n v="0"/>
    <n v="-110"/>
    <n v="5"/>
    <n v="-238"/>
    <n v="0"/>
    <n v="-0.73229500000000003"/>
    <n v="-0.36370600000000008"/>
    <n v="-0.17913999999999999"/>
    <n v="-0.45848850000000008"/>
    <n v="-0.35101299999999996"/>
    <n v="0"/>
    <n v="-1.8260000000000002E-2"/>
    <n v="8.4500000000000005E-4"/>
    <n v="-4.0103E-2"/>
    <n v="0"/>
  </r>
  <r>
    <s v="2809"/>
    <s v="京城銀"/>
    <x v="59"/>
    <n v="40.6"/>
    <n v="40.25"/>
    <n v="40.700000000000003"/>
    <n v="40.1"/>
    <n v="41.3"/>
    <n v="40"/>
    <n v="-513"/>
    <n v="238"/>
    <n v="-725"/>
    <n v="1402"/>
    <n v="0"/>
    <n v="0"/>
    <n v="1"/>
    <n v="1"/>
    <n v="0"/>
    <n v="1.6240000000000001E-2"/>
    <n v="-0.20648250000000001"/>
    <n v="9.6866000000000008E-2"/>
    <n v="-0.29072500000000001"/>
    <n v="0.57902600000000004"/>
    <n v="0"/>
    <n v="0"/>
    <n v="4.0700000000000003E-4"/>
    <n v="4.0099999999999999E-4"/>
    <n v="0"/>
  </r>
  <r>
    <s v="2812"/>
    <s v="台中銀"/>
    <x v="59"/>
    <n v="11.3"/>
    <n v="11.35"/>
    <n v="11.35"/>
    <n v="11.2"/>
    <n v="11.35"/>
    <n v="-1204"/>
    <n v="-859"/>
    <n v="-530"/>
    <n v="-5286"/>
    <n v="-354"/>
    <n v="0"/>
    <n v="-45"/>
    <n v="1"/>
    <n v="3"/>
    <n v="0"/>
    <n v="-0.13605200000000001"/>
    <n v="-9.74965E-2"/>
    <n v="-6.0155E-2"/>
    <n v="-0.592032"/>
    <n v="-4.0178999999999999E-2"/>
    <n v="0"/>
    <n v="-5.1075000000000001E-3"/>
    <n v="1.1349999999999999E-4"/>
    <n v="3.3599999999999993E-4"/>
    <n v="0"/>
  </r>
  <r>
    <s v="2816"/>
    <s v="旺旺保"/>
    <x v="60"/>
    <n v="20.100000000000001"/>
    <n v="20.100000000000001"/>
    <n v="20.100000000000001"/>
    <n v="20.149999999999999"/>
    <n v="20.5"/>
    <n v="-66"/>
    <n v="167"/>
    <n v="15"/>
    <n v="-3"/>
    <n v="132"/>
    <n v="0"/>
    <n v="0"/>
    <n v="0"/>
    <n v="0"/>
    <n v="0"/>
    <n v="-1.3266000000000002E-2"/>
    <n v="3.3567E-2"/>
    <n v="3.0149999999999999E-3"/>
    <n v="-6.045E-4"/>
    <n v="2.7060000000000001E-2"/>
    <n v="0"/>
    <n v="0"/>
    <n v="0"/>
    <n v="0"/>
    <n v="0"/>
  </r>
  <r>
    <s v="2820"/>
    <s v="華票"/>
    <x v="59"/>
    <n v="15.8"/>
    <n v="15.95"/>
    <n v="16"/>
    <n v="16"/>
    <n v="16"/>
    <n v="-65"/>
    <n v="152"/>
    <n v="193"/>
    <n v="250"/>
    <n v="110"/>
    <n v="0"/>
    <n v="1"/>
    <n v="1"/>
    <n v="0"/>
    <n v="0"/>
    <n v="-1.027E-2"/>
    <n v="2.4244000000000002E-2"/>
    <n v="3.0880000000000001E-2"/>
    <n v="0.04"/>
    <n v="1.7600000000000001E-2"/>
    <n v="0"/>
    <n v="1.595E-4"/>
    <n v="1.6000000000000001E-4"/>
    <n v="0"/>
    <n v="0"/>
  </r>
  <r>
    <s v="2823"/>
    <s v="中壽"/>
    <x v="60"/>
    <n v="23.75"/>
    <n v="24.25"/>
    <n v="24.65"/>
    <n v="24.2"/>
    <n v="24.65"/>
    <n v="-781"/>
    <n v="-2507"/>
    <n v="-10757"/>
    <n v="-6008"/>
    <n v="-71"/>
    <n v="0"/>
    <n v="1"/>
    <n v="3"/>
    <n v="-1"/>
    <n v="221"/>
    <n v="-0.1854875"/>
    <n v="-0.60794749999999997"/>
    <n v="-2.6516004999999998"/>
    <n v="-1.4539360000000001"/>
    <n v="-1.75015E-2"/>
    <n v="0"/>
    <n v="2.4250000000000001E-4"/>
    <n v="7.3949999999999992E-4"/>
    <n v="-2.42E-4"/>
    <n v="5.4476499999999997E-2"/>
  </r>
  <r>
    <s v="2832"/>
    <s v="台產"/>
    <x v="60"/>
    <n v="20.55"/>
    <n v="20.399999999999999"/>
    <n v="20.350000000000001"/>
    <n v="20.399999999999999"/>
    <n v="20.65"/>
    <n v="138"/>
    <n v="-144"/>
    <n v="-33"/>
    <n v="163"/>
    <n v="122"/>
    <n v="0"/>
    <n v="0"/>
    <n v="0"/>
    <n v="0"/>
    <n v="0"/>
    <n v="2.8359000000000002E-2"/>
    <n v="-2.9375999999999999E-2"/>
    <n v="-6.715500000000001E-3"/>
    <n v="3.3251999999999997E-2"/>
    <n v="2.5192999999999997E-2"/>
    <n v="0"/>
    <n v="0"/>
    <n v="0"/>
    <n v="0"/>
    <n v="0"/>
  </r>
  <r>
    <s v="2834"/>
    <s v="臺企銀"/>
    <x v="59"/>
    <n v="9.3699999999999992"/>
    <n v="9.42"/>
    <n v="9.4700000000000006"/>
    <n v="9.39"/>
    <n v="9.56"/>
    <n v="-10148"/>
    <n v="-4299"/>
    <n v="1250"/>
    <n v="-9850"/>
    <n v="1006"/>
    <n v="0"/>
    <n v="-95"/>
    <n v="3"/>
    <n v="-3"/>
    <n v="0"/>
    <n v="-0.95086759999999992"/>
    <n v="-0.40496580000000004"/>
    <n v="0.11837499999999999"/>
    <n v="-0.92491500000000004"/>
    <n v="9.6173600000000012E-2"/>
    <n v="0"/>
    <n v="-8.9490000000000004E-3"/>
    <n v="2.8410000000000002E-4"/>
    <n v="-2.8170000000000002E-4"/>
    <n v="0"/>
  </r>
  <r>
    <s v="2836"/>
    <s v="高雄銀"/>
    <x v="59"/>
    <n v="10.75"/>
    <n v="10.7"/>
    <n v="10.9"/>
    <n v="10.8"/>
    <n v="10.95"/>
    <n v="-33"/>
    <n v="-133"/>
    <n v="341"/>
    <n v="-153"/>
    <n v="-16"/>
    <n v="0"/>
    <n v="0"/>
    <n v="0"/>
    <n v="0"/>
    <n v="0"/>
    <n v="-3.5474999999999999E-3"/>
    <n v="-1.4230999999999999E-2"/>
    <n v="3.7169000000000001E-2"/>
    <n v="-1.6524E-2"/>
    <n v="-1.7519999999999999E-3"/>
    <n v="0"/>
    <n v="0"/>
    <n v="0"/>
    <n v="0"/>
    <n v="0"/>
  </r>
  <r>
    <s v="2838"/>
    <s v="聯邦銀"/>
    <x v="59"/>
    <n v="11.45"/>
    <n v="11.45"/>
    <n v="11.5"/>
    <n v="11.8"/>
    <n v="11.7"/>
    <n v="74"/>
    <n v="-235"/>
    <n v="76"/>
    <n v="82"/>
    <n v="-1032"/>
    <n v="0"/>
    <n v="0"/>
    <n v="0"/>
    <n v="0"/>
    <n v="0"/>
    <n v="8.4729999999999996E-3"/>
    <n v="-2.6907500000000001E-2"/>
    <n v="8.7399999999999995E-3"/>
    <n v="9.6760000000000006E-3"/>
    <n v="-0.12074399999999999"/>
    <n v="0"/>
    <n v="0"/>
    <n v="0"/>
    <n v="0"/>
    <n v="0"/>
  </r>
  <r>
    <s v="2841"/>
    <s v="台開"/>
    <x v="5"/>
    <n v="6.13"/>
    <n v="6.74"/>
    <n v="7.24"/>
    <n v="7.2"/>
    <n v="7.17"/>
    <n v="-111"/>
    <n v="2138"/>
    <n v="3356"/>
    <n v="366"/>
    <n v="101"/>
    <n v="0"/>
    <n v="0"/>
    <n v="0"/>
    <n v="0"/>
    <n v="0"/>
    <n v="-6.8042999999999992E-3"/>
    <n v="0.14410120000000001"/>
    <n v="0.24297440000000003"/>
    <n v="2.6352000000000004E-2"/>
    <n v="7.2416999999999994E-3"/>
    <n v="0"/>
    <n v="0"/>
    <n v="0"/>
    <n v="0"/>
    <n v="0"/>
  </r>
  <r>
    <s v="2845"/>
    <s v="遠東銀"/>
    <x v="59"/>
    <n v="10.4"/>
    <n v="10.5"/>
    <n v="10.45"/>
    <n v="10.4"/>
    <n v="10.55"/>
    <n v="-1131"/>
    <n v="131"/>
    <n v="-1073"/>
    <n v="-2804"/>
    <n v="-725"/>
    <n v="0"/>
    <n v="-1"/>
    <n v="3"/>
    <n v="1"/>
    <n v="0"/>
    <n v="-0.11762399999999999"/>
    <n v="1.3755E-2"/>
    <n v="-0.11212849999999999"/>
    <n v="-0.29161600000000004"/>
    <n v="-7.6487500000000014E-2"/>
    <n v="0"/>
    <n v="-1.05E-4"/>
    <n v="3.1349999999999998E-4"/>
    <n v="1.0400000000000001E-4"/>
    <n v="0"/>
  </r>
  <r>
    <s v="2849"/>
    <s v="安泰銀"/>
    <x v="59"/>
    <n v="14.6"/>
    <n v="14.6"/>
    <n v="14.6"/>
    <n v="14.55"/>
    <n v="14.65"/>
    <n v="1"/>
    <n v="-30"/>
    <n v="4"/>
    <n v="-76"/>
    <n v="31"/>
    <n v="0"/>
    <n v="1"/>
    <n v="0"/>
    <n v="1"/>
    <n v="0"/>
    <n v="1.46E-4"/>
    <n v="-4.3800000000000002E-3"/>
    <n v="5.8399999999999999E-4"/>
    <n v="-1.1058E-2"/>
    <n v="4.5415000000000004E-3"/>
    <n v="0"/>
    <n v="1.46E-4"/>
    <n v="0"/>
    <n v="1.4550000000000001E-4"/>
    <n v="0"/>
  </r>
  <r>
    <s v="2850"/>
    <s v="新產"/>
    <x v="60"/>
    <n v="39.299999999999997"/>
    <n v="39.65"/>
    <n v="39.700000000000003"/>
    <n v="39.799999999999997"/>
    <n v="39.799999999999997"/>
    <n v="-20"/>
    <n v="-19"/>
    <n v="-21"/>
    <n v="16"/>
    <n v="-18"/>
    <n v="0"/>
    <n v="0"/>
    <n v="0"/>
    <n v="0"/>
    <n v="0"/>
    <n v="-7.8600000000000007E-3"/>
    <n v="-7.5335000000000003E-3"/>
    <n v="-8.3370000000000007E-3"/>
    <n v="6.3679999999999995E-3"/>
    <n v="-7.1639999999999994E-3"/>
    <n v="0"/>
    <n v="0"/>
    <n v="0"/>
    <n v="0"/>
    <n v="0"/>
  </r>
  <r>
    <s v="2851"/>
    <s v="中再保"/>
    <x v="60"/>
    <n v="24.8"/>
    <n v="25.05"/>
    <n v="25.4"/>
    <n v="25.3"/>
    <n v="25.55"/>
    <n v="76"/>
    <n v="29"/>
    <n v="123"/>
    <n v="-43"/>
    <n v="67"/>
    <n v="0"/>
    <n v="0"/>
    <n v="0"/>
    <n v="1"/>
    <n v="0"/>
    <n v="1.8848E-2"/>
    <n v="7.2645000000000001E-3"/>
    <n v="3.1241999999999999E-2"/>
    <n v="-1.0879000000000002E-2"/>
    <n v="1.7118500000000002E-2"/>
    <n v="0"/>
    <n v="0"/>
    <n v="0"/>
    <n v="2.5300000000000002E-4"/>
    <n v="0"/>
  </r>
  <r>
    <s v="2852"/>
    <s v="第一保"/>
    <x v="60"/>
    <n v="13.15"/>
    <n v="13"/>
    <n v="13"/>
    <n v="13"/>
    <n v="13.05"/>
    <n v="-56"/>
    <n v="70"/>
    <n v="-48"/>
    <n v="3"/>
    <n v="84"/>
    <n v="0"/>
    <n v="0"/>
    <n v="0"/>
    <n v="0"/>
    <n v="0"/>
    <n v="-7.3639999999999999E-3"/>
    <n v="9.1000000000000004E-3"/>
    <n v="-6.2399999999999999E-3"/>
    <n v="3.8999999999999999E-4"/>
    <n v="1.0962000000000001E-2"/>
    <n v="0"/>
    <n v="0"/>
    <n v="0"/>
    <n v="0"/>
    <n v="0"/>
  </r>
  <r>
    <s v="2855"/>
    <s v="統一證"/>
    <x v="61"/>
    <n v="27.1"/>
    <n v="27.4"/>
    <n v="27.6"/>
    <n v="28.05"/>
    <n v="28.65"/>
    <n v="297"/>
    <n v="292"/>
    <n v="152"/>
    <n v="2991"/>
    <n v="145"/>
    <n v="0"/>
    <n v="0"/>
    <n v="1"/>
    <n v="1"/>
    <n v="0"/>
    <n v="8.0487000000000003E-2"/>
    <n v="8.0007999999999996E-2"/>
    <n v="4.1951999999999996E-2"/>
    <n v="0.83897549999999999"/>
    <n v="4.1542500000000003E-2"/>
    <n v="0"/>
    <n v="0"/>
    <n v="2.7600000000000004E-4"/>
    <n v="2.8049999999999999E-4"/>
    <n v="0"/>
  </r>
  <r>
    <s v="2867"/>
    <s v="三商壽"/>
    <x v="60"/>
    <n v="9"/>
    <n v="9.0500000000000007"/>
    <n v="9.19"/>
    <n v="9.07"/>
    <n v="9.3699999999999992"/>
    <n v="-211"/>
    <n v="-550"/>
    <n v="1074"/>
    <n v="-1494"/>
    <n v="1848"/>
    <n v="0"/>
    <n v="1"/>
    <n v="1"/>
    <n v="2"/>
    <n v="0"/>
    <n v="-1.899E-2"/>
    <n v="-4.9775E-2"/>
    <n v="9.8700599999999999E-2"/>
    <n v="-0.13550580000000001"/>
    <n v="0.17315759999999999"/>
    <n v="0"/>
    <n v="9.0500000000000004E-5"/>
    <n v="9.1899999999999998E-5"/>
    <n v="1.8140000000000002E-4"/>
    <n v="0"/>
  </r>
  <r>
    <s v="2880"/>
    <s v="華南金"/>
    <x v="62"/>
    <n v="17.95"/>
    <n v="18"/>
    <n v="18.100000000000001"/>
    <n v="18.149999999999999"/>
    <n v="18.149999999999999"/>
    <n v="-3337"/>
    <n v="-1953"/>
    <n v="-626"/>
    <n v="-3279"/>
    <n v="-535"/>
    <n v="0"/>
    <n v="-170"/>
    <n v="7"/>
    <n v="10"/>
    <n v="0"/>
    <n v="-0.5989914999999999"/>
    <n v="-0.35154000000000002"/>
    <n v="-0.113306"/>
    <n v="-0.59513850000000001"/>
    <n v="-9.7102499999999994E-2"/>
    <n v="0"/>
    <n v="-3.0599999999999999E-2"/>
    <n v="1.2670000000000001E-3"/>
    <n v="1.815E-3"/>
    <n v="0"/>
  </r>
  <r>
    <s v="2881"/>
    <s v="富邦金"/>
    <x v="62"/>
    <n v="72"/>
    <n v="71.900000000000006"/>
    <n v="71.599999999999994"/>
    <n v="71.599999999999994"/>
    <n v="72"/>
    <n v="2941"/>
    <n v="572"/>
    <n v="378"/>
    <n v="953"/>
    <n v="2910"/>
    <n v="9"/>
    <n v="-987"/>
    <n v="-371"/>
    <n v="-2984"/>
    <n v="-169"/>
    <n v="2.1175199999999998"/>
    <n v="0.41126800000000002"/>
    <n v="0.270648"/>
    <n v="0.68234799999999984"/>
    <n v="2.0952000000000002"/>
    <n v="6.4799999999999996E-3"/>
    <n v="-0.70965299999999998"/>
    <n v="-0.26563599999999998"/>
    <n v="-2.1365439999999998"/>
    <n v="-0.12168"/>
  </r>
  <r>
    <s v="2882"/>
    <s v="國泰金"/>
    <x v="62"/>
    <n v="53.9"/>
    <n v="54.3"/>
    <n v="54.4"/>
    <n v="54.4"/>
    <n v="55.5"/>
    <n v="-3217"/>
    <n v="5857"/>
    <n v="4522"/>
    <n v="5008"/>
    <n v="15863"/>
    <n v="296"/>
    <n v="-143"/>
    <n v="-277"/>
    <n v="-1988"/>
    <n v="-318"/>
    <n v="-1.7339629999999999"/>
    <n v="3.1803509999999999"/>
    <n v="2.4599679999999999"/>
    <n v="2.7243520000000001"/>
    <n v="8.8039649999999998"/>
    <n v="0.15954399999999999"/>
    <n v="-7.7648999999999996E-2"/>
    <n v="-0.15068799999999999"/>
    <n v="-1.081472"/>
    <n v="-0.17649000000000001"/>
  </r>
  <r>
    <s v="2883"/>
    <s v="開發金"/>
    <x v="62"/>
    <n v="12.05"/>
    <n v="12.1"/>
    <n v="12.2"/>
    <n v="12.1"/>
    <n v="12.3"/>
    <n v="6418"/>
    <n v="-1037"/>
    <n v="-3909"/>
    <n v="667"/>
    <n v="12604"/>
    <n v="12"/>
    <n v="-255"/>
    <n v="-528"/>
    <n v="-9012"/>
    <n v="-1239"/>
    <n v="0.77336900000000008"/>
    <n v="-0.12547699999999998"/>
    <n v="-0.47689799999999993"/>
    <n v="8.0707000000000001E-2"/>
    <n v="1.5502920000000002"/>
    <n v="1.4460000000000002E-3"/>
    <n v="-3.0855E-2"/>
    <n v="-6.4416000000000001E-2"/>
    <n v="-1.090452"/>
    <n v="-0.152397"/>
  </r>
  <r>
    <s v="2884"/>
    <s v="玉山金"/>
    <x v="62"/>
    <n v="25.25"/>
    <n v="25.4"/>
    <n v="25.55"/>
    <n v="25.3"/>
    <n v="25.4"/>
    <n v="-5718"/>
    <n v="-2093"/>
    <n v="-949"/>
    <n v="-6402"/>
    <n v="-6299"/>
    <n v="27"/>
    <n v="-216"/>
    <n v="7"/>
    <n v="20"/>
    <n v="0"/>
    <n v="-1.4437949999999999"/>
    <n v="-0.53162199999999993"/>
    <n v="-0.2424695"/>
    <n v="-1.6197060000000001"/>
    <n v="-1.5999459999999999"/>
    <n v="6.8174999999999998E-3"/>
    <n v="-5.4863999999999996E-2"/>
    <n v="1.7884999999999999E-3"/>
    <n v="5.0600000000000003E-3"/>
    <n v="0"/>
  </r>
  <r>
    <s v="2885"/>
    <s v="元大金"/>
    <x v="62"/>
    <n v="25"/>
    <n v="25.05"/>
    <n v="25.15"/>
    <n v="25.2"/>
    <n v="25.6"/>
    <n v="4189"/>
    <n v="-1956"/>
    <n v="-1026"/>
    <n v="-4197"/>
    <n v="2629"/>
    <n v="0"/>
    <n v="-204"/>
    <n v="6"/>
    <n v="8"/>
    <n v="0"/>
    <n v="1.04725"/>
    <n v="-0.48997800000000002"/>
    <n v="-0.25803899999999996"/>
    <n v="-1.057644"/>
    <n v="0.67302400000000007"/>
    <n v="0"/>
    <n v="-5.1102000000000002E-2"/>
    <n v="1.5089999999999997E-3"/>
    <n v="2.016E-3"/>
    <n v="0"/>
  </r>
  <r>
    <s v="2886"/>
    <s v="兆豐金"/>
    <x v="62"/>
    <n v="32.6"/>
    <n v="32.700000000000003"/>
    <n v="32.75"/>
    <n v="33.200000000000003"/>
    <n v="33.1"/>
    <n v="6637"/>
    <n v="5024"/>
    <n v="3753"/>
    <n v="9086"/>
    <n v="536"/>
    <n v="2"/>
    <n v="-191"/>
    <n v="-2694"/>
    <n v="-123"/>
    <n v="-502"/>
    <n v="2.163662"/>
    <n v="1.6428480000000001"/>
    <n v="1.2291075"/>
    <n v="3.0165519999999999"/>
    <n v="0.17741600000000002"/>
    <n v="6.5200000000000002E-4"/>
    <n v="-6.2457000000000006E-2"/>
    <n v="-0.88228499999999999"/>
    <n v="-4.0836000000000004E-2"/>
    <n v="-0.166162"/>
  </r>
  <r>
    <s v="2887"/>
    <s v="台新金"/>
    <x v="62"/>
    <n v="14.55"/>
    <n v="14.65"/>
    <n v="14.7"/>
    <n v="14.5"/>
    <n v="14.7"/>
    <n v="3038"/>
    <n v="1956"/>
    <n v="762"/>
    <n v="-10366"/>
    <n v="4112"/>
    <n v="8"/>
    <n v="-183"/>
    <n v="6"/>
    <n v="12"/>
    <n v="0"/>
    <n v="0.44202900000000001"/>
    <n v="0.28655400000000003"/>
    <n v="0.112014"/>
    <n v="-1.5030699999999999"/>
    <n v="0.60446399999999989"/>
    <n v="1.1640000000000001E-3"/>
    <n v="-2.6809500000000003E-2"/>
    <n v="8.8199999999999986E-4"/>
    <n v="1.74E-3"/>
    <n v="0"/>
  </r>
  <r>
    <s v="2888"/>
    <s v="新光金"/>
    <x v="62"/>
    <n v="9.3000000000000007"/>
    <n v="9.44"/>
    <n v="9.4700000000000006"/>
    <n v="9.33"/>
    <n v="9.93"/>
    <n v="602"/>
    <n v="15999"/>
    <n v="1618"/>
    <n v="-17582"/>
    <n v="141000"/>
    <n v="0"/>
    <n v="-3"/>
    <n v="7"/>
    <n v="-31"/>
    <n v="0"/>
    <n v="5.5986000000000001E-2"/>
    <n v="1.5103055999999999"/>
    <n v="0.15322460000000002"/>
    <n v="-1.6404006"/>
    <n v="14.001300000000001"/>
    <n v="0"/>
    <n v="-2.832E-4"/>
    <n v="6.6290000000000001E-4"/>
    <n v="-2.8923E-3"/>
    <n v="0"/>
  </r>
  <r>
    <s v="2889"/>
    <s v="國票金"/>
    <x v="62"/>
    <n v="16.75"/>
    <n v="16.8"/>
    <n v="16.899999999999999"/>
    <n v="16.899999999999999"/>
    <n v="17.100000000000001"/>
    <n v="1019"/>
    <n v="-269"/>
    <n v="1085"/>
    <n v="1278"/>
    <n v="951"/>
    <n v="0"/>
    <n v="-46"/>
    <n v="0"/>
    <n v="0"/>
    <n v="0"/>
    <n v="0.17068249999999999"/>
    <n v="-4.5191999999999996E-2"/>
    <n v="0.183365"/>
    <n v="0.21598199999999998"/>
    <n v="0.16262100000000002"/>
    <n v="0"/>
    <n v="-7.7280000000000005E-3"/>
    <n v="0"/>
    <n v="0"/>
    <n v="0"/>
  </r>
  <r>
    <s v="2890"/>
    <s v="永豐金"/>
    <x v="62"/>
    <n v="13.25"/>
    <n v="13.3"/>
    <n v="13.45"/>
    <n v="13.5"/>
    <n v="13.45"/>
    <n v="2732"/>
    <n v="-320"/>
    <n v="7976"/>
    <n v="3074"/>
    <n v="-6666"/>
    <n v="0"/>
    <n v="-194"/>
    <n v="593"/>
    <n v="-6"/>
    <n v="950"/>
    <n v="0.36198999999999998"/>
    <n v="-4.2560000000000001E-2"/>
    <n v="1.0727720000000001"/>
    <n v="0.41499000000000003"/>
    <n v="-0.89657699999999996"/>
    <n v="0"/>
    <n v="-2.5802000000000002E-2"/>
    <n v="7.9758499999999996E-2"/>
    <n v="-8.0999999999999996E-4"/>
    <n v="0.127775"/>
  </r>
  <r>
    <s v="2891"/>
    <s v="中信金"/>
    <x v="62"/>
    <n v="22.5"/>
    <n v="22.85"/>
    <n v="23"/>
    <n v="22.4"/>
    <n v="23"/>
    <n v="997"/>
    <n v="32992"/>
    <n v="8574"/>
    <n v="-12999"/>
    <n v="25865"/>
    <n v="-1187"/>
    <n v="-3339"/>
    <n v="-627"/>
    <n v="-652"/>
    <n v="-630"/>
    <n v="0.224325"/>
    <n v="7.5386720000000009"/>
    <n v="1.9720200000000001"/>
    <n v="-2.9117759999999997"/>
    <n v="5.94895"/>
    <n v="-0.26707500000000001"/>
    <n v="-0.76296150000000007"/>
    <n v="-0.14421"/>
    <n v="-0.14604799999999998"/>
    <n v="-0.1449"/>
  </r>
  <r>
    <s v="2892"/>
    <s v="第一金"/>
    <x v="62"/>
    <n v="21.5"/>
    <n v="21.75"/>
    <n v="21.8"/>
    <n v="21.7"/>
    <n v="21.85"/>
    <n v="-1938"/>
    <n v="-1515"/>
    <n v="-1303"/>
    <n v="-6162"/>
    <n v="2060"/>
    <n v="4"/>
    <n v="-183"/>
    <n v="-121"/>
    <n v="8"/>
    <n v="-344"/>
    <n v="-0.41666999999999998"/>
    <n v="-0.32951249999999999"/>
    <n v="-0.28405400000000003"/>
    <n v="-1.337154"/>
    <n v="0.45011000000000001"/>
    <n v="8.5999999999999998E-4"/>
    <n v="-3.9802499999999998E-2"/>
    <n v="-2.6378000000000002E-2"/>
    <n v="1.7359999999999999E-3"/>
    <n v="-7.5164000000000009E-2"/>
  </r>
  <r>
    <s v="2897"/>
    <s v="王道銀行"/>
    <x v="59"/>
    <n v="6.89"/>
    <n v="6.91"/>
    <n v="6.92"/>
    <n v="6.88"/>
    <n v="7.02"/>
    <n v="348"/>
    <n v="-702"/>
    <n v="-76"/>
    <n v="-781"/>
    <n v="364"/>
    <n v="0"/>
    <n v="0"/>
    <n v="2"/>
    <n v="1"/>
    <n v="0"/>
    <n v="2.3977199999999997E-2"/>
    <n v="-4.8508199999999994E-2"/>
    <n v="-5.2591999999999995E-3"/>
    <n v="-5.3732799999999997E-2"/>
    <n v="2.5552799999999997E-2"/>
    <n v="0"/>
    <n v="0"/>
    <n v="1.384E-4"/>
    <n v="6.8800000000000005E-5"/>
    <n v="0"/>
  </r>
  <r>
    <s v="2901"/>
    <s v="欣欣"/>
    <x v="9"/>
    <n v="29.3"/>
    <n v="29.1"/>
    <n v="28.5"/>
    <n v="28.25"/>
    <n v="28.3"/>
    <n v="0"/>
    <n v="-1"/>
    <n v="0"/>
    <n v="-3"/>
    <n v="-1"/>
    <n v="0"/>
    <n v="0"/>
    <n v="0"/>
    <n v="0"/>
    <n v="0"/>
    <n v="0"/>
    <n v="-2.9100000000000003E-4"/>
    <n v="0"/>
    <n v="-8.4749999999999995E-4"/>
    <n v="-2.8299999999999999E-4"/>
    <n v="0"/>
    <n v="0"/>
    <n v="0"/>
    <n v="0"/>
    <n v="0"/>
  </r>
  <r>
    <s v="2903"/>
    <s v="遠百"/>
    <x v="9"/>
    <n v="21.6"/>
    <n v="21.85"/>
    <n v="22.25"/>
    <n v="22.45"/>
    <n v="22.25"/>
    <n v="61"/>
    <n v="-6"/>
    <n v="-34"/>
    <n v="-361"/>
    <n v="-208"/>
    <n v="0"/>
    <n v="0"/>
    <n v="0"/>
    <n v="0"/>
    <n v="0"/>
    <n v="1.3176000000000002E-2"/>
    <n v="-1.3110000000000003E-3"/>
    <n v="-7.5649999999999997E-3"/>
    <n v="-8.1044499999999992E-2"/>
    <n v="-4.6280000000000002E-2"/>
    <n v="0"/>
    <n v="0"/>
    <n v="0"/>
    <n v="0"/>
    <n v="0"/>
  </r>
  <r>
    <s v="2904"/>
    <s v="匯僑"/>
    <x v="2"/>
    <n v="28.9"/>
    <n v="29.2"/>
    <n v="29.05"/>
    <n v="28.7"/>
    <n v="28.9"/>
    <n v="7"/>
    <n v="-6"/>
    <n v="-16"/>
    <n v="-24"/>
    <n v="5"/>
    <n v="0"/>
    <n v="0"/>
    <n v="0"/>
    <n v="0"/>
    <n v="0"/>
    <n v="2.0229999999999996E-3"/>
    <n v="-1.7519999999999999E-3"/>
    <n v="-4.6480000000000002E-3"/>
    <n v="-6.8879999999999992E-3"/>
    <n v="1.4450000000000001E-3"/>
    <n v="0"/>
    <n v="0"/>
    <n v="0"/>
    <n v="0"/>
    <n v="0"/>
  </r>
  <r>
    <s v="2905"/>
    <s v="三商"/>
    <x v="9"/>
    <n v="21.7"/>
    <n v="21.65"/>
    <n v="21.75"/>
    <n v="21.5"/>
    <n v="21.75"/>
    <n v="327"/>
    <n v="-82"/>
    <n v="73"/>
    <n v="-249"/>
    <n v="266"/>
    <n v="0"/>
    <n v="0"/>
    <n v="0"/>
    <n v="0"/>
    <n v="0"/>
    <n v="7.0958999999999994E-2"/>
    <n v="-1.7752999999999998E-2"/>
    <n v="1.5877499999999999E-2"/>
    <n v="-5.3534999999999999E-2"/>
    <n v="5.7854999999999997E-2"/>
    <n v="0"/>
    <n v="0"/>
    <n v="0"/>
    <n v="0"/>
    <n v="0"/>
  </r>
  <r>
    <s v="2906"/>
    <s v="高林"/>
    <x v="9"/>
    <n v="15.4"/>
    <n v="15.6"/>
    <n v="15.5"/>
    <n v="15.7"/>
    <n v="15.65"/>
    <n v="-20"/>
    <n v="-171"/>
    <n v="27"/>
    <n v="23"/>
    <n v="9"/>
    <n v="0"/>
    <n v="0"/>
    <n v="0"/>
    <n v="0"/>
    <n v="0"/>
    <n v="-3.0799999999999998E-3"/>
    <n v="-2.6675999999999998E-2"/>
    <n v="4.1850000000000004E-3"/>
    <n v="3.6109999999999996E-3"/>
    <n v="1.4085E-3"/>
    <n v="0"/>
    <n v="0"/>
    <n v="0"/>
    <n v="0"/>
    <n v="0"/>
  </r>
  <r>
    <s v="2908"/>
    <s v="特力"/>
    <x v="9"/>
    <n v="25.95"/>
    <n v="26.05"/>
    <n v="26.8"/>
    <n v="26.55"/>
    <n v="27.05"/>
    <n v="4"/>
    <n v="17"/>
    <n v="195"/>
    <n v="17"/>
    <n v="163"/>
    <n v="0"/>
    <n v="0"/>
    <n v="0"/>
    <n v="0"/>
    <n v="0"/>
    <n v="1.0380000000000001E-3"/>
    <n v="4.4285000000000001E-3"/>
    <n v="5.2260000000000001E-2"/>
    <n v="4.5135000000000002E-3"/>
    <n v="4.4091500000000006E-2"/>
    <n v="0"/>
    <n v="0"/>
    <n v="0"/>
    <n v="0"/>
    <n v="0"/>
  </r>
  <r>
    <s v="2910"/>
    <s v="統領"/>
    <x v="9"/>
    <n v="31.5"/>
    <n v="31.9"/>
    <n v="32.35"/>
    <n v="31.25"/>
    <n v="31.75"/>
    <n v="0"/>
    <n v="1"/>
    <n v="0"/>
    <n v="-8"/>
    <n v="0"/>
    <n v="0"/>
    <n v="0"/>
    <n v="0"/>
    <n v="0"/>
    <n v="0"/>
    <n v="0"/>
    <n v="3.19E-4"/>
    <n v="0"/>
    <n v="-2.5000000000000001E-3"/>
    <n v="0"/>
    <n v="0"/>
    <n v="0"/>
    <n v="0"/>
    <n v="0"/>
    <n v="0"/>
  </r>
  <r>
    <s v="2911"/>
    <s v="麗嬰房"/>
    <x v="9"/>
    <n v="7.68"/>
    <n v="7.7"/>
    <n v="7.69"/>
    <n v="7.62"/>
    <n v="7.7"/>
    <n v="143"/>
    <n v="14"/>
    <n v="-1"/>
    <n v="7"/>
    <n v="89"/>
    <n v="0"/>
    <n v="0"/>
    <n v="0"/>
    <n v="0"/>
    <n v="0"/>
    <n v="1.09824E-2"/>
    <n v="1.078E-3"/>
    <n v="-7.6899999999999999E-5"/>
    <n v="5.3340000000000006E-4"/>
    <n v="6.8530000000000006E-3"/>
    <n v="0"/>
    <n v="0"/>
    <n v="0"/>
    <n v="0"/>
    <n v="0"/>
  </r>
  <r>
    <s v="2912"/>
    <s v="統一超"/>
    <x v="9"/>
    <n v="264.5"/>
    <n v="264.5"/>
    <n v="261.5"/>
    <n v="259"/>
    <n v="262"/>
    <n v="-358"/>
    <n v="-243"/>
    <n v="-900"/>
    <n v="-2041"/>
    <n v="-464"/>
    <n v="0"/>
    <n v="58"/>
    <n v="1"/>
    <n v="276"/>
    <n v="64"/>
    <n v="-0.94691000000000003"/>
    <n v="-0.64273499999999995"/>
    <n v="-2.3534999999999999"/>
    <n v="-5.2861900000000004"/>
    <n v="-1.2156800000000001"/>
    <n v="0"/>
    <n v="0.15340999999999999"/>
    <n v="2.6150000000000001E-3"/>
    <n v="0.71484000000000003"/>
    <n v="0.16768"/>
  </r>
  <r>
    <s v="2913"/>
    <s v="農林"/>
    <x v="9"/>
    <n v="19.05"/>
    <n v="18.600000000000001"/>
    <n v="18.75"/>
    <n v="18.7"/>
    <n v="19.100000000000001"/>
    <n v="-762"/>
    <n v="-2228"/>
    <n v="346"/>
    <n v="-430"/>
    <n v="-416"/>
    <n v="0"/>
    <n v="0"/>
    <n v="0"/>
    <n v="0"/>
    <n v="0"/>
    <n v="-0.14516100000000001"/>
    <n v="-0.41440800000000005"/>
    <n v="6.4875000000000002E-2"/>
    <n v="-8.0409999999999995E-2"/>
    <n v="-7.9455999999999999E-2"/>
    <n v="0"/>
    <n v="0"/>
    <n v="0"/>
    <n v="0"/>
    <n v="0"/>
  </r>
  <r>
    <s v="2915"/>
    <s v="潤泰全"/>
    <x v="9"/>
    <n v="82.7"/>
    <n v="82.9"/>
    <n v="83.1"/>
    <n v="82.3"/>
    <n v="82.8"/>
    <n v="314"/>
    <n v="-104"/>
    <n v="388"/>
    <n v="-264"/>
    <n v="612"/>
    <n v="0"/>
    <n v="-8"/>
    <n v="0"/>
    <n v="0"/>
    <n v="0"/>
    <n v="0.25967800000000002"/>
    <n v="-8.6216000000000001E-2"/>
    <n v="0.32242799999999999"/>
    <n v="-0.21727200000000002"/>
    <n v="0.50673599999999996"/>
    <n v="0"/>
    <n v="-6.6320000000000007E-3"/>
    <n v="0"/>
    <n v="0"/>
    <n v="0"/>
  </r>
  <r>
    <s v="2916"/>
    <s v="滿心"/>
    <x v="9"/>
    <n v="22.5"/>
    <n v="22.8"/>
    <n v="22.25"/>
    <n v="22.35"/>
    <n v="22.3"/>
    <n v="16"/>
    <n v="-5"/>
    <n v="-6"/>
    <n v="-4"/>
    <n v="-5"/>
    <n v="0"/>
    <n v="0"/>
    <n v="0"/>
    <n v="0"/>
    <n v="0"/>
    <n v="3.5999999999999999E-3"/>
    <n v="-1.14E-3"/>
    <n v="-1.335E-3"/>
    <n v="-8.9400000000000005E-4"/>
    <n v="-1.1150000000000001E-3"/>
    <n v="0"/>
    <n v="0"/>
    <n v="0"/>
    <n v="0"/>
    <n v="0"/>
  </r>
  <r>
    <s v="2923"/>
    <s v="鼎固-KY"/>
    <x v="5"/>
    <n v="27.85"/>
    <n v="28.45"/>
    <n v="28.7"/>
    <n v="28.5"/>
    <n v="28.35"/>
    <n v="4"/>
    <n v="-2"/>
    <n v="-15"/>
    <n v="-78"/>
    <n v="11"/>
    <n v="0"/>
    <n v="0"/>
    <n v="0"/>
    <n v="0"/>
    <n v="0"/>
    <n v="1.114E-3"/>
    <n v="-5.6899999999999995E-4"/>
    <n v="-4.3049999999999998E-3"/>
    <n v="-2.223E-2"/>
    <n v="3.1185000000000002E-3"/>
    <n v="0"/>
    <n v="0"/>
    <n v="0"/>
    <n v="0"/>
    <n v="0"/>
  </r>
  <r>
    <s v="2924"/>
    <s v="東凌-KY"/>
    <x v="9"/>
    <n v="18.399999999999999"/>
    <n v="18.399999999999999"/>
    <n v="18.100000000000001"/>
    <n v="18.100000000000001"/>
    <n v="18.100000000000001"/>
    <n v="-1"/>
    <n v="-1"/>
    <n v="-2"/>
    <n v="-1"/>
    <n v="-1"/>
    <n v="0"/>
    <n v="0"/>
    <n v="0"/>
    <n v="0"/>
    <n v="0"/>
    <n v="-1.8399999999999997E-4"/>
    <n v="-1.8399999999999997E-4"/>
    <n v="-3.6200000000000002E-4"/>
    <n v="-1.8100000000000001E-4"/>
    <n v="-1.8100000000000001E-4"/>
    <n v="0"/>
    <n v="0"/>
    <n v="0"/>
    <n v="0"/>
    <n v="0"/>
  </r>
  <r>
    <s v="2926"/>
    <s v="誠品生活"/>
    <x v="9"/>
    <n v="62.5"/>
    <n v="62.7"/>
    <n v="62.2"/>
    <n v="61.5"/>
    <n v="63.5"/>
    <n v="-1"/>
    <n v="-50"/>
    <n v="-30"/>
    <n v="-23"/>
    <n v="-16"/>
    <n v="0"/>
    <n v="0"/>
    <n v="0"/>
    <n v="0"/>
    <n v="0"/>
    <n v="-6.2500000000000001E-4"/>
    <n v="-3.1350000000000003E-2"/>
    <n v="-1.866E-2"/>
    <n v="-1.4145E-2"/>
    <n v="-1.0160000000000001E-2"/>
    <n v="0"/>
    <n v="0"/>
    <n v="0"/>
    <n v="0"/>
    <n v="0"/>
  </r>
  <r>
    <s v="2928"/>
    <s v="紅馬-KY"/>
    <x v="3"/>
    <n v="20"/>
    <n v="20.2"/>
    <n v="20.25"/>
    <n v="20.149999999999999"/>
    <n v="20.149999999999999"/>
    <n v="1"/>
    <n v="-3"/>
    <n v="1"/>
    <n v="-2"/>
    <n v="0"/>
    <n v="0"/>
    <n v="0"/>
    <n v="0"/>
    <n v="0"/>
    <n v="0"/>
    <n v="2.0000000000000001E-4"/>
    <n v="-6.0599999999999998E-4"/>
    <n v="2.0249999999999999E-4"/>
    <n v="-4.0299999999999998E-4"/>
    <n v="0"/>
    <n v="0"/>
    <n v="0"/>
    <n v="0"/>
    <n v="0"/>
    <n v="0"/>
  </r>
  <r>
    <s v="2929"/>
    <s v="淘帝-KY"/>
    <x v="9"/>
    <n v="13.25"/>
    <n v="14.4"/>
    <n v="14.2"/>
    <n v="14.15"/>
    <n v="14.6"/>
    <n v="8"/>
    <n v="16"/>
    <n v="19"/>
    <n v="-167"/>
    <n v="48"/>
    <n v="0"/>
    <n v="0"/>
    <n v="0"/>
    <n v="0"/>
    <n v="0"/>
    <n v="1.06E-3"/>
    <n v="2.3040000000000001E-3"/>
    <n v="2.6980000000000003E-3"/>
    <n v="-2.3630500000000002E-2"/>
    <n v="7.0079999999999995E-3"/>
    <n v="0"/>
    <n v="0"/>
    <n v="0"/>
    <n v="0"/>
    <n v="0"/>
  </r>
  <r>
    <s v="2936"/>
    <s v="客思達-KY"/>
    <x v="9"/>
    <n v="22.25"/>
    <n v="22.45"/>
    <n v="22.45"/>
    <n v="22.55"/>
    <n v="22.85"/>
    <n v="1"/>
    <n v="2"/>
    <n v="1"/>
    <n v="-10"/>
    <n v="-1"/>
    <n v="0"/>
    <n v="0"/>
    <n v="0"/>
    <n v="0"/>
    <n v="0"/>
    <n v="2.2249999999999999E-4"/>
    <n v="4.4899999999999996E-4"/>
    <n v="2.2449999999999998E-4"/>
    <n v="-2.2550000000000001E-3"/>
    <n v="-2.2850000000000002E-4"/>
    <n v="0"/>
    <n v="0"/>
    <n v="0"/>
    <n v="0"/>
    <n v="0"/>
  </r>
  <r>
    <s v="2937"/>
    <s v="集雅社"/>
    <x v="9"/>
    <n v="35"/>
    <n v="35.5"/>
    <n v="35.5"/>
    <n v="35.5"/>
    <n v="36"/>
    <n v="3"/>
    <n v="0"/>
    <n v="0"/>
    <n v="0"/>
    <n v="1"/>
    <n v="0"/>
    <n v="0"/>
    <n v="0"/>
    <n v="0"/>
    <n v="0"/>
    <n v="1.0499999999999999E-3"/>
    <n v="0"/>
    <n v="0"/>
    <n v="0"/>
    <n v="3.6000000000000002E-4"/>
    <n v="0"/>
    <n v="0"/>
    <n v="0"/>
    <n v="0"/>
    <n v="0"/>
  </r>
  <r>
    <s v="2939"/>
    <s v="凱羿-KY"/>
    <x v="9"/>
    <n v="30.8"/>
    <n v="31.65"/>
    <n v="31.85"/>
    <n v="32.35"/>
    <n v="32.65"/>
    <n v="0"/>
    <n v="5"/>
    <n v="6"/>
    <n v="62"/>
    <n v="66"/>
    <n v="0"/>
    <n v="0"/>
    <n v="0"/>
    <n v="0"/>
    <n v="0"/>
    <n v="0"/>
    <n v="1.5824999999999999E-3"/>
    <n v="1.9110000000000002E-3"/>
    <n v="2.0057000000000002E-2"/>
    <n v="2.1549000000000002E-2"/>
    <n v="0"/>
    <n v="0"/>
    <n v="0"/>
    <n v="0"/>
    <n v="0"/>
  </r>
  <r>
    <s v="3002"/>
    <s v="歐格"/>
    <x v="10"/>
    <n v="11.9"/>
    <n v="11.95"/>
    <n v="12"/>
    <n v="11.75"/>
    <n v="12"/>
    <n v="-1"/>
    <n v="-2"/>
    <n v="-1"/>
    <n v="2"/>
    <n v="2"/>
    <n v="0"/>
    <n v="0"/>
    <n v="0"/>
    <n v="0"/>
    <n v="0"/>
    <n v="-1.1900000000000001E-4"/>
    <n v="-2.3899999999999998E-4"/>
    <n v="-1.2E-4"/>
    <n v="2.3499999999999999E-4"/>
    <n v="2.4000000000000001E-4"/>
    <n v="0"/>
    <n v="0"/>
    <n v="0"/>
    <n v="0"/>
    <n v="0"/>
  </r>
  <r>
    <s v="3003"/>
    <s v="健和興"/>
    <x v="15"/>
    <n v="65"/>
    <n v="66.599999999999994"/>
    <n v="67.8"/>
    <n v="69.8"/>
    <n v="72.599999999999994"/>
    <n v="111"/>
    <n v="-79"/>
    <n v="-4028"/>
    <n v="863"/>
    <n v="660"/>
    <n v="0"/>
    <n v="330"/>
    <n v="0"/>
    <n v="290"/>
    <n v="295"/>
    <n v="7.2150000000000006E-2"/>
    <n v="-5.2613999999999994E-2"/>
    <n v="-2.7309839999999999"/>
    <n v="0.60237399999999997"/>
    <n v="0.47915999999999992"/>
    <n v="0"/>
    <n v="0.21977999999999998"/>
    <n v="0"/>
    <n v="0.20241999999999999"/>
    <n v="0.21417"/>
  </r>
  <r>
    <s v="3004"/>
    <s v="豐達科"/>
    <x v="16"/>
    <n v="52.1"/>
    <n v="52.3"/>
    <n v="53"/>
    <n v="52.9"/>
    <n v="57.6"/>
    <n v="22"/>
    <n v="-12"/>
    <n v="8"/>
    <n v="5"/>
    <n v="24"/>
    <n v="0"/>
    <n v="0"/>
    <n v="0"/>
    <n v="0"/>
    <n v="0"/>
    <n v="1.1462E-2"/>
    <n v="-6.2759999999999995E-3"/>
    <n v="4.2399999999999998E-3"/>
    <n v="2.6450000000000002E-3"/>
    <n v="1.3824000000000001E-2"/>
    <n v="0"/>
    <n v="0"/>
    <n v="0"/>
    <n v="0"/>
    <n v="0"/>
  </r>
  <r>
    <s v="3005"/>
    <s v="神基"/>
    <x v="33"/>
    <n v="49.9"/>
    <n v="50.8"/>
    <n v="50.7"/>
    <n v="52.7"/>
    <n v="52"/>
    <n v="-178"/>
    <n v="-116"/>
    <n v="1"/>
    <n v="527"/>
    <n v="-900"/>
    <n v="0"/>
    <n v="1"/>
    <n v="0"/>
    <n v="0"/>
    <n v="0"/>
    <n v="-8.8821999999999984E-2"/>
    <n v="-5.8927999999999994E-2"/>
    <n v="5.0700000000000007E-4"/>
    <n v="0.277729"/>
    <n v="-0.46800000000000003"/>
    <n v="0"/>
    <n v="5.0799999999999999E-4"/>
    <n v="0"/>
    <n v="0"/>
    <n v="0"/>
  </r>
  <r>
    <s v="3006"/>
    <s v="晶豪科"/>
    <x v="46"/>
    <n v="117"/>
    <n v="128.5"/>
    <n v="126"/>
    <n v="126.5"/>
    <n v="135"/>
    <n v="1842"/>
    <n v="-3613"/>
    <n v="-9033"/>
    <n v="513"/>
    <n v="415"/>
    <n v="100"/>
    <n v="770"/>
    <n v="-340"/>
    <n v="102"/>
    <n v="37"/>
    <n v="2.1551399999999998"/>
    <n v="-4.6427050000000003"/>
    <n v="-11.38158"/>
    <n v="0.64894499999999999"/>
    <n v="0.56025000000000003"/>
    <n v="0.11700000000000001"/>
    <n v="0.98945000000000005"/>
    <n v="-0.4284"/>
    <n v="0.12903000000000001"/>
    <n v="4.9950000000000001E-2"/>
  </r>
  <r>
    <s v="3008"/>
    <s v="大立光"/>
    <x v="63"/>
    <n v="2935"/>
    <n v="2940"/>
    <n v="2920"/>
    <n v="2900"/>
    <n v="2910"/>
    <n v="34"/>
    <n v="22"/>
    <n v="-38"/>
    <n v="-47"/>
    <n v="25"/>
    <n v="0"/>
    <n v="0"/>
    <n v="0"/>
    <n v="-1"/>
    <n v="0"/>
    <n v="0.99790000000000001"/>
    <n v="0.64680000000000004"/>
    <n v="-1.1095999999999999"/>
    <n v="-1.363"/>
    <n v="0.72750000000000004"/>
    <n v="0"/>
    <n v="0"/>
    <n v="0"/>
    <n v="-2.9000000000000001E-2"/>
    <n v="0"/>
  </r>
  <r>
    <s v="3010"/>
    <s v="華立"/>
    <x v="14"/>
    <n v="76"/>
    <n v="77.099999999999994"/>
    <n v="77.099999999999994"/>
    <n v="76.5"/>
    <n v="77.2"/>
    <n v="-62"/>
    <n v="222"/>
    <n v="-75"/>
    <n v="-43"/>
    <n v="18"/>
    <n v="0"/>
    <n v="-3"/>
    <n v="0"/>
    <n v="0"/>
    <n v="0"/>
    <n v="-4.7120000000000002E-2"/>
    <n v="0.17116199999999998"/>
    <n v="-5.7825000000000001E-2"/>
    <n v="-3.2895000000000001E-2"/>
    <n v="1.3896000000000002E-2"/>
    <n v="0"/>
    <n v="-2.313E-3"/>
    <n v="0"/>
    <n v="0"/>
    <n v="0"/>
  </r>
  <r>
    <s v="3011"/>
    <s v="今皓"/>
    <x v="15"/>
    <n v="7.6"/>
    <n v="7.85"/>
    <n v="7.94"/>
    <n v="7.86"/>
    <n v="8"/>
    <n v="93"/>
    <n v="-15"/>
    <n v="10"/>
    <n v="-29"/>
    <n v="71"/>
    <n v="0"/>
    <n v="0"/>
    <n v="0"/>
    <n v="0"/>
    <n v="0"/>
    <n v="7.0679999999999996E-3"/>
    <n v="-1.1774999999999999E-3"/>
    <n v="7.9400000000000011E-4"/>
    <n v="-2.2794E-3"/>
    <n v="5.6800000000000002E-3"/>
    <n v="0"/>
    <n v="0"/>
    <n v="0"/>
    <n v="0"/>
    <n v="0"/>
  </r>
  <r>
    <s v="3013"/>
    <s v="晟銘電"/>
    <x v="42"/>
    <n v="12.9"/>
    <n v="13.15"/>
    <n v="13.1"/>
    <n v="13.15"/>
    <n v="13.2"/>
    <n v="129"/>
    <n v="72"/>
    <n v="8"/>
    <n v="24"/>
    <n v="37"/>
    <n v="0"/>
    <n v="0"/>
    <n v="0"/>
    <n v="0"/>
    <n v="0"/>
    <n v="1.6641000000000003E-2"/>
    <n v="9.4680000000000007E-3"/>
    <n v="1.0479999999999999E-3"/>
    <n v="3.1560000000000004E-3"/>
    <n v="4.8839999999999995E-3"/>
    <n v="0"/>
    <n v="0"/>
    <n v="0"/>
    <n v="0"/>
    <n v="0"/>
  </r>
  <r>
    <s v="3014"/>
    <s v="聯陽"/>
    <x v="46"/>
    <n v="115"/>
    <n v="116"/>
    <n v="117.5"/>
    <n v="121"/>
    <n v="122.5"/>
    <n v="-106"/>
    <n v="-442"/>
    <n v="1297"/>
    <n v="2897"/>
    <n v="-2207"/>
    <n v="0"/>
    <n v="248"/>
    <n v="0"/>
    <n v="0"/>
    <n v="0"/>
    <n v="-0.12189999999999999"/>
    <n v="-0.51271999999999995"/>
    <n v="1.5239750000000001"/>
    <n v="3.5053700000000001"/>
    <n v="-2.7035749999999998"/>
    <n v="0"/>
    <n v="0.28767999999999999"/>
    <n v="0"/>
    <n v="0"/>
    <n v="0"/>
  </r>
  <r>
    <s v="3015"/>
    <s v="全漢"/>
    <x v="10"/>
    <n v="42.25"/>
    <n v="42.7"/>
    <n v="43"/>
    <n v="42.7"/>
    <n v="43.7"/>
    <n v="-16"/>
    <n v="-131"/>
    <n v="1"/>
    <n v="21"/>
    <n v="208"/>
    <n v="0"/>
    <n v="0"/>
    <n v="0"/>
    <n v="0"/>
    <n v="0"/>
    <n v="-6.7600000000000004E-3"/>
    <n v="-5.5937000000000008E-2"/>
    <n v="4.2999999999999999E-4"/>
    <n v="8.967000000000001E-3"/>
    <n v="9.0896000000000005E-2"/>
    <n v="0"/>
    <n v="0"/>
    <n v="0"/>
    <n v="0"/>
    <n v="0"/>
  </r>
  <r>
    <s v="3016"/>
    <s v="嘉晶"/>
    <x v="38"/>
    <n v="62.8"/>
    <n v="66.3"/>
    <n v="66"/>
    <n v="66.599999999999994"/>
    <n v="66.900000000000006"/>
    <n v="554"/>
    <n v="-440"/>
    <n v="-495"/>
    <n v="438"/>
    <n v="71"/>
    <n v="0"/>
    <n v="0"/>
    <n v="0"/>
    <n v="0"/>
    <n v="0"/>
    <n v="0.34791199999999994"/>
    <n v="-0.29171999999999998"/>
    <n v="-0.32669999999999999"/>
    <n v="0.29170799999999997"/>
    <n v="4.7499000000000006E-2"/>
    <n v="0"/>
    <n v="0"/>
    <n v="0"/>
    <n v="0"/>
    <n v="0"/>
  </r>
  <r>
    <s v="3017"/>
    <s v="奇鋐"/>
    <x v="7"/>
    <n v="66.7"/>
    <n v="68"/>
    <n v="68.599999999999994"/>
    <n v="70.3"/>
    <n v="71.599999999999994"/>
    <n v="-295"/>
    <n v="2049"/>
    <n v="-97"/>
    <n v="178"/>
    <n v="3592"/>
    <n v="226"/>
    <n v="494"/>
    <n v="-70"/>
    <n v="380"/>
    <n v="182"/>
    <n v="-0.196765"/>
    <n v="1.3933199999999999"/>
    <n v="-6.6542000000000004E-2"/>
    <n v="0.125134"/>
    <n v="2.5718719999999999"/>
    <n v="0.15074200000000001"/>
    <n v="0.33592"/>
    <n v="-4.802E-2"/>
    <n v="0.26713999999999999"/>
    <n v="0.13031199999999998"/>
  </r>
  <r>
    <s v="3018"/>
    <s v="同開"/>
    <x v="45"/>
    <n v="16.2"/>
    <n v="16.2"/>
    <n v="16.350000000000001"/>
    <n v="16.399999999999999"/>
    <n v="16.5"/>
    <n v="21"/>
    <n v="1"/>
    <n v="7"/>
    <n v="2"/>
    <n v="8"/>
    <n v="0"/>
    <n v="0"/>
    <n v="0"/>
    <n v="0"/>
    <n v="0"/>
    <n v="3.4020000000000001E-3"/>
    <n v="1.6199999999999998E-4"/>
    <n v="1.1445000000000001E-3"/>
    <n v="3.2799999999999995E-4"/>
    <n v="1.32E-3"/>
    <n v="0"/>
    <n v="0"/>
    <n v="0"/>
    <n v="0"/>
    <n v="0"/>
  </r>
  <r>
    <s v="3019"/>
    <s v="亞光"/>
    <x v="63"/>
    <n v="77.400000000000006"/>
    <n v="78.2"/>
    <n v="79"/>
    <n v="79.2"/>
    <n v="81.2"/>
    <n v="496"/>
    <n v="319"/>
    <n v="8"/>
    <n v="295"/>
    <n v="1096"/>
    <n v="0"/>
    <n v="0"/>
    <n v="0"/>
    <n v="0"/>
    <n v="0"/>
    <n v="0.38390400000000002"/>
    <n v="0.24945799999999999"/>
    <n v="6.3200000000000001E-3"/>
    <n v="0.23363999999999999"/>
    <n v="0.88995199999999997"/>
    <n v="0"/>
    <n v="0"/>
    <n v="0"/>
    <n v="0"/>
    <n v="0"/>
  </r>
  <r>
    <s v="3021"/>
    <s v="鴻名"/>
    <x v="15"/>
    <n v="20.95"/>
    <n v="20.75"/>
    <n v="20.45"/>
    <n v="20.399999999999999"/>
    <n v="20.55"/>
    <n v="-16"/>
    <n v="-79"/>
    <n v="-42"/>
    <n v="6"/>
    <n v="10"/>
    <n v="0"/>
    <n v="0"/>
    <n v="0"/>
    <n v="0"/>
    <n v="0"/>
    <n v="-3.3519999999999999E-3"/>
    <n v="-1.6392500000000001E-2"/>
    <n v="-8.5889999999999994E-3"/>
    <n v="1.2239999999999998E-3"/>
    <n v="2.055E-3"/>
    <n v="0"/>
    <n v="0"/>
    <n v="0"/>
    <n v="0"/>
    <n v="0"/>
  </r>
  <r>
    <s v="3022"/>
    <s v="威強電"/>
    <x v="49"/>
    <n v="49.1"/>
    <n v="49.85"/>
    <n v="49.95"/>
    <n v="49.8"/>
    <n v="50.5"/>
    <n v="49"/>
    <n v="-23"/>
    <n v="-3"/>
    <n v="24"/>
    <n v="114"/>
    <n v="0"/>
    <n v="0"/>
    <n v="0"/>
    <n v="0"/>
    <n v="0"/>
    <n v="2.4059000000000001E-2"/>
    <n v="-1.14655E-2"/>
    <n v="-1.4985000000000003E-3"/>
    <n v="1.1951999999999997E-2"/>
    <n v="5.7570000000000003E-2"/>
    <n v="0"/>
    <n v="0"/>
    <n v="0"/>
    <n v="0"/>
    <n v="0"/>
  </r>
  <r>
    <s v="3023"/>
    <s v="信邦"/>
    <x v="15"/>
    <n v="251.5"/>
    <n v="260"/>
    <n v="258.5"/>
    <n v="264.5"/>
    <n v="261.5"/>
    <n v="242"/>
    <n v="221"/>
    <n v="17"/>
    <n v="41"/>
    <n v="9"/>
    <n v="0"/>
    <n v="0"/>
    <n v="0"/>
    <n v="-1"/>
    <n v="-8"/>
    <n v="0.60863"/>
    <n v="0.5746"/>
    <n v="4.3944999999999998E-2"/>
    <n v="0.108445"/>
    <n v="2.3535E-2"/>
    <n v="0"/>
    <n v="0"/>
    <n v="0"/>
    <n v="-2.6450000000000002E-3"/>
    <n v="-2.0920000000000001E-2"/>
  </r>
  <r>
    <s v="3024"/>
    <s v="憶聲"/>
    <x v="43"/>
    <n v="13.15"/>
    <n v="13.35"/>
    <n v="13.15"/>
    <n v="13.2"/>
    <n v="13.6"/>
    <n v="361"/>
    <n v="-607"/>
    <n v="368"/>
    <n v="-166"/>
    <n v="751"/>
    <n v="0"/>
    <n v="0"/>
    <n v="0"/>
    <n v="0"/>
    <n v="0"/>
    <n v="4.7471500000000007E-2"/>
    <n v="-8.1034499999999995E-2"/>
    <n v="4.8391999999999998E-2"/>
    <n v="-2.1911999999999997E-2"/>
    <n v="0.102136"/>
    <n v="0"/>
    <n v="0"/>
    <n v="0"/>
    <n v="0"/>
    <n v="0"/>
  </r>
  <r>
    <s v="3025"/>
    <s v="星通"/>
    <x v="32"/>
    <n v="26.1"/>
    <n v="25.9"/>
    <n v="25.6"/>
    <n v="25.6"/>
    <n v="25.95"/>
    <n v="272"/>
    <n v="-77"/>
    <n v="49"/>
    <n v="114"/>
    <n v="152"/>
    <n v="0"/>
    <n v="0"/>
    <n v="0"/>
    <n v="0"/>
    <n v="0"/>
    <n v="7.0992000000000013E-2"/>
    <n v="-1.9942999999999999E-2"/>
    <n v="1.2544000000000001E-2"/>
    <n v="2.9184000000000002E-2"/>
    <n v="3.9444E-2"/>
    <n v="0"/>
    <n v="0"/>
    <n v="0"/>
    <n v="0"/>
    <n v="0"/>
  </r>
  <r>
    <s v="3026"/>
    <s v="禾伸堂"/>
    <x v="34"/>
    <n v="127.5"/>
    <n v="130.5"/>
    <n v="130.5"/>
    <n v="129.5"/>
    <n v="131.5"/>
    <n v="306"/>
    <n v="450"/>
    <n v="210"/>
    <n v="288"/>
    <n v="259"/>
    <n v="0"/>
    <n v="0"/>
    <n v="0"/>
    <n v="0"/>
    <n v="0"/>
    <n v="0.39015"/>
    <n v="0.58725000000000005"/>
    <n v="0.27405000000000002"/>
    <n v="0.37296000000000001"/>
    <n v="0.34058500000000003"/>
    <n v="0"/>
    <n v="0"/>
    <n v="0"/>
    <n v="0"/>
    <n v="0"/>
  </r>
  <r>
    <s v="3027"/>
    <s v="盛達"/>
    <x v="10"/>
    <n v="22.6"/>
    <n v="22.8"/>
    <n v="23.2"/>
    <n v="23.2"/>
    <n v="23.3"/>
    <n v="-1569"/>
    <n v="76"/>
    <n v="-711"/>
    <n v="-162"/>
    <n v="-97"/>
    <n v="0"/>
    <n v="0"/>
    <n v="0"/>
    <n v="0"/>
    <n v="0"/>
    <n v="-0.35459400000000002"/>
    <n v="1.7328E-2"/>
    <n v="-0.16495200000000002"/>
    <n v="-3.7583999999999999E-2"/>
    <n v="-2.2601E-2"/>
    <n v="0"/>
    <n v="0"/>
    <n v="0"/>
    <n v="0"/>
    <n v="0"/>
  </r>
  <r>
    <s v="3028"/>
    <s v="增你強"/>
    <x v="14"/>
    <n v="28.05"/>
    <n v="28.1"/>
    <n v="28.05"/>
    <n v="27.8"/>
    <n v="28.05"/>
    <n v="180"/>
    <n v="-72"/>
    <n v="59"/>
    <n v="140"/>
    <n v="114"/>
    <n v="0"/>
    <n v="0"/>
    <n v="0"/>
    <n v="0"/>
    <n v="0"/>
    <n v="5.049E-2"/>
    <n v="-2.0232E-2"/>
    <n v="1.6549500000000002E-2"/>
    <n v="3.8920000000000003E-2"/>
    <n v="3.1977000000000005E-2"/>
    <n v="0"/>
    <n v="0"/>
    <n v="0"/>
    <n v="0"/>
    <n v="0"/>
  </r>
  <r>
    <s v="3029"/>
    <s v="零壹"/>
    <x v="55"/>
    <n v="45.5"/>
    <n v="45.65"/>
    <n v="46.25"/>
    <n v="47"/>
    <n v="46.95"/>
    <n v="278"/>
    <n v="65"/>
    <n v="131"/>
    <n v="-33"/>
    <n v="-25"/>
    <n v="0"/>
    <n v="0"/>
    <n v="0"/>
    <n v="0"/>
    <n v="0"/>
    <n v="0.12648999999999999"/>
    <n v="2.9672500000000001E-2"/>
    <n v="6.0587500000000002E-2"/>
    <n v="-1.5509999999999999E-2"/>
    <n v="-1.17375E-2"/>
    <n v="0"/>
    <n v="0"/>
    <n v="0"/>
    <n v="0"/>
    <n v="0"/>
  </r>
  <r>
    <s v="3030"/>
    <s v="德律"/>
    <x v="39"/>
    <n v="56.4"/>
    <n v="56.7"/>
    <n v="56.6"/>
    <n v="56.9"/>
    <n v="57.1"/>
    <n v="60"/>
    <n v="18"/>
    <n v="-147"/>
    <n v="-6"/>
    <n v="-16"/>
    <n v="0"/>
    <n v="0"/>
    <n v="0"/>
    <n v="0"/>
    <n v="0"/>
    <n v="3.3840000000000002E-2"/>
    <n v="1.0206E-2"/>
    <n v="-8.3202000000000012E-2"/>
    <n v="-3.4139999999999999E-3"/>
    <n v="-9.136E-3"/>
    <n v="0"/>
    <n v="0"/>
    <n v="0"/>
    <n v="0"/>
    <n v="0"/>
  </r>
  <r>
    <s v="3031"/>
    <s v="佰鴻"/>
    <x v="28"/>
    <n v="17.350000000000001"/>
    <n v="17.649999999999999"/>
    <n v="17.95"/>
    <n v="18.100000000000001"/>
    <n v="18.3"/>
    <n v="167"/>
    <n v="105"/>
    <n v="123"/>
    <n v="-30"/>
    <n v="120"/>
    <n v="0"/>
    <n v="0"/>
    <n v="0"/>
    <n v="0"/>
    <n v="0"/>
    <n v="2.8974500000000004E-2"/>
    <n v="1.8532499999999997E-2"/>
    <n v="2.2078499999999997E-2"/>
    <n v="-5.4299999999999999E-3"/>
    <n v="2.196E-2"/>
    <n v="0"/>
    <n v="0"/>
    <n v="0"/>
    <n v="0"/>
    <n v="0"/>
  </r>
  <r>
    <s v="3032"/>
    <s v="偉訓"/>
    <x v="42"/>
    <n v="41.25"/>
    <n v="41.25"/>
    <n v="41.1"/>
    <n v="41.1"/>
    <n v="41.45"/>
    <n v="59"/>
    <n v="-103"/>
    <n v="20"/>
    <n v="34"/>
    <n v="28"/>
    <n v="0"/>
    <n v="0"/>
    <n v="0"/>
    <n v="0"/>
    <n v="0"/>
    <n v="2.4337500000000001E-2"/>
    <n v="-4.2487499999999997E-2"/>
    <n v="8.2199999999999999E-3"/>
    <n v="1.3974E-2"/>
    <n v="1.1606000000000002E-2"/>
    <n v="0"/>
    <n v="0"/>
    <n v="0"/>
    <n v="0"/>
    <n v="0"/>
  </r>
  <r>
    <s v="3033"/>
    <s v="威健"/>
    <x v="14"/>
    <n v="22.5"/>
    <n v="22.85"/>
    <n v="22.85"/>
    <n v="22.7"/>
    <n v="23"/>
    <n v="608"/>
    <n v="27"/>
    <n v="362"/>
    <n v="365"/>
    <n v="722"/>
    <n v="0"/>
    <n v="0"/>
    <n v="0"/>
    <n v="0"/>
    <n v="0"/>
    <n v="0.1368"/>
    <n v="6.1695000000000005E-3"/>
    <n v="8.2717000000000013E-2"/>
    <n v="8.2854999999999998E-2"/>
    <n v="0.16606000000000001"/>
    <n v="0"/>
    <n v="0"/>
    <n v="0"/>
    <n v="0"/>
    <n v="0"/>
  </r>
  <r>
    <s v="3034"/>
    <s v="聯詠"/>
    <x v="46"/>
    <n v="487.5"/>
    <n v="491"/>
    <n v="487"/>
    <n v="495.5"/>
    <n v="505"/>
    <n v="1552"/>
    <n v="-645"/>
    <n v="-795"/>
    <n v="1330"/>
    <n v="-1101"/>
    <n v="22"/>
    <n v="-18"/>
    <n v="214"/>
    <n v="242"/>
    <n v="1093"/>
    <n v="7.5659999999999998"/>
    <n v="-3.1669499999999999"/>
    <n v="-3.8716499999999998"/>
    <n v="6.5901500000000004"/>
    <n v="-5.5600500000000004"/>
    <n v="0.10725"/>
    <n v="-8.838E-2"/>
    <n v="1.0421800000000001"/>
    <n v="1.1991099999999999"/>
    <n v="5.5196500000000004"/>
  </r>
  <r>
    <s v="3035"/>
    <s v="智原"/>
    <x v="46"/>
    <n v="61.4"/>
    <n v="67.5"/>
    <n v="66.3"/>
    <n v="65.599999999999994"/>
    <n v="67.5"/>
    <n v="-121"/>
    <n v="-658"/>
    <n v="-2689"/>
    <n v="763"/>
    <n v="488"/>
    <n v="174"/>
    <n v="2"/>
    <n v="0"/>
    <n v="0"/>
    <n v="0"/>
    <n v="-7.4293999999999999E-2"/>
    <n v="-0.44414999999999999"/>
    <n v="-1.7828069999999998"/>
    <n v="0.50052799999999997"/>
    <n v="0.32940000000000003"/>
    <n v="0.106836"/>
    <n v="1.3500000000000001E-3"/>
    <n v="0"/>
    <n v="0"/>
    <n v="0"/>
  </r>
  <r>
    <s v="3036"/>
    <s v="文曄"/>
    <x v="14"/>
    <n v="51.3"/>
    <n v="52.3"/>
    <n v="52.6"/>
    <n v="53.2"/>
    <n v="54.2"/>
    <n v="553"/>
    <n v="168"/>
    <n v="243"/>
    <n v="637"/>
    <n v="186"/>
    <n v="1"/>
    <n v="68"/>
    <n v="126"/>
    <n v="122"/>
    <n v="81"/>
    <n v="0.28368899999999997"/>
    <n v="8.7863999999999998E-2"/>
    <n v="0.12781800000000001"/>
    <n v="0.33888400000000002"/>
    <n v="0.10081200000000001"/>
    <n v="5.13E-4"/>
    <n v="3.5563999999999998E-2"/>
    <n v="6.6276000000000002E-2"/>
    <n v="6.4904000000000003E-2"/>
    <n v="4.3901999999999997E-2"/>
  </r>
  <r>
    <s v="3037"/>
    <s v="欣興"/>
    <x v="31"/>
    <n v="103.5"/>
    <n v="105.5"/>
    <n v="103"/>
    <n v="101"/>
    <n v="104.5"/>
    <n v="-5112"/>
    <n v="-321"/>
    <n v="-1855"/>
    <n v="-3183"/>
    <n v="1445"/>
    <n v="407"/>
    <n v="552"/>
    <n v="19"/>
    <n v="-2"/>
    <n v="154"/>
    <n v="-5.2909199999999998"/>
    <n v="-0.33865499999999998"/>
    <n v="-1.91065"/>
    <n v="-3.2148300000000001"/>
    <n v="1.510025"/>
    <n v="0.42124499999999998"/>
    <n v="0.58235999999999999"/>
    <n v="1.9570000000000001E-2"/>
    <n v="-2.0200000000000001E-3"/>
    <n v="0.16092999999999999"/>
  </r>
  <r>
    <s v="3038"/>
    <s v="全台"/>
    <x v="64"/>
    <n v="19.2"/>
    <n v="19.55"/>
    <n v="19.600000000000001"/>
    <n v="21.55"/>
    <n v="21.5"/>
    <n v="438"/>
    <n v="202"/>
    <n v="-4"/>
    <n v="-531"/>
    <n v="-1533"/>
    <n v="0"/>
    <n v="0"/>
    <n v="0"/>
    <n v="0"/>
    <n v="0"/>
    <n v="8.4096000000000004E-2"/>
    <n v="3.9491000000000005E-2"/>
    <n v="-7.8400000000000008E-4"/>
    <n v="-0.1144305"/>
    <n v="-0.32959500000000003"/>
    <n v="0"/>
    <n v="0"/>
    <n v="0"/>
    <n v="0"/>
    <n v="0"/>
  </r>
  <r>
    <s v="3040"/>
    <s v="遠見"/>
    <x v="19"/>
    <n v="47.8"/>
    <n v="47.8"/>
    <n v="48"/>
    <n v="48.9"/>
    <n v="50.5"/>
    <n v="39"/>
    <n v="-64"/>
    <n v="12"/>
    <n v="129"/>
    <n v="-67"/>
    <n v="0"/>
    <n v="0"/>
    <n v="0"/>
    <n v="0"/>
    <n v="0"/>
    <n v="1.8641999999999999E-2"/>
    <n v="-3.0591999999999998E-2"/>
    <n v="5.7600000000000004E-3"/>
    <n v="6.3080999999999998E-2"/>
    <n v="-3.3834999999999997E-2"/>
    <n v="0"/>
    <n v="0"/>
    <n v="0"/>
    <n v="0"/>
    <n v="0"/>
  </r>
  <r>
    <s v="3041"/>
    <s v="揚智"/>
    <x v="46"/>
    <n v="24.85"/>
    <n v="25.4"/>
    <n v="25.45"/>
    <n v="25.65"/>
    <n v="26.05"/>
    <n v="380"/>
    <n v="121"/>
    <n v="294"/>
    <n v="260"/>
    <n v="284"/>
    <n v="0"/>
    <n v="0"/>
    <n v="0"/>
    <n v="0"/>
    <n v="0"/>
    <n v="9.443E-2"/>
    <n v="3.0733999999999997E-2"/>
    <n v="7.4823000000000001E-2"/>
    <n v="6.6689999999999999E-2"/>
    <n v="7.3981999999999992E-2"/>
    <n v="0"/>
    <n v="0"/>
    <n v="0"/>
    <n v="0"/>
    <n v="0"/>
  </r>
  <r>
    <s v="3042"/>
    <s v="晶技"/>
    <x v="34"/>
    <n v="94.1"/>
    <n v="99.3"/>
    <n v="105"/>
    <n v="104"/>
    <n v="103"/>
    <n v="1920"/>
    <n v="-640"/>
    <n v="-2492"/>
    <n v="-2076"/>
    <n v="-469"/>
    <n v="-60"/>
    <n v="-110"/>
    <n v="0"/>
    <n v="80"/>
    <n v="-1280"/>
    <n v="1.8067200000000001"/>
    <n v="-0.63551999999999997"/>
    <n v="-2.6166"/>
    <n v="-2.1590400000000001"/>
    <n v="-0.48307"/>
    <n v="-5.6460000000000003E-2"/>
    <n v="-0.10922999999999999"/>
    <n v="0"/>
    <n v="8.3199999999999996E-2"/>
    <n v="-1.3184"/>
  </r>
  <r>
    <s v="3043"/>
    <s v="科風"/>
    <x v="56"/>
    <n v="3.91"/>
    <n v="3.95"/>
    <n v="3.96"/>
    <n v="4.1500000000000004"/>
    <n v="4.2"/>
    <n v="0"/>
    <n v="0"/>
    <n v="0"/>
    <n v="4"/>
    <n v="5"/>
    <n v="0"/>
    <n v="0"/>
    <n v="0"/>
    <n v="0"/>
    <n v="0"/>
    <n v="0"/>
    <n v="0"/>
    <n v="0"/>
    <n v="1.6600000000000002E-4"/>
    <n v="2.1000000000000001E-4"/>
    <n v="0"/>
    <n v="0"/>
    <n v="0"/>
    <n v="0"/>
    <n v="0"/>
  </r>
  <r>
    <s v="3044"/>
    <s v="健鼎"/>
    <x v="31"/>
    <n v="128.5"/>
    <n v="128.5"/>
    <n v="124.5"/>
    <n v="125"/>
    <n v="126.5"/>
    <n v="81"/>
    <n v="-19"/>
    <n v="-1374"/>
    <n v="-178"/>
    <n v="-191"/>
    <n v="0"/>
    <n v="0"/>
    <n v="0"/>
    <n v="0"/>
    <n v="0"/>
    <n v="0.104085"/>
    <n v="-2.4414999999999999E-2"/>
    <n v="-1.7106300000000001"/>
    <n v="-0.2225"/>
    <n v="-0.241615"/>
    <n v="0"/>
    <n v="0"/>
    <n v="0"/>
    <n v="0"/>
    <n v="0"/>
  </r>
  <r>
    <s v="3045"/>
    <s v="台灣大"/>
    <x v="53"/>
    <n v="100"/>
    <n v="100"/>
    <n v="99.7"/>
    <n v="98"/>
    <n v="99.7"/>
    <n v="-539"/>
    <n v="-51"/>
    <n v="-1469"/>
    <n v="-4061"/>
    <n v="171"/>
    <n v="1"/>
    <n v="-35"/>
    <n v="2"/>
    <n v="-180"/>
    <n v="190"/>
    <n v="-0.53900000000000003"/>
    <n v="-5.0999999999999997E-2"/>
    <n v="-1.4645930000000003"/>
    <n v="-3.9797799999999999"/>
    <n v="0.170487"/>
    <n v="1E-3"/>
    <n v="-3.5000000000000003E-2"/>
    <n v="1.9940000000000001E-3"/>
    <n v="-0.1764"/>
    <n v="0.18942999999999999"/>
  </r>
  <r>
    <s v="3046"/>
    <s v="建碁"/>
    <x v="36"/>
    <n v="22.6"/>
    <n v="22.8"/>
    <n v="22.1"/>
    <n v="22.15"/>
    <n v="22.4"/>
    <n v="32"/>
    <n v="49"/>
    <n v="10"/>
    <n v="-5"/>
    <n v="60"/>
    <n v="0"/>
    <n v="0"/>
    <n v="0"/>
    <n v="0"/>
    <n v="0"/>
    <n v="7.2320000000000006E-3"/>
    <n v="1.1172E-2"/>
    <n v="2.2100000000000002E-3"/>
    <n v="-1.1075E-3"/>
    <n v="1.3440000000000001E-2"/>
    <n v="0"/>
    <n v="0"/>
    <n v="0"/>
    <n v="0"/>
    <n v="0"/>
  </r>
  <r>
    <s v="3047"/>
    <s v="訊舟"/>
    <x v="37"/>
    <n v="11"/>
    <n v="11.1"/>
    <n v="11.15"/>
    <n v="11.1"/>
    <n v="11.2"/>
    <n v="460"/>
    <n v="227"/>
    <n v="283"/>
    <n v="89"/>
    <n v="336"/>
    <n v="0"/>
    <n v="0"/>
    <n v="0"/>
    <n v="0"/>
    <n v="0"/>
    <n v="5.0599999999999999E-2"/>
    <n v="2.5196999999999997E-2"/>
    <n v="3.1554500000000006E-2"/>
    <n v="9.8790000000000006E-3"/>
    <n v="3.7631999999999999E-2"/>
    <n v="0"/>
    <n v="0"/>
    <n v="0"/>
    <n v="0"/>
    <n v="0"/>
  </r>
  <r>
    <s v="3048"/>
    <s v="益登"/>
    <x v="14"/>
    <n v="34.049999999999997"/>
    <n v="34.4"/>
    <n v="34.549999999999997"/>
    <n v="34.4"/>
    <n v="34.85"/>
    <n v="827"/>
    <n v="372"/>
    <n v="-51"/>
    <n v="330"/>
    <n v="354"/>
    <n v="0"/>
    <n v="6"/>
    <n v="2"/>
    <n v="0"/>
    <n v="0"/>
    <n v="0.2815935"/>
    <n v="0.127968"/>
    <n v="-1.7620500000000001E-2"/>
    <n v="0.11352"/>
    <n v="0.12336899999999999"/>
    <n v="0"/>
    <n v="2.0639999999999999E-3"/>
    <n v="6.9099999999999999E-4"/>
    <n v="0"/>
    <n v="0"/>
  </r>
  <r>
    <s v="3049"/>
    <s v="和鑫"/>
    <x v="65"/>
    <n v="11.9"/>
    <n v="12.1"/>
    <n v="12.35"/>
    <n v="12.3"/>
    <n v="12.45"/>
    <n v="2052"/>
    <n v="-471"/>
    <n v="3077"/>
    <n v="706"/>
    <n v="1024"/>
    <n v="0"/>
    <n v="0"/>
    <n v="0"/>
    <n v="0"/>
    <n v="0"/>
    <n v="0.24418799999999999"/>
    <n v="-5.6990999999999993E-2"/>
    <n v="0.38000949999999994"/>
    <n v="8.6838000000000012E-2"/>
    <n v="0.12748799999999999"/>
    <n v="0"/>
    <n v="0"/>
    <n v="0"/>
    <n v="0"/>
    <n v="0"/>
  </r>
  <r>
    <s v="3050"/>
    <s v="鈺德"/>
    <x v="21"/>
    <n v="15.3"/>
    <n v="15.45"/>
    <n v="15.5"/>
    <n v="15.5"/>
    <n v="15.6"/>
    <n v="266"/>
    <n v="165"/>
    <n v="91"/>
    <n v="28"/>
    <n v="83"/>
    <n v="0"/>
    <n v="0"/>
    <n v="0"/>
    <n v="0"/>
    <n v="0"/>
    <n v="4.0698000000000005E-2"/>
    <n v="2.5492500000000001E-2"/>
    <n v="1.4104999999999999E-2"/>
    <n v="4.3400000000000001E-3"/>
    <n v="1.2947999999999999E-2"/>
    <n v="0"/>
    <n v="0"/>
    <n v="0"/>
    <n v="0"/>
    <n v="0"/>
  </r>
  <r>
    <s v="3051"/>
    <s v="力特"/>
    <x v="65"/>
    <n v="8.01"/>
    <n v="7.98"/>
    <n v="7.98"/>
    <n v="7.88"/>
    <n v="7.91"/>
    <n v="15"/>
    <n v="-60"/>
    <n v="-23"/>
    <n v="-43"/>
    <n v="-1"/>
    <n v="0"/>
    <n v="0"/>
    <n v="0"/>
    <n v="0"/>
    <n v="0"/>
    <n v="1.2014999999999999E-3"/>
    <n v="-4.7879999999999997E-3"/>
    <n v="-1.8354000000000003E-3"/>
    <n v="-3.3883999999999997E-3"/>
    <n v="-7.9099999999999998E-5"/>
    <n v="0"/>
    <n v="0"/>
    <n v="0"/>
    <n v="0"/>
    <n v="0"/>
  </r>
  <r>
    <s v="3052"/>
    <s v="夆典"/>
    <x v="5"/>
    <n v="11.75"/>
    <n v="11.9"/>
    <n v="11.8"/>
    <n v="11.75"/>
    <n v="11.85"/>
    <n v="100"/>
    <n v="-83"/>
    <n v="-103"/>
    <n v="-138"/>
    <n v="29"/>
    <n v="0"/>
    <n v="0"/>
    <n v="0"/>
    <n v="0"/>
    <n v="0"/>
    <n v="1.175E-2"/>
    <n v="-9.8770000000000004E-3"/>
    <n v="-1.2154000000000002E-2"/>
    <n v="-1.6215E-2"/>
    <n v="3.4364999999999999E-3"/>
    <n v="0"/>
    <n v="0"/>
    <n v="0"/>
    <n v="0"/>
    <n v="0"/>
  </r>
  <r>
    <s v="3054"/>
    <s v="立萬利"/>
    <x v="44"/>
    <n v="21.55"/>
    <n v="21.7"/>
    <n v="21.7"/>
    <n v="22"/>
    <n v="22.85"/>
    <n v="0"/>
    <n v="-3"/>
    <n v="0"/>
    <n v="-2"/>
    <n v="3"/>
    <n v="0"/>
    <n v="0"/>
    <n v="0"/>
    <n v="0"/>
    <n v="0"/>
    <n v="0"/>
    <n v="-6.5099999999999999E-4"/>
    <n v="0"/>
    <n v="-4.4000000000000002E-4"/>
    <n v="6.8550000000000013E-4"/>
    <n v="0"/>
    <n v="0"/>
    <n v="0"/>
    <n v="0"/>
    <n v="0"/>
  </r>
  <r>
    <s v="3055"/>
    <s v="蔚華科"/>
    <x v="45"/>
    <n v="27.3"/>
    <n v="28.8"/>
    <n v="29.1"/>
    <n v="28.85"/>
    <n v="28.95"/>
    <n v="-26"/>
    <n v="16"/>
    <n v="-24"/>
    <n v="-34"/>
    <n v="-4"/>
    <n v="0"/>
    <n v="0"/>
    <n v="0"/>
    <n v="0"/>
    <n v="0"/>
    <n v="-7.098000000000001E-3"/>
    <n v="4.6080000000000001E-3"/>
    <n v="-6.9840000000000006E-3"/>
    <n v="-9.8090000000000017E-3"/>
    <n v="-1.158E-3"/>
    <n v="0"/>
    <n v="0"/>
    <n v="0"/>
    <n v="0"/>
    <n v="0"/>
  </r>
  <r>
    <s v="3056"/>
    <s v="總太"/>
    <x v="5"/>
    <n v="39.299999999999997"/>
    <n v="39.35"/>
    <n v="39.35"/>
    <n v="39.299999999999997"/>
    <n v="39.25"/>
    <n v="310"/>
    <n v="74"/>
    <n v="238"/>
    <n v="20"/>
    <n v="11"/>
    <n v="0"/>
    <n v="0"/>
    <n v="0"/>
    <n v="0"/>
    <n v="0"/>
    <n v="0.12182999999999999"/>
    <n v="2.9119000000000003E-2"/>
    <n v="9.3653000000000014E-2"/>
    <n v="7.8600000000000007E-3"/>
    <n v="4.3175000000000002E-3"/>
    <n v="0"/>
    <n v="0"/>
    <n v="0"/>
    <n v="0"/>
    <n v="0"/>
  </r>
  <r>
    <s v="3057"/>
    <s v="喬鼎"/>
    <x v="16"/>
    <n v="15.75"/>
    <n v="16.05"/>
    <n v="15.75"/>
    <n v="15.75"/>
    <n v="15.95"/>
    <n v="120"/>
    <n v="-175"/>
    <n v="13"/>
    <n v="-13"/>
    <n v="73"/>
    <n v="0"/>
    <n v="0"/>
    <n v="0"/>
    <n v="0"/>
    <n v="0"/>
    <n v="1.89E-2"/>
    <n v="-2.8087500000000001E-2"/>
    <n v="2.0474999999999998E-3"/>
    <n v="-2.0474999999999998E-3"/>
    <n v="1.1643499999999999E-2"/>
    <n v="0"/>
    <n v="0"/>
    <n v="0"/>
    <n v="0"/>
    <n v="0"/>
  </r>
  <r>
    <s v="3058"/>
    <s v="立德"/>
    <x v="56"/>
    <n v="15.3"/>
    <n v="15.45"/>
    <n v="15.25"/>
    <n v="15.25"/>
    <n v="15.65"/>
    <n v="137"/>
    <n v="-1729"/>
    <n v="190"/>
    <n v="300"/>
    <n v="-66"/>
    <n v="0"/>
    <n v="0"/>
    <n v="0"/>
    <n v="0"/>
    <n v="0"/>
    <n v="2.0961E-2"/>
    <n v="-0.26713049999999999"/>
    <n v="2.8975000000000001E-2"/>
    <n v="4.5749999999999999E-2"/>
    <n v="-1.0329000000000001E-2"/>
    <n v="0"/>
    <n v="0"/>
    <n v="0"/>
    <n v="0"/>
    <n v="0"/>
  </r>
  <r>
    <s v="3059"/>
    <s v="華晶科"/>
    <x v="47"/>
    <n v="32.700000000000003"/>
    <n v="33.450000000000003"/>
    <n v="34.75"/>
    <n v="34.9"/>
    <n v="36.15"/>
    <n v="410"/>
    <n v="1320"/>
    <n v="-1833"/>
    <n v="-93"/>
    <n v="61"/>
    <n v="0"/>
    <n v="0"/>
    <n v="0"/>
    <n v="0"/>
    <n v="0"/>
    <n v="0.13407000000000002"/>
    <n v="0.4415400000000001"/>
    <n v="-0.63696750000000002"/>
    <n v="-3.2457E-2"/>
    <n v="2.2051500000000002E-2"/>
    <n v="0"/>
    <n v="0"/>
    <n v="0"/>
    <n v="0"/>
    <n v="0"/>
  </r>
  <r>
    <s v="3060"/>
    <s v="銘異"/>
    <x v="16"/>
    <n v="24"/>
    <n v="26.4"/>
    <n v="25.6"/>
    <n v="25"/>
    <n v="25.3"/>
    <n v="-1134"/>
    <n v="491"/>
    <n v="-1532"/>
    <n v="-200"/>
    <n v="1"/>
    <n v="0"/>
    <n v="0"/>
    <n v="0"/>
    <n v="0"/>
    <n v="0"/>
    <n v="-0.27216000000000001"/>
    <n v="0.12962399999999999"/>
    <n v="-0.39219200000000004"/>
    <n v="-0.05"/>
    <n v="2.5300000000000002E-4"/>
    <n v="0"/>
    <n v="0"/>
    <n v="0"/>
    <n v="0"/>
    <n v="0"/>
  </r>
  <r>
    <s v="3062"/>
    <s v="建漢"/>
    <x v="37"/>
    <n v="16.649999999999999"/>
    <n v="17"/>
    <n v="17.05"/>
    <n v="17.2"/>
    <n v="17.3"/>
    <n v="669"/>
    <n v="110"/>
    <n v="271"/>
    <n v="358"/>
    <n v="191"/>
    <n v="0"/>
    <n v="0"/>
    <n v="0"/>
    <n v="0"/>
    <n v="0"/>
    <n v="0.11138849999999999"/>
    <n v="1.8700000000000001E-2"/>
    <n v="4.6205500000000004E-2"/>
    <n v="6.1575999999999992E-2"/>
    <n v="3.3043000000000003E-2"/>
    <n v="0"/>
    <n v="0"/>
    <n v="0"/>
    <n v="0"/>
    <n v="0"/>
  </r>
  <r>
    <s v="3064"/>
    <s v="泰偉"/>
    <x v="66"/>
    <n v="24.5"/>
    <n v="25.7"/>
    <n v="26.2"/>
    <n v="26.05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0.5"/>
    <n v="11.55"/>
    <n v="12.7"/>
    <n v="13.85"/>
    <n v="13.65"/>
    <n v="0"/>
    <n v="0"/>
    <n v="5"/>
    <n v="70"/>
    <n v="-25"/>
    <n v="0"/>
    <n v="0"/>
    <n v="0"/>
    <n v="0"/>
    <n v="0"/>
    <n v="0"/>
    <n v="0"/>
    <n v="6.3500000000000004E-4"/>
    <n v="9.6950000000000005E-3"/>
    <n v="-3.4125000000000002E-3"/>
    <n v="0"/>
    <n v="0"/>
    <n v="0"/>
    <n v="0"/>
    <n v="0"/>
  </r>
  <r>
    <s v="3067"/>
    <s v="全域"/>
    <x v="19"/>
    <n v="27.6"/>
    <n v="27.5"/>
    <n v="27.5"/>
    <n v="27.4"/>
    <n v="2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0"/>
    <n v="25.1"/>
    <n v="25.65"/>
    <n v="25.7"/>
    <n v="25.65"/>
    <n v="25.75"/>
    <n v="99"/>
    <n v="62"/>
    <n v="-22"/>
    <n v="20"/>
    <n v="28"/>
    <n v="0"/>
    <n v="0"/>
    <n v="0"/>
    <n v="0"/>
    <n v="0"/>
    <n v="2.4849E-2"/>
    <n v="1.5903E-2"/>
    <n v="-5.6540000000000002E-3"/>
    <n v="5.13E-3"/>
    <n v="7.2100000000000003E-3"/>
    <n v="0"/>
    <n v="0"/>
    <n v="0"/>
    <n v="0"/>
    <n v="0"/>
  </r>
  <r>
    <s v="3073"/>
    <s v="天方能源"/>
    <x v="46"/>
    <n v="24"/>
    <n v="24"/>
    <n v="23.85"/>
    <n v="23.8"/>
    <n v="2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9.55"/>
    <n v="50.7"/>
    <n v="50.6"/>
    <n v="50.6"/>
    <n v="51.6"/>
    <n v="456"/>
    <n v="-339"/>
    <n v="150"/>
    <n v="315"/>
    <n v="77"/>
    <n v="0"/>
    <n v="0"/>
    <n v="0"/>
    <n v="0"/>
    <n v="0"/>
    <n v="0.22594799999999998"/>
    <n v="-0.171873"/>
    <n v="7.5899999999999995E-2"/>
    <n v="0.15939"/>
    <n v="3.9732000000000003E-2"/>
    <n v="0"/>
    <n v="0"/>
    <n v="0"/>
    <n v="0"/>
    <n v="0"/>
  </r>
  <r>
    <s v="3081"/>
    <s v="聯亞"/>
    <x v="32"/>
    <n v="239.5"/>
    <n v="237"/>
    <n v="241.5"/>
    <n v="240"/>
    <n v="248"/>
    <n v="131"/>
    <n v="-122"/>
    <n v="206"/>
    <n v="-9"/>
    <n v="115"/>
    <n v="0"/>
    <n v="0"/>
    <n v="0"/>
    <n v="0"/>
    <n v="0"/>
    <n v="0.313745"/>
    <n v="-0.28914000000000001"/>
    <n v="0.49748999999999999"/>
    <n v="-2.1600000000000001E-2"/>
    <n v="0.28520000000000001"/>
    <n v="0"/>
    <n v="0"/>
    <n v="0"/>
    <n v="0"/>
    <n v="0"/>
  </r>
  <r>
    <s v="3083"/>
    <s v="網龍"/>
    <x v="66"/>
    <n v="56.9"/>
    <n v="57.9"/>
    <n v="57.2"/>
    <n v="57.3"/>
    <n v="56.9"/>
    <n v="17"/>
    <n v="44"/>
    <n v="8"/>
    <n v="44"/>
    <n v="2"/>
    <n v="0"/>
    <n v="0"/>
    <n v="0"/>
    <n v="0"/>
    <n v="0"/>
    <n v="9.6729999999999993E-3"/>
    <n v="2.5475999999999999E-2"/>
    <n v="4.5760000000000002E-3"/>
    <n v="2.5211999999999998E-2"/>
    <n v="1.1379999999999999E-3"/>
    <n v="0"/>
    <n v="0"/>
    <n v="0"/>
    <n v="0"/>
    <n v="0"/>
  </r>
  <r>
    <s v="3085"/>
    <s v="新零售"/>
    <x v="67"/>
    <n v="10.55"/>
    <n v="10.75"/>
    <n v="11.1"/>
    <n v="10.45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18.5"/>
    <n v="122.5"/>
    <n v="134.5"/>
    <n v="136"/>
    <n v="130.5"/>
    <n v="0"/>
    <n v="4"/>
    <n v="34"/>
    <n v="-34"/>
    <n v="4"/>
    <n v="0"/>
    <n v="0"/>
    <n v="0"/>
    <n v="0"/>
    <n v="0"/>
    <n v="0"/>
    <n v="4.8999999999999998E-3"/>
    <n v="4.573E-2"/>
    <n v="-4.6240000000000003E-2"/>
    <n v="5.2199999999999998E-3"/>
    <n v="0"/>
    <n v="0"/>
    <n v="0"/>
    <n v="0"/>
    <n v="0"/>
  </r>
  <r>
    <s v="3088"/>
    <s v="艾訊"/>
    <x v="49"/>
    <n v="54.7"/>
    <n v="54.6"/>
    <n v="54.5"/>
    <n v="53.9"/>
    <n v="54.4"/>
    <n v="-18"/>
    <n v="-2"/>
    <n v="-20"/>
    <n v="-25"/>
    <n v="-2"/>
    <n v="0"/>
    <n v="0"/>
    <n v="0"/>
    <n v="0"/>
    <n v="0"/>
    <n v="-9.8460000000000006E-3"/>
    <n v="-1.0920000000000001E-3"/>
    <n v="-1.09E-2"/>
    <n v="-1.3475000000000001E-2"/>
    <n v="-1.088E-3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51.7"/>
    <n v="52.5"/>
    <n v="52.7"/>
    <n v="52.3"/>
    <n v="52.9"/>
    <n v="121"/>
    <n v="148"/>
    <n v="-223"/>
    <n v="7"/>
    <n v="12"/>
    <n v="0"/>
    <n v="0"/>
    <n v="0"/>
    <n v="0"/>
    <n v="0"/>
    <n v="6.2557000000000001E-2"/>
    <n v="7.7700000000000005E-2"/>
    <n v="-0.117521"/>
    <n v="3.6609999999999998E-3"/>
    <n v="6.3479999999999995E-3"/>
    <n v="0"/>
    <n v="0"/>
    <n v="0"/>
    <n v="0"/>
    <n v="0"/>
  </r>
  <r>
    <s v="3092"/>
    <s v="鴻碩"/>
    <x v="15"/>
    <n v="63.4"/>
    <n v="64.5"/>
    <n v="64.8"/>
    <n v="65.5"/>
    <n v="66.5"/>
    <n v="225"/>
    <n v="147"/>
    <n v="174"/>
    <n v="49"/>
    <n v="14"/>
    <n v="56"/>
    <n v="0"/>
    <n v="0"/>
    <n v="0"/>
    <n v="0"/>
    <n v="0.14265"/>
    <n v="9.4814999999999997E-2"/>
    <n v="0.11275199999999999"/>
    <n v="3.2094999999999999E-2"/>
    <n v="9.3100000000000006E-3"/>
    <n v="3.5504000000000001E-2"/>
    <n v="0"/>
    <n v="0"/>
    <n v="0"/>
    <n v="0"/>
  </r>
  <r>
    <s v="3093"/>
    <s v="港建"/>
    <x v="45"/>
    <n v="55.8"/>
    <n v="56.2"/>
    <n v="57.1"/>
    <n v="56.5"/>
    <n v="57"/>
    <n v="4"/>
    <n v="5"/>
    <n v="-7"/>
    <n v="-37"/>
    <n v="3"/>
    <n v="0"/>
    <n v="0"/>
    <n v="0"/>
    <n v="0"/>
    <n v="0"/>
    <n v="2.232E-3"/>
    <n v="2.81E-3"/>
    <n v="-3.9969999999999997E-3"/>
    <n v="-2.0905E-2"/>
    <n v="1.7099999999999999E-3"/>
    <n v="0"/>
    <n v="0"/>
    <n v="0"/>
    <n v="0"/>
    <n v="0"/>
  </r>
  <r>
    <s v="3094"/>
    <s v="聯傑"/>
    <x v="46"/>
    <n v="32.299999999999997"/>
    <n v="33.299999999999997"/>
    <n v="33.700000000000003"/>
    <n v="33.299999999999997"/>
    <n v="33.950000000000003"/>
    <n v="607"/>
    <n v="-1076"/>
    <n v="93"/>
    <n v="-63"/>
    <n v="301"/>
    <n v="0"/>
    <n v="2"/>
    <n v="1"/>
    <n v="0"/>
    <n v="0"/>
    <n v="0.19606099999999999"/>
    <n v="-0.35830799999999996"/>
    <n v="3.1341000000000001E-2"/>
    <n v="-2.0978999999999998E-2"/>
    <n v="0.1021895"/>
    <n v="0"/>
    <n v="6.6599999999999993E-4"/>
    <n v="3.3700000000000001E-4"/>
    <n v="0"/>
    <n v="0"/>
  </r>
  <r>
    <s v="3095"/>
    <s v="及成"/>
    <x v="7"/>
    <n v="3.07"/>
    <n v="3.1"/>
    <n v="3.1"/>
    <n v="3.08"/>
    <n v="3.1"/>
    <n v="0"/>
    <n v="0"/>
    <n v="0"/>
    <n v="0"/>
    <n v="4"/>
    <n v="0"/>
    <n v="0"/>
    <n v="0"/>
    <n v="0"/>
    <n v="0"/>
    <n v="0"/>
    <n v="0"/>
    <n v="0"/>
    <n v="0"/>
    <n v="1.2400000000000001E-4"/>
    <n v="0"/>
    <n v="0"/>
    <n v="0"/>
    <n v="0"/>
    <n v="0"/>
  </r>
  <r>
    <s v="3105"/>
    <s v="穩懋"/>
    <x v="29"/>
    <n v="312.5"/>
    <n v="328"/>
    <n v="323"/>
    <n v="321"/>
    <n v="326"/>
    <n v="536"/>
    <n v="566"/>
    <n v="-2057"/>
    <n v="-779"/>
    <n v="-659"/>
    <n v="1"/>
    <n v="82"/>
    <n v="154"/>
    <n v="246"/>
    <n v="99"/>
    <n v="1.675"/>
    <n v="1.8564799999999999"/>
    <n v="-6.6441100000000004"/>
    <n v="-2.5005899999999999"/>
    <n v="-2.1483400000000001"/>
    <n v="3.1250000000000002E-3"/>
    <n v="0.26895999999999998"/>
    <n v="0.49741999999999997"/>
    <n v="0.78966000000000003"/>
    <n v="0.32274000000000003"/>
  </r>
  <r>
    <s v="3114"/>
    <s v="好德"/>
    <x v="41"/>
    <n v="24.3"/>
    <n v="24.35"/>
    <n v="24.3"/>
    <n v="24.3"/>
    <n v="24.2"/>
    <n v="38"/>
    <n v="16"/>
    <n v="21"/>
    <n v="10"/>
    <n v="12"/>
    <n v="0"/>
    <n v="0"/>
    <n v="0"/>
    <n v="0"/>
    <n v="0"/>
    <n v="9.2339999999999992E-3"/>
    <n v="3.8960000000000002E-3"/>
    <n v="5.1029999999999999E-3"/>
    <n v="2.4299999999999999E-3"/>
    <n v="2.9039999999999999E-3"/>
    <n v="0"/>
    <n v="0"/>
    <n v="0"/>
    <n v="0"/>
    <n v="0"/>
  </r>
  <r>
    <s v="3115"/>
    <s v="寶島極"/>
    <x v="31"/>
    <n v="15.8"/>
    <n v="15.55"/>
    <n v="16.100000000000001"/>
    <n v="15.9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3"/>
    <n v="31.6"/>
    <n v="31.2"/>
    <n v="31.55"/>
    <n v="31.65"/>
    <n v="31.85"/>
    <n v="2"/>
    <n v="0"/>
    <n v="1"/>
    <n v="0"/>
    <n v="14"/>
    <n v="0"/>
    <n v="0"/>
    <n v="0"/>
    <n v="0"/>
    <n v="0"/>
    <n v="6.3200000000000007E-4"/>
    <n v="0"/>
    <n v="3.1550000000000003E-4"/>
    <n v="0"/>
    <n v="4.4590000000000003E-3"/>
    <n v="0"/>
    <n v="0"/>
    <n v="0"/>
    <n v="0"/>
    <n v="0"/>
  </r>
  <r>
    <s v="3122"/>
    <s v="笙泉"/>
    <x v="46"/>
    <n v="33.799999999999997"/>
    <n v="37.15"/>
    <n v="36.75"/>
    <n v="35.200000000000003"/>
    <n v="36.35"/>
    <n v="69"/>
    <n v="-188"/>
    <n v="-1138"/>
    <n v="-59"/>
    <n v="-88"/>
    <n v="0"/>
    <n v="0"/>
    <n v="0"/>
    <n v="0"/>
    <n v="0"/>
    <n v="2.3321999999999999E-2"/>
    <n v="-6.9842000000000001E-2"/>
    <n v="-0.418215"/>
    <n v="-2.0768000000000002E-2"/>
    <n v="-3.1988000000000003E-2"/>
    <n v="0"/>
    <n v="0"/>
    <n v="0"/>
    <n v="0"/>
    <n v="0"/>
  </r>
  <r>
    <s v="3128"/>
    <s v="昇銳"/>
    <x v="48"/>
    <n v="17.350000000000001"/>
    <n v="17.55"/>
    <n v="17.399999999999999"/>
    <n v="17.25"/>
    <n v="18.45"/>
    <n v="-232"/>
    <n v="-156"/>
    <n v="22"/>
    <n v="24"/>
    <n v="262"/>
    <n v="0"/>
    <n v="0"/>
    <n v="0"/>
    <n v="0"/>
    <n v="0"/>
    <n v="-4.0252000000000003E-2"/>
    <n v="-2.7378000000000003E-2"/>
    <n v="3.8279999999999994E-3"/>
    <n v="4.1399999999999996E-3"/>
    <n v="4.8338999999999993E-2"/>
    <n v="0"/>
    <n v="0"/>
    <n v="0"/>
    <n v="0"/>
    <n v="0"/>
  </r>
  <r>
    <s v="3130"/>
    <s v="一零四"/>
    <x v="67"/>
    <n v="165"/>
    <n v="166"/>
    <n v="166"/>
    <n v="167"/>
    <n v="168"/>
    <n v="0"/>
    <n v="1"/>
    <n v="0"/>
    <n v="-2"/>
    <n v="0"/>
    <n v="0"/>
    <n v="0"/>
    <n v="0"/>
    <n v="0"/>
    <n v="0"/>
    <n v="0"/>
    <n v="1.66E-3"/>
    <n v="0"/>
    <n v="-3.3400000000000001E-3"/>
    <n v="0"/>
    <n v="0"/>
    <n v="0"/>
    <n v="0"/>
    <n v="0"/>
    <n v="0"/>
  </r>
  <r>
    <s v="3131"/>
    <s v="弘塑"/>
    <x v="45"/>
    <n v="301"/>
    <n v="324"/>
    <n v="321.5"/>
    <n v="323"/>
    <n v="330"/>
    <n v="6"/>
    <n v="74"/>
    <n v="-64"/>
    <n v="10"/>
    <n v="37"/>
    <n v="10"/>
    <n v="10"/>
    <n v="0"/>
    <n v="0"/>
    <n v="0"/>
    <n v="1.806E-2"/>
    <n v="0.23976"/>
    <n v="-0.20576"/>
    <n v="3.2300000000000002E-2"/>
    <n v="0.1221"/>
    <n v="3.0099999999999998E-2"/>
    <n v="3.2399999999999998E-2"/>
    <n v="0"/>
    <n v="0"/>
    <n v="0"/>
  </r>
  <r>
    <s v="3138"/>
    <s v="耀登"/>
    <x v="32"/>
    <n v="177"/>
    <n v="194.5"/>
    <n v="199"/>
    <n v="199"/>
    <n v="199"/>
    <n v="-249"/>
    <n v="-211"/>
    <n v="-767"/>
    <n v="-58"/>
    <n v="-194"/>
    <n v="0"/>
    <n v="0"/>
    <n v="0"/>
    <n v="0"/>
    <n v="0"/>
    <n v="-0.44073000000000001"/>
    <n v="-0.41039500000000001"/>
    <n v="-1.52633"/>
    <n v="-0.11541999999999999"/>
    <n v="-0.38606000000000001"/>
    <n v="0"/>
    <n v="0"/>
    <n v="0"/>
    <n v="0"/>
    <n v="0"/>
  </r>
  <r>
    <s v="3141"/>
    <s v="晶宏"/>
    <x v="46"/>
    <n v="56.5"/>
    <n v="60.8"/>
    <n v="59.4"/>
    <n v="58.9"/>
    <n v="62"/>
    <n v="101"/>
    <n v="-378"/>
    <n v="-875"/>
    <n v="92"/>
    <n v="243"/>
    <n v="0"/>
    <n v="0"/>
    <n v="0"/>
    <n v="0"/>
    <n v="0"/>
    <n v="5.7064999999999998E-2"/>
    <n v="-0.22982399999999997"/>
    <n v="-0.51975000000000005"/>
    <n v="5.4188E-2"/>
    <n v="0.15065999999999999"/>
    <n v="0"/>
    <n v="0"/>
    <n v="0"/>
    <n v="0"/>
    <n v="0"/>
  </r>
  <r>
    <s v="3144"/>
    <s v="新揚科"/>
    <x v="31"/>
    <n v="38.25"/>
    <n v="38.1"/>
    <n v="38.6"/>
    <n v="38.200000000000003"/>
    <n v="38.4"/>
    <n v="-48"/>
    <n v="-44"/>
    <n v="-6"/>
    <n v="-62"/>
    <n v="-41"/>
    <n v="0"/>
    <n v="0"/>
    <n v="0"/>
    <n v="0"/>
    <n v="0"/>
    <n v="-1.8360000000000001E-2"/>
    <n v="-1.6764000000000001E-2"/>
    <n v="-2.3160000000000004E-3"/>
    <n v="-2.3684E-2"/>
    <n v="-1.5743999999999998E-2"/>
    <n v="0"/>
    <n v="0"/>
    <n v="0"/>
    <n v="0"/>
    <n v="0"/>
  </r>
  <r>
    <s v="3147"/>
    <s v="大綜"/>
    <x v="55"/>
    <n v="45.4"/>
    <n v="45.3"/>
    <n v="46.6"/>
    <n v="46.1"/>
    <n v="46.5"/>
    <n v="44"/>
    <n v="2"/>
    <n v="19"/>
    <n v="-24"/>
    <n v="19"/>
    <n v="0"/>
    <n v="0"/>
    <n v="0"/>
    <n v="0"/>
    <n v="0"/>
    <n v="1.9976000000000001E-2"/>
    <n v="9.059999999999999E-4"/>
    <n v="8.853999999999999E-3"/>
    <n v="-1.1064000000000001E-2"/>
    <n v="8.8350000000000008E-3"/>
    <n v="0"/>
    <n v="0"/>
    <n v="0"/>
    <n v="0"/>
    <n v="0"/>
  </r>
  <r>
    <s v="3149"/>
    <s v="正達"/>
    <x v="64"/>
    <n v="32"/>
    <n v="35.200000000000003"/>
    <n v="33.549999999999997"/>
    <n v="33.6"/>
    <n v="33.9"/>
    <n v="771"/>
    <n v="-658"/>
    <n v="-2212"/>
    <n v="-78"/>
    <n v="-212"/>
    <n v="0"/>
    <n v="0"/>
    <n v="0"/>
    <n v="0"/>
    <n v="0"/>
    <n v="0.24671999999999999"/>
    <n v="-0.23161600000000002"/>
    <n v="-0.74212599999999995"/>
    <n v="-2.6208000000000002E-2"/>
    <n v="-7.1867999999999987E-2"/>
    <n v="0"/>
    <n v="0"/>
    <n v="0"/>
    <n v="0"/>
    <n v="0"/>
  </r>
  <r>
    <s v="3152"/>
    <s v="璟德"/>
    <x v="34"/>
    <n v="434.5"/>
    <n v="463"/>
    <n v="457"/>
    <n v="448"/>
    <n v="482.5"/>
    <n v="117"/>
    <n v="216"/>
    <n v="-125"/>
    <n v="-48"/>
    <n v="217"/>
    <n v="-150"/>
    <n v="0"/>
    <n v="0"/>
    <n v="-1"/>
    <n v="56"/>
    <n v="0.50836499999999996"/>
    <n v="1.0000800000000001"/>
    <n v="-0.57125000000000004"/>
    <n v="-0.21504000000000001"/>
    <n v="1.0470250000000001"/>
    <n v="-0.65175000000000005"/>
    <n v="0"/>
    <n v="0"/>
    <n v="-4.4799999999999996E-3"/>
    <n v="0.2702"/>
  </r>
  <r>
    <s v="3162"/>
    <s v="精確"/>
    <x v="68"/>
    <n v="25.2"/>
    <n v="25.05"/>
    <n v="24.95"/>
    <n v="25.1"/>
    <n v="25.2"/>
    <n v="-4"/>
    <n v="1"/>
    <n v="2"/>
    <n v="-2"/>
    <n v="2"/>
    <n v="0"/>
    <n v="0"/>
    <n v="0"/>
    <n v="0"/>
    <n v="0"/>
    <n v="-1.008E-3"/>
    <n v="2.5050000000000002E-4"/>
    <n v="4.9899999999999999E-4"/>
    <n v="-5.0200000000000006E-4"/>
    <n v="5.04E-4"/>
    <n v="0"/>
    <n v="0"/>
    <n v="0"/>
    <n v="0"/>
    <n v="0"/>
  </r>
  <r>
    <s v="3163"/>
    <s v="波若威"/>
    <x v="32"/>
    <n v="43.2"/>
    <n v="43.9"/>
    <n v="44.2"/>
    <n v="43.9"/>
    <n v="44.45"/>
    <n v="36"/>
    <n v="49"/>
    <n v="65"/>
    <n v="16"/>
    <n v="100"/>
    <n v="0"/>
    <n v="0"/>
    <n v="0"/>
    <n v="0"/>
    <n v="0"/>
    <n v="1.5552E-2"/>
    <n v="2.1510999999999999E-2"/>
    <n v="2.8729999999999999E-2"/>
    <n v="7.0239999999999999E-3"/>
    <n v="4.4450000000000003E-2"/>
    <n v="0"/>
    <n v="0"/>
    <n v="0"/>
    <n v="0"/>
    <n v="0"/>
  </r>
  <r>
    <s v="3164"/>
    <s v="景岳"/>
    <x v="13"/>
    <n v="24.5"/>
    <n v="24.5"/>
    <n v="25.3"/>
    <n v="25.35"/>
    <n v="25.35"/>
    <n v="40"/>
    <n v="-12"/>
    <n v="42"/>
    <n v="10"/>
    <n v="32"/>
    <n v="0"/>
    <n v="0"/>
    <n v="0"/>
    <n v="0"/>
    <n v="0"/>
    <n v="9.7999999999999997E-3"/>
    <n v="-2.9399999999999999E-3"/>
    <n v="1.0626000000000002E-2"/>
    <n v="2.5349999999999999E-3"/>
    <n v="8.1120000000000012E-3"/>
    <n v="0"/>
    <n v="0"/>
    <n v="0"/>
    <n v="0"/>
    <n v="0"/>
  </r>
  <r>
    <s v="3167"/>
    <s v="大量"/>
    <x v="11"/>
    <n v="63"/>
    <n v="63.7"/>
    <n v="63.1"/>
    <n v="63"/>
    <n v="63.3"/>
    <n v="-2"/>
    <n v="1"/>
    <n v="-66"/>
    <n v="6"/>
    <n v="4"/>
    <n v="0"/>
    <n v="1"/>
    <n v="1"/>
    <n v="0"/>
    <n v="0"/>
    <n v="-1.2600000000000001E-3"/>
    <n v="6.3699999999999998E-4"/>
    <n v="-4.1646000000000002E-2"/>
    <n v="3.7799999999999999E-3"/>
    <n v="2.532E-3"/>
    <n v="0"/>
    <n v="6.3699999999999998E-4"/>
    <n v="6.3100000000000005E-4"/>
    <n v="0"/>
    <n v="0"/>
  </r>
  <r>
    <s v="3169"/>
    <s v="亞信"/>
    <x v="37"/>
    <n v="126"/>
    <n v="124.5"/>
    <n v="121.5"/>
    <n v="118.5"/>
    <n v="125.5"/>
    <n v="1157"/>
    <n v="-2294"/>
    <n v="-906"/>
    <n v="-295"/>
    <n v="1134"/>
    <n v="0"/>
    <n v="0"/>
    <n v="0"/>
    <n v="0"/>
    <n v="0"/>
    <n v="1.4578199999999999"/>
    <n v="-2.8560300000000001"/>
    <n v="-1.1007899999999999"/>
    <n v="-0.34957500000000002"/>
    <n v="1.42317"/>
    <n v="0"/>
    <n v="0"/>
    <n v="0"/>
    <n v="0"/>
    <n v="0"/>
  </r>
  <r>
    <s v="3171"/>
    <s v="新洲"/>
    <x v="2"/>
    <n v="23.5"/>
    <n v="23.55"/>
    <n v="23.7"/>
    <n v="23.65"/>
    <n v="23.7"/>
    <n v="5"/>
    <n v="-18"/>
    <n v="-13"/>
    <n v="-4"/>
    <n v="37"/>
    <n v="0"/>
    <n v="0"/>
    <n v="0"/>
    <n v="0"/>
    <n v="0"/>
    <n v="1.175E-3"/>
    <n v="-4.2390000000000006E-3"/>
    <n v="-3.0809999999999995E-3"/>
    <n v="-9.459999999999999E-4"/>
    <n v="8.768999999999999E-3"/>
    <n v="0"/>
    <n v="0"/>
    <n v="0"/>
    <n v="0"/>
    <n v="0"/>
  </r>
  <r>
    <s v="3176"/>
    <s v="基亞"/>
    <x v="13"/>
    <n v="72.3"/>
    <n v="68.2"/>
    <n v="70.599999999999994"/>
    <n v="77.599999999999994"/>
    <n v="74.599999999999994"/>
    <n v="327"/>
    <n v="-290"/>
    <n v="375"/>
    <n v="343"/>
    <n v="-39"/>
    <n v="0"/>
    <n v="0"/>
    <n v="0"/>
    <n v="0"/>
    <n v="0"/>
    <n v="0.23642099999999999"/>
    <n v="-0.19778000000000001"/>
    <n v="0.26474999999999999"/>
    <n v="0.26616800000000002"/>
    <n v="-2.9093999999999995E-2"/>
    <n v="0"/>
    <n v="0"/>
    <n v="0"/>
    <n v="0"/>
    <n v="0"/>
  </r>
  <r>
    <s v="3178"/>
    <s v="公準"/>
    <x v="11"/>
    <n v="70.7"/>
    <n v="70.5"/>
    <n v="70"/>
    <n v="70.5"/>
    <n v="71.5"/>
    <n v="103"/>
    <n v="-131"/>
    <n v="26"/>
    <n v="41"/>
    <n v="90"/>
    <n v="0"/>
    <n v="0"/>
    <n v="0"/>
    <n v="0"/>
    <n v="0"/>
    <n v="7.2820999999999997E-2"/>
    <n v="-9.2355000000000007E-2"/>
    <n v="1.8200000000000001E-2"/>
    <n v="2.8905E-2"/>
    <n v="6.4350000000000004E-2"/>
    <n v="0"/>
    <n v="0"/>
    <n v="0"/>
    <n v="0"/>
    <n v="0"/>
  </r>
  <r>
    <s v="3188"/>
    <s v="鑫龍騰"/>
    <x v="5"/>
    <n v="14.35"/>
    <n v="14.4"/>
    <n v="14.4"/>
    <n v="14.5"/>
    <n v="14.5"/>
    <n v="0"/>
    <n v="-3"/>
    <n v="0"/>
    <n v="0"/>
    <n v="0"/>
    <n v="0"/>
    <n v="0"/>
    <n v="0"/>
    <n v="0"/>
    <n v="0"/>
    <n v="0"/>
    <n v="-4.3200000000000004E-4"/>
    <n v="0"/>
    <n v="0"/>
    <n v="0"/>
    <n v="0"/>
    <n v="0"/>
    <n v="0"/>
    <n v="0"/>
    <n v="0"/>
  </r>
  <r>
    <s v="3189"/>
    <s v="景碩"/>
    <x v="31"/>
    <n v="96"/>
    <n v="104.5"/>
    <n v="104.5"/>
    <n v="103"/>
    <n v="104.5"/>
    <n v="-846"/>
    <n v="632"/>
    <n v="-1498"/>
    <n v="117"/>
    <n v="375"/>
    <n v="121"/>
    <n v="1561"/>
    <n v="458"/>
    <n v="-230"/>
    <n v="1261"/>
    <n v="-0.81215999999999999"/>
    <n v="0.66044000000000003"/>
    <n v="-1.56541"/>
    <n v="0.12051000000000001"/>
    <n v="0.39187499999999997"/>
    <n v="0.11616"/>
    <n v="1.6312450000000001"/>
    <n v="0.47860999999999998"/>
    <n v="-0.2369"/>
    <n v="1.3177449999999999"/>
  </r>
  <r>
    <s v="3191"/>
    <s v="和進"/>
    <x v="56"/>
    <n v="5.99"/>
    <n v="6"/>
    <n v="6"/>
    <n v="6.2"/>
    <n v="6.22"/>
    <n v="3"/>
    <n v="1"/>
    <n v="1"/>
    <n v="2"/>
    <n v="13"/>
    <n v="0"/>
    <n v="0"/>
    <n v="0"/>
    <n v="0"/>
    <n v="0"/>
    <n v="1.7969999999999998E-4"/>
    <n v="6.0000000000000002E-5"/>
    <n v="6.0000000000000002E-5"/>
    <n v="1.2400000000000001E-4"/>
    <n v="8.0860000000000003E-4"/>
    <n v="0"/>
    <n v="0"/>
    <n v="0"/>
    <n v="0"/>
    <n v="0"/>
  </r>
  <r>
    <s v="3202"/>
    <s v="樺晟"/>
    <x v="15"/>
    <n v="14.3"/>
    <n v="14.35"/>
    <n v="14.3"/>
    <n v="14.15"/>
    <n v="14.4"/>
    <n v="52"/>
    <n v="68"/>
    <n v="-2"/>
    <n v="15"/>
    <n v="112"/>
    <n v="0"/>
    <n v="0"/>
    <n v="0"/>
    <n v="0"/>
    <n v="0"/>
    <n v="7.4359999999999999E-3"/>
    <n v="9.7579999999999993E-3"/>
    <n v="-2.8600000000000001E-4"/>
    <n v="2.1224999999999998E-3"/>
    <n v="1.6128E-2"/>
    <n v="0"/>
    <n v="0"/>
    <n v="0"/>
    <n v="0"/>
    <n v="0"/>
  </r>
  <r>
    <s v="3205"/>
    <s v="佰研"/>
    <x v="13"/>
    <n v="28.65"/>
    <n v="28.55"/>
    <n v="28.1"/>
    <n v="28.25"/>
    <n v="28.05"/>
    <n v="-7"/>
    <n v="1"/>
    <n v="2"/>
    <n v="0"/>
    <n v="0"/>
    <n v="0"/>
    <n v="0"/>
    <n v="0"/>
    <n v="0"/>
    <n v="0"/>
    <n v="-2.0054999999999999E-3"/>
    <n v="2.855E-4"/>
    <n v="5.62E-4"/>
    <n v="0"/>
    <n v="0"/>
    <n v="0"/>
    <n v="0"/>
    <n v="0"/>
    <n v="0"/>
    <n v="0"/>
  </r>
  <r>
    <s v="3206"/>
    <s v="志豐"/>
    <x v="7"/>
    <n v="32.5"/>
    <n v="32.9"/>
    <n v="32.9"/>
    <n v="32.75"/>
    <n v="32.85"/>
    <n v="7"/>
    <n v="8"/>
    <n v="13"/>
    <n v="24"/>
    <n v="35"/>
    <n v="0"/>
    <n v="0"/>
    <n v="0"/>
    <n v="0"/>
    <n v="0"/>
    <n v="2.2750000000000001E-3"/>
    <n v="2.6319999999999998E-3"/>
    <n v="4.2769999999999996E-3"/>
    <n v="7.8600000000000007E-3"/>
    <n v="1.1497500000000001E-2"/>
    <n v="0"/>
    <n v="0"/>
    <n v="0"/>
    <n v="0"/>
    <n v="0"/>
  </r>
  <r>
    <s v="3207"/>
    <s v="耀勝"/>
    <x v="56"/>
    <n v="10.6"/>
    <n v="11"/>
    <n v="11"/>
    <n v="10.95"/>
    <n v="1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4"/>
    <n v="28"/>
    <n v="28.25"/>
    <n v="28.25"/>
    <n v="28.15"/>
    <n v="28.45"/>
    <n v="231"/>
    <n v="123"/>
    <n v="-1"/>
    <n v="-70"/>
    <n v="-81"/>
    <n v="0"/>
    <n v="0"/>
    <n v="0"/>
    <n v="0"/>
    <n v="0"/>
    <n v="6.4680000000000001E-2"/>
    <n v="3.4747500000000001E-2"/>
    <n v="-2.8249999999999998E-4"/>
    <n v="-1.9705E-2"/>
    <n v="-2.3044499999999999E-2"/>
    <n v="0"/>
    <n v="0"/>
    <n v="0"/>
    <n v="0"/>
    <n v="0"/>
  </r>
  <r>
    <s v="3211"/>
    <s v="順達"/>
    <x v="7"/>
    <n v="108"/>
    <n v="109.5"/>
    <n v="110.5"/>
    <n v="108"/>
    <n v="109"/>
    <n v="124"/>
    <n v="144"/>
    <n v="-50"/>
    <n v="-267"/>
    <n v="-6"/>
    <n v="0"/>
    <n v="0"/>
    <n v="0"/>
    <n v="0"/>
    <n v="0"/>
    <n v="0.13392000000000001"/>
    <n v="0.15767999999999999"/>
    <n v="-5.525E-2"/>
    <n v="-0.28836000000000001"/>
    <n v="-6.5399999999999998E-3"/>
    <n v="0"/>
    <n v="0"/>
    <n v="0"/>
    <n v="0"/>
    <n v="0"/>
  </r>
  <r>
    <s v="3213"/>
    <s v="茂訊"/>
    <x v="41"/>
    <n v="56.6"/>
    <n v="56.7"/>
    <n v="56.9"/>
    <n v="57.1"/>
    <n v="57.1"/>
    <n v="14"/>
    <n v="6"/>
    <n v="5"/>
    <n v="18"/>
    <n v="-4"/>
    <n v="0"/>
    <n v="0"/>
    <n v="0"/>
    <n v="0"/>
    <n v="0"/>
    <n v="7.9240000000000005E-3"/>
    <n v="3.4020000000000005E-3"/>
    <n v="2.8449999999999999E-3"/>
    <n v="1.0277999999999999E-2"/>
    <n v="-2.284E-3"/>
    <n v="0"/>
    <n v="0"/>
    <n v="0"/>
    <n v="0"/>
    <n v="0"/>
  </r>
  <r>
    <s v="3217"/>
    <s v="優群"/>
    <x v="15"/>
    <n v="95.4"/>
    <n v="98.1"/>
    <n v="100"/>
    <n v="102"/>
    <n v="101.5"/>
    <n v="-100"/>
    <n v="84"/>
    <n v="2"/>
    <n v="-89"/>
    <n v="-232"/>
    <n v="0"/>
    <n v="0"/>
    <n v="0"/>
    <n v="0"/>
    <n v="0"/>
    <n v="-9.5399999999999999E-2"/>
    <n v="8.2403999999999991E-2"/>
    <n v="2E-3"/>
    <n v="-9.078E-2"/>
    <n v="-0.23547999999999999"/>
    <n v="0"/>
    <n v="0"/>
    <n v="0"/>
    <n v="0"/>
    <n v="0"/>
  </r>
  <r>
    <s v="3218"/>
    <s v="大學光"/>
    <x v="13"/>
    <n v="294"/>
    <n v="295"/>
    <n v="313"/>
    <n v="303"/>
    <n v="305.5"/>
    <n v="-108"/>
    <n v="223"/>
    <n v="436"/>
    <n v="-130"/>
    <n v="77"/>
    <n v="0"/>
    <n v="-210"/>
    <n v="2"/>
    <n v="-87"/>
    <n v="0"/>
    <n v="-0.31752000000000002"/>
    <n v="0.65785000000000005"/>
    <n v="1.3646799999999999"/>
    <n v="-0.39389999999999997"/>
    <n v="0.235235"/>
    <n v="0"/>
    <n v="-0.61950000000000005"/>
    <n v="6.2599999999999999E-3"/>
    <n v="-0.26361000000000001"/>
    <n v="0"/>
  </r>
  <r>
    <s v="3219"/>
    <s v="倚強股份"/>
    <x v="46"/>
    <n v="114"/>
    <n v="111"/>
    <n v="110"/>
    <n v="110"/>
    <n v="111.5"/>
    <n v="25"/>
    <n v="-5"/>
    <n v="0"/>
    <n v="0"/>
    <n v="-2"/>
    <n v="0"/>
    <n v="0"/>
    <n v="0"/>
    <n v="0"/>
    <n v="0"/>
    <n v="2.8500000000000001E-2"/>
    <n v="-5.5500000000000002E-3"/>
    <n v="0"/>
    <n v="0"/>
    <n v="-2.2300000000000002E-3"/>
    <n v="0"/>
    <n v="0"/>
    <n v="0"/>
    <n v="0"/>
    <n v="0"/>
  </r>
  <r>
    <s v="3221"/>
    <s v="台嘉碩"/>
    <x v="34"/>
    <n v="21.1"/>
    <n v="22.3"/>
    <n v="22.2"/>
    <n v="22.1"/>
    <n v="22.1"/>
    <n v="-342"/>
    <n v="154"/>
    <n v="-147"/>
    <n v="7"/>
    <n v="2"/>
    <n v="0"/>
    <n v="0"/>
    <n v="0"/>
    <n v="0"/>
    <n v="0"/>
    <n v="-7.2162000000000004E-2"/>
    <n v="3.4342000000000004E-2"/>
    <n v="-3.2634000000000003E-2"/>
    <n v="1.5470000000000002E-3"/>
    <n v="4.4200000000000001E-4"/>
    <n v="0"/>
    <n v="0"/>
    <n v="0"/>
    <n v="0"/>
    <n v="0"/>
  </r>
  <r>
    <s v="3224"/>
    <s v="三顧"/>
    <x v="55"/>
    <n v="42"/>
    <n v="42.95"/>
    <n v="42.7"/>
    <n v="42.6"/>
    <n v="41.85"/>
    <n v="0"/>
    <n v="8"/>
    <n v="0"/>
    <n v="-2"/>
    <n v="4"/>
    <n v="0"/>
    <n v="0"/>
    <n v="0"/>
    <n v="0"/>
    <n v="0"/>
    <n v="0"/>
    <n v="3.4360000000000003E-3"/>
    <n v="0"/>
    <n v="-8.52E-4"/>
    <n v="1.6740000000000001E-3"/>
    <n v="0"/>
    <n v="0"/>
    <n v="0"/>
    <n v="0"/>
    <n v="0"/>
  </r>
  <r>
    <s v="3226"/>
    <s v="至寶電"/>
    <x v="6"/>
    <n v="67"/>
    <n v="68"/>
    <n v="69"/>
    <n v="68.5"/>
    <n v="69.400000000000006"/>
    <n v="0"/>
    <n v="0"/>
    <n v="0"/>
    <n v="0"/>
    <n v="1"/>
    <n v="0"/>
    <n v="0"/>
    <n v="0"/>
    <n v="0"/>
    <n v="0"/>
    <n v="0"/>
    <n v="0"/>
    <n v="0"/>
    <n v="0"/>
    <n v="6.9400000000000006E-4"/>
    <n v="0"/>
    <n v="0"/>
    <n v="0"/>
    <n v="0"/>
    <n v="0"/>
  </r>
  <r>
    <s v="3227"/>
    <s v="原相"/>
    <x v="46"/>
    <n v="175"/>
    <n v="179"/>
    <n v="180"/>
    <n v="182"/>
    <n v="183"/>
    <n v="418"/>
    <n v="345"/>
    <n v="577"/>
    <n v="345"/>
    <n v="-108"/>
    <n v="0"/>
    <n v="-27"/>
    <n v="0"/>
    <n v="-12"/>
    <n v="0"/>
    <n v="0.73150000000000004"/>
    <n v="0.61755000000000004"/>
    <n v="1.0386"/>
    <n v="0.62790000000000001"/>
    <n v="-0.19764000000000001"/>
    <n v="0"/>
    <n v="-4.8329999999999998E-2"/>
    <n v="0"/>
    <n v="-2.1839999999999998E-2"/>
    <n v="0"/>
  </r>
  <r>
    <s v="3228"/>
    <s v="金麗科"/>
    <x v="46"/>
    <n v="243"/>
    <n v="267"/>
    <n v="279"/>
    <n v="277.5"/>
    <n v="290"/>
    <n v="7"/>
    <n v="-3"/>
    <n v="201"/>
    <n v="-106"/>
    <n v="-12"/>
    <n v="0"/>
    <n v="0"/>
    <n v="0"/>
    <n v="0"/>
    <n v="0"/>
    <n v="1.7010000000000001E-2"/>
    <n v="-8.0099999999999998E-3"/>
    <n v="0.56079000000000001"/>
    <n v="-0.29415000000000002"/>
    <n v="-3.4799999999999998E-2"/>
    <n v="0"/>
    <n v="0"/>
    <n v="0"/>
    <n v="0"/>
    <n v="0"/>
  </r>
  <r>
    <s v="3229"/>
    <s v="晟鈦"/>
    <x v="31"/>
    <n v="6.21"/>
    <n v="6.05"/>
    <n v="6.6"/>
    <n v="6.31"/>
    <n v="6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5.95"/>
    <n v="15.8"/>
    <n v="15.8"/>
    <n v="15.75"/>
    <n v="15.85"/>
    <n v="9"/>
    <n v="-141"/>
    <n v="-6"/>
    <n v="14"/>
    <n v="-2"/>
    <n v="0"/>
    <n v="0"/>
    <n v="0"/>
    <n v="0"/>
    <n v="0"/>
    <n v="1.4354999999999999E-3"/>
    <n v="-2.2278000000000003E-2"/>
    <n v="-9.4800000000000017E-4"/>
    <n v="2.2049999999999999E-3"/>
    <n v="-3.1700000000000001E-4"/>
    <n v="0"/>
    <n v="0"/>
    <n v="0"/>
    <n v="0"/>
    <n v="0"/>
  </r>
  <r>
    <s v="3231"/>
    <s v="緯創"/>
    <x v="33"/>
    <n v="29.3"/>
    <n v="29.55"/>
    <n v="29.7"/>
    <n v="29.55"/>
    <n v="30.55"/>
    <n v="-2311"/>
    <n v="-4577"/>
    <n v="-4479"/>
    <n v="-12377"/>
    <n v="-3226"/>
    <n v="0"/>
    <n v="-1"/>
    <n v="1"/>
    <n v="5214"/>
    <n v="5486"/>
    <n v="-0.67712300000000003"/>
    <n v="-1.3525035000000001"/>
    <n v="-1.330263"/>
    <n v="-3.6574035000000005"/>
    <n v="-0.98554300000000006"/>
    <n v="0"/>
    <n v="-2.9550000000000003E-4"/>
    <n v="2.9700000000000001E-4"/>
    <n v="1.540737"/>
    <n v="1.6759730000000002"/>
  </r>
  <r>
    <s v="3232"/>
    <s v="昱捷"/>
    <x v="14"/>
    <n v="22.3"/>
    <n v="22.4"/>
    <n v="22.55"/>
    <n v="22.3"/>
    <n v="23.5"/>
    <n v="23"/>
    <n v="-99"/>
    <n v="4"/>
    <n v="-18"/>
    <n v="-26"/>
    <n v="0"/>
    <n v="0"/>
    <n v="0"/>
    <n v="0"/>
    <n v="0"/>
    <n v="5.1289999999999999E-3"/>
    <n v="-2.2175999999999998E-2"/>
    <n v="9.0200000000000002E-4"/>
    <n v="-4.0140000000000002E-3"/>
    <n v="-6.11E-3"/>
    <n v="0"/>
    <n v="0"/>
    <n v="0"/>
    <n v="0"/>
    <n v="0"/>
  </r>
  <r>
    <s v="3234"/>
    <s v="光環"/>
    <x v="37"/>
    <n v="29"/>
    <n v="29.55"/>
    <n v="29.8"/>
    <n v="29.3"/>
    <n v="30.15"/>
    <n v="-106"/>
    <n v="17"/>
    <n v="125"/>
    <n v="41"/>
    <n v="161"/>
    <n v="0"/>
    <n v="0"/>
    <n v="0"/>
    <n v="0"/>
    <n v="0"/>
    <n v="-3.074E-2"/>
    <n v="5.0235000000000002E-3"/>
    <n v="3.7249999999999998E-2"/>
    <n v="1.2012999999999999E-2"/>
    <n v="4.8541499999999994E-2"/>
    <n v="0"/>
    <n v="0"/>
    <n v="0"/>
    <n v="0"/>
    <n v="0"/>
  </r>
  <r>
    <s v="3236"/>
    <s v="千如"/>
    <x v="34"/>
    <n v="25.35"/>
    <n v="26"/>
    <n v="26.05"/>
    <n v="25.9"/>
    <n v="26.25"/>
    <n v="148"/>
    <n v="114"/>
    <n v="-18"/>
    <n v="52"/>
    <n v="118"/>
    <n v="0"/>
    <n v="0"/>
    <n v="0"/>
    <n v="0"/>
    <n v="0"/>
    <n v="3.7518000000000003E-2"/>
    <n v="2.964E-2"/>
    <n v="-4.6890000000000005E-3"/>
    <n v="1.3467999999999999E-2"/>
    <n v="3.0974999999999999E-2"/>
    <n v="0"/>
    <n v="0"/>
    <n v="0"/>
    <n v="0"/>
    <n v="0"/>
  </r>
  <r>
    <s v="3252"/>
    <s v="海灣"/>
    <x v="3"/>
    <n v="17.2"/>
    <n v="17.2"/>
    <n v="17.149999999999999"/>
    <n v="17.149999999999999"/>
    <n v="1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57"/>
    <s v="虹冠電"/>
    <x v="46"/>
    <n v="72.099999999999994"/>
    <n v="74.099999999999994"/>
    <n v="74.099999999999994"/>
    <n v="73.2"/>
    <n v="74.5"/>
    <n v="31"/>
    <n v="33"/>
    <n v="-17"/>
    <n v="-41"/>
    <n v="28"/>
    <n v="0"/>
    <n v="0"/>
    <n v="0"/>
    <n v="0"/>
    <n v="0"/>
    <n v="2.2350999999999999E-2"/>
    <n v="2.4452999999999996E-2"/>
    <n v="-1.2596999999999999E-2"/>
    <n v="-3.0012000000000004E-2"/>
    <n v="2.086E-2"/>
    <n v="0"/>
    <n v="0"/>
    <n v="0"/>
    <n v="0"/>
    <n v="0"/>
  </r>
  <r>
    <s v="3259"/>
    <s v="鑫創"/>
    <x v="46"/>
    <n v="34.200000000000003"/>
    <n v="34.65"/>
    <n v="34.299999999999997"/>
    <n v="34.200000000000003"/>
    <n v="34.9"/>
    <n v="-16"/>
    <n v="-11"/>
    <n v="-12"/>
    <n v="-4"/>
    <n v="-9"/>
    <n v="0"/>
    <n v="0"/>
    <n v="0"/>
    <n v="0"/>
    <n v="0"/>
    <n v="-5.4720000000000003E-3"/>
    <n v="-3.8114999999999998E-3"/>
    <n v="-4.1159999999999999E-3"/>
    <n v="-1.3680000000000001E-3"/>
    <n v="-3.1409999999999997E-3"/>
    <n v="0"/>
    <n v="0"/>
    <n v="0"/>
    <n v="0"/>
    <n v="0"/>
  </r>
  <r>
    <s v="3260"/>
    <s v="威剛"/>
    <x v="40"/>
    <n v="93"/>
    <n v="102"/>
    <n v="98.2"/>
    <n v="98.8"/>
    <n v="101"/>
    <n v="475"/>
    <n v="1798"/>
    <n v="-1046"/>
    <n v="-337"/>
    <n v="-558"/>
    <n v="-209"/>
    <n v="0"/>
    <n v="215"/>
    <n v="0"/>
    <n v="0"/>
    <n v="0.44174999999999998"/>
    <n v="1.83396"/>
    <n v="-1.027172"/>
    <n v="-0.33295599999999997"/>
    <n v="-0.56357999999999997"/>
    <n v="-0.19436999999999999"/>
    <n v="0"/>
    <n v="0.21113000000000001"/>
    <n v="0"/>
    <n v="0"/>
  </r>
  <r>
    <s v="3264"/>
    <s v="欣銓"/>
    <x v="35"/>
    <n v="39.6"/>
    <n v="40.299999999999997"/>
    <n v="40.6"/>
    <n v="40.950000000000003"/>
    <n v="42.55"/>
    <n v="-140"/>
    <n v="686"/>
    <n v="363"/>
    <n v="236"/>
    <n v="-167"/>
    <n v="-228"/>
    <n v="0"/>
    <n v="0"/>
    <n v="0"/>
    <n v="610"/>
    <n v="-5.5440000000000003E-2"/>
    <n v="0.27645799999999998"/>
    <n v="0.14737800000000001"/>
    <n v="9.6642000000000006E-2"/>
    <n v="-7.1058499999999997E-2"/>
    <n v="-9.0288000000000007E-2"/>
    <n v="0"/>
    <n v="0"/>
    <n v="0"/>
    <n v="0.25955499999999998"/>
  </r>
  <r>
    <s v="3265"/>
    <s v="台星科"/>
    <x v="35"/>
    <n v="26.45"/>
    <n v="27.05"/>
    <n v="27.1"/>
    <n v="27"/>
    <n v="27.5"/>
    <n v="42"/>
    <n v="52"/>
    <n v="-44"/>
    <n v="-9"/>
    <n v="9"/>
    <n v="0"/>
    <n v="0"/>
    <n v="0"/>
    <n v="0"/>
    <n v="0"/>
    <n v="1.1108999999999999E-2"/>
    <n v="1.4066000000000002E-2"/>
    <n v="-1.1924000000000001E-2"/>
    <n v="-2.4299999999999999E-3"/>
    <n v="2.4750000000000002E-3"/>
    <n v="0"/>
    <n v="0"/>
    <n v="0"/>
    <n v="0"/>
    <n v="0"/>
  </r>
  <r>
    <s v="3266"/>
    <s v="昇陽"/>
    <x v="5"/>
    <n v="12.4"/>
    <n v="12.65"/>
    <n v="12.8"/>
    <n v="12.7"/>
    <n v="12.7"/>
    <n v="15"/>
    <n v="35"/>
    <n v="10"/>
    <n v="-9"/>
    <n v="7"/>
    <n v="0"/>
    <n v="0"/>
    <n v="0"/>
    <n v="0"/>
    <n v="0"/>
    <n v="1.8600000000000001E-3"/>
    <n v="4.4275E-3"/>
    <n v="1.2800000000000001E-3"/>
    <n v="-1.1429999999999999E-3"/>
    <n v="8.8899999999999992E-4"/>
    <n v="0"/>
    <n v="0"/>
    <n v="0"/>
    <n v="0"/>
    <n v="0"/>
  </r>
  <r>
    <s v="3268"/>
    <s v="海德威"/>
    <x v="46"/>
    <n v="26.8"/>
    <n v="28.05"/>
    <n v="27.7"/>
    <n v="27.15"/>
    <n v="27.35"/>
    <n v="27"/>
    <n v="-46"/>
    <n v="-38"/>
    <n v="-23"/>
    <n v="1"/>
    <n v="0"/>
    <n v="0"/>
    <n v="0"/>
    <n v="0"/>
    <n v="0"/>
    <n v="7.2360000000000002E-3"/>
    <n v="-1.2903E-2"/>
    <n v="-1.0525999999999999E-2"/>
    <n v="-6.2444999999999992E-3"/>
    <n v="2.7350000000000003E-4"/>
    <n v="0"/>
    <n v="0"/>
    <n v="0"/>
    <n v="0"/>
    <n v="0"/>
  </r>
  <r>
    <s v="3272"/>
    <s v="東碩"/>
    <x v="15"/>
    <n v="41.7"/>
    <n v="41.85"/>
    <n v="41.4"/>
    <n v="41"/>
    <n v="41.45"/>
    <n v="77"/>
    <n v="30"/>
    <n v="42"/>
    <n v="34"/>
    <n v="58"/>
    <n v="0"/>
    <n v="0"/>
    <n v="0"/>
    <n v="0"/>
    <n v="0"/>
    <n v="3.2108999999999999E-2"/>
    <n v="1.2555E-2"/>
    <n v="1.7388000000000001E-2"/>
    <n v="1.3939999999999999E-2"/>
    <n v="2.4041000000000003E-2"/>
    <n v="0"/>
    <n v="0"/>
    <n v="0"/>
    <n v="0"/>
    <n v="0"/>
  </r>
  <r>
    <s v="3276"/>
    <s v="宇環"/>
    <x v="31"/>
    <n v="14.05"/>
    <n v="14.25"/>
    <n v="13.85"/>
    <n v="14.05"/>
    <n v="13.95"/>
    <n v="-31"/>
    <n v="2"/>
    <n v="-1"/>
    <n v="-3"/>
    <n v="2"/>
    <n v="0"/>
    <n v="0"/>
    <n v="0"/>
    <n v="0"/>
    <n v="0"/>
    <n v="-4.3555E-3"/>
    <n v="2.8499999999999999E-4"/>
    <n v="-1.3850000000000001E-4"/>
    <n v="-4.2150000000000005E-4"/>
    <n v="2.7900000000000001E-4"/>
    <n v="0"/>
    <n v="0"/>
    <n v="0"/>
    <n v="0"/>
    <n v="0"/>
  </r>
  <r>
    <s v="3284"/>
    <s v="太普高"/>
    <x v="2"/>
    <n v="12.7"/>
    <n v="12.9"/>
    <n v="12.9"/>
    <n v="12.8"/>
    <n v="13"/>
    <n v="0"/>
    <n v="0"/>
    <n v="-1"/>
    <n v="4"/>
    <n v="0"/>
    <n v="0"/>
    <n v="0"/>
    <n v="0"/>
    <n v="0"/>
    <n v="0"/>
    <n v="0"/>
    <n v="0"/>
    <n v="-1.2899999999999999E-4"/>
    <n v="5.1199999999999998E-4"/>
    <n v="0"/>
    <n v="0"/>
    <n v="0"/>
    <n v="0"/>
    <n v="0"/>
    <n v="0"/>
  </r>
  <r>
    <s v="3285"/>
    <s v="微端"/>
    <x v="19"/>
    <n v="22.9"/>
    <n v="22.9"/>
    <n v="22.85"/>
    <n v="23.15"/>
    <n v="22.7"/>
    <n v="18"/>
    <n v="4"/>
    <n v="0"/>
    <n v="-20"/>
    <n v="-9"/>
    <n v="0"/>
    <n v="0"/>
    <n v="0"/>
    <n v="0"/>
    <n v="0"/>
    <n v="4.1219999999999998E-3"/>
    <n v="9.1599999999999993E-4"/>
    <n v="0"/>
    <n v="-4.6299999999999996E-3"/>
    <n v="-2.0429999999999997E-3"/>
    <n v="0"/>
    <n v="0"/>
    <n v="0"/>
    <n v="0"/>
    <n v="0"/>
  </r>
  <r>
    <s v="3287"/>
    <s v="廣寰科"/>
    <x v="19"/>
    <n v="22.15"/>
    <n v="22.2"/>
    <n v="22.3"/>
    <n v="22"/>
    <n v="22.25"/>
    <n v="29"/>
    <n v="20"/>
    <n v="29"/>
    <n v="5"/>
    <n v="45"/>
    <n v="0"/>
    <n v="0"/>
    <n v="0"/>
    <n v="0"/>
    <n v="0"/>
    <n v="6.4234999999999995E-3"/>
    <n v="4.4400000000000004E-3"/>
    <n v="6.4670000000000005E-3"/>
    <n v="1.1000000000000001E-3"/>
    <n v="1.0012500000000001E-2"/>
    <n v="0"/>
    <n v="0"/>
    <n v="0"/>
    <n v="0"/>
    <n v="0"/>
  </r>
  <r>
    <s v="3288"/>
    <s v="點晶"/>
    <x v="46"/>
    <n v="14.65"/>
    <n v="15.05"/>
    <n v="15.05"/>
    <n v="15"/>
    <n v="15.45"/>
    <n v="0"/>
    <n v="1"/>
    <n v="0"/>
    <n v="0"/>
    <n v="0"/>
    <n v="0"/>
    <n v="0"/>
    <n v="0"/>
    <n v="0"/>
    <n v="0"/>
    <n v="0"/>
    <n v="1.505E-4"/>
    <n v="0"/>
    <n v="0"/>
    <n v="0"/>
    <n v="0"/>
    <n v="0"/>
    <n v="0"/>
    <n v="0"/>
    <n v="0"/>
  </r>
  <r>
    <s v="3289"/>
    <s v="宜特"/>
    <x v="39"/>
    <n v="47.2"/>
    <n v="48.65"/>
    <n v="48.75"/>
    <n v="49.85"/>
    <n v="50.7"/>
    <n v="12"/>
    <n v="-65"/>
    <n v="104"/>
    <n v="16"/>
    <n v="111"/>
    <n v="0"/>
    <n v="0"/>
    <n v="0"/>
    <n v="0"/>
    <n v="0"/>
    <n v="5.6640000000000006E-3"/>
    <n v="-3.1622499999999998E-2"/>
    <n v="5.0700000000000002E-2"/>
    <n v="7.9760000000000005E-3"/>
    <n v="5.6277000000000008E-2"/>
    <n v="0"/>
    <n v="0"/>
    <n v="0"/>
    <n v="0"/>
    <n v="0"/>
  </r>
  <r>
    <s v="3290"/>
    <s v="東浦"/>
    <x v="16"/>
    <n v="12.4"/>
    <n v="12.5"/>
    <n v="12.5"/>
    <n v="12.5"/>
    <n v="12.6"/>
    <n v="3"/>
    <n v="20"/>
    <n v="-19"/>
    <n v="-18"/>
    <n v="-7"/>
    <n v="0"/>
    <n v="0"/>
    <n v="0"/>
    <n v="0"/>
    <n v="0"/>
    <n v="3.7200000000000004E-4"/>
    <n v="2.5000000000000001E-3"/>
    <n v="-2.3749999999999999E-3"/>
    <n v="-2.2499999999999998E-3"/>
    <n v="-8.8200000000000008E-4"/>
    <n v="0"/>
    <n v="0"/>
    <n v="0"/>
    <n v="0"/>
    <n v="0"/>
  </r>
  <r>
    <s v="3293"/>
    <s v="鈊象"/>
    <x v="66"/>
    <n v="823"/>
    <n v="859"/>
    <n v="875"/>
    <n v="903"/>
    <n v="932"/>
    <n v="-332"/>
    <n v="1034"/>
    <n v="895"/>
    <n v="507"/>
    <n v="707"/>
    <n v="0"/>
    <n v="0"/>
    <n v="114"/>
    <n v="174"/>
    <n v="24"/>
    <n v="-2.7323599999999999"/>
    <n v="8.8820599999999992"/>
    <n v="7.8312499999999998"/>
    <n v="4.5782100000000003"/>
    <n v="6.5892400000000002"/>
    <n v="0"/>
    <n v="0"/>
    <n v="0.99750000000000005"/>
    <n v="1.5712200000000001"/>
    <n v="0.22367999999999999"/>
  </r>
  <r>
    <s v="3294"/>
    <s v="英濟"/>
    <x v="42"/>
    <n v="20.100000000000001"/>
    <n v="20.45"/>
    <n v="20.399999999999999"/>
    <n v="20.2"/>
    <n v="20.6"/>
    <n v="88"/>
    <n v="51"/>
    <n v="34"/>
    <n v="2"/>
    <n v="-10"/>
    <n v="0"/>
    <n v="0"/>
    <n v="0"/>
    <n v="0"/>
    <n v="0"/>
    <n v="1.7688000000000002E-2"/>
    <n v="1.0429500000000001E-2"/>
    <n v="6.9359999999999995E-3"/>
    <n v="4.0400000000000001E-4"/>
    <n v="-2.0600000000000002E-3"/>
    <n v="0"/>
    <n v="0"/>
    <n v="0"/>
    <n v="0"/>
    <n v="0"/>
  </r>
  <r>
    <s v="3296"/>
    <s v="勝德"/>
    <x v="56"/>
    <n v="20.6"/>
    <n v="20.350000000000001"/>
    <n v="20.100000000000001"/>
    <n v="20.3"/>
    <n v="20.45"/>
    <n v="-7"/>
    <n v="-12"/>
    <n v="34"/>
    <n v="2"/>
    <n v="42"/>
    <n v="0"/>
    <n v="0"/>
    <n v="0"/>
    <n v="0"/>
    <n v="0"/>
    <n v="-1.4420000000000001E-3"/>
    <n v="-2.4420000000000002E-3"/>
    <n v="6.8340000000000007E-3"/>
    <n v="4.06E-4"/>
    <n v="8.5889999999999994E-3"/>
    <n v="0"/>
    <n v="0"/>
    <n v="0"/>
    <n v="0"/>
    <n v="0"/>
  </r>
  <r>
    <s v="3297"/>
    <s v="杭特"/>
    <x v="48"/>
    <n v="16.05"/>
    <n v="16.25"/>
    <n v="16.100000000000001"/>
    <n v="15.9"/>
    <n v="16.05"/>
    <n v="1"/>
    <n v="0"/>
    <n v="1"/>
    <n v="-3"/>
    <n v="2"/>
    <n v="0"/>
    <n v="0"/>
    <n v="0"/>
    <n v="0"/>
    <n v="0"/>
    <n v="1.605E-4"/>
    <n v="0"/>
    <n v="1.6100000000000001E-4"/>
    <n v="-4.7700000000000005E-4"/>
    <n v="3.21E-4"/>
    <n v="0"/>
    <n v="0"/>
    <n v="0"/>
    <n v="0"/>
    <n v="0"/>
  </r>
  <r>
    <s v="3303"/>
    <s v="岱稜"/>
    <x v="16"/>
    <n v="21.8"/>
    <n v="21.95"/>
    <n v="22.1"/>
    <n v="21.9"/>
    <n v="22.15"/>
    <n v="40"/>
    <n v="-10"/>
    <n v="-11"/>
    <n v="-17"/>
    <n v="1"/>
    <n v="0"/>
    <n v="0"/>
    <n v="0"/>
    <n v="0"/>
    <n v="0"/>
    <n v="8.7200000000000003E-3"/>
    <n v="-2.1949999999999999E-3"/>
    <n v="-2.4310000000000004E-3"/>
    <n v="-3.7229999999999997E-3"/>
    <n v="2.2149999999999999E-4"/>
    <n v="0"/>
    <n v="0"/>
    <n v="0"/>
    <n v="0"/>
    <n v="0"/>
  </r>
  <r>
    <s v="3305"/>
    <s v="昇貿"/>
    <x v="16"/>
    <n v="41.5"/>
    <n v="41.55"/>
    <n v="43"/>
    <n v="42.5"/>
    <n v="43.4"/>
    <n v="11"/>
    <n v="23"/>
    <n v="-699"/>
    <n v="184"/>
    <n v="649"/>
    <n v="0"/>
    <n v="0"/>
    <n v="0"/>
    <n v="0"/>
    <n v="0"/>
    <n v="4.5649999999999996E-3"/>
    <n v="9.556499999999999E-3"/>
    <n v="-0.30057"/>
    <n v="7.8200000000000006E-2"/>
    <n v="0.28166599999999997"/>
    <n v="0"/>
    <n v="0"/>
    <n v="0"/>
    <n v="0"/>
    <n v="0"/>
  </r>
  <r>
    <s v="3306"/>
    <s v="鼎天"/>
    <x v="44"/>
    <n v="20.2"/>
    <n v="20.7"/>
    <n v="20.8"/>
    <n v="20.5"/>
    <n v="20.65"/>
    <n v="4"/>
    <n v="6"/>
    <n v="-1"/>
    <n v="-4"/>
    <n v="0"/>
    <n v="0"/>
    <n v="0"/>
    <n v="0"/>
    <n v="0"/>
    <n v="0"/>
    <n v="8.0800000000000002E-4"/>
    <n v="1.2419999999999998E-3"/>
    <n v="-2.0800000000000001E-4"/>
    <n v="-8.1999999999999998E-4"/>
    <n v="0"/>
    <n v="0"/>
    <n v="0"/>
    <n v="0"/>
    <n v="0"/>
    <n v="0"/>
  </r>
  <r>
    <s v="3308"/>
    <s v="聯德"/>
    <x v="10"/>
    <n v="8.4600000000000009"/>
    <n v="8.41"/>
    <n v="8.65"/>
    <n v="8.65"/>
    <n v="8.7799999999999994"/>
    <n v="31"/>
    <n v="-21"/>
    <n v="-11"/>
    <n v="-36"/>
    <n v="17"/>
    <n v="0"/>
    <n v="0"/>
    <n v="0"/>
    <n v="0"/>
    <n v="0"/>
    <n v="2.6226000000000005E-3"/>
    <n v="-1.7661E-3"/>
    <n v="-9.5150000000000009E-4"/>
    <n v="-3.1140000000000004E-3"/>
    <n v="1.4926E-3"/>
    <n v="0"/>
    <n v="0"/>
    <n v="0"/>
    <n v="0"/>
    <n v="0"/>
  </r>
  <r>
    <s v="3310"/>
    <s v="佳穎"/>
    <x v="15"/>
    <n v="28.3"/>
    <n v="28.2"/>
    <n v="28.3"/>
    <n v="28.15"/>
    <n v="28.2"/>
    <n v="-5"/>
    <n v="0"/>
    <n v="0"/>
    <n v="0"/>
    <n v="0"/>
    <n v="0"/>
    <n v="0"/>
    <n v="0"/>
    <n v="0"/>
    <n v="0"/>
    <n v="-1.415E-3"/>
    <n v="0"/>
    <n v="0"/>
    <n v="0"/>
    <n v="0"/>
    <n v="0"/>
    <n v="0"/>
    <n v="0"/>
    <n v="0"/>
    <n v="0"/>
  </r>
  <r>
    <s v="3311"/>
    <s v="閎暉"/>
    <x v="7"/>
    <n v="33.700000000000003"/>
    <n v="34.549999999999997"/>
    <n v="33.950000000000003"/>
    <n v="33.5"/>
    <n v="34"/>
    <n v="27"/>
    <n v="7"/>
    <n v="-46"/>
    <n v="-12"/>
    <n v="-1"/>
    <n v="0"/>
    <n v="0"/>
    <n v="0"/>
    <n v="0"/>
    <n v="0"/>
    <n v="9.0990000000000012E-3"/>
    <n v="2.4184999999999996E-3"/>
    <n v="-1.5617000000000001E-2"/>
    <n v="-4.0200000000000001E-3"/>
    <n v="-3.4000000000000002E-4"/>
    <n v="0"/>
    <n v="0"/>
    <n v="0"/>
    <n v="0"/>
    <n v="0"/>
  </r>
  <r>
    <s v="3312"/>
    <s v="弘憶股"/>
    <x v="14"/>
    <n v="19.25"/>
    <n v="19.649999999999999"/>
    <n v="19.850000000000001"/>
    <n v="19.8"/>
    <n v="20.2"/>
    <n v="343"/>
    <n v="131"/>
    <n v="104"/>
    <n v="21"/>
    <n v="246"/>
    <n v="0"/>
    <n v="0"/>
    <n v="0"/>
    <n v="0"/>
    <n v="0"/>
    <n v="6.6027500000000003E-2"/>
    <n v="2.5741499999999997E-2"/>
    <n v="2.0644000000000003E-2"/>
    <n v="4.1580000000000002E-3"/>
    <n v="4.9692E-2"/>
    <n v="0"/>
    <n v="0"/>
    <n v="0"/>
    <n v="0"/>
    <n v="0"/>
  </r>
  <r>
    <s v="3313"/>
    <s v="斐成"/>
    <x v="34"/>
    <n v="11.7"/>
    <n v="11.75"/>
    <n v="11.85"/>
    <n v="11.95"/>
    <n v="11.85"/>
    <n v="10"/>
    <n v="-5"/>
    <n v="2"/>
    <n v="-2"/>
    <n v="-1"/>
    <n v="0"/>
    <n v="0"/>
    <n v="0"/>
    <n v="0"/>
    <n v="0"/>
    <n v="1.17E-3"/>
    <n v="-5.8750000000000002E-4"/>
    <n v="2.3699999999999999E-4"/>
    <n v="-2.3899999999999998E-4"/>
    <n v="-1.1849999999999999E-4"/>
    <n v="0"/>
    <n v="0"/>
    <n v="0"/>
    <n v="0"/>
    <n v="0"/>
  </r>
  <r>
    <s v="3317"/>
    <s v="尼克森"/>
    <x v="46"/>
    <n v="56.1"/>
    <n v="58.9"/>
    <n v="59.3"/>
    <n v="62.4"/>
    <n v="62.8"/>
    <n v="217"/>
    <n v="1"/>
    <n v="-549"/>
    <n v="756"/>
    <n v="-874"/>
    <n v="0"/>
    <n v="0"/>
    <n v="0"/>
    <n v="0"/>
    <n v="0"/>
    <n v="0.12173700000000001"/>
    <n v="5.8900000000000001E-4"/>
    <n v="-0.32555699999999999"/>
    <n v="0.471744"/>
    <n v="-0.54887199999999992"/>
    <n v="0"/>
    <n v="0"/>
    <n v="0"/>
    <n v="0"/>
    <n v="0"/>
  </r>
  <r>
    <s v="3321"/>
    <s v="同泰"/>
    <x v="31"/>
    <n v="12.4"/>
    <n v="12.7"/>
    <n v="13"/>
    <n v="13"/>
    <n v="13.2"/>
    <n v="130"/>
    <n v="89"/>
    <n v="64"/>
    <n v="-35"/>
    <n v="16"/>
    <n v="0"/>
    <n v="0"/>
    <n v="0"/>
    <n v="0"/>
    <n v="0"/>
    <n v="1.6119999999999999E-2"/>
    <n v="1.1302999999999999E-2"/>
    <n v="8.3199999999999993E-3"/>
    <n v="-4.5500000000000002E-3"/>
    <n v="2.1119999999999997E-3"/>
    <n v="0"/>
    <n v="0"/>
    <n v="0"/>
    <n v="0"/>
    <n v="0"/>
  </r>
  <r>
    <s v="3322"/>
    <s v="建舜電"/>
    <x v="15"/>
    <n v="18.2"/>
    <n v="20"/>
    <n v="19.25"/>
    <n v="18.899999999999999"/>
    <n v="19"/>
    <n v="90"/>
    <n v="-211"/>
    <n v="-854"/>
    <n v="40"/>
    <n v="-150"/>
    <n v="0"/>
    <n v="0"/>
    <n v="0"/>
    <n v="0"/>
    <n v="0"/>
    <n v="1.6379999999999999E-2"/>
    <n v="-4.2200000000000001E-2"/>
    <n v="-0.16439500000000001"/>
    <n v="7.5599999999999999E-3"/>
    <n v="-2.8500000000000001E-2"/>
    <n v="0"/>
    <n v="0"/>
    <n v="0"/>
    <n v="0"/>
    <n v="0"/>
  </r>
  <r>
    <s v="3323"/>
    <s v="加百裕"/>
    <x v="7"/>
    <n v="43.3"/>
    <n v="44.2"/>
    <n v="44.15"/>
    <n v="43.95"/>
    <n v="44.7"/>
    <n v="206"/>
    <n v="69"/>
    <n v="-5"/>
    <n v="32"/>
    <n v="126"/>
    <n v="0"/>
    <n v="0"/>
    <n v="0"/>
    <n v="0"/>
    <n v="0"/>
    <n v="8.9198E-2"/>
    <n v="3.0498000000000001E-2"/>
    <n v="-2.2074999999999998E-3"/>
    <n v="1.4064E-2"/>
    <n v="5.6322000000000004E-2"/>
    <n v="0"/>
    <n v="0"/>
    <n v="0"/>
    <n v="0"/>
    <n v="0"/>
  </r>
  <r>
    <s v="3324"/>
    <s v="雙鴻"/>
    <x v="7"/>
    <n v="160.5"/>
    <n v="161"/>
    <n v="160"/>
    <n v="160.5"/>
    <n v="167"/>
    <n v="-213"/>
    <n v="-527"/>
    <n v="13"/>
    <n v="150"/>
    <n v="-183"/>
    <n v="166"/>
    <n v="65"/>
    <n v="0"/>
    <n v="0"/>
    <n v="82"/>
    <n v="-0.34186499999999997"/>
    <n v="-0.84846999999999995"/>
    <n v="2.0799999999999999E-2"/>
    <n v="0.24074999999999999"/>
    <n v="-0.30560999999999999"/>
    <n v="0.26643"/>
    <n v="0.10465000000000001"/>
    <n v="0"/>
    <n v="0"/>
    <n v="0.13694000000000001"/>
  </r>
  <r>
    <s v="3325"/>
    <s v="旭品"/>
    <x v="42"/>
    <n v="25.95"/>
    <n v="25.95"/>
    <n v="25.85"/>
    <n v="25.95"/>
    <n v="26"/>
    <n v="83"/>
    <n v="-166"/>
    <n v="-38"/>
    <n v="22"/>
    <n v="-17"/>
    <n v="0"/>
    <n v="0"/>
    <n v="0"/>
    <n v="0"/>
    <n v="0"/>
    <n v="2.1538499999999999E-2"/>
    <n v="-4.3076999999999997E-2"/>
    <n v="-9.8230000000000001E-3"/>
    <n v="5.7089999999999997E-3"/>
    <n v="-4.4200000000000003E-3"/>
    <n v="0"/>
    <n v="0"/>
    <n v="0"/>
    <n v="0"/>
    <n v="0"/>
  </r>
  <r>
    <s v="3332"/>
    <s v="幸康"/>
    <x v="10"/>
    <n v="38.450000000000003"/>
    <n v="37.35"/>
    <n v="37.5"/>
    <n v="37.5"/>
    <n v="37.6"/>
    <n v="0"/>
    <n v="-5"/>
    <n v="0"/>
    <n v="0"/>
    <n v="0"/>
    <n v="0"/>
    <n v="0"/>
    <n v="0"/>
    <n v="0"/>
    <n v="0"/>
    <n v="0"/>
    <n v="-1.8675E-3"/>
    <n v="0"/>
    <n v="0"/>
    <n v="0"/>
    <n v="0"/>
    <n v="0"/>
    <n v="0"/>
    <n v="0"/>
    <n v="0"/>
  </r>
  <r>
    <s v="3338"/>
    <s v="泰碩"/>
    <x v="15"/>
    <n v="45.8"/>
    <n v="46.6"/>
    <n v="46.25"/>
    <n v="45.8"/>
    <n v="46.8"/>
    <n v="72"/>
    <n v="23"/>
    <n v="1"/>
    <n v="-22"/>
    <n v="191"/>
    <n v="0"/>
    <n v="0"/>
    <n v="0"/>
    <n v="0"/>
    <n v="0"/>
    <n v="3.2975999999999998E-2"/>
    <n v="1.0718E-2"/>
    <n v="4.6250000000000002E-4"/>
    <n v="-1.0076E-2"/>
    <n v="8.9387999999999995E-2"/>
    <n v="0"/>
    <n v="0"/>
    <n v="0"/>
    <n v="0"/>
    <n v="0"/>
  </r>
  <r>
    <s v="3339"/>
    <s v="泰谷"/>
    <x v="28"/>
    <n v="16.3"/>
    <n v="16.8"/>
    <n v="17.7"/>
    <n v="17.3"/>
    <n v="17.45"/>
    <n v="47"/>
    <n v="42"/>
    <n v="79"/>
    <n v="17"/>
    <n v="17"/>
    <n v="0"/>
    <n v="0"/>
    <n v="0"/>
    <n v="0"/>
    <n v="0"/>
    <n v="7.6610000000000003E-3"/>
    <n v="7.0560000000000006E-3"/>
    <n v="1.3982999999999999E-2"/>
    <n v="2.941E-3"/>
    <n v="2.9665E-3"/>
    <n v="0"/>
    <n v="0"/>
    <n v="0"/>
    <n v="0"/>
    <n v="0"/>
  </r>
  <r>
    <s v="3346"/>
    <s v="麗清"/>
    <x v="11"/>
    <n v="42.85"/>
    <n v="43.3"/>
    <n v="43.25"/>
    <n v="42.6"/>
    <n v="43.75"/>
    <n v="-70"/>
    <n v="-176"/>
    <n v="60"/>
    <n v="-168"/>
    <n v="88"/>
    <n v="0"/>
    <n v="0"/>
    <n v="0"/>
    <n v="0"/>
    <n v="0"/>
    <n v="-2.9995000000000001E-2"/>
    <n v="-7.6207999999999998E-2"/>
    <n v="2.5950000000000001E-2"/>
    <n v="-7.1568000000000007E-2"/>
    <n v="3.85E-2"/>
    <n v="0"/>
    <n v="0"/>
    <n v="0"/>
    <n v="0"/>
    <n v="0"/>
  </r>
  <r>
    <s v="3354"/>
    <s v="律勝"/>
    <x v="31"/>
    <n v="13.25"/>
    <n v="13.45"/>
    <n v="13.55"/>
    <n v="13.75"/>
    <n v="13.65"/>
    <n v="3"/>
    <n v="-1"/>
    <n v="-3"/>
    <n v="-3"/>
    <n v="-6"/>
    <n v="0"/>
    <n v="0"/>
    <n v="0"/>
    <n v="0"/>
    <n v="0"/>
    <n v="3.9750000000000001E-4"/>
    <n v="-1.3449999999999999E-4"/>
    <n v="-4.0650000000000007E-4"/>
    <n v="-4.125E-4"/>
    <n v="-8.1900000000000007E-4"/>
    <n v="0"/>
    <n v="0"/>
    <n v="0"/>
    <n v="0"/>
    <n v="0"/>
  </r>
  <r>
    <s v="3356"/>
    <s v="奇偶"/>
    <x v="48"/>
    <n v="27.5"/>
    <n v="27.65"/>
    <n v="27.85"/>
    <n v="27.6"/>
    <n v="28.2"/>
    <n v="139"/>
    <n v="37"/>
    <n v="165"/>
    <n v="72"/>
    <n v="103"/>
    <n v="0"/>
    <n v="0"/>
    <n v="0"/>
    <n v="0"/>
    <n v="0"/>
    <n v="3.8225000000000002E-2"/>
    <n v="1.02305E-2"/>
    <n v="4.59525E-2"/>
    <n v="1.9872000000000001E-2"/>
    <n v="2.9045999999999999E-2"/>
    <n v="0"/>
    <n v="0"/>
    <n v="0"/>
    <n v="0"/>
    <n v="0"/>
  </r>
  <r>
    <s v="3357"/>
    <s v="臺慶科"/>
    <x v="15"/>
    <n v="120.5"/>
    <n v="127.5"/>
    <n v="124.5"/>
    <n v="125.5"/>
    <n v="138"/>
    <n v="123"/>
    <n v="-20"/>
    <n v="-89"/>
    <n v="5"/>
    <n v="-53"/>
    <n v="-3"/>
    <n v="0"/>
    <n v="0"/>
    <n v="0"/>
    <n v="0"/>
    <n v="0.14821500000000001"/>
    <n v="-2.5499999999999998E-2"/>
    <n v="-0.110805"/>
    <n v="6.2750000000000002E-3"/>
    <n v="-7.3139999999999997E-2"/>
    <n v="-3.6150000000000002E-3"/>
    <n v="0"/>
    <n v="0"/>
    <n v="0"/>
    <n v="0"/>
  </r>
  <r>
    <s v="3360"/>
    <s v="尚立"/>
    <x v="14"/>
    <n v="15.3"/>
    <n v="15.55"/>
    <n v="15.65"/>
    <n v="15.55"/>
    <n v="15.75"/>
    <n v="38"/>
    <n v="11"/>
    <n v="-4"/>
    <n v="-7"/>
    <n v="61"/>
    <n v="0"/>
    <n v="0"/>
    <n v="0"/>
    <n v="0"/>
    <n v="0"/>
    <n v="5.8139999999999997E-3"/>
    <n v="1.7105000000000002E-3"/>
    <n v="-6.2600000000000004E-4"/>
    <n v="-1.0885000000000001E-3"/>
    <n v="9.6074999999999997E-3"/>
    <n v="0"/>
    <n v="0"/>
    <n v="0"/>
    <n v="0"/>
    <n v="0"/>
  </r>
  <r>
    <s v="3362"/>
    <s v="先進光"/>
    <x v="63"/>
    <n v="73.2"/>
    <n v="80.5"/>
    <n v="88.5"/>
    <n v="93"/>
    <n v="92"/>
    <n v="309"/>
    <n v="-74"/>
    <n v="-199"/>
    <n v="-734"/>
    <n v="-290"/>
    <n v="0"/>
    <n v="0"/>
    <n v="0"/>
    <n v="0"/>
    <n v="0"/>
    <n v="0.226188"/>
    <n v="-5.9569999999999998E-2"/>
    <n v="-0.17611499999999999"/>
    <n v="-0.68262"/>
    <n v="-0.26679999999999998"/>
    <n v="0"/>
    <n v="0"/>
    <n v="0"/>
    <n v="0"/>
    <n v="0"/>
  </r>
  <r>
    <s v="3363"/>
    <s v="上詮"/>
    <x v="34"/>
    <n v="25.15"/>
    <n v="25.5"/>
    <n v="25.4"/>
    <n v="25.35"/>
    <n v="25.75"/>
    <n v="185"/>
    <n v="108"/>
    <n v="55"/>
    <n v="109"/>
    <n v="177"/>
    <n v="0"/>
    <n v="0"/>
    <n v="0"/>
    <n v="0"/>
    <n v="0"/>
    <n v="4.6527499999999999E-2"/>
    <n v="2.7539999999999999E-2"/>
    <n v="1.397E-2"/>
    <n v="2.76315E-2"/>
    <n v="4.55775E-2"/>
    <n v="0"/>
    <n v="0"/>
    <n v="0"/>
    <n v="0"/>
    <n v="0"/>
  </r>
  <r>
    <s v="3372"/>
    <s v="典範"/>
    <x v="35"/>
    <n v="18.100000000000001"/>
    <n v="18.600000000000001"/>
    <n v="18.2"/>
    <n v="18"/>
    <n v="18.3"/>
    <n v="182"/>
    <n v="-55"/>
    <n v="-155"/>
    <n v="105"/>
    <n v="62"/>
    <n v="0"/>
    <n v="0"/>
    <n v="0"/>
    <n v="0"/>
    <n v="0"/>
    <n v="3.2942000000000006E-2"/>
    <n v="-1.0230000000000001E-2"/>
    <n v="-2.8209999999999999E-2"/>
    <n v="1.89E-2"/>
    <n v="1.1346000000000002E-2"/>
    <n v="0"/>
    <n v="0"/>
    <n v="0"/>
    <n v="0"/>
    <n v="0"/>
  </r>
  <r>
    <s v="3373"/>
    <s v="熱映"/>
    <x v="39"/>
    <n v="75"/>
    <n v="75"/>
    <n v="75.900000000000006"/>
    <n v="75.7"/>
    <n v="75.5"/>
    <n v="5"/>
    <n v="14"/>
    <n v="-8"/>
    <n v="-25"/>
    <n v="-6"/>
    <n v="0"/>
    <n v="0"/>
    <n v="0"/>
    <n v="0"/>
    <n v="0"/>
    <n v="3.7499999999999999E-3"/>
    <n v="1.0500000000000001E-2"/>
    <n v="-6.0720000000000001E-3"/>
    <n v="-1.8925000000000001E-2"/>
    <n v="-4.5300000000000002E-3"/>
    <n v="0"/>
    <n v="0"/>
    <n v="0"/>
    <n v="0"/>
    <n v="0"/>
  </r>
  <r>
    <s v="3374"/>
    <s v="精材"/>
    <x v="35"/>
    <n v="143.5"/>
    <n v="146.5"/>
    <n v="150"/>
    <n v="149"/>
    <n v="154"/>
    <n v="-1862"/>
    <n v="-1331"/>
    <n v="-367"/>
    <n v="-730"/>
    <n v="199"/>
    <n v="467"/>
    <n v="626"/>
    <n v="1273"/>
    <n v="638"/>
    <n v="65"/>
    <n v="-2.67197"/>
    <n v="-1.9499150000000001"/>
    <n v="-0.55049999999999999"/>
    <n v="-1.0876999999999999"/>
    <n v="0.30646000000000001"/>
    <n v="0.67014499999999999"/>
    <n v="0.91708999999999996"/>
    <n v="1.9095"/>
    <n v="0.95062000000000002"/>
    <n v="0.10009999999999999"/>
  </r>
  <r>
    <s v="3376"/>
    <s v="新日興"/>
    <x v="7"/>
    <n v="106"/>
    <n v="106.5"/>
    <n v="107.5"/>
    <n v="109"/>
    <n v="112"/>
    <n v="115"/>
    <n v="188"/>
    <n v="-67"/>
    <n v="-3"/>
    <n v="110"/>
    <n v="0"/>
    <n v="0"/>
    <n v="-30"/>
    <n v="150"/>
    <n v="0"/>
    <n v="0.12189999999999999"/>
    <n v="0.20022000000000001"/>
    <n v="-7.2025000000000006E-2"/>
    <n v="-3.2699999999999999E-3"/>
    <n v="0.1232"/>
    <n v="0"/>
    <n v="0"/>
    <n v="-3.2250000000000001E-2"/>
    <n v="0.16350000000000001"/>
    <n v="0"/>
  </r>
  <r>
    <s v="3379"/>
    <s v="彬台"/>
    <x v="11"/>
    <n v="13.3"/>
    <n v="13.25"/>
    <n v="13.25"/>
    <n v="13.55"/>
    <n v="13.9"/>
    <n v="-10"/>
    <n v="-43"/>
    <n v="15"/>
    <n v="7"/>
    <n v="33"/>
    <n v="0"/>
    <n v="0"/>
    <n v="0"/>
    <n v="0"/>
    <n v="0"/>
    <n v="-1.33E-3"/>
    <n v="-5.6975000000000003E-3"/>
    <n v="1.9875000000000001E-3"/>
    <n v="9.4850000000000012E-4"/>
    <n v="4.5869999999999999E-3"/>
    <n v="0"/>
    <n v="0"/>
    <n v="0"/>
    <n v="0"/>
    <n v="0"/>
  </r>
  <r>
    <s v="3380"/>
    <s v="明泰"/>
    <x v="37"/>
    <n v="26.75"/>
    <n v="27.25"/>
    <n v="27.4"/>
    <n v="27.4"/>
    <n v="27.8"/>
    <n v="175"/>
    <n v="-207"/>
    <n v="12"/>
    <n v="-94"/>
    <n v="145"/>
    <n v="0"/>
    <n v="0"/>
    <n v="0"/>
    <n v="0"/>
    <n v="0"/>
    <n v="4.68125E-2"/>
    <n v="-5.6407499999999999E-2"/>
    <n v="3.2879999999999997E-3"/>
    <n v="-2.5755999999999998E-2"/>
    <n v="4.0309999999999999E-2"/>
    <n v="0"/>
    <n v="0"/>
    <n v="0"/>
    <n v="0"/>
    <n v="0"/>
  </r>
  <r>
    <s v="3383"/>
    <s v="新世紀"/>
    <x v="28"/>
    <n v="4.75"/>
    <n v="4.75"/>
    <n v="4.67"/>
    <n v="4.55"/>
    <n v="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4.3"/>
    <n v="74.8"/>
    <n v="74.900000000000006"/>
    <n v="75"/>
    <n v="74.8"/>
    <n v="-7"/>
    <n v="-51"/>
    <n v="-13"/>
    <n v="-17"/>
    <n v="36"/>
    <n v="0"/>
    <n v="0"/>
    <n v="0"/>
    <n v="0"/>
    <n v="0"/>
    <n v="-5.2009999999999999E-3"/>
    <n v="-3.8147999999999994E-2"/>
    <n v="-9.7370000000000009E-3"/>
    <n v="-1.2749999999999999E-2"/>
    <n v="2.6927999999999997E-2"/>
    <n v="0"/>
    <n v="0"/>
    <n v="0"/>
    <n v="0"/>
    <n v="0"/>
  </r>
  <r>
    <s v="3390"/>
    <s v="旭軟"/>
    <x v="31"/>
    <n v="15.6"/>
    <n v="15.45"/>
    <n v="15.45"/>
    <n v="15.6"/>
    <n v="15.8"/>
    <n v="16"/>
    <n v="-12"/>
    <n v="0"/>
    <n v="1"/>
    <n v="6"/>
    <n v="0"/>
    <n v="0"/>
    <n v="0"/>
    <n v="0"/>
    <n v="0"/>
    <n v="2.496E-3"/>
    <n v="-1.8539999999999997E-3"/>
    <n v="0"/>
    <n v="1.56E-4"/>
    <n v="9.4800000000000017E-4"/>
    <n v="0"/>
    <n v="0"/>
    <n v="0"/>
    <n v="0"/>
    <n v="0"/>
  </r>
  <r>
    <s v="3402"/>
    <s v="漢科"/>
    <x v="45"/>
    <n v="40.65"/>
    <n v="41.45"/>
    <n v="41.45"/>
    <n v="41.3"/>
    <n v="42.2"/>
    <n v="132"/>
    <n v="119"/>
    <n v="-11"/>
    <n v="-6"/>
    <n v="78"/>
    <n v="0"/>
    <n v="0"/>
    <n v="0"/>
    <n v="0"/>
    <n v="0"/>
    <n v="5.3658000000000004E-2"/>
    <n v="4.9325500000000001E-2"/>
    <n v="-4.5595000000000002E-3"/>
    <n v="-2.4779999999999997E-3"/>
    <n v="3.2916000000000001E-2"/>
    <n v="0"/>
    <n v="0"/>
    <n v="0"/>
    <n v="0"/>
    <n v="0"/>
  </r>
  <r>
    <s v="3406"/>
    <s v="玉晶光"/>
    <x v="63"/>
    <n v="442.5"/>
    <n v="455"/>
    <n v="465.5"/>
    <n v="460.5"/>
    <n v="458"/>
    <n v="758"/>
    <n v="-360"/>
    <n v="606"/>
    <n v="-42"/>
    <n v="-98"/>
    <n v="500"/>
    <n v="110"/>
    <n v="55"/>
    <n v="0"/>
    <n v="1"/>
    <n v="3.3541500000000002"/>
    <n v="-1.6379999999999999"/>
    <n v="2.8209300000000002"/>
    <n v="-0.19341"/>
    <n v="-0.44884000000000002"/>
    <n v="2.2124999999999999"/>
    <n v="0.50049999999999994"/>
    <n v="0.256025"/>
    <n v="0"/>
    <n v="4.5799999999999999E-3"/>
  </r>
  <r>
    <s v="3413"/>
    <s v="京鼎"/>
    <x v="45"/>
    <n v="219.5"/>
    <n v="227.5"/>
    <n v="229"/>
    <n v="233"/>
    <n v="229"/>
    <n v="109"/>
    <n v="307"/>
    <n v="129"/>
    <n v="297"/>
    <n v="-425"/>
    <n v="0"/>
    <n v="0"/>
    <n v="29"/>
    <n v="0"/>
    <n v="10"/>
    <n v="0.239255"/>
    <n v="0.69842499999999996"/>
    <n v="0.29541000000000001"/>
    <n v="0.69201000000000001"/>
    <n v="-0.97324999999999995"/>
    <n v="0"/>
    <n v="0"/>
    <n v="6.6409999999999997E-2"/>
    <n v="0"/>
    <n v="2.29E-2"/>
  </r>
  <r>
    <s v="3416"/>
    <s v="融程電"/>
    <x v="65"/>
    <n v="71.900000000000006"/>
    <n v="72.5"/>
    <n v="72.7"/>
    <n v="73.400000000000006"/>
    <n v="73.7"/>
    <n v="1"/>
    <n v="-75"/>
    <n v="-9"/>
    <n v="-13"/>
    <n v="-4"/>
    <n v="0"/>
    <n v="0"/>
    <n v="0"/>
    <n v="0"/>
    <n v="0"/>
    <n v="7.1900000000000002E-4"/>
    <n v="-5.4375E-2"/>
    <n v="-6.5430000000000011E-3"/>
    <n v="-9.5420000000000001E-3"/>
    <n v="-2.9480000000000001E-3"/>
    <n v="0"/>
    <n v="0"/>
    <n v="0"/>
    <n v="0"/>
    <n v="0"/>
  </r>
  <r>
    <s v="3419"/>
    <s v="譁裕"/>
    <x v="37"/>
    <n v="18.7"/>
    <n v="18.7"/>
    <n v="18.7"/>
    <n v="18.899999999999999"/>
    <n v="19.25"/>
    <n v="167"/>
    <n v="-278"/>
    <n v="181"/>
    <n v="177"/>
    <n v="90"/>
    <n v="0"/>
    <n v="0"/>
    <n v="0"/>
    <n v="0"/>
    <n v="0"/>
    <n v="3.1229E-2"/>
    <n v="-5.1985999999999997E-2"/>
    <n v="3.3846999999999995E-2"/>
    <n v="3.3452999999999997E-2"/>
    <n v="1.7325E-2"/>
    <n v="0"/>
    <n v="0"/>
    <n v="0"/>
    <n v="0"/>
    <n v="0"/>
  </r>
  <r>
    <s v="3426"/>
    <s v="台興"/>
    <x v="2"/>
    <n v="38.5"/>
    <n v="38.6"/>
    <n v="38.6"/>
    <n v="38.6"/>
    <n v="3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5"/>
    <n v="12.85"/>
    <n v="13.05"/>
    <n v="13"/>
    <n v="12.9"/>
    <n v="13"/>
    <n v="16"/>
    <n v="-9"/>
    <n v="-17"/>
    <n v="-37"/>
    <n v="16"/>
    <n v="0"/>
    <n v="0"/>
    <n v="0"/>
    <n v="0"/>
    <n v="0"/>
    <n v="2.0560000000000001E-3"/>
    <n v="-1.1745E-3"/>
    <n v="-2.2100000000000002E-3"/>
    <n v="-4.7730000000000003E-3"/>
    <n v="2.0799999999999998E-3"/>
    <n v="0"/>
    <n v="0"/>
    <n v="0"/>
    <n v="0"/>
    <n v="0"/>
  </r>
  <r>
    <s v="3434"/>
    <s v="哲固"/>
    <x v="48"/>
    <n v="13.95"/>
    <n v="14"/>
    <n v="13.85"/>
    <n v="13.1"/>
    <n v="13.3"/>
    <n v="-1"/>
    <n v="-1"/>
    <n v="-1"/>
    <n v="0"/>
    <n v="0"/>
    <n v="0"/>
    <n v="0"/>
    <n v="0"/>
    <n v="0"/>
    <n v="0"/>
    <n v="-1.395E-4"/>
    <n v="-1.3999999999999999E-4"/>
    <n v="-1.3850000000000001E-4"/>
    <n v="0"/>
    <n v="0"/>
    <n v="0"/>
    <n v="0"/>
    <n v="0"/>
    <n v="0"/>
    <n v="0"/>
  </r>
  <r>
    <s v="3437"/>
    <s v="榮創"/>
    <x v="28"/>
    <n v="28.85"/>
    <n v="29.35"/>
    <n v="30.65"/>
    <n v="29.55"/>
    <n v="30"/>
    <n v="510"/>
    <n v="607"/>
    <n v="-1313"/>
    <n v="-1706"/>
    <n v="451"/>
    <n v="0"/>
    <n v="0"/>
    <n v="0"/>
    <n v="0"/>
    <n v="0"/>
    <n v="0.14713499999999999"/>
    <n v="0.17815449999999999"/>
    <n v="-0.40243449999999997"/>
    <n v="-0.50412299999999999"/>
    <n v="0.1353"/>
    <n v="0"/>
    <n v="0"/>
    <n v="0"/>
    <n v="0"/>
    <n v="0"/>
  </r>
  <r>
    <s v="3438"/>
    <s v="類比科"/>
    <x v="46"/>
    <n v="69.5"/>
    <n v="72.900000000000006"/>
    <n v="72.5"/>
    <n v="71.599999999999994"/>
    <n v="73.7"/>
    <n v="48"/>
    <n v="64"/>
    <n v="-15"/>
    <n v="-2"/>
    <n v="54"/>
    <n v="0"/>
    <n v="1"/>
    <n v="0"/>
    <n v="0"/>
    <n v="0"/>
    <n v="3.3360000000000001E-2"/>
    <n v="4.6656000000000003E-2"/>
    <n v="-1.0874999999999999E-2"/>
    <n v="-1.4319999999999999E-3"/>
    <n v="3.9798E-2"/>
    <n v="0"/>
    <n v="7.2900000000000005E-4"/>
    <n v="0"/>
    <n v="0"/>
    <n v="0"/>
  </r>
  <r>
    <s v="3441"/>
    <s v="聯一光"/>
    <x v="28"/>
    <n v="33.25"/>
    <n v="34.35"/>
    <n v="35.049999999999997"/>
    <n v="34.65"/>
    <n v="34.6"/>
    <n v="47"/>
    <n v="6"/>
    <n v="-456"/>
    <n v="-95"/>
    <n v="-8"/>
    <n v="0"/>
    <n v="0"/>
    <n v="0"/>
    <n v="0"/>
    <n v="0"/>
    <n v="1.5627499999999999E-2"/>
    <n v="2.0610000000000003E-3"/>
    <n v="-0.159828"/>
    <n v="-3.2917500000000002E-2"/>
    <n v="-2.7680000000000001E-3"/>
    <n v="0"/>
    <n v="0"/>
    <n v="0"/>
    <n v="0"/>
    <n v="0"/>
  </r>
  <r>
    <s v="3443"/>
    <s v="創意"/>
    <x v="46"/>
    <n v="352"/>
    <n v="347.5"/>
    <n v="346.5"/>
    <n v="354"/>
    <n v="357"/>
    <n v="91"/>
    <n v="-1475"/>
    <n v="-160"/>
    <n v="295"/>
    <n v="-3"/>
    <n v="120"/>
    <n v="91"/>
    <n v="58"/>
    <n v="37"/>
    <n v="52"/>
    <n v="0.32031999999999999"/>
    <n v="-5.1256250000000003"/>
    <n v="-0.5544"/>
    <n v="1.0443"/>
    <n v="-1.0710000000000001E-2"/>
    <n v="0.4224"/>
    <n v="0.31622499999999998"/>
    <n v="0.20097000000000001"/>
    <n v="0.13098000000000001"/>
    <n v="0.18564"/>
  </r>
  <r>
    <s v="3444"/>
    <s v="利機"/>
    <x v="45"/>
    <n v="34.6"/>
    <n v="35.200000000000003"/>
    <n v="35.299999999999997"/>
    <n v="35.6"/>
    <n v="35.950000000000003"/>
    <n v="33"/>
    <n v="7"/>
    <n v="-3"/>
    <n v="-19"/>
    <n v="1"/>
    <n v="0"/>
    <n v="0"/>
    <n v="0"/>
    <n v="0"/>
    <n v="0"/>
    <n v="1.1417999999999999E-2"/>
    <n v="2.4640000000000005E-3"/>
    <n v="-1.0589999999999998E-3"/>
    <n v="-6.764E-3"/>
    <n v="3.5950000000000001E-4"/>
    <n v="0"/>
    <n v="0"/>
    <n v="0"/>
    <n v="0"/>
    <n v="0"/>
  </r>
  <r>
    <s v="3450"/>
    <s v="聯鈞"/>
    <x v="28"/>
    <n v="55.3"/>
    <n v="56"/>
    <n v="56.9"/>
    <n v="56.8"/>
    <n v="57"/>
    <n v="210"/>
    <n v="70"/>
    <n v="117"/>
    <n v="41"/>
    <n v="98"/>
    <n v="0"/>
    <n v="0"/>
    <n v="0"/>
    <n v="0"/>
    <n v="0"/>
    <n v="0.11613"/>
    <n v="3.9199999999999999E-2"/>
    <n v="6.6573000000000007E-2"/>
    <n v="2.3287999999999996E-2"/>
    <n v="5.586E-2"/>
    <n v="0"/>
    <n v="0"/>
    <n v="0"/>
    <n v="0"/>
    <n v="0"/>
  </r>
  <r>
    <s v="3454"/>
    <s v="晶睿"/>
    <x v="48"/>
    <n v="76.5"/>
    <n v="76.400000000000006"/>
    <n v="76.5"/>
    <n v="76.8"/>
    <n v="77.900000000000006"/>
    <n v="15"/>
    <n v="-23"/>
    <n v="6"/>
    <n v="0"/>
    <n v="1"/>
    <n v="0"/>
    <n v="0"/>
    <n v="0"/>
    <n v="0"/>
    <n v="0"/>
    <n v="1.1475000000000001E-2"/>
    <n v="-1.7572000000000001E-2"/>
    <n v="4.5900000000000003E-3"/>
    <n v="0"/>
    <n v="7.7900000000000007E-4"/>
    <n v="0"/>
    <n v="0"/>
    <n v="0"/>
    <n v="0"/>
    <n v="0"/>
  </r>
  <r>
    <s v="3455"/>
    <s v="由田"/>
    <x v="17"/>
    <n v="56.2"/>
    <n v="56.7"/>
    <n v="56.4"/>
    <n v="55.8"/>
    <n v="56.6"/>
    <n v="7"/>
    <n v="18"/>
    <n v="-11"/>
    <n v="-22"/>
    <n v="-4"/>
    <n v="0"/>
    <n v="0"/>
    <n v="0"/>
    <n v="0"/>
    <n v="0"/>
    <n v="3.934E-3"/>
    <n v="1.0206E-2"/>
    <n v="-6.2039999999999994E-3"/>
    <n v="-1.2275999999999999E-2"/>
    <n v="-2.264E-3"/>
    <n v="0"/>
    <n v="0"/>
    <n v="0"/>
    <n v="0"/>
    <n v="0"/>
  </r>
  <r>
    <s v="3465"/>
    <s v="進泰電子"/>
    <x v="44"/>
    <n v="189.5"/>
    <n v="192"/>
    <n v="189"/>
    <n v="189.5"/>
    <n v="190.5"/>
    <n v="6"/>
    <n v="0"/>
    <n v="9"/>
    <n v="-3"/>
    <n v="16"/>
    <n v="0"/>
    <n v="0"/>
    <n v="0"/>
    <n v="0"/>
    <n v="0"/>
    <n v="1.137E-2"/>
    <n v="0"/>
    <n v="1.7010000000000001E-2"/>
    <n v="-5.6849999999999999E-3"/>
    <n v="3.048E-2"/>
    <n v="0"/>
    <n v="0"/>
    <n v="0"/>
    <n v="0"/>
    <n v="0"/>
  </r>
  <r>
    <s v="3466"/>
    <s v="致振"/>
    <x v="32"/>
    <n v="11.3"/>
    <n v="11.55"/>
    <n v="11.85"/>
    <n v="11.95"/>
    <n v="11.95"/>
    <n v="6"/>
    <n v="69"/>
    <n v="-27"/>
    <n v="1"/>
    <n v="10"/>
    <n v="0"/>
    <n v="0"/>
    <n v="0"/>
    <n v="0"/>
    <n v="0"/>
    <n v="6.7800000000000011E-4"/>
    <n v="7.9695000000000009E-3"/>
    <n v="-3.1995000000000001E-3"/>
    <n v="1.1949999999999999E-4"/>
    <n v="1.1950000000000001E-3"/>
    <n v="0"/>
    <n v="0"/>
    <n v="0"/>
    <n v="0"/>
    <n v="0"/>
  </r>
  <r>
    <s v="3479"/>
    <s v="安勤"/>
    <x v="49"/>
    <n v="50.2"/>
    <n v="50.6"/>
    <n v="50.3"/>
    <n v="50.2"/>
    <n v="50.4"/>
    <n v="-2"/>
    <n v="10"/>
    <n v="-4"/>
    <n v="1"/>
    <n v="-8"/>
    <n v="0"/>
    <n v="0"/>
    <n v="0"/>
    <n v="0"/>
    <n v="0"/>
    <n v="-1.0040000000000001E-3"/>
    <n v="5.0600000000000003E-3"/>
    <n v="-2.0119999999999999E-3"/>
    <n v="5.0200000000000006E-4"/>
    <n v="-4.032E-3"/>
    <n v="0"/>
    <n v="0"/>
    <n v="0"/>
    <n v="0"/>
    <n v="0"/>
  </r>
  <r>
    <s v="3481"/>
    <s v="群創"/>
    <x v="52"/>
    <n v="21.8"/>
    <n v="22.25"/>
    <n v="21.45"/>
    <n v="21.8"/>
    <n v="22.3"/>
    <n v="37697"/>
    <n v="-48366"/>
    <n v="-44875"/>
    <n v="19568"/>
    <n v="-9778"/>
    <n v="-2895"/>
    <n v="2187"/>
    <n v="-11572"/>
    <n v="-17900"/>
    <n v="368"/>
    <n v="8.2179459999999995"/>
    <n v="-10.761435000000001"/>
    <n v="-9.6256874999999997"/>
    <n v="4.2658240000000003"/>
    <n v="-2.1804939999999999"/>
    <n v="-0.63110999999999995"/>
    <n v="0.48660750000000003"/>
    <n v="-2.4821939999999998"/>
    <n v="-3.9022000000000001"/>
    <n v="8.2063999999999998E-2"/>
  </r>
  <r>
    <s v="3483"/>
    <s v="力致"/>
    <x v="7"/>
    <n v="87"/>
    <n v="93.5"/>
    <n v="93.2"/>
    <n v="88.8"/>
    <n v="89.1"/>
    <n v="-204"/>
    <n v="-255"/>
    <n v="-719"/>
    <n v="-439"/>
    <n v="19"/>
    <n v="40"/>
    <n v="0"/>
    <n v="0"/>
    <n v="0"/>
    <n v="0"/>
    <n v="-0.17748"/>
    <n v="-0.238425"/>
    <n v="-0.67010800000000004"/>
    <n v="-0.38983199999999996"/>
    <n v="1.6929E-2"/>
    <n v="3.4799999999999998E-2"/>
    <n v="0"/>
    <n v="0"/>
    <n v="0"/>
    <n v="0"/>
  </r>
  <r>
    <s v="3484"/>
    <s v="崧騰"/>
    <x v="15"/>
    <n v="68"/>
    <n v="69.5"/>
    <n v="69.8"/>
    <n v="68.599999999999994"/>
    <n v="70"/>
    <n v="154"/>
    <n v="-326"/>
    <n v="-113"/>
    <n v="-3"/>
    <n v="127"/>
    <n v="0"/>
    <n v="0"/>
    <n v="0"/>
    <n v="0"/>
    <n v="0"/>
    <n v="0.10471999999999999"/>
    <n v="-0.22656999999999999"/>
    <n v="-7.8874E-2"/>
    <n v="-2.0579999999999999E-3"/>
    <n v="8.8900000000000007E-2"/>
    <n v="0"/>
    <n v="0"/>
    <n v="0"/>
    <n v="0"/>
    <n v="0"/>
  </r>
  <r>
    <s v="3489"/>
    <s v="森寶"/>
    <x v="5"/>
    <n v="11"/>
    <n v="11"/>
    <n v="11.1"/>
    <n v="11"/>
    <n v="11.15"/>
    <n v="0"/>
    <n v="3"/>
    <n v="0"/>
    <n v="-1"/>
    <n v="0"/>
    <n v="0"/>
    <n v="0"/>
    <n v="0"/>
    <n v="0"/>
    <n v="0"/>
    <n v="0"/>
    <n v="3.3E-4"/>
    <n v="0"/>
    <n v="-1.1E-4"/>
    <n v="0"/>
    <n v="0"/>
    <n v="0"/>
    <n v="0"/>
    <n v="0"/>
    <n v="0"/>
  </r>
  <r>
    <s v="3490"/>
    <s v="單井"/>
    <x v="65"/>
    <n v="23.85"/>
    <n v="24.05"/>
    <n v="24.25"/>
    <n v="24"/>
    <n v="24.4"/>
    <n v="55"/>
    <n v="41"/>
    <n v="-21"/>
    <n v="-11"/>
    <n v="86"/>
    <n v="0"/>
    <n v="0"/>
    <n v="0"/>
    <n v="0"/>
    <n v="0"/>
    <n v="1.3117500000000001E-2"/>
    <n v="9.8605000000000012E-3"/>
    <n v="-5.0924999999999998E-3"/>
    <n v="-2.64E-3"/>
    <n v="2.0983999999999999E-2"/>
    <n v="0"/>
    <n v="0"/>
    <n v="0"/>
    <n v="0"/>
    <n v="0"/>
  </r>
  <r>
    <s v="3491"/>
    <s v="昇達科"/>
    <x v="32"/>
    <n v="64"/>
    <n v="64.3"/>
    <n v="64.599999999999994"/>
    <n v="65"/>
    <n v="66.7"/>
    <n v="30"/>
    <n v="44"/>
    <n v="14"/>
    <n v="14"/>
    <n v="68"/>
    <n v="0"/>
    <n v="0"/>
    <n v="0"/>
    <n v="0"/>
    <n v="0"/>
    <n v="1.9199999999999998E-2"/>
    <n v="2.8291999999999998E-2"/>
    <n v="9.0439999999999982E-3"/>
    <n v="9.1000000000000004E-3"/>
    <n v="4.5356E-2"/>
    <n v="0"/>
    <n v="0"/>
    <n v="0"/>
    <n v="0"/>
    <n v="0"/>
  </r>
  <r>
    <s v="3492"/>
    <s v="長盛"/>
    <x v="15"/>
    <n v="18"/>
    <n v="18"/>
    <n v="18.05"/>
    <n v="17.899999999999999"/>
    <n v="17.95"/>
    <n v="-2"/>
    <n v="21"/>
    <n v="0"/>
    <n v="-2"/>
    <n v="2"/>
    <n v="0"/>
    <n v="0"/>
    <n v="0"/>
    <n v="0"/>
    <n v="0"/>
    <n v="-3.6000000000000002E-4"/>
    <n v="3.7799999999999999E-3"/>
    <n v="0"/>
    <n v="-3.5799999999999997E-4"/>
    <n v="3.59E-4"/>
    <n v="0"/>
    <n v="0"/>
    <n v="0"/>
    <n v="0"/>
    <n v="0"/>
  </r>
  <r>
    <s v="3494"/>
    <s v="誠研"/>
    <x v="44"/>
    <n v="3.33"/>
    <n v="3.5"/>
    <n v="3.62"/>
    <n v="3.5"/>
    <n v="3.47"/>
    <n v="49"/>
    <n v="22"/>
    <n v="15"/>
    <n v="6"/>
    <n v="35"/>
    <n v="0"/>
    <n v="0"/>
    <n v="0"/>
    <n v="0"/>
    <n v="0"/>
    <n v="1.6317000000000003E-3"/>
    <n v="7.6999999999999996E-4"/>
    <n v="5.4300000000000008E-4"/>
    <n v="2.1000000000000001E-4"/>
    <n v="1.2145000000000001E-3"/>
    <n v="0"/>
    <n v="0"/>
    <n v="0"/>
    <n v="0"/>
    <n v="0"/>
  </r>
  <r>
    <s v="3498"/>
    <s v="陽程"/>
    <x v="45"/>
    <n v="36"/>
    <n v="36.1"/>
    <n v="36.1"/>
    <n v="35.9"/>
    <n v="36.700000000000003"/>
    <n v="71"/>
    <n v="29"/>
    <n v="41"/>
    <n v="47"/>
    <n v="139"/>
    <n v="0"/>
    <n v="0"/>
    <n v="0"/>
    <n v="0"/>
    <n v="0"/>
    <n v="2.5559999999999999E-2"/>
    <n v="1.0469000000000001E-2"/>
    <n v="1.4801000000000002E-2"/>
    <n v="1.6872999999999999E-2"/>
    <n v="5.1013000000000003E-2"/>
    <n v="0"/>
    <n v="0"/>
    <n v="0"/>
    <n v="0"/>
    <n v="0"/>
  </r>
  <r>
    <s v="3499"/>
    <s v="環天科"/>
    <x v="44"/>
    <n v="12.6"/>
    <n v="12.55"/>
    <n v="12.55"/>
    <n v="12.6"/>
    <n v="12.6"/>
    <n v="30"/>
    <n v="10"/>
    <n v="23"/>
    <n v="4"/>
    <n v="14"/>
    <n v="0"/>
    <n v="0"/>
    <n v="0"/>
    <n v="0"/>
    <n v="0"/>
    <n v="3.7799999999999999E-3"/>
    <n v="1.255E-3"/>
    <n v="2.8865000000000002E-3"/>
    <n v="5.04E-4"/>
    <n v="1.7640000000000002E-3"/>
    <n v="0"/>
    <n v="0"/>
    <n v="0"/>
    <n v="0"/>
    <n v="0"/>
  </r>
  <r>
    <s v="3501"/>
    <s v="維熹"/>
    <x v="15"/>
    <n v="48.85"/>
    <n v="49"/>
    <n v="50.1"/>
    <n v="50.1"/>
    <n v="50.6"/>
    <n v="32"/>
    <n v="-18"/>
    <n v="80"/>
    <n v="11"/>
    <n v="11"/>
    <n v="0"/>
    <n v="0"/>
    <n v="0"/>
    <n v="0"/>
    <n v="0"/>
    <n v="1.5632E-2"/>
    <n v="-8.8199999999999997E-3"/>
    <n v="4.0079999999999998E-2"/>
    <n v="5.5110000000000003E-3"/>
    <n v="5.5660000000000006E-3"/>
    <n v="0"/>
    <n v="0"/>
    <n v="0"/>
    <n v="0"/>
    <n v="0"/>
  </r>
  <r>
    <s v="3504"/>
    <s v="揚明光"/>
    <x v="63"/>
    <n v="76"/>
    <n v="73.2"/>
    <n v="74"/>
    <n v="74.5"/>
    <n v="74.599999999999994"/>
    <n v="-48"/>
    <n v="-1055"/>
    <n v="223"/>
    <n v="109"/>
    <n v="102"/>
    <n v="0"/>
    <n v="0"/>
    <n v="0"/>
    <n v="0"/>
    <n v="0"/>
    <n v="-3.6479999999999999E-2"/>
    <n v="-0.77225999999999995"/>
    <n v="0.16502"/>
    <n v="8.1204999999999999E-2"/>
    <n v="7.6091999999999993E-2"/>
    <n v="0"/>
    <n v="0"/>
    <n v="0"/>
    <n v="0"/>
    <n v="0"/>
  </r>
  <r>
    <s v="3508"/>
    <s v="位速"/>
    <x v="7"/>
    <n v="21.4"/>
    <n v="21.9"/>
    <n v="21.7"/>
    <n v="21.9"/>
    <n v="22.45"/>
    <n v="83"/>
    <n v="-58"/>
    <n v="-35"/>
    <n v="76"/>
    <n v="-2"/>
    <n v="0"/>
    <n v="0"/>
    <n v="0"/>
    <n v="0"/>
    <n v="0"/>
    <n v="1.7761999999999997E-2"/>
    <n v="-1.2701999999999998E-2"/>
    <n v="-7.5950000000000002E-3"/>
    <n v="1.6643999999999999E-2"/>
    <n v="-4.4899999999999996E-4"/>
    <n v="0"/>
    <n v="0"/>
    <n v="0"/>
    <n v="0"/>
    <n v="0"/>
  </r>
  <r>
    <s v="3511"/>
    <s v="矽瑪"/>
    <x v="15"/>
    <n v="27.85"/>
    <n v="30.6"/>
    <n v="30.55"/>
    <n v="30.65"/>
    <n v="31.55"/>
    <n v="-80"/>
    <n v="276"/>
    <n v="-383"/>
    <n v="1"/>
    <n v="3"/>
    <n v="0"/>
    <n v="0"/>
    <n v="0"/>
    <n v="0"/>
    <n v="0"/>
    <n v="-2.2280000000000001E-2"/>
    <n v="8.4456000000000003E-2"/>
    <n v="-0.1170065"/>
    <n v="3.0649999999999997E-4"/>
    <n v="9.4650000000000008E-4"/>
    <n v="0"/>
    <n v="0"/>
    <n v="0"/>
    <n v="0"/>
    <n v="0"/>
  </r>
  <r>
    <s v="3512"/>
    <s v="皇龍"/>
    <x v="7"/>
    <n v="32.799999999999997"/>
    <n v="32.950000000000003"/>
    <n v="32.700000000000003"/>
    <n v="32.200000000000003"/>
    <n v="32.25"/>
    <n v="8"/>
    <n v="8"/>
    <n v="-1"/>
    <n v="22"/>
    <n v="14"/>
    <n v="0"/>
    <n v="0"/>
    <n v="0"/>
    <n v="0"/>
    <n v="0"/>
    <n v="2.6239999999999996E-3"/>
    <n v="2.6360000000000003E-3"/>
    <n v="-3.2700000000000003E-4"/>
    <n v="7.0840000000000009E-3"/>
    <n v="4.5149999999999999E-3"/>
    <n v="0"/>
    <n v="0"/>
    <n v="0"/>
    <n v="0"/>
    <n v="0"/>
  </r>
  <r>
    <s v="3515"/>
    <s v="華擎"/>
    <x v="36"/>
    <n v="155"/>
    <n v="159"/>
    <n v="162.5"/>
    <n v="164.5"/>
    <n v="163"/>
    <n v="229"/>
    <n v="208"/>
    <n v="-36"/>
    <n v="39"/>
    <n v="14"/>
    <n v="0"/>
    <n v="208"/>
    <n v="208"/>
    <n v="0"/>
    <n v="-161"/>
    <n v="0.35494999999999999"/>
    <n v="0.33072000000000001"/>
    <n v="-5.8500000000000003E-2"/>
    <n v="6.4155000000000004E-2"/>
    <n v="2.282E-2"/>
    <n v="0"/>
    <n v="0.33072000000000001"/>
    <n v="0.33800000000000002"/>
    <n v="0"/>
    <n v="-0.26243"/>
  </r>
  <r>
    <s v="3516"/>
    <s v="亞帝歐"/>
    <x v="65"/>
    <n v="16.95"/>
    <n v="17.55"/>
    <n v="17"/>
    <n v="16.75"/>
    <n v="17"/>
    <n v="-31"/>
    <n v="65"/>
    <n v="-26"/>
    <n v="-9"/>
    <n v="-15"/>
    <n v="0"/>
    <n v="0"/>
    <n v="0"/>
    <n v="0"/>
    <n v="0"/>
    <n v="-5.2544999999999996E-3"/>
    <n v="1.1407499999999999E-2"/>
    <n v="-4.4200000000000003E-3"/>
    <n v="-1.5074999999999999E-3"/>
    <n v="-2.5500000000000002E-3"/>
    <n v="0"/>
    <n v="0"/>
    <n v="0"/>
    <n v="0"/>
    <n v="0"/>
  </r>
  <r>
    <s v="3518"/>
    <s v="柏騰"/>
    <x v="7"/>
    <n v="25.5"/>
    <n v="25.85"/>
    <n v="25.85"/>
    <n v="26"/>
    <n v="26.25"/>
    <n v="25"/>
    <n v="23"/>
    <n v="16"/>
    <n v="2"/>
    <n v="-2"/>
    <n v="0"/>
    <n v="0"/>
    <n v="0"/>
    <n v="0"/>
    <n v="0"/>
    <n v="6.3749999999999996E-3"/>
    <n v="5.9455000000000003E-3"/>
    <n v="4.1359999999999999E-3"/>
    <n v="5.1999999999999995E-4"/>
    <n v="-5.2499999999999997E-4"/>
    <n v="0"/>
    <n v="0"/>
    <n v="0"/>
    <n v="0"/>
    <n v="0"/>
  </r>
  <r>
    <s v="3520"/>
    <s v="華盈"/>
    <x v="15"/>
    <n v="13.65"/>
    <n v="13.6"/>
    <n v="13.7"/>
    <n v="13.65"/>
    <n v="13.5"/>
    <n v="0"/>
    <n v="-2"/>
    <n v="0"/>
    <n v="10"/>
    <n v="-6"/>
    <n v="0"/>
    <n v="0"/>
    <n v="0"/>
    <n v="0"/>
    <n v="0"/>
    <n v="0"/>
    <n v="-2.72E-4"/>
    <n v="0"/>
    <n v="1.3649999999999999E-3"/>
    <n v="-8.0999999999999996E-4"/>
    <n v="0"/>
    <n v="0"/>
    <n v="0"/>
    <n v="0"/>
    <n v="0"/>
  </r>
  <r>
    <s v="3521"/>
    <s v="鴻翊"/>
    <x v="57"/>
    <n v="12"/>
    <n v="12.3"/>
    <n v="12.15"/>
    <n v="12.25"/>
    <n v="12.15"/>
    <n v="6"/>
    <n v="6"/>
    <n v="2"/>
    <n v="-3"/>
    <n v="2"/>
    <n v="0"/>
    <n v="0"/>
    <n v="0"/>
    <n v="0"/>
    <n v="0"/>
    <n v="7.2000000000000005E-4"/>
    <n v="7.3800000000000016E-4"/>
    <n v="2.43E-4"/>
    <n v="-3.6749999999999999E-4"/>
    <n v="2.43E-4"/>
    <n v="0"/>
    <n v="0"/>
    <n v="0"/>
    <n v="0"/>
    <n v="0"/>
  </r>
  <r>
    <s v="3522"/>
    <s v="御頂"/>
    <x v="28"/>
    <n v="10.050000000000001"/>
    <n v="10.15"/>
    <n v="10.1"/>
    <n v="10.15"/>
    <n v="10.5"/>
    <n v="-9"/>
    <n v="14"/>
    <n v="-17"/>
    <n v="-16"/>
    <n v="10"/>
    <n v="0"/>
    <n v="0"/>
    <n v="0"/>
    <n v="0"/>
    <n v="0"/>
    <n v="-9.0450000000000003E-4"/>
    <n v="1.421E-3"/>
    <n v="-1.717E-3"/>
    <n v="-1.624E-3"/>
    <n v="1.0499999999999999E-3"/>
    <n v="0"/>
    <n v="0"/>
    <n v="0"/>
    <n v="0"/>
    <n v="0"/>
  </r>
  <r>
    <s v="3523"/>
    <s v="迎輝"/>
    <x v="65"/>
    <n v="9.6999999999999993"/>
    <n v="9.69"/>
    <n v="9.65"/>
    <n v="9.6"/>
    <n v="9.6"/>
    <n v="0"/>
    <n v="4"/>
    <n v="1"/>
    <n v="0"/>
    <n v="0"/>
    <n v="0"/>
    <n v="0"/>
    <n v="0"/>
    <n v="0"/>
    <n v="0"/>
    <n v="0"/>
    <n v="3.8759999999999999E-4"/>
    <n v="9.6500000000000001E-5"/>
    <n v="0"/>
    <n v="0"/>
    <n v="0"/>
    <n v="0"/>
    <n v="0"/>
    <n v="0"/>
    <n v="0"/>
  </r>
  <r>
    <s v="3526"/>
    <s v="凡甲"/>
    <x v="15"/>
    <n v="131.5"/>
    <n v="135"/>
    <n v="135"/>
    <n v="133.5"/>
    <n v="135"/>
    <n v="15"/>
    <n v="75"/>
    <n v="-8"/>
    <n v="-36"/>
    <n v="17"/>
    <n v="0"/>
    <n v="0"/>
    <n v="0"/>
    <n v="0"/>
    <n v="0"/>
    <n v="1.9724999999999999E-2"/>
    <n v="0.10125000000000001"/>
    <n v="-1.0800000000000001E-2"/>
    <n v="-4.8059999999999999E-2"/>
    <n v="2.2950000000000002E-2"/>
    <n v="0"/>
    <n v="0"/>
    <n v="0"/>
    <n v="0"/>
    <n v="0"/>
  </r>
  <r>
    <s v="3527"/>
    <s v="聚積"/>
    <x v="46"/>
    <n v="95"/>
    <n v="98.1"/>
    <n v="100"/>
    <n v="99.9"/>
    <n v="103"/>
    <n v="50"/>
    <n v="27"/>
    <n v="-27"/>
    <n v="115"/>
    <n v="117"/>
    <n v="0"/>
    <n v="0"/>
    <n v="0"/>
    <n v="0"/>
    <n v="0"/>
    <n v="4.7500000000000001E-2"/>
    <n v="2.6486999999999997E-2"/>
    <n v="-2.7E-2"/>
    <n v="0.114885"/>
    <n v="0.12051000000000001"/>
    <n v="0"/>
    <n v="0"/>
    <n v="0"/>
    <n v="0"/>
    <n v="0"/>
  </r>
  <r>
    <s v="3528"/>
    <s v="安馳"/>
    <x v="14"/>
    <n v="45.85"/>
    <n v="46.05"/>
    <n v="45.6"/>
    <n v="45.6"/>
    <n v="45.65"/>
    <n v="0"/>
    <n v="-7"/>
    <n v="-9"/>
    <n v="-5"/>
    <n v="2"/>
    <n v="0"/>
    <n v="0"/>
    <n v="0"/>
    <n v="0"/>
    <n v="0"/>
    <n v="0"/>
    <n v="-3.2234999999999998E-3"/>
    <n v="-4.104E-3"/>
    <n v="-2.2799999999999999E-3"/>
    <n v="9.1299999999999997E-4"/>
    <n v="0"/>
    <n v="0"/>
    <n v="0"/>
    <n v="0"/>
    <n v="0"/>
  </r>
  <r>
    <s v="3529"/>
    <s v="力旺"/>
    <x v="46"/>
    <n v="897"/>
    <n v="930"/>
    <n v="930"/>
    <n v="955"/>
    <n v="938"/>
    <n v="-125"/>
    <n v="36"/>
    <n v="-193"/>
    <n v="5"/>
    <n v="-136"/>
    <n v="84"/>
    <n v="25"/>
    <n v="79"/>
    <n v="52"/>
    <n v="7"/>
    <n v="-1.1212500000000001"/>
    <n v="0.33479999999999999"/>
    <n v="-1.7948999999999999"/>
    <n v="4.7750000000000001E-2"/>
    <n v="-1.2756799999999999"/>
    <n v="0.75348000000000004"/>
    <n v="0.23250000000000001"/>
    <n v="0.73470000000000002"/>
    <n v="0.49659999999999999"/>
    <n v="6.5659999999999996E-2"/>
  </r>
  <r>
    <s v="3530"/>
    <s v="晶相光"/>
    <x v="46"/>
    <n v="99.8"/>
    <n v="103.5"/>
    <n v="108"/>
    <n v="107.5"/>
    <n v="118"/>
    <n v="283"/>
    <n v="-243"/>
    <n v="-399"/>
    <n v="-481"/>
    <n v="-23"/>
    <n v="0"/>
    <n v="0"/>
    <n v="0"/>
    <n v="0"/>
    <n v="683"/>
    <n v="0.28243399999999996"/>
    <n v="-0.25150499999999998"/>
    <n v="-0.43092000000000003"/>
    <n v="-0.51707499999999995"/>
    <n v="-2.7140000000000001E-2"/>
    <n v="0"/>
    <n v="0"/>
    <n v="0"/>
    <n v="0"/>
    <n v="0.80593999999999999"/>
  </r>
  <r>
    <s v="3531"/>
    <s v="先益"/>
    <x v="28"/>
    <n v="23.15"/>
    <n v="23.35"/>
    <n v="23.15"/>
    <n v="22.9"/>
    <n v="22.9"/>
    <n v="0"/>
    <n v="0"/>
    <n v="-3"/>
    <n v="7"/>
    <n v="0"/>
    <n v="0"/>
    <n v="0"/>
    <n v="0"/>
    <n v="0"/>
    <n v="0"/>
    <n v="0"/>
    <n v="0"/>
    <n v="-6.9449999999999991E-4"/>
    <n v="1.6029999999999998E-3"/>
    <n v="0"/>
    <n v="0"/>
    <n v="0"/>
    <n v="0"/>
    <n v="0"/>
    <n v="0"/>
  </r>
  <r>
    <s v="3532"/>
    <s v="台勝科"/>
    <x v="50"/>
    <n v="156"/>
    <n v="171.5"/>
    <n v="166"/>
    <n v="168"/>
    <n v="167.5"/>
    <n v="223"/>
    <n v="-635"/>
    <n v="-732"/>
    <n v="236"/>
    <n v="-28"/>
    <n v="0"/>
    <n v="99"/>
    <n v="12"/>
    <n v="0"/>
    <n v="0"/>
    <n v="0.34788000000000002"/>
    <n v="-1.0890249999999999"/>
    <n v="-1.21512"/>
    <n v="0.39648"/>
    <n v="-4.6899999999999997E-2"/>
    <n v="0"/>
    <n v="0.16978499999999999"/>
    <n v="1.992E-2"/>
    <n v="0"/>
    <n v="0"/>
  </r>
  <r>
    <s v="3533"/>
    <s v="嘉澤"/>
    <x v="15"/>
    <n v="554"/>
    <n v="559"/>
    <n v="569"/>
    <n v="577"/>
    <n v="592"/>
    <n v="-147"/>
    <n v="28"/>
    <n v="113"/>
    <n v="185"/>
    <n v="-77"/>
    <n v="99"/>
    <n v="163"/>
    <n v="58"/>
    <n v="37"/>
    <n v="383"/>
    <n v="-0.81437999999999999"/>
    <n v="0.15651999999999999"/>
    <n v="0.64297000000000004"/>
    <n v="1.06745"/>
    <n v="-0.45584000000000002"/>
    <n v="0.54845999999999995"/>
    <n v="0.91117000000000004"/>
    <n v="0.33001999999999998"/>
    <n v="0.21349000000000001"/>
    <n v="2.26736"/>
  </r>
  <r>
    <s v="3535"/>
    <s v="晶彩科"/>
    <x v="45"/>
    <n v="16.350000000000001"/>
    <n v="16.600000000000001"/>
    <n v="16.8"/>
    <n v="16.75"/>
    <n v="16.850000000000001"/>
    <n v="84"/>
    <n v="100"/>
    <n v="89"/>
    <n v="-10"/>
    <n v="49"/>
    <n v="0"/>
    <n v="0"/>
    <n v="0"/>
    <n v="0"/>
    <n v="0"/>
    <n v="1.3734000000000001E-2"/>
    <n v="1.6600000000000004E-2"/>
    <n v="1.4952E-2"/>
    <n v="-1.6750000000000001E-3"/>
    <n v="8.2565000000000017E-3"/>
    <n v="0"/>
    <n v="0"/>
    <n v="0"/>
    <n v="0"/>
    <n v="0"/>
  </r>
  <r>
    <s v="3536"/>
    <s v="誠創"/>
    <x v="65"/>
    <n v="8"/>
    <n v="7.93"/>
    <n v="7.52"/>
    <n v="7.2"/>
    <n v="7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4"/>
    <n v="37.700000000000003"/>
    <n v="38.15"/>
    <n v="38.299999999999997"/>
    <n v="38.450000000000003"/>
    <n v="38.85"/>
    <n v="87"/>
    <n v="38"/>
    <n v="2"/>
    <n v="48"/>
    <n v="20"/>
    <n v="0"/>
    <n v="0"/>
    <n v="0"/>
    <n v="0"/>
    <n v="0"/>
    <n v="3.2799000000000002E-2"/>
    <n v="1.4497000000000001E-2"/>
    <n v="7.6599999999999997E-4"/>
    <n v="1.8456E-2"/>
    <n v="7.77E-3"/>
    <n v="0"/>
    <n v="0"/>
    <n v="0"/>
    <n v="0"/>
    <n v="0"/>
  </r>
  <r>
    <s v="3540"/>
    <s v="曜越"/>
    <x v="42"/>
    <n v="69.7"/>
    <n v="70.8"/>
    <n v="70.8"/>
    <n v="70.7"/>
    <n v="71.099999999999994"/>
    <n v="150"/>
    <n v="61"/>
    <n v="131"/>
    <n v="218"/>
    <n v="-17"/>
    <n v="0"/>
    <n v="0"/>
    <n v="0"/>
    <n v="0"/>
    <n v="0"/>
    <n v="0.10455"/>
    <n v="4.3188000000000004E-2"/>
    <n v="9.2747999999999997E-2"/>
    <n v="0.15412600000000001"/>
    <n v="-1.2086999999999999E-2"/>
    <n v="0"/>
    <n v="0"/>
    <n v="0"/>
    <n v="0"/>
    <n v="0"/>
  </r>
  <r>
    <s v="3541"/>
    <s v="西柏"/>
    <x v="32"/>
    <n v="44.05"/>
    <n v="44"/>
    <n v="44.05"/>
    <n v="44.15"/>
    <n v="45.55"/>
    <n v="-5"/>
    <n v="5"/>
    <n v="11"/>
    <n v="25"/>
    <n v="18"/>
    <n v="0"/>
    <n v="0"/>
    <n v="0"/>
    <n v="0"/>
    <n v="0"/>
    <n v="-2.2025E-3"/>
    <n v="2.2000000000000001E-3"/>
    <n v="4.8454999999999991E-3"/>
    <n v="1.10375E-2"/>
    <n v="8.1989999999999997E-3"/>
    <n v="0"/>
    <n v="0"/>
    <n v="0"/>
    <n v="0"/>
    <n v="0"/>
  </r>
  <r>
    <s v="3543"/>
    <s v="州巧"/>
    <x v="52"/>
    <n v="27"/>
    <n v="27.05"/>
    <n v="27.7"/>
    <n v="27.5"/>
    <n v="28"/>
    <n v="13"/>
    <n v="22"/>
    <n v="47"/>
    <n v="-28"/>
    <n v="52"/>
    <n v="0"/>
    <n v="0"/>
    <n v="0"/>
    <n v="0"/>
    <n v="0"/>
    <n v="3.5100000000000001E-3"/>
    <n v="5.9510000000000006E-3"/>
    <n v="1.3018999999999999E-2"/>
    <n v="-7.7000000000000002E-3"/>
    <n v="1.456E-2"/>
    <n v="0"/>
    <n v="0"/>
    <n v="0"/>
    <n v="0"/>
    <n v="0"/>
  </r>
  <r>
    <s v="3545"/>
    <s v="敦泰"/>
    <x v="46"/>
    <n v="190"/>
    <n v="199.5"/>
    <n v="192.5"/>
    <n v="200"/>
    <n v="199.5"/>
    <n v="6186"/>
    <n v="-3159"/>
    <n v="-233"/>
    <n v="3290"/>
    <n v="-1340"/>
    <n v="82"/>
    <n v="424"/>
    <n v="17"/>
    <n v="-252"/>
    <n v="-7"/>
    <n v="11.753399999999999"/>
    <n v="-6.3022049999999998"/>
    <n v="-0.44852500000000001"/>
    <n v="6.58"/>
    <n v="-2.6732999999999998"/>
    <n v="0.15579999999999999"/>
    <n v="0.84587999999999997"/>
    <n v="3.2724999999999997E-2"/>
    <n v="-0.504"/>
    <n v="-1.3965E-2"/>
  </r>
  <r>
    <s v="3546"/>
    <s v="宇峻"/>
    <x v="66"/>
    <n v="88.2"/>
    <n v="89.9"/>
    <n v="88.8"/>
    <n v="88.3"/>
    <n v="88.6"/>
    <n v="-47"/>
    <n v="125"/>
    <n v="-126"/>
    <n v="7"/>
    <n v="-18"/>
    <n v="0"/>
    <n v="0"/>
    <n v="0"/>
    <n v="0"/>
    <n v="0"/>
    <n v="-4.1454000000000005E-2"/>
    <n v="0.112375"/>
    <n v="-0.11188799999999999"/>
    <n v="6.1809999999999999E-3"/>
    <n v="-1.5948E-2"/>
    <n v="0"/>
    <n v="0"/>
    <n v="0"/>
    <n v="0"/>
    <n v="0"/>
  </r>
  <r>
    <s v="3548"/>
    <s v="兆利"/>
    <x v="15"/>
    <n v="66.900000000000006"/>
    <n v="68.5"/>
    <n v="72"/>
    <n v="71.900000000000006"/>
    <n v="72.599999999999994"/>
    <n v="51"/>
    <n v="72"/>
    <n v="30"/>
    <n v="-124"/>
    <n v="-47"/>
    <n v="0"/>
    <n v="0"/>
    <n v="0"/>
    <n v="0"/>
    <n v="0"/>
    <n v="3.4119000000000003E-2"/>
    <n v="4.9320000000000003E-2"/>
    <n v="2.1600000000000001E-2"/>
    <n v="-8.9155999999999999E-2"/>
    <n v="-3.4122E-2"/>
    <n v="0"/>
    <n v="0"/>
    <n v="0"/>
    <n v="0"/>
    <n v="0"/>
  </r>
  <r>
    <s v="3550"/>
    <s v="聯穎"/>
    <x v="45"/>
    <n v="18"/>
    <n v="18.100000000000001"/>
    <n v="18.25"/>
    <n v="18.100000000000001"/>
    <n v="18.2"/>
    <n v="92"/>
    <n v="-162"/>
    <n v="115"/>
    <n v="-21"/>
    <n v="68"/>
    <n v="0"/>
    <n v="2"/>
    <n v="1"/>
    <n v="0"/>
    <n v="0"/>
    <n v="1.6559999999999998E-2"/>
    <n v="-2.9322000000000004E-2"/>
    <n v="2.0987499999999999E-2"/>
    <n v="-3.8010000000000001E-3"/>
    <n v="1.2376E-2"/>
    <n v="0"/>
    <n v="3.6200000000000002E-4"/>
    <n v="1.8249999999999999E-4"/>
    <n v="0"/>
    <n v="0"/>
  </r>
  <r>
    <s v="3551"/>
    <s v="世禾"/>
    <x v="45"/>
    <n v="50.3"/>
    <n v="51.3"/>
    <n v="51.3"/>
    <n v="51.5"/>
    <n v="52.3"/>
    <n v="48"/>
    <n v="42"/>
    <n v="7"/>
    <n v="8"/>
    <n v="29"/>
    <n v="0"/>
    <n v="0"/>
    <n v="0"/>
    <n v="0"/>
    <n v="0"/>
    <n v="2.4143999999999995E-2"/>
    <n v="2.1545999999999999E-2"/>
    <n v="3.5909999999999996E-3"/>
    <n v="4.1200000000000004E-3"/>
    <n v="1.5166999999999998E-2"/>
    <n v="0"/>
    <n v="0"/>
    <n v="0"/>
    <n v="0"/>
    <n v="0"/>
  </r>
  <r>
    <s v="3552"/>
    <s v="同致"/>
    <x v="6"/>
    <n v="194"/>
    <n v="196"/>
    <n v="198"/>
    <n v="203.5"/>
    <n v="212"/>
    <n v="63"/>
    <n v="-1932"/>
    <n v="178"/>
    <n v="202"/>
    <n v="-613"/>
    <n v="0"/>
    <n v="0"/>
    <n v="0"/>
    <n v="0"/>
    <n v="0"/>
    <n v="0.12222"/>
    <n v="-3.7867199999999999"/>
    <n v="0.35243999999999998"/>
    <n v="0.41106999999999999"/>
    <n v="-1.29956"/>
    <n v="0"/>
    <n v="0"/>
    <n v="0"/>
    <n v="0"/>
    <n v="0"/>
  </r>
  <r>
    <s v="3555"/>
    <s v="重鵬"/>
    <x v="46"/>
    <n v="31.95"/>
    <n v="31.95"/>
    <n v="30.9"/>
    <n v="32.5"/>
    <n v="33"/>
    <n v="-1"/>
    <n v="-1"/>
    <n v="-1"/>
    <n v="0"/>
    <n v="0"/>
    <n v="0"/>
    <n v="0"/>
    <n v="0"/>
    <n v="0"/>
    <n v="0"/>
    <n v="-3.1950000000000001E-4"/>
    <n v="-3.1950000000000001E-4"/>
    <n v="-3.0899999999999998E-4"/>
    <n v="0"/>
    <n v="0"/>
    <n v="0"/>
    <n v="0"/>
    <n v="0"/>
    <n v="0"/>
    <n v="0"/>
  </r>
  <r>
    <s v="3556"/>
    <s v="禾瑞亞"/>
    <x v="46"/>
    <n v="59.2"/>
    <n v="60.3"/>
    <n v="60.3"/>
    <n v="60.5"/>
    <n v="61.9"/>
    <n v="93"/>
    <n v="-104"/>
    <n v="-23"/>
    <n v="22"/>
    <n v="88"/>
    <n v="0"/>
    <n v="0"/>
    <n v="0"/>
    <n v="0"/>
    <n v="0"/>
    <n v="5.5056000000000001E-2"/>
    <n v="-6.2712000000000004E-2"/>
    <n v="-1.3868999999999999E-2"/>
    <n v="1.3310000000000001E-2"/>
    <n v="5.4472E-2"/>
    <n v="0"/>
    <n v="0"/>
    <n v="0"/>
    <n v="0"/>
    <n v="0"/>
  </r>
  <r>
    <s v="3557"/>
    <s v="嘉威"/>
    <x v="2"/>
    <n v="83.2"/>
    <n v="83.3"/>
    <n v="84.3"/>
    <n v="83.5"/>
    <n v="83.4"/>
    <n v="22"/>
    <n v="7"/>
    <n v="48"/>
    <n v="7"/>
    <n v="-5"/>
    <n v="0"/>
    <n v="0"/>
    <n v="0"/>
    <n v="0"/>
    <n v="0"/>
    <n v="1.8304000000000001E-2"/>
    <n v="5.8310000000000002E-3"/>
    <n v="4.0463999999999993E-2"/>
    <n v="5.8450000000000004E-3"/>
    <n v="-4.1700000000000001E-3"/>
    <n v="0"/>
    <n v="0"/>
    <n v="0"/>
    <n v="0"/>
    <n v="0"/>
  </r>
  <r>
    <s v="3558"/>
    <s v="神準"/>
    <x v="37"/>
    <n v="90.8"/>
    <n v="90.8"/>
    <n v="91"/>
    <n v="89.7"/>
    <n v="90.7"/>
    <n v="5"/>
    <n v="-28"/>
    <n v="-6"/>
    <n v="-24"/>
    <n v="6"/>
    <n v="0"/>
    <n v="0"/>
    <n v="0"/>
    <n v="0"/>
    <n v="0"/>
    <n v="4.5399999999999998E-3"/>
    <n v="-2.5424000000000002E-2"/>
    <n v="-5.4599999999999996E-3"/>
    <n v="-2.1528000000000002E-2"/>
    <n v="5.4420000000000007E-3"/>
    <n v="0"/>
    <n v="0"/>
    <n v="0"/>
    <n v="0"/>
    <n v="0"/>
  </r>
  <r>
    <s v="3563"/>
    <s v="牧德"/>
    <x v="45"/>
    <n v="232"/>
    <n v="233.5"/>
    <n v="239"/>
    <n v="234"/>
    <n v="235"/>
    <n v="16"/>
    <n v="19"/>
    <n v="-10"/>
    <n v="-76"/>
    <n v="4"/>
    <n v="0"/>
    <n v="0"/>
    <n v="0"/>
    <n v="0"/>
    <n v="0"/>
    <n v="3.712E-2"/>
    <n v="4.4365000000000002E-2"/>
    <n v="-2.3900000000000001E-2"/>
    <n v="-0.17784"/>
    <n v="9.4000000000000004E-3"/>
    <n v="0"/>
    <n v="0"/>
    <n v="0"/>
    <n v="0"/>
    <n v="0"/>
  </r>
  <r>
    <s v="3564"/>
    <s v="其陽"/>
    <x v="49"/>
    <n v="21.45"/>
    <n v="21.7"/>
    <n v="21.7"/>
    <n v="21.5"/>
    <n v="21.7"/>
    <n v="0"/>
    <n v="-1"/>
    <n v="0"/>
    <n v="0"/>
    <n v="0"/>
    <n v="0"/>
    <n v="0"/>
    <n v="0"/>
    <n v="0"/>
    <n v="0"/>
    <n v="0"/>
    <n v="-2.1699999999999999E-4"/>
    <n v="0"/>
    <n v="0"/>
    <n v="0"/>
    <n v="0"/>
    <n v="0"/>
    <n v="0"/>
    <n v="0"/>
    <n v="0"/>
  </r>
  <r>
    <s v="3567"/>
    <s v="逸昌"/>
    <x v="35"/>
    <n v="31.5"/>
    <n v="32.299999999999997"/>
    <n v="32.049999999999997"/>
    <n v="32"/>
    <n v="32.200000000000003"/>
    <n v="-3"/>
    <n v="17"/>
    <n v="-14"/>
    <n v="-5"/>
    <n v="5"/>
    <n v="0"/>
    <n v="16"/>
    <n v="0"/>
    <n v="0"/>
    <n v="0"/>
    <n v="-9.4499999999999998E-4"/>
    <n v="5.4909999999999994E-3"/>
    <n v="-4.4869999999999997E-3"/>
    <n v="-1.6000000000000001E-3"/>
    <n v="1.6100000000000001E-3"/>
    <n v="0"/>
    <n v="5.1679999999999999E-3"/>
    <n v="0"/>
    <n v="0"/>
    <n v="0"/>
  </r>
  <r>
    <s v="3570"/>
    <s v="大塚"/>
    <x v="55"/>
    <n v="76.7"/>
    <n v="77.8"/>
    <n v="78.099999999999994"/>
    <n v="78.2"/>
    <n v="79.3"/>
    <n v="0"/>
    <n v="1"/>
    <n v="0"/>
    <n v="0"/>
    <n v="1"/>
    <n v="0"/>
    <n v="0"/>
    <n v="0"/>
    <n v="0"/>
    <n v="0"/>
    <n v="0"/>
    <n v="7.7799999999999994E-4"/>
    <n v="0"/>
    <n v="0"/>
    <n v="7.9299999999999998E-4"/>
    <n v="0"/>
    <n v="0"/>
    <n v="0"/>
    <n v="0"/>
    <n v="0"/>
  </r>
  <r>
    <s v="3576"/>
    <s v="聯合再生"/>
    <x v="50"/>
    <n v="13.2"/>
    <n v="13.3"/>
    <n v="13.4"/>
    <n v="13.65"/>
    <n v="13.6"/>
    <n v="4109"/>
    <n v="-3701"/>
    <n v="-2239"/>
    <n v="5973"/>
    <n v="-2377"/>
    <n v="0"/>
    <n v="0"/>
    <n v="0"/>
    <n v="0"/>
    <n v="0"/>
    <n v="0.54238799999999998"/>
    <n v="-0.49223300000000003"/>
    <n v="-0.30002600000000001"/>
    <n v="0.81531449999999994"/>
    <n v="-0.323272"/>
    <n v="0"/>
    <n v="0"/>
    <n v="0"/>
    <n v="0"/>
    <n v="0"/>
  </r>
  <r>
    <s v="3577"/>
    <s v="泓格"/>
    <x v="49"/>
    <n v="33.85"/>
    <n v="34"/>
    <n v="35.200000000000003"/>
    <n v="35.200000000000003"/>
    <n v="35.450000000000003"/>
    <n v="0"/>
    <n v="0"/>
    <n v="0"/>
    <n v="0"/>
    <n v="1"/>
    <n v="0"/>
    <n v="0"/>
    <n v="0"/>
    <n v="0"/>
    <n v="0"/>
    <n v="0"/>
    <n v="0"/>
    <n v="0"/>
    <n v="0"/>
    <n v="3.5450000000000005E-4"/>
    <n v="0"/>
    <n v="0"/>
    <n v="0"/>
    <n v="0"/>
    <n v="0"/>
  </r>
  <r>
    <s v="3580"/>
    <s v="友威科"/>
    <x v="45"/>
    <n v="59.1"/>
    <n v="60"/>
    <n v="60.1"/>
    <n v="61.8"/>
    <n v="65.5"/>
    <n v="29"/>
    <n v="-38"/>
    <n v="22"/>
    <n v="80"/>
    <n v="0"/>
    <n v="0"/>
    <n v="0"/>
    <n v="0"/>
    <n v="0"/>
    <n v="0"/>
    <n v="1.7139000000000001E-2"/>
    <n v="-2.2800000000000001E-2"/>
    <n v="1.3222000000000001E-2"/>
    <n v="4.9439999999999998E-2"/>
    <n v="0"/>
    <n v="0"/>
    <n v="0"/>
    <n v="0"/>
    <n v="0"/>
    <n v="0"/>
  </r>
  <r>
    <s v="3581"/>
    <s v="博磊"/>
    <x v="35"/>
    <n v="24.55"/>
    <n v="24.9"/>
    <n v="24.95"/>
    <n v="24.9"/>
    <n v="25.1"/>
    <n v="4"/>
    <n v="25"/>
    <n v="-11"/>
    <n v="-8"/>
    <n v="-11"/>
    <n v="0"/>
    <n v="0"/>
    <n v="0"/>
    <n v="0"/>
    <n v="0"/>
    <n v="9.8200000000000002E-4"/>
    <n v="6.2249999999999996E-3"/>
    <n v="-2.7445E-3"/>
    <n v="-1.9919999999999998E-3"/>
    <n v="-2.7610000000000004E-3"/>
    <n v="0"/>
    <n v="0"/>
    <n v="0"/>
    <n v="0"/>
    <n v="0"/>
  </r>
  <r>
    <s v="3583"/>
    <s v="辛耘"/>
    <x v="45"/>
    <n v="58.7"/>
    <n v="60.5"/>
    <n v="60.5"/>
    <n v="60.3"/>
    <n v="60.9"/>
    <n v="25"/>
    <n v="82"/>
    <n v="27"/>
    <n v="0"/>
    <n v="7"/>
    <n v="0"/>
    <n v="0"/>
    <n v="0"/>
    <n v="0"/>
    <n v="0"/>
    <n v="1.4675000000000001E-2"/>
    <n v="4.9610000000000001E-2"/>
    <n v="1.6334999999999999E-2"/>
    <n v="0"/>
    <n v="4.2630000000000003E-3"/>
    <n v="0"/>
    <n v="0"/>
    <n v="0"/>
    <n v="0"/>
    <n v="0"/>
  </r>
  <r>
    <s v="3587"/>
    <s v="閎康"/>
    <x v="16"/>
    <n v="117.5"/>
    <n v="123"/>
    <n v="120.5"/>
    <n v="120.5"/>
    <n v="121.5"/>
    <n v="48"/>
    <n v="78"/>
    <n v="-157"/>
    <n v="91"/>
    <n v="-47"/>
    <n v="25"/>
    <n v="0"/>
    <n v="0"/>
    <n v="0"/>
    <n v="0"/>
    <n v="5.6399999999999999E-2"/>
    <n v="9.5939999999999998E-2"/>
    <n v="-0.18918499999999999"/>
    <n v="0.109655"/>
    <n v="-5.7105000000000003E-2"/>
    <n v="2.9374999999999998E-2"/>
    <n v="0"/>
    <n v="0"/>
    <n v="0"/>
    <n v="0"/>
  </r>
  <r>
    <s v="3588"/>
    <s v="通嘉"/>
    <x v="46"/>
    <n v="66"/>
    <n v="68"/>
    <n v="70.099999999999994"/>
    <n v="68.900000000000006"/>
    <n v="73"/>
    <n v="149"/>
    <n v="-112"/>
    <n v="204"/>
    <n v="-197"/>
    <n v="35"/>
    <n v="0"/>
    <n v="1"/>
    <n v="0"/>
    <n v="45"/>
    <n v="0"/>
    <n v="9.8339999999999997E-2"/>
    <n v="-7.6160000000000005E-2"/>
    <n v="0.14300399999999999"/>
    <n v="-0.13573300000000002"/>
    <n v="2.555E-2"/>
    <n v="0"/>
    <n v="6.8000000000000005E-4"/>
    <n v="0"/>
    <n v="3.1005000000000005E-2"/>
    <n v="0"/>
  </r>
  <r>
    <s v="3591"/>
    <s v="艾笛森"/>
    <x v="28"/>
    <n v="18.850000000000001"/>
    <n v="19.25"/>
    <n v="19.5"/>
    <n v="19.5"/>
    <n v="19.55"/>
    <n v="144"/>
    <n v="4"/>
    <n v="32"/>
    <n v="8"/>
    <n v="68"/>
    <n v="0"/>
    <n v="3"/>
    <n v="1"/>
    <n v="0"/>
    <n v="0"/>
    <n v="2.7144000000000001E-2"/>
    <n v="7.6999999999999996E-4"/>
    <n v="6.2399999999999999E-3"/>
    <n v="1.56E-3"/>
    <n v="1.3294E-2"/>
    <n v="0"/>
    <n v="5.775E-4"/>
    <n v="1.95E-4"/>
    <n v="0"/>
    <n v="0"/>
  </r>
  <r>
    <s v="3593"/>
    <s v="力銘"/>
    <x v="10"/>
    <n v="14.45"/>
    <n v="14.45"/>
    <n v="14.4"/>
    <n v="14.3"/>
    <n v="14.7"/>
    <n v="8"/>
    <n v="1"/>
    <n v="-8"/>
    <n v="-1"/>
    <n v="-15"/>
    <n v="0"/>
    <n v="0"/>
    <n v="0"/>
    <n v="0"/>
    <n v="0"/>
    <n v="1.1559999999999999E-3"/>
    <n v="1.4449999999999999E-4"/>
    <n v="-1.152E-3"/>
    <n v="-1.4300000000000001E-4"/>
    <n v="-2.2049999999999999E-3"/>
    <n v="0"/>
    <n v="0"/>
    <n v="0"/>
    <n v="0"/>
    <n v="0"/>
  </r>
  <r>
    <s v="3594"/>
    <s v="磐儀"/>
    <x v="49"/>
    <n v="26.15"/>
    <n v="25.75"/>
    <n v="26.05"/>
    <n v="25.9"/>
    <n v="26.35"/>
    <n v="39"/>
    <n v="4"/>
    <n v="55"/>
    <n v="7"/>
    <n v="120"/>
    <n v="0"/>
    <n v="0"/>
    <n v="0"/>
    <n v="0"/>
    <n v="0"/>
    <n v="1.0198499999999999E-2"/>
    <n v="1.0300000000000001E-3"/>
    <n v="1.43275E-2"/>
    <n v="1.8129999999999997E-3"/>
    <n v="3.1620000000000002E-2"/>
    <n v="0"/>
    <n v="0"/>
    <n v="0"/>
    <n v="0"/>
    <n v="0"/>
  </r>
  <r>
    <s v="3596"/>
    <s v="智易"/>
    <x v="37"/>
    <n v="93.2"/>
    <n v="93.1"/>
    <n v="92.5"/>
    <n v="94.7"/>
    <n v="94.8"/>
    <n v="-149"/>
    <n v="-241"/>
    <n v="85"/>
    <n v="-404"/>
    <n v="-573"/>
    <n v="0"/>
    <n v="3"/>
    <n v="2"/>
    <n v="0"/>
    <n v="170"/>
    <n v="-0.13886800000000002"/>
    <n v="-0.22437099999999999"/>
    <n v="7.8625E-2"/>
    <n v="-0.38258800000000004"/>
    <n v="-0.54320400000000002"/>
    <n v="0"/>
    <n v="2.7929999999999995E-3"/>
    <n v="1.8500000000000001E-3"/>
    <n v="0"/>
    <n v="0.16116"/>
  </r>
  <r>
    <s v="3597"/>
    <s v="映興"/>
    <x v="15"/>
    <n v="27.1"/>
    <n v="27.7"/>
    <n v="27.85"/>
    <n v="27.55"/>
    <n v="27.3"/>
    <n v="-2"/>
    <n v="-3"/>
    <n v="0"/>
    <n v="-5"/>
    <n v="-24"/>
    <n v="0"/>
    <n v="0"/>
    <n v="0"/>
    <n v="0"/>
    <n v="0"/>
    <n v="-5.4200000000000006E-4"/>
    <n v="-8.3099999999999992E-4"/>
    <n v="0"/>
    <n v="-1.3775E-3"/>
    <n v="-6.5520000000000005E-3"/>
    <n v="0"/>
    <n v="0"/>
    <n v="0"/>
    <n v="0"/>
    <n v="0"/>
  </r>
  <r>
    <s v="3605"/>
    <s v="宏致"/>
    <x v="15"/>
    <n v="42.05"/>
    <n v="42.45"/>
    <n v="43.05"/>
    <n v="43.05"/>
    <n v="43.65"/>
    <n v="277"/>
    <n v="189"/>
    <n v="559"/>
    <n v="121"/>
    <n v="322"/>
    <n v="0"/>
    <n v="0"/>
    <n v="0"/>
    <n v="0"/>
    <n v="0"/>
    <n v="0.11647849999999998"/>
    <n v="8.0230499999999996E-2"/>
    <n v="0.24064949999999996"/>
    <n v="5.2090499999999991E-2"/>
    <n v="0.14055299999999998"/>
    <n v="0"/>
    <n v="0"/>
    <n v="0"/>
    <n v="0"/>
    <n v="0"/>
  </r>
  <r>
    <s v="3607"/>
    <s v="谷崧"/>
    <x v="7"/>
    <n v="13.75"/>
    <n v="15"/>
    <n v="14.7"/>
    <n v="14.55"/>
    <n v="14.7"/>
    <n v="138"/>
    <n v="137"/>
    <n v="92"/>
    <n v="-76"/>
    <n v="-1"/>
    <n v="0"/>
    <n v="0"/>
    <n v="0"/>
    <n v="0"/>
    <n v="0"/>
    <n v="1.8974999999999999E-2"/>
    <n v="2.0549999999999999E-2"/>
    <n v="1.3523999999999998E-2"/>
    <n v="-1.1058E-2"/>
    <n v="-1.47E-4"/>
    <n v="0"/>
    <n v="0"/>
    <n v="0"/>
    <n v="0"/>
    <n v="0"/>
  </r>
  <r>
    <s v="3609"/>
    <s v="東林"/>
    <x v="28"/>
    <n v="31.4"/>
    <n v="31.4"/>
    <n v="31.8"/>
    <n v="31.85"/>
    <n v="31.85"/>
    <n v="-1"/>
    <n v="0"/>
    <n v="2"/>
    <n v="-1"/>
    <n v="3"/>
    <n v="0"/>
    <n v="0"/>
    <n v="0"/>
    <n v="0"/>
    <n v="0"/>
    <n v="-3.1399999999999999E-4"/>
    <n v="0"/>
    <n v="6.3600000000000006E-4"/>
    <n v="-3.1849999999999999E-4"/>
    <n v="9.5550000000000008E-4"/>
    <n v="0"/>
    <n v="0"/>
    <n v="0"/>
    <n v="0"/>
    <n v="0"/>
  </r>
  <r>
    <s v="3611"/>
    <s v="鼎翰"/>
    <x v="49"/>
    <n v="206"/>
    <n v="211.5"/>
    <n v="215.5"/>
    <n v="214"/>
    <n v="215"/>
    <n v="6"/>
    <n v="19"/>
    <n v="25"/>
    <n v="-2"/>
    <n v="-5"/>
    <n v="0"/>
    <n v="0"/>
    <n v="0"/>
    <n v="0"/>
    <n v="0"/>
    <n v="1.2359999999999999E-2"/>
    <n v="4.0184999999999998E-2"/>
    <n v="5.3874999999999999E-2"/>
    <n v="-4.28E-3"/>
    <n v="-1.0749999999999999E-2"/>
    <n v="0"/>
    <n v="0"/>
    <n v="0"/>
    <n v="0"/>
    <n v="0"/>
  </r>
  <r>
    <s v="3615"/>
    <s v="安可"/>
    <x v="64"/>
    <n v="22.95"/>
    <n v="23.4"/>
    <n v="23.5"/>
    <n v="23.5"/>
    <n v="24.4"/>
    <n v="177"/>
    <n v="39"/>
    <n v="154"/>
    <n v="77"/>
    <n v="272"/>
    <n v="0"/>
    <n v="0"/>
    <n v="0"/>
    <n v="0"/>
    <n v="0"/>
    <n v="4.0621499999999998E-2"/>
    <n v="9.1259999999999987E-3"/>
    <n v="3.619E-2"/>
    <n v="1.8095E-2"/>
    <n v="6.6367999999999996E-2"/>
    <n v="0"/>
    <n v="0"/>
    <n v="0"/>
    <n v="0"/>
    <n v="0"/>
  </r>
  <r>
    <s v="3617"/>
    <s v="碩天"/>
    <x v="56"/>
    <n v="82.1"/>
    <n v="82.1"/>
    <n v="81.900000000000006"/>
    <n v="81.400000000000006"/>
    <n v="81.900000000000006"/>
    <n v="13"/>
    <n v="-2"/>
    <n v="-5"/>
    <n v="-10"/>
    <n v="-7"/>
    <n v="0"/>
    <n v="0"/>
    <n v="0"/>
    <n v="0"/>
    <n v="0"/>
    <n v="1.0673E-2"/>
    <n v="-1.6419999999999998E-3"/>
    <n v="-4.0949999999999997E-3"/>
    <n v="-8.1399999999999997E-3"/>
    <n v="-5.7330000000000002E-3"/>
    <n v="0"/>
    <n v="0"/>
    <n v="0"/>
    <n v="0"/>
    <n v="0"/>
  </r>
  <r>
    <s v="3622"/>
    <s v="洋華"/>
    <x v="64"/>
    <n v="31.7"/>
    <n v="32.4"/>
    <n v="32.200000000000003"/>
    <n v="32.4"/>
    <n v="33.1"/>
    <n v="246"/>
    <n v="197"/>
    <n v="-102"/>
    <n v="86"/>
    <n v="78"/>
    <n v="0"/>
    <n v="0"/>
    <n v="0"/>
    <n v="0"/>
    <n v="0"/>
    <n v="7.7981999999999996E-2"/>
    <n v="6.3827999999999996E-2"/>
    <n v="-3.2843999999999998E-2"/>
    <n v="2.7864E-2"/>
    <n v="2.5818000000000001E-2"/>
    <n v="0"/>
    <n v="0"/>
    <n v="0"/>
    <n v="0"/>
    <n v="0"/>
  </r>
  <r>
    <s v="3623"/>
    <s v="富晶通"/>
    <x v="64"/>
    <n v="14.9"/>
    <n v="15.25"/>
    <n v="15.4"/>
    <n v="15.6"/>
    <n v="16.149999999999999"/>
    <n v="11"/>
    <n v="9"/>
    <n v="5"/>
    <n v="-4"/>
    <n v="29"/>
    <n v="0"/>
    <n v="0"/>
    <n v="0"/>
    <n v="0"/>
    <n v="0"/>
    <n v="1.639E-3"/>
    <n v="1.3725E-3"/>
    <n v="7.6999999999999996E-4"/>
    <n v="-6.2399999999999999E-4"/>
    <n v="4.6834999999999993E-3"/>
    <n v="0"/>
    <n v="0"/>
    <n v="0"/>
    <n v="0"/>
    <n v="0"/>
  </r>
  <r>
    <s v="3624"/>
    <s v="光頡"/>
    <x v="28"/>
    <n v="30.85"/>
    <n v="31.95"/>
    <n v="31.7"/>
    <n v="31.55"/>
    <n v="31.85"/>
    <n v="272"/>
    <n v="323"/>
    <n v="40"/>
    <n v="117"/>
    <n v="110"/>
    <n v="0"/>
    <n v="0"/>
    <n v="0"/>
    <n v="0"/>
    <n v="0"/>
    <n v="8.3912E-2"/>
    <n v="0.1031985"/>
    <n v="1.268E-2"/>
    <n v="3.6913500000000002E-2"/>
    <n v="3.5034999999999997E-2"/>
    <n v="0"/>
    <n v="0"/>
    <n v="0"/>
    <n v="0"/>
    <n v="0"/>
  </r>
  <r>
    <s v="3625"/>
    <s v="西勝"/>
    <x v="7"/>
    <n v="19.55"/>
    <n v="19.600000000000001"/>
    <n v="19.850000000000001"/>
    <n v="19.899999999999999"/>
    <n v="20.2"/>
    <n v="38"/>
    <n v="43"/>
    <n v="11"/>
    <n v="9"/>
    <n v="25"/>
    <n v="0"/>
    <n v="0"/>
    <n v="0"/>
    <n v="0"/>
    <n v="0"/>
    <n v="7.4289999999999998E-3"/>
    <n v="8.4280000000000015E-3"/>
    <n v="2.1835000000000001E-3"/>
    <n v="1.7909999999999998E-3"/>
    <n v="5.0499999999999998E-3"/>
    <n v="0"/>
    <n v="0"/>
    <n v="0"/>
    <n v="0"/>
    <n v="0"/>
  </r>
  <r>
    <s v="3628"/>
    <s v="盈正"/>
    <x v="56"/>
    <n v="37"/>
    <n v="37.25"/>
    <n v="37.25"/>
    <n v="37.5"/>
    <n v="37.299999999999997"/>
    <n v="3"/>
    <n v="0"/>
    <n v="-1"/>
    <n v="0"/>
    <n v="0"/>
    <n v="0"/>
    <n v="0"/>
    <n v="0"/>
    <n v="0"/>
    <n v="0"/>
    <n v="1.1100000000000001E-3"/>
    <n v="0"/>
    <n v="-3.725E-4"/>
    <n v="0"/>
    <n v="0"/>
    <n v="0"/>
    <n v="0"/>
    <n v="0"/>
    <n v="0"/>
    <n v="0"/>
  </r>
  <r>
    <s v="3629"/>
    <s v="地心引力"/>
    <x v="2"/>
    <n v="39.049999999999997"/>
    <n v="39.049999999999997"/>
    <n v="39.049999999999997"/>
    <n v="39.049999999999997"/>
    <n v="39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4.6"/>
    <n v="45.15"/>
    <n v="46"/>
    <n v="47"/>
    <n v="46.95"/>
    <n v="66"/>
    <n v="-127"/>
    <n v="305"/>
    <n v="238"/>
    <n v="-100"/>
    <n v="0"/>
    <n v="0"/>
    <n v="0"/>
    <n v="0"/>
    <n v="0"/>
    <n v="2.9436E-2"/>
    <n v="-5.7340500000000003E-2"/>
    <n v="0.14030000000000001"/>
    <n v="0.11186"/>
    <n v="-4.6949999999999999E-2"/>
    <n v="0"/>
    <n v="0"/>
    <n v="0"/>
    <n v="0"/>
    <n v="0"/>
  </r>
  <r>
    <s v="3631"/>
    <s v="晟楠"/>
    <x v="39"/>
    <n v="49.3"/>
    <n v="49.1"/>
    <n v="49.9"/>
    <n v="49.9"/>
    <n v="49.9"/>
    <n v="-1"/>
    <n v="-7"/>
    <n v="-484"/>
    <n v="-1"/>
    <n v="4"/>
    <n v="0"/>
    <n v="0"/>
    <n v="0"/>
    <n v="0"/>
    <n v="0"/>
    <n v="-4.9299999999999995E-4"/>
    <n v="-3.437E-3"/>
    <n v="-0.24151599999999998"/>
    <n v="-4.9899999999999999E-4"/>
    <n v="1.9959999999999999E-3"/>
    <n v="0"/>
    <n v="0"/>
    <n v="0"/>
    <n v="0"/>
    <n v="0"/>
  </r>
  <r>
    <s v="3632"/>
    <s v="研勤"/>
    <x v="67"/>
    <n v="9.8800000000000008"/>
    <n v="9.74"/>
    <n v="9.73"/>
    <n v="9.9700000000000006"/>
    <n v="9.8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2.8"/>
    <n v="13.3"/>
    <n v="12.8"/>
    <n v="12.55"/>
    <n v="12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1"/>
    <n v="43.4"/>
    <n v="44.45"/>
    <n v="44.5"/>
    <n v="44.8"/>
    <n v="45.4"/>
    <n v="27"/>
    <n v="62"/>
    <n v="23"/>
    <n v="17"/>
    <n v="45"/>
    <n v="0"/>
    <n v="0"/>
    <n v="0"/>
    <n v="0"/>
    <n v="0"/>
    <n v="1.1717999999999999E-2"/>
    <n v="2.7559E-2"/>
    <n v="1.0234999999999999E-2"/>
    <n v="7.6159999999999995E-3"/>
    <n v="2.043E-2"/>
    <n v="0"/>
    <n v="0"/>
    <n v="0"/>
    <n v="0"/>
    <n v="0"/>
  </r>
  <r>
    <s v="3646"/>
    <s v="艾恩特"/>
    <x v="15"/>
    <n v="23.45"/>
    <n v="23.9"/>
    <n v="23.55"/>
    <n v="23.85"/>
    <n v="23.9"/>
    <n v="-1"/>
    <n v="18"/>
    <n v="-2"/>
    <n v="0"/>
    <n v="10"/>
    <n v="0"/>
    <n v="0"/>
    <n v="0"/>
    <n v="0"/>
    <n v="0"/>
    <n v="-2.3449999999999998E-4"/>
    <n v="4.3020000000000003E-3"/>
    <n v="-4.7100000000000001E-4"/>
    <n v="0"/>
    <n v="2.3900000000000002E-3"/>
    <n v="0"/>
    <n v="0"/>
    <n v="0"/>
    <n v="0"/>
    <n v="0"/>
  </r>
  <r>
    <s v="3652"/>
    <s v="精聯"/>
    <x v="49"/>
    <n v="20.100000000000001"/>
    <n v="20.85"/>
    <n v="21.15"/>
    <n v="21"/>
    <n v="21.1"/>
    <n v="0"/>
    <n v="6"/>
    <n v="17"/>
    <n v="0"/>
    <n v="3"/>
    <n v="0"/>
    <n v="0"/>
    <n v="0"/>
    <n v="0"/>
    <n v="0"/>
    <n v="0"/>
    <n v="1.2510000000000002E-3"/>
    <n v="3.5954999999999997E-3"/>
    <n v="0"/>
    <n v="6.3299999999999999E-4"/>
    <n v="0"/>
    <n v="0"/>
    <n v="0"/>
    <n v="0"/>
    <n v="0"/>
  </r>
  <r>
    <s v="3653"/>
    <s v="健策"/>
    <x v="7"/>
    <n v="272.5"/>
    <n v="285"/>
    <n v="282.5"/>
    <n v="273.5"/>
    <n v="284"/>
    <n v="239"/>
    <n v="151"/>
    <n v="70"/>
    <n v="68"/>
    <n v="202"/>
    <n v="5"/>
    <n v="132"/>
    <n v="40"/>
    <n v="29"/>
    <n v="40"/>
    <n v="0.65127500000000005"/>
    <n v="0.43035000000000001"/>
    <n v="0.19775000000000001"/>
    <n v="0.18598000000000001"/>
    <n v="0.57367999999999997"/>
    <n v="1.3625E-2"/>
    <n v="0.37619999999999998"/>
    <n v="0.113"/>
    <n v="7.9314999999999997E-2"/>
    <n v="0.11360000000000001"/>
  </r>
  <r>
    <s v="3661"/>
    <s v="世芯-KY"/>
    <x v="46"/>
    <n v="480"/>
    <n v="509"/>
    <n v="490"/>
    <n v="499"/>
    <n v="530"/>
    <n v="-44"/>
    <n v="-504"/>
    <n v="-911"/>
    <n v="-195"/>
    <n v="490"/>
    <n v="31"/>
    <n v="107"/>
    <n v="0"/>
    <n v="0"/>
    <n v="272"/>
    <n v="-0.2112"/>
    <n v="-2.5653600000000001"/>
    <n v="-4.4638999999999998"/>
    <n v="-0.97304999999999997"/>
    <n v="2.597"/>
    <n v="0.14879999999999999"/>
    <n v="0.54462999999999995"/>
    <n v="0"/>
    <n v="0"/>
    <n v="1.4416"/>
  </r>
  <r>
    <s v="3663"/>
    <s v="鑫科"/>
    <x v="50"/>
    <n v="21.5"/>
    <n v="21.5"/>
    <n v="21.75"/>
    <n v="21.6"/>
    <n v="21.6"/>
    <n v="-10"/>
    <n v="12"/>
    <n v="27"/>
    <n v="-3"/>
    <n v="8"/>
    <n v="0"/>
    <n v="0"/>
    <n v="0"/>
    <n v="0"/>
    <n v="0"/>
    <n v="-2.15E-3"/>
    <n v="2.5799999999999998E-3"/>
    <n v="5.8725000000000001E-3"/>
    <n v="-6.4800000000000014E-4"/>
    <n v="1.7280000000000002E-3"/>
    <n v="0"/>
    <n v="0"/>
    <n v="0"/>
    <n v="0"/>
    <n v="0"/>
  </r>
  <r>
    <s v="3664"/>
    <s v="安瑞-KY"/>
    <x v="55"/>
    <n v="12.4"/>
    <n v="12.4"/>
    <n v="12.3"/>
    <n v="12.2"/>
    <n v="11.9"/>
    <n v="0"/>
    <n v="0"/>
    <n v="1"/>
    <n v="0"/>
    <n v="2"/>
    <n v="0"/>
    <n v="0"/>
    <n v="0"/>
    <n v="0"/>
    <n v="0"/>
    <n v="0"/>
    <n v="0"/>
    <n v="1.2300000000000001E-4"/>
    <n v="0"/>
    <n v="2.3800000000000001E-4"/>
    <n v="0"/>
    <n v="0"/>
    <n v="0"/>
    <n v="0"/>
    <n v="0"/>
  </r>
  <r>
    <s v="3665"/>
    <s v="貿聯-KY"/>
    <x v="15"/>
    <n v="235"/>
    <n v="232"/>
    <n v="233"/>
    <n v="234.5"/>
    <n v="241"/>
    <n v="-253"/>
    <n v="253"/>
    <n v="416"/>
    <n v="-105"/>
    <n v="-300"/>
    <n v="-36"/>
    <n v="0"/>
    <n v="24"/>
    <n v="0"/>
    <n v="23"/>
    <n v="-0.59455000000000002"/>
    <n v="0.58696000000000004"/>
    <n v="0.96928000000000003"/>
    <n v="-0.246225"/>
    <n v="-0.72299999999999998"/>
    <n v="-8.4599999999999995E-2"/>
    <n v="0"/>
    <n v="5.5919999999999997E-2"/>
    <n v="0"/>
    <n v="5.543E-2"/>
  </r>
  <r>
    <s v="3666"/>
    <s v="光耀"/>
    <x v="65"/>
    <n v="43.4"/>
    <n v="44.6"/>
    <n v="44.35"/>
    <n v="46.2"/>
    <n v="45.65"/>
    <n v="-8"/>
    <n v="-85"/>
    <n v="-8"/>
    <n v="-16"/>
    <n v="-385"/>
    <n v="0"/>
    <n v="0"/>
    <n v="0"/>
    <n v="0"/>
    <n v="0"/>
    <n v="-3.4719999999999998E-3"/>
    <n v="-3.7909999999999999E-2"/>
    <n v="-3.5479999999999999E-3"/>
    <n v="-7.3920000000000001E-3"/>
    <n v="-0.17575250000000001"/>
    <n v="0"/>
    <n v="0"/>
    <n v="0"/>
    <n v="0"/>
    <n v="0"/>
  </r>
  <r>
    <s v="3669"/>
    <s v="圓展"/>
    <x v="48"/>
    <n v="84.8"/>
    <n v="83.8"/>
    <n v="83.6"/>
    <n v="82.9"/>
    <n v="83.4"/>
    <n v="139"/>
    <n v="-70"/>
    <n v="84"/>
    <n v="-54"/>
    <n v="52"/>
    <n v="0"/>
    <n v="0"/>
    <n v="0"/>
    <n v="0"/>
    <n v="0"/>
    <n v="0.11787199999999999"/>
    <n v="-5.8659999999999997E-2"/>
    <n v="7.0223999999999995E-2"/>
    <n v="-4.4766E-2"/>
    <n v="4.3368000000000004E-2"/>
    <n v="0"/>
    <n v="0"/>
    <n v="0"/>
    <n v="0"/>
    <n v="0"/>
  </r>
  <r>
    <s v="3672"/>
    <s v="康聯訊"/>
    <x v="32"/>
    <n v="14.55"/>
    <n v="14.3"/>
    <n v="14.3"/>
    <n v="14.4"/>
    <n v="14.65"/>
    <n v="3"/>
    <n v="2"/>
    <n v="0"/>
    <n v="0"/>
    <n v="11"/>
    <n v="0"/>
    <n v="0"/>
    <n v="0"/>
    <n v="0"/>
    <n v="0"/>
    <n v="4.3650000000000004E-4"/>
    <n v="2.8600000000000001E-4"/>
    <n v="0"/>
    <n v="0"/>
    <n v="1.6115000000000001E-3"/>
    <n v="0"/>
    <n v="0"/>
    <n v="0"/>
    <n v="0"/>
    <n v="0"/>
  </r>
  <r>
    <s v="3673"/>
    <s v="TPK-KY"/>
    <x v="64"/>
    <n v="45.35"/>
    <n v="45.35"/>
    <n v="45.1"/>
    <n v="44.85"/>
    <n v="46.2"/>
    <n v="-4"/>
    <n v="-1134"/>
    <n v="-512"/>
    <n v="-441"/>
    <n v="778"/>
    <n v="0"/>
    <n v="0"/>
    <n v="0"/>
    <n v="0"/>
    <n v="0"/>
    <n v="-1.8140000000000001E-3"/>
    <n v="-0.51426899999999998"/>
    <n v="-0.23091200000000001"/>
    <n v="-0.19778850000000003"/>
    <n v="0.35943600000000003"/>
    <n v="0"/>
    <n v="0"/>
    <n v="0"/>
    <n v="0"/>
    <n v="0"/>
  </r>
  <r>
    <s v="3675"/>
    <s v="德微"/>
    <x v="28"/>
    <n v="96.8"/>
    <n v="101"/>
    <n v="103.5"/>
    <n v="101"/>
    <n v="104"/>
    <n v="36"/>
    <n v="-107"/>
    <n v="26"/>
    <n v="-11"/>
    <n v="66"/>
    <n v="0"/>
    <n v="0"/>
    <n v="0"/>
    <n v="0"/>
    <n v="0"/>
    <n v="3.4847999999999997E-2"/>
    <n v="-0.10807"/>
    <n v="2.691E-2"/>
    <n v="-1.111E-2"/>
    <n v="6.8640000000000007E-2"/>
    <n v="0"/>
    <n v="0"/>
    <n v="0"/>
    <n v="0"/>
    <n v="0"/>
  </r>
  <r>
    <s v="3679"/>
    <s v="新至陞"/>
    <x v="16"/>
    <n v="129.5"/>
    <n v="131"/>
    <n v="136.5"/>
    <n v="132.5"/>
    <n v="135"/>
    <n v="26"/>
    <n v="90"/>
    <n v="37"/>
    <n v="-113"/>
    <n v="14"/>
    <n v="0"/>
    <n v="0"/>
    <n v="0"/>
    <n v="0"/>
    <n v="0"/>
    <n v="3.3669999999999999E-2"/>
    <n v="0.1179"/>
    <n v="5.0505000000000001E-2"/>
    <n v="-0.149725"/>
    <n v="1.89E-2"/>
    <n v="0"/>
    <n v="0"/>
    <n v="0"/>
    <n v="0"/>
    <n v="0"/>
  </r>
  <r>
    <s v="3680"/>
    <s v="家登"/>
    <x v="45"/>
    <n v="248"/>
    <n v="256.5"/>
    <n v="255"/>
    <n v="263"/>
    <n v="263"/>
    <n v="340"/>
    <n v="-19"/>
    <n v="-85"/>
    <n v="161"/>
    <n v="-150"/>
    <n v="0"/>
    <n v="10"/>
    <n v="0"/>
    <n v="0"/>
    <n v="0"/>
    <n v="0.84319999999999995"/>
    <n v="-4.8735000000000001E-2"/>
    <n v="-0.21675"/>
    <n v="0.42342999999999997"/>
    <n v="-0.39450000000000002"/>
    <n v="0"/>
    <n v="2.5649999999999999E-2"/>
    <n v="0"/>
    <n v="0"/>
    <n v="0"/>
  </r>
  <r>
    <s v="3682"/>
    <s v="亞太電"/>
    <x v="53"/>
    <n v="8.32"/>
    <n v="8.6199999999999992"/>
    <n v="8.59"/>
    <n v="8.65"/>
    <n v="8.7799999999999994"/>
    <n v="23"/>
    <n v="-92"/>
    <n v="143"/>
    <n v="-324"/>
    <n v="1045"/>
    <n v="0"/>
    <n v="0"/>
    <n v="0"/>
    <n v="0"/>
    <n v="0"/>
    <n v="1.9136000000000001E-3"/>
    <n v="-7.9303999999999989E-3"/>
    <n v="1.2283699999999998E-2"/>
    <n v="-2.8025999999999999E-2"/>
    <n v="9.1750999999999985E-2"/>
    <n v="0"/>
    <n v="0"/>
    <n v="0"/>
    <n v="0"/>
    <n v="0"/>
  </r>
  <r>
    <s v="3684"/>
    <s v="榮昌"/>
    <x v="32"/>
    <n v="38.200000000000003"/>
    <n v="38.200000000000003"/>
    <n v="37.200000000000003"/>
    <n v="37.200000000000003"/>
    <n v="37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65"/>
    <n v="27.5"/>
    <n v="27.45"/>
    <n v="27.5"/>
    <n v="27"/>
    <n v="27.1"/>
    <n v="-6"/>
    <n v="-7"/>
    <n v="-9"/>
    <n v="0"/>
    <n v="-12"/>
    <n v="0"/>
    <n v="0"/>
    <n v="0"/>
    <n v="0"/>
    <n v="0"/>
    <n v="-1.65E-3"/>
    <n v="-1.9215E-3"/>
    <n v="-2.4750000000000002E-3"/>
    <n v="0"/>
    <n v="-3.2520000000000005E-3"/>
    <n v="0"/>
    <n v="0"/>
    <n v="0"/>
    <n v="0"/>
    <n v="0"/>
  </r>
  <r>
    <s v="3686"/>
    <s v="達能"/>
    <x v="50"/>
    <n v="15.4"/>
    <n v="15.9"/>
    <n v="15.6"/>
    <n v="15.6"/>
    <n v="15.65"/>
    <n v="231"/>
    <n v="-130"/>
    <n v="69"/>
    <n v="-46"/>
    <n v="230"/>
    <n v="0"/>
    <n v="0"/>
    <n v="0"/>
    <n v="0"/>
    <n v="0"/>
    <n v="3.5574000000000001E-2"/>
    <n v="-2.0670000000000001E-2"/>
    <n v="1.0763999999999999E-2"/>
    <n v="-7.1760000000000001E-3"/>
    <n v="3.5994999999999999E-2"/>
    <n v="0"/>
    <n v="0"/>
    <n v="0"/>
    <n v="0"/>
    <n v="0"/>
  </r>
  <r>
    <s v="3687"/>
    <s v="歐買尬"/>
    <x v="67"/>
    <n v="84.4"/>
    <n v="79.2"/>
    <n v="82.3"/>
    <n v="84.8"/>
    <n v="86"/>
    <n v="-140"/>
    <n v="7"/>
    <n v="82"/>
    <n v="-188"/>
    <n v="-30"/>
    <n v="0"/>
    <n v="0"/>
    <n v="0"/>
    <n v="0"/>
    <n v="0"/>
    <n v="-0.11816"/>
    <n v="5.5439999999999994E-3"/>
    <n v="6.748599999999999E-2"/>
    <n v="-0.15942400000000001"/>
    <n v="-2.58E-2"/>
    <n v="0"/>
    <n v="0"/>
    <n v="0"/>
    <n v="0"/>
    <n v="0"/>
  </r>
  <r>
    <s v="3689"/>
    <s v="湧德"/>
    <x v="15"/>
    <n v="27.4"/>
    <n v="27.95"/>
    <n v="28.2"/>
    <n v="28.3"/>
    <n v="28.85"/>
    <n v="55"/>
    <n v="27"/>
    <n v="13"/>
    <n v="42"/>
    <n v="31"/>
    <n v="0"/>
    <n v="0"/>
    <n v="0"/>
    <n v="0"/>
    <n v="0"/>
    <n v="1.507E-2"/>
    <n v="7.5464999999999994E-3"/>
    <n v="3.6659999999999996E-3"/>
    <n v="1.1886000000000001E-2"/>
    <n v="8.9435000000000001E-3"/>
    <n v="0"/>
    <n v="0"/>
    <n v="0"/>
    <n v="0"/>
    <n v="0"/>
  </r>
  <r>
    <s v="3691"/>
    <s v="碩禾"/>
    <x v="50"/>
    <n v="147"/>
    <n v="146.5"/>
    <n v="151.5"/>
    <n v="152.5"/>
    <n v="151.5"/>
    <n v="47"/>
    <n v="-78"/>
    <n v="184"/>
    <n v="38"/>
    <n v="-43"/>
    <n v="0"/>
    <n v="0"/>
    <n v="60"/>
    <n v="6"/>
    <n v="20"/>
    <n v="6.9089999999999999E-2"/>
    <n v="-0.11427"/>
    <n v="0.27876000000000001"/>
    <n v="5.7950000000000002E-2"/>
    <n v="-6.5144999999999995E-2"/>
    <n v="0"/>
    <n v="0"/>
    <n v="9.0899999999999995E-2"/>
    <n v="9.1500000000000001E-3"/>
    <n v="3.0300000000000001E-2"/>
  </r>
  <r>
    <s v="3693"/>
    <s v="營邦"/>
    <x v="49"/>
    <n v="40"/>
    <n v="40.25"/>
    <n v="40"/>
    <n v="40.200000000000003"/>
    <n v="40.15"/>
    <n v="7"/>
    <n v="0"/>
    <n v="5"/>
    <n v="0"/>
    <n v="2"/>
    <n v="0"/>
    <n v="0"/>
    <n v="0"/>
    <n v="0"/>
    <n v="0"/>
    <n v="2.8E-3"/>
    <n v="0"/>
    <n v="2E-3"/>
    <n v="0"/>
    <n v="8.03E-4"/>
    <n v="0"/>
    <n v="0"/>
    <n v="0"/>
    <n v="0"/>
    <n v="0"/>
  </r>
  <r>
    <s v="3694"/>
    <s v="海華"/>
    <x v="37"/>
    <n v="22.3"/>
    <n v="22.5"/>
    <n v="22.35"/>
    <n v="22.75"/>
    <n v="23.1"/>
    <n v="178"/>
    <n v="-160"/>
    <n v="88"/>
    <n v="70"/>
    <n v="4"/>
    <n v="0"/>
    <n v="0"/>
    <n v="0"/>
    <n v="0"/>
    <n v="0"/>
    <n v="3.9694E-2"/>
    <n v="-3.5999999999999997E-2"/>
    <n v="1.9668000000000001E-2"/>
    <n v="1.5925000000000002E-2"/>
    <n v="9.2400000000000002E-4"/>
    <n v="0"/>
    <n v="0"/>
    <n v="0"/>
    <n v="0"/>
    <n v="0"/>
  </r>
  <r>
    <s v="3701"/>
    <s v="大眾控"/>
    <x v="27"/>
    <n v="14.45"/>
    <n v="14.45"/>
    <n v="14.35"/>
    <n v="14.25"/>
    <n v="14.3"/>
    <n v="2"/>
    <n v="0"/>
    <n v="-1"/>
    <n v="-8"/>
    <n v="-6"/>
    <n v="0"/>
    <n v="0"/>
    <n v="0"/>
    <n v="0"/>
    <n v="0"/>
    <n v="2.8899999999999998E-4"/>
    <n v="0"/>
    <n v="-1.4349999999999999E-4"/>
    <n v="-1.14E-3"/>
    <n v="-8.5800000000000015E-4"/>
    <n v="0"/>
    <n v="0"/>
    <n v="0"/>
    <n v="0"/>
    <n v="0"/>
  </r>
  <r>
    <s v="3702"/>
    <s v="大聯大"/>
    <x v="14"/>
    <n v="49.3"/>
    <n v="50"/>
    <n v="50.7"/>
    <n v="51.9"/>
    <n v="51.6"/>
    <n v="-690"/>
    <n v="682"/>
    <n v="-101"/>
    <n v="499"/>
    <n v="-338"/>
    <n v="1"/>
    <n v="476"/>
    <n v="640"/>
    <n v="708"/>
    <n v="477"/>
    <n v="-0.34016999999999997"/>
    <n v="0.34100000000000003"/>
    <n v="-5.1207000000000009E-2"/>
    <n v="0.25898099999999996"/>
    <n v="-0.17440799999999998"/>
    <n v="4.9299999999999995E-4"/>
    <n v="0.23799999999999999"/>
    <n v="0.32447999999999999"/>
    <n v="0.36745199999999995"/>
    <n v="0.24613200000000002"/>
  </r>
  <r>
    <s v="3703"/>
    <s v="欣陸"/>
    <x v="5"/>
    <n v="24.95"/>
    <n v="24.85"/>
    <n v="25.1"/>
    <n v="24.75"/>
    <n v="24.95"/>
    <n v="-1311"/>
    <n v="-1011"/>
    <n v="63"/>
    <n v="-671"/>
    <n v="74"/>
    <n v="0"/>
    <n v="0"/>
    <n v="0"/>
    <n v="0"/>
    <n v="0"/>
    <n v="-0.32709450000000001"/>
    <n v="-0.2512335"/>
    <n v="1.5813000000000001E-2"/>
    <n v="-0.16607250000000001"/>
    <n v="1.8463E-2"/>
    <n v="0"/>
    <n v="0"/>
    <n v="0"/>
    <n v="0"/>
    <n v="0"/>
  </r>
  <r>
    <s v="3704"/>
    <s v="合勤控"/>
    <x v="37"/>
    <n v="29.1"/>
    <n v="29.5"/>
    <n v="29.65"/>
    <n v="29.75"/>
    <n v="30.55"/>
    <n v="1240"/>
    <n v="-329"/>
    <n v="-112"/>
    <n v="1213"/>
    <n v="288"/>
    <n v="0"/>
    <n v="0"/>
    <n v="0"/>
    <n v="0"/>
    <n v="0"/>
    <n v="0.36083999999999999"/>
    <n v="-9.7055000000000002E-2"/>
    <n v="-3.3207999999999994E-2"/>
    <n v="0.36086750000000001"/>
    <n v="8.7983999999999993E-2"/>
    <n v="0"/>
    <n v="0"/>
    <n v="0"/>
    <n v="0"/>
    <n v="0"/>
  </r>
  <r>
    <s v="3705"/>
    <s v="永信"/>
    <x v="13"/>
    <n v="42.95"/>
    <n v="42.95"/>
    <n v="43.1"/>
    <n v="43.45"/>
    <n v="43.25"/>
    <n v="-76"/>
    <n v="-97"/>
    <n v="-118"/>
    <n v="-20"/>
    <n v="-73"/>
    <n v="0"/>
    <n v="0"/>
    <n v="0"/>
    <n v="0"/>
    <n v="0"/>
    <n v="-3.2642000000000004E-2"/>
    <n v="-4.1661500000000004E-2"/>
    <n v="-5.0858E-2"/>
    <n v="-8.6899999999999998E-3"/>
    <n v="-3.1572500000000003E-2"/>
    <n v="0"/>
    <n v="0"/>
    <n v="0"/>
    <n v="0"/>
    <n v="0"/>
  </r>
  <r>
    <s v="3706"/>
    <s v="神達"/>
    <x v="27"/>
    <n v="27.9"/>
    <n v="28.25"/>
    <n v="28.25"/>
    <n v="28.15"/>
    <n v="28.2"/>
    <n v="1783"/>
    <n v="1863"/>
    <n v="200"/>
    <n v="-380"/>
    <n v="-220"/>
    <n v="0"/>
    <n v="-4"/>
    <n v="1"/>
    <n v="1"/>
    <n v="0"/>
    <n v="0.49745699999999998"/>
    <n v="0.52629749999999997"/>
    <n v="5.6500000000000002E-2"/>
    <n v="-0.10697"/>
    <n v="-6.2039999999999998E-2"/>
    <n v="0"/>
    <n v="-1.1299999999999999E-3"/>
    <n v="2.8249999999999998E-4"/>
    <n v="2.8150000000000001E-4"/>
    <n v="0"/>
  </r>
  <r>
    <s v="3707"/>
    <s v="漢磊"/>
    <x v="38"/>
    <n v="59.9"/>
    <n v="63.3"/>
    <n v="63.6"/>
    <n v="66.599999999999994"/>
    <n v="67.7"/>
    <n v="2371"/>
    <n v="-1620"/>
    <n v="-5091"/>
    <n v="2834"/>
    <n v="-564"/>
    <n v="0"/>
    <n v="1100"/>
    <n v="205"/>
    <n v="2253"/>
    <n v="0"/>
    <n v="1.420229"/>
    <n v="-1.02546"/>
    <n v="-3.2378760000000004"/>
    <n v="1.8874439999999999"/>
    <n v="-0.38182800000000006"/>
    <n v="0"/>
    <n v="0.69630000000000003"/>
    <n v="0.13038"/>
    <n v="1.5004979999999999"/>
    <n v="0"/>
  </r>
  <r>
    <s v="3708"/>
    <s v="上緯投控"/>
    <x v="20"/>
    <n v="116.5"/>
    <n v="115"/>
    <n v="116.5"/>
    <n v="118"/>
    <n v="118"/>
    <n v="281"/>
    <n v="223"/>
    <n v="561"/>
    <n v="89"/>
    <n v="-209"/>
    <n v="0"/>
    <n v="0"/>
    <n v="0"/>
    <n v="0"/>
    <n v="0"/>
    <n v="0.32736500000000002"/>
    <n v="0.25645000000000001"/>
    <n v="0.65356499999999995"/>
    <n v="0.10502"/>
    <n v="-0.24662000000000001"/>
    <n v="0"/>
    <n v="0"/>
    <n v="0"/>
    <n v="0"/>
    <n v="0"/>
  </r>
  <r>
    <s v="3709"/>
    <s v="鑫聯大投控"/>
    <x v="27"/>
    <n v="27.3"/>
    <n v="26.95"/>
    <n v="28.1"/>
    <n v="28"/>
    <n v="27.7"/>
    <n v="9"/>
    <n v="20"/>
    <n v="-8"/>
    <n v="0"/>
    <n v="1"/>
    <n v="0"/>
    <n v="0"/>
    <n v="0"/>
    <n v="0"/>
    <n v="0"/>
    <n v="2.457E-3"/>
    <n v="5.3899999999999998E-3"/>
    <n v="-2.248E-3"/>
    <n v="0"/>
    <n v="2.7700000000000001E-4"/>
    <n v="0"/>
    <n v="0"/>
    <n v="0"/>
    <n v="0"/>
    <n v="0"/>
  </r>
  <r>
    <s v="3710"/>
    <s v="連展投控"/>
    <x v="15"/>
    <n v="10.050000000000001"/>
    <n v="10.1"/>
    <n v="10.050000000000001"/>
    <n v="10.15"/>
    <n v="10.45"/>
    <n v="271"/>
    <n v="76"/>
    <n v="78"/>
    <n v="191"/>
    <n v="77"/>
    <n v="0"/>
    <n v="0"/>
    <n v="0"/>
    <n v="0"/>
    <n v="0"/>
    <n v="2.7235500000000003E-2"/>
    <n v="7.6760000000000005E-3"/>
    <n v="7.8390000000000005E-3"/>
    <n v="1.9386500000000001E-2"/>
    <n v="8.0464999999999998E-3"/>
    <n v="0"/>
    <n v="0"/>
    <n v="0"/>
    <n v="0"/>
    <n v="0"/>
  </r>
  <r>
    <s v="3711"/>
    <s v="日月光投控"/>
    <x v="35"/>
    <n v="106.5"/>
    <n v="108.5"/>
    <n v="107.5"/>
    <n v="109"/>
    <n v="110.5"/>
    <n v="907"/>
    <n v="4578"/>
    <n v="298"/>
    <n v="2081"/>
    <n v="1744"/>
    <n v="12"/>
    <n v="-408"/>
    <n v="1037"/>
    <n v="86"/>
    <n v="684"/>
    <n v="0.96595500000000001"/>
    <n v="4.96713"/>
    <n v="0.32035000000000002"/>
    <n v="2.2682899999999999"/>
    <n v="1.9271199999999999"/>
    <n v="1.278E-2"/>
    <n v="-0.44268000000000002"/>
    <n v="1.1147750000000001"/>
    <n v="9.3740000000000004E-2"/>
    <n v="0.75582000000000005"/>
  </r>
  <r>
    <s v="3712"/>
    <s v="永崴投控"/>
    <x v="63"/>
    <n v="27.55"/>
    <n v="27.7"/>
    <n v="27.4"/>
    <n v="27.85"/>
    <n v="28.35"/>
    <n v="270"/>
    <n v="-55"/>
    <n v="241"/>
    <n v="22"/>
    <n v="215"/>
    <n v="0"/>
    <n v="0"/>
    <n v="0"/>
    <n v="0"/>
    <n v="0"/>
    <n v="7.4385000000000007E-2"/>
    <n v="-1.5235E-2"/>
    <n v="6.6033999999999995E-2"/>
    <n v="6.1270000000000005E-3"/>
    <n v="6.09525E-2"/>
    <n v="0"/>
    <n v="0"/>
    <n v="0"/>
    <n v="0"/>
    <n v="0"/>
  </r>
  <r>
    <s v="3713"/>
    <s v="新晶投控"/>
    <x v="50"/>
    <n v="39"/>
    <n v="40.9"/>
    <n v="41.5"/>
    <n v="41.2"/>
    <n v="40.85"/>
    <n v="4"/>
    <n v="88"/>
    <n v="-18"/>
    <n v="-20"/>
    <n v="-16"/>
    <n v="0"/>
    <n v="0"/>
    <n v="0"/>
    <n v="0"/>
    <n v="0"/>
    <n v="1.56E-3"/>
    <n v="3.5991999999999996E-2"/>
    <n v="-7.4700000000000001E-3"/>
    <n v="-8.2400000000000008E-3"/>
    <n v="-6.5360000000000001E-3"/>
    <n v="0"/>
    <n v="0"/>
    <n v="0"/>
    <n v="0"/>
    <n v="0"/>
  </r>
  <r>
    <s v="3714"/>
    <s v="富采"/>
    <x v="28"/>
    <n v="70.900000000000006"/>
    <n v="70.8"/>
    <n v="73.099999999999994"/>
    <n v="73.099999999999994"/>
    <n v="76"/>
    <n v="1243"/>
    <n v="1023"/>
    <n v="2015"/>
    <n v="608"/>
    <n v="1660"/>
    <n v="0"/>
    <n v="0"/>
    <n v="0"/>
    <n v="0"/>
    <n v="0"/>
    <n v="0.88128700000000015"/>
    <n v="0.72428399999999993"/>
    <n v="1.4729650000000001"/>
    <n v="0.44444799999999995"/>
    <n v="1.2616000000000001"/>
    <n v="0"/>
    <n v="0"/>
    <n v="0"/>
    <n v="0"/>
    <n v="0"/>
  </r>
  <r>
    <s v="4102"/>
    <s v="永日"/>
    <x v="13"/>
    <n v="23.7"/>
    <n v="22.95"/>
    <n v="23.2"/>
    <n v="23.3"/>
    <n v="23.2"/>
    <n v="-39"/>
    <n v="36"/>
    <n v="-69"/>
    <n v="-8"/>
    <n v="-43"/>
    <n v="0"/>
    <n v="0"/>
    <n v="0"/>
    <n v="0"/>
    <n v="0"/>
    <n v="-9.2429999999999995E-3"/>
    <n v="8.2619999999999985E-3"/>
    <n v="-1.6007999999999998E-2"/>
    <n v="-1.864E-3"/>
    <n v="-9.9760000000000005E-3"/>
    <n v="0"/>
    <n v="0"/>
    <n v="0"/>
    <n v="0"/>
    <n v="0"/>
  </r>
  <r>
    <s v="4104"/>
    <s v="佳醫"/>
    <x v="13"/>
    <n v="56.8"/>
    <n v="56.8"/>
    <n v="56.8"/>
    <n v="57.6"/>
    <n v="57.8"/>
    <n v="-41"/>
    <n v="-61"/>
    <n v="-13"/>
    <n v="54"/>
    <n v="-32"/>
    <n v="0"/>
    <n v="0"/>
    <n v="0"/>
    <n v="0"/>
    <n v="0"/>
    <n v="-2.3287999999999996E-2"/>
    <n v="-3.4647999999999998E-2"/>
    <n v="-7.3839999999999999E-3"/>
    <n v="3.1104E-2"/>
    <n v="-1.8495999999999999E-2"/>
    <n v="0"/>
    <n v="0"/>
    <n v="0"/>
    <n v="0"/>
    <n v="0"/>
  </r>
  <r>
    <s v="4105"/>
    <s v="東洋"/>
    <x v="13"/>
    <n v="85.7"/>
    <n v="83.9"/>
    <n v="86.2"/>
    <n v="88.1"/>
    <n v="86.5"/>
    <n v="-760"/>
    <n v="731"/>
    <n v="637"/>
    <n v="-395"/>
    <n v="-679"/>
    <n v="0"/>
    <n v="0"/>
    <n v="0"/>
    <n v="0"/>
    <n v="500"/>
    <n v="-0.65132000000000001"/>
    <n v="0.61330899999999999"/>
    <n v="0.54909399999999997"/>
    <n v="-0.347995"/>
    <n v="-0.58733500000000005"/>
    <n v="0"/>
    <n v="0"/>
    <n v="0"/>
    <n v="0"/>
    <n v="0.4325"/>
  </r>
  <r>
    <s v="4106"/>
    <s v="雃博"/>
    <x v="13"/>
    <n v="37.25"/>
    <n v="36.049999999999997"/>
    <n v="39.65"/>
    <n v="43.6"/>
    <n v="47.95"/>
    <n v="-514"/>
    <n v="13"/>
    <n v="257"/>
    <n v="112"/>
    <n v="184"/>
    <n v="0"/>
    <n v="0"/>
    <n v="0"/>
    <n v="0"/>
    <n v="0"/>
    <n v="-0.191465"/>
    <n v="4.6864999999999997E-3"/>
    <n v="0.10190049999999999"/>
    <n v="4.8832E-2"/>
    <n v="8.8228000000000015E-2"/>
    <n v="0"/>
    <n v="0"/>
    <n v="0"/>
    <n v="0"/>
    <n v="0"/>
  </r>
  <r>
    <s v="4107"/>
    <s v="邦特"/>
    <x v="13"/>
    <n v="112.5"/>
    <n v="112"/>
    <n v="109.5"/>
    <n v="118"/>
    <n v="116.5"/>
    <n v="-17"/>
    <n v="-13"/>
    <n v="-63"/>
    <n v="60"/>
    <n v="-156"/>
    <n v="0"/>
    <n v="0"/>
    <n v="0"/>
    <n v="0"/>
    <n v="0"/>
    <n v="-1.9125E-2"/>
    <n v="-1.456E-2"/>
    <n v="-6.8985000000000005E-2"/>
    <n v="7.0800000000000002E-2"/>
    <n v="-0.18174000000000001"/>
    <n v="0"/>
    <n v="0"/>
    <n v="0"/>
    <n v="0"/>
    <n v="0"/>
  </r>
  <r>
    <s v="4108"/>
    <s v="懷特"/>
    <x v="13"/>
    <n v="25.15"/>
    <n v="25.3"/>
    <n v="25.7"/>
    <n v="26.05"/>
    <n v="25.85"/>
    <n v="18"/>
    <n v="-90"/>
    <n v="271"/>
    <n v="272"/>
    <n v="-84"/>
    <n v="0"/>
    <n v="0"/>
    <n v="0"/>
    <n v="0"/>
    <n v="0"/>
    <n v="4.5269999999999998E-3"/>
    <n v="-2.2769999999999999E-2"/>
    <n v="6.9647000000000001E-2"/>
    <n v="7.0856000000000002E-2"/>
    <n v="-2.1714000000000001E-2"/>
    <n v="0"/>
    <n v="0"/>
    <n v="0"/>
    <n v="0"/>
    <n v="0"/>
  </r>
  <r>
    <s v="4109"/>
    <s v="加捷生醫"/>
    <x v="13"/>
    <n v="14.85"/>
    <n v="14.75"/>
    <n v="14.6"/>
    <n v="14.85"/>
    <n v="14.7"/>
    <n v="12"/>
    <n v="6"/>
    <n v="-27"/>
    <n v="37"/>
    <n v="-19"/>
    <n v="0"/>
    <n v="0"/>
    <n v="0"/>
    <n v="0"/>
    <n v="0"/>
    <n v="1.7819999999999999E-3"/>
    <n v="8.8500000000000004E-4"/>
    <n v="-3.9420000000000002E-3"/>
    <n v="5.4944999999999994E-3"/>
    <n v="-2.7929999999999999E-3"/>
    <n v="0"/>
    <n v="0"/>
    <n v="0"/>
    <n v="0"/>
    <n v="0"/>
  </r>
  <r>
    <s v="4111"/>
    <s v="濟生"/>
    <x v="13"/>
    <n v="23"/>
    <n v="22.8"/>
    <n v="23"/>
    <n v="22.95"/>
    <n v="23.1"/>
    <n v="1"/>
    <n v="0"/>
    <n v="0"/>
    <n v="0"/>
    <n v="-2"/>
    <n v="0"/>
    <n v="0"/>
    <n v="0"/>
    <n v="0"/>
    <n v="0"/>
    <n v="2.3000000000000001E-4"/>
    <n v="0"/>
    <n v="0"/>
    <n v="0"/>
    <n v="-4.6200000000000001E-4"/>
    <n v="0"/>
    <n v="0"/>
    <n v="0"/>
    <n v="0"/>
    <n v="0"/>
  </r>
  <r>
    <s v="4113"/>
    <s v="聯上"/>
    <x v="5"/>
    <n v="13.45"/>
    <n v="13.6"/>
    <n v="13.85"/>
    <n v="13.75"/>
    <n v="13.75"/>
    <n v="24"/>
    <n v="14"/>
    <n v="26"/>
    <n v="21"/>
    <n v="18"/>
    <n v="0"/>
    <n v="0"/>
    <n v="0"/>
    <n v="0"/>
    <n v="0"/>
    <n v="3.2279999999999995E-3"/>
    <n v="1.9040000000000001E-3"/>
    <n v="3.6009999999999996E-3"/>
    <n v="2.8874999999999999E-3"/>
    <n v="2.4750000000000002E-3"/>
    <n v="0"/>
    <n v="0"/>
    <n v="0"/>
    <n v="0"/>
    <n v="0"/>
  </r>
  <r>
    <s v="4114"/>
    <s v="健喬"/>
    <x v="13"/>
    <n v="26.15"/>
    <n v="25.25"/>
    <n v="25.35"/>
    <n v="25.35"/>
    <n v="25.3"/>
    <n v="217"/>
    <n v="-620"/>
    <n v="-99"/>
    <n v="-102"/>
    <n v="-115"/>
    <n v="0"/>
    <n v="0"/>
    <n v="0"/>
    <n v="0"/>
    <n v="0"/>
    <n v="5.674549999999999E-2"/>
    <n v="-0.15654999999999999"/>
    <n v="-2.5096500000000001E-2"/>
    <n v="-2.5857000000000002E-2"/>
    <n v="-2.9094999999999999E-2"/>
    <n v="0"/>
    <n v="0"/>
    <n v="0"/>
    <n v="0"/>
    <n v="0"/>
  </r>
  <r>
    <s v="4116"/>
    <s v="明基醫"/>
    <x v="13"/>
    <n v="32"/>
    <n v="31.6"/>
    <n v="31.85"/>
    <n v="32.4"/>
    <n v="3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19"/>
    <s v="旭富"/>
    <x v="13"/>
    <n v="84.5"/>
    <n v="84.5"/>
    <n v="85.4"/>
    <n v="84.5"/>
    <n v="85.2"/>
    <n v="16"/>
    <n v="11"/>
    <n v="55"/>
    <n v="-3"/>
    <n v="56"/>
    <n v="0"/>
    <n v="0"/>
    <n v="0"/>
    <n v="0"/>
    <n v="0"/>
    <n v="1.3520000000000001E-2"/>
    <n v="9.2949999999999994E-3"/>
    <n v="4.6969999999999998E-2"/>
    <n v="-2.5349999999999999E-3"/>
    <n v="4.7711999999999997E-2"/>
    <n v="0"/>
    <n v="0"/>
    <n v="0"/>
    <n v="0"/>
    <n v="0"/>
  </r>
  <r>
    <s v="4120"/>
    <s v="友華"/>
    <x v="13"/>
    <n v="40.85"/>
    <n v="41.5"/>
    <n v="43"/>
    <n v="44.45"/>
    <n v="44.6"/>
    <n v="11"/>
    <n v="0"/>
    <n v="2"/>
    <n v="1"/>
    <n v="-2"/>
    <n v="0"/>
    <n v="0"/>
    <n v="0"/>
    <n v="0"/>
    <n v="0"/>
    <n v="4.4935000000000001E-3"/>
    <n v="0"/>
    <n v="8.5999999999999998E-4"/>
    <n v="4.4450000000000002E-4"/>
    <n v="-8.92E-4"/>
    <n v="0"/>
    <n v="0"/>
    <n v="0"/>
    <n v="0"/>
    <n v="0"/>
  </r>
  <r>
    <s v="4121"/>
    <s v="優盛"/>
    <x v="13"/>
    <n v="20.8"/>
    <n v="20.8"/>
    <n v="22.85"/>
    <n v="25.1"/>
    <n v="27.6"/>
    <n v="72"/>
    <n v="-69"/>
    <n v="510"/>
    <n v="-433"/>
    <n v="-21"/>
    <n v="0"/>
    <n v="0"/>
    <n v="0"/>
    <n v="0"/>
    <n v="0"/>
    <n v="1.4976000000000001E-2"/>
    <n v="-1.4352E-2"/>
    <n v="0.116535"/>
    <n v="-0.10868300000000002"/>
    <n v="-5.7959999999999999E-3"/>
    <n v="0"/>
    <n v="0"/>
    <n v="0"/>
    <n v="0"/>
    <n v="0"/>
  </r>
  <r>
    <s v="4123"/>
    <s v="晟德"/>
    <x v="13"/>
    <n v="69.400000000000006"/>
    <n v="67.599999999999994"/>
    <n v="67.900000000000006"/>
    <n v="69.3"/>
    <n v="68.900000000000006"/>
    <n v="-1474"/>
    <n v="81"/>
    <n v="397"/>
    <n v="554"/>
    <n v="-417"/>
    <n v="0"/>
    <n v="0"/>
    <n v="0"/>
    <n v="0"/>
    <n v="0"/>
    <n v="-1.022956"/>
    <n v="5.4755999999999992E-2"/>
    <n v="0.26956300000000005"/>
    <n v="0.38392199999999999"/>
    <n v="-0.28731300000000004"/>
    <n v="0"/>
    <n v="0"/>
    <n v="0"/>
    <n v="0"/>
    <n v="0"/>
  </r>
  <r>
    <s v="4126"/>
    <s v="太醫"/>
    <x v="13"/>
    <n v="71"/>
    <n v="70.8"/>
    <n v="71.3"/>
    <n v="78.400000000000006"/>
    <n v="80.599999999999994"/>
    <n v="55"/>
    <n v="2"/>
    <n v="27"/>
    <n v="-18"/>
    <n v="-691"/>
    <n v="0"/>
    <n v="-46"/>
    <n v="0"/>
    <n v="0"/>
    <n v="0"/>
    <n v="3.9050000000000001E-2"/>
    <n v="1.4159999999999999E-3"/>
    <n v="1.9251000000000001E-2"/>
    <n v="-1.4112000000000001E-2"/>
    <n v="-0.55694599999999994"/>
    <n v="0"/>
    <n v="-3.2568E-2"/>
    <n v="0"/>
    <n v="0"/>
    <n v="0"/>
  </r>
  <r>
    <s v="4127"/>
    <s v="天良"/>
    <x v="13"/>
    <n v="11"/>
    <n v="10.65"/>
    <n v="11.15"/>
    <n v="11.1"/>
    <n v="11.15"/>
    <n v="6"/>
    <n v="-12"/>
    <n v="30"/>
    <n v="-7"/>
    <n v="-13"/>
    <n v="0"/>
    <n v="0"/>
    <n v="0"/>
    <n v="0"/>
    <n v="0"/>
    <n v="6.6E-4"/>
    <n v="-1.2780000000000001E-3"/>
    <n v="3.3449999999999999E-3"/>
    <n v="-7.7700000000000002E-4"/>
    <n v="-1.4495000000000003E-3"/>
    <n v="0"/>
    <n v="0"/>
    <n v="0"/>
    <n v="0"/>
    <n v="0"/>
  </r>
  <r>
    <s v="4128"/>
    <s v="中天"/>
    <x v="13"/>
    <n v="56"/>
    <n v="56"/>
    <n v="58"/>
    <n v="56.7"/>
    <n v="56.7"/>
    <n v="-68"/>
    <n v="-60"/>
    <n v="408"/>
    <n v="-753"/>
    <n v="-135"/>
    <n v="0"/>
    <n v="0"/>
    <n v="0"/>
    <n v="0"/>
    <n v="0"/>
    <n v="-3.8080000000000003E-2"/>
    <n v="-3.3599999999999998E-2"/>
    <n v="0.23663999999999999"/>
    <n v="-0.42695099999999997"/>
    <n v="-7.6545000000000002E-2"/>
    <n v="0"/>
    <n v="0"/>
    <n v="0"/>
    <n v="0"/>
    <n v="0"/>
  </r>
  <r>
    <s v="4129"/>
    <s v="聯合"/>
    <x v="13"/>
    <n v="32.1"/>
    <n v="32.200000000000003"/>
    <n v="32.200000000000003"/>
    <n v="32.200000000000003"/>
    <n v="32.549999999999997"/>
    <n v="-2"/>
    <n v="-1"/>
    <n v="9"/>
    <n v="15"/>
    <n v="38"/>
    <n v="0"/>
    <n v="0"/>
    <n v="0"/>
    <n v="0"/>
    <n v="0"/>
    <n v="-6.4199999999999999E-4"/>
    <n v="-3.2200000000000002E-4"/>
    <n v="2.898E-3"/>
    <n v="4.830000000000001E-3"/>
    <n v="1.2368999999999998E-2"/>
    <n v="0"/>
    <n v="0"/>
    <n v="0"/>
    <n v="0"/>
    <n v="0"/>
  </r>
  <r>
    <s v="4130"/>
    <s v="健亞"/>
    <x v="13"/>
    <n v="25.75"/>
    <n v="25.35"/>
    <n v="25.5"/>
    <n v="25.3"/>
    <n v="25.5"/>
    <n v="-17"/>
    <n v="-21"/>
    <n v="41"/>
    <n v="44"/>
    <n v="64"/>
    <n v="0"/>
    <n v="0"/>
    <n v="0"/>
    <n v="0"/>
    <n v="0"/>
    <n v="-4.3775000000000003E-3"/>
    <n v="-5.3235000000000001E-3"/>
    <n v="1.0455000000000001E-2"/>
    <n v="1.1132000000000001E-2"/>
    <n v="1.6320000000000001E-2"/>
    <n v="0"/>
    <n v="0"/>
    <n v="0"/>
    <n v="0"/>
    <n v="0"/>
  </r>
  <r>
    <s v="4131"/>
    <s v="晶宇"/>
    <x v="13"/>
    <n v="7.1"/>
    <n v="7.1"/>
    <n v="7.1"/>
    <n v="7.1"/>
    <n v="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75.5"/>
    <n v="70.099999999999994"/>
    <n v="70.099999999999994"/>
    <n v="72"/>
    <n v="71.3"/>
    <n v="-314"/>
    <n v="91"/>
    <n v="-6"/>
    <n v="412"/>
    <n v="-565"/>
    <n v="0"/>
    <n v="0"/>
    <n v="0"/>
    <n v="0"/>
    <n v="0"/>
    <n v="-0.23707"/>
    <n v="6.3791E-2"/>
    <n v="-4.2059999999999997E-3"/>
    <n v="0.29664000000000001"/>
    <n v="-0.40284500000000001"/>
    <n v="0"/>
    <n v="0"/>
    <n v="0"/>
    <n v="0"/>
    <n v="0"/>
  </r>
  <r>
    <s v="4137"/>
    <s v="麗豐-KY"/>
    <x v="13"/>
    <n v="209.5"/>
    <n v="211.5"/>
    <n v="216"/>
    <n v="213"/>
    <n v="214"/>
    <n v="21"/>
    <n v="41"/>
    <n v="115"/>
    <n v="-31"/>
    <n v="-34"/>
    <n v="0"/>
    <n v="0"/>
    <n v="0"/>
    <n v="0"/>
    <n v="0"/>
    <n v="4.3994999999999999E-2"/>
    <n v="8.6715E-2"/>
    <n v="0.24840000000000001"/>
    <n v="-6.6030000000000005E-2"/>
    <n v="-7.2760000000000005E-2"/>
    <n v="0"/>
    <n v="0"/>
    <n v="0"/>
    <n v="0"/>
    <n v="0"/>
  </r>
  <r>
    <s v="4138"/>
    <s v="曜亞"/>
    <x v="13"/>
    <n v="53.2"/>
    <n v="53.1"/>
    <n v="53.1"/>
    <n v="52.7"/>
    <n v="53.7"/>
    <n v="2"/>
    <n v="16"/>
    <n v="11"/>
    <n v="6"/>
    <n v="26"/>
    <n v="0"/>
    <n v="0"/>
    <n v="0"/>
    <n v="0"/>
    <n v="0"/>
    <n v="1.0640000000000001E-3"/>
    <n v="8.4960000000000001E-3"/>
    <n v="5.8409999999999998E-3"/>
    <n v="3.1620000000000003E-3"/>
    <n v="1.3962E-2"/>
    <n v="0"/>
    <n v="0"/>
    <n v="0"/>
    <n v="0"/>
    <n v="0"/>
  </r>
  <r>
    <s v="4139"/>
    <s v="馬光-KY"/>
    <x v="13"/>
    <n v="53.3"/>
    <n v="53.2"/>
    <n v="53.2"/>
    <n v="53.1"/>
    <n v="53.2"/>
    <n v="-1"/>
    <n v="-3"/>
    <n v="-10"/>
    <n v="-2"/>
    <n v="-2"/>
    <n v="0"/>
    <n v="0"/>
    <n v="0"/>
    <n v="0"/>
    <n v="0"/>
    <n v="-5.3299999999999995E-4"/>
    <n v="-1.5960000000000002E-3"/>
    <n v="-5.3200000000000001E-3"/>
    <n v="-1.062E-3"/>
    <n v="-1.0640000000000001E-3"/>
    <n v="0"/>
    <n v="0"/>
    <n v="0"/>
    <n v="0"/>
    <n v="0"/>
  </r>
  <r>
    <s v="4141"/>
    <s v="龍燈-KY"/>
    <x v="13"/>
    <n v="11.65"/>
    <n v="11.6"/>
    <n v="12.1"/>
    <n v="11.9"/>
    <n v="12"/>
    <n v="1"/>
    <n v="-8"/>
    <n v="76"/>
    <n v="-53"/>
    <n v="25"/>
    <n v="0"/>
    <n v="0"/>
    <n v="0"/>
    <n v="0"/>
    <n v="0"/>
    <n v="1.165E-4"/>
    <n v="-9.2800000000000001E-4"/>
    <n v="9.196000000000001E-3"/>
    <n v="-6.3070000000000001E-3"/>
    <n v="3.0000000000000001E-3"/>
    <n v="0"/>
    <n v="0"/>
    <n v="0"/>
    <n v="0"/>
    <n v="0"/>
  </r>
  <r>
    <s v="4142"/>
    <s v="國光生"/>
    <x v="13"/>
    <n v="55.5"/>
    <n v="53.2"/>
    <n v="53.6"/>
    <n v="55"/>
    <n v="54.7"/>
    <n v="-3622"/>
    <n v="229"/>
    <n v="-1870"/>
    <n v="3251"/>
    <n v="-507"/>
    <n v="0"/>
    <n v="0"/>
    <n v="0"/>
    <n v="0"/>
    <n v="0"/>
    <n v="-2.0102099999999998"/>
    <n v="0.12182800000000001"/>
    <n v="-1.0023200000000001"/>
    <n v="1.7880499999999999"/>
    <n v="-0.27732899999999999"/>
    <n v="0"/>
    <n v="0"/>
    <n v="0"/>
    <n v="0"/>
    <n v="0"/>
  </r>
  <r>
    <s v="4147"/>
    <s v="中裕"/>
    <x v="13"/>
    <n v="70.8"/>
    <n v="70.5"/>
    <n v="72.599999999999994"/>
    <n v="71.8"/>
    <n v="72"/>
    <n v="24"/>
    <n v="-6"/>
    <n v="241"/>
    <n v="-30"/>
    <n v="43"/>
    <n v="0"/>
    <n v="0"/>
    <n v="0"/>
    <n v="0"/>
    <n v="0"/>
    <n v="1.6991999999999997E-2"/>
    <n v="-4.2300000000000003E-3"/>
    <n v="0.17496599999999998"/>
    <n v="-2.154E-2"/>
    <n v="3.0960000000000001E-2"/>
    <n v="0"/>
    <n v="0"/>
    <n v="0"/>
    <n v="0"/>
    <n v="0"/>
  </r>
  <r>
    <s v="4148"/>
    <s v="全宇生技-KY"/>
    <x v="13"/>
    <n v="34.5"/>
    <n v="34.65"/>
    <n v="35.200000000000003"/>
    <n v="34"/>
    <n v="34"/>
    <n v="4"/>
    <n v="0"/>
    <n v="-1"/>
    <n v="-3"/>
    <n v="2"/>
    <n v="0"/>
    <n v="0"/>
    <n v="0"/>
    <n v="0"/>
    <n v="0"/>
    <n v="1.3799999999999999E-3"/>
    <n v="0"/>
    <n v="-3.5200000000000005E-4"/>
    <n v="-1.0200000000000001E-3"/>
    <n v="6.8000000000000005E-4"/>
    <n v="0"/>
    <n v="0"/>
    <n v="0"/>
    <n v="0"/>
    <n v="0"/>
  </r>
  <r>
    <s v="4152"/>
    <s v="台微體"/>
    <x v="13"/>
    <n v="55.3"/>
    <n v="60.8"/>
    <n v="66.8"/>
    <n v="73.400000000000006"/>
    <n v="77.2"/>
    <n v="2"/>
    <n v="208"/>
    <n v="78"/>
    <n v="-2"/>
    <n v="48"/>
    <n v="0"/>
    <n v="0"/>
    <n v="0"/>
    <n v="0"/>
    <n v="0"/>
    <n v="1.106E-3"/>
    <n v="0.12646399999999999"/>
    <n v="5.2103999999999998E-2"/>
    <n v="-1.4680000000000001E-3"/>
    <n v="3.7056000000000006E-2"/>
    <n v="0"/>
    <n v="0"/>
    <n v="0"/>
    <n v="0"/>
    <n v="0"/>
  </r>
  <r>
    <s v="4153"/>
    <s v="鈺緯"/>
    <x v="13"/>
    <n v="27"/>
    <n v="27"/>
    <n v="26.25"/>
    <n v="26.45"/>
    <n v="27"/>
    <n v="-2"/>
    <n v="-22"/>
    <n v="0"/>
    <n v="8"/>
    <n v="0"/>
    <n v="0"/>
    <n v="0"/>
    <n v="0"/>
    <n v="0"/>
    <n v="0"/>
    <n v="-5.4000000000000001E-4"/>
    <n v="-5.94E-3"/>
    <n v="0"/>
    <n v="2.1159999999999998E-3"/>
    <n v="0"/>
    <n v="0"/>
    <n v="0"/>
    <n v="0"/>
    <n v="0"/>
    <n v="0"/>
  </r>
  <r>
    <s v="4154"/>
    <s v="康樂-KY"/>
    <x v="13"/>
    <n v="27"/>
    <n v="27.95"/>
    <n v="27.9"/>
    <n v="27"/>
    <n v="27"/>
    <n v="0"/>
    <n v="0"/>
    <n v="0"/>
    <n v="0"/>
    <n v="13"/>
    <n v="0"/>
    <n v="0"/>
    <n v="0"/>
    <n v="0"/>
    <n v="0"/>
    <n v="0"/>
    <n v="0"/>
    <n v="0"/>
    <n v="0"/>
    <n v="3.5100000000000001E-3"/>
    <n v="0"/>
    <n v="0"/>
    <n v="0"/>
    <n v="0"/>
    <n v="0"/>
  </r>
  <r>
    <s v="4155"/>
    <s v="訊映"/>
    <x v="13"/>
    <n v="24"/>
    <n v="23.65"/>
    <n v="23.9"/>
    <n v="24.35"/>
    <n v="24.9"/>
    <n v="10"/>
    <n v="-1"/>
    <n v="76"/>
    <n v="16"/>
    <n v="-20"/>
    <n v="0"/>
    <n v="0"/>
    <n v="0"/>
    <n v="0"/>
    <n v="0"/>
    <n v="2.3999999999999998E-3"/>
    <n v="-2.3649999999999998E-4"/>
    <n v="1.8164E-2"/>
    <n v="3.8960000000000002E-3"/>
    <n v="-4.9800000000000001E-3"/>
    <n v="0"/>
    <n v="0"/>
    <n v="0"/>
    <n v="0"/>
    <n v="0"/>
  </r>
  <r>
    <s v="4157"/>
    <s v="太景*-KY"/>
    <x v="13"/>
    <n v="21.2"/>
    <n v="21.1"/>
    <n v="21.5"/>
    <n v="21.65"/>
    <n v="21.8"/>
    <n v="156"/>
    <n v="-28"/>
    <n v="427"/>
    <n v="-166"/>
    <n v="226"/>
    <n v="0"/>
    <n v="0"/>
    <n v="0"/>
    <n v="0"/>
    <n v="0"/>
    <n v="3.3071999999999997E-2"/>
    <n v="-5.9080000000000009E-3"/>
    <n v="9.1804999999999998E-2"/>
    <n v="-3.5938999999999999E-2"/>
    <n v="4.9267999999999999E-2"/>
    <n v="0"/>
    <n v="0"/>
    <n v="0"/>
    <n v="0"/>
    <n v="0"/>
  </r>
  <r>
    <s v="4160"/>
    <s v="創源"/>
    <x v="13"/>
    <n v="23.75"/>
    <n v="23.15"/>
    <n v="23.3"/>
    <n v="23.2"/>
    <n v="23.3"/>
    <n v="-3"/>
    <n v="0"/>
    <n v="0"/>
    <n v="0"/>
    <n v="0"/>
    <n v="0"/>
    <n v="0"/>
    <n v="0"/>
    <n v="0"/>
    <n v="0"/>
    <n v="-7.1250000000000003E-4"/>
    <n v="0"/>
    <n v="0"/>
    <n v="0"/>
    <n v="0"/>
    <n v="0"/>
    <n v="0"/>
    <n v="0"/>
    <n v="0"/>
    <n v="0"/>
  </r>
  <r>
    <s v="4161"/>
    <s v="聿新科"/>
    <x v="13"/>
    <n v="28.2"/>
    <n v="27.5"/>
    <n v="27.4"/>
    <n v="27.3"/>
    <n v="27.4"/>
    <n v="4"/>
    <n v="0"/>
    <n v="-4"/>
    <n v="-1"/>
    <n v="10"/>
    <n v="0"/>
    <n v="0"/>
    <n v="0"/>
    <n v="0"/>
    <n v="0"/>
    <n v="1.1279999999999999E-3"/>
    <n v="0"/>
    <n v="-1.096E-3"/>
    <n v="-2.7300000000000002E-4"/>
    <n v="2.7399999999999998E-3"/>
    <n v="0"/>
    <n v="0"/>
    <n v="0"/>
    <n v="0"/>
    <n v="0"/>
  </r>
  <r>
    <s v="4162"/>
    <s v="智擎"/>
    <x v="13"/>
    <n v="65"/>
    <n v="63.6"/>
    <n v="65.400000000000006"/>
    <n v="66.599999999999994"/>
    <n v="66.099999999999994"/>
    <n v="58"/>
    <n v="-56"/>
    <n v="120"/>
    <n v="205"/>
    <n v="-14"/>
    <n v="0"/>
    <n v="0"/>
    <n v="0"/>
    <n v="0"/>
    <n v="0"/>
    <n v="3.7699999999999997E-2"/>
    <n v="-3.5616000000000002E-2"/>
    <n v="7.8480000000000008E-2"/>
    <n v="0.13652999999999998"/>
    <n v="-9.2539999999999983E-3"/>
    <n v="0"/>
    <n v="0"/>
    <n v="0"/>
    <n v="0"/>
    <n v="0"/>
  </r>
  <r>
    <s v="4163"/>
    <s v="鐿鈦"/>
    <x v="13"/>
    <n v="84.1"/>
    <n v="85"/>
    <n v="85.4"/>
    <n v="85.2"/>
    <n v="85"/>
    <n v="3"/>
    <n v="4"/>
    <n v="10"/>
    <n v="3"/>
    <n v="3"/>
    <n v="0"/>
    <n v="0"/>
    <n v="0"/>
    <n v="0"/>
    <n v="0"/>
    <n v="2.5229999999999996E-3"/>
    <n v="3.3999999999999998E-3"/>
    <n v="8.5400000000000007E-3"/>
    <n v="2.5560000000000001E-3"/>
    <n v="2.5500000000000002E-3"/>
    <n v="0"/>
    <n v="0"/>
    <n v="0"/>
    <n v="0"/>
    <n v="0"/>
  </r>
  <r>
    <s v="4164"/>
    <s v="承業醫"/>
    <x v="13"/>
    <n v="35.299999999999997"/>
    <n v="35.4"/>
    <n v="35.65"/>
    <n v="36.25"/>
    <n v="36.35"/>
    <n v="-9"/>
    <n v="-86"/>
    <n v="-9"/>
    <n v="-5"/>
    <n v="-6"/>
    <n v="0"/>
    <n v="0"/>
    <n v="0"/>
    <n v="1"/>
    <n v="0"/>
    <n v="-3.1769999999999997E-3"/>
    <n v="-3.0444000000000002E-2"/>
    <n v="-3.2084999999999995E-3"/>
    <n v="-1.8125000000000001E-3"/>
    <n v="-2.1810000000000002E-3"/>
    <n v="0"/>
    <n v="0"/>
    <n v="0"/>
    <n v="3.6249999999999998E-4"/>
    <n v="0"/>
  </r>
  <r>
    <s v="4167"/>
    <s v="松瑞藥"/>
    <x v="13"/>
    <n v="29.05"/>
    <n v="29.05"/>
    <n v="29.1"/>
    <n v="29.8"/>
    <n v="29.45"/>
    <n v="-137"/>
    <n v="-220"/>
    <n v="99"/>
    <n v="676"/>
    <n v="-298"/>
    <n v="0"/>
    <n v="0"/>
    <n v="0"/>
    <n v="0"/>
    <n v="0"/>
    <n v="-3.9798500000000001E-2"/>
    <n v="-6.3909999999999995E-2"/>
    <n v="2.8809000000000001E-2"/>
    <n v="0.20144799999999999"/>
    <n v="-8.7761000000000006E-2"/>
    <n v="0"/>
    <n v="0"/>
    <n v="0"/>
    <n v="0"/>
    <n v="0"/>
  </r>
  <r>
    <s v="4168"/>
    <s v="醣聯"/>
    <x v="13"/>
    <n v="29.6"/>
    <n v="29.55"/>
    <n v="30.4"/>
    <n v="30.9"/>
    <n v="31.4"/>
    <n v="55"/>
    <n v="-126"/>
    <n v="126"/>
    <n v="86"/>
    <n v="-20"/>
    <n v="0"/>
    <n v="0"/>
    <n v="0"/>
    <n v="0"/>
    <n v="0"/>
    <n v="1.6279999999999999E-2"/>
    <n v="-3.7233000000000002E-2"/>
    <n v="3.8303999999999998E-2"/>
    <n v="2.6574E-2"/>
    <n v="-6.28E-3"/>
    <n v="0"/>
    <n v="0"/>
    <n v="0"/>
    <n v="0"/>
    <n v="0"/>
  </r>
  <r>
    <s v="4171"/>
    <s v="瑞基"/>
    <x v="13"/>
    <n v="176"/>
    <n v="160"/>
    <n v="163"/>
    <n v="167"/>
    <n v="162.5"/>
    <n v="81"/>
    <n v="54"/>
    <n v="156"/>
    <n v="96"/>
    <n v="31"/>
    <n v="0"/>
    <n v="0"/>
    <n v="0"/>
    <n v="0"/>
    <n v="0"/>
    <n v="0.14255999999999999"/>
    <n v="8.6400000000000005E-2"/>
    <n v="0.25428000000000001"/>
    <n v="0.16031999999999999"/>
    <n v="5.0375000000000003E-2"/>
    <n v="0"/>
    <n v="0"/>
    <n v="0"/>
    <n v="0"/>
    <n v="0"/>
  </r>
  <r>
    <s v="4173"/>
    <s v="久裕"/>
    <x v="13"/>
    <n v="20.6"/>
    <n v="20.6"/>
    <n v="21.05"/>
    <n v="22.35"/>
    <n v="22.8"/>
    <n v="44"/>
    <n v="33"/>
    <n v="69"/>
    <n v="30"/>
    <n v="-133"/>
    <n v="0"/>
    <n v="0"/>
    <n v="0"/>
    <n v="0"/>
    <n v="0"/>
    <n v="9.0640000000000009E-3"/>
    <n v="6.7980000000000011E-3"/>
    <n v="1.4524500000000001E-2"/>
    <n v="6.705E-3"/>
    <n v="-3.0324E-2"/>
    <n v="0"/>
    <n v="0"/>
    <n v="0"/>
    <n v="0"/>
    <n v="0"/>
  </r>
  <r>
    <s v="4174"/>
    <s v="浩鼎"/>
    <x v="13"/>
    <n v="115.5"/>
    <n v="115.5"/>
    <n v="119.5"/>
    <n v="114"/>
    <n v="116"/>
    <n v="-36"/>
    <n v="-13"/>
    <n v="467"/>
    <n v="-906"/>
    <n v="-15"/>
    <n v="0"/>
    <n v="0"/>
    <n v="0"/>
    <n v="0"/>
    <n v="0"/>
    <n v="-4.1579999999999999E-2"/>
    <n v="-1.5015000000000001E-2"/>
    <n v="0.55806500000000003"/>
    <n v="-1.03284"/>
    <n v="-1.7399999999999999E-2"/>
    <n v="0"/>
    <n v="0"/>
    <n v="0"/>
    <n v="0"/>
    <n v="0"/>
  </r>
  <r>
    <s v="4175"/>
    <s v="杏一"/>
    <x v="13"/>
    <n v="69.5"/>
    <n v="69.8"/>
    <n v="69.8"/>
    <n v="70.099999999999994"/>
    <n v="70.3"/>
    <n v="-1"/>
    <n v="4"/>
    <n v="9"/>
    <n v="0"/>
    <n v="8"/>
    <n v="0"/>
    <n v="0"/>
    <n v="0"/>
    <n v="0"/>
    <n v="0"/>
    <n v="-6.9499999999999998E-4"/>
    <n v="2.7919999999999998E-3"/>
    <n v="6.2819999999999994E-3"/>
    <n v="0"/>
    <n v="5.6239999999999997E-3"/>
    <n v="0"/>
    <n v="0"/>
    <n v="0"/>
    <n v="0"/>
    <n v="0"/>
  </r>
  <r>
    <s v="4183"/>
    <s v="福永生技"/>
    <x v="13"/>
    <n v="20.05"/>
    <n v="20"/>
    <n v="19.899999999999999"/>
    <n v="20"/>
    <n v="20.3"/>
    <n v="-13"/>
    <n v="-3"/>
    <n v="0"/>
    <n v="0"/>
    <n v="0"/>
    <n v="0"/>
    <n v="0"/>
    <n v="0"/>
    <n v="0"/>
    <n v="0"/>
    <n v="-2.6065000000000003E-3"/>
    <n v="-5.9999999999999995E-4"/>
    <n v="0"/>
    <n v="0"/>
    <n v="0"/>
    <n v="0"/>
    <n v="0"/>
    <n v="0"/>
    <n v="0"/>
    <n v="0"/>
  </r>
  <r>
    <s v="4188"/>
    <s v="安克"/>
    <x v="13"/>
    <n v="18.3"/>
    <n v="18.25"/>
    <n v="18.2"/>
    <n v="18.25"/>
    <n v="1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3"/>
    <n v="76.8"/>
    <n v="76.8"/>
    <n v="76.900000000000006"/>
    <n v="77"/>
    <n v="76.5"/>
    <n v="9"/>
    <n v="-12"/>
    <n v="-4"/>
    <n v="-2"/>
    <n v="-20"/>
    <n v="0"/>
    <n v="0"/>
    <n v="0"/>
    <n v="0"/>
    <n v="0"/>
    <n v="6.9119999999999997E-3"/>
    <n v="-9.2159999999999985E-3"/>
    <n v="-3.0760000000000002E-3"/>
    <n v="-1.5399999999999999E-3"/>
    <n v="-1.5299999999999999E-2"/>
    <n v="0"/>
    <n v="0"/>
    <n v="0"/>
    <n v="0"/>
    <n v="0"/>
  </r>
  <r>
    <s v="4192"/>
    <s v="杏國"/>
    <x v="13"/>
    <n v="50"/>
    <n v="49.75"/>
    <n v="49.95"/>
    <n v="50"/>
    <n v="50.1"/>
    <n v="-22"/>
    <n v="-10"/>
    <n v="16"/>
    <n v="-9"/>
    <n v="4"/>
    <n v="0"/>
    <n v="0"/>
    <n v="0"/>
    <n v="0"/>
    <n v="0"/>
    <n v="-1.0999999999999999E-2"/>
    <n v="-4.9750000000000003E-3"/>
    <n v="7.9920000000000008E-3"/>
    <n v="-4.4999999999999997E-3"/>
    <n v="2.0040000000000001E-3"/>
    <n v="0"/>
    <n v="0"/>
    <n v="0"/>
    <n v="0"/>
    <n v="0"/>
  </r>
  <r>
    <s v="4198"/>
    <s v="欣大健康"/>
    <x v="13"/>
    <n v="6.96"/>
    <n v="6.75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4"/>
    <n v="113"/>
    <n v="113.5"/>
    <n v="113.5"/>
    <n v="113"/>
    <n v="1"/>
    <n v="0"/>
    <n v="0"/>
    <n v="-1"/>
    <n v="-3"/>
    <n v="0"/>
    <n v="0"/>
    <n v="0"/>
    <n v="0"/>
    <n v="0"/>
    <n v="1.14E-3"/>
    <n v="0"/>
    <n v="0"/>
    <n v="-1.1349999999999999E-3"/>
    <n v="-3.3899999999999998E-3"/>
    <n v="0"/>
    <n v="0"/>
    <n v="0"/>
    <n v="0"/>
    <n v="0"/>
  </r>
  <r>
    <s v="4207"/>
    <s v="環泰"/>
    <x v="1"/>
    <n v="13.2"/>
    <n v="13.15"/>
    <n v="13.15"/>
    <n v="13.05"/>
    <n v="13.25"/>
    <n v="77"/>
    <n v="35"/>
    <n v="-9"/>
    <n v="14"/>
    <n v="3"/>
    <n v="0"/>
    <n v="0"/>
    <n v="0"/>
    <n v="0"/>
    <n v="0"/>
    <n v="1.0163999999999999E-2"/>
    <n v="4.6024999999999998E-3"/>
    <n v="-1.1835000000000001E-3"/>
    <n v="1.8270000000000001E-3"/>
    <n v="3.9750000000000001E-4"/>
    <n v="0"/>
    <n v="0"/>
    <n v="0"/>
    <n v="0"/>
    <n v="0"/>
  </r>
  <r>
    <s v="4303"/>
    <s v="信立"/>
    <x v="4"/>
    <n v="18.149999999999999"/>
    <n v="18.149999999999999"/>
    <n v="18.2"/>
    <n v="18.3"/>
    <n v="18.399999999999999"/>
    <n v="-5"/>
    <n v="0"/>
    <n v="3"/>
    <n v="5"/>
    <n v="1"/>
    <n v="0"/>
    <n v="0"/>
    <n v="0"/>
    <n v="0"/>
    <n v="0"/>
    <n v="-9.075E-4"/>
    <n v="0"/>
    <n v="5.4599999999999994E-4"/>
    <n v="9.1500000000000001E-4"/>
    <n v="1.8399999999999997E-4"/>
    <n v="0"/>
    <n v="0"/>
    <n v="0"/>
    <n v="0"/>
    <n v="0"/>
  </r>
  <r>
    <s v="4304"/>
    <s v="勝昱"/>
    <x v="4"/>
    <n v="5.94"/>
    <n v="5.94"/>
    <n v="5.94"/>
    <n v="6.39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9"/>
    <n v="32.1"/>
    <n v="32.35"/>
    <n v="32.450000000000003"/>
    <n v="32.450000000000003"/>
    <n v="1"/>
    <n v="0"/>
    <n v="-5"/>
    <n v="0"/>
    <n v="0"/>
    <n v="0"/>
    <n v="0"/>
    <n v="0"/>
    <n v="0"/>
    <n v="0"/>
    <n v="3.19E-4"/>
    <n v="0"/>
    <n v="-1.6175E-3"/>
    <n v="0"/>
    <n v="0"/>
    <n v="0"/>
    <n v="0"/>
    <n v="0"/>
    <n v="0"/>
    <n v="0"/>
  </r>
  <r>
    <s v="4306"/>
    <s v="炎洲"/>
    <x v="4"/>
    <n v="17.3"/>
    <n v="17.55"/>
    <n v="18.399999999999999"/>
    <n v="18.8"/>
    <n v="18.600000000000001"/>
    <n v="936"/>
    <n v="-233"/>
    <n v="2114"/>
    <n v="-2359"/>
    <n v="-905"/>
    <n v="0"/>
    <n v="0"/>
    <n v="0"/>
    <n v="0"/>
    <n v="0"/>
    <n v="0.16192800000000002"/>
    <n v="-4.0891500000000004E-2"/>
    <n v="0.38897599999999999"/>
    <n v="-0.44349200000000005"/>
    <n v="-0.16833000000000001"/>
    <n v="0"/>
    <n v="0"/>
    <n v="0"/>
    <n v="0"/>
    <n v="0"/>
  </r>
  <r>
    <s v="4401"/>
    <s v="東隆興"/>
    <x v="8"/>
    <n v="40.4"/>
    <n v="38.75"/>
    <n v="39.700000000000003"/>
    <n v="39.25"/>
    <n v="39.65"/>
    <n v="-158"/>
    <n v="-229"/>
    <n v="-9"/>
    <n v="-40"/>
    <n v="52"/>
    <n v="0"/>
    <n v="0"/>
    <n v="0"/>
    <n v="0"/>
    <n v="0"/>
    <n v="-6.3832E-2"/>
    <n v="-8.8737499999999997E-2"/>
    <n v="-3.5730000000000002E-3"/>
    <n v="-1.5699999999999999E-2"/>
    <n v="2.0617999999999997E-2"/>
    <n v="0"/>
    <n v="0"/>
    <n v="0"/>
    <n v="0"/>
    <n v="0"/>
  </r>
  <r>
    <s v="4402"/>
    <s v="福大"/>
    <x v="8"/>
    <n v="7"/>
    <n v="6.83"/>
    <n v="6.88"/>
    <n v="6.76"/>
    <n v="6.81"/>
    <n v="25"/>
    <n v="-12"/>
    <n v="14"/>
    <n v="-4"/>
    <n v="47"/>
    <n v="0"/>
    <n v="0"/>
    <n v="0"/>
    <n v="0"/>
    <n v="0"/>
    <n v="1.75E-3"/>
    <n v="-8.1960000000000008E-4"/>
    <n v="9.6319999999999989E-4"/>
    <n v="-2.7040000000000001E-4"/>
    <n v="3.2006999999999999E-3"/>
    <n v="0"/>
    <n v="0"/>
    <n v="0"/>
    <n v="0"/>
    <n v="0"/>
  </r>
  <r>
    <s v="4406"/>
    <s v="新昕纖"/>
    <x v="8"/>
    <n v="11.35"/>
    <n v="10.6"/>
    <n v="9.94"/>
    <n v="10.1"/>
    <n v="9.9499999999999993"/>
    <n v="-77"/>
    <n v="-212"/>
    <n v="132"/>
    <n v="-76"/>
    <n v="-28"/>
    <n v="0"/>
    <n v="0"/>
    <n v="0"/>
    <n v="0"/>
    <n v="0"/>
    <n v="-8.739499999999999E-3"/>
    <n v="-2.2471999999999999E-2"/>
    <n v="1.3120799999999998E-2"/>
    <n v="-7.6760000000000005E-3"/>
    <n v="-2.7859999999999998E-3"/>
    <n v="0"/>
    <n v="0"/>
    <n v="0"/>
    <n v="0"/>
    <n v="0"/>
  </r>
  <r>
    <s v="4413"/>
    <s v="飛寶企業"/>
    <x v="8"/>
    <n v="13.5"/>
    <n v="13.05"/>
    <n v="13.25"/>
    <n v="13.15"/>
    <n v="13.1"/>
    <n v="-3"/>
    <n v="-6"/>
    <n v="-20"/>
    <n v="-1"/>
    <n v="0"/>
    <n v="0"/>
    <n v="0"/>
    <n v="0"/>
    <n v="0"/>
    <n v="0"/>
    <n v="-4.0499999999999998E-4"/>
    <n v="-7.8300000000000017E-4"/>
    <n v="-2.65E-3"/>
    <n v="-1.315E-4"/>
    <n v="0"/>
    <n v="0"/>
    <n v="0"/>
    <n v="0"/>
    <n v="0"/>
    <n v="0"/>
  </r>
  <r>
    <s v="4414"/>
    <s v="如興"/>
    <x v="8"/>
    <n v="9.68"/>
    <n v="9.61"/>
    <n v="9.7799999999999994"/>
    <n v="9.7799999999999994"/>
    <n v="9.82"/>
    <n v="250"/>
    <n v="-819"/>
    <n v="1178"/>
    <n v="80"/>
    <n v="63"/>
    <n v="0"/>
    <n v="0"/>
    <n v="0"/>
    <n v="0"/>
    <n v="0"/>
    <n v="2.4199999999999999E-2"/>
    <n v="-7.8705899999999995E-2"/>
    <n v="0.1152084"/>
    <n v="7.8239999999999994E-3"/>
    <n v="6.1865999999999996E-3"/>
    <n v="0"/>
    <n v="0"/>
    <n v="0"/>
    <n v="0"/>
    <n v="0"/>
  </r>
  <r>
    <s v="4416"/>
    <s v="三圓"/>
    <x v="5"/>
    <n v="99.5"/>
    <n v="98"/>
    <n v="96.3"/>
    <n v="96"/>
    <n v="97.5"/>
    <n v="0"/>
    <n v="0"/>
    <n v="0"/>
    <n v="0"/>
    <n v="-1"/>
    <n v="0"/>
    <n v="0"/>
    <n v="0"/>
    <n v="0"/>
    <n v="0"/>
    <n v="0"/>
    <n v="0"/>
    <n v="0"/>
    <n v="0"/>
    <n v="-9.7499999999999996E-4"/>
    <n v="0"/>
    <n v="0"/>
    <n v="0"/>
    <n v="0"/>
    <n v="0"/>
  </r>
  <r>
    <s v="4417"/>
    <s v="金洲"/>
    <x v="8"/>
    <n v="37.450000000000003"/>
    <n v="37.799999999999997"/>
    <n v="40"/>
    <n v="39.65"/>
    <n v="39.700000000000003"/>
    <n v="41"/>
    <n v="53"/>
    <n v="124"/>
    <n v="-177"/>
    <n v="-53"/>
    <n v="0"/>
    <n v="0"/>
    <n v="0"/>
    <n v="0"/>
    <n v="0"/>
    <n v="1.53545E-2"/>
    <n v="2.0034E-2"/>
    <n v="4.9599999999999998E-2"/>
    <n v="-7.0180500000000007E-2"/>
    <n v="-2.1041000000000004E-2"/>
    <n v="0"/>
    <n v="0"/>
    <n v="0"/>
    <n v="0"/>
    <n v="0"/>
  </r>
  <r>
    <s v="4419"/>
    <s v="元勝"/>
    <x v="8"/>
    <n v="9.9"/>
    <n v="9.9"/>
    <n v="9.1999999999999993"/>
    <n v="9.1999999999999993"/>
    <n v="9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8.35"/>
    <n v="28.05"/>
    <n v="27.7"/>
    <n v="27.95"/>
    <n v="28"/>
    <n v="13"/>
    <n v="-14"/>
    <n v="11"/>
    <n v="-3"/>
    <n v="-12"/>
    <n v="0"/>
    <n v="0"/>
    <n v="0"/>
    <n v="0"/>
    <n v="0"/>
    <n v="3.6855E-3"/>
    <n v="-3.9269999999999999E-3"/>
    <n v="3.0469999999999998E-3"/>
    <n v="-8.3849999999999994E-4"/>
    <n v="-3.3600000000000001E-3"/>
    <n v="0"/>
    <n v="0"/>
    <n v="0"/>
    <n v="0"/>
    <n v="0"/>
  </r>
  <r>
    <s v="4426"/>
    <s v="利勤"/>
    <x v="8"/>
    <n v="24.6"/>
    <n v="24.1"/>
    <n v="24.3"/>
    <n v="24.35"/>
    <n v="24.65"/>
    <n v="17"/>
    <n v="-109"/>
    <n v="48"/>
    <n v="73"/>
    <n v="153"/>
    <n v="0"/>
    <n v="0"/>
    <n v="0"/>
    <n v="0"/>
    <n v="0"/>
    <n v="4.1820000000000008E-3"/>
    <n v="-2.6269000000000001E-2"/>
    <n v="1.1664000000000001E-2"/>
    <n v="1.7775500000000003E-2"/>
    <n v="3.7714499999999998E-2"/>
    <n v="0"/>
    <n v="0"/>
    <n v="0"/>
    <n v="0"/>
    <n v="0"/>
  </r>
  <r>
    <s v="4429"/>
    <s v="聚紡"/>
    <x v="8"/>
    <n v="35.450000000000003"/>
    <n v="35.4"/>
    <n v="36.9"/>
    <n v="37.1"/>
    <n v="37.1"/>
    <n v="-5"/>
    <n v="0"/>
    <n v="-2"/>
    <n v="0"/>
    <n v="0"/>
    <n v="0"/>
    <n v="0"/>
    <n v="0"/>
    <n v="0"/>
    <n v="0"/>
    <n v="-1.7725E-3"/>
    <n v="0"/>
    <n v="-7.3799999999999994E-4"/>
    <n v="0"/>
    <n v="0"/>
    <n v="0"/>
    <n v="0"/>
    <n v="0"/>
    <n v="0"/>
    <n v="0"/>
  </r>
  <r>
    <s v="4430"/>
    <s v="耀億"/>
    <x v="2"/>
    <n v="24.8"/>
    <n v="25.95"/>
    <n v="25.3"/>
    <n v="25.3"/>
    <n v="25.5"/>
    <n v="2"/>
    <n v="7"/>
    <n v="0"/>
    <n v="0"/>
    <n v="-2"/>
    <n v="0"/>
    <n v="0"/>
    <n v="0"/>
    <n v="0"/>
    <n v="0"/>
    <n v="4.9600000000000002E-4"/>
    <n v="1.8165E-3"/>
    <n v="0"/>
    <n v="0"/>
    <n v="-5.1000000000000004E-4"/>
    <n v="0"/>
    <n v="0"/>
    <n v="0"/>
    <n v="0"/>
    <n v="0"/>
  </r>
  <r>
    <s v="4432"/>
    <s v="銘旺實"/>
    <x v="8"/>
    <n v="15"/>
    <n v="15.65"/>
    <n v="15.4"/>
    <n v="15.3"/>
    <n v="15.85"/>
    <n v="2"/>
    <n v="-10"/>
    <n v="-3"/>
    <n v="1"/>
    <n v="1"/>
    <n v="0"/>
    <n v="0"/>
    <n v="0"/>
    <n v="0"/>
    <n v="0"/>
    <n v="2.9999999999999997E-4"/>
    <n v="-1.565E-3"/>
    <n v="-4.6200000000000001E-4"/>
    <n v="1.5300000000000001E-4"/>
    <n v="1.585E-4"/>
    <n v="0"/>
    <n v="0"/>
    <n v="0"/>
    <n v="0"/>
    <n v="0"/>
  </r>
  <r>
    <s v="4433"/>
    <s v="興采"/>
    <x v="8"/>
    <n v="39.200000000000003"/>
    <n v="37.4"/>
    <n v="37.5"/>
    <n v="38.049999999999997"/>
    <n v="38.35"/>
    <n v="-196"/>
    <n v="-54"/>
    <n v="-15"/>
    <n v="27"/>
    <n v="26"/>
    <n v="0"/>
    <n v="0"/>
    <n v="0"/>
    <n v="0"/>
    <n v="0"/>
    <n v="-7.6832000000000011E-2"/>
    <n v="-2.0195999999999999E-2"/>
    <n v="-5.6249999999999998E-3"/>
    <n v="1.02735E-2"/>
    <n v="9.9710000000000007E-3"/>
    <n v="0"/>
    <n v="0"/>
    <n v="0"/>
    <n v="0"/>
    <n v="0"/>
  </r>
  <r>
    <s v="4438"/>
    <s v="廣越"/>
    <x v="8"/>
    <n v="121"/>
    <n v="121.5"/>
    <n v="122"/>
    <n v="128"/>
    <n v="129"/>
    <n v="-4"/>
    <n v="-13"/>
    <n v="7"/>
    <n v="31"/>
    <n v="-36"/>
    <n v="0"/>
    <n v="0"/>
    <n v="0"/>
    <n v="0"/>
    <n v="0"/>
    <n v="-4.8399999999999997E-3"/>
    <n v="-1.5795E-2"/>
    <n v="8.5400000000000007E-3"/>
    <n v="3.968E-2"/>
    <n v="-4.6440000000000002E-2"/>
    <n v="0"/>
    <n v="0"/>
    <n v="0"/>
    <n v="0"/>
    <n v="0"/>
  </r>
  <r>
    <s v="4439"/>
    <s v="冠星-KY"/>
    <x v="8"/>
    <n v="148.5"/>
    <n v="146"/>
    <n v="146.5"/>
    <n v="146"/>
    <n v="148"/>
    <n v="2"/>
    <n v="-2"/>
    <n v="0"/>
    <n v="-1"/>
    <n v="0"/>
    <n v="0"/>
    <n v="0"/>
    <n v="0"/>
    <n v="0"/>
    <n v="0"/>
    <n v="2.97E-3"/>
    <n v="-2.9199999999999999E-3"/>
    <n v="0"/>
    <n v="-1.4599999999999999E-3"/>
    <n v="0"/>
    <n v="0"/>
    <n v="0"/>
    <n v="0"/>
    <n v="0"/>
    <n v="0"/>
  </r>
  <r>
    <s v="4502"/>
    <s v="健信"/>
    <x v="6"/>
    <n v="42.9"/>
    <n v="42.3"/>
    <n v="42.65"/>
    <n v="43.2"/>
    <n v="42.95"/>
    <n v="0"/>
    <n v="-1"/>
    <n v="0"/>
    <n v="0"/>
    <n v="-2"/>
    <n v="0"/>
    <n v="0"/>
    <n v="0"/>
    <n v="0"/>
    <n v="0"/>
    <n v="0"/>
    <n v="-4.2299999999999998E-4"/>
    <n v="0"/>
    <n v="0"/>
    <n v="-8.5900000000000006E-4"/>
    <n v="0"/>
    <n v="0"/>
    <n v="0"/>
    <n v="0"/>
    <n v="0"/>
  </r>
  <r>
    <s v="4503"/>
    <s v="金雨"/>
    <x v="43"/>
    <n v="17.7"/>
    <n v="18"/>
    <n v="17.850000000000001"/>
    <n v="17.8"/>
    <n v="17.350000000000001"/>
    <n v="0"/>
    <n v="4"/>
    <n v="0"/>
    <n v="2"/>
    <n v="5"/>
    <n v="0"/>
    <n v="0"/>
    <n v="0"/>
    <n v="0"/>
    <n v="0"/>
    <n v="0"/>
    <n v="7.2000000000000005E-4"/>
    <n v="0"/>
    <n v="3.5600000000000003E-4"/>
    <n v="8.675E-4"/>
    <n v="0"/>
    <n v="0"/>
    <n v="0"/>
    <n v="0"/>
    <n v="0"/>
  </r>
  <r>
    <s v="4506"/>
    <s v="崇友"/>
    <x v="11"/>
    <n v="57.2"/>
    <n v="57.4"/>
    <n v="57.3"/>
    <n v="57.2"/>
    <n v="57.3"/>
    <n v="-11"/>
    <n v="-9"/>
    <n v="-17"/>
    <n v="1"/>
    <n v="2"/>
    <n v="0"/>
    <n v="0"/>
    <n v="0"/>
    <n v="0"/>
    <n v="0"/>
    <n v="-6.2920000000000007E-3"/>
    <n v="-5.1660000000000005E-3"/>
    <n v="-9.7409999999999997E-3"/>
    <n v="5.7200000000000003E-4"/>
    <n v="1.1459999999999999E-3"/>
    <n v="0"/>
    <n v="0"/>
    <n v="0"/>
    <n v="0"/>
    <n v="0"/>
  </r>
  <r>
    <s v="4510"/>
    <s v="高鋒"/>
    <x v="11"/>
    <n v="11"/>
    <n v="11.1"/>
    <n v="11.25"/>
    <n v="11.15"/>
    <n v="11.2"/>
    <n v="4"/>
    <n v="53"/>
    <n v="0"/>
    <n v="-4"/>
    <n v="4"/>
    <n v="0"/>
    <n v="0"/>
    <n v="0"/>
    <n v="0"/>
    <n v="0"/>
    <n v="4.4000000000000002E-4"/>
    <n v="5.8829999999999993E-3"/>
    <n v="0"/>
    <n v="-4.46E-4"/>
    <n v="4.4799999999999999E-4"/>
    <n v="0"/>
    <n v="0"/>
    <n v="0"/>
    <n v="0"/>
    <n v="0"/>
  </r>
  <r>
    <s v="4513"/>
    <s v="福裕"/>
    <x v="11"/>
    <n v="9.7200000000000006"/>
    <n v="9.86"/>
    <n v="9.9499999999999993"/>
    <n v="9.99"/>
    <n v="10"/>
    <n v="0"/>
    <n v="12"/>
    <n v="-6"/>
    <n v="-8"/>
    <n v="0"/>
    <n v="0"/>
    <n v="0"/>
    <n v="0"/>
    <n v="0"/>
    <n v="0"/>
    <n v="0"/>
    <n v="1.1831999999999999E-3"/>
    <n v="-5.9699999999999998E-4"/>
    <n v="-7.9920000000000002E-4"/>
    <n v="0"/>
    <n v="0"/>
    <n v="0"/>
    <n v="0"/>
    <n v="0"/>
    <n v="0"/>
  </r>
  <r>
    <s v="4523"/>
    <s v="永彰"/>
    <x v="6"/>
    <n v="22.9"/>
    <n v="25.15"/>
    <n v="27.6"/>
    <n v="30.05"/>
    <n v="31.3"/>
    <n v="-2"/>
    <n v="-3"/>
    <n v="-2"/>
    <n v="-1"/>
    <n v="0"/>
    <n v="0"/>
    <n v="0"/>
    <n v="0"/>
    <n v="0"/>
    <n v="0"/>
    <n v="-4.5799999999999997E-4"/>
    <n v="-7.5449999999999985E-4"/>
    <n v="-5.5200000000000008E-4"/>
    <n v="-3.0049999999999999E-4"/>
    <n v="0"/>
    <n v="0"/>
    <n v="0"/>
    <n v="0"/>
    <n v="0"/>
    <n v="0"/>
  </r>
  <r>
    <s v="4526"/>
    <s v="東台"/>
    <x v="11"/>
    <n v="15.4"/>
    <n v="15.6"/>
    <n v="15.45"/>
    <n v="15.3"/>
    <n v="15.45"/>
    <n v="83"/>
    <n v="-101"/>
    <n v="-46"/>
    <n v="22"/>
    <n v="109"/>
    <n v="0"/>
    <n v="0"/>
    <n v="0"/>
    <n v="0"/>
    <n v="0"/>
    <n v="1.2782E-2"/>
    <n v="-1.5755999999999999E-2"/>
    <n v="-7.1069999999999996E-3"/>
    <n v="3.3660000000000001E-3"/>
    <n v="1.6840499999999998E-2"/>
    <n v="0"/>
    <n v="0"/>
    <n v="0"/>
    <n v="0"/>
    <n v="0"/>
  </r>
  <r>
    <s v="4527"/>
    <s v="方土霖"/>
    <x v="11"/>
    <n v="30"/>
    <n v="29.9"/>
    <n v="30"/>
    <n v="29.9"/>
    <n v="30.2"/>
    <n v="3"/>
    <n v="0"/>
    <n v="0"/>
    <n v="0"/>
    <n v="0"/>
    <n v="0"/>
    <n v="0"/>
    <n v="0"/>
    <n v="0"/>
    <n v="0"/>
    <n v="8.9999999999999998E-4"/>
    <n v="0"/>
    <n v="0"/>
    <n v="0"/>
    <n v="0"/>
    <n v="0"/>
    <n v="0"/>
    <n v="0"/>
    <n v="0"/>
    <n v="0"/>
  </r>
  <r>
    <s v="4528"/>
    <s v="江興鍛"/>
    <x v="6"/>
    <n v="43"/>
    <n v="43.9"/>
    <n v="44.4"/>
    <n v="44.2"/>
    <n v="45.5"/>
    <n v="10"/>
    <n v="2"/>
    <n v="-2"/>
    <n v="-6"/>
    <n v="-6"/>
    <n v="0"/>
    <n v="0"/>
    <n v="0"/>
    <n v="0"/>
    <n v="0"/>
    <n v="4.3E-3"/>
    <n v="8.7799999999999998E-4"/>
    <n v="-8.8800000000000001E-4"/>
    <n v="-2.6520000000000003E-3"/>
    <n v="-2.7299999999999998E-3"/>
    <n v="0"/>
    <n v="0"/>
    <n v="0"/>
    <n v="0"/>
    <n v="0"/>
  </r>
  <r>
    <s v="4529"/>
    <s v="淳紳"/>
    <x v="2"/>
    <n v="7.5"/>
    <n v="7.55"/>
    <n v="7.55"/>
    <n v="7.42"/>
    <n v="7.6"/>
    <n v="18"/>
    <n v="-8"/>
    <n v="-11"/>
    <n v="-6"/>
    <n v="1"/>
    <n v="0"/>
    <n v="0"/>
    <n v="0"/>
    <n v="0"/>
    <n v="0"/>
    <n v="1.3500000000000001E-3"/>
    <n v="-6.0399999999999994E-4"/>
    <n v="-8.3049999999999997E-4"/>
    <n v="-4.4519999999999998E-4"/>
    <n v="7.5999999999999991E-5"/>
    <n v="0"/>
    <n v="0"/>
    <n v="0"/>
    <n v="0"/>
    <n v="0"/>
  </r>
  <r>
    <s v="4530"/>
    <s v="宏易"/>
    <x v="11"/>
    <n v="9.1300000000000008"/>
    <n v="9.33"/>
    <n v="9.25"/>
    <n v="9.15"/>
    <n v="9.1300000000000008"/>
    <n v="7"/>
    <n v="6"/>
    <n v="7"/>
    <n v="0"/>
    <n v="-3"/>
    <n v="0"/>
    <n v="0"/>
    <n v="0"/>
    <n v="0"/>
    <n v="0"/>
    <n v="6.3910000000000008E-4"/>
    <n v="5.5980000000000005E-4"/>
    <n v="6.4749999999999996E-4"/>
    <n v="0"/>
    <n v="-2.7389999999999999E-4"/>
    <n v="0"/>
    <n v="0"/>
    <n v="0"/>
    <n v="0"/>
    <n v="0"/>
  </r>
  <r>
    <s v="4532"/>
    <s v="瑞智"/>
    <x v="11"/>
    <n v="20.100000000000001"/>
    <n v="20"/>
    <n v="20.2"/>
    <n v="19.95"/>
    <n v="20.350000000000001"/>
    <n v="10"/>
    <n v="-192"/>
    <n v="149"/>
    <n v="-194"/>
    <n v="230"/>
    <n v="0"/>
    <n v="0"/>
    <n v="0"/>
    <n v="0"/>
    <n v="0"/>
    <n v="2.0100000000000001E-3"/>
    <n v="-3.8399999999999997E-2"/>
    <n v="3.0097999999999996E-2"/>
    <n v="-3.8702999999999994E-2"/>
    <n v="4.6804999999999999E-2"/>
    <n v="0"/>
    <n v="0"/>
    <n v="0"/>
    <n v="0"/>
    <n v="0"/>
  </r>
  <r>
    <s v="4533"/>
    <s v="協易機"/>
    <x v="11"/>
    <n v="11.4"/>
    <n v="11.4"/>
    <n v="11.55"/>
    <n v="11.45"/>
    <n v="11.6"/>
    <n v="38"/>
    <n v="22"/>
    <n v="24"/>
    <n v="3"/>
    <n v="-7"/>
    <n v="0"/>
    <n v="0"/>
    <n v="0"/>
    <n v="0"/>
    <n v="0"/>
    <n v="4.3319999999999999E-3"/>
    <n v="2.5080000000000002E-3"/>
    <n v="2.7720000000000006E-3"/>
    <n v="3.4349999999999995E-4"/>
    <n v="-8.12E-4"/>
    <n v="0"/>
    <n v="0"/>
    <n v="0"/>
    <n v="0"/>
    <n v="0"/>
  </r>
  <r>
    <s v="4534"/>
    <s v="慶騰"/>
    <x v="11"/>
    <n v="13"/>
    <n v="12.95"/>
    <n v="12.9"/>
    <n v="12.95"/>
    <n v="13.05"/>
    <n v="35"/>
    <n v="-21"/>
    <n v="12"/>
    <n v="-10"/>
    <n v="62"/>
    <n v="0"/>
    <n v="0"/>
    <n v="0"/>
    <n v="0"/>
    <n v="0"/>
    <n v="4.5500000000000002E-3"/>
    <n v="-2.7194999999999997E-3"/>
    <n v="1.5480000000000001E-3"/>
    <n v="-1.2949999999999999E-3"/>
    <n v="8.091000000000001E-3"/>
    <n v="0"/>
    <n v="0"/>
    <n v="0"/>
    <n v="0"/>
    <n v="0"/>
  </r>
  <r>
    <s v="4535"/>
    <s v="至興"/>
    <x v="6"/>
    <n v="35.5"/>
    <n v="36"/>
    <n v="35.6"/>
    <n v="35.5"/>
    <n v="35.700000000000003"/>
    <n v="0"/>
    <n v="0"/>
    <n v="0"/>
    <n v="0"/>
    <n v="2"/>
    <n v="0"/>
    <n v="0"/>
    <n v="0"/>
    <n v="0"/>
    <n v="0"/>
    <n v="0"/>
    <n v="0"/>
    <n v="0"/>
    <n v="0"/>
    <n v="7.1400000000000001E-4"/>
    <n v="0"/>
    <n v="0"/>
    <n v="0"/>
    <n v="0"/>
    <n v="0"/>
  </r>
  <r>
    <s v="4536"/>
    <s v="拓凱"/>
    <x v="2"/>
    <n v="161.5"/>
    <n v="161"/>
    <n v="160.5"/>
    <n v="169"/>
    <n v="166.5"/>
    <n v="33"/>
    <n v="14"/>
    <n v="7"/>
    <n v="129"/>
    <n v="9"/>
    <n v="-40"/>
    <n v="0"/>
    <n v="0"/>
    <n v="0"/>
    <n v="0"/>
    <n v="5.3295000000000002E-2"/>
    <n v="2.2540000000000001E-2"/>
    <n v="1.1235E-2"/>
    <n v="0.21801000000000001"/>
    <n v="1.4985E-2"/>
    <n v="-6.4600000000000005E-2"/>
    <n v="0"/>
    <n v="0"/>
    <n v="0"/>
    <n v="0"/>
  </r>
  <r>
    <s v="4538"/>
    <s v="大詠城"/>
    <x v="11"/>
    <n v="19.649999999999999"/>
    <n v="19.600000000000001"/>
    <n v="19.5"/>
    <n v="19.55"/>
    <n v="20"/>
    <n v="0"/>
    <n v="-3"/>
    <n v="-1"/>
    <n v="-1"/>
    <n v="0"/>
    <n v="0"/>
    <n v="0"/>
    <n v="0"/>
    <n v="0"/>
    <n v="0"/>
    <n v="0"/>
    <n v="-5.8800000000000009E-4"/>
    <n v="-1.95E-4"/>
    <n v="-1.9550000000000001E-4"/>
    <n v="0"/>
    <n v="0"/>
    <n v="0"/>
    <n v="0"/>
    <n v="0"/>
    <n v="0"/>
  </r>
  <r>
    <s v="4540"/>
    <s v="全球傳動"/>
    <x v="11"/>
    <n v="50"/>
    <n v="51"/>
    <n v="51.3"/>
    <n v="50.8"/>
    <n v="51.1"/>
    <n v="59"/>
    <n v="-34"/>
    <n v="37"/>
    <n v="-9"/>
    <n v="44"/>
    <n v="0"/>
    <n v="0"/>
    <n v="0"/>
    <n v="0"/>
    <n v="0"/>
    <n v="2.9499999999999998E-2"/>
    <n v="-1.7340000000000001E-2"/>
    <n v="1.8980999999999998E-2"/>
    <n v="-4.5719999999999997E-3"/>
    <n v="2.2484000000000001E-2"/>
    <n v="0"/>
    <n v="0"/>
    <n v="0"/>
    <n v="0"/>
    <n v="0"/>
  </r>
  <r>
    <s v="4541"/>
    <s v="晟田"/>
    <x v="2"/>
    <n v="18.5"/>
    <n v="18.600000000000001"/>
    <n v="18.600000000000001"/>
    <n v="18.75"/>
    <n v="19.8"/>
    <n v="7"/>
    <n v="-1"/>
    <n v="0"/>
    <n v="0"/>
    <n v="5"/>
    <n v="0"/>
    <n v="0"/>
    <n v="0"/>
    <n v="0"/>
    <n v="0"/>
    <n v="1.2949999999999999E-3"/>
    <n v="-1.8600000000000002E-4"/>
    <n v="0"/>
    <n v="0"/>
    <n v="9.8999999999999999E-4"/>
    <n v="0"/>
    <n v="0"/>
    <n v="0"/>
    <n v="0"/>
    <n v="0"/>
  </r>
  <r>
    <s v="4542"/>
    <s v="科嶠"/>
    <x v="45"/>
    <n v="20.5"/>
    <n v="20.55"/>
    <n v="20.55"/>
    <n v="20.8"/>
    <n v="2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15"/>
    <n v="15.25"/>
    <n v="15.5"/>
    <n v="15.2"/>
    <n v="15.25"/>
    <n v="4"/>
    <n v="2"/>
    <n v="0"/>
    <n v="0"/>
    <n v="0"/>
    <n v="0"/>
    <n v="0"/>
    <n v="0"/>
    <n v="0"/>
    <n v="0"/>
    <n v="6.0599999999999998E-4"/>
    <n v="3.0499999999999999E-4"/>
    <n v="0"/>
    <n v="0"/>
    <n v="0"/>
    <n v="0"/>
    <n v="0"/>
    <n v="0"/>
    <n v="0"/>
    <n v="0"/>
  </r>
  <r>
    <s v="4545"/>
    <s v="銘鈺"/>
    <x v="15"/>
    <n v="25.85"/>
    <n v="26.45"/>
    <n v="26.45"/>
    <n v="26.65"/>
    <n v="26.6"/>
    <n v="0"/>
    <n v="-2"/>
    <n v="24"/>
    <n v="0"/>
    <n v="25"/>
    <n v="0"/>
    <n v="0"/>
    <n v="0"/>
    <n v="0"/>
    <n v="0"/>
    <n v="0"/>
    <n v="-5.2899999999999996E-4"/>
    <n v="6.3479999999999995E-3"/>
    <n v="0"/>
    <n v="6.6499999999999997E-3"/>
    <n v="0"/>
    <n v="0"/>
    <n v="0"/>
    <n v="0"/>
    <n v="0"/>
  </r>
  <r>
    <s v="4549"/>
    <s v="桓達"/>
    <x v="11"/>
    <n v="82.8"/>
    <n v="83.5"/>
    <n v="82.5"/>
    <n v="82.7"/>
    <n v="82.9"/>
    <n v="1"/>
    <n v="-4"/>
    <n v="-1"/>
    <n v="-2"/>
    <n v="0"/>
    <n v="0"/>
    <n v="0"/>
    <n v="0"/>
    <n v="0"/>
    <n v="0"/>
    <n v="8.2799999999999996E-4"/>
    <n v="-3.3400000000000001E-3"/>
    <n v="-8.25E-4"/>
    <n v="-1.6540000000000001E-3"/>
    <n v="0"/>
    <n v="0"/>
    <n v="0"/>
    <n v="0"/>
    <n v="0"/>
    <n v="0"/>
  </r>
  <r>
    <s v="4550"/>
    <s v="長佳"/>
    <x v="11"/>
    <n v="22.9"/>
    <n v="23.1"/>
    <n v="23.25"/>
    <n v="23.15"/>
    <n v="23.3"/>
    <n v="5"/>
    <n v="-3"/>
    <n v="0"/>
    <n v="1"/>
    <n v="0"/>
    <n v="0"/>
    <n v="0"/>
    <n v="0"/>
    <n v="0"/>
    <n v="0"/>
    <n v="1.145E-3"/>
    <n v="-6.9300000000000015E-4"/>
    <n v="0"/>
    <n v="2.3149999999999999E-4"/>
    <n v="0"/>
    <n v="0"/>
    <n v="0"/>
    <n v="0"/>
    <n v="0"/>
    <n v="0"/>
  </r>
  <r>
    <s v="4551"/>
    <s v="智伸科"/>
    <x v="6"/>
    <n v="172.5"/>
    <n v="171.5"/>
    <n v="169"/>
    <n v="173.5"/>
    <n v="172.5"/>
    <n v="11"/>
    <n v="-18"/>
    <n v="-2"/>
    <n v="72"/>
    <n v="-27"/>
    <n v="0"/>
    <n v="-2"/>
    <n v="0"/>
    <n v="0"/>
    <n v="0"/>
    <n v="1.8974999999999999E-2"/>
    <n v="-3.0870000000000002E-2"/>
    <n v="-3.3800000000000002E-3"/>
    <n v="0.12492"/>
    <n v="-4.6574999999999998E-2"/>
    <n v="0"/>
    <n v="-3.4299999999999999E-3"/>
    <n v="0"/>
    <n v="0"/>
    <n v="0"/>
  </r>
  <r>
    <s v="4552"/>
    <s v="力達-KY"/>
    <x v="11"/>
    <n v="29.5"/>
    <n v="29.95"/>
    <n v="29.95"/>
    <n v="30.15"/>
    <n v="31"/>
    <n v="-9"/>
    <n v="7"/>
    <n v="1"/>
    <n v="-1"/>
    <n v="17"/>
    <n v="0"/>
    <n v="0"/>
    <n v="0"/>
    <n v="0"/>
    <n v="0"/>
    <n v="-2.6549999999999998E-3"/>
    <n v="2.0965000000000003E-3"/>
    <n v="2.9950000000000002E-4"/>
    <n v="-3.0150000000000001E-4"/>
    <n v="5.2700000000000004E-3"/>
    <n v="0"/>
    <n v="0"/>
    <n v="0"/>
    <n v="0"/>
    <n v="0"/>
  </r>
  <r>
    <s v="4554"/>
    <s v="橙的"/>
    <x v="6"/>
    <n v="23.05"/>
    <n v="23.3"/>
    <n v="23.55"/>
    <n v="23.45"/>
    <n v="2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1"/>
    <n v="51.3"/>
    <n v="51.2"/>
    <n v="51.8"/>
    <n v="53.8"/>
    <n v="54"/>
    <n v="0"/>
    <n v="8"/>
    <n v="13"/>
    <n v="18"/>
    <n v="-2"/>
    <n v="0"/>
    <n v="0"/>
    <n v="0"/>
    <n v="0"/>
    <n v="0"/>
    <n v="0"/>
    <n v="4.0959999999999998E-3"/>
    <n v="6.7339999999999995E-3"/>
    <n v="9.6839999999999999E-3"/>
    <n v="-1.08E-3"/>
    <n v="0"/>
    <n v="0"/>
    <n v="0"/>
    <n v="0"/>
    <n v="0"/>
  </r>
  <r>
    <s v="4556"/>
    <s v="旭然"/>
    <x v="2"/>
    <n v="32.65"/>
    <n v="32.5"/>
    <n v="32.5"/>
    <n v="32.5"/>
    <n v="32.799999999999997"/>
    <n v="0"/>
    <n v="-1"/>
    <n v="0"/>
    <n v="-1"/>
    <n v="0"/>
    <n v="0"/>
    <n v="0"/>
    <n v="0"/>
    <n v="0"/>
    <n v="0"/>
    <n v="0"/>
    <n v="-3.2499999999999999E-4"/>
    <n v="0"/>
    <n v="-3.2499999999999999E-4"/>
    <n v="0"/>
    <n v="0"/>
    <n v="0"/>
    <n v="0"/>
    <n v="0"/>
    <n v="0"/>
  </r>
  <r>
    <s v="4557"/>
    <s v="永新-KY"/>
    <x v="6"/>
    <n v="63.5"/>
    <n v="63.8"/>
    <n v="63.8"/>
    <n v="63"/>
    <n v="63.2"/>
    <n v="-1"/>
    <n v="0"/>
    <n v="0"/>
    <n v="-2"/>
    <n v="0"/>
    <n v="0"/>
    <n v="0"/>
    <n v="0"/>
    <n v="0"/>
    <n v="0"/>
    <n v="-6.3500000000000004E-4"/>
    <n v="0"/>
    <n v="0"/>
    <n v="-1.2600000000000001E-3"/>
    <n v="0"/>
    <n v="0"/>
    <n v="0"/>
    <n v="0"/>
    <n v="0"/>
    <n v="0"/>
  </r>
  <r>
    <s v="4560"/>
    <s v="強信-KY"/>
    <x v="11"/>
    <n v="41.75"/>
    <n v="41.45"/>
    <n v="41.35"/>
    <n v="41.1"/>
    <n v="42.1"/>
    <n v="10"/>
    <n v="4"/>
    <n v="7"/>
    <n v="7"/>
    <n v="19"/>
    <n v="0"/>
    <n v="0"/>
    <n v="0"/>
    <n v="0"/>
    <n v="0"/>
    <n v="4.1749999999999999E-3"/>
    <n v="1.6580000000000002E-3"/>
    <n v="2.8944999999999999E-3"/>
    <n v="2.8769999999999998E-3"/>
    <n v="7.9989999999999992E-3"/>
    <n v="0"/>
    <n v="0"/>
    <n v="0"/>
    <n v="0"/>
    <n v="0"/>
  </r>
  <r>
    <s v="4561"/>
    <s v="健椿"/>
    <x v="11"/>
    <n v="27.2"/>
    <n v="27.5"/>
    <n v="27.5"/>
    <n v="27.9"/>
    <n v="28.15"/>
    <n v="15"/>
    <n v="-5"/>
    <n v="-1"/>
    <n v="-2"/>
    <n v="5"/>
    <n v="0"/>
    <n v="0"/>
    <n v="0"/>
    <n v="0"/>
    <n v="0"/>
    <n v="4.0800000000000003E-3"/>
    <n v="-1.3749999999999999E-3"/>
    <n v="-2.7500000000000002E-4"/>
    <n v="-5.5800000000000001E-4"/>
    <n v="1.4074999999999999E-3"/>
    <n v="0"/>
    <n v="0"/>
    <n v="0"/>
    <n v="0"/>
    <n v="0"/>
  </r>
  <r>
    <s v="4562"/>
    <s v="穎漢"/>
    <x v="6"/>
    <n v="19.7"/>
    <n v="20.5"/>
    <n v="20.3"/>
    <n v="19.600000000000001"/>
    <n v="21.55"/>
    <n v="-9"/>
    <n v="-20"/>
    <n v="-10"/>
    <n v="-10"/>
    <n v="7"/>
    <n v="0"/>
    <n v="0"/>
    <n v="0"/>
    <n v="0"/>
    <n v="0"/>
    <n v="-1.7729999999999998E-3"/>
    <n v="-4.1000000000000003E-3"/>
    <n v="-2.0300000000000001E-3"/>
    <n v="-1.9599999999999999E-3"/>
    <n v="1.5084999999999999E-3"/>
    <n v="0"/>
    <n v="0"/>
    <n v="0"/>
    <n v="0"/>
    <n v="0"/>
  </r>
  <r>
    <s v="4563"/>
    <s v="百德"/>
    <x v="11"/>
    <n v="25.55"/>
    <n v="26"/>
    <n v="27"/>
    <n v="26.1"/>
    <n v="26.6"/>
    <n v="1"/>
    <n v="0"/>
    <n v="-1"/>
    <n v="0"/>
    <n v="0"/>
    <n v="0"/>
    <n v="0"/>
    <n v="0"/>
    <n v="0"/>
    <n v="0"/>
    <n v="2.5550000000000003E-4"/>
    <n v="0"/>
    <n v="-2.7E-4"/>
    <n v="0"/>
    <n v="0"/>
    <n v="0"/>
    <n v="0"/>
    <n v="0"/>
    <n v="0"/>
    <n v="0"/>
  </r>
  <r>
    <s v="4564"/>
    <s v="元翎"/>
    <x v="2"/>
    <n v="37.4"/>
    <n v="39.450000000000003"/>
    <n v="38.9"/>
    <n v="38.799999999999997"/>
    <n v="42.55"/>
    <n v="234"/>
    <n v="-160"/>
    <n v="-839"/>
    <n v="52"/>
    <n v="190"/>
    <n v="0"/>
    <n v="0"/>
    <n v="0"/>
    <n v="0"/>
    <n v="0"/>
    <n v="8.751600000000001E-2"/>
    <n v="-6.3119999999999996E-2"/>
    <n v="-0.32637099999999997"/>
    <n v="2.0175999999999999E-2"/>
    <n v="8.0844999999999986E-2"/>
    <n v="0"/>
    <n v="0"/>
    <n v="0"/>
    <n v="0"/>
    <n v="0"/>
  </r>
  <r>
    <s v="4566"/>
    <s v="時碩工業"/>
    <x v="6"/>
    <n v="46.5"/>
    <n v="46.9"/>
    <n v="46.95"/>
    <n v="47.2"/>
    <n v="47.75"/>
    <n v="22"/>
    <n v="-69"/>
    <n v="-2"/>
    <n v="3"/>
    <n v="-71"/>
    <n v="0"/>
    <n v="0"/>
    <n v="0"/>
    <n v="0"/>
    <n v="0"/>
    <n v="1.023E-2"/>
    <n v="-3.2361000000000001E-2"/>
    <n v="-9.3900000000000006E-4"/>
    <n v="1.4160000000000002E-3"/>
    <n v="-3.3902500000000002E-2"/>
    <n v="0"/>
    <n v="0"/>
    <n v="0"/>
    <n v="0"/>
    <n v="0"/>
  </r>
  <r>
    <s v="4568"/>
    <s v="科際精密"/>
    <x v="11"/>
    <n v="66.099999999999994"/>
    <n v="66.599999999999994"/>
    <n v="66.099999999999994"/>
    <n v="66.5"/>
    <n v="67"/>
    <n v="-2"/>
    <n v="1"/>
    <n v="0"/>
    <n v="4"/>
    <n v="0"/>
    <n v="0"/>
    <n v="0"/>
    <n v="0"/>
    <n v="0"/>
    <n v="0"/>
    <n v="-1.3219999999999998E-3"/>
    <n v="6.6599999999999993E-4"/>
    <n v="0"/>
    <n v="2.66E-3"/>
    <n v="0"/>
    <n v="0"/>
    <n v="0"/>
    <n v="0"/>
    <n v="0"/>
    <n v="0"/>
  </r>
  <r>
    <s v="4571"/>
    <s v="鈞興-KY"/>
    <x v="11"/>
    <n v="131"/>
    <n v="134"/>
    <n v="133.5"/>
    <n v="133.5"/>
    <n v="136"/>
    <n v="9"/>
    <n v="17"/>
    <n v="-2"/>
    <n v="17"/>
    <n v="-15"/>
    <n v="0"/>
    <n v="0"/>
    <n v="0"/>
    <n v="0"/>
    <n v="0"/>
    <n v="1.179E-2"/>
    <n v="2.2780000000000002E-2"/>
    <n v="-2.6700000000000001E-3"/>
    <n v="2.2695E-2"/>
    <n v="-2.0400000000000001E-2"/>
    <n v="0"/>
    <n v="0"/>
    <n v="0"/>
    <n v="0"/>
    <n v="0"/>
  </r>
  <r>
    <s v="4572"/>
    <s v="駐龍"/>
    <x v="11"/>
    <n v="92.4"/>
    <n v="93.1"/>
    <n v="93.4"/>
    <n v="95"/>
    <n v="96.5"/>
    <n v="9"/>
    <n v="3"/>
    <n v="-2"/>
    <n v="-2"/>
    <n v="-11"/>
    <n v="0"/>
    <n v="0"/>
    <n v="0"/>
    <n v="0"/>
    <n v="0"/>
    <n v="8.3160000000000005E-3"/>
    <n v="2.7929999999999995E-3"/>
    <n v="-1.8680000000000001E-3"/>
    <n v="-1.9E-3"/>
    <n v="-1.0614999999999999E-2"/>
    <n v="0"/>
    <n v="0"/>
    <n v="0"/>
    <n v="0"/>
    <n v="0"/>
  </r>
  <r>
    <s v="4576"/>
    <s v="大銀微系統"/>
    <x v="11"/>
    <n v="125"/>
    <n v="124"/>
    <n v="126"/>
    <n v="127"/>
    <n v="128"/>
    <n v="80"/>
    <n v="-203"/>
    <n v="114"/>
    <n v="29"/>
    <n v="-68"/>
    <n v="0"/>
    <n v="0"/>
    <n v="0"/>
    <n v="0"/>
    <n v="0"/>
    <n v="0.1"/>
    <n v="-0.25172"/>
    <n v="0.14363999999999999"/>
    <n v="3.6830000000000002E-2"/>
    <n v="-8.7040000000000006E-2"/>
    <n v="0"/>
    <n v="0"/>
    <n v="0"/>
    <n v="0"/>
    <n v="0"/>
  </r>
  <r>
    <s v="4580"/>
    <s v="捷流閥業"/>
    <x v="11"/>
    <n v="88.7"/>
    <n v="90.2"/>
    <n v="89.9"/>
    <n v="90.5"/>
    <n v="89.8"/>
    <n v="2"/>
    <n v="7"/>
    <n v="-1"/>
    <n v="1"/>
    <n v="-2"/>
    <n v="0"/>
    <n v="0"/>
    <n v="0"/>
    <n v="0"/>
    <n v="0"/>
    <n v="1.774E-3"/>
    <n v="6.3140000000000002E-3"/>
    <n v="-8.9900000000000006E-4"/>
    <n v="9.0499999999999999E-4"/>
    <n v="-1.7959999999999999E-3"/>
    <n v="0"/>
    <n v="0"/>
    <n v="0"/>
    <n v="0"/>
    <n v="0"/>
  </r>
  <r>
    <s v="4581"/>
    <s v="光隆精密-KY"/>
    <x v="6"/>
    <n v="37.6"/>
    <n v="36.6"/>
    <n v="36.950000000000003"/>
    <n v="36.549999999999997"/>
    <n v="36.299999999999997"/>
    <n v="-1"/>
    <n v="0"/>
    <n v="-7"/>
    <n v="0"/>
    <n v="0"/>
    <n v="0"/>
    <n v="0"/>
    <n v="0"/>
    <n v="0"/>
    <n v="0"/>
    <n v="-3.7600000000000003E-4"/>
    <n v="0"/>
    <n v="-2.5865000000000003E-3"/>
    <n v="0"/>
    <n v="0"/>
    <n v="0"/>
    <n v="0"/>
    <n v="0"/>
    <n v="0"/>
    <n v="0"/>
  </r>
  <r>
    <s v="4609"/>
    <s v="唐鋒"/>
    <x v="11"/>
    <n v="8.5399999999999991"/>
    <n v="7.97"/>
    <n v="8.57"/>
    <n v="8.5299999999999994"/>
    <n v="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3.55"/>
    <n v="13.5"/>
    <n v="13.8"/>
    <n v="13.9"/>
    <n v="14.4"/>
    <n v="-63"/>
    <n v="-77"/>
    <n v="39"/>
    <n v="130"/>
    <n v="-14"/>
    <n v="0"/>
    <n v="0"/>
    <n v="0"/>
    <n v="0"/>
    <n v="0"/>
    <n v="-8.5365000000000007E-3"/>
    <n v="-1.0395E-2"/>
    <n v="5.3820000000000005E-3"/>
    <n v="1.8069999999999999E-2"/>
    <n v="-2.016E-3"/>
    <n v="0"/>
    <n v="0"/>
    <n v="0"/>
    <n v="0"/>
    <n v="0"/>
  </r>
  <r>
    <s v="4706"/>
    <s v="大恭"/>
    <x v="20"/>
    <n v="18.2"/>
    <n v="18.3"/>
    <n v="18.3"/>
    <n v="18.3"/>
    <n v="18.5"/>
    <n v="3"/>
    <n v="1"/>
    <n v="0"/>
    <n v="0"/>
    <n v="2"/>
    <n v="0"/>
    <n v="0"/>
    <n v="0"/>
    <n v="0"/>
    <n v="0"/>
    <n v="5.4599999999999994E-4"/>
    <n v="1.83E-4"/>
    <n v="0"/>
    <n v="0"/>
    <n v="3.6999999999999999E-4"/>
    <n v="0"/>
    <n v="0"/>
    <n v="0"/>
    <n v="0"/>
    <n v="0"/>
  </r>
  <r>
    <s v="4707"/>
    <s v="磐亞"/>
    <x v="20"/>
    <n v="12.9"/>
    <n v="13.1"/>
    <n v="12.9"/>
    <n v="12.8"/>
    <n v="12.95"/>
    <n v="-24"/>
    <n v="-3560"/>
    <n v="-12"/>
    <n v="-379"/>
    <n v="95"/>
    <n v="0"/>
    <n v="0"/>
    <n v="0"/>
    <n v="0"/>
    <n v="0"/>
    <n v="-3.0960000000000002E-3"/>
    <n v="-0.46636"/>
    <n v="-1.5480000000000001E-3"/>
    <n v="-4.8512E-2"/>
    <n v="1.2302499999999999E-2"/>
    <n v="0"/>
    <n v="0"/>
    <n v="0"/>
    <n v="0"/>
    <n v="0"/>
  </r>
  <r>
    <s v="4711"/>
    <s v="永純"/>
    <x v="4"/>
    <n v="18.850000000000001"/>
    <n v="18.8"/>
    <n v="19"/>
    <n v="19"/>
    <n v="19.149999999999999"/>
    <n v="-57"/>
    <n v="-43"/>
    <n v="19"/>
    <n v="-3"/>
    <n v="33"/>
    <n v="0"/>
    <n v="0"/>
    <n v="0"/>
    <n v="0"/>
    <n v="0"/>
    <n v="-1.0744500000000001E-2"/>
    <n v="-8.0839999999999992E-3"/>
    <n v="3.6099999999999999E-3"/>
    <n v="-5.6999999999999998E-4"/>
    <n v="6.3194999999999996E-3"/>
    <n v="0"/>
    <n v="0"/>
    <n v="0"/>
    <n v="0"/>
    <n v="0"/>
  </r>
  <r>
    <s v="4712"/>
    <s v="南璋"/>
    <x v="1"/>
    <n v="5.63"/>
    <n v="5.3"/>
    <n v="5.31"/>
    <n v="5.35"/>
    <n v="5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3"/>
    <n v="12.5"/>
    <n v="12.65"/>
    <n v="12.7"/>
    <n v="12.65"/>
    <n v="58"/>
    <n v="70"/>
    <n v="74"/>
    <n v="-19"/>
    <n v="57"/>
    <n v="0"/>
    <n v="0"/>
    <n v="0"/>
    <n v="0"/>
    <n v="0"/>
    <n v="7.1340000000000006E-3"/>
    <n v="8.7500000000000008E-3"/>
    <n v="9.3609999999999995E-3"/>
    <n v="-2.4129999999999998E-3"/>
    <n v="7.2105000000000008E-3"/>
    <n v="0"/>
    <n v="0"/>
    <n v="0"/>
    <n v="0"/>
    <n v="0"/>
  </r>
  <r>
    <s v="4716"/>
    <s v="大立"/>
    <x v="4"/>
    <n v="16.25"/>
    <n v="16.25"/>
    <n v="16.399999999999999"/>
    <n v="16.399999999999999"/>
    <n v="16.3"/>
    <n v="76"/>
    <n v="-90"/>
    <n v="35"/>
    <n v="104"/>
    <n v="131"/>
    <n v="0"/>
    <n v="0"/>
    <n v="0"/>
    <n v="0"/>
    <n v="0"/>
    <n v="1.235E-2"/>
    <n v="-1.4625000000000001E-2"/>
    <n v="5.7400000000000003E-3"/>
    <n v="1.7055999999999998E-2"/>
    <n v="2.1353E-2"/>
    <n v="0"/>
    <n v="0"/>
    <n v="0"/>
    <n v="0"/>
    <n v="0"/>
  </r>
  <r>
    <s v="4720"/>
    <s v="德淵"/>
    <x v="20"/>
    <n v="14.9"/>
    <n v="14.8"/>
    <n v="14.85"/>
    <n v="14.85"/>
    <n v="14.9"/>
    <n v="-76"/>
    <n v="-13"/>
    <n v="-11"/>
    <n v="-10"/>
    <n v="42"/>
    <n v="0"/>
    <n v="0"/>
    <n v="0"/>
    <n v="0"/>
    <n v="0"/>
    <n v="-1.1324000000000001E-2"/>
    <n v="-1.9240000000000001E-3"/>
    <n v="-1.6335E-3"/>
    <n v="-1.485E-3"/>
    <n v="6.2580000000000005E-3"/>
    <n v="0"/>
    <n v="0"/>
    <n v="0"/>
    <n v="0"/>
    <n v="0"/>
  </r>
  <r>
    <s v="4721"/>
    <s v="美琪瑪"/>
    <x v="20"/>
    <n v="58"/>
    <n v="58.8"/>
    <n v="58.7"/>
    <n v="59"/>
    <n v="60.5"/>
    <n v="52"/>
    <n v="-96"/>
    <n v="85"/>
    <n v="78"/>
    <n v="179"/>
    <n v="0"/>
    <n v="0"/>
    <n v="0"/>
    <n v="0"/>
    <n v="0"/>
    <n v="3.0159999999999999E-2"/>
    <n v="-5.6447999999999991E-2"/>
    <n v="4.9895000000000002E-2"/>
    <n v="4.6019999999999998E-2"/>
    <n v="0.108295"/>
    <n v="0"/>
    <n v="0"/>
    <n v="0"/>
    <n v="0"/>
    <n v="0"/>
  </r>
  <r>
    <s v="4722"/>
    <s v="國精化"/>
    <x v="4"/>
    <n v="32.75"/>
    <n v="33.200000000000003"/>
    <n v="33.25"/>
    <n v="33.4"/>
    <n v="33.75"/>
    <n v="22"/>
    <n v="-3"/>
    <n v="-26"/>
    <n v="-49"/>
    <n v="34"/>
    <n v="0"/>
    <n v="0"/>
    <n v="0"/>
    <n v="0"/>
    <n v="0"/>
    <n v="7.2049999999999996E-3"/>
    <n v="-9.9600000000000014E-4"/>
    <n v="-8.6449999999999999E-3"/>
    <n v="-1.6365999999999999E-2"/>
    <n v="1.1475000000000001E-2"/>
    <n v="0"/>
    <n v="0"/>
    <n v="0"/>
    <n v="0"/>
    <n v="0"/>
  </r>
  <r>
    <s v="4726"/>
    <s v="永昕"/>
    <x v="13"/>
    <n v="42.25"/>
    <n v="40.6"/>
    <n v="40.65"/>
    <n v="41.35"/>
    <n v="41.15"/>
    <n v="-122"/>
    <n v="-18"/>
    <n v="-10"/>
    <n v="113"/>
    <n v="-220"/>
    <n v="0"/>
    <n v="0"/>
    <n v="0"/>
    <n v="0"/>
    <n v="0"/>
    <n v="-5.1545000000000001E-2"/>
    <n v="-7.3080000000000003E-3"/>
    <n v="-4.065E-3"/>
    <n v="4.6725500000000003E-2"/>
    <n v="-9.0529999999999999E-2"/>
    <n v="0"/>
    <n v="0"/>
    <n v="0"/>
    <n v="0"/>
    <n v="0"/>
  </r>
  <r>
    <s v="4728"/>
    <s v="雙美"/>
    <x v="13"/>
    <n v="72.099999999999994"/>
    <n v="72.3"/>
    <n v="72"/>
    <n v="72.5"/>
    <n v="72.3"/>
    <n v="2"/>
    <n v="0"/>
    <n v="-1"/>
    <n v="3"/>
    <n v="-1"/>
    <n v="0"/>
    <n v="0"/>
    <n v="0"/>
    <n v="0"/>
    <n v="0"/>
    <n v="1.4419999999999999E-3"/>
    <n v="0"/>
    <n v="-7.2000000000000005E-4"/>
    <n v="2.1749999999999999E-3"/>
    <n v="-7.2300000000000001E-4"/>
    <n v="0"/>
    <n v="0"/>
    <n v="0"/>
    <n v="0"/>
    <n v="0"/>
  </r>
  <r>
    <s v="4729"/>
    <s v="熒茂"/>
    <x v="65"/>
    <n v="12.15"/>
    <n v="12.2"/>
    <n v="12.1"/>
    <n v="13.3"/>
    <n v="14.6"/>
    <n v="11"/>
    <n v="13"/>
    <n v="11"/>
    <n v="38"/>
    <n v="-5"/>
    <n v="0"/>
    <n v="0"/>
    <n v="0"/>
    <n v="0"/>
    <n v="0"/>
    <n v="1.3365E-3"/>
    <n v="1.586E-3"/>
    <n v="1.3309999999999999E-3"/>
    <n v="5.0540000000000003E-3"/>
    <n v="-7.2999999999999996E-4"/>
    <n v="0"/>
    <n v="0"/>
    <n v="0"/>
    <n v="0"/>
    <n v="0"/>
  </r>
  <r>
    <s v="4735"/>
    <s v="豪展"/>
    <x v="13"/>
    <n v="85.1"/>
    <n v="84.7"/>
    <n v="85.6"/>
    <n v="85.6"/>
    <n v="84.8"/>
    <n v="-9"/>
    <n v="3"/>
    <n v="30"/>
    <n v="42"/>
    <n v="-60"/>
    <n v="0"/>
    <n v="0"/>
    <n v="0"/>
    <n v="0"/>
    <n v="0"/>
    <n v="-7.659E-3"/>
    <n v="2.5410000000000003E-3"/>
    <n v="2.5680000000000001E-2"/>
    <n v="3.5951999999999998E-2"/>
    <n v="-5.0880000000000002E-2"/>
    <n v="0"/>
    <n v="0"/>
    <n v="0"/>
    <n v="0"/>
    <n v="0"/>
  </r>
  <r>
    <s v="4736"/>
    <s v="泰博"/>
    <x v="13"/>
    <n v="212"/>
    <n v="217"/>
    <n v="213.5"/>
    <n v="218"/>
    <n v="212"/>
    <n v="853"/>
    <n v="-292"/>
    <n v="-156"/>
    <n v="-427"/>
    <n v="-475"/>
    <n v="-20"/>
    <n v="-21"/>
    <n v="0"/>
    <n v="0"/>
    <n v="-13"/>
    <n v="1.80836"/>
    <n v="-0.63363999999999998"/>
    <n v="-0.33306000000000002"/>
    <n v="-0.93086000000000002"/>
    <n v="-1.0069999999999999"/>
    <n v="-4.24E-2"/>
    <n v="-4.5569999999999999E-2"/>
    <n v="0"/>
    <n v="0"/>
    <n v="-2.7560000000000001E-2"/>
  </r>
  <r>
    <s v="4737"/>
    <s v="華廣"/>
    <x v="13"/>
    <n v="71.8"/>
    <n v="71.5"/>
    <n v="72"/>
    <n v="72.5"/>
    <n v="73.5"/>
    <n v="-5"/>
    <n v="3"/>
    <n v="12"/>
    <n v="6"/>
    <n v="3"/>
    <n v="0"/>
    <n v="0"/>
    <n v="0"/>
    <n v="0"/>
    <n v="0"/>
    <n v="-3.5899999999999999E-3"/>
    <n v="2.1450000000000002E-3"/>
    <n v="8.6400000000000001E-3"/>
    <n v="4.3499999999999997E-3"/>
    <n v="2.2049999999999999E-3"/>
    <n v="0"/>
    <n v="0"/>
    <n v="0"/>
    <n v="0"/>
    <n v="0"/>
  </r>
  <r>
    <s v="4739"/>
    <s v="康普"/>
    <x v="20"/>
    <n v="70"/>
    <n v="70.599999999999994"/>
    <n v="72"/>
    <n v="72.2"/>
    <n v="73"/>
    <n v="95"/>
    <n v="-313"/>
    <n v="217"/>
    <n v="28"/>
    <n v="85"/>
    <n v="0"/>
    <n v="0"/>
    <n v="0"/>
    <n v="0"/>
    <n v="0"/>
    <n v="6.6500000000000004E-2"/>
    <n v="-0.22097799999999998"/>
    <n v="0.15623999999999999"/>
    <n v="2.0216000000000001E-2"/>
    <n v="6.2050000000000001E-2"/>
    <n v="0"/>
    <n v="0"/>
    <n v="0"/>
    <n v="0"/>
    <n v="0"/>
  </r>
  <r>
    <s v="4741"/>
    <s v="泓瀚"/>
    <x v="20"/>
    <n v="25.45"/>
    <n v="25.15"/>
    <n v="25.25"/>
    <n v="25.3"/>
    <n v="25.45"/>
    <n v="0"/>
    <n v="-1"/>
    <n v="0"/>
    <n v="0"/>
    <n v="0"/>
    <n v="0"/>
    <n v="0"/>
    <n v="0"/>
    <n v="0"/>
    <n v="0"/>
    <n v="0"/>
    <n v="-2.5149999999999999E-4"/>
    <n v="0"/>
    <n v="0"/>
    <n v="0"/>
    <n v="0"/>
    <n v="0"/>
    <n v="0"/>
    <n v="0"/>
    <n v="0"/>
  </r>
  <r>
    <s v="4743"/>
    <s v="合一"/>
    <x v="13"/>
    <n v="204"/>
    <n v="202.5"/>
    <n v="213"/>
    <n v="207"/>
    <n v="207"/>
    <n v="-35"/>
    <n v="127"/>
    <n v="1026"/>
    <n v="-1243"/>
    <n v="-191"/>
    <n v="0"/>
    <n v="0"/>
    <n v="0"/>
    <n v="2"/>
    <n v="0"/>
    <n v="-7.1400000000000005E-2"/>
    <n v="0.25717499999999999"/>
    <n v="2.1853799999999999"/>
    <n v="-2.57301"/>
    <n v="-0.39537"/>
    <n v="0"/>
    <n v="0"/>
    <n v="0"/>
    <n v="4.1399999999999996E-3"/>
    <n v="0"/>
  </r>
  <r>
    <s v="4744"/>
    <s v="皇將"/>
    <x v="13"/>
    <n v="25.5"/>
    <n v="25.6"/>
    <n v="25.65"/>
    <n v="26"/>
    <n v="26.25"/>
    <n v="0"/>
    <n v="-10"/>
    <n v="-1"/>
    <n v="5"/>
    <n v="-14"/>
    <n v="0"/>
    <n v="0"/>
    <n v="0"/>
    <n v="0"/>
    <n v="0"/>
    <n v="0"/>
    <n v="-2.5600000000000002E-3"/>
    <n v="-2.565E-4"/>
    <n v="1.2999999999999999E-3"/>
    <n v="-3.6749999999999999E-3"/>
    <n v="0"/>
    <n v="0"/>
    <n v="0"/>
    <n v="0"/>
    <n v="0"/>
  </r>
  <r>
    <s v="4745"/>
    <s v="合富-KY"/>
    <x v="13"/>
    <n v="26.85"/>
    <n v="27.1"/>
    <n v="27.05"/>
    <n v="27"/>
    <n v="27.15"/>
    <n v="10"/>
    <n v="0"/>
    <n v="-1"/>
    <n v="-1"/>
    <n v="1"/>
    <n v="0"/>
    <n v="0"/>
    <n v="0"/>
    <n v="0"/>
    <n v="0"/>
    <n v="2.6849999999999999E-3"/>
    <n v="0"/>
    <n v="-2.7050000000000002E-4"/>
    <n v="-2.7E-4"/>
    <n v="2.7149999999999999E-4"/>
    <n v="0"/>
    <n v="0"/>
    <n v="0"/>
    <n v="0"/>
    <n v="0"/>
  </r>
  <r>
    <s v="4746"/>
    <s v="台耀"/>
    <x v="13"/>
    <n v="89.9"/>
    <n v="84.5"/>
    <n v="92.9"/>
    <n v="102"/>
    <n v="98.3"/>
    <n v="-1182"/>
    <n v="87"/>
    <n v="-52"/>
    <n v="-340"/>
    <n v="-488"/>
    <n v="0"/>
    <n v="0"/>
    <n v="0"/>
    <n v="0"/>
    <n v="0"/>
    <n v="-1.0626180000000001"/>
    <n v="7.3514999999999997E-2"/>
    <n v="-4.8308000000000004E-2"/>
    <n v="-0.3468"/>
    <n v="-0.47970400000000002"/>
    <n v="0"/>
    <n v="0"/>
    <n v="0"/>
    <n v="0"/>
    <n v="0"/>
  </r>
  <r>
    <s v="4747"/>
    <s v="強生"/>
    <x v="13"/>
    <n v="37.950000000000003"/>
    <n v="38.450000000000003"/>
    <n v="38.25"/>
    <n v="38.4"/>
    <n v="38.549999999999997"/>
    <n v="0"/>
    <n v="1"/>
    <n v="-1"/>
    <n v="-11"/>
    <n v="5"/>
    <n v="0"/>
    <n v="0"/>
    <n v="0"/>
    <n v="0"/>
    <n v="0"/>
    <n v="0"/>
    <n v="3.8450000000000002E-4"/>
    <n v="-3.8249999999999997E-4"/>
    <n v="-4.2239999999999995E-3"/>
    <n v="1.9275E-3"/>
    <n v="0"/>
    <n v="0"/>
    <n v="0"/>
    <n v="0"/>
    <n v="0"/>
  </r>
  <r>
    <s v="4754"/>
    <s v="國碳科"/>
    <x v="20"/>
    <n v="39"/>
    <n v="39"/>
    <n v="39.200000000000003"/>
    <n v="38.9"/>
    <n v="38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61.5"/>
    <n v="61.8"/>
    <n v="62.4"/>
    <n v="62.3"/>
    <n v="62.9"/>
    <n v="13"/>
    <n v="1"/>
    <n v="10"/>
    <n v="-2"/>
    <n v="12"/>
    <n v="0"/>
    <n v="0"/>
    <n v="0"/>
    <n v="0"/>
    <n v="0"/>
    <n v="7.9950000000000004E-3"/>
    <n v="6.1799999999999995E-4"/>
    <n v="6.2399999999999999E-3"/>
    <n v="-1.2459999999999999E-3"/>
    <n v="7.5479999999999992E-3"/>
    <n v="0"/>
    <n v="0"/>
    <n v="0"/>
    <n v="0"/>
    <n v="0"/>
  </r>
  <r>
    <s v="4760"/>
    <s v="勤凱"/>
    <x v="34"/>
    <n v="105.5"/>
    <n v="109"/>
    <n v="108.5"/>
    <n v="108.5"/>
    <n v="113.5"/>
    <n v="157"/>
    <n v="156"/>
    <n v="-21"/>
    <n v="46"/>
    <n v="122"/>
    <n v="0"/>
    <n v="0"/>
    <n v="0"/>
    <n v="0"/>
    <n v="0"/>
    <n v="0.165635"/>
    <n v="0.17004"/>
    <n v="-2.2785E-2"/>
    <n v="4.9910000000000003E-2"/>
    <n v="0.13847000000000001"/>
    <n v="0"/>
    <n v="0"/>
    <n v="0"/>
    <n v="0"/>
    <n v="0"/>
  </r>
  <r>
    <s v="4763"/>
    <s v="材料-KY"/>
    <x v="20"/>
    <n v="106"/>
    <n v="105"/>
    <n v="105.5"/>
    <n v="105.5"/>
    <n v="106.5"/>
    <n v="-7"/>
    <n v="-19"/>
    <n v="0"/>
    <n v="-7"/>
    <n v="11"/>
    <n v="0"/>
    <n v="0"/>
    <n v="0"/>
    <n v="0"/>
    <n v="0"/>
    <n v="-7.4200000000000004E-3"/>
    <n v="-1.9949999999999999E-2"/>
    <n v="0"/>
    <n v="-7.3850000000000001E-3"/>
    <n v="1.1715E-2"/>
    <n v="0"/>
    <n v="0"/>
    <n v="0"/>
    <n v="0"/>
    <n v="0"/>
  </r>
  <r>
    <s v="4764"/>
    <s v="雙鍵"/>
    <x v="20"/>
    <n v="57"/>
    <n v="58.9"/>
    <n v="58"/>
    <n v="58"/>
    <n v="57.8"/>
    <n v="-2"/>
    <n v="1"/>
    <n v="0"/>
    <n v="2"/>
    <n v="0"/>
    <n v="0"/>
    <n v="0"/>
    <n v="0"/>
    <n v="0"/>
    <n v="0"/>
    <n v="-1.14E-3"/>
    <n v="5.8900000000000001E-4"/>
    <n v="0"/>
    <n v="1.16E-3"/>
    <n v="0"/>
    <n v="0"/>
    <n v="0"/>
    <n v="0"/>
    <n v="0"/>
    <n v="0"/>
  </r>
  <r>
    <s v="4766"/>
    <s v="南寶"/>
    <x v="20"/>
    <n v="147"/>
    <n v="148.5"/>
    <n v="149"/>
    <n v="148.5"/>
    <n v="150"/>
    <n v="50"/>
    <n v="5"/>
    <n v="8"/>
    <n v="9"/>
    <n v="-12"/>
    <n v="0"/>
    <n v="0"/>
    <n v="0"/>
    <n v="0"/>
    <n v="0"/>
    <n v="7.3499999999999996E-2"/>
    <n v="7.4250000000000002E-3"/>
    <n v="1.192E-2"/>
    <n v="1.3365E-2"/>
    <n v="-1.7999999999999999E-2"/>
    <n v="0"/>
    <n v="0"/>
    <n v="0"/>
    <n v="0"/>
    <n v="0"/>
  </r>
  <r>
    <s v="4767"/>
    <s v="誠泰科技"/>
    <x v="20"/>
    <n v="25.25"/>
    <n v="25.6"/>
    <n v="25.2"/>
    <n v="25"/>
    <n v="25.35"/>
    <n v="1"/>
    <n v="0"/>
    <n v="0"/>
    <n v="0"/>
    <n v="0"/>
    <n v="0"/>
    <n v="0"/>
    <n v="0"/>
    <n v="0"/>
    <n v="0"/>
    <n v="2.5250000000000001E-4"/>
    <n v="0"/>
    <n v="0"/>
    <n v="0"/>
    <n v="0"/>
    <n v="0"/>
    <n v="0"/>
    <n v="0"/>
    <n v="0"/>
    <n v="0"/>
  </r>
  <r>
    <s v="4803"/>
    <s v="VHQ-KY"/>
    <x v="2"/>
    <n v="27.1"/>
    <n v="27.4"/>
    <n v="26.6"/>
    <n v="29.25"/>
    <n v="32.15"/>
    <n v="-7"/>
    <n v="-2"/>
    <n v="-19"/>
    <n v="40"/>
    <n v="13"/>
    <n v="0"/>
    <n v="0"/>
    <n v="0"/>
    <n v="0"/>
    <n v="0"/>
    <n v="-1.8970000000000002E-3"/>
    <n v="-5.4799999999999998E-4"/>
    <n v="-5.0540000000000003E-3"/>
    <n v="1.17E-2"/>
    <n v="4.1795000000000001E-3"/>
    <n v="0"/>
    <n v="0"/>
    <n v="0"/>
    <n v="0"/>
    <n v="0"/>
  </r>
  <r>
    <s v="4804"/>
    <s v="大略-KY"/>
    <x v="3"/>
    <n v="10.5"/>
    <n v="10.7"/>
    <n v="10.5"/>
    <n v="10.45"/>
    <n v="10.6"/>
    <n v="0"/>
    <n v="-1"/>
    <n v="4"/>
    <n v="3"/>
    <n v="1"/>
    <n v="0"/>
    <n v="0"/>
    <n v="0"/>
    <n v="0"/>
    <n v="0"/>
    <n v="0"/>
    <n v="-1.07E-4"/>
    <n v="4.2000000000000002E-4"/>
    <n v="3.1349999999999998E-4"/>
    <n v="1.06E-4"/>
    <n v="0"/>
    <n v="0"/>
    <n v="0"/>
    <n v="0"/>
    <n v="0"/>
  </r>
  <r>
    <s v="4806"/>
    <s v="昇華"/>
    <x v="2"/>
    <n v="9.1999999999999993"/>
    <n v="9.15"/>
    <n v="9.27"/>
    <n v="9.35"/>
    <n v="9.3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05"/>
    <n v="23.55"/>
    <n v="23.85"/>
    <n v="23.6"/>
    <n v="24.05"/>
    <n v="-5"/>
    <n v="3"/>
    <n v="4"/>
    <n v="1"/>
    <n v="0"/>
    <n v="0"/>
    <n v="0"/>
    <n v="0"/>
    <n v="0"/>
    <n v="0"/>
    <n v="-1.2025E-3"/>
    <n v="7.065000000000001E-4"/>
    <n v="9.540000000000001E-4"/>
    <n v="2.3600000000000002E-4"/>
    <n v="0"/>
    <n v="0"/>
    <n v="0"/>
    <n v="0"/>
    <n v="0"/>
    <n v="0"/>
  </r>
  <r>
    <s v="4903"/>
    <s v="聯光通"/>
    <x v="32"/>
    <n v="7.27"/>
    <n v="7.12"/>
    <n v="7.33"/>
    <n v="7.27"/>
    <n v="7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2"/>
    <n v="64.5"/>
    <n v="64.3"/>
    <n v="64.3"/>
    <n v="64.5"/>
    <n v="-547"/>
    <n v="-383"/>
    <n v="-857"/>
    <n v="-3853"/>
    <n v="-676"/>
    <n v="5"/>
    <n v="-1"/>
    <n v="-14"/>
    <n v="-236"/>
    <n v="159"/>
    <n v="-0.35117400000000004"/>
    <n v="-0.247035"/>
    <n v="-0.55105099999999996"/>
    <n v="-2.4774789999999998"/>
    <n v="-0.43602000000000002"/>
    <n v="3.2100000000000002E-3"/>
    <n v="-6.4499999999999996E-4"/>
    <n v="-9.0019999999999996E-3"/>
    <n v="-0.15174799999999999"/>
    <n v="0.10255499999999999"/>
  </r>
  <r>
    <s v="4905"/>
    <s v="台聯電"/>
    <x v="32"/>
    <n v="53.6"/>
    <n v="53.6"/>
    <n v="53.3"/>
    <n v="53.1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29"/>
    <n v="29"/>
    <n v="29.3"/>
    <n v="29.35"/>
    <n v="29.8"/>
    <n v="296"/>
    <n v="307"/>
    <n v="552"/>
    <n v="41"/>
    <n v="-226"/>
    <n v="0"/>
    <n v="0"/>
    <n v="0"/>
    <n v="0"/>
    <n v="0"/>
    <n v="8.584E-2"/>
    <n v="8.9029999999999998E-2"/>
    <n v="0.16173599999999999"/>
    <n v="1.2033500000000001E-2"/>
    <n v="-6.7348000000000005E-2"/>
    <n v="0"/>
    <n v="0"/>
    <n v="0"/>
    <n v="0"/>
    <n v="0"/>
  </r>
  <r>
    <s v="4907"/>
    <s v="富宇"/>
    <x v="5"/>
    <n v="24"/>
    <n v="24.1"/>
    <n v="23.95"/>
    <n v="24.4"/>
    <n v="24.4"/>
    <n v="0"/>
    <n v="2"/>
    <n v="0"/>
    <n v="0"/>
    <n v="0"/>
    <n v="0"/>
    <n v="0"/>
    <n v="0"/>
    <n v="0"/>
    <n v="0"/>
    <n v="0"/>
    <n v="4.8200000000000001E-4"/>
    <n v="0"/>
    <n v="0"/>
    <n v="0"/>
    <n v="0"/>
    <n v="0"/>
    <n v="0"/>
    <n v="0"/>
    <n v="0"/>
  </r>
  <r>
    <s v="4908"/>
    <s v="前鼎"/>
    <x v="32"/>
    <n v="28.2"/>
    <n v="28.2"/>
    <n v="28"/>
    <n v="28"/>
    <n v="28.5"/>
    <n v="-103"/>
    <n v="4"/>
    <n v="109"/>
    <n v="-34"/>
    <n v="110"/>
    <n v="0"/>
    <n v="0"/>
    <n v="0"/>
    <n v="0"/>
    <n v="0"/>
    <n v="-2.9045999999999999E-2"/>
    <n v="1.1279999999999999E-3"/>
    <n v="3.0519999999999999E-2"/>
    <n v="-9.5200000000000007E-3"/>
    <n v="3.1350000000000003E-2"/>
    <n v="0"/>
    <n v="0"/>
    <n v="0"/>
    <n v="0"/>
    <n v="0"/>
  </r>
  <r>
    <s v="4909"/>
    <s v="新復興"/>
    <x v="31"/>
    <n v="24.45"/>
    <n v="25.05"/>
    <n v="25.05"/>
    <n v="24.9"/>
    <n v="25.8"/>
    <n v="132"/>
    <n v="124"/>
    <n v="-59"/>
    <n v="128"/>
    <n v="201"/>
    <n v="0"/>
    <n v="0"/>
    <n v="0"/>
    <n v="0"/>
    <n v="0"/>
    <n v="3.2274000000000004E-2"/>
    <n v="3.1062000000000003E-2"/>
    <n v="-1.4779500000000001E-2"/>
    <n v="3.1871999999999998E-2"/>
    <n v="5.1858000000000001E-2"/>
    <n v="0"/>
    <n v="0"/>
    <n v="0"/>
    <n v="0"/>
    <n v="0"/>
  </r>
  <r>
    <s v="4911"/>
    <s v="德英"/>
    <x v="13"/>
    <n v="25.7"/>
    <n v="25.65"/>
    <n v="26.1"/>
    <n v="26.15"/>
    <n v="2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1"/>
    <n v="176"/>
    <n v="178"/>
    <n v="177.5"/>
    <n v="174.5"/>
    <n v="180.5"/>
    <n v="157"/>
    <n v="-66"/>
    <n v="20"/>
    <n v="55"/>
    <n v="113"/>
    <n v="0"/>
    <n v="0"/>
    <n v="0"/>
    <n v="0"/>
    <n v="0"/>
    <n v="0.27632000000000001"/>
    <n v="-0.11748"/>
    <n v="3.5499999999999997E-2"/>
    <n v="9.5975000000000005E-2"/>
    <n v="0.20396500000000001"/>
    <n v="0"/>
    <n v="0"/>
    <n v="0"/>
    <n v="0"/>
    <n v="0"/>
  </r>
  <r>
    <s v="4915"/>
    <s v="致伸"/>
    <x v="58"/>
    <n v="51.4"/>
    <n v="52.8"/>
    <n v="52.6"/>
    <n v="53.1"/>
    <n v="53.2"/>
    <n v="570"/>
    <n v="381"/>
    <n v="-406"/>
    <n v="312"/>
    <n v="-596"/>
    <n v="-420"/>
    <n v="1"/>
    <n v="0"/>
    <n v="0"/>
    <n v="0"/>
    <n v="0.29298000000000002"/>
    <n v="0.20116799999999999"/>
    <n v="-0.21355600000000002"/>
    <n v="0.16567200000000001"/>
    <n v="-0.31707200000000002"/>
    <n v="-0.21587999999999999"/>
    <n v="5.2799999999999993E-4"/>
    <n v="0"/>
    <n v="0"/>
    <n v="0"/>
  </r>
  <r>
    <s v="4916"/>
    <s v="事欣科"/>
    <x v="49"/>
    <n v="21.8"/>
    <n v="22.2"/>
    <n v="22.6"/>
    <n v="22.55"/>
    <n v="22.6"/>
    <n v="9"/>
    <n v="-12"/>
    <n v="49"/>
    <n v="-35"/>
    <n v="9"/>
    <n v="0"/>
    <n v="0"/>
    <n v="0"/>
    <n v="0"/>
    <n v="0"/>
    <n v="1.9620000000000002E-3"/>
    <n v="-2.6639999999999997E-3"/>
    <n v="1.1074000000000001E-2"/>
    <n v="-7.8925000000000002E-3"/>
    <n v="2.0340000000000002E-3"/>
    <n v="0"/>
    <n v="0"/>
    <n v="0"/>
    <n v="0"/>
    <n v="0"/>
  </r>
  <r>
    <s v="4919"/>
    <s v="新唐"/>
    <x v="46"/>
    <n v="66.8"/>
    <n v="68.2"/>
    <n v="68.5"/>
    <n v="72"/>
    <n v="79.2"/>
    <n v="729"/>
    <n v="-1002"/>
    <n v="-391"/>
    <n v="2142"/>
    <n v="1317"/>
    <n v="0"/>
    <n v="5"/>
    <n v="2"/>
    <n v="200"/>
    <n v="115"/>
    <n v="0.48697199999999996"/>
    <n v="-0.68336400000000008"/>
    <n v="-0.26783499999999999"/>
    <n v="1.5422400000000001"/>
    <n v="1.043064"/>
    <n v="0"/>
    <n v="3.4099999999999998E-3"/>
    <n v="1.3699999999999999E-3"/>
    <n v="0.14399999999999999"/>
    <n v="9.1079999999999994E-2"/>
  </r>
  <r>
    <s v="4924"/>
    <s v="欣厚-KY"/>
    <x v="44"/>
    <n v="13.75"/>
    <n v="13.8"/>
    <n v="14.1"/>
    <n v="14.2"/>
    <n v="14.05"/>
    <n v="0"/>
    <n v="0"/>
    <n v="1"/>
    <n v="0"/>
    <n v="0"/>
    <n v="0"/>
    <n v="0"/>
    <n v="0"/>
    <n v="0"/>
    <n v="0"/>
    <n v="0"/>
    <n v="0"/>
    <n v="1.4099999999999998E-4"/>
    <n v="0"/>
    <n v="0"/>
    <n v="0"/>
    <n v="0"/>
    <n v="0"/>
    <n v="0"/>
    <n v="0"/>
  </r>
  <r>
    <s v="4927"/>
    <s v="泰鼎-KY"/>
    <x v="31"/>
    <n v="53.7"/>
    <n v="55.2"/>
    <n v="54.5"/>
    <n v="55.1"/>
    <n v="55.7"/>
    <n v="-254"/>
    <n v="734"/>
    <n v="-340"/>
    <n v="295"/>
    <n v="229"/>
    <n v="0"/>
    <n v="0"/>
    <n v="0"/>
    <n v="0"/>
    <n v="0"/>
    <n v="-0.13639800000000002"/>
    <n v="0.40516800000000003"/>
    <n v="-0.18529999999999999"/>
    <n v="0.162545"/>
    <n v="0.127553"/>
    <n v="0"/>
    <n v="0"/>
    <n v="0"/>
    <n v="0"/>
    <n v="0"/>
  </r>
  <r>
    <s v="4930"/>
    <s v="燦星網"/>
    <x v="11"/>
    <n v="24.1"/>
    <n v="24.05"/>
    <n v="24.35"/>
    <n v="24.8"/>
    <n v="24.95"/>
    <n v="135"/>
    <n v="-138"/>
    <n v="38"/>
    <n v="51"/>
    <n v="-3"/>
    <n v="0"/>
    <n v="2"/>
    <n v="1"/>
    <n v="0"/>
    <n v="0"/>
    <n v="3.2535000000000001E-2"/>
    <n v="-3.3189000000000003E-2"/>
    <n v="9.2530000000000008E-3"/>
    <n v="1.2648E-2"/>
    <n v="-7.4849999999999992E-4"/>
    <n v="0"/>
    <n v="4.8100000000000004E-4"/>
    <n v="2.4350000000000001E-4"/>
    <n v="0"/>
    <n v="0"/>
  </r>
  <r>
    <s v="4931"/>
    <s v="新盛力"/>
    <x v="7"/>
    <n v="19"/>
    <n v="19.7"/>
    <n v="19.25"/>
    <n v="19.2"/>
    <n v="19.2"/>
    <n v="1"/>
    <n v="-6"/>
    <n v="-6"/>
    <n v="-16"/>
    <n v="-11"/>
    <n v="0"/>
    <n v="0"/>
    <n v="0"/>
    <n v="0"/>
    <n v="0"/>
    <n v="1.9000000000000001E-4"/>
    <n v="-1.1819999999999999E-3"/>
    <n v="-1.155E-3"/>
    <n v="-3.0720000000000001E-3"/>
    <n v="-2.1119999999999997E-3"/>
    <n v="0"/>
    <n v="0"/>
    <n v="0"/>
    <n v="0"/>
    <n v="0"/>
  </r>
  <r>
    <s v="4933"/>
    <s v="友輝"/>
    <x v="65"/>
    <n v="39.65"/>
    <n v="40.700000000000003"/>
    <n v="40.9"/>
    <n v="40.4"/>
    <n v="40.85"/>
    <n v="67"/>
    <n v="53"/>
    <n v="16"/>
    <n v="20"/>
    <n v="51"/>
    <n v="0"/>
    <n v="0"/>
    <n v="0"/>
    <n v="0"/>
    <n v="0"/>
    <n v="2.6565499999999999E-2"/>
    <n v="2.1571000000000003E-2"/>
    <n v="6.5439999999999995E-3"/>
    <n v="8.0800000000000004E-3"/>
    <n v="2.0833499999999998E-2"/>
    <n v="0"/>
    <n v="0"/>
    <n v="0"/>
    <n v="0"/>
    <n v="0"/>
  </r>
  <r>
    <s v="4934"/>
    <s v="太極"/>
    <x v="50"/>
    <n v="22.95"/>
    <n v="23.55"/>
    <n v="23.55"/>
    <n v="23.5"/>
    <n v="23.8"/>
    <n v="115"/>
    <n v="32"/>
    <n v="21"/>
    <n v="14"/>
    <n v="119"/>
    <n v="0"/>
    <n v="0"/>
    <n v="0"/>
    <n v="0"/>
    <n v="0"/>
    <n v="2.6392499999999999E-2"/>
    <n v="7.5360000000000002E-3"/>
    <n v="4.9455000000000002E-3"/>
    <n v="3.29E-3"/>
    <n v="2.8322000000000003E-2"/>
    <n v="0"/>
    <n v="0"/>
    <n v="0"/>
    <n v="0"/>
    <n v="0"/>
  </r>
  <r>
    <s v="4935"/>
    <s v="茂林-KY"/>
    <x v="65"/>
    <n v="89.4"/>
    <n v="91.3"/>
    <n v="91.8"/>
    <n v="91.5"/>
    <n v="91.7"/>
    <n v="116"/>
    <n v="153"/>
    <n v="30"/>
    <n v="0"/>
    <n v="75"/>
    <n v="0"/>
    <n v="0"/>
    <n v="0"/>
    <n v="0"/>
    <n v="0"/>
    <n v="0.10370400000000002"/>
    <n v="0.13968900000000001"/>
    <n v="2.7539999999999999E-2"/>
    <n v="0"/>
    <n v="6.8775000000000003E-2"/>
    <n v="0"/>
    <n v="0"/>
    <n v="0"/>
    <n v="0"/>
    <n v="0"/>
  </r>
  <r>
    <s v="4938"/>
    <s v="和碩"/>
    <x v="27"/>
    <n v="72.7"/>
    <n v="72.900000000000006"/>
    <n v="73.3"/>
    <n v="73.2"/>
    <n v="73.2"/>
    <n v="2339"/>
    <n v="1899"/>
    <n v="3615"/>
    <n v="-4185"/>
    <n v="-1548"/>
    <n v="0"/>
    <n v="-1"/>
    <n v="2"/>
    <n v="6"/>
    <n v="0"/>
    <n v="1.7004530000000002"/>
    <n v="1.384371"/>
    <n v="2.6497950000000001"/>
    <n v="-3.0634199999999998"/>
    <n v="-1.1331360000000001"/>
    <n v="0"/>
    <n v="-7.2900000000000005E-4"/>
    <n v="1.4659999999999999E-3"/>
    <n v="4.3920000000000001E-3"/>
    <n v="0"/>
  </r>
  <r>
    <s v="4939"/>
    <s v="亞電"/>
    <x v="31"/>
    <n v="21.65"/>
    <n v="22.1"/>
    <n v="23.1"/>
    <n v="22.75"/>
    <n v="22.9"/>
    <n v="216"/>
    <n v="153"/>
    <n v="-604"/>
    <n v="90"/>
    <n v="66"/>
    <n v="0"/>
    <n v="0"/>
    <n v="0"/>
    <n v="0"/>
    <n v="0"/>
    <n v="4.6763999999999993E-2"/>
    <n v="3.3813000000000003E-2"/>
    <n v="-0.13952400000000001"/>
    <n v="2.0475E-2"/>
    <n v="1.5113999999999999E-2"/>
    <n v="0"/>
    <n v="0"/>
    <n v="0"/>
    <n v="0"/>
    <n v="0"/>
  </r>
  <r>
    <s v="4942"/>
    <s v="嘉彰"/>
    <x v="28"/>
    <n v="41.5"/>
    <n v="42.3"/>
    <n v="42.25"/>
    <n v="41.9"/>
    <n v="42.35"/>
    <n v="25"/>
    <n v="20"/>
    <n v="-56"/>
    <n v="-105"/>
    <n v="-112"/>
    <n v="0"/>
    <n v="0"/>
    <n v="0"/>
    <n v="0"/>
    <n v="0"/>
    <n v="1.0375000000000001E-2"/>
    <n v="8.4600000000000005E-3"/>
    <n v="-2.366E-2"/>
    <n v="-4.3994999999999999E-2"/>
    <n v="-4.7431999999999995E-2"/>
    <n v="0"/>
    <n v="0"/>
    <n v="0"/>
    <n v="0"/>
    <n v="0"/>
  </r>
  <r>
    <s v="4943"/>
    <s v="康控-KY"/>
    <x v="16"/>
    <n v="56.6"/>
    <n v="58.4"/>
    <n v="60.5"/>
    <n v="62"/>
    <n v="60.2"/>
    <n v="46"/>
    <n v="193"/>
    <n v="44"/>
    <n v="-57"/>
    <n v="-111"/>
    <n v="0"/>
    <n v="0"/>
    <n v="0"/>
    <n v="0"/>
    <n v="0"/>
    <n v="2.6036E-2"/>
    <n v="0.11271199999999999"/>
    <n v="2.6620000000000001E-2"/>
    <n v="-3.5340000000000003E-2"/>
    <n v="-6.6822000000000006E-2"/>
    <n v="0"/>
    <n v="0"/>
    <n v="0"/>
    <n v="0"/>
    <n v="0"/>
  </r>
  <r>
    <s v="4944"/>
    <s v="兆遠"/>
    <x v="28"/>
    <n v="29"/>
    <n v="29"/>
    <n v="28.85"/>
    <n v="28.85"/>
    <n v="2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7.3"/>
    <n v="48.85"/>
    <n v="49.35"/>
    <n v="48.9"/>
    <n v="49.8"/>
    <n v="5"/>
    <n v="0"/>
    <n v="-10"/>
    <n v="6"/>
    <n v="0"/>
    <n v="0"/>
    <n v="0"/>
    <n v="0"/>
    <n v="0"/>
    <n v="0"/>
    <n v="2.3649999999999999E-3"/>
    <n v="0"/>
    <n v="-4.9350000000000002E-3"/>
    <n v="2.934E-3"/>
    <n v="0"/>
    <n v="0"/>
    <n v="0"/>
    <n v="0"/>
    <n v="0"/>
    <n v="0"/>
  </r>
  <r>
    <s v="4946"/>
    <s v="辣椒"/>
    <x v="66"/>
    <n v="45.8"/>
    <n v="44.8"/>
    <n v="44.7"/>
    <n v="42.85"/>
    <n v="42.15"/>
    <n v="7"/>
    <n v="-12"/>
    <n v="11"/>
    <n v="-1"/>
    <n v="9"/>
    <n v="0"/>
    <n v="0"/>
    <n v="0"/>
    <n v="0"/>
    <n v="0"/>
    <n v="3.2059999999999996E-3"/>
    <n v="-5.3759999999999988E-3"/>
    <n v="4.9170000000000004E-3"/>
    <n v="-4.2850000000000001E-4"/>
    <n v="3.7934999999999996E-3"/>
    <n v="0"/>
    <n v="0"/>
    <n v="0"/>
    <n v="0"/>
    <n v="0"/>
  </r>
  <r>
    <s v="4950"/>
    <s v="牧東"/>
    <x v="64"/>
    <n v="25.9"/>
    <n v="25.95"/>
    <n v="25.95"/>
    <n v="25.75"/>
    <n v="25.2"/>
    <n v="-37"/>
    <n v="-23"/>
    <n v="-8"/>
    <n v="-34"/>
    <n v="-15"/>
    <n v="0"/>
    <n v="0"/>
    <n v="0"/>
    <n v="0"/>
    <n v="0"/>
    <n v="-9.5829999999999995E-3"/>
    <n v="-5.9684999999999998E-3"/>
    <n v="-2.0760000000000002E-3"/>
    <n v="-8.7550000000000006E-3"/>
    <n v="-3.7799999999999999E-3"/>
    <n v="0"/>
    <n v="0"/>
    <n v="0"/>
    <n v="0"/>
    <n v="0"/>
  </r>
  <r>
    <s v="4952"/>
    <s v="凌通"/>
    <x v="46"/>
    <n v="48.6"/>
    <n v="50.3"/>
    <n v="50.2"/>
    <n v="50"/>
    <n v="51.1"/>
    <n v="98"/>
    <n v="83"/>
    <n v="18"/>
    <n v="50"/>
    <n v="14"/>
    <n v="0"/>
    <n v="1"/>
    <n v="0"/>
    <n v="0"/>
    <n v="0"/>
    <n v="4.7628000000000004E-2"/>
    <n v="4.1748999999999994E-2"/>
    <n v="9.0360000000000006E-3"/>
    <n v="2.5000000000000001E-2"/>
    <n v="7.1539999999999998E-3"/>
    <n v="0"/>
    <n v="5.0299999999999997E-4"/>
    <n v="0"/>
    <n v="0"/>
    <n v="0"/>
  </r>
  <r>
    <s v="4953"/>
    <s v="緯軟"/>
    <x v="55"/>
    <n v="94.8"/>
    <n v="95"/>
    <n v="94.4"/>
    <n v="95.2"/>
    <n v="97.7"/>
    <n v="0"/>
    <n v="-42"/>
    <n v="26"/>
    <n v="40"/>
    <n v="90"/>
    <n v="0"/>
    <n v="10"/>
    <n v="0"/>
    <n v="0"/>
    <n v="0"/>
    <n v="0"/>
    <n v="-3.9899999999999998E-2"/>
    <n v="2.4544E-2"/>
    <n v="3.8080000000000003E-2"/>
    <n v="8.7929999999999994E-2"/>
    <n v="0"/>
    <n v="9.4999999999999998E-3"/>
    <n v="0"/>
    <n v="0"/>
    <n v="0"/>
  </r>
  <r>
    <s v="4956"/>
    <s v="光鋐"/>
    <x v="28"/>
    <n v="21.5"/>
    <n v="22.05"/>
    <n v="22.7"/>
    <n v="22.3"/>
    <n v="23.85"/>
    <n v="320"/>
    <n v="294"/>
    <n v="-1537"/>
    <n v="-14"/>
    <n v="896"/>
    <n v="0"/>
    <n v="0"/>
    <n v="0"/>
    <n v="0"/>
    <n v="0"/>
    <n v="6.88E-2"/>
    <n v="6.4826999999999996E-2"/>
    <n v="-0.34889900000000001"/>
    <n v="-3.1219999999999998E-3"/>
    <n v="0.21369600000000002"/>
    <n v="0"/>
    <n v="0"/>
    <n v="0"/>
    <n v="0"/>
    <n v="0"/>
  </r>
  <r>
    <s v="4958"/>
    <s v="臻鼎-KY"/>
    <x v="31"/>
    <n v="93.7"/>
    <n v="94.7"/>
    <n v="94.7"/>
    <n v="93.6"/>
    <n v="97"/>
    <n v="-80"/>
    <n v="-206"/>
    <n v="10"/>
    <n v="-2731"/>
    <n v="-2137"/>
    <n v="0"/>
    <n v="-1"/>
    <n v="0"/>
    <n v="0"/>
    <n v="139"/>
    <n v="-7.4959999999999999E-2"/>
    <n v="-0.19508200000000001"/>
    <n v="9.4699999999999993E-3"/>
    <n v="-2.5562159999999996"/>
    <n v="-2.0728900000000001"/>
    <n v="0"/>
    <n v="-9.4700000000000003E-4"/>
    <n v="0"/>
    <n v="0"/>
    <n v="0.13483000000000001"/>
  </r>
  <r>
    <s v="4960"/>
    <s v="誠美材"/>
    <x v="65"/>
    <n v="12.05"/>
    <n v="12.4"/>
    <n v="12.15"/>
    <n v="12.15"/>
    <n v="12.35"/>
    <n v="3927"/>
    <n v="558"/>
    <n v="-1153"/>
    <n v="1348"/>
    <n v="2989"/>
    <n v="0"/>
    <n v="0"/>
    <n v="0"/>
    <n v="0"/>
    <n v="0"/>
    <n v="0.47320350000000005"/>
    <n v="6.9192000000000004E-2"/>
    <n v="-0.14008950000000001"/>
    <n v="0.16378200000000001"/>
    <n v="0.36914150000000001"/>
    <n v="0"/>
    <n v="0"/>
    <n v="0"/>
    <n v="0"/>
    <n v="0"/>
  </r>
  <r>
    <s v="4961"/>
    <s v="天鈺"/>
    <x v="46"/>
    <n v="276"/>
    <n v="303.5"/>
    <n v="307"/>
    <n v="321.5"/>
    <n v="330"/>
    <n v="1184"/>
    <n v="64"/>
    <n v="292"/>
    <n v="1212"/>
    <n v="-109"/>
    <n v="231"/>
    <n v="946"/>
    <n v="137"/>
    <n v="309"/>
    <n v="603"/>
    <n v="3.2678400000000001"/>
    <n v="0.19424"/>
    <n v="0.89644000000000001"/>
    <n v="3.8965800000000002"/>
    <n v="-0.35970000000000002"/>
    <n v="0.63756000000000002"/>
    <n v="2.8711099999999998"/>
    <n v="0.42059000000000002"/>
    <n v="0.99343499999999996"/>
    <n v="1.9899"/>
  </r>
  <r>
    <s v="4966"/>
    <s v="譜瑞-KY"/>
    <x v="46"/>
    <n v="1420"/>
    <n v="1460"/>
    <n v="1440"/>
    <n v="1490"/>
    <n v="1500"/>
    <n v="8"/>
    <n v="234"/>
    <n v="53"/>
    <n v="203"/>
    <n v="25"/>
    <n v="2"/>
    <n v="41"/>
    <n v="-53"/>
    <n v="80"/>
    <n v="-1"/>
    <n v="0.11360000000000001"/>
    <n v="3.4163999999999999"/>
    <n v="0.76319999999999999"/>
    <n v="3.0247000000000002"/>
    <n v="0.375"/>
    <n v="2.8400000000000002E-2"/>
    <n v="0.59860000000000002"/>
    <n v="-0.76319999999999999"/>
    <n v="1.1919999999999999"/>
    <n v="-1.4999999999999999E-2"/>
  </r>
  <r>
    <s v="4967"/>
    <s v="十銓"/>
    <x v="40"/>
    <n v="52.8"/>
    <n v="56.6"/>
    <n v="55"/>
    <n v="56.8"/>
    <n v="58.7"/>
    <n v="168"/>
    <n v="425"/>
    <n v="-617"/>
    <n v="1164"/>
    <n v="873"/>
    <n v="0"/>
    <n v="0"/>
    <n v="0"/>
    <n v="0"/>
    <n v="0"/>
    <n v="8.8703999999999991E-2"/>
    <n v="0.24055000000000001"/>
    <n v="-0.33934999999999998"/>
    <n v="0.66115199999999996"/>
    <n v="0.5124510000000001"/>
    <n v="0"/>
    <n v="0"/>
    <n v="0"/>
    <n v="0"/>
    <n v="0"/>
  </r>
  <r>
    <s v="4968"/>
    <s v="立積"/>
    <x v="46"/>
    <n v="478.5"/>
    <n v="498.5"/>
    <n v="513"/>
    <n v="509"/>
    <n v="507"/>
    <n v="575"/>
    <n v="174"/>
    <n v="215"/>
    <n v="55"/>
    <n v="-94"/>
    <n v="1"/>
    <n v="41"/>
    <n v="161"/>
    <n v="53"/>
    <n v="22"/>
    <n v="2.7513749999999999"/>
    <n v="0.86738999999999999"/>
    <n v="1.1029500000000001"/>
    <n v="0.27994999999999998"/>
    <n v="-0.47658"/>
    <n v="4.7850000000000002E-3"/>
    <n v="0.20438500000000001"/>
    <n v="0.82593000000000005"/>
    <n v="0.26977000000000001"/>
    <n v="0.11154"/>
  </r>
  <r>
    <s v="4971"/>
    <s v="IET-KY"/>
    <x v="38"/>
    <n v="54.3"/>
    <n v="54.6"/>
    <n v="54.4"/>
    <n v="53"/>
    <n v="55.2"/>
    <n v="38"/>
    <n v="1"/>
    <n v="-4"/>
    <n v="11"/>
    <n v="71"/>
    <n v="0"/>
    <n v="0"/>
    <n v="0"/>
    <n v="0"/>
    <n v="0"/>
    <n v="2.0634E-2"/>
    <n v="5.4600000000000004E-4"/>
    <n v="-2.176E-3"/>
    <n v="5.8300000000000001E-3"/>
    <n v="3.9192000000000005E-2"/>
    <n v="0"/>
    <n v="0"/>
    <n v="0"/>
    <n v="0"/>
    <n v="0"/>
  </r>
  <r>
    <s v="4972"/>
    <s v="湯石照明"/>
    <x v="28"/>
    <n v="33.450000000000003"/>
    <n v="33.549999999999997"/>
    <n v="34"/>
    <n v="33.700000000000003"/>
    <n v="33.75"/>
    <n v="9"/>
    <n v="-2"/>
    <n v="8"/>
    <n v="1"/>
    <n v="-2"/>
    <n v="0"/>
    <n v="0"/>
    <n v="0"/>
    <n v="0"/>
    <n v="0"/>
    <n v="3.0105000000000002E-3"/>
    <n v="-6.7099999999999994E-4"/>
    <n v="2.7200000000000002E-3"/>
    <n v="3.3700000000000001E-4"/>
    <n v="-6.7500000000000004E-4"/>
    <n v="0"/>
    <n v="0"/>
    <n v="0"/>
    <n v="0"/>
    <n v="0"/>
  </r>
  <r>
    <s v="4973"/>
    <s v="廣穎"/>
    <x v="46"/>
    <n v="23.25"/>
    <n v="24.55"/>
    <n v="24.45"/>
    <n v="24.3"/>
    <n v="24.7"/>
    <n v="166"/>
    <n v="27"/>
    <n v="-112"/>
    <n v="15"/>
    <n v="91"/>
    <n v="0"/>
    <n v="0"/>
    <n v="0"/>
    <n v="0"/>
    <n v="0"/>
    <n v="3.8594999999999997E-2"/>
    <n v="6.6284999999999998E-3"/>
    <n v="-2.7384000000000002E-2"/>
    <n v="3.6449999999999998E-3"/>
    <n v="2.2476999999999997E-2"/>
    <n v="0"/>
    <n v="0"/>
    <n v="0"/>
    <n v="0"/>
    <n v="0"/>
  </r>
  <r>
    <s v="4974"/>
    <s v="亞泰"/>
    <x v="30"/>
    <n v="52.3"/>
    <n v="53.5"/>
    <n v="53.3"/>
    <n v="53.2"/>
    <n v="53.8"/>
    <n v="-65"/>
    <n v="-24"/>
    <n v="-9"/>
    <n v="3"/>
    <n v="-2"/>
    <n v="0"/>
    <n v="0"/>
    <n v="0"/>
    <n v="0"/>
    <n v="0"/>
    <n v="-3.3994999999999997E-2"/>
    <n v="-1.2840000000000001E-2"/>
    <n v="-4.797E-3"/>
    <n v="1.5960000000000002E-3"/>
    <n v="-1.0759999999999999E-3"/>
    <n v="0"/>
    <n v="0"/>
    <n v="0"/>
    <n v="0"/>
    <n v="0"/>
  </r>
  <r>
    <s v="4976"/>
    <s v="佳凌"/>
    <x v="48"/>
    <n v="70.7"/>
    <n v="73.7"/>
    <n v="81"/>
    <n v="84.6"/>
    <n v="85.9"/>
    <n v="-811"/>
    <n v="-1746"/>
    <n v="1228"/>
    <n v="-5893"/>
    <n v="-1196"/>
    <n v="0"/>
    <n v="0"/>
    <n v="174"/>
    <n v="4073"/>
    <n v="23"/>
    <n v="-0.57337700000000003"/>
    <n v="-1.2868020000000002"/>
    <n v="0.99468000000000001"/>
    <n v="-4.9854779999999996"/>
    <n v="-1.0273640000000002"/>
    <n v="0"/>
    <n v="0"/>
    <n v="0.14094000000000001"/>
    <n v="3.4457580000000001"/>
    <n v="1.9757E-2"/>
  </r>
  <r>
    <s v="4977"/>
    <s v="眾達-KY"/>
    <x v="37"/>
    <n v="91.4"/>
    <n v="92.2"/>
    <n v="93"/>
    <n v="93.9"/>
    <n v="95.3"/>
    <n v="19"/>
    <n v="-14"/>
    <n v="30"/>
    <n v="46"/>
    <n v="41"/>
    <n v="-6"/>
    <n v="-2"/>
    <n v="0"/>
    <n v="0"/>
    <n v="0"/>
    <n v="1.7366000000000003E-2"/>
    <n v="-1.2907999999999999E-2"/>
    <n v="2.7900000000000001E-2"/>
    <n v="4.3194000000000003E-2"/>
    <n v="3.9072999999999997E-2"/>
    <n v="-5.484000000000001E-3"/>
    <n v="-1.8440000000000002E-3"/>
    <n v="0"/>
    <n v="0"/>
    <n v="0"/>
  </r>
  <r>
    <s v="4979"/>
    <s v="華星光"/>
    <x v="32"/>
    <n v="18.75"/>
    <n v="19.149999999999999"/>
    <n v="19.100000000000001"/>
    <n v="19.3"/>
    <n v="19.649999999999999"/>
    <n v="54"/>
    <n v="-101"/>
    <n v="86"/>
    <n v="98"/>
    <n v="51"/>
    <n v="0"/>
    <n v="0"/>
    <n v="0"/>
    <n v="0"/>
    <n v="0"/>
    <n v="1.0125E-2"/>
    <n v="-1.9341499999999998E-2"/>
    <n v="1.6426000000000003E-2"/>
    <n v="1.8914E-2"/>
    <n v="1.0021499999999999E-2"/>
    <n v="0"/>
    <n v="0"/>
    <n v="0"/>
    <n v="0"/>
    <n v="0"/>
  </r>
  <r>
    <s v="4987"/>
    <s v="科誠"/>
    <x v="44"/>
    <n v="55.1"/>
    <n v="55"/>
    <n v="54.6"/>
    <n v="54.1"/>
    <n v="54.4"/>
    <n v="21"/>
    <n v="-1"/>
    <n v="11"/>
    <n v="5"/>
    <n v="1"/>
    <n v="0"/>
    <n v="0"/>
    <n v="0"/>
    <n v="0"/>
    <n v="0"/>
    <n v="1.1571000000000001E-2"/>
    <n v="-5.5000000000000003E-4"/>
    <n v="6.0060000000000001E-3"/>
    <n v="2.7049999999999999E-3"/>
    <n v="5.44E-4"/>
    <n v="0"/>
    <n v="0"/>
    <n v="0"/>
    <n v="0"/>
    <n v="0"/>
  </r>
  <r>
    <s v="4989"/>
    <s v="榮科"/>
    <x v="34"/>
    <n v="37.549999999999997"/>
    <n v="38.15"/>
    <n v="38.950000000000003"/>
    <n v="38.25"/>
    <n v="39.4"/>
    <n v="321"/>
    <n v="-477"/>
    <n v="483"/>
    <n v="-376"/>
    <n v="558"/>
    <n v="0"/>
    <n v="0"/>
    <n v="0"/>
    <n v="0"/>
    <n v="0"/>
    <n v="0.12053549999999999"/>
    <n v="-0.18197549999999998"/>
    <n v="0.18812850000000003"/>
    <n v="-0.14382"/>
    <n v="0.21985200000000002"/>
    <n v="0"/>
    <n v="0"/>
    <n v="0"/>
    <n v="0"/>
    <n v="0"/>
  </r>
  <r>
    <s v="4991"/>
    <s v="環宇-KY"/>
    <x v="39"/>
    <n v="43.6"/>
    <n v="44.55"/>
    <n v="44.7"/>
    <n v="45.3"/>
    <n v="46"/>
    <n v="39"/>
    <n v="14"/>
    <n v="5"/>
    <n v="28"/>
    <n v="9"/>
    <n v="0"/>
    <n v="0"/>
    <n v="0"/>
    <n v="0"/>
    <n v="0"/>
    <n v="1.7004000000000002E-2"/>
    <n v="6.2369999999999995E-3"/>
    <n v="2.235E-3"/>
    <n v="1.2683999999999999E-2"/>
    <n v="4.1399999999999996E-3"/>
    <n v="0"/>
    <n v="0"/>
    <n v="0"/>
    <n v="0"/>
    <n v="0"/>
  </r>
  <r>
    <s v="4994"/>
    <s v="傳奇"/>
    <x v="66"/>
    <n v="65"/>
    <n v="65.099999999999994"/>
    <n v="65.3"/>
    <n v="65"/>
    <n v="64.599999999999994"/>
    <n v="2"/>
    <n v="6"/>
    <n v="13"/>
    <n v="-7"/>
    <n v="-1"/>
    <n v="0"/>
    <n v="0"/>
    <n v="0"/>
    <n v="0"/>
    <n v="0"/>
    <n v="1.2999999999999999E-3"/>
    <n v="3.9059999999999997E-3"/>
    <n v="8.489E-3"/>
    <n v="-4.5500000000000002E-3"/>
    <n v="-6.4599999999999998E-4"/>
    <n v="0"/>
    <n v="0"/>
    <n v="0"/>
    <n v="0"/>
    <n v="0"/>
  </r>
  <r>
    <s v="4995"/>
    <s v="晶達"/>
    <x v="52"/>
    <n v="32.1"/>
    <n v="32.35"/>
    <n v="32.1"/>
    <n v="32"/>
    <n v="32.4"/>
    <n v="-1"/>
    <n v="0"/>
    <n v="-1"/>
    <n v="0"/>
    <n v="0"/>
    <n v="0"/>
    <n v="0"/>
    <n v="0"/>
    <n v="0"/>
    <n v="0"/>
    <n v="-3.21E-4"/>
    <n v="0"/>
    <n v="-3.21E-4"/>
    <n v="0"/>
    <n v="0"/>
    <n v="0"/>
    <n v="0"/>
    <n v="0"/>
    <n v="0"/>
    <n v="0"/>
  </r>
  <r>
    <s v="4999"/>
    <s v="鑫禾"/>
    <x v="7"/>
    <n v="48.15"/>
    <n v="48.7"/>
    <n v="48.45"/>
    <n v="48.2"/>
    <n v="48.85"/>
    <n v="39"/>
    <n v="-9"/>
    <n v="49"/>
    <n v="-80"/>
    <n v="3"/>
    <n v="0"/>
    <n v="0"/>
    <n v="0"/>
    <n v="0"/>
    <n v="0"/>
    <n v="1.87785E-2"/>
    <n v="-4.3829999999999997E-3"/>
    <n v="2.3740500000000001E-2"/>
    <n v="-3.8559999999999997E-2"/>
    <n v="1.4655E-3"/>
    <n v="0"/>
    <n v="0"/>
    <n v="0"/>
    <n v="0"/>
    <n v="0"/>
  </r>
  <r>
    <s v="5007"/>
    <s v="三星"/>
    <x v="12"/>
    <n v="60.8"/>
    <n v="60.4"/>
    <n v="61.8"/>
    <n v="60.9"/>
    <n v="60.6"/>
    <n v="38"/>
    <n v="13"/>
    <n v="127"/>
    <n v="1"/>
    <n v="26"/>
    <n v="0"/>
    <n v="0"/>
    <n v="0"/>
    <n v="0"/>
    <n v="0"/>
    <n v="2.3104E-2"/>
    <n v="7.8519999999999996E-3"/>
    <n v="7.8486E-2"/>
    <n v="6.0899999999999995E-4"/>
    <n v="1.5756000000000003E-2"/>
    <n v="0"/>
    <n v="0"/>
    <n v="0"/>
    <n v="0"/>
    <n v="0"/>
  </r>
  <r>
    <s v="5009"/>
    <s v="榮剛"/>
    <x v="12"/>
    <n v="18.95"/>
    <n v="18.399999999999999"/>
    <n v="18.649999999999999"/>
    <n v="18.649999999999999"/>
    <n v="19.399999999999999"/>
    <n v="-443"/>
    <n v="-357"/>
    <n v="698"/>
    <n v="-185"/>
    <n v="332"/>
    <n v="0"/>
    <n v="0"/>
    <n v="0"/>
    <n v="0"/>
    <n v="0"/>
    <n v="-8.3948500000000009E-2"/>
    <n v="-6.5687999999999996E-2"/>
    <n v="0.13017699999999999"/>
    <n v="-3.4502499999999998E-2"/>
    <n v="6.4407999999999993E-2"/>
    <n v="0"/>
    <n v="0"/>
    <n v="0"/>
    <n v="0"/>
    <n v="0"/>
  </r>
  <r>
    <s v="5011"/>
    <s v="久陽"/>
    <x v="12"/>
    <n v="24.8"/>
    <n v="24.35"/>
    <n v="24.95"/>
    <n v="24.9"/>
    <n v="26"/>
    <n v="14"/>
    <n v="-30"/>
    <n v="70"/>
    <n v="58"/>
    <n v="92"/>
    <n v="0"/>
    <n v="0"/>
    <n v="0"/>
    <n v="0"/>
    <n v="0"/>
    <n v="3.4719999999999998E-3"/>
    <n v="-7.3049999999999999E-3"/>
    <n v="1.7465000000000001E-2"/>
    <n v="1.4441999999999998E-2"/>
    <n v="2.392E-2"/>
    <n v="0"/>
    <n v="0"/>
    <n v="0"/>
    <n v="0"/>
    <n v="0"/>
  </r>
  <r>
    <s v="5013"/>
    <s v="強新"/>
    <x v="12"/>
    <n v="28.55"/>
    <n v="28.9"/>
    <n v="29.8"/>
    <n v="29.45"/>
    <n v="30.8"/>
    <n v="-6"/>
    <n v="1"/>
    <n v="0"/>
    <n v="0"/>
    <n v="7"/>
    <n v="0"/>
    <n v="0"/>
    <n v="0"/>
    <n v="0"/>
    <n v="0"/>
    <n v="-1.7130000000000001E-3"/>
    <n v="2.8899999999999998E-4"/>
    <n v="0"/>
    <n v="0"/>
    <n v="2.1559999999999999E-3"/>
    <n v="0"/>
    <n v="0"/>
    <n v="0"/>
    <n v="0"/>
    <n v="0"/>
  </r>
  <r>
    <s v="5014"/>
    <s v="建錩"/>
    <x v="12"/>
    <n v="15.75"/>
    <n v="15.4"/>
    <n v="15.65"/>
    <n v="16.100000000000001"/>
    <n v="17.2"/>
    <n v="-536"/>
    <n v="-624"/>
    <n v="660"/>
    <n v="-973"/>
    <n v="96"/>
    <n v="0"/>
    <n v="0"/>
    <n v="0"/>
    <n v="0"/>
    <n v="0"/>
    <n v="-8.4419999999999995E-2"/>
    <n v="-9.6096000000000001E-2"/>
    <n v="0.10329000000000001"/>
    <n v="-0.15665300000000001"/>
    <n v="1.6511999999999999E-2"/>
    <n v="0"/>
    <n v="0"/>
    <n v="0"/>
    <n v="0"/>
    <n v="0"/>
  </r>
  <r>
    <s v="5015"/>
    <s v="華祺"/>
    <x v="12"/>
    <n v="31.3"/>
    <n v="31.5"/>
    <n v="31.15"/>
    <n v="31.15"/>
    <n v="31.45"/>
    <n v="1"/>
    <n v="0"/>
    <n v="0"/>
    <n v="0"/>
    <n v="0"/>
    <n v="0"/>
    <n v="0"/>
    <n v="0"/>
    <n v="0"/>
    <n v="0"/>
    <n v="3.1300000000000002E-4"/>
    <n v="0"/>
    <n v="0"/>
    <n v="0"/>
    <n v="0"/>
    <n v="0"/>
    <n v="0"/>
    <n v="0"/>
    <n v="0"/>
    <n v="0"/>
  </r>
  <r>
    <s v="5016"/>
    <s v="松和"/>
    <x v="12"/>
    <n v="34.049999999999997"/>
    <n v="33.85"/>
    <n v="33.950000000000003"/>
    <n v="33.9"/>
    <n v="34.549999999999997"/>
    <n v="-6"/>
    <n v="1"/>
    <n v="-2"/>
    <n v="0"/>
    <n v="2"/>
    <n v="0"/>
    <n v="0"/>
    <n v="0"/>
    <n v="0"/>
    <n v="0"/>
    <n v="-2.0429999999999997E-3"/>
    <n v="3.3849999999999999E-4"/>
    <n v="-6.7900000000000002E-4"/>
    <n v="0"/>
    <n v="6.9099999999999999E-4"/>
    <n v="0"/>
    <n v="0"/>
    <n v="0"/>
    <n v="0"/>
    <n v="0"/>
  </r>
  <r>
    <s v="5102"/>
    <s v="富強"/>
    <x v="24"/>
    <n v="17.850000000000001"/>
    <n v="17.7"/>
    <n v="17.55"/>
    <n v="17.5"/>
    <n v="17.649999999999999"/>
    <n v="2"/>
    <n v="0"/>
    <n v="-1"/>
    <n v="-1"/>
    <n v="0"/>
    <n v="0"/>
    <n v="0"/>
    <n v="0"/>
    <n v="0"/>
    <n v="0"/>
    <n v="3.57E-4"/>
    <n v="0"/>
    <n v="-1.7550000000000001E-4"/>
    <n v="-1.75E-4"/>
    <n v="0"/>
    <n v="0"/>
    <n v="0"/>
    <n v="0"/>
    <n v="0"/>
    <n v="0"/>
  </r>
  <r>
    <s v="5201"/>
    <s v="凱衛"/>
    <x v="55"/>
    <n v="33.65"/>
    <n v="33.450000000000003"/>
    <n v="33.450000000000003"/>
    <n v="33.4"/>
    <n v="33.4"/>
    <n v="2"/>
    <n v="2"/>
    <n v="1"/>
    <n v="-1"/>
    <n v="-4"/>
    <n v="0"/>
    <n v="0"/>
    <n v="0"/>
    <n v="0"/>
    <n v="0"/>
    <n v="6.7299999999999999E-4"/>
    <n v="6.6900000000000011E-4"/>
    <n v="3.3450000000000005E-4"/>
    <n v="-3.3399999999999999E-4"/>
    <n v="-1.3359999999999999E-3"/>
    <n v="0"/>
    <n v="0"/>
    <n v="0"/>
    <n v="0"/>
    <n v="0"/>
  </r>
  <r>
    <s v="5202"/>
    <s v="力新"/>
    <x v="67"/>
    <n v="17.399999999999999"/>
    <n v="17.3"/>
    <n v="17.7"/>
    <n v="17.45"/>
    <n v="17.45"/>
    <n v="0"/>
    <n v="0"/>
    <n v="-2"/>
    <n v="0"/>
    <n v="0"/>
    <n v="0"/>
    <n v="0"/>
    <n v="0"/>
    <n v="0"/>
    <n v="0"/>
    <n v="0"/>
    <n v="0"/>
    <n v="-3.5399999999999999E-4"/>
    <n v="0"/>
    <n v="0"/>
    <n v="0"/>
    <n v="0"/>
    <n v="0"/>
    <n v="0"/>
    <n v="0"/>
  </r>
  <r>
    <s v="5203"/>
    <s v="訊連"/>
    <x v="67"/>
    <n v="82.6"/>
    <n v="81.7"/>
    <n v="82"/>
    <n v="82.8"/>
    <n v="83.9"/>
    <n v="-34"/>
    <n v="53"/>
    <n v="129"/>
    <n v="77"/>
    <n v="52"/>
    <n v="0"/>
    <n v="0"/>
    <n v="0"/>
    <n v="0"/>
    <n v="0"/>
    <n v="-2.8083999999999998E-2"/>
    <n v="4.3301000000000006E-2"/>
    <n v="0.10578"/>
    <n v="6.3755999999999993E-2"/>
    <n v="4.3628E-2"/>
    <n v="0"/>
    <n v="0"/>
    <n v="0"/>
    <n v="0"/>
    <n v="0"/>
  </r>
  <r>
    <s v="5205"/>
    <s v="中茂"/>
    <x v="55"/>
    <n v="11.8"/>
    <n v="11.8"/>
    <n v="10.7"/>
    <n v="11.75"/>
    <n v="1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649999999999999"/>
    <n v="17.7"/>
    <n v="17.75"/>
    <n v="17.600000000000001"/>
    <n v="17.7"/>
    <n v="-16"/>
    <n v="-35"/>
    <n v="-1"/>
    <n v="-8"/>
    <n v="-5"/>
    <n v="0"/>
    <n v="0"/>
    <n v="0"/>
    <n v="0"/>
    <n v="0"/>
    <n v="-2.8239999999999997E-3"/>
    <n v="-6.195E-3"/>
    <n v="-1.775E-4"/>
    <n v="-1.4080000000000002E-3"/>
    <n v="-8.8500000000000004E-4"/>
    <n v="0"/>
    <n v="0"/>
    <n v="0"/>
    <n v="0"/>
    <n v="0"/>
  </r>
  <r>
    <s v="5209"/>
    <s v="新鼎"/>
    <x v="55"/>
    <n v="68"/>
    <n v="68.2"/>
    <n v="68.8"/>
    <n v="68.8"/>
    <n v="68.8"/>
    <n v="0"/>
    <n v="0"/>
    <n v="3"/>
    <n v="1"/>
    <n v="1"/>
    <n v="0"/>
    <n v="0"/>
    <n v="0"/>
    <n v="0"/>
    <n v="0"/>
    <n v="0"/>
    <n v="0"/>
    <n v="2.0639999999999999E-3"/>
    <n v="6.8799999999999992E-4"/>
    <n v="6.8799999999999992E-4"/>
    <n v="0"/>
    <n v="0"/>
    <n v="0"/>
    <n v="0"/>
    <n v="0"/>
  </r>
  <r>
    <s v="5210"/>
    <s v="寶碩"/>
    <x v="55"/>
    <n v="10.4"/>
    <n v="10.5"/>
    <n v="10.5"/>
    <n v="10.55"/>
    <n v="10.8"/>
    <n v="0"/>
    <n v="-2"/>
    <n v="-10"/>
    <n v="-3"/>
    <n v="36"/>
    <n v="0"/>
    <n v="0"/>
    <n v="0"/>
    <n v="0"/>
    <n v="0"/>
    <n v="0"/>
    <n v="-2.1000000000000001E-4"/>
    <n v="-1.0499999999999999E-3"/>
    <n v="-3.165E-4"/>
    <n v="3.888E-3"/>
    <n v="0"/>
    <n v="0"/>
    <n v="0"/>
    <n v="0"/>
    <n v="0"/>
  </r>
  <r>
    <s v="5211"/>
    <s v="蒙恬"/>
    <x v="67"/>
    <n v="15.2"/>
    <n v="15.35"/>
    <n v="16.850000000000001"/>
    <n v="17"/>
    <n v="16.850000000000001"/>
    <n v="3"/>
    <n v="-3"/>
    <n v="0"/>
    <n v="-11"/>
    <n v="5"/>
    <n v="0"/>
    <n v="0"/>
    <n v="0"/>
    <n v="0"/>
    <n v="0"/>
    <n v="4.5599999999999992E-4"/>
    <n v="-4.6049999999999997E-4"/>
    <n v="0"/>
    <n v="-1.8699999999999999E-3"/>
    <n v="8.4250000000000004E-4"/>
    <n v="0"/>
    <n v="0"/>
    <n v="0"/>
    <n v="0"/>
    <n v="0"/>
  </r>
  <r>
    <s v="5212"/>
    <s v="凌網"/>
    <x v="55"/>
    <n v="61.8"/>
    <n v="62.1"/>
    <n v="62.2"/>
    <n v="59.2"/>
    <n v="60"/>
    <n v="1"/>
    <n v="0"/>
    <n v="0"/>
    <n v="0"/>
    <n v="0"/>
    <n v="0"/>
    <n v="0"/>
    <n v="0"/>
    <n v="0"/>
    <n v="0"/>
    <n v="6.1799999999999995E-4"/>
    <n v="0"/>
    <n v="0"/>
    <n v="0"/>
    <n v="0"/>
    <n v="0"/>
    <n v="0"/>
    <n v="0"/>
    <n v="0"/>
    <n v="0"/>
  </r>
  <r>
    <s v="5213"/>
    <s v="亞昕"/>
    <x v="5"/>
    <n v="22.3"/>
    <n v="22.25"/>
    <n v="22.5"/>
    <n v="22.3"/>
    <n v="22.45"/>
    <n v="66"/>
    <n v="-159"/>
    <n v="20"/>
    <n v="-4"/>
    <n v="14"/>
    <n v="0"/>
    <n v="0"/>
    <n v="0"/>
    <n v="0"/>
    <n v="0"/>
    <n v="1.4718E-2"/>
    <n v="-3.5377499999999999E-2"/>
    <n v="4.4999999999999997E-3"/>
    <n v="-8.92E-4"/>
    <n v="3.143E-3"/>
    <n v="0"/>
    <n v="0"/>
    <n v="0"/>
    <n v="0"/>
    <n v="0"/>
  </r>
  <r>
    <s v="5215"/>
    <s v="科嘉-KY"/>
    <x v="7"/>
    <n v="108.5"/>
    <n v="112"/>
    <n v="110.5"/>
    <n v="110.5"/>
    <n v="113"/>
    <n v="14"/>
    <n v="98"/>
    <n v="-45"/>
    <n v="76"/>
    <n v="-13"/>
    <n v="0"/>
    <n v="0"/>
    <n v="0"/>
    <n v="0"/>
    <n v="0"/>
    <n v="1.519E-2"/>
    <n v="0.10976"/>
    <n v="-4.9724999999999998E-2"/>
    <n v="8.3979999999999999E-2"/>
    <n v="-1.469E-2"/>
    <n v="0"/>
    <n v="0"/>
    <n v="0"/>
    <n v="0"/>
    <n v="0"/>
  </r>
  <r>
    <s v="5220"/>
    <s v="萬達光電"/>
    <x v="64"/>
    <n v="39.200000000000003"/>
    <n v="39.5"/>
    <n v="39.200000000000003"/>
    <n v="39.15"/>
    <n v="39.4"/>
    <n v="14"/>
    <n v="16"/>
    <n v="-12"/>
    <n v="1"/>
    <n v="13"/>
    <n v="0"/>
    <n v="0"/>
    <n v="0"/>
    <n v="0"/>
    <n v="0"/>
    <n v="5.4880000000000007E-3"/>
    <n v="6.3200000000000001E-3"/>
    <n v="-4.7040000000000007E-3"/>
    <n v="3.9149999999999998E-4"/>
    <n v="5.1219999999999989E-3"/>
    <n v="0"/>
    <n v="0"/>
    <n v="0"/>
    <n v="0"/>
    <n v="0"/>
  </r>
  <r>
    <s v="5223"/>
    <s v="安力-KY"/>
    <x v="7"/>
    <n v="64.400000000000006"/>
    <n v="65.099999999999994"/>
    <n v="65.2"/>
    <n v="65.5"/>
    <n v="66.5"/>
    <n v="38"/>
    <n v="-23"/>
    <n v="43"/>
    <n v="6"/>
    <n v="-63"/>
    <n v="0"/>
    <n v="0"/>
    <n v="0"/>
    <n v="0"/>
    <n v="0"/>
    <n v="2.4472000000000004E-2"/>
    <n v="-1.4973E-2"/>
    <n v="2.8035999999999998E-2"/>
    <n v="3.9300000000000003E-3"/>
    <n v="-4.1895000000000002E-2"/>
    <n v="0"/>
    <n v="0"/>
    <n v="0"/>
    <n v="0"/>
    <n v="0"/>
  </r>
  <r>
    <s v="5225"/>
    <s v="東科-KY"/>
    <x v="19"/>
    <n v="18.7"/>
    <n v="18.649999999999999"/>
    <n v="20"/>
    <n v="19.95"/>
    <n v="20.5"/>
    <n v="20"/>
    <n v="-2"/>
    <n v="32"/>
    <n v="7"/>
    <n v="3"/>
    <n v="0"/>
    <n v="0"/>
    <n v="0"/>
    <n v="0"/>
    <n v="0"/>
    <n v="3.7399999999999998E-3"/>
    <n v="-3.7299999999999996E-4"/>
    <n v="6.4000000000000003E-3"/>
    <n v="1.3965E-3"/>
    <n v="6.1499999999999999E-4"/>
    <n v="0"/>
    <n v="0"/>
    <n v="0"/>
    <n v="0"/>
    <n v="0"/>
  </r>
  <r>
    <s v="5227"/>
    <s v="立凱-KY"/>
    <x v="16"/>
    <n v="9.4"/>
    <n v="9.5299999999999994"/>
    <n v="9.64"/>
    <n v="9.6999999999999993"/>
    <n v="9.9499999999999993"/>
    <n v="79"/>
    <n v="-97"/>
    <n v="155"/>
    <n v="14"/>
    <n v="128"/>
    <n v="0"/>
    <n v="0"/>
    <n v="0"/>
    <n v="0"/>
    <n v="0"/>
    <n v="7.4260000000000003E-3"/>
    <n v="-9.2440999999999999E-3"/>
    <n v="1.4942E-2"/>
    <n v="1.3579999999999998E-3"/>
    <n v="1.2735999999999999E-2"/>
    <n v="0"/>
    <n v="0"/>
    <n v="0"/>
    <n v="0"/>
    <n v="0"/>
  </r>
  <r>
    <s v="5230"/>
    <s v="雷笛克光學"/>
    <x v="28"/>
    <n v="28.1"/>
    <n v="28.2"/>
    <n v="28"/>
    <n v="28.2"/>
    <n v="28.5"/>
    <n v="-14"/>
    <n v="1"/>
    <n v="9"/>
    <n v="0"/>
    <n v="11"/>
    <n v="0"/>
    <n v="0"/>
    <n v="0"/>
    <n v="0"/>
    <n v="0"/>
    <n v="-3.934E-3"/>
    <n v="2.8199999999999997E-4"/>
    <n v="2.5200000000000001E-3"/>
    <n v="0"/>
    <n v="3.1350000000000002E-3"/>
    <n v="0"/>
    <n v="0"/>
    <n v="0"/>
    <n v="0"/>
    <n v="0"/>
  </r>
  <r>
    <s v="5234"/>
    <s v="達興材料"/>
    <x v="17"/>
    <n v="87.3"/>
    <n v="87.8"/>
    <n v="88.3"/>
    <n v="87.5"/>
    <n v="88.9"/>
    <n v="0"/>
    <n v="20"/>
    <n v="-2"/>
    <n v="-2"/>
    <n v="26"/>
    <n v="0"/>
    <n v="0"/>
    <n v="0"/>
    <n v="0"/>
    <n v="0"/>
    <n v="0"/>
    <n v="1.7559999999999999E-2"/>
    <n v="-1.766E-3"/>
    <n v="-1.75E-3"/>
    <n v="2.3114000000000003E-2"/>
    <n v="0"/>
    <n v="0"/>
    <n v="0"/>
    <n v="0"/>
    <n v="0"/>
  </r>
  <r>
    <s v="5243"/>
    <s v="乙盛-KY"/>
    <x v="65"/>
    <n v="59.7"/>
    <n v="60.8"/>
    <n v="59.4"/>
    <n v="59"/>
    <n v="60.4"/>
    <n v="-149"/>
    <n v="-1497"/>
    <n v="8"/>
    <n v="-141"/>
    <n v="493"/>
    <n v="0"/>
    <n v="0"/>
    <n v="-398"/>
    <n v="-480"/>
    <n v="0"/>
    <n v="-8.8953000000000004E-2"/>
    <n v="-0.91017599999999987"/>
    <n v="4.7520000000000001E-3"/>
    <n v="-8.319E-2"/>
    <n v="0.29777199999999998"/>
    <n v="0"/>
    <n v="0"/>
    <n v="-0.23641200000000001"/>
    <n v="-0.28320000000000001"/>
    <n v="0"/>
  </r>
  <r>
    <s v="5245"/>
    <s v="智晶"/>
    <x v="52"/>
    <n v="41.15"/>
    <n v="41.2"/>
    <n v="40.85"/>
    <n v="41"/>
    <n v="41.7"/>
    <n v="75"/>
    <n v="58"/>
    <n v="7"/>
    <n v="43"/>
    <n v="43"/>
    <n v="0"/>
    <n v="0"/>
    <n v="0"/>
    <n v="0"/>
    <n v="0"/>
    <n v="3.0862500000000001E-2"/>
    <n v="2.3896000000000004E-2"/>
    <n v="2.8595000000000001E-3"/>
    <n v="1.763E-2"/>
    <n v="1.7931000000000002E-2"/>
    <n v="0"/>
    <n v="0"/>
    <n v="0"/>
    <n v="0"/>
    <n v="0"/>
  </r>
  <r>
    <s v="5251"/>
    <s v="天鉞電"/>
    <x v="48"/>
    <n v="12.75"/>
    <n v="12.8"/>
    <n v="13.4"/>
    <n v="13.35"/>
    <n v="13.4"/>
    <n v="0"/>
    <n v="0"/>
    <n v="-1"/>
    <n v="0"/>
    <n v="0"/>
    <n v="0"/>
    <n v="0"/>
    <n v="0"/>
    <n v="0"/>
    <n v="0"/>
    <n v="0"/>
    <n v="0"/>
    <n v="-1.34E-4"/>
    <n v="0"/>
    <n v="0"/>
    <n v="0"/>
    <n v="0"/>
    <n v="0"/>
    <n v="0"/>
    <n v="0"/>
  </r>
  <r>
    <s v="5258"/>
    <s v="虹堡"/>
    <x v="57"/>
    <n v="21.95"/>
    <n v="21.4"/>
    <n v="21.85"/>
    <n v="21.9"/>
    <n v="22"/>
    <n v="184"/>
    <n v="-41"/>
    <n v="167"/>
    <n v="45"/>
    <n v="16"/>
    <n v="0"/>
    <n v="0"/>
    <n v="0"/>
    <n v="0"/>
    <n v="0"/>
    <n v="4.0388E-2"/>
    <n v="-8.7740000000000005E-3"/>
    <n v="3.6489500000000001E-2"/>
    <n v="9.8549999999999992E-3"/>
    <n v="3.5200000000000001E-3"/>
    <n v="0"/>
    <n v="0"/>
    <n v="0"/>
    <n v="0"/>
    <n v="0"/>
  </r>
  <r>
    <s v="5263"/>
    <s v="智崴"/>
    <x v="67"/>
    <n v="121"/>
    <n v="119.5"/>
    <n v="119.5"/>
    <n v="124"/>
    <n v="132"/>
    <n v="-10"/>
    <n v="-26"/>
    <n v="17"/>
    <n v="-34"/>
    <n v="45"/>
    <n v="0"/>
    <n v="0"/>
    <n v="0"/>
    <n v="0"/>
    <n v="0"/>
    <n v="-1.21E-2"/>
    <n v="-3.107E-2"/>
    <n v="2.0315E-2"/>
    <n v="-4.2160000000000003E-2"/>
    <n v="5.9400000000000001E-2"/>
    <n v="0"/>
    <n v="0"/>
    <n v="0"/>
    <n v="0"/>
    <n v="0"/>
  </r>
  <r>
    <s v="5269"/>
    <s v="祥碩"/>
    <x v="46"/>
    <n v="1340"/>
    <n v="1355"/>
    <n v="1465"/>
    <n v="1455"/>
    <n v="1440"/>
    <n v="82"/>
    <n v="-125"/>
    <n v="-99"/>
    <n v="34"/>
    <n v="26"/>
    <n v="99"/>
    <n v="109"/>
    <n v="52"/>
    <n v="57"/>
    <n v="70"/>
    <n v="1.0988"/>
    <n v="-1.6937500000000001"/>
    <n v="-1.45035"/>
    <n v="0.49469999999999997"/>
    <n v="0.37440000000000001"/>
    <n v="1.3266"/>
    <n v="1.47695"/>
    <n v="0.76180000000000003"/>
    <n v="0.82935000000000003"/>
    <n v="1.008"/>
  </r>
  <r>
    <s v="5272"/>
    <s v="笙科"/>
    <x v="46"/>
    <n v="29.3"/>
    <n v="30.85"/>
    <n v="30.5"/>
    <n v="30.15"/>
    <n v="31.3"/>
    <n v="-532"/>
    <n v="69"/>
    <n v="-121"/>
    <n v="8"/>
    <n v="209"/>
    <n v="0"/>
    <n v="0"/>
    <n v="0"/>
    <n v="0"/>
    <n v="0"/>
    <n v="-0.15587600000000001"/>
    <n v="2.12865E-2"/>
    <n v="-3.6905E-2"/>
    <n v="2.4120000000000001E-3"/>
    <n v="6.5417000000000003E-2"/>
    <n v="0"/>
    <n v="0"/>
    <n v="0"/>
    <n v="0"/>
    <n v="0"/>
  </r>
  <r>
    <s v="5274"/>
    <s v="信驊"/>
    <x v="46"/>
    <n v="1985"/>
    <n v="2115"/>
    <n v="2210"/>
    <n v="2350"/>
    <n v="2205"/>
    <n v="26"/>
    <n v="47"/>
    <n v="9"/>
    <n v="23"/>
    <n v="-223"/>
    <n v="3"/>
    <n v="25"/>
    <n v="43"/>
    <n v="27"/>
    <n v="95"/>
    <n v="0.5161"/>
    <n v="0.99404999999999999"/>
    <n v="0.19889999999999999"/>
    <n v="0.54049999999999998"/>
    <n v="-4.9171500000000004"/>
    <n v="5.9549999999999999E-2"/>
    <n v="0.52875000000000005"/>
    <n v="0.95030000000000003"/>
    <n v="0.63449999999999995"/>
    <n v="2.0947499999999999"/>
  </r>
  <r>
    <s v="5276"/>
    <s v="達輝-KY"/>
    <x v="6"/>
    <n v="16"/>
    <n v="16.2"/>
    <n v="16.850000000000001"/>
    <n v="16.8"/>
    <n v="16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50"/>
    <n v="155"/>
    <n v="156.5"/>
    <n v="159"/>
    <n v="160"/>
    <n v="0"/>
    <n v="-2"/>
    <n v="0"/>
    <n v="-3"/>
    <n v="-1"/>
    <n v="0"/>
    <n v="0"/>
    <n v="0"/>
    <n v="0"/>
    <n v="0"/>
    <n v="0"/>
    <n v="-3.0999999999999999E-3"/>
    <n v="0"/>
    <n v="-4.7699999999999999E-3"/>
    <n v="-1.6000000000000001E-3"/>
    <n v="0"/>
    <n v="0"/>
    <n v="0"/>
    <n v="0"/>
    <n v="0"/>
  </r>
  <r>
    <s v="5281"/>
    <s v="大峽谷-KY"/>
    <x v="28"/>
    <n v="22.95"/>
    <n v="23.05"/>
    <n v="22.6"/>
    <n v="22.85"/>
    <n v="23.3"/>
    <n v="0"/>
    <n v="0"/>
    <n v="2"/>
    <n v="4"/>
    <n v="5"/>
    <n v="0"/>
    <n v="0"/>
    <n v="0"/>
    <n v="0"/>
    <n v="0"/>
    <n v="0"/>
    <n v="0"/>
    <n v="4.5200000000000004E-4"/>
    <n v="9.140000000000001E-4"/>
    <n v="1.165E-3"/>
    <n v="0"/>
    <n v="0"/>
    <n v="0"/>
    <n v="0"/>
    <n v="0"/>
  </r>
  <r>
    <s v="5283"/>
    <s v="禾聯碩"/>
    <x v="11"/>
    <n v="119.5"/>
    <n v="120.5"/>
    <n v="120.5"/>
    <n v="119.5"/>
    <n v="119.5"/>
    <n v="-4"/>
    <n v="-30"/>
    <n v="-28"/>
    <n v="-31"/>
    <n v="-8"/>
    <n v="0"/>
    <n v="0"/>
    <n v="0"/>
    <n v="0"/>
    <n v="0"/>
    <n v="-4.7800000000000004E-3"/>
    <n v="-3.6150000000000002E-2"/>
    <n v="-3.3739999999999999E-2"/>
    <n v="-3.7045000000000002E-2"/>
    <n v="-9.5600000000000008E-3"/>
    <n v="0"/>
    <n v="0"/>
    <n v="0"/>
    <n v="0"/>
    <n v="0"/>
  </r>
  <r>
    <s v="5284"/>
    <s v="jpp-KY"/>
    <x v="2"/>
    <n v="42.3"/>
    <n v="43.25"/>
    <n v="43.55"/>
    <n v="42.75"/>
    <n v="43.45"/>
    <n v="-4"/>
    <n v="2"/>
    <n v="0"/>
    <n v="11"/>
    <n v="0"/>
    <n v="0"/>
    <n v="0"/>
    <n v="0"/>
    <n v="0"/>
    <n v="0"/>
    <n v="-1.6919999999999999E-3"/>
    <n v="8.6499999999999999E-4"/>
    <n v="0"/>
    <n v="4.7025000000000001E-3"/>
    <n v="0"/>
    <n v="0"/>
    <n v="0"/>
    <n v="0"/>
    <n v="0"/>
    <n v="0"/>
  </r>
  <r>
    <s v="5285"/>
    <s v="界霖"/>
    <x v="15"/>
    <n v="66.2"/>
    <n v="68.5"/>
    <n v="70.8"/>
    <n v="70.900000000000006"/>
    <n v="75.2"/>
    <n v="22"/>
    <n v="-351"/>
    <n v="282"/>
    <n v="110"/>
    <n v="228"/>
    <n v="0"/>
    <n v="0"/>
    <n v="0"/>
    <n v="0"/>
    <n v="0"/>
    <n v="1.4564000000000001E-2"/>
    <n v="-0.24043500000000001"/>
    <n v="0.19965599999999997"/>
    <n v="7.7990000000000004E-2"/>
    <n v="0.17145600000000003"/>
    <n v="0"/>
    <n v="0"/>
    <n v="0"/>
    <n v="0"/>
    <n v="0"/>
  </r>
  <r>
    <s v="5287"/>
    <s v="數字"/>
    <x v="67"/>
    <n v="229"/>
    <n v="232"/>
    <n v="230.5"/>
    <n v="228"/>
    <n v="229"/>
    <n v="6"/>
    <n v="4"/>
    <n v="-28"/>
    <n v="-10"/>
    <n v="-12"/>
    <n v="0"/>
    <n v="0"/>
    <n v="0"/>
    <n v="0"/>
    <n v="0"/>
    <n v="1.374E-2"/>
    <n v="9.2800000000000001E-3"/>
    <n v="-6.454E-2"/>
    <n v="-2.2800000000000001E-2"/>
    <n v="-2.7480000000000001E-2"/>
    <n v="0"/>
    <n v="0"/>
    <n v="0"/>
    <n v="0"/>
    <n v="0"/>
  </r>
  <r>
    <s v="5288"/>
    <s v="豐祥-KY"/>
    <x v="6"/>
    <n v="136"/>
    <n v="141.5"/>
    <n v="139.5"/>
    <n v="137"/>
    <n v="138.5"/>
    <n v="-5"/>
    <n v="-31"/>
    <n v="-27"/>
    <n v="-51"/>
    <n v="-23"/>
    <n v="-25"/>
    <n v="0"/>
    <n v="-10"/>
    <n v="-26"/>
    <n v="-10"/>
    <n v="-6.7999999999999996E-3"/>
    <n v="-4.3865000000000001E-2"/>
    <n v="-3.7664999999999997E-2"/>
    <n v="-6.9870000000000002E-2"/>
    <n v="-3.1855000000000001E-2"/>
    <n v="-3.4000000000000002E-2"/>
    <n v="0"/>
    <n v="-1.3950000000000001E-2"/>
    <n v="-3.5619999999999999E-2"/>
    <n v="-1.3849999999999999E-2"/>
  </r>
  <r>
    <s v="5289"/>
    <s v="宜鼎"/>
    <x v="40"/>
    <n v="165"/>
    <n v="166"/>
    <n v="167"/>
    <n v="170.5"/>
    <n v="171"/>
    <n v="-32"/>
    <n v="-37"/>
    <n v="24"/>
    <n v="123"/>
    <n v="-9"/>
    <n v="0"/>
    <n v="0"/>
    <n v="0"/>
    <n v="0"/>
    <n v="0"/>
    <n v="-5.28E-2"/>
    <n v="-6.1420000000000002E-2"/>
    <n v="4.0079999999999998E-2"/>
    <n v="0.20971500000000001"/>
    <n v="-1.5389999999999999E-2"/>
    <n v="0"/>
    <n v="0"/>
    <n v="0"/>
    <n v="0"/>
    <n v="0"/>
  </r>
  <r>
    <s v="5291"/>
    <s v="邑昇"/>
    <x v="31"/>
    <n v="29.45"/>
    <n v="29.15"/>
    <n v="29.25"/>
    <n v="28.9"/>
    <n v="29.9"/>
    <n v="68"/>
    <n v="-32"/>
    <n v="17"/>
    <n v="16"/>
    <n v="99"/>
    <n v="0"/>
    <n v="0"/>
    <n v="0"/>
    <n v="0"/>
    <n v="0"/>
    <n v="2.0025999999999999E-2"/>
    <n v="-9.3279999999999995E-3"/>
    <n v="4.9725000000000004E-3"/>
    <n v="4.6239999999999996E-3"/>
    <n v="2.9600999999999999E-2"/>
    <n v="0"/>
    <n v="0"/>
    <n v="0"/>
    <n v="0"/>
    <n v="0"/>
  </r>
  <r>
    <s v="5299"/>
    <s v="杰力"/>
    <x v="29"/>
    <n v="144"/>
    <n v="150.5"/>
    <n v="149"/>
    <n v="149"/>
    <n v="151"/>
    <n v="93"/>
    <n v="-141"/>
    <n v="11"/>
    <n v="58"/>
    <n v="1"/>
    <n v="0"/>
    <n v="0"/>
    <n v="0"/>
    <n v="0"/>
    <n v="0"/>
    <n v="0.13392000000000001"/>
    <n v="-0.212205"/>
    <n v="1.6389999999999998E-2"/>
    <n v="8.6419999999999997E-2"/>
    <n v="1.5100000000000001E-3"/>
    <n v="0"/>
    <n v="0"/>
    <n v="0"/>
    <n v="0"/>
    <n v="0"/>
  </r>
  <r>
    <s v="5301"/>
    <s v="寶得利"/>
    <x v="3"/>
    <n v="9.0299999999999994"/>
    <n v="9.17"/>
    <n v="9.1999999999999993"/>
    <n v="9.08"/>
    <n v="9.07"/>
    <n v="0"/>
    <n v="0"/>
    <n v="-1"/>
    <n v="0"/>
    <n v="0"/>
    <n v="0"/>
    <n v="0"/>
    <n v="0"/>
    <n v="0"/>
    <n v="0"/>
    <n v="0"/>
    <n v="0"/>
    <n v="-9.1999999999999987E-5"/>
    <n v="0"/>
    <n v="0"/>
    <n v="0"/>
    <n v="0"/>
    <n v="0"/>
    <n v="0"/>
    <n v="0"/>
  </r>
  <r>
    <s v="5302"/>
    <s v="太欣"/>
    <x v="46"/>
    <n v="12.75"/>
    <n v="14"/>
    <n v="14.8"/>
    <n v="14.35"/>
    <n v="14.55"/>
    <n v="418"/>
    <n v="47"/>
    <n v="-790"/>
    <n v="-41"/>
    <n v="-145"/>
    <n v="0"/>
    <n v="0"/>
    <n v="0"/>
    <n v="0"/>
    <n v="0"/>
    <n v="5.3295000000000002E-2"/>
    <n v="6.5799999999999999E-3"/>
    <n v="-0.11692"/>
    <n v="-5.8834999999999998E-3"/>
    <n v="-2.1097500000000002E-2"/>
    <n v="0"/>
    <n v="0"/>
    <n v="0"/>
    <n v="0"/>
    <n v="0"/>
  </r>
  <r>
    <s v="5306"/>
    <s v="桂盟"/>
    <x v="68"/>
    <n v="228"/>
    <n v="225"/>
    <n v="225.5"/>
    <n v="227"/>
    <n v="234"/>
    <n v="70"/>
    <n v="-174"/>
    <n v="114"/>
    <n v="225"/>
    <n v="402"/>
    <n v="19"/>
    <n v="0"/>
    <n v="0"/>
    <n v="0"/>
    <n v="0"/>
    <n v="0.15959999999999999"/>
    <n v="-0.39150000000000001"/>
    <n v="0.25707000000000002"/>
    <n v="0.51075000000000004"/>
    <n v="0.94067999999999996"/>
    <n v="4.3319999999999997E-2"/>
    <n v="0"/>
    <n v="0"/>
    <n v="0"/>
    <n v="0"/>
  </r>
  <r>
    <s v="5309"/>
    <s v="系統電"/>
    <x v="56"/>
    <n v="26.65"/>
    <n v="29.3"/>
    <n v="32.200000000000003"/>
    <n v="30.5"/>
    <n v="30.65"/>
    <n v="-10"/>
    <n v="223"/>
    <n v="231"/>
    <n v="-1397"/>
    <n v="-402"/>
    <n v="0"/>
    <n v="0"/>
    <n v="0"/>
    <n v="0"/>
    <n v="0"/>
    <n v="-2.6649999999999998E-3"/>
    <n v="6.5339000000000008E-2"/>
    <n v="7.4382000000000004E-2"/>
    <n v="-0.42608499999999999"/>
    <n v="-0.12321299999999999"/>
    <n v="0"/>
    <n v="0"/>
    <n v="0"/>
    <n v="0"/>
    <n v="0"/>
  </r>
  <r>
    <s v="5310"/>
    <s v="天剛"/>
    <x v="55"/>
    <n v="14"/>
    <n v="14"/>
    <n v="14.1"/>
    <n v="14.5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60.8"/>
    <n v="61.2"/>
    <n v="61.3"/>
    <n v="61.1"/>
    <n v="61.2"/>
    <n v="-14"/>
    <n v="-45"/>
    <n v="-16"/>
    <n v="-10"/>
    <n v="-17"/>
    <n v="0"/>
    <n v="0"/>
    <n v="0"/>
    <n v="0"/>
    <n v="0"/>
    <n v="-8.5119999999999987E-3"/>
    <n v="-2.7539999999999999E-2"/>
    <n v="-9.807999999999999E-3"/>
    <n v="-6.11E-3"/>
    <n v="-1.0404E-2"/>
    <n v="0"/>
    <n v="0"/>
    <n v="0"/>
    <n v="0"/>
    <n v="0"/>
  </r>
  <r>
    <s v="5314"/>
    <s v="世紀"/>
    <x v="46"/>
    <n v="5.4"/>
    <n v="5.34"/>
    <n v="5.28"/>
    <n v="5.35"/>
    <n v="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7.95"/>
    <n v="18.25"/>
    <n v="18.350000000000001"/>
    <n v="18.399999999999999"/>
    <n v="18.649999999999999"/>
    <n v="192"/>
    <n v="127"/>
    <n v="23"/>
    <n v="166"/>
    <n v="248"/>
    <n v="0"/>
    <n v="0"/>
    <n v="0"/>
    <n v="0"/>
    <n v="0"/>
    <n v="3.4463999999999995E-2"/>
    <n v="2.31775E-2"/>
    <n v="4.2205000000000003E-3"/>
    <n v="3.0543999999999995E-2"/>
    <n v="4.6252000000000001E-2"/>
    <n v="0"/>
    <n v="0"/>
    <n v="0"/>
    <n v="0"/>
    <n v="0"/>
  </r>
  <r>
    <s v="5321"/>
    <s v="友銓"/>
    <x v="31"/>
    <n v="34"/>
    <n v="34.700000000000003"/>
    <n v="34.1"/>
    <n v="33.9"/>
    <n v="33.25"/>
    <n v="-4"/>
    <n v="2"/>
    <n v="-1"/>
    <n v="1"/>
    <n v="0"/>
    <n v="0"/>
    <n v="0"/>
    <n v="0"/>
    <n v="0"/>
    <n v="0"/>
    <n v="-1.3600000000000001E-3"/>
    <n v="6.9400000000000006E-4"/>
    <n v="-3.4099999999999999E-4"/>
    <n v="3.39E-4"/>
    <n v="0"/>
    <n v="0"/>
    <n v="0"/>
    <n v="0"/>
    <n v="0"/>
    <n v="0"/>
  </r>
  <r>
    <s v="5324"/>
    <s v="士開"/>
    <x v="5"/>
    <n v="10"/>
    <n v="10.050000000000001"/>
    <n v="10"/>
    <n v="10.050000000000001"/>
    <n v="10.050000000000001"/>
    <n v="0"/>
    <n v="4"/>
    <n v="-5"/>
    <n v="0"/>
    <n v="-2"/>
    <n v="0"/>
    <n v="0"/>
    <n v="0"/>
    <n v="0"/>
    <n v="0"/>
    <n v="0"/>
    <n v="4.0200000000000001E-4"/>
    <n v="-5.0000000000000001E-4"/>
    <n v="0"/>
    <n v="-2.0100000000000001E-4"/>
    <n v="0"/>
    <n v="0"/>
    <n v="0"/>
    <n v="0"/>
    <n v="0"/>
  </r>
  <r>
    <s v="5328"/>
    <s v="華容"/>
    <x v="10"/>
    <n v="13.45"/>
    <n v="13.9"/>
    <n v="13.75"/>
    <n v="13.65"/>
    <n v="14.05"/>
    <n v="339"/>
    <n v="-8"/>
    <n v="-66"/>
    <n v="174"/>
    <n v="89"/>
    <n v="0"/>
    <n v="0"/>
    <n v="0"/>
    <n v="0"/>
    <n v="0"/>
    <n v="4.5595500000000004E-2"/>
    <n v="-1.1119999999999999E-3"/>
    <n v="-9.0749999999999997E-3"/>
    <n v="2.3750999999999998E-2"/>
    <n v="1.25045E-2"/>
    <n v="0"/>
    <n v="0"/>
    <n v="0"/>
    <n v="0"/>
    <n v="0"/>
  </r>
  <r>
    <s v="5340"/>
    <s v="建榮"/>
    <x v="17"/>
    <n v="31.45"/>
    <n v="32.5"/>
    <n v="32"/>
    <n v="31.25"/>
    <n v="31.7"/>
    <n v="29"/>
    <n v="4"/>
    <n v="1"/>
    <n v="-32"/>
    <n v="25"/>
    <n v="0"/>
    <n v="0"/>
    <n v="0"/>
    <n v="0"/>
    <n v="0"/>
    <n v="9.1205000000000001E-3"/>
    <n v="1.2999999999999999E-3"/>
    <n v="3.2000000000000003E-4"/>
    <n v="-0.01"/>
    <n v="7.9249999999999998E-3"/>
    <n v="0"/>
    <n v="0"/>
    <n v="0"/>
    <n v="0"/>
    <n v="0"/>
  </r>
  <r>
    <s v="5344"/>
    <s v="立衛"/>
    <x v="35"/>
    <n v="13.4"/>
    <n v="13.9"/>
    <n v="14"/>
    <n v="13.8"/>
    <n v="14"/>
    <n v="12"/>
    <n v="11"/>
    <n v="-2"/>
    <n v="-18"/>
    <n v="-7"/>
    <n v="0"/>
    <n v="0"/>
    <n v="0"/>
    <n v="0"/>
    <n v="0"/>
    <n v="1.6080000000000001E-3"/>
    <n v="1.529E-3"/>
    <n v="-2.7999999999999998E-4"/>
    <n v="-2.4840000000000001E-3"/>
    <n v="-9.7999999999999997E-4"/>
    <n v="0"/>
    <n v="0"/>
    <n v="0"/>
    <n v="0"/>
    <n v="0"/>
  </r>
  <r>
    <s v="5345"/>
    <s v="天揚"/>
    <x v="34"/>
    <n v="6.85"/>
    <n v="6.93"/>
    <n v="6.3"/>
    <n v="6.3"/>
    <n v="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08"/>
    <n v="112.5"/>
    <n v="113"/>
    <n v="116.5"/>
    <n v="117"/>
    <n v="-280"/>
    <n v="2954"/>
    <n v="1176"/>
    <n v="826"/>
    <n v="-27"/>
    <n v="222"/>
    <n v="257"/>
    <n v="422"/>
    <n v="909"/>
    <n v="441"/>
    <n v="-0.3024"/>
    <n v="3.3232499999999998"/>
    <n v="1.3288800000000001"/>
    <n v="0.96228999999999998"/>
    <n v="-3.159E-2"/>
    <n v="0.23976"/>
    <n v="0.28912500000000002"/>
    <n v="0.47686000000000001"/>
    <n v="1.0589850000000001"/>
    <n v="0.51597000000000004"/>
  </r>
  <r>
    <s v="5348"/>
    <s v="系通"/>
    <x v="32"/>
    <n v="7.9"/>
    <n v="7.8"/>
    <n v="7.78"/>
    <n v="7.95"/>
    <n v="7.83"/>
    <n v="-10"/>
    <n v="0"/>
    <n v="0"/>
    <n v="0"/>
    <n v="0"/>
    <n v="0"/>
    <n v="0"/>
    <n v="0"/>
    <n v="0"/>
    <n v="0"/>
    <n v="-7.9000000000000001E-4"/>
    <n v="0"/>
    <n v="0"/>
    <n v="0"/>
    <n v="0"/>
    <n v="0"/>
    <n v="0"/>
    <n v="0"/>
    <n v="0"/>
    <n v="0"/>
  </r>
  <r>
    <s v="5351"/>
    <s v="鈺創"/>
    <x v="46"/>
    <n v="23.25"/>
    <n v="23.6"/>
    <n v="23.75"/>
    <n v="24.3"/>
    <n v="25.55"/>
    <n v="540"/>
    <n v="-1322"/>
    <n v="-448"/>
    <n v="451"/>
    <n v="-12"/>
    <n v="0"/>
    <n v="0"/>
    <n v="0"/>
    <n v="0"/>
    <n v="0"/>
    <n v="0.12554999999999999"/>
    <n v="-0.31199199999999999"/>
    <n v="-0.10639999999999999"/>
    <n v="0.10959300000000001"/>
    <n v="-3.0660000000000001E-3"/>
    <n v="0"/>
    <n v="0"/>
    <n v="0"/>
    <n v="0"/>
    <n v="0"/>
  </r>
  <r>
    <s v="5353"/>
    <s v="台林"/>
    <x v="32"/>
    <n v="16.5"/>
    <n v="16.75"/>
    <n v="16.8"/>
    <n v="16.850000000000001"/>
    <n v="16.75"/>
    <n v="5"/>
    <n v="-1"/>
    <n v="0"/>
    <n v="0"/>
    <n v="-3"/>
    <n v="0"/>
    <n v="0"/>
    <n v="0"/>
    <n v="0"/>
    <n v="0"/>
    <n v="8.25E-4"/>
    <n v="-1.6750000000000001E-4"/>
    <n v="0"/>
    <n v="0"/>
    <n v="-5.0250000000000002E-4"/>
    <n v="0"/>
    <n v="0"/>
    <n v="0"/>
    <n v="0"/>
    <n v="0"/>
  </r>
  <r>
    <s v="5355"/>
    <s v="佳總"/>
    <x v="31"/>
    <n v="6.88"/>
    <n v="7.09"/>
    <n v="6.94"/>
    <n v="6.85"/>
    <n v="7.03"/>
    <n v="78"/>
    <n v="-42"/>
    <n v="-48"/>
    <n v="-25"/>
    <n v="64"/>
    <n v="0"/>
    <n v="0"/>
    <n v="0"/>
    <n v="0"/>
    <n v="0"/>
    <n v="5.3663999999999995E-3"/>
    <n v="-2.9777999999999996E-3"/>
    <n v="-3.3311999999999999E-3"/>
    <n v="-1.7125E-3"/>
    <n v="4.4992000000000001E-3"/>
    <n v="0"/>
    <n v="0"/>
    <n v="0"/>
    <n v="0"/>
    <n v="0"/>
  </r>
  <r>
    <s v="5356"/>
    <s v="協益"/>
    <x v="16"/>
    <n v="28.7"/>
    <n v="28.8"/>
    <n v="28.95"/>
    <n v="29.05"/>
    <n v="29.15"/>
    <n v="-30"/>
    <n v="1"/>
    <n v="-17"/>
    <n v="-127"/>
    <n v="3"/>
    <n v="0"/>
    <n v="0"/>
    <n v="0"/>
    <n v="0"/>
    <n v="0"/>
    <n v="-8.6099999999999996E-3"/>
    <n v="2.8800000000000001E-4"/>
    <n v="-4.9214999999999997E-3"/>
    <n v="-3.6893499999999996E-2"/>
    <n v="8.7449999999999984E-4"/>
    <n v="0"/>
    <n v="0"/>
    <n v="0"/>
    <n v="0"/>
    <n v="0"/>
  </r>
  <r>
    <s v="5364"/>
    <s v="力麗店"/>
    <x v="3"/>
    <n v="18.2"/>
    <n v="17.45"/>
    <n v="17.350000000000001"/>
    <n v="16.899999999999999"/>
    <n v="16.899999999999999"/>
    <n v="0"/>
    <n v="-11"/>
    <n v="-7"/>
    <n v="-7"/>
    <n v="-6"/>
    <n v="0"/>
    <n v="0"/>
    <n v="0"/>
    <n v="0"/>
    <n v="0"/>
    <n v="0"/>
    <n v="-1.9195E-3"/>
    <n v="-1.2145000000000001E-3"/>
    <n v="-1.1829999999999998E-3"/>
    <n v="-1.0139999999999999E-3"/>
    <n v="0"/>
    <n v="0"/>
    <n v="0"/>
    <n v="0"/>
    <n v="0"/>
  </r>
  <r>
    <s v="5371"/>
    <s v="中光電"/>
    <x v="65"/>
    <n v="56.2"/>
    <n v="57.7"/>
    <n v="57.7"/>
    <n v="58.2"/>
    <n v="57.7"/>
    <n v="355"/>
    <n v="107"/>
    <n v="84"/>
    <n v="208"/>
    <n v="-74"/>
    <n v="0"/>
    <n v="0"/>
    <n v="0"/>
    <n v="0"/>
    <n v="0"/>
    <n v="0.19950999999999999"/>
    <n v="6.1739000000000002E-2"/>
    <n v="4.8468000000000004E-2"/>
    <n v="0.121056"/>
    <n v="-4.2698E-2"/>
    <n v="0"/>
    <n v="0"/>
    <n v="0"/>
    <n v="0"/>
    <n v="0"/>
  </r>
  <r>
    <s v="5381"/>
    <s v="合正"/>
    <x v="17"/>
    <n v="5.18"/>
    <n v="5.58"/>
    <n v="5.3"/>
    <n v="5.3"/>
    <n v="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22.9"/>
    <n v="23.6"/>
    <n v="23.3"/>
    <n v="23.4"/>
    <n v="23.45"/>
    <n v="7"/>
    <n v="-7"/>
    <n v="-4"/>
    <n v="-6"/>
    <n v="-5"/>
    <n v="0"/>
    <n v="0"/>
    <n v="0"/>
    <n v="0"/>
    <n v="0"/>
    <n v="1.6029999999999998E-3"/>
    <n v="-1.6520000000000003E-3"/>
    <n v="-9.3199999999999999E-4"/>
    <n v="-1.4039999999999999E-3"/>
    <n v="-1.1724999999999999E-3"/>
    <n v="0"/>
    <n v="0"/>
    <n v="0"/>
    <n v="0"/>
    <n v="0"/>
  </r>
  <r>
    <s v="5386"/>
    <s v="青雲"/>
    <x v="54"/>
    <n v="49.7"/>
    <n v="51.2"/>
    <n v="51.7"/>
    <n v="51.5"/>
    <n v="52.7"/>
    <n v="30"/>
    <n v="-4"/>
    <n v="40"/>
    <n v="18"/>
    <n v="22"/>
    <n v="0"/>
    <n v="0"/>
    <n v="0"/>
    <n v="0"/>
    <n v="0"/>
    <n v="1.491E-2"/>
    <n v="-2.0479999999999999E-3"/>
    <n v="2.068E-2"/>
    <n v="9.2700000000000005E-3"/>
    <n v="1.1594E-2"/>
    <n v="0"/>
    <n v="0"/>
    <n v="0"/>
    <n v="0"/>
    <n v="0"/>
  </r>
  <r>
    <s v="5388"/>
    <s v="中磊"/>
    <x v="37"/>
    <n v="64.3"/>
    <n v="64.8"/>
    <n v="65"/>
    <n v="65.2"/>
    <n v="66"/>
    <n v="-962"/>
    <n v="-153"/>
    <n v="-155"/>
    <n v="148"/>
    <n v="-28"/>
    <n v="0"/>
    <n v="0"/>
    <n v="0"/>
    <n v="0"/>
    <n v="0"/>
    <n v="-0.61856599999999995"/>
    <n v="-9.9143999999999996E-2"/>
    <n v="-0.10075000000000001"/>
    <n v="9.6495999999999998E-2"/>
    <n v="-1.848E-2"/>
    <n v="0"/>
    <n v="0"/>
    <n v="0"/>
    <n v="0"/>
    <n v="0"/>
  </r>
  <r>
    <s v="5392"/>
    <s v="應華"/>
    <x v="15"/>
    <n v="25.95"/>
    <n v="27.3"/>
    <n v="27.7"/>
    <n v="27.3"/>
    <n v="27.95"/>
    <n v="50"/>
    <n v="172"/>
    <n v="-115"/>
    <n v="13"/>
    <n v="53"/>
    <n v="0"/>
    <n v="0"/>
    <n v="0"/>
    <n v="0"/>
    <n v="0"/>
    <n v="1.2975E-2"/>
    <n v="4.6956000000000005E-2"/>
    <n v="-3.1855000000000001E-2"/>
    <n v="3.5490000000000005E-3"/>
    <n v="1.4813499999999999E-2"/>
    <n v="0"/>
    <n v="0"/>
    <n v="0"/>
    <n v="0"/>
    <n v="0"/>
  </r>
  <r>
    <s v="5398"/>
    <s v="慕康生醫"/>
    <x v="13"/>
    <n v="18.7"/>
    <n v="18.600000000000001"/>
    <n v="18.7"/>
    <n v="18.7"/>
    <n v="18.850000000000001"/>
    <n v="1"/>
    <n v="3"/>
    <n v="0"/>
    <n v="1"/>
    <n v="0"/>
    <n v="0"/>
    <n v="0"/>
    <n v="0"/>
    <n v="0"/>
    <n v="0"/>
    <n v="1.8699999999999999E-4"/>
    <n v="5.5800000000000001E-4"/>
    <n v="0"/>
    <n v="1.8699999999999999E-4"/>
    <n v="0"/>
    <n v="0"/>
    <n v="0"/>
    <n v="0"/>
    <n v="0"/>
    <n v="0"/>
  </r>
  <r>
    <s v="5403"/>
    <s v="中菲"/>
    <x v="55"/>
    <n v="65.400000000000006"/>
    <n v="65.5"/>
    <n v="65.5"/>
    <n v="64.900000000000006"/>
    <n v="65.3"/>
    <n v="6"/>
    <n v="16"/>
    <n v="8"/>
    <n v="1"/>
    <n v="21"/>
    <n v="0"/>
    <n v="0"/>
    <n v="0"/>
    <n v="0"/>
    <n v="0"/>
    <n v="3.9240000000000004E-3"/>
    <n v="1.048E-2"/>
    <n v="5.2399999999999999E-3"/>
    <n v="6.4900000000000005E-4"/>
    <n v="1.3712999999999999E-2"/>
    <n v="0"/>
    <n v="0"/>
    <n v="0"/>
    <n v="0"/>
    <n v="0"/>
  </r>
  <r>
    <s v="5410"/>
    <s v="國眾"/>
    <x v="41"/>
    <n v="22.7"/>
    <n v="22.85"/>
    <n v="22.9"/>
    <n v="22.8"/>
    <n v="22.85"/>
    <n v="11"/>
    <n v="7"/>
    <n v="-39"/>
    <n v="-21"/>
    <n v="18"/>
    <n v="0"/>
    <n v="0"/>
    <n v="0"/>
    <n v="0"/>
    <n v="0"/>
    <n v="2.4970000000000001E-3"/>
    <n v="1.5995000000000002E-3"/>
    <n v="-8.9309999999999997E-3"/>
    <n v="-4.7879999999999997E-3"/>
    <n v="4.1130000000000003E-3"/>
    <n v="0"/>
    <n v="0"/>
    <n v="0"/>
    <n v="0"/>
    <n v="0"/>
  </r>
  <r>
    <s v="5425"/>
    <s v="台半"/>
    <x v="28"/>
    <n v="44.7"/>
    <n v="45.95"/>
    <n v="46.2"/>
    <n v="46.35"/>
    <n v="48"/>
    <n v="1379"/>
    <n v="657"/>
    <n v="284"/>
    <n v="251"/>
    <n v="-463"/>
    <n v="21"/>
    <n v="135"/>
    <n v="0"/>
    <n v="0"/>
    <n v="-387"/>
    <n v="0.61641299999999999"/>
    <n v="0.30189150000000003"/>
    <n v="0.13120800000000002"/>
    <n v="0.1163385"/>
    <n v="-0.22223999999999999"/>
    <n v="9.3870000000000012E-3"/>
    <n v="6.2032499999999997E-2"/>
    <n v="0"/>
    <n v="0"/>
    <n v="-0.18576000000000001"/>
  </r>
  <r>
    <s v="5426"/>
    <s v="振發"/>
    <x v="42"/>
    <n v="10.25"/>
    <n v="10.25"/>
    <n v="10.199999999999999"/>
    <n v="10.25"/>
    <n v="10.4"/>
    <n v="4"/>
    <n v="-3"/>
    <n v="0"/>
    <n v="30"/>
    <n v="0"/>
    <n v="0"/>
    <n v="0"/>
    <n v="0"/>
    <n v="0"/>
    <n v="0"/>
    <n v="4.0999999999999999E-4"/>
    <n v="-3.0749999999999999E-4"/>
    <n v="0"/>
    <n v="3.075E-3"/>
    <n v="0"/>
    <n v="0"/>
    <n v="0"/>
    <n v="0"/>
    <n v="0"/>
    <n v="0"/>
  </r>
  <r>
    <s v="5432"/>
    <s v="達威"/>
    <x v="65"/>
    <n v="20.8"/>
    <n v="20.45"/>
    <n v="20.399999999999999"/>
    <n v="20.85"/>
    <n v="2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34"/>
    <s v="崇越"/>
    <x v="14"/>
    <n v="128.5"/>
    <n v="130"/>
    <n v="130.5"/>
    <n v="129"/>
    <n v="131"/>
    <n v="-36"/>
    <n v="67"/>
    <n v="-256"/>
    <n v="-529"/>
    <n v="-70"/>
    <n v="0"/>
    <n v="0"/>
    <n v="0"/>
    <n v="0"/>
    <n v="0"/>
    <n v="-4.6260000000000003E-2"/>
    <n v="8.7099999999999997E-2"/>
    <n v="-0.33407999999999999"/>
    <n v="-0.68240999999999996"/>
    <n v="-9.1700000000000004E-2"/>
    <n v="0"/>
    <n v="0"/>
    <n v="0"/>
    <n v="0"/>
    <n v="0"/>
  </r>
  <r>
    <s v="5438"/>
    <s v="東友"/>
    <x v="44"/>
    <n v="12.3"/>
    <n v="12.5"/>
    <n v="12.45"/>
    <n v="12.4"/>
    <n v="12.55"/>
    <n v="8"/>
    <n v="16"/>
    <n v="5"/>
    <n v="4"/>
    <n v="11"/>
    <n v="0"/>
    <n v="0"/>
    <n v="0"/>
    <n v="0"/>
    <n v="0"/>
    <n v="9.8400000000000007E-4"/>
    <n v="2E-3"/>
    <n v="6.2250000000000001E-4"/>
    <n v="4.9600000000000002E-4"/>
    <n v="1.3805000000000002E-3"/>
    <n v="0"/>
    <n v="0"/>
    <n v="0"/>
    <n v="0"/>
    <n v="0"/>
  </r>
  <r>
    <s v="5439"/>
    <s v="高技"/>
    <x v="31"/>
    <n v="54.5"/>
    <n v="55.5"/>
    <n v="55.2"/>
    <n v="55.2"/>
    <n v="56"/>
    <n v="136"/>
    <n v="90"/>
    <n v="-25"/>
    <n v="15"/>
    <n v="-9"/>
    <n v="-70"/>
    <n v="-30"/>
    <n v="0"/>
    <n v="0"/>
    <n v="0"/>
    <n v="7.4120000000000005E-2"/>
    <n v="4.9950000000000001E-2"/>
    <n v="-1.38E-2"/>
    <n v="8.2799999999999992E-3"/>
    <n v="-5.0400000000000002E-3"/>
    <n v="-3.8150000000000003E-2"/>
    <n v="-1.6650000000000002E-2"/>
    <n v="0"/>
    <n v="0"/>
    <n v="0"/>
  </r>
  <r>
    <s v="5443"/>
    <s v="均豪"/>
    <x v="39"/>
    <n v="34.6"/>
    <n v="35.9"/>
    <n v="35.549999999999997"/>
    <n v="35.25"/>
    <n v="36.200000000000003"/>
    <n v="238"/>
    <n v="-58"/>
    <n v="-526"/>
    <n v="134"/>
    <n v="542"/>
    <n v="0"/>
    <n v="0"/>
    <n v="0"/>
    <n v="0"/>
    <n v="0"/>
    <n v="8.2348000000000005E-2"/>
    <n v="-2.0821999999999997E-2"/>
    <n v="-0.18699299999999999"/>
    <n v="4.7234999999999999E-2"/>
    <n v="0.19620400000000002"/>
    <n v="0"/>
    <n v="0"/>
    <n v="0"/>
    <n v="0"/>
    <n v="0"/>
  </r>
  <r>
    <s v="5450"/>
    <s v="南良"/>
    <x v="2"/>
    <n v="18"/>
    <n v="18"/>
    <n v="18"/>
    <n v="18.3"/>
    <n v="18.100000000000001"/>
    <n v="1"/>
    <n v="0"/>
    <n v="0"/>
    <n v="0"/>
    <n v="16"/>
    <n v="0"/>
    <n v="0"/>
    <n v="0"/>
    <n v="0"/>
    <n v="0"/>
    <n v="1.8000000000000001E-4"/>
    <n v="0"/>
    <n v="0"/>
    <n v="0"/>
    <n v="2.8960000000000001E-3"/>
    <n v="0"/>
    <n v="0"/>
    <n v="0"/>
    <n v="0"/>
    <n v="0"/>
  </r>
  <r>
    <s v="5452"/>
    <s v="佶優"/>
    <x v="16"/>
    <n v="23.9"/>
    <n v="24"/>
    <n v="25.6"/>
    <n v="24.75"/>
    <n v="24.8"/>
    <n v="-474"/>
    <n v="-482"/>
    <n v="757"/>
    <n v="-1265"/>
    <n v="-54"/>
    <n v="0"/>
    <n v="0"/>
    <n v="0"/>
    <n v="0"/>
    <n v="0"/>
    <n v="-0.11328599999999998"/>
    <n v="-0.11568000000000001"/>
    <n v="0.19379200000000002"/>
    <n v="-0.31308750000000002"/>
    <n v="-1.3392000000000001E-2"/>
    <n v="0"/>
    <n v="0"/>
    <n v="0"/>
    <n v="0"/>
    <n v="0"/>
  </r>
  <r>
    <s v="5455"/>
    <s v="昇益"/>
    <x v="5"/>
    <n v="25"/>
    <n v="23.05"/>
    <n v="23.75"/>
    <n v="22.2"/>
    <n v="22.5"/>
    <n v="0"/>
    <n v="0"/>
    <n v="0"/>
    <n v="1"/>
    <n v="0"/>
    <n v="0"/>
    <n v="0"/>
    <n v="0"/>
    <n v="0"/>
    <n v="0"/>
    <n v="0"/>
    <n v="0"/>
    <n v="0"/>
    <n v="2.22E-4"/>
    <n v="0"/>
    <n v="0"/>
    <n v="0"/>
    <n v="0"/>
    <n v="0"/>
    <n v="0"/>
  </r>
  <r>
    <s v="5457"/>
    <s v="宣德"/>
    <x v="15"/>
    <n v="65.099999999999994"/>
    <n v="65.2"/>
    <n v="65.900000000000006"/>
    <n v="65.599999999999994"/>
    <n v="68"/>
    <n v="-1191"/>
    <n v="-874"/>
    <n v="105"/>
    <n v="48"/>
    <n v="-107"/>
    <n v="700"/>
    <n v="0"/>
    <n v="0"/>
    <n v="0"/>
    <n v="0"/>
    <n v="-0.77534099999999995"/>
    <n v="-0.56984800000000002"/>
    <n v="6.9195000000000007E-2"/>
    <n v="3.1487999999999995E-2"/>
    <n v="-7.2760000000000005E-2"/>
    <n v="0.45569999999999994"/>
    <n v="0"/>
    <n v="0"/>
    <n v="0"/>
    <n v="0"/>
  </r>
  <r>
    <s v="5460"/>
    <s v="同協"/>
    <x v="15"/>
    <n v="12.15"/>
    <n v="12.15"/>
    <n v="12.2"/>
    <n v="12.15"/>
    <n v="12.15"/>
    <n v="-2"/>
    <n v="-13"/>
    <n v="3"/>
    <n v="-9"/>
    <n v="0"/>
    <n v="0"/>
    <n v="0"/>
    <n v="0"/>
    <n v="0"/>
    <n v="0"/>
    <n v="-2.43E-4"/>
    <n v="-1.5795000000000002E-3"/>
    <n v="3.6599999999999995E-4"/>
    <n v="-1.0935000000000001E-3"/>
    <n v="0"/>
    <n v="0"/>
    <n v="0"/>
    <n v="0"/>
    <n v="0"/>
    <n v="0"/>
  </r>
  <r>
    <s v="5464"/>
    <s v="霖宏"/>
    <x v="31"/>
    <n v="19.350000000000001"/>
    <n v="19.5"/>
    <n v="19.2"/>
    <n v="19.850000000000001"/>
    <n v="21.8"/>
    <n v="93"/>
    <n v="-140"/>
    <n v="-21"/>
    <n v="-18"/>
    <n v="125"/>
    <n v="0"/>
    <n v="0"/>
    <n v="0"/>
    <n v="0"/>
    <n v="0"/>
    <n v="1.7995500000000001E-2"/>
    <n v="-2.7300000000000001E-2"/>
    <n v="-4.032E-3"/>
    <n v="-3.5730000000000002E-3"/>
    <n v="2.725E-2"/>
    <n v="0"/>
    <n v="0"/>
    <n v="0"/>
    <n v="0"/>
    <n v="0"/>
  </r>
  <r>
    <s v="5465"/>
    <s v="富驊"/>
    <x v="42"/>
    <n v="16.8"/>
    <n v="17.149999999999999"/>
    <n v="17.2"/>
    <n v="17.100000000000001"/>
    <n v="17.2"/>
    <n v="-22"/>
    <n v="18"/>
    <n v="-3"/>
    <n v="-14"/>
    <n v="-2"/>
    <n v="0"/>
    <n v="0"/>
    <n v="0"/>
    <n v="0"/>
    <n v="0"/>
    <n v="-3.6960000000000001E-3"/>
    <n v="3.0869999999999999E-3"/>
    <n v="-5.1599999999999997E-4"/>
    <n v="-2.3940000000000003E-3"/>
    <n v="-3.4399999999999996E-4"/>
    <n v="0"/>
    <n v="0"/>
    <n v="0"/>
    <n v="0"/>
    <n v="0"/>
  </r>
  <r>
    <s v="5468"/>
    <s v="凱鈺"/>
    <x v="46"/>
    <n v="15.95"/>
    <n v="16.5"/>
    <n v="16.5"/>
    <n v="16.7"/>
    <n v="16.7"/>
    <n v="12"/>
    <n v="-6"/>
    <n v="0"/>
    <n v="-7"/>
    <n v="-4"/>
    <n v="0"/>
    <n v="0"/>
    <n v="0"/>
    <n v="0"/>
    <n v="0"/>
    <n v="1.9139999999999997E-3"/>
    <n v="-9.8999999999999999E-4"/>
    <n v="0"/>
    <n v="-1.1689999999999999E-3"/>
    <n v="-6.6799999999999997E-4"/>
    <n v="0"/>
    <n v="0"/>
    <n v="0"/>
    <n v="0"/>
    <n v="0"/>
  </r>
  <r>
    <s v="5469"/>
    <s v="瀚宇博"/>
    <x v="31"/>
    <n v="43.5"/>
    <n v="44.1"/>
    <n v="43.9"/>
    <n v="44"/>
    <n v="44.4"/>
    <n v="-445"/>
    <n v="707"/>
    <n v="-49"/>
    <n v="613"/>
    <n v="53"/>
    <n v="0"/>
    <n v="0"/>
    <n v="0"/>
    <n v="0"/>
    <n v="0"/>
    <n v="-0.193575"/>
    <n v="0.31178699999999998"/>
    <n v="-2.1510999999999999E-2"/>
    <n v="0.26972000000000002"/>
    <n v="2.3531999999999997E-2"/>
    <n v="0"/>
    <n v="0"/>
    <n v="0"/>
    <n v="0"/>
    <n v="0"/>
  </r>
  <r>
    <s v="5471"/>
    <s v="松翰"/>
    <x v="46"/>
    <n v="90.1"/>
    <n v="92.2"/>
    <n v="91.8"/>
    <n v="94"/>
    <n v="94.1"/>
    <n v="1059"/>
    <n v="21"/>
    <n v="-67"/>
    <n v="363"/>
    <n v="-925"/>
    <n v="0"/>
    <n v="4"/>
    <n v="2"/>
    <n v="0"/>
    <n v="-6"/>
    <n v="0.95415899999999998"/>
    <n v="1.9362000000000001E-2"/>
    <n v="-6.1505999999999991E-2"/>
    <n v="0.34122000000000002"/>
    <n v="-0.870425"/>
    <n v="0"/>
    <n v="3.6880000000000003E-3"/>
    <n v="1.836E-3"/>
    <n v="0"/>
    <n v="-5.6459999999999991E-3"/>
  </r>
  <r>
    <s v="5474"/>
    <s v="聰泰"/>
    <x v="54"/>
    <n v="168"/>
    <n v="175"/>
    <n v="176"/>
    <n v="173"/>
    <n v="173"/>
    <n v="24"/>
    <n v="46"/>
    <n v="-11"/>
    <n v="1"/>
    <n v="-7"/>
    <n v="0"/>
    <n v="0"/>
    <n v="0"/>
    <n v="0"/>
    <n v="0"/>
    <n v="4.0320000000000002E-2"/>
    <n v="8.0500000000000002E-2"/>
    <n v="-1.9359999999999999E-2"/>
    <n v="1.73E-3"/>
    <n v="-1.2109999999999999E-2"/>
    <n v="0"/>
    <n v="0"/>
    <n v="0"/>
    <n v="0"/>
    <n v="0"/>
  </r>
  <r>
    <s v="5475"/>
    <s v="德宏"/>
    <x v="17"/>
    <n v="18.899999999999999"/>
    <n v="17.600000000000001"/>
    <n v="17.95"/>
    <n v="19.649999999999999"/>
    <n v="21.6"/>
    <n v="146"/>
    <n v="-490"/>
    <n v="-156"/>
    <n v="-156"/>
    <n v="81"/>
    <n v="0"/>
    <n v="0"/>
    <n v="0"/>
    <n v="0"/>
    <n v="0"/>
    <n v="2.7593999999999997E-2"/>
    <n v="-8.6239999999999997E-2"/>
    <n v="-2.8001999999999999E-2"/>
    <n v="-3.0653999999999997E-2"/>
    <n v="1.7496000000000001E-2"/>
    <n v="0"/>
    <n v="0"/>
    <n v="0"/>
    <n v="0"/>
    <n v="0"/>
  </r>
  <r>
    <s v="5478"/>
    <s v="智冠"/>
    <x v="66"/>
    <n v="110"/>
    <n v="112"/>
    <n v="107.5"/>
    <n v="106.5"/>
    <n v="106"/>
    <n v="-399"/>
    <n v="-109"/>
    <n v="-307"/>
    <n v="92"/>
    <n v="-8"/>
    <n v="0"/>
    <n v="0"/>
    <n v="0"/>
    <n v="0"/>
    <n v="0"/>
    <n v="-0.43890000000000001"/>
    <n v="-0.12207999999999999"/>
    <n v="-0.33002500000000001"/>
    <n v="9.7979999999999998E-2"/>
    <n v="-8.4799999999999997E-3"/>
    <n v="0"/>
    <n v="0"/>
    <n v="0"/>
    <n v="0"/>
    <n v="0"/>
  </r>
  <r>
    <s v="5481"/>
    <s v="新華"/>
    <x v="2"/>
    <n v="12.65"/>
    <n v="13.1"/>
    <n v="13.3"/>
    <n v="13.3"/>
    <n v="13.5"/>
    <n v="1"/>
    <n v="-15"/>
    <n v="16"/>
    <n v="9"/>
    <n v="19"/>
    <n v="0"/>
    <n v="0"/>
    <n v="0"/>
    <n v="0"/>
    <n v="0"/>
    <n v="1.2650000000000001E-4"/>
    <n v="-1.9650000000000002E-3"/>
    <n v="2.1280000000000001E-3"/>
    <n v="1.1969999999999999E-3"/>
    <n v="2.565E-3"/>
    <n v="0"/>
    <n v="0"/>
    <n v="0"/>
    <n v="0"/>
    <n v="0"/>
  </r>
  <r>
    <s v="5483"/>
    <s v="中美晶"/>
    <x v="50"/>
    <n v="156"/>
    <n v="164"/>
    <n v="162"/>
    <n v="163.5"/>
    <n v="165"/>
    <n v="-111"/>
    <n v="-534"/>
    <n v="-1358"/>
    <n v="812"/>
    <n v="-824"/>
    <n v="1"/>
    <n v="132"/>
    <n v="227"/>
    <n v="217"/>
    <n v="181"/>
    <n v="-0.17316000000000001"/>
    <n v="-0.87575999999999998"/>
    <n v="-2.1999599999999999"/>
    <n v="1.32762"/>
    <n v="-1.3595999999999999"/>
    <n v="1.56E-3"/>
    <n v="0.21648000000000001"/>
    <n v="0.36774000000000001"/>
    <n v="0.35479500000000003"/>
    <n v="0.29865000000000003"/>
  </r>
  <r>
    <s v="5484"/>
    <s v="慧友"/>
    <x v="48"/>
    <n v="13.95"/>
    <n v="14.1"/>
    <n v="14.1"/>
    <n v="14.05"/>
    <n v="14.25"/>
    <n v="-1"/>
    <n v="7"/>
    <n v="0"/>
    <n v="-1"/>
    <n v="2"/>
    <n v="0"/>
    <n v="0"/>
    <n v="0"/>
    <n v="0"/>
    <n v="0"/>
    <n v="-1.395E-4"/>
    <n v="9.8700000000000003E-4"/>
    <n v="0"/>
    <n v="-1.405E-4"/>
    <n v="2.8499999999999999E-4"/>
    <n v="0"/>
    <n v="0"/>
    <n v="0"/>
    <n v="0"/>
    <n v="0"/>
  </r>
  <r>
    <s v="5487"/>
    <s v="通泰"/>
    <x v="46"/>
    <n v="35.5"/>
    <n v="35.85"/>
    <n v="35.799999999999997"/>
    <n v="35.35"/>
    <n v="35.85"/>
    <n v="-1"/>
    <n v="-3"/>
    <n v="0"/>
    <n v="-2"/>
    <n v="0"/>
    <n v="0"/>
    <n v="0"/>
    <n v="0"/>
    <n v="0"/>
    <n v="0"/>
    <n v="-3.5500000000000001E-4"/>
    <n v="-1.0755000000000001E-3"/>
    <n v="0"/>
    <n v="-7.0700000000000005E-4"/>
    <n v="0"/>
    <n v="0"/>
    <n v="0"/>
    <n v="0"/>
    <n v="0"/>
    <n v="0"/>
  </r>
  <r>
    <s v="5488"/>
    <s v="松普"/>
    <x v="15"/>
    <n v="7.66"/>
    <n v="7.69"/>
    <n v="7.69"/>
    <n v="7.68"/>
    <n v="7.9"/>
    <n v="16"/>
    <n v="-8"/>
    <n v="19"/>
    <n v="10"/>
    <n v="36"/>
    <n v="0"/>
    <n v="0"/>
    <n v="0"/>
    <n v="0"/>
    <n v="0"/>
    <n v="1.2256000000000001E-3"/>
    <n v="-6.1519999999999999E-4"/>
    <n v="1.4611000000000001E-3"/>
    <n v="7.6800000000000002E-4"/>
    <n v="2.8440000000000002E-3"/>
    <n v="0"/>
    <n v="0"/>
    <n v="0"/>
    <n v="0"/>
    <n v="0"/>
  </r>
  <r>
    <s v="5489"/>
    <s v="彩富"/>
    <x v="48"/>
    <n v="31"/>
    <n v="31"/>
    <n v="31.5"/>
    <n v="31.65"/>
    <n v="31.65"/>
    <n v="0"/>
    <n v="2"/>
    <n v="0"/>
    <n v="0"/>
    <n v="-1"/>
    <n v="0"/>
    <n v="0"/>
    <n v="0"/>
    <n v="0"/>
    <n v="0"/>
    <n v="0"/>
    <n v="6.2E-4"/>
    <n v="0"/>
    <n v="0"/>
    <n v="-3.165E-4"/>
    <n v="0"/>
    <n v="0"/>
    <n v="0"/>
    <n v="0"/>
    <n v="0"/>
  </r>
  <r>
    <s v="5490"/>
    <s v="同亨"/>
    <x v="57"/>
    <n v="27.5"/>
    <n v="28.1"/>
    <n v="28.2"/>
    <n v="28.25"/>
    <n v="28.45"/>
    <n v="57"/>
    <n v="95"/>
    <n v="12"/>
    <n v="46"/>
    <n v="77"/>
    <n v="0"/>
    <n v="0"/>
    <n v="0"/>
    <n v="0"/>
    <n v="0"/>
    <n v="1.5675000000000001E-2"/>
    <n v="2.6695E-2"/>
    <n v="3.3839999999999999E-3"/>
    <n v="1.2995E-2"/>
    <n v="2.1906500000000002E-2"/>
    <n v="0"/>
    <n v="0"/>
    <n v="0"/>
    <n v="0"/>
    <n v="0"/>
  </r>
  <r>
    <s v="5493"/>
    <s v="三聯"/>
    <x v="45"/>
    <n v="41.6"/>
    <n v="41.3"/>
    <n v="41.9"/>
    <n v="42.2"/>
    <n v="41.85"/>
    <n v="4"/>
    <n v="0"/>
    <n v="6"/>
    <n v="-1"/>
    <n v="0"/>
    <n v="0"/>
    <n v="0"/>
    <n v="0"/>
    <n v="0"/>
    <n v="0"/>
    <n v="1.6640000000000001E-3"/>
    <n v="0"/>
    <n v="2.5139999999999997E-3"/>
    <n v="-4.2200000000000001E-4"/>
    <n v="0"/>
    <n v="0"/>
    <n v="0"/>
    <n v="0"/>
    <n v="0"/>
    <n v="0"/>
  </r>
  <r>
    <s v="5498"/>
    <s v="凱崴"/>
    <x v="17"/>
    <n v="15.05"/>
    <n v="15.95"/>
    <n v="16.25"/>
    <n v="16.3"/>
    <n v="16.5"/>
    <n v="-29"/>
    <n v="-78"/>
    <n v="-34"/>
    <n v="-59"/>
    <n v="-38"/>
    <n v="0"/>
    <n v="0"/>
    <n v="0"/>
    <n v="0"/>
    <n v="0"/>
    <n v="-4.3645000000000003E-3"/>
    <n v="-1.2440999999999999E-2"/>
    <n v="-5.5250000000000004E-3"/>
    <n v="-9.6170000000000005E-3"/>
    <n v="-6.2700000000000004E-3"/>
    <n v="0"/>
    <n v="0"/>
    <n v="0"/>
    <n v="0"/>
    <n v="0"/>
  </r>
  <r>
    <s v="5508"/>
    <s v="永信建"/>
    <x v="5"/>
    <n v="48.1"/>
    <n v="48.2"/>
    <n v="47.85"/>
    <n v="47.7"/>
    <n v="48.4"/>
    <n v="1"/>
    <n v="0"/>
    <n v="-3"/>
    <n v="-5"/>
    <n v="1"/>
    <n v="0"/>
    <n v="0"/>
    <n v="0"/>
    <n v="0"/>
    <n v="0"/>
    <n v="4.8100000000000004E-4"/>
    <n v="0"/>
    <n v="-1.4355000000000001E-3"/>
    <n v="-2.385E-3"/>
    <n v="4.84E-4"/>
    <n v="0"/>
    <n v="0"/>
    <n v="0"/>
    <n v="0"/>
    <n v="0"/>
  </r>
  <r>
    <s v="5511"/>
    <s v="德昌"/>
    <x v="5"/>
    <n v="29.9"/>
    <n v="30"/>
    <n v="30"/>
    <n v="30.05"/>
    <n v="30.2"/>
    <n v="-7"/>
    <n v="-2"/>
    <n v="1"/>
    <n v="1"/>
    <n v="11"/>
    <n v="0"/>
    <n v="0"/>
    <n v="0"/>
    <n v="0"/>
    <n v="0"/>
    <n v="-2.0929999999999998E-3"/>
    <n v="-5.9999999999999995E-4"/>
    <n v="2.9999999999999997E-4"/>
    <n v="3.0049999999999999E-4"/>
    <n v="3.3219999999999999E-3"/>
    <n v="0"/>
    <n v="0"/>
    <n v="0"/>
    <n v="0"/>
    <n v="0"/>
  </r>
  <r>
    <s v="5512"/>
    <s v="力麒"/>
    <x v="5"/>
    <n v="9.49"/>
    <n v="9.41"/>
    <n v="9.4600000000000009"/>
    <n v="9.41"/>
    <n v="9.5399999999999991"/>
    <n v="-235"/>
    <n v="-1240"/>
    <n v="-104"/>
    <n v="-468"/>
    <n v="1"/>
    <n v="0"/>
    <n v="0"/>
    <n v="0"/>
    <n v="0"/>
    <n v="0"/>
    <n v="-2.2301500000000002E-2"/>
    <n v="-0.116684"/>
    <n v="-9.8384000000000006E-3"/>
    <n v="-4.4038800000000003E-2"/>
    <n v="9.5399999999999988E-5"/>
    <n v="0"/>
    <n v="0"/>
    <n v="0"/>
    <n v="0"/>
    <n v="0"/>
  </r>
  <r>
    <s v="5514"/>
    <s v="三豐"/>
    <x v="5"/>
    <n v="21.2"/>
    <n v="21.1"/>
    <n v="22"/>
    <n v="22"/>
    <n v="2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"/>
    <n v="13.1"/>
    <n v="12.95"/>
    <n v="13.05"/>
    <n v="13.25"/>
    <n v="240"/>
    <n v="-82"/>
    <n v="-84"/>
    <n v="58"/>
    <n v="-14"/>
    <n v="0"/>
    <n v="0"/>
    <n v="0"/>
    <n v="0"/>
    <n v="0"/>
    <n v="3.1199999999999999E-2"/>
    <n v="-1.0742E-2"/>
    <n v="-1.0877999999999999E-2"/>
    <n v="7.5690000000000011E-3"/>
    <n v="-1.8550000000000001E-3"/>
    <n v="0"/>
    <n v="0"/>
    <n v="0"/>
    <n v="0"/>
    <n v="0"/>
  </r>
  <r>
    <s v="5516"/>
    <s v="雙喜"/>
    <x v="5"/>
    <n v="13.85"/>
    <n v="14.3"/>
    <n v="14.7"/>
    <n v="14.4"/>
    <n v="14.4"/>
    <n v="2"/>
    <n v="3"/>
    <n v="0"/>
    <n v="1"/>
    <n v="-1"/>
    <n v="0"/>
    <n v="0"/>
    <n v="0"/>
    <n v="0"/>
    <n v="0"/>
    <n v="2.7700000000000001E-4"/>
    <n v="4.2900000000000007E-4"/>
    <n v="0"/>
    <n v="1.44E-4"/>
    <n v="-1.44E-4"/>
    <n v="0"/>
    <n v="0"/>
    <n v="0"/>
    <n v="0"/>
    <n v="0"/>
  </r>
  <r>
    <s v="5519"/>
    <s v="隆大"/>
    <x v="5"/>
    <n v="22"/>
    <n v="21.85"/>
    <n v="22"/>
    <n v="22"/>
    <n v="22.1"/>
    <n v="331"/>
    <n v="-116"/>
    <n v="568"/>
    <n v="75"/>
    <n v="544"/>
    <n v="0"/>
    <n v="0"/>
    <n v="0"/>
    <n v="0"/>
    <n v="0"/>
    <n v="7.2819999999999996E-2"/>
    <n v="-2.5346000000000004E-2"/>
    <n v="0.12496"/>
    <n v="1.6500000000000001E-2"/>
    <n v="0.12022400000000001"/>
    <n v="0"/>
    <n v="0"/>
    <n v="0"/>
    <n v="0"/>
    <n v="0"/>
  </r>
  <r>
    <s v="5520"/>
    <s v="力泰"/>
    <x v="5"/>
    <n v="49.8"/>
    <n v="50.1"/>
    <n v="50.1"/>
    <n v="50"/>
    <n v="50.1"/>
    <n v="0"/>
    <n v="-1"/>
    <n v="-1"/>
    <n v="-1"/>
    <n v="-2"/>
    <n v="0"/>
    <n v="0"/>
    <n v="0"/>
    <n v="0"/>
    <n v="0"/>
    <n v="0"/>
    <n v="-5.0100000000000003E-4"/>
    <n v="-5.0100000000000003E-4"/>
    <n v="-5.0000000000000001E-4"/>
    <n v="-1.0020000000000001E-3"/>
    <n v="0"/>
    <n v="0"/>
    <n v="0"/>
    <n v="0"/>
    <n v="0"/>
  </r>
  <r>
    <s v="5521"/>
    <s v="工信"/>
    <x v="5"/>
    <n v="9.43"/>
    <n v="9.41"/>
    <n v="9.57"/>
    <n v="9.89"/>
    <n v="10.1"/>
    <n v="-13"/>
    <n v="-482"/>
    <n v="536"/>
    <n v="-606"/>
    <n v="-259"/>
    <n v="0"/>
    <n v="0"/>
    <n v="0"/>
    <n v="0"/>
    <n v="0"/>
    <n v="-1.2259E-3"/>
    <n v="-4.5356199999999999E-2"/>
    <n v="5.1295200000000006E-2"/>
    <n v="-5.9933400000000005E-2"/>
    <n v="-2.6159000000000002E-2"/>
    <n v="0"/>
    <n v="0"/>
    <n v="0"/>
    <n v="0"/>
    <n v="0"/>
  </r>
  <r>
    <s v="5522"/>
    <s v="遠雄"/>
    <x v="5"/>
    <n v="54.8"/>
    <n v="55"/>
    <n v="55.7"/>
    <n v="54.5"/>
    <n v="55"/>
    <n v="-151"/>
    <n v="-117"/>
    <n v="87"/>
    <n v="-401"/>
    <n v="-70"/>
    <n v="0"/>
    <n v="0"/>
    <n v="0"/>
    <n v="0"/>
    <n v="0"/>
    <n v="-8.2747999999999988E-2"/>
    <n v="-6.4350000000000004E-2"/>
    <n v="4.8459000000000002E-2"/>
    <n v="-0.21854499999999999"/>
    <n v="-3.85E-2"/>
    <n v="0"/>
    <n v="0"/>
    <n v="0"/>
    <n v="0"/>
    <n v="0"/>
  </r>
  <r>
    <s v="5523"/>
    <s v="豐謙"/>
    <x v="5"/>
    <n v="30.75"/>
    <n v="30.35"/>
    <n v="29.9"/>
    <n v="29.9"/>
    <n v="29.9"/>
    <n v="36"/>
    <n v="-48"/>
    <n v="37"/>
    <n v="2"/>
    <n v="-10"/>
    <n v="0"/>
    <n v="0"/>
    <n v="0"/>
    <n v="0"/>
    <n v="0"/>
    <n v="1.107E-2"/>
    <n v="-1.4568000000000001E-2"/>
    <n v="1.1063E-2"/>
    <n v="5.9800000000000001E-4"/>
    <n v="-2.99E-3"/>
    <n v="0"/>
    <n v="0"/>
    <n v="0"/>
    <n v="0"/>
    <n v="0"/>
  </r>
  <r>
    <s v="5525"/>
    <s v="順天"/>
    <x v="5"/>
    <n v="24.8"/>
    <n v="24.7"/>
    <n v="24.65"/>
    <n v="24.75"/>
    <n v="24.65"/>
    <n v="22"/>
    <n v="-9"/>
    <n v="-5"/>
    <n v="6"/>
    <n v="14"/>
    <n v="0"/>
    <n v="0"/>
    <n v="0"/>
    <n v="0"/>
    <n v="0"/>
    <n v="5.4559999999999999E-3"/>
    <n v="-2.2229999999999997E-3"/>
    <n v="-1.2325000000000001E-3"/>
    <n v="1.485E-3"/>
    <n v="3.4509999999999996E-3"/>
    <n v="0"/>
    <n v="0"/>
    <n v="0"/>
    <n v="0"/>
    <n v="0"/>
  </r>
  <r>
    <s v="5529"/>
    <s v="志嘉"/>
    <x v="5"/>
    <n v="18.3"/>
    <n v="20.100000000000001"/>
    <n v="21.3"/>
    <n v="20.2"/>
    <n v="20.2"/>
    <n v="40"/>
    <n v="18"/>
    <n v="-19"/>
    <n v="-48"/>
    <n v="92"/>
    <n v="0"/>
    <n v="0"/>
    <n v="0"/>
    <n v="0"/>
    <n v="0"/>
    <n v="7.3200000000000001E-3"/>
    <n v="3.6180000000000001E-3"/>
    <n v="-4.0470000000000002E-3"/>
    <n v="-9.6959999999999998E-3"/>
    <n v="1.8584E-2"/>
    <n v="0"/>
    <n v="0"/>
    <n v="0"/>
    <n v="0"/>
    <n v="0"/>
  </r>
  <r>
    <s v="5530"/>
    <s v="龍巖"/>
    <x v="2"/>
    <n v="48.5"/>
    <n v="48.55"/>
    <n v="49.6"/>
    <n v="54.5"/>
    <n v="59.9"/>
    <n v="-35"/>
    <n v="-110"/>
    <n v="17"/>
    <n v="-236"/>
    <n v="-1057"/>
    <n v="0"/>
    <n v="0"/>
    <n v="0"/>
    <n v="0"/>
    <n v="0"/>
    <n v="-1.6975000000000001E-2"/>
    <n v="-5.3405000000000001E-2"/>
    <n v="8.4320000000000003E-3"/>
    <n v="-0.12862000000000001"/>
    <n v="-0.63314300000000001"/>
    <n v="0"/>
    <n v="0"/>
    <n v="0"/>
    <n v="0"/>
    <n v="0"/>
  </r>
  <r>
    <s v="5531"/>
    <s v="鄉林"/>
    <x v="5"/>
    <n v="11.6"/>
    <n v="11.55"/>
    <n v="11.9"/>
    <n v="11.95"/>
    <n v="12.2"/>
    <n v="213"/>
    <n v="-381"/>
    <n v="602"/>
    <n v="145"/>
    <n v="712"/>
    <n v="0"/>
    <n v="0"/>
    <n v="0"/>
    <n v="0"/>
    <n v="0"/>
    <n v="2.4707999999999997E-2"/>
    <n v="-4.4005500000000003E-2"/>
    <n v="7.1638000000000007E-2"/>
    <n v="1.7327499999999999E-2"/>
    <n v="8.6863999999999997E-2"/>
    <n v="0"/>
    <n v="0"/>
    <n v="0"/>
    <n v="0"/>
    <n v="0"/>
  </r>
  <r>
    <s v="5533"/>
    <s v="皇鼎"/>
    <x v="5"/>
    <n v="16.149999999999999"/>
    <n v="16.149999999999999"/>
    <n v="16.05"/>
    <n v="16.05"/>
    <n v="16.149999999999999"/>
    <n v="4"/>
    <n v="-1"/>
    <n v="-11"/>
    <n v="-20"/>
    <n v="-17"/>
    <n v="0"/>
    <n v="0"/>
    <n v="0"/>
    <n v="0"/>
    <n v="0"/>
    <n v="6.4599999999999998E-4"/>
    <n v="-1.615E-4"/>
    <n v="-1.7655000000000001E-3"/>
    <n v="-3.2100000000000002E-3"/>
    <n v="-2.7454999999999997E-3"/>
    <n v="0"/>
    <n v="0"/>
    <n v="0"/>
    <n v="0"/>
    <n v="0"/>
  </r>
  <r>
    <s v="5534"/>
    <s v="長虹"/>
    <x v="5"/>
    <n v="78.2"/>
    <n v="78.2"/>
    <n v="78.599999999999994"/>
    <n v="78.5"/>
    <n v="79"/>
    <n v="19"/>
    <n v="-50"/>
    <n v="46"/>
    <n v="-75"/>
    <n v="33"/>
    <n v="0"/>
    <n v="-3"/>
    <n v="0"/>
    <n v="0"/>
    <n v="0"/>
    <n v="1.4858E-2"/>
    <n v="-3.9100000000000003E-2"/>
    <n v="3.6156000000000001E-2"/>
    <n v="-5.8874999999999997E-2"/>
    <n v="2.6069999999999999E-2"/>
    <n v="0"/>
    <n v="-2.3460000000000004E-3"/>
    <n v="0"/>
    <n v="0"/>
    <n v="0"/>
  </r>
  <r>
    <s v="5536"/>
    <s v="聖暉"/>
    <x v="45"/>
    <n v="185"/>
    <n v="185.5"/>
    <n v="186"/>
    <n v="186.5"/>
    <n v="188"/>
    <n v="-6"/>
    <n v="-68"/>
    <n v="-3"/>
    <n v="-6"/>
    <n v="-14"/>
    <n v="0"/>
    <n v="0"/>
    <n v="0"/>
    <n v="0"/>
    <n v="0"/>
    <n v="-1.11E-2"/>
    <n v="-0.12614"/>
    <n v="-5.5799999999999999E-3"/>
    <n v="-1.119E-2"/>
    <n v="-2.632E-2"/>
    <n v="0"/>
    <n v="0"/>
    <n v="0"/>
    <n v="0"/>
    <n v="0"/>
  </r>
  <r>
    <s v="5538"/>
    <s v="東明-KY"/>
    <x v="12"/>
    <n v="42.85"/>
    <n v="42.75"/>
    <n v="42.2"/>
    <n v="42.2"/>
    <n v="42.8"/>
    <n v="-10"/>
    <n v="17"/>
    <n v="1"/>
    <n v="-8"/>
    <n v="17"/>
    <n v="0"/>
    <n v="0"/>
    <n v="0"/>
    <n v="0"/>
    <n v="0"/>
    <n v="-4.2849999999999997E-3"/>
    <n v="7.2674999999999997E-3"/>
    <n v="4.2200000000000001E-4"/>
    <n v="-3.3760000000000001E-3"/>
    <n v="7.2759999999999995E-3"/>
    <n v="0"/>
    <n v="0"/>
    <n v="0"/>
    <n v="0"/>
    <n v="0"/>
  </r>
  <r>
    <s v="5543"/>
    <s v="桓鼎-KY"/>
    <x v="12"/>
    <n v="57.7"/>
    <n v="57.1"/>
    <n v="57.5"/>
    <n v="57.5"/>
    <n v="57.6"/>
    <n v="0"/>
    <n v="0"/>
    <n v="-1"/>
    <n v="-7"/>
    <n v="-6"/>
    <n v="0"/>
    <n v="0"/>
    <n v="0"/>
    <n v="0"/>
    <n v="0"/>
    <n v="0"/>
    <n v="0"/>
    <n v="-5.7499999999999999E-4"/>
    <n v="-4.0249999999999999E-3"/>
    <n v="-3.4560000000000003E-3"/>
    <n v="0"/>
    <n v="0"/>
    <n v="0"/>
    <n v="0"/>
    <n v="0"/>
  </r>
  <r>
    <s v="5546"/>
    <s v="永固-KY"/>
    <x v="5"/>
    <n v="76.3"/>
    <n v="76"/>
    <n v="78.900000000000006"/>
    <n v="78.5"/>
    <n v="80.3"/>
    <n v="0"/>
    <n v="-12"/>
    <n v="-6"/>
    <n v="-4"/>
    <n v="-5"/>
    <n v="0"/>
    <n v="0"/>
    <n v="0"/>
    <n v="0"/>
    <n v="0"/>
    <n v="0"/>
    <n v="-9.1199999999999996E-3"/>
    <n v="-4.7340000000000004E-3"/>
    <n v="-3.14E-3"/>
    <n v="-4.0150000000000003E-3"/>
    <n v="0"/>
    <n v="0"/>
    <n v="0"/>
    <n v="0"/>
    <n v="0"/>
  </r>
  <r>
    <s v="5601"/>
    <s v="台聯櫃"/>
    <x v="26"/>
    <n v="29.1"/>
    <n v="29.5"/>
    <n v="28.3"/>
    <n v="29.15"/>
    <n v="2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26"/>
    <n v="25.6"/>
    <n v="24.75"/>
    <n v="27.2"/>
    <n v="29.9"/>
    <n v="31.85"/>
    <n v="-327"/>
    <n v="141"/>
    <n v="1400"/>
    <n v="-1339"/>
    <n v="-79"/>
    <n v="0"/>
    <n v="0"/>
    <n v="0"/>
    <n v="0"/>
    <n v="0"/>
    <n v="-8.3712000000000009E-2"/>
    <n v="3.4897499999999998E-2"/>
    <n v="0.38080000000000003"/>
    <n v="-0.40036099999999997"/>
    <n v="-2.51615E-2"/>
    <n v="0"/>
    <n v="0"/>
    <n v="0"/>
    <n v="0"/>
    <n v="0"/>
  </r>
  <r>
    <s v="5604"/>
    <s v="中連貨"/>
    <x v="26"/>
    <n v="88.6"/>
    <n v="88.6"/>
    <n v="89"/>
    <n v="90.1"/>
    <n v="90.4"/>
    <n v="45"/>
    <n v="-18"/>
    <n v="2"/>
    <n v="67"/>
    <n v="9"/>
    <n v="0"/>
    <n v="0"/>
    <n v="0"/>
    <n v="0"/>
    <n v="0"/>
    <n v="3.9869999999999996E-2"/>
    <n v="-1.5948E-2"/>
    <n v="1.7799999999999999E-3"/>
    <n v="6.0366999999999997E-2"/>
    <n v="8.1360000000000009E-3"/>
    <n v="0"/>
    <n v="0"/>
    <n v="0"/>
    <n v="0"/>
    <n v="0"/>
  </r>
  <r>
    <s v="5607"/>
    <s v="遠雄港"/>
    <x v="26"/>
    <n v="29.65"/>
    <n v="32.6"/>
    <n v="32.1"/>
    <n v="32.1"/>
    <n v="32.450000000000003"/>
    <n v="38"/>
    <n v="499"/>
    <n v="-175"/>
    <n v="66"/>
    <n v="30"/>
    <n v="0"/>
    <n v="0"/>
    <n v="0"/>
    <n v="0"/>
    <n v="0"/>
    <n v="1.1267000000000001E-2"/>
    <n v="0.16267400000000001"/>
    <n v="-5.6175000000000003E-2"/>
    <n v="2.1186E-2"/>
    <n v="9.7350000000000006E-3"/>
    <n v="0"/>
    <n v="0"/>
    <n v="0"/>
    <n v="0"/>
    <n v="0"/>
  </r>
  <r>
    <s v="5608"/>
    <s v="四維航"/>
    <x v="26"/>
    <n v="33.25"/>
    <n v="33"/>
    <n v="34.700000000000003"/>
    <n v="35.549999999999997"/>
    <n v="36.25"/>
    <n v="2099"/>
    <n v="-2616"/>
    <n v="3451"/>
    <n v="-2812"/>
    <n v="2394"/>
    <n v="0"/>
    <n v="0"/>
    <n v="0"/>
    <n v="0"/>
    <n v="0"/>
    <n v="0.69791749999999997"/>
    <n v="-0.86328000000000005"/>
    <n v="1.197497"/>
    <n v="-0.99966599999999994"/>
    <n v="0.86782499999999996"/>
    <n v="0"/>
    <n v="0"/>
    <n v="0"/>
    <n v="0"/>
    <n v="0"/>
  </r>
  <r>
    <s v="5609"/>
    <s v="中菲行"/>
    <x v="26"/>
    <n v="74"/>
    <n v="73.599999999999994"/>
    <n v="74.900000000000006"/>
    <n v="78.099999999999994"/>
    <n v="80.2"/>
    <n v="-129"/>
    <n v="-245"/>
    <n v="500"/>
    <n v="198"/>
    <n v="234"/>
    <n v="0"/>
    <n v="0"/>
    <n v="0"/>
    <n v="0"/>
    <n v="0"/>
    <n v="-9.5460000000000003E-2"/>
    <n v="-0.18032000000000001"/>
    <n v="0.3745"/>
    <n v="0.154638"/>
    <n v="0.187668"/>
    <n v="0"/>
    <n v="0"/>
    <n v="0"/>
    <n v="0"/>
    <n v="0"/>
  </r>
  <r>
    <s v="5701"/>
    <s v="劍湖山"/>
    <x v="3"/>
    <n v="2.6"/>
    <n v="2.6"/>
    <n v="2.6"/>
    <n v="2.64"/>
    <n v="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2"/>
    <n v="21.05"/>
    <n v="21.05"/>
    <n v="22.2"/>
    <n v="22"/>
    <n v="-2"/>
    <n v="0"/>
    <n v="-1"/>
    <n v="0"/>
    <n v="0"/>
    <n v="0"/>
    <n v="0"/>
    <n v="0"/>
    <n v="0"/>
    <n v="0"/>
    <n v="-4.44E-4"/>
    <n v="0"/>
    <n v="-2.1049999999999999E-4"/>
    <n v="0"/>
    <n v="0"/>
    <n v="0"/>
    <n v="0"/>
    <n v="0"/>
    <n v="0"/>
    <n v="0"/>
  </r>
  <r>
    <s v="5704"/>
    <s v="老爺知"/>
    <x v="3"/>
    <n v="32.15"/>
    <n v="31.7"/>
    <n v="32"/>
    <n v="31.95"/>
    <n v="31.95"/>
    <n v="1"/>
    <n v="0"/>
    <n v="0"/>
    <n v="0"/>
    <n v="0"/>
    <n v="0"/>
    <n v="0"/>
    <n v="0"/>
    <n v="0"/>
    <n v="0"/>
    <n v="3.2150000000000001E-4"/>
    <n v="0"/>
    <n v="0"/>
    <n v="0"/>
    <n v="0"/>
    <n v="0"/>
    <n v="0"/>
    <n v="0"/>
    <n v="0"/>
    <n v="0"/>
  </r>
  <r>
    <s v="5706"/>
    <s v="鳳凰"/>
    <x v="3"/>
    <n v="35.6"/>
    <n v="35.200000000000003"/>
    <n v="36.9"/>
    <n v="38"/>
    <n v="38.6"/>
    <n v="-13"/>
    <n v="6"/>
    <n v="107"/>
    <n v="10"/>
    <n v="-48"/>
    <n v="0"/>
    <n v="0"/>
    <n v="0"/>
    <n v="0"/>
    <n v="0"/>
    <n v="-4.6280000000000002E-3"/>
    <n v="2.1120000000000002E-3"/>
    <n v="3.9482999999999997E-2"/>
    <n v="3.8E-3"/>
    <n v="-1.8528000000000003E-2"/>
    <n v="0"/>
    <n v="0"/>
    <n v="0"/>
    <n v="0"/>
    <n v="0"/>
  </r>
  <r>
    <s v="5820"/>
    <s v="日盛金"/>
    <x v="62"/>
    <n v="12.85"/>
    <n v="12.85"/>
    <n v="12.9"/>
    <n v="12.95"/>
    <n v="12.9"/>
    <n v="-141"/>
    <n v="-200"/>
    <n v="-2957"/>
    <n v="-2952"/>
    <n v="-2319"/>
    <n v="0"/>
    <n v="0"/>
    <n v="0"/>
    <n v="0"/>
    <n v="0"/>
    <n v="-1.8118499999999999E-2"/>
    <n v="-2.5700000000000001E-2"/>
    <n v="-0.38145300000000004"/>
    <n v="-0.38228400000000001"/>
    <n v="-0.299151"/>
    <n v="0"/>
    <n v="0"/>
    <n v="0"/>
    <n v="0"/>
    <n v="0"/>
  </r>
  <r>
    <s v="5864"/>
    <s v="致和證"/>
    <x v="61"/>
    <n v="23.55"/>
    <n v="23.5"/>
    <n v="24.1"/>
    <n v="23.65"/>
    <n v="25.4"/>
    <n v="-1172"/>
    <n v="284"/>
    <n v="766"/>
    <n v="-618"/>
    <n v="915"/>
    <n v="0"/>
    <n v="0"/>
    <n v="0"/>
    <n v="0"/>
    <n v="0"/>
    <n v="-0.27600600000000003"/>
    <n v="6.6739999999999994E-2"/>
    <n v="0.18460600000000002"/>
    <n v="-0.14615699999999998"/>
    <n v="0.23241000000000001"/>
    <n v="0"/>
    <n v="0"/>
    <n v="0"/>
    <n v="0"/>
    <n v="0"/>
  </r>
  <r>
    <s v="5871"/>
    <s v="中租-KY"/>
    <x v="2"/>
    <n v="209"/>
    <n v="204"/>
    <n v="205.5"/>
    <n v="212.5"/>
    <n v="209.5"/>
    <n v="169"/>
    <n v="-1080"/>
    <n v="178"/>
    <n v="725"/>
    <n v="-604"/>
    <n v="0"/>
    <n v="-19"/>
    <n v="-39"/>
    <n v="1"/>
    <n v="0"/>
    <n v="0.35321000000000002"/>
    <n v="-2.2031999999999998"/>
    <n v="0.36579"/>
    <n v="1.5406249999999999"/>
    <n v="-1.2653799999999999"/>
    <n v="0"/>
    <n v="-3.8760000000000003E-2"/>
    <n v="-8.0144999999999994E-2"/>
    <n v="2.1250000000000002E-3"/>
    <n v="0"/>
  </r>
  <r>
    <s v="5876"/>
    <s v="上海商銀"/>
    <x v="59"/>
    <n v="44.4"/>
    <n v="45.2"/>
    <n v="45.35"/>
    <n v="45.6"/>
    <n v="45.25"/>
    <n v="1365"/>
    <n v="4824"/>
    <n v="2035"/>
    <n v="-414"/>
    <n v="536"/>
    <n v="0"/>
    <n v="0"/>
    <n v="0"/>
    <n v="53"/>
    <n v="0"/>
    <n v="0.60606000000000004"/>
    <n v="2.1804480000000002"/>
    <n v="0.92287249999999998"/>
    <n v="-0.18878400000000001"/>
    <n v="0.24254000000000001"/>
    <n v="0"/>
    <n v="0"/>
    <n v="0"/>
    <n v="2.4168000000000002E-2"/>
    <n v="0"/>
  </r>
  <r>
    <s v="5878"/>
    <s v="台名"/>
    <x v="60"/>
    <n v="49"/>
    <n v="49"/>
    <n v="49"/>
    <n v="48.8"/>
    <n v="48.8"/>
    <n v="1"/>
    <n v="0"/>
    <n v="0"/>
    <n v="0"/>
    <n v="0"/>
    <n v="0"/>
    <n v="0"/>
    <n v="0"/>
    <n v="0"/>
    <n v="0"/>
    <n v="4.8999999999999998E-4"/>
    <n v="0"/>
    <n v="0"/>
    <n v="0"/>
    <n v="0"/>
    <n v="0"/>
    <n v="0"/>
    <n v="0"/>
    <n v="0"/>
    <n v="0"/>
  </r>
  <r>
    <s v="5880"/>
    <s v="合庫金"/>
    <x v="62"/>
    <n v="20.65"/>
    <n v="20.7"/>
    <n v="20.7"/>
    <n v="20.6"/>
    <n v="20.85"/>
    <n v="-4224"/>
    <n v="-2651"/>
    <n v="-2684"/>
    <n v="-4645"/>
    <n v="542"/>
    <n v="0"/>
    <n v="-169"/>
    <n v="7"/>
    <n v="6"/>
    <n v="0"/>
    <n v="-0.87225599999999992"/>
    <n v="-0.54875699999999994"/>
    <n v="-0.55558799999999997"/>
    <n v="-0.95687"/>
    <n v="0.11300700000000001"/>
    <n v="0"/>
    <n v="-3.4983E-2"/>
    <n v="1.449E-3"/>
    <n v="1.2360000000000001E-3"/>
    <n v="0"/>
  </r>
  <r>
    <s v="5902"/>
    <s v="德記"/>
    <x v="9"/>
    <n v="21.95"/>
    <n v="22.55"/>
    <n v="22.55"/>
    <n v="22.6"/>
    <n v="22.65"/>
    <n v="0"/>
    <n v="-1"/>
    <n v="0"/>
    <n v="-2"/>
    <n v="0"/>
    <n v="0"/>
    <n v="0"/>
    <n v="0"/>
    <n v="0"/>
    <n v="0"/>
    <n v="0"/>
    <n v="-2.2550000000000001E-4"/>
    <n v="0"/>
    <n v="-4.5200000000000004E-4"/>
    <n v="0"/>
    <n v="0"/>
    <n v="0"/>
    <n v="0"/>
    <n v="0"/>
    <n v="0"/>
  </r>
  <r>
    <s v="5903"/>
    <s v="全家"/>
    <x v="9"/>
    <n v="265.5"/>
    <n v="267"/>
    <n v="267.5"/>
    <n v="264"/>
    <n v="265"/>
    <n v="-1"/>
    <n v="4"/>
    <n v="1"/>
    <n v="-5"/>
    <n v="4"/>
    <n v="0"/>
    <n v="0"/>
    <n v="0"/>
    <n v="0"/>
    <n v="0"/>
    <n v="-2.6549999999999998E-3"/>
    <n v="1.068E-2"/>
    <n v="2.6749999999999999E-3"/>
    <n v="-1.32E-2"/>
    <n v="1.06E-2"/>
    <n v="0"/>
    <n v="0"/>
    <n v="0"/>
    <n v="0"/>
    <n v="0"/>
  </r>
  <r>
    <s v="5904"/>
    <s v="寶雅"/>
    <x v="9"/>
    <n v="555"/>
    <n v="560"/>
    <n v="551"/>
    <n v="543"/>
    <n v="542"/>
    <n v="35"/>
    <n v="21"/>
    <n v="4"/>
    <n v="-20"/>
    <n v="-58"/>
    <n v="-27"/>
    <n v="-34"/>
    <n v="-10"/>
    <n v="0"/>
    <n v="0"/>
    <n v="0.19425000000000001"/>
    <n v="0.1176"/>
    <n v="2.2040000000000001E-2"/>
    <n v="-0.1086"/>
    <n v="-0.31435999999999997"/>
    <n v="-0.14985000000000001"/>
    <n v="-0.19040000000000001"/>
    <n v="-5.5100000000000003E-2"/>
    <n v="0"/>
    <n v="0"/>
  </r>
  <r>
    <s v="5905"/>
    <s v="南仁湖"/>
    <x v="9"/>
    <n v="13.05"/>
    <n v="12.95"/>
    <n v="12.8"/>
    <n v="12.85"/>
    <n v="13"/>
    <n v="225"/>
    <n v="-591"/>
    <n v="182"/>
    <n v="-121"/>
    <n v="373"/>
    <n v="0"/>
    <n v="0"/>
    <n v="0"/>
    <n v="0"/>
    <n v="0"/>
    <n v="2.93625E-2"/>
    <n v="-7.6534499999999991E-2"/>
    <n v="2.3296000000000001E-2"/>
    <n v="-1.55485E-2"/>
    <n v="4.8489999999999998E-2"/>
    <n v="0"/>
    <n v="0"/>
    <n v="0"/>
    <n v="0"/>
    <n v="0"/>
  </r>
  <r>
    <s v="5906"/>
    <s v="台南-KY"/>
    <x v="9"/>
    <n v="42.9"/>
    <n v="43.2"/>
    <n v="42.3"/>
    <n v="42.35"/>
    <n v="42.5"/>
    <n v="-1"/>
    <n v="0"/>
    <n v="1"/>
    <n v="-2"/>
    <n v="0"/>
    <n v="0"/>
    <n v="0"/>
    <n v="0"/>
    <n v="0"/>
    <n v="0"/>
    <n v="-4.2899999999999997E-4"/>
    <n v="0"/>
    <n v="4.2299999999999998E-4"/>
    <n v="-8.4699999999999999E-4"/>
    <n v="0"/>
    <n v="0"/>
    <n v="0"/>
    <n v="0"/>
    <n v="0"/>
    <n v="0"/>
  </r>
  <r>
    <s v="5907"/>
    <s v="大洋-KY"/>
    <x v="9"/>
    <n v="19"/>
    <n v="19.100000000000001"/>
    <n v="19"/>
    <n v="19"/>
    <n v="19.45"/>
    <n v="9"/>
    <n v="-7"/>
    <n v="1"/>
    <n v="17"/>
    <n v="64"/>
    <n v="0"/>
    <n v="0"/>
    <n v="0"/>
    <n v="0"/>
    <n v="0"/>
    <n v="1.7099999999999999E-3"/>
    <n v="-1.3370000000000001E-3"/>
    <n v="1.9000000000000001E-4"/>
    <n v="3.2299999999999998E-3"/>
    <n v="1.2447999999999999E-2"/>
    <n v="0"/>
    <n v="0"/>
    <n v="0"/>
    <n v="0"/>
    <n v="0"/>
  </r>
  <r>
    <s v="6005"/>
    <s v="群益證"/>
    <x v="61"/>
    <n v="16.649999999999999"/>
    <n v="16.8"/>
    <n v="16.95"/>
    <n v="17.2"/>
    <n v="17.649999999999999"/>
    <n v="324"/>
    <n v="751"/>
    <n v="2252"/>
    <n v="2747"/>
    <n v="2010"/>
    <n v="0"/>
    <n v="-1"/>
    <n v="1"/>
    <n v="1"/>
    <n v="0"/>
    <n v="5.3945999999999994E-2"/>
    <n v="0.126168"/>
    <n v="0.381714"/>
    <n v="0.47248400000000002"/>
    <n v="0.354765"/>
    <n v="0"/>
    <n v="-1.6800000000000002E-4"/>
    <n v="1.695E-4"/>
    <n v="1.7199999999999998E-4"/>
    <n v="0"/>
  </r>
  <r>
    <s v="6015"/>
    <s v="宏遠證"/>
    <x v="61"/>
    <n v="21.75"/>
    <n v="21.45"/>
    <n v="22.55"/>
    <n v="22.65"/>
    <n v="24.9"/>
    <n v="-2817"/>
    <n v="-3203"/>
    <n v="4043"/>
    <n v="-2130"/>
    <n v="3866"/>
    <n v="0"/>
    <n v="0"/>
    <n v="0"/>
    <n v="0"/>
    <n v="0"/>
    <n v="-0.61269750000000001"/>
    <n v="-0.68704349999999992"/>
    <n v="0.91169650000000013"/>
    <n v="-0.48244500000000001"/>
    <n v="0.96263399999999999"/>
    <n v="0"/>
    <n v="0"/>
    <n v="0"/>
    <n v="0"/>
    <n v="0"/>
  </r>
  <r>
    <s v="6016"/>
    <s v="康和證"/>
    <x v="61"/>
    <n v="16.7"/>
    <n v="16.600000000000001"/>
    <n v="16.8"/>
    <n v="16.850000000000001"/>
    <n v="17.55"/>
    <n v="105"/>
    <n v="-117"/>
    <n v="1822"/>
    <n v="631"/>
    <n v="1213"/>
    <n v="0"/>
    <n v="0"/>
    <n v="0"/>
    <n v="0"/>
    <n v="0"/>
    <n v="1.7534999999999999E-2"/>
    <n v="-1.9422000000000002E-2"/>
    <n v="0.30609600000000003"/>
    <n v="0.1063235"/>
    <n v="0.2128815"/>
    <n v="0"/>
    <n v="0"/>
    <n v="0"/>
    <n v="0"/>
    <n v="0"/>
  </r>
  <r>
    <s v="6020"/>
    <s v="大展證"/>
    <x v="61"/>
    <n v="22.45"/>
    <n v="22.5"/>
    <n v="22.6"/>
    <n v="22.6"/>
    <n v="23.8"/>
    <n v="20"/>
    <n v="-34"/>
    <n v="17"/>
    <n v="-8"/>
    <n v="1"/>
    <n v="0"/>
    <n v="0"/>
    <n v="0"/>
    <n v="0"/>
    <n v="0"/>
    <n v="4.4900000000000001E-3"/>
    <n v="-7.6499999999999997E-3"/>
    <n v="3.8420000000000004E-3"/>
    <n v="-1.8080000000000001E-3"/>
    <n v="2.3800000000000001E-4"/>
    <n v="0"/>
    <n v="0"/>
    <n v="0"/>
    <n v="0"/>
    <n v="0"/>
  </r>
  <r>
    <s v="6021"/>
    <s v="大慶證"/>
    <x v="61"/>
    <n v="22.55"/>
    <n v="22.5"/>
    <n v="22.6"/>
    <n v="22.4"/>
    <n v="22.5"/>
    <n v="45"/>
    <n v="-4"/>
    <n v="0"/>
    <n v="-7"/>
    <n v="4"/>
    <n v="0"/>
    <n v="0"/>
    <n v="0"/>
    <n v="0"/>
    <n v="0"/>
    <n v="1.01475E-2"/>
    <n v="-8.9999999999999998E-4"/>
    <n v="0"/>
    <n v="-1.5679999999999997E-3"/>
    <n v="8.9999999999999998E-4"/>
    <n v="0"/>
    <n v="0"/>
    <n v="0"/>
    <n v="0"/>
    <n v="0"/>
  </r>
  <r>
    <s v="6023"/>
    <s v="元大期"/>
    <x v="61"/>
    <n v="50.1"/>
    <n v="50.4"/>
    <n v="50.3"/>
    <n v="50.3"/>
    <n v="50.3"/>
    <n v="-6"/>
    <n v="-4"/>
    <n v="-5"/>
    <n v="-10"/>
    <n v="1"/>
    <n v="0"/>
    <n v="0"/>
    <n v="0"/>
    <n v="0"/>
    <n v="0"/>
    <n v="-3.0060000000000004E-3"/>
    <n v="-2.016E-3"/>
    <n v="-2.5149999999999999E-3"/>
    <n v="-5.0299999999999997E-3"/>
    <n v="5.0299999999999997E-4"/>
    <n v="0"/>
    <n v="0"/>
    <n v="0"/>
    <n v="0"/>
    <n v="0"/>
  </r>
  <r>
    <s v="6024"/>
    <s v="群益期"/>
    <x v="61"/>
    <n v="43.2"/>
    <n v="43.1"/>
    <n v="43.05"/>
    <n v="43.3"/>
    <n v="43.65"/>
    <n v="128"/>
    <n v="-59"/>
    <n v="40"/>
    <n v="64"/>
    <n v="69"/>
    <n v="0"/>
    <n v="0"/>
    <n v="0"/>
    <n v="0"/>
    <n v="0"/>
    <n v="5.5296000000000005E-2"/>
    <n v="-2.5429E-2"/>
    <n v="1.7219999999999999E-2"/>
    <n v="2.7711999999999997E-2"/>
    <n v="3.0118499999999999E-2"/>
    <n v="0"/>
    <n v="0"/>
    <n v="0"/>
    <n v="0"/>
    <n v="0"/>
  </r>
  <r>
    <s v="6026"/>
    <s v="福邦證"/>
    <x v="61"/>
    <n v="16.25"/>
    <n v="16.25"/>
    <n v="16.5"/>
    <n v="16.350000000000001"/>
    <n v="17.100000000000001"/>
    <n v="-655"/>
    <n v="-412"/>
    <n v="1107"/>
    <n v="-265"/>
    <n v="821"/>
    <n v="0"/>
    <n v="0"/>
    <n v="0"/>
    <n v="0"/>
    <n v="0"/>
    <n v="-0.1064375"/>
    <n v="-6.6949999999999996E-2"/>
    <n v="0.18265500000000001"/>
    <n v="-4.3327499999999998E-2"/>
    <n v="0.14039100000000002"/>
    <n v="0"/>
    <n v="0"/>
    <n v="0"/>
    <n v="0"/>
    <n v="0"/>
  </r>
  <r>
    <s v="6101"/>
    <s v="寬魚國際"/>
    <x v="2"/>
    <n v="18.8"/>
    <n v="18.8"/>
    <n v="18.7"/>
    <n v="18.600000000000001"/>
    <n v="19.100000000000001"/>
    <n v="0"/>
    <n v="1"/>
    <n v="0"/>
    <n v="0"/>
    <n v="0"/>
    <n v="0"/>
    <n v="0"/>
    <n v="0"/>
    <n v="0"/>
    <n v="0"/>
    <n v="0"/>
    <n v="1.8800000000000002E-4"/>
    <n v="0"/>
    <n v="0"/>
    <n v="0"/>
    <n v="0"/>
    <n v="0"/>
    <n v="0"/>
    <n v="0"/>
    <n v="0"/>
  </r>
  <r>
    <s v="6103"/>
    <s v="合邦"/>
    <x v="46"/>
    <n v="7.21"/>
    <n v="7.93"/>
    <n v="8.7200000000000006"/>
    <n v="9.59"/>
    <n v="1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56.1"/>
    <n v="58.1"/>
    <n v="58.1"/>
    <n v="58"/>
    <n v="60.1"/>
    <n v="87"/>
    <n v="-167"/>
    <n v="-48"/>
    <n v="232"/>
    <n v="-39"/>
    <n v="0"/>
    <n v="0"/>
    <n v="0"/>
    <n v="0"/>
    <n v="0"/>
    <n v="4.8806999999999996E-2"/>
    <n v="-9.7027000000000002E-2"/>
    <n v="-2.7888000000000003E-2"/>
    <n v="0.13456000000000001"/>
    <n v="-2.3439000000000002E-2"/>
    <n v="0"/>
    <n v="0"/>
    <n v="0"/>
    <n v="0"/>
    <n v="0"/>
  </r>
  <r>
    <s v="6108"/>
    <s v="競國"/>
    <x v="31"/>
    <n v="18.75"/>
    <n v="18.850000000000001"/>
    <n v="18.850000000000001"/>
    <n v="18.7"/>
    <n v="18.8"/>
    <n v="-20"/>
    <n v="-2"/>
    <n v="14"/>
    <n v="-5"/>
    <n v="59"/>
    <n v="0"/>
    <n v="0"/>
    <n v="0"/>
    <n v="0"/>
    <n v="0"/>
    <n v="-3.7499999999999999E-3"/>
    <n v="-3.77E-4"/>
    <n v="2.6390000000000003E-3"/>
    <n v="-9.3499999999999996E-4"/>
    <n v="1.1092000000000001E-2"/>
    <n v="0"/>
    <n v="0"/>
    <n v="0"/>
    <n v="0"/>
    <n v="0"/>
  </r>
  <r>
    <s v="6109"/>
    <s v="亞元"/>
    <x v="10"/>
    <n v="11.65"/>
    <n v="11.7"/>
    <n v="11.75"/>
    <n v="11.85"/>
    <n v="11.95"/>
    <n v="-2"/>
    <n v="-2"/>
    <n v="15"/>
    <n v="7"/>
    <n v="10"/>
    <n v="0"/>
    <n v="0"/>
    <n v="0"/>
    <n v="0"/>
    <n v="0"/>
    <n v="-2.33E-4"/>
    <n v="-2.34E-4"/>
    <n v="1.7625E-3"/>
    <n v="8.2950000000000005E-4"/>
    <n v="1.1950000000000001E-3"/>
    <n v="0"/>
    <n v="0"/>
    <n v="0"/>
    <n v="0"/>
    <n v="0"/>
  </r>
  <r>
    <s v="6111"/>
    <s v="大宇資"/>
    <x v="66"/>
    <n v="59.5"/>
    <n v="59.9"/>
    <n v="60.1"/>
    <n v="60.4"/>
    <n v="60.1"/>
    <n v="16"/>
    <n v="19"/>
    <n v="16"/>
    <n v="-15"/>
    <n v="-22"/>
    <n v="0"/>
    <n v="0"/>
    <n v="0"/>
    <n v="0"/>
    <n v="0"/>
    <n v="9.5200000000000007E-3"/>
    <n v="1.1380999999999999E-2"/>
    <n v="9.6159999999999995E-3"/>
    <n v="-9.0600000000000003E-3"/>
    <n v="-1.3222000000000001E-2"/>
    <n v="0"/>
    <n v="0"/>
    <n v="0"/>
    <n v="0"/>
    <n v="0"/>
  </r>
  <r>
    <s v="6112"/>
    <s v="聚碩"/>
    <x v="55"/>
    <n v="40.65"/>
    <n v="41"/>
    <n v="41.7"/>
    <n v="41.4"/>
    <n v="41.4"/>
    <n v="-34"/>
    <n v="7"/>
    <n v="-16"/>
    <n v="-14"/>
    <n v="-19"/>
    <n v="0"/>
    <n v="0"/>
    <n v="0"/>
    <n v="0"/>
    <n v="0"/>
    <n v="-1.3821E-2"/>
    <n v="2.8700000000000002E-3"/>
    <n v="-6.6720000000000008E-3"/>
    <n v="-5.7959999999999999E-3"/>
    <n v="-7.8659999999999997E-3"/>
    <n v="0"/>
    <n v="0"/>
    <n v="0"/>
    <n v="0"/>
    <n v="0"/>
  </r>
  <r>
    <s v="6113"/>
    <s v="亞矽"/>
    <x v="14"/>
    <n v="12.05"/>
    <n v="12.05"/>
    <n v="12.15"/>
    <n v="12.1"/>
    <n v="12.3"/>
    <n v="18"/>
    <n v="-15"/>
    <n v="76"/>
    <n v="1"/>
    <n v="4"/>
    <n v="0"/>
    <n v="0"/>
    <n v="0"/>
    <n v="0"/>
    <n v="0"/>
    <n v="2.1689999999999999E-3"/>
    <n v="-1.8075000000000001E-3"/>
    <n v="9.2339999999999992E-3"/>
    <n v="1.21E-4"/>
    <n v="4.9200000000000003E-4"/>
    <n v="0"/>
    <n v="0"/>
    <n v="0"/>
    <n v="0"/>
    <n v="0"/>
  </r>
  <r>
    <s v="6114"/>
    <s v="久威"/>
    <x v="31"/>
    <n v="23.9"/>
    <n v="24.3"/>
    <n v="24.2"/>
    <n v="24.1"/>
    <n v="24.3"/>
    <n v="-4"/>
    <n v="4"/>
    <n v="-3"/>
    <n v="-10"/>
    <n v="-4"/>
    <n v="0"/>
    <n v="0"/>
    <n v="0"/>
    <n v="0"/>
    <n v="0"/>
    <n v="-9.5599999999999993E-4"/>
    <n v="9.7199999999999999E-4"/>
    <n v="-7.2599999999999997E-4"/>
    <n v="-2.4099999999999998E-3"/>
    <n v="-9.7199999999999999E-4"/>
    <n v="0"/>
    <n v="0"/>
    <n v="0"/>
    <n v="0"/>
    <n v="0"/>
  </r>
  <r>
    <s v="6115"/>
    <s v="鎰勝"/>
    <x v="15"/>
    <n v="43.15"/>
    <n v="43.3"/>
    <n v="43.35"/>
    <n v="43.55"/>
    <n v="43.65"/>
    <n v="10"/>
    <n v="-58"/>
    <n v="-123"/>
    <n v="-65"/>
    <n v="-19"/>
    <n v="0"/>
    <n v="0"/>
    <n v="0"/>
    <n v="0"/>
    <n v="0"/>
    <n v="4.3150000000000003E-3"/>
    <n v="-2.5113999999999997E-2"/>
    <n v="-5.33205E-2"/>
    <n v="-2.8307499999999999E-2"/>
    <n v="-8.2935000000000005E-3"/>
    <n v="0"/>
    <n v="0"/>
    <n v="0"/>
    <n v="0"/>
    <n v="0"/>
  </r>
  <r>
    <s v="6116"/>
    <s v="彩晶"/>
    <x v="52"/>
    <n v="19.7"/>
    <n v="20.8"/>
    <n v="20.2"/>
    <n v="20.2"/>
    <n v="21.3"/>
    <n v="-3945"/>
    <n v="5334"/>
    <n v="-28067"/>
    <n v="-6645"/>
    <n v="3015"/>
    <n v="0"/>
    <n v="88"/>
    <n v="543"/>
    <n v="0"/>
    <n v="0"/>
    <n v="-0.77716499999999999"/>
    <n v="1.109472"/>
    <n v="-5.6695340000000005"/>
    <n v="-1.34229"/>
    <n v="0.64219499999999996"/>
    <n v="0"/>
    <n v="1.8304000000000001E-2"/>
    <n v="0.10968600000000001"/>
    <n v="0"/>
    <n v="0"/>
  </r>
  <r>
    <s v="6117"/>
    <s v="迎廣"/>
    <x v="42"/>
    <n v="16.2"/>
    <n v="16.55"/>
    <n v="16.100000000000001"/>
    <n v="15.95"/>
    <n v="16"/>
    <n v="4"/>
    <n v="1"/>
    <n v="0"/>
    <n v="-3"/>
    <n v="-1"/>
    <n v="0"/>
    <n v="0"/>
    <n v="0"/>
    <n v="0"/>
    <n v="0"/>
    <n v="6.4799999999999992E-4"/>
    <n v="1.6550000000000001E-4"/>
    <n v="0"/>
    <n v="-4.7849999999999992E-4"/>
    <n v="-1.6000000000000001E-4"/>
    <n v="0"/>
    <n v="0"/>
    <n v="0"/>
    <n v="0"/>
    <n v="0"/>
  </r>
  <r>
    <s v="6118"/>
    <s v="建達"/>
    <x v="41"/>
    <n v="12.45"/>
    <n v="12.75"/>
    <n v="12.5"/>
    <n v="12.7"/>
    <n v="13"/>
    <n v="226"/>
    <n v="28"/>
    <n v="49"/>
    <n v="-30"/>
    <n v="-175"/>
    <n v="0"/>
    <n v="0"/>
    <n v="0"/>
    <n v="0"/>
    <n v="0"/>
    <n v="2.8136999999999999E-2"/>
    <n v="3.5699999999999998E-3"/>
    <n v="6.1250000000000002E-3"/>
    <n v="-3.81E-3"/>
    <n v="-2.2749999999999999E-2"/>
    <n v="0"/>
    <n v="0"/>
    <n v="0"/>
    <n v="0"/>
    <n v="0"/>
  </r>
  <r>
    <s v="6120"/>
    <s v="達運"/>
    <x v="65"/>
    <n v="13.2"/>
    <n v="13.4"/>
    <n v="13.55"/>
    <n v="13.35"/>
    <n v="13.65"/>
    <n v="1026"/>
    <n v="213"/>
    <n v="357"/>
    <n v="96"/>
    <n v="663"/>
    <n v="0"/>
    <n v="0"/>
    <n v="0"/>
    <n v="0"/>
    <n v="0"/>
    <n v="0.135432"/>
    <n v="2.8542000000000001E-2"/>
    <n v="4.8373500000000007E-2"/>
    <n v="1.2815999999999999E-2"/>
    <n v="9.049950000000001E-2"/>
    <n v="0"/>
    <n v="0"/>
    <n v="0"/>
    <n v="0"/>
    <n v="0"/>
  </r>
  <r>
    <s v="6121"/>
    <s v="新普"/>
    <x v="7"/>
    <n v="353.5"/>
    <n v="358"/>
    <n v="355.5"/>
    <n v="361"/>
    <n v="365"/>
    <n v="106"/>
    <n v="147"/>
    <n v="76"/>
    <n v="271"/>
    <n v="247"/>
    <n v="0"/>
    <n v="0"/>
    <n v="0"/>
    <n v="0"/>
    <n v="0"/>
    <n v="0.37470999999999999"/>
    <n v="0.52625999999999995"/>
    <n v="0.27017999999999998"/>
    <n v="0.97831000000000001"/>
    <n v="0.90154999999999996"/>
    <n v="0"/>
    <n v="0"/>
    <n v="0"/>
    <n v="0"/>
    <n v="0"/>
  </r>
  <r>
    <s v="6122"/>
    <s v="擎邦"/>
    <x v="45"/>
    <n v="10.4"/>
    <n v="10.5"/>
    <n v="10.65"/>
    <n v="10.55"/>
    <n v="10.7"/>
    <n v="2"/>
    <n v="0"/>
    <n v="27"/>
    <n v="-4"/>
    <n v="0"/>
    <n v="0"/>
    <n v="0"/>
    <n v="0"/>
    <n v="0"/>
    <n v="0"/>
    <n v="2.0800000000000001E-4"/>
    <n v="0"/>
    <n v="2.8755E-3"/>
    <n v="-4.2200000000000001E-4"/>
    <n v="0"/>
    <n v="0"/>
    <n v="0"/>
    <n v="0"/>
    <n v="0"/>
    <n v="0"/>
  </r>
  <r>
    <s v="6123"/>
    <s v="上奇"/>
    <x v="41"/>
    <n v="49.65"/>
    <n v="50"/>
    <n v="49.85"/>
    <n v="50"/>
    <n v="50.3"/>
    <n v="11"/>
    <n v="-20"/>
    <n v="-14"/>
    <n v="-5"/>
    <n v="-5"/>
    <n v="0"/>
    <n v="0"/>
    <n v="0"/>
    <n v="0"/>
    <n v="0"/>
    <n v="5.4614999999999993E-3"/>
    <n v="-0.01"/>
    <n v="-6.979E-3"/>
    <n v="-2.5000000000000001E-3"/>
    <n v="-2.5149999999999999E-3"/>
    <n v="0"/>
    <n v="0"/>
    <n v="0"/>
    <n v="0"/>
    <n v="0"/>
  </r>
  <r>
    <s v="6124"/>
    <s v="業強"/>
    <x v="39"/>
    <n v="27.1"/>
    <n v="27.2"/>
    <n v="26.75"/>
    <n v="27"/>
    <n v="27.3"/>
    <n v="4"/>
    <n v="-1"/>
    <n v="-1"/>
    <n v="0"/>
    <n v="2"/>
    <n v="0"/>
    <n v="0"/>
    <n v="0"/>
    <n v="0"/>
    <n v="0"/>
    <n v="1.0840000000000001E-3"/>
    <n v="-2.72E-4"/>
    <n v="-2.675E-4"/>
    <n v="0"/>
    <n v="5.4600000000000004E-4"/>
    <n v="0"/>
    <n v="0"/>
    <n v="0"/>
    <n v="0"/>
    <n v="0"/>
  </r>
  <r>
    <s v="6125"/>
    <s v="廣運"/>
    <x v="45"/>
    <n v="22.4"/>
    <n v="22.5"/>
    <n v="23"/>
    <n v="22.65"/>
    <n v="22.9"/>
    <n v="204"/>
    <n v="-69"/>
    <n v="498"/>
    <n v="-178"/>
    <n v="286"/>
    <n v="0"/>
    <n v="0"/>
    <n v="0"/>
    <n v="0"/>
    <n v="0"/>
    <n v="4.5695999999999994E-2"/>
    <n v="-1.5525000000000001E-2"/>
    <n v="0.11454"/>
    <n v="-4.0316999999999999E-2"/>
    <n v="6.5493999999999997E-2"/>
    <n v="0"/>
    <n v="0"/>
    <n v="0"/>
    <n v="0"/>
    <n v="0"/>
  </r>
  <r>
    <s v="6126"/>
    <s v="信音"/>
    <x v="15"/>
    <n v="23.95"/>
    <n v="24.55"/>
    <n v="24.5"/>
    <n v="24.45"/>
    <n v="24.4"/>
    <n v="93"/>
    <n v="-38"/>
    <n v="-77"/>
    <n v="13"/>
    <n v="-114"/>
    <n v="0"/>
    <n v="0"/>
    <n v="0"/>
    <n v="0"/>
    <n v="0"/>
    <n v="2.2273499999999998E-2"/>
    <n v="-9.3290000000000005E-3"/>
    <n v="-1.8865E-2"/>
    <n v="3.1784999999999995E-3"/>
    <n v="-2.7816E-2"/>
    <n v="0"/>
    <n v="0"/>
    <n v="0"/>
    <n v="0"/>
    <n v="0"/>
  </r>
  <r>
    <s v="6127"/>
    <s v="九豪"/>
    <x v="34"/>
    <n v="24.9"/>
    <n v="25.7"/>
    <n v="26.1"/>
    <n v="25.9"/>
    <n v="26.3"/>
    <n v="520"/>
    <n v="-395"/>
    <n v="235"/>
    <n v="120"/>
    <n v="154"/>
    <n v="0"/>
    <n v="0"/>
    <n v="0"/>
    <n v="0"/>
    <n v="0"/>
    <n v="0.12948000000000001"/>
    <n v="-0.10151499999999999"/>
    <n v="6.1335000000000001E-2"/>
    <n v="3.108E-2"/>
    <n v="4.0502000000000003E-2"/>
    <n v="0"/>
    <n v="0"/>
    <n v="0"/>
    <n v="0"/>
    <n v="0"/>
  </r>
  <r>
    <s v="6128"/>
    <s v="上福"/>
    <x v="16"/>
    <n v="24.75"/>
    <n v="24.95"/>
    <n v="25"/>
    <n v="24.85"/>
    <n v="24.9"/>
    <n v="-1"/>
    <n v="4"/>
    <n v="1"/>
    <n v="-12"/>
    <n v="-14"/>
    <n v="0"/>
    <n v="0"/>
    <n v="0"/>
    <n v="0"/>
    <n v="0"/>
    <n v="-2.475E-4"/>
    <n v="9.9799999999999997E-4"/>
    <n v="2.5000000000000001E-4"/>
    <n v="-2.9820000000000003E-3"/>
    <n v="-3.4859999999999995E-3"/>
    <n v="0"/>
    <n v="0"/>
    <n v="0"/>
    <n v="0"/>
    <n v="0"/>
  </r>
  <r>
    <s v="6129"/>
    <s v="普誠"/>
    <x v="46"/>
    <n v="28.95"/>
    <n v="31.8"/>
    <n v="32.75"/>
    <n v="31.65"/>
    <n v="31.9"/>
    <n v="-620"/>
    <n v="-215"/>
    <n v="-2697"/>
    <n v="-350"/>
    <n v="-456"/>
    <n v="0"/>
    <n v="0"/>
    <n v="0"/>
    <n v="0"/>
    <n v="0"/>
    <n v="-0.17949000000000001"/>
    <n v="-6.837E-2"/>
    <n v="-0.88326749999999998"/>
    <n v="-0.110775"/>
    <n v="-0.14546400000000001"/>
    <n v="0"/>
    <n v="0"/>
    <n v="0"/>
    <n v="0"/>
    <n v="0"/>
  </r>
  <r>
    <s v="6130"/>
    <s v="星寶國際"/>
    <x v="13"/>
    <n v="19.2"/>
    <n v="19.100000000000001"/>
    <n v="19.75"/>
    <n v="20.350000000000001"/>
    <n v="19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5"/>
    <n v="9.24"/>
    <n v="9.26"/>
    <n v="9.26"/>
    <n v="9.27"/>
    <n v="9.3800000000000008"/>
    <n v="14"/>
    <n v="-29"/>
    <n v="1"/>
    <n v="-16"/>
    <n v="28"/>
    <n v="0"/>
    <n v="0"/>
    <n v="0"/>
    <n v="0"/>
    <n v="0"/>
    <n v="1.2936000000000002E-3"/>
    <n v="-2.6854000000000001E-3"/>
    <n v="9.2600000000000001E-5"/>
    <n v="-1.4831999999999998E-3"/>
    <n v="2.6264000000000005E-3"/>
    <n v="0"/>
    <n v="0"/>
    <n v="0"/>
    <n v="0"/>
    <n v="0"/>
  </r>
  <r>
    <s v="6134"/>
    <s v="萬旭"/>
    <x v="15"/>
    <n v="16.899999999999999"/>
    <n v="17.55"/>
    <n v="18.25"/>
    <n v="17.8"/>
    <n v="18.649999999999999"/>
    <n v="6"/>
    <n v="-12"/>
    <n v="-3"/>
    <n v="-14"/>
    <n v="-21"/>
    <n v="0"/>
    <n v="0"/>
    <n v="0"/>
    <n v="0"/>
    <n v="0"/>
    <n v="1.0139999999999999E-3"/>
    <n v="-2.1060000000000002E-3"/>
    <n v="-5.4750000000000003E-4"/>
    <n v="-2.4920000000000003E-3"/>
    <n v="-3.9164999999999998E-3"/>
    <n v="0"/>
    <n v="0"/>
    <n v="0"/>
    <n v="0"/>
    <n v="0"/>
  </r>
  <r>
    <s v="6136"/>
    <s v="富爾特"/>
    <x v="41"/>
    <n v="17.25"/>
    <n v="17.2"/>
    <n v="17.25"/>
    <n v="17.350000000000001"/>
    <n v="17.399999999999999"/>
    <n v="-5"/>
    <n v="-3"/>
    <n v="1"/>
    <n v="1"/>
    <n v="0"/>
    <n v="0"/>
    <n v="0"/>
    <n v="0"/>
    <n v="0"/>
    <n v="0"/>
    <n v="-8.6249999999999999E-4"/>
    <n v="-5.1599999999999997E-4"/>
    <n v="1.7249999999999999E-4"/>
    <n v="1.7350000000000002E-4"/>
    <n v="0"/>
    <n v="0"/>
    <n v="0"/>
    <n v="0"/>
    <n v="0"/>
    <n v="0"/>
  </r>
  <r>
    <s v="6138"/>
    <s v="茂達"/>
    <x v="46"/>
    <n v="132"/>
    <n v="135"/>
    <n v="142"/>
    <n v="135.5"/>
    <n v="140.5"/>
    <n v="-159"/>
    <n v="-261"/>
    <n v="309"/>
    <n v="-1611"/>
    <n v="653"/>
    <n v="401"/>
    <n v="297"/>
    <n v="120"/>
    <n v="297"/>
    <n v="-147"/>
    <n v="-0.20988000000000001"/>
    <n v="-0.35235"/>
    <n v="0.43878"/>
    <n v="-2.1829049999999999"/>
    <n v="0.91746499999999997"/>
    <n v="0.52932000000000001"/>
    <n v="0.40094999999999997"/>
    <n v="0.1704"/>
    <n v="0.40243499999999999"/>
    <n v="-0.206535"/>
  </r>
  <r>
    <s v="6139"/>
    <s v="亞翔"/>
    <x v="45"/>
    <n v="28.05"/>
    <n v="28.2"/>
    <n v="28.5"/>
    <n v="28.05"/>
    <n v="28.65"/>
    <n v="244"/>
    <n v="14"/>
    <n v="39"/>
    <n v="39"/>
    <n v="147"/>
    <n v="0"/>
    <n v="0"/>
    <n v="0"/>
    <n v="0"/>
    <n v="0"/>
    <n v="6.8442000000000003E-2"/>
    <n v="3.9480000000000001E-3"/>
    <n v="1.1115E-2"/>
    <n v="1.0939500000000001E-2"/>
    <n v="4.21155E-2"/>
    <n v="0"/>
    <n v="0"/>
    <n v="0"/>
    <n v="0"/>
    <n v="0"/>
  </r>
  <r>
    <s v="6140"/>
    <s v="訊達"/>
    <x v="55"/>
    <n v="14.1"/>
    <n v="14.4"/>
    <n v="14.2"/>
    <n v="14.35"/>
    <n v="14.25"/>
    <n v="12"/>
    <n v="2"/>
    <n v="0"/>
    <n v="-5"/>
    <n v="-1"/>
    <n v="0"/>
    <n v="0"/>
    <n v="0"/>
    <n v="0"/>
    <n v="0"/>
    <n v="1.6919999999999999E-3"/>
    <n v="2.8800000000000001E-4"/>
    <n v="0"/>
    <n v="-7.1750000000000004E-4"/>
    <n v="-1.4249999999999999E-4"/>
    <n v="0"/>
    <n v="0"/>
    <n v="0"/>
    <n v="0"/>
    <n v="0"/>
  </r>
  <r>
    <s v="6141"/>
    <s v="柏承"/>
    <x v="31"/>
    <n v="26.7"/>
    <n v="27.65"/>
    <n v="27.3"/>
    <n v="27.4"/>
    <n v="27.45"/>
    <n v="33"/>
    <n v="-162"/>
    <n v="-113"/>
    <n v="-9"/>
    <n v="-18"/>
    <n v="0"/>
    <n v="0"/>
    <n v="0"/>
    <n v="0"/>
    <n v="0"/>
    <n v="8.8109999999999994E-3"/>
    <n v="-4.4792999999999999E-2"/>
    <n v="-3.0849000000000001E-2"/>
    <n v="-2.4659999999999999E-3"/>
    <n v="-4.9410000000000001E-3"/>
    <n v="0"/>
    <n v="0"/>
    <n v="0"/>
    <n v="0"/>
    <n v="0"/>
  </r>
  <r>
    <s v="6142"/>
    <s v="友勁"/>
    <x v="37"/>
    <n v="12.15"/>
    <n v="11.9"/>
    <n v="12.15"/>
    <n v="11.95"/>
    <n v="12.05"/>
    <n v="271"/>
    <n v="171"/>
    <n v="208"/>
    <n v="-75"/>
    <n v="116"/>
    <n v="0"/>
    <n v="0"/>
    <n v="0"/>
    <n v="0"/>
    <n v="0"/>
    <n v="3.2926500000000004E-2"/>
    <n v="2.0349000000000003E-2"/>
    <n v="2.5272000000000003E-2"/>
    <n v="-8.9625E-3"/>
    <n v="1.3978000000000003E-2"/>
    <n v="0"/>
    <n v="0"/>
    <n v="0"/>
    <n v="0"/>
    <n v="0"/>
  </r>
  <r>
    <s v="6143"/>
    <s v="振曜"/>
    <x v="37"/>
    <n v="44.7"/>
    <n v="45.15"/>
    <n v="44.9"/>
    <n v="44.4"/>
    <n v="44.65"/>
    <n v="141"/>
    <n v="78"/>
    <n v="15"/>
    <n v="36"/>
    <n v="100"/>
    <n v="0"/>
    <n v="0"/>
    <n v="0"/>
    <n v="0"/>
    <n v="0"/>
    <n v="6.3027000000000014E-2"/>
    <n v="3.5216999999999998E-2"/>
    <n v="6.7349999999999997E-3"/>
    <n v="1.5983999999999998E-2"/>
    <n v="4.4650000000000002E-2"/>
    <n v="0"/>
    <n v="0"/>
    <n v="0"/>
    <n v="0"/>
    <n v="0"/>
  </r>
  <r>
    <s v="6144"/>
    <s v="得利影"/>
    <x v="41"/>
    <n v="16.399999999999999"/>
    <n v="15.6"/>
    <n v="15.7"/>
    <n v="17.100000000000001"/>
    <n v="16.95"/>
    <n v="0"/>
    <n v="0"/>
    <n v="0"/>
    <n v="-3"/>
    <n v="8"/>
    <n v="0"/>
    <n v="0"/>
    <n v="0"/>
    <n v="0"/>
    <n v="0"/>
    <n v="0"/>
    <n v="0"/>
    <n v="0"/>
    <n v="-5.13E-4"/>
    <n v="1.356E-3"/>
    <n v="0"/>
    <n v="0"/>
    <n v="0"/>
    <n v="0"/>
    <n v="0"/>
  </r>
  <r>
    <s v="6146"/>
    <s v="耕興"/>
    <x v="35"/>
    <n v="239.5"/>
    <n v="241.5"/>
    <n v="239"/>
    <n v="239"/>
    <n v="241"/>
    <n v="-15"/>
    <n v="-27"/>
    <n v="-32"/>
    <n v="-10"/>
    <n v="-9"/>
    <n v="0"/>
    <n v="0"/>
    <n v="0"/>
    <n v="0"/>
    <n v="0"/>
    <n v="-3.5924999999999999E-2"/>
    <n v="-6.5204999999999999E-2"/>
    <n v="-7.6480000000000006E-2"/>
    <n v="-2.3900000000000001E-2"/>
    <n v="-2.1690000000000001E-2"/>
    <n v="0"/>
    <n v="0"/>
    <n v="0"/>
    <n v="0"/>
    <n v="0"/>
  </r>
  <r>
    <s v="6147"/>
    <s v="頎邦"/>
    <x v="35"/>
    <n v="65.099999999999994"/>
    <n v="66.900000000000006"/>
    <n v="67.3"/>
    <n v="66"/>
    <n v="68.2"/>
    <n v="223"/>
    <n v="270"/>
    <n v="-491"/>
    <n v="-2298"/>
    <n v="796"/>
    <n v="1"/>
    <n v="157"/>
    <n v="-55"/>
    <n v="266"/>
    <n v="189"/>
    <n v="0.145173"/>
    <n v="0.18063000000000001"/>
    <n v="-0.33044299999999993"/>
    <n v="-1.51668"/>
    <n v="0.54287200000000002"/>
    <n v="6.5099999999999999E-4"/>
    <n v="0.10503300000000002"/>
    <n v="-3.7014999999999999E-2"/>
    <n v="0.17555999999999999"/>
    <n v="0.12889800000000001"/>
  </r>
  <r>
    <s v="6148"/>
    <s v="驊宏資"/>
    <x v="55"/>
    <n v="13.2"/>
    <n v="14.2"/>
    <n v="14"/>
    <n v="13.8"/>
    <n v="13.9"/>
    <n v="0"/>
    <n v="-34"/>
    <n v="-13"/>
    <n v="-29"/>
    <n v="-13"/>
    <n v="0"/>
    <n v="0"/>
    <n v="0"/>
    <n v="0"/>
    <n v="0"/>
    <n v="0"/>
    <n v="-4.8279999999999998E-3"/>
    <n v="-1.82E-3"/>
    <n v="-4.0020000000000003E-3"/>
    <n v="-1.8070000000000002E-3"/>
    <n v="0"/>
    <n v="0"/>
    <n v="0"/>
    <n v="0"/>
    <n v="0"/>
  </r>
  <r>
    <s v="6150"/>
    <s v="撼訊"/>
    <x v="54"/>
    <n v="142"/>
    <n v="151"/>
    <n v="155"/>
    <n v="152"/>
    <n v="153.5"/>
    <n v="60"/>
    <n v="177"/>
    <n v="-6"/>
    <n v="-13"/>
    <n v="-121"/>
    <n v="0"/>
    <n v="0"/>
    <n v="0"/>
    <n v="0"/>
    <n v="0"/>
    <n v="8.5199999999999998E-2"/>
    <n v="0.26727000000000001"/>
    <n v="-9.2999999999999992E-3"/>
    <n v="-1.976E-2"/>
    <n v="-0.18573500000000001"/>
    <n v="0"/>
    <n v="0"/>
    <n v="0"/>
    <n v="0"/>
    <n v="0"/>
  </r>
  <r>
    <s v="6151"/>
    <s v="晉倫"/>
    <x v="14"/>
    <n v="41.5"/>
    <n v="41.15"/>
    <n v="41.85"/>
    <n v="41.4"/>
    <n v="41.55"/>
    <n v="69"/>
    <n v="-43"/>
    <n v="120"/>
    <n v="-15"/>
    <n v="24"/>
    <n v="0"/>
    <n v="0"/>
    <n v="0"/>
    <n v="0"/>
    <n v="0"/>
    <n v="2.8635000000000001E-2"/>
    <n v="-1.7694500000000002E-2"/>
    <n v="5.0220000000000001E-2"/>
    <n v="-6.2100000000000002E-3"/>
    <n v="9.972E-3"/>
    <n v="0"/>
    <n v="0"/>
    <n v="0"/>
    <n v="0"/>
    <n v="0"/>
  </r>
  <r>
    <s v="6152"/>
    <s v="百一"/>
    <x v="32"/>
    <n v="10.1"/>
    <n v="10.15"/>
    <n v="10.35"/>
    <n v="10.45"/>
    <n v="10.5"/>
    <n v="253"/>
    <n v="53"/>
    <n v="156"/>
    <n v="38"/>
    <n v="-234"/>
    <n v="0"/>
    <n v="5"/>
    <n v="2"/>
    <n v="0"/>
    <n v="0"/>
    <n v="2.5552999999999996E-2"/>
    <n v="5.3795000000000006E-3"/>
    <n v="1.6146000000000001E-2"/>
    <n v="3.9709999999999997E-3"/>
    <n v="-2.4570000000000002E-2"/>
    <n v="0"/>
    <n v="5.0750000000000003E-4"/>
    <n v="2.0699999999999999E-4"/>
    <n v="0"/>
    <n v="0"/>
  </r>
  <r>
    <s v="6153"/>
    <s v="嘉聯益"/>
    <x v="31"/>
    <n v="29"/>
    <n v="29.1"/>
    <n v="29.3"/>
    <n v="29.2"/>
    <n v="29.95"/>
    <n v="-231"/>
    <n v="-689"/>
    <n v="1403"/>
    <n v="-16"/>
    <n v="575"/>
    <n v="0"/>
    <n v="0"/>
    <n v="0"/>
    <n v="0"/>
    <n v="0"/>
    <n v="-6.6989999999999994E-2"/>
    <n v="-0.20049900000000001"/>
    <n v="0.41107900000000003"/>
    <n v="-4.6719999999999999E-3"/>
    <n v="0.17221249999999999"/>
    <n v="0"/>
    <n v="0"/>
    <n v="0"/>
    <n v="0"/>
    <n v="0"/>
  </r>
  <r>
    <s v="6154"/>
    <s v="順發"/>
    <x v="41"/>
    <n v="13"/>
    <n v="13"/>
    <n v="13"/>
    <n v="13.05"/>
    <n v="13.15"/>
    <n v="6"/>
    <n v="0"/>
    <n v="0"/>
    <n v="27"/>
    <n v="1"/>
    <n v="0"/>
    <n v="0"/>
    <n v="0"/>
    <n v="0"/>
    <n v="0"/>
    <n v="7.7999999999999999E-4"/>
    <n v="0"/>
    <n v="0"/>
    <n v="3.5235000000000002E-3"/>
    <n v="1.315E-4"/>
    <n v="0"/>
    <n v="0"/>
    <n v="0"/>
    <n v="0"/>
    <n v="0"/>
  </r>
  <r>
    <s v="6155"/>
    <s v="鈞寶"/>
    <x v="34"/>
    <n v="25.05"/>
    <n v="25.4"/>
    <n v="25.3"/>
    <n v="25.3"/>
    <n v="25.65"/>
    <n v="112"/>
    <n v="169"/>
    <n v="89"/>
    <n v="108"/>
    <n v="134"/>
    <n v="0"/>
    <n v="0"/>
    <n v="0"/>
    <n v="0"/>
    <n v="0"/>
    <n v="2.8055999999999998E-2"/>
    <n v="4.2925999999999992E-2"/>
    <n v="2.2517000000000002E-2"/>
    <n v="2.7324000000000001E-2"/>
    <n v="3.4370999999999999E-2"/>
    <n v="0"/>
    <n v="0"/>
    <n v="0"/>
    <n v="0"/>
    <n v="0"/>
  </r>
  <r>
    <s v="6156"/>
    <s v="松上"/>
    <x v="31"/>
    <n v="17.350000000000001"/>
    <n v="17.899999999999999"/>
    <n v="17.55"/>
    <n v="17.55"/>
    <n v="17.850000000000001"/>
    <n v="147"/>
    <n v="132"/>
    <n v="-13"/>
    <n v="21"/>
    <n v="102"/>
    <n v="0"/>
    <n v="0"/>
    <n v="0"/>
    <n v="0"/>
    <n v="0"/>
    <n v="2.5504500000000003E-2"/>
    <n v="2.3627999999999996E-2"/>
    <n v="-2.2815000000000001E-3"/>
    <n v="3.6855E-3"/>
    <n v="1.8207000000000001E-2"/>
    <n v="0"/>
    <n v="0"/>
    <n v="0"/>
    <n v="0"/>
    <n v="0"/>
  </r>
  <r>
    <s v="6158"/>
    <s v="禾昌"/>
    <x v="15"/>
    <n v="28.45"/>
    <n v="29.4"/>
    <n v="28.7"/>
    <n v="28.7"/>
    <n v="29"/>
    <n v="10"/>
    <n v="26"/>
    <n v="7"/>
    <n v="19"/>
    <n v="21"/>
    <n v="0"/>
    <n v="0"/>
    <n v="0"/>
    <n v="0"/>
    <n v="0"/>
    <n v="2.8449999999999999E-3"/>
    <n v="7.6439999999999998E-3"/>
    <n v="2.0089999999999999E-3"/>
    <n v="5.4529999999999995E-3"/>
    <n v="6.0899999999999999E-3"/>
    <n v="0"/>
    <n v="0"/>
    <n v="0"/>
    <n v="0"/>
    <n v="0"/>
  </r>
  <r>
    <s v="6160"/>
    <s v="欣技"/>
    <x v="57"/>
    <n v="18.850000000000001"/>
    <n v="19.3"/>
    <n v="19.5"/>
    <n v="19.5"/>
    <n v="19.45"/>
    <n v="63"/>
    <n v="68"/>
    <n v="14"/>
    <n v="-23"/>
    <n v="90"/>
    <n v="0"/>
    <n v="0"/>
    <n v="0"/>
    <n v="0"/>
    <n v="0"/>
    <n v="1.1875500000000002E-2"/>
    <n v="1.3124E-2"/>
    <n v="2.7299999999999998E-3"/>
    <n v="-4.4850000000000003E-3"/>
    <n v="1.7505E-2"/>
    <n v="0"/>
    <n v="0"/>
    <n v="0"/>
    <n v="0"/>
    <n v="0"/>
  </r>
  <r>
    <s v="6161"/>
    <s v="捷波"/>
    <x v="36"/>
    <n v="21.25"/>
    <n v="21.3"/>
    <n v="21.35"/>
    <n v="21.45"/>
    <n v="21.55"/>
    <n v="25"/>
    <n v="51"/>
    <n v="28"/>
    <n v="95"/>
    <n v="79"/>
    <n v="0"/>
    <n v="0"/>
    <n v="0"/>
    <n v="0"/>
    <n v="0"/>
    <n v="5.3125000000000004E-3"/>
    <n v="1.0862999999999999E-2"/>
    <n v="5.9780000000000007E-3"/>
    <n v="2.03775E-2"/>
    <n v="1.7024500000000001E-2"/>
    <n v="0"/>
    <n v="0"/>
    <n v="0"/>
    <n v="0"/>
    <n v="0"/>
  </r>
  <r>
    <s v="6163"/>
    <s v="華電網"/>
    <x v="55"/>
    <n v="18.8"/>
    <n v="18.899999999999999"/>
    <n v="19.05"/>
    <n v="18.95"/>
    <n v="18.899999999999999"/>
    <n v="4"/>
    <n v="-273"/>
    <n v="216"/>
    <n v="94"/>
    <n v="-118"/>
    <n v="0"/>
    <n v="0"/>
    <n v="0"/>
    <n v="0"/>
    <n v="0"/>
    <n v="7.5200000000000006E-4"/>
    <n v="-5.1596999999999997E-2"/>
    <n v="4.1148000000000004E-2"/>
    <n v="1.7812999999999999E-2"/>
    <n v="-2.2301999999999999E-2"/>
    <n v="0"/>
    <n v="0"/>
    <n v="0"/>
    <n v="0"/>
    <n v="0"/>
  </r>
  <r>
    <s v="6164"/>
    <s v="華興"/>
    <x v="28"/>
    <n v="9.76"/>
    <n v="9.7100000000000009"/>
    <n v="9.75"/>
    <n v="9.7200000000000006"/>
    <n v="10.1"/>
    <n v="203"/>
    <n v="52"/>
    <n v="117"/>
    <n v="58"/>
    <n v="161"/>
    <n v="0"/>
    <n v="0"/>
    <n v="0"/>
    <n v="0"/>
    <n v="0"/>
    <n v="1.9812799999999998E-2"/>
    <n v="5.0492000000000011E-3"/>
    <n v="1.1407499999999999E-2"/>
    <n v="5.6375999999999996E-3"/>
    <n v="1.6260999999999998E-2"/>
    <n v="0"/>
    <n v="0"/>
    <n v="0"/>
    <n v="0"/>
    <n v="0"/>
  </r>
  <r>
    <s v="6165"/>
    <s v="浪凡"/>
    <x v="15"/>
    <n v="32.6"/>
    <n v="33.1"/>
    <n v="32.049999999999997"/>
    <n v="31.85"/>
    <n v="31.8"/>
    <n v="80"/>
    <n v="-91"/>
    <n v="-152"/>
    <n v="-30"/>
    <n v="-37"/>
    <n v="0"/>
    <n v="0"/>
    <n v="0"/>
    <n v="0"/>
    <n v="0"/>
    <n v="2.6079999999999999E-2"/>
    <n v="-3.0120999999999998E-2"/>
    <n v="-4.8715999999999995E-2"/>
    <n v="-9.5549999999999993E-3"/>
    <n v="-1.1766000000000002E-2"/>
    <n v="0"/>
    <n v="0"/>
    <n v="0"/>
    <n v="0"/>
    <n v="0"/>
  </r>
  <r>
    <s v="6166"/>
    <s v="凌華"/>
    <x v="49"/>
    <n v="58"/>
    <n v="58.5"/>
    <n v="59.9"/>
    <n v="58.9"/>
    <n v="59.3"/>
    <n v="3"/>
    <n v="-25"/>
    <n v="48"/>
    <n v="-28"/>
    <n v="-12"/>
    <n v="0"/>
    <n v="0"/>
    <n v="0"/>
    <n v="0"/>
    <n v="0"/>
    <n v="1.74E-3"/>
    <n v="-1.4625000000000001E-2"/>
    <n v="2.8752E-2"/>
    <n v="-1.6492E-2"/>
    <n v="-7.1159999999999991E-3"/>
    <n v="0"/>
    <n v="0"/>
    <n v="0"/>
    <n v="0"/>
    <n v="0"/>
  </r>
  <r>
    <s v="6167"/>
    <s v="久正"/>
    <x v="64"/>
    <n v="8.34"/>
    <n v="8.31"/>
    <n v="8.27"/>
    <n v="8.15"/>
    <n v="8.35"/>
    <n v="124"/>
    <n v="-89"/>
    <n v="63"/>
    <n v="-44"/>
    <n v="37"/>
    <n v="0"/>
    <n v="0"/>
    <n v="0"/>
    <n v="0"/>
    <n v="0"/>
    <n v="1.0341600000000001E-2"/>
    <n v="-7.3959000000000004E-3"/>
    <n v="5.2100999999999996E-3"/>
    <n v="-3.5860000000000002E-3"/>
    <n v="3.0894999999999998E-3"/>
    <n v="0"/>
    <n v="0"/>
    <n v="0"/>
    <n v="0"/>
    <n v="0"/>
  </r>
  <r>
    <s v="6168"/>
    <s v="宏齊"/>
    <x v="28"/>
    <n v="19.399999999999999"/>
    <n v="19.850000000000001"/>
    <n v="19.95"/>
    <n v="20.2"/>
    <n v="20.65"/>
    <n v="563"/>
    <n v="135"/>
    <n v="-296"/>
    <n v="660"/>
    <n v="342"/>
    <n v="0"/>
    <n v="0"/>
    <n v="0"/>
    <n v="0"/>
    <n v="0"/>
    <n v="0.10922199999999999"/>
    <n v="2.6797499999999998E-2"/>
    <n v="-5.9052E-2"/>
    <n v="0.13331999999999999"/>
    <n v="7.0622999999999991E-2"/>
    <n v="0"/>
    <n v="0"/>
    <n v="0"/>
    <n v="0"/>
    <n v="0"/>
  </r>
  <r>
    <s v="6169"/>
    <s v="昱泉"/>
    <x v="66"/>
    <n v="27.1"/>
    <n v="27.6"/>
    <n v="27.75"/>
    <n v="26.75"/>
    <n v="26.6"/>
    <n v="15"/>
    <n v="-13"/>
    <n v="-11"/>
    <n v="7"/>
    <n v="-3"/>
    <n v="0"/>
    <n v="0"/>
    <n v="0"/>
    <n v="0"/>
    <n v="0"/>
    <n v="4.065E-3"/>
    <n v="-3.588E-3"/>
    <n v="-3.0525000000000001E-3"/>
    <n v="1.8725E-3"/>
    <n v="-7.980000000000001E-4"/>
    <n v="0"/>
    <n v="0"/>
    <n v="0"/>
    <n v="0"/>
    <n v="0"/>
  </r>
  <r>
    <s v="6170"/>
    <s v="統振"/>
    <x v="41"/>
    <n v="24.5"/>
    <n v="24.5"/>
    <n v="24.5"/>
    <n v="24.4"/>
    <n v="24.4"/>
    <n v="222"/>
    <n v="-67"/>
    <n v="176"/>
    <n v="47"/>
    <n v="88"/>
    <n v="0"/>
    <n v="0"/>
    <n v="0"/>
    <n v="0"/>
    <n v="0"/>
    <n v="5.4390000000000001E-2"/>
    <n v="-1.6414999999999999E-2"/>
    <n v="4.3119999999999999E-2"/>
    <n v="1.1467999999999999E-2"/>
    <n v="2.1471999999999998E-2"/>
    <n v="0"/>
    <n v="0"/>
    <n v="0"/>
    <n v="0"/>
    <n v="0"/>
  </r>
  <r>
    <s v="6171"/>
    <s v="亞銳士"/>
    <x v="5"/>
    <n v="27.1"/>
    <n v="27.1"/>
    <n v="26.95"/>
    <n v="26.65"/>
    <n v="26.5"/>
    <n v="59"/>
    <n v="44"/>
    <n v="3"/>
    <n v="-4"/>
    <n v="-1"/>
    <n v="0"/>
    <n v="0"/>
    <n v="0"/>
    <n v="0"/>
    <n v="0"/>
    <n v="1.5989E-2"/>
    <n v="1.1924000000000001E-2"/>
    <n v="8.0849999999999997E-4"/>
    <n v="-1.0659999999999999E-3"/>
    <n v="-2.6499999999999999E-4"/>
    <n v="0"/>
    <n v="0"/>
    <n v="0"/>
    <n v="0"/>
    <n v="0"/>
  </r>
  <r>
    <s v="6172"/>
    <s v="互億"/>
    <x v="37"/>
    <n v="34.9"/>
    <n v="37.15"/>
    <n v="37.1"/>
    <n v="36.450000000000003"/>
    <n v="36.5"/>
    <n v="3"/>
    <n v="-11"/>
    <n v="4"/>
    <n v="-5"/>
    <n v="-4"/>
    <n v="0"/>
    <n v="0"/>
    <n v="0"/>
    <n v="0"/>
    <n v="0"/>
    <n v="1.047E-3"/>
    <n v="-4.0864999999999999E-3"/>
    <n v="1.4840000000000001E-3"/>
    <n v="-1.8224999999999999E-3"/>
    <n v="-1.4599999999999999E-3"/>
    <n v="0"/>
    <n v="0"/>
    <n v="0"/>
    <n v="0"/>
    <n v="0"/>
  </r>
  <r>
    <s v="6173"/>
    <s v="信昌電"/>
    <x v="34"/>
    <n v="58"/>
    <n v="61.1"/>
    <n v="60.8"/>
    <n v="60.4"/>
    <n v="61.4"/>
    <n v="609"/>
    <n v="683"/>
    <n v="-216"/>
    <n v="168"/>
    <n v="-313"/>
    <n v="0"/>
    <n v="0"/>
    <n v="0"/>
    <n v="0"/>
    <n v="0"/>
    <n v="0.35321999999999998"/>
    <n v="0.41731300000000005"/>
    <n v="-0.131328"/>
    <n v="0.10147199999999999"/>
    <n v="-0.19218200000000002"/>
    <n v="0"/>
    <n v="0"/>
    <n v="0"/>
    <n v="0"/>
    <n v="0"/>
  </r>
  <r>
    <s v="6174"/>
    <s v="安碁"/>
    <x v="34"/>
    <n v="16.95"/>
    <n v="16.75"/>
    <n v="16.899999999999999"/>
    <n v="16.899999999999999"/>
    <n v="17.25"/>
    <n v="-10"/>
    <n v="-6"/>
    <n v="-3"/>
    <n v="-2"/>
    <n v="0"/>
    <n v="0"/>
    <n v="0"/>
    <n v="0"/>
    <n v="0"/>
    <n v="0"/>
    <n v="-1.6949999999999999E-3"/>
    <n v="-1.005E-3"/>
    <n v="-5.0699999999999996E-4"/>
    <n v="-3.3799999999999998E-4"/>
    <n v="0"/>
    <n v="0"/>
    <n v="0"/>
    <n v="0"/>
    <n v="0"/>
    <n v="0"/>
  </r>
  <r>
    <s v="6175"/>
    <s v="立敦"/>
    <x v="34"/>
    <n v="32.4"/>
    <n v="33.299999999999997"/>
    <n v="33.200000000000003"/>
    <n v="32.799999999999997"/>
    <n v="33.9"/>
    <n v="174"/>
    <n v="65"/>
    <n v="-85"/>
    <n v="11"/>
    <n v="283"/>
    <n v="0"/>
    <n v="0"/>
    <n v="0"/>
    <n v="0"/>
    <n v="0"/>
    <n v="5.6375999999999996E-2"/>
    <n v="2.1645000000000001E-2"/>
    <n v="-2.8220000000000005E-2"/>
    <n v="3.6079999999999997E-3"/>
    <n v="9.5936999999999995E-2"/>
    <n v="0"/>
    <n v="0"/>
    <n v="0"/>
    <n v="0"/>
    <n v="0"/>
  </r>
  <r>
    <s v="6176"/>
    <s v="瑞儀"/>
    <x v="65"/>
    <n v="116"/>
    <n v="117.5"/>
    <n v="117.5"/>
    <n v="116.5"/>
    <n v="118"/>
    <n v="-44"/>
    <n v="272"/>
    <n v="214"/>
    <n v="-125"/>
    <n v="299"/>
    <n v="0"/>
    <n v="0"/>
    <n v="0"/>
    <n v="0"/>
    <n v="0"/>
    <n v="-5.1040000000000002E-2"/>
    <n v="0.3196"/>
    <n v="0.25145000000000001"/>
    <n v="-0.145625"/>
    <n v="0.35282000000000002"/>
    <n v="0"/>
    <n v="0"/>
    <n v="0"/>
    <n v="0"/>
    <n v="0"/>
  </r>
  <r>
    <s v="6177"/>
    <s v="達麗"/>
    <x v="5"/>
    <n v="28.8"/>
    <n v="29.55"/>
    <n v="30.25"/>
    <n v="29.75"/>
    <n v="29.85"/>
    <n v="4"/>
    <n v="45"/>
    <n v="27"/>
    <n v="-64"/>
    <n v="0"/>
    <n v="0"/>
    <n v="0"/>
    <n v="0"/>
    <n v="0"/>
    <n v="0"/>
    <n v="1.152E-3"/>
    <n v="1.32975E-2"/>
    <n v="8.1674999999999994E-3"/>
    <n v="-1.9040000000000001E-2"/>
    <n v="0"/>
    <n v="0"/>
    <n v="0"/>
    <n v="0"/>
    <n v="0"/>
    <n v="0"/>
  </r>
  <r>
    <s v="6179"/>
    <s v="亞通"/>
    <x v="2"/>
    <n v="30.5"/>
    <n v="30.85"/>
    <n v="32.1"/>
    <n v="31.5"/>
    <n v="31.65"/>
    <n v="15"/>
    <n v="8"/>
    <n v="-42"/>
    <n v="-41"/>
    <n v="0"/>
    <n v="0"/>
    <n v="0"/>
    <n v="0"/>
    <n v="0"/>
    <n v="0"/>
    <n v="4.5750000000000001E-3"/>
    <n v="2.4680000000000001E-3"/>
    <n v="-1.3482000000000001E-2"/>
    <n v="-1.2914999999999999E-2"/>
    <n v="0"/>
    <n v="0"/>
    <n v="0"/>
    <n v="0"/>
    <n v="0"/>
    <n v="0"/>
  </r>
  <r>
    <s v="6180"/>
    <s v="橘子"/>
    <x v="66"/>
    <n v="66.099999999999994"/>
    <n v="66.599999999999994"/>
    <n v="65.599999999999994"/>
    <n v="64.2"/>
    <n v="64.3"/>
    <n v="23"/>
    <n v="-128"/>
    <n v="-933"/>
    <n v="-1399"/>
    <n v="-85"/>
    <n v="0"/>
    <n v="0"/>
    <n v="0"/>
    <n v="0"/>
    <n v="0"/>
    <n v="1.5203E-2"/>
    <n v="-8.524799999999999E-2"/>
    <n v="-0.61204799999999993"/>
    <n v="-0.89815800000000001"/>
    <n v="-5.4655000000000002E-2"/>
    <n v="0"/>
    <n v="0"/>
    <n v="0"/>
    <n v="0"/>
    <n v="0"/>
  </r>
  <r>
    <s v="6182"/>
    <s v="合晶"/>
    <x v="38"/>
    <n v="44.9"/>
    <n v="49.35"/>
    <n v="49.65"/>
    <n v="50"/>
    <n v="50.8"/>
    <n v="1952"/>
    <n v="-604"/>
    <n v="-11360"/>
    <n v="-195"/>
    <n v="-831"/>
    <n v="428"/>
    <n v="0"/>
    <n v="418"/>
    <n v="15"/>
    <n v="0"/>
    <n v="0.876448"/>
    <n v="-0.29807400000000001"/>
    <n v="-5.6402400000000004"/>
    <n v="-9.7500000000000003E-2"/>
    <n v="-0.42214799999999997"/>
    <n v="0.19217200000000001"/>
    <n v="0"/>
    <n v="0.207537"/>
    <n v="7.4999999999999997E-3"/>
    <n v="0"/>
  </r>
  <r>
    <s v="6183"/>
    <s v="關貿"/>
    <x v="67"/>
    <n v="49.25"/>
    <n v="49.3"/>
    <n v="49.25"/>
    <n v="48.95"/>
    <n v="49.15"/>
    <n v="8"/>
    <n v="10"/>
    <n v="7"/>
    <n v="-19"/>
    <n v="3"/>
    <n v="0"/>
    <n v="0"/>
    <n v="0"/>
    <n v="0"/>
    <n v="0"/>
    <n v="3.9399999999999999E-3"/>
    <n v="4.9300000000000004E-3"/>
    <n v="3.4475E-3"/>
    <n v="-9.3005000000000015E-3"/>
    <n v="1.4744999999999999E-3"/>
    <n v="0"/>
    <n v="0"/>
    <n v="0"/>
    <n v="0"/>
    <n v="0"/>
  </r>
  <r>
    <s v="6184"/>
    <s v="大豐電"/>
    <x v="32"/>
    <n v="45"/>
    <n v="45.15"/>
    <n v="45.1"/>
    <n v="45.2"/>
    <n v="45.15"/>
    <n v="26"/>
    <n v="21"/>
    <n v="19"/>
    <n v="-5"/>
    <n v="21"/>
    <n v="0"/>
    <n v="0"/>
    <n v="0"/>
    <n v="0"/>
    <n v="0"/>
    <n v="1.17E-2"/>
    <n v="9.4815000000000003E-3"/>
    <n v="8.5690000000000002E-3"/>
    <n v="-2.2599999999999999E-3"/>
    <n v="9.4815000000000003E-3"/>
    <n v="0"/>
    <n v="0"/>
    <n v="0"/>
    <n v="0"/>
    <n v="0"/>
  </r>
  <r>
    <s v="6185"/>
    <s v="幃翔"/>
    <x v="15"/>
    <n v="12.6"/>
    <n v="12.65"/>
    <n v="12.75"/>
    <n v="12.65"/>
    <n v="12.7"/>
    <n v="7"/>
    <n v="13"/>
    <n v="3"/>
    <n v="-4"/>
    <n v="19"/>
    <n v="0"/>
    <n v="0"/>
    <n v="0"/>
    <n v="0"/>
    <n v="0"/>
    <n v="8.8200000000000008E-4"/>
    <n v="1.6445000000000001E-3"/>
    <n v="3.8249999999999997E-4"/>
    <n v="-5.0600000000000005E-4"/>
    <n v="2.4129999999999998E-3"/>
    <n v="0"/>
    <n v="0"/>
    <n v="0"/>
    <n v="0"/>
    <n v="0"/>
  </r>
  <r>
    <s v="6186"/>
    <s v="新潤"/>
    <x v="5"/>
    <n v="27.05"/>
    <n v="27.05"/>
    <n v="27.75"/>
    <n v="27.85"/>
    <n v="27.95"/>
    <n v="9"/>
    <n v="-41"/>
    <n v="-10"/>
    <n v="-2"/>
    <n v="-26"/>
    <n v="0"/>
    <n v="0"/>
    <n v="0"/>
    <n v="0"/>
    <n v="0"/>
    <n v="2.4345E-3"/>
    <n v="-1.10905E-2"/>
    <n v="-2.7750000000000001E-3"/>
    <n v="-5.5699999999999999E-4"/>
    <n v="-7.2669999999999992E-3"/>
    <n v="0"/>
    <n v="0"/>
    <n v="0"/>
    <n v="0"/>
    <n v="0"/>
  </r>
  <r>
    <s v="6187"/>
    <s v="萬潤"/>
    <x v="39"/>
    <n v="125"/>
    <n v="128"/>
    <n v="129.5"/>
    <n v="129.5"/>
    <n v="130"/>
    <n v="240"/>
    <n v="-116"/>
    <n v="83"/>
    <n v="271"/>
    <n v="15"/>
    <n v="0"/>
    <n v="0"/>
    <n v="0"/>
    <n v="0"/>
    <n v="100"/>
    <n v="0.3"/>
    <n v="-0.14848"/>
    <n v="0.107485"/>
    <n v="0.35094500000000001"/>
    <n v="1.95E-2"/>
    <n v="0"/>
    <n v="0"/>
    <n v="0"/>
    <n v="0"/>
    <n v="0.13"/>
  </r>
  <r>
    <s v="6188"/>
    <s v="廣明"/>
    <x v="44"/>
    <n v="39.4"/>
    <n v="40.25"/>
    <n v="40.299999999999997"/>
    <n v="40"/>
    <n v="40.799999999999997"/>
    <n v="-141"/>
    <n v="378"/>
    <n v="-10"/>
    <n v="116"/>
    <n v="621"/>
    <n v="0"/>
    <n v="0"/>
    <n v="0"/>
    <n v="0"/>
    <n v="0"/>
    <n v="-5.5553999999999999E-2"/>
    <n v="0.152145"/>
    <n v="-4.0299999999999997E-3"/>
    <n v="4.6399999999999997E-2"/>
    <n v="0.25336799999999998"/>
    <n v="0"/>
    <n v="0"/>
    <n v="0"/>
    <n v="0"/>
    <n v="0"/>
  </r>
  <r>
    <s v="6189"/>
    <s v="豐藝"/>
    <x v="14"/>
    <n v="39.450000000000003"/>
    <n v="39.65"/>
    <n v="39.65"/>
    <n v="39.5"/>
    <n v="39.799999999999997"/>
    <n v="-145"/>
    <n v="-74"/>
    <n v="-52"/>
    <n v="-140"/>
    <n v="40"/>
    <n v="0"/>
    <n v="0"/>
    <n v="0"/>
    <n v="0"/>
    <n v="0"/>
    <n v="-5.7202500000000003E-2"/>
    <n v="-2.9340999999999999E-2"/>
    <n v="-2.0617999999999997E-2"/>
    <n v="-5.5300000000000002E-2"/>
    <n v="1.592E-2"/>
    <n v="0"/>
    <n v="0"/>
    <n v="0"/>
    <n v="0"/>
    <n v="0"/>
  </r>
  <r>
    <s v="6190"/>
    <s v="萬泰科"/>
    <x v="15"/>
    <n v="22.2"/>
    <n v="22"/>
    <n v="22.05"/>
    <n v="22.3"/>
    <n v="24.2"/>
    <n v="-426"/>
    <n v="-401"/>
    <n v="187"/>
    <n v="-20"/>
    <n v="-65"/>
    <n v="0"/>
    <n v="0"/>
    <n v="0"/>
    <n v="0"/>
    <n v="0"/>
    <n v="-9.4571999999999989E-2"/>
    <n v="-8.8220000000000007E-2"/>
    <n v="4.1233500000000006E-2"/>
    <n v="-4.4600000000000004E-3"/>
    <n v="-1.5730000000000001E-2"/>
    <n v="0"/>
    <n v="0"/>
    <n v="0"/>
    <n v="0"/>
    <n v="0"/>
  </r>
  <r>
    <s v="6191"/>
    <s v="精成科"/>
    <x v="31"/>
    <n v="29.95"/>
    <n v="31.5"/>
    <n v="31.2"/>
    <n v="30.9"/>
    <n v="31.5"/>
    <n v="1287"/>
    <n v="354"/>
    <n v="-1039"/>
    <n v="476"/>
    <n v="552"/>
    <n v="0"/>
    <n v="0"/>
    <n v="0"/>
    <n v="0"/>
    <n v="0"/>
    <n v="0.38545650000000004"/>
    <n v="0.11151"/>
    <n v="-0.32416800000000001"/>
    <n v="0.14708399999999999"/>
    <n v="0.17388000000000001"/>
    <n v="0"/>
    <n v="0"/>
    <n v="0"/>
    <n v="0"/>
    <n v="0"/>
  </r>
  <r>
    <s v="6192"/>
    <s v="巨路"/>
    <x v="17"/>
    <n v="70.5"/>
    <n v="70.2"/>
    <n v="70.7"/>
    <n v="70.5"/>
    <n v="71.400000000000006"/>
    <n v="49"/>
    <n v="-28"/>
    <n v="-2"/>
    <n v="19"/>
    <n v="61"/>
    <n v="0"/>
    <n v="0"/>
    <n v="0"/>
    <n v="0"/>
    <n v="0"/>
    <n v="3.4544999999999999E-2"/>
    <n v="-1.9656E-2"/>
    <n v="-1.4140000000000001E-3"/>
    <n v="1.3395000000000001E-2"/>
    <n v="4.3554000000000002E-2"/>
    <n v="0"/>
    <n v="0"/>
    <n v="0"/>
    <n v="0"/>
    <n v="0"/>
  </r>
  <r>
    <s v="6194"/>
    <s v="育富"/>
    <x v="31"/>
    <n v="30.5"/>
    <n v="30.65"/>
    <n v="30.6"/>
    <n v="30.35"/>
    <n v="30.4"/>
    <n v="0"/>
    <n v="0"/>
    <n v="-3"/>
    <n v="-5"/>
    <n v="2"/>
    <n v="0"/>
    <n v="0"/>
    <n v="0"/>
    <n v="0"/>
    <n v="0"/>
    <n v="0"/>
    <n v="0"/>
    <n v="-9.1800000000000009E-4"/>
    <n v="-1.5175E-3"/>
    <n v="6.0799999999999993E-4"/>
    <n v="0"/>
    <n v="0"/>
    <n v="0"/>
    <n v="0"/>
    <n v="0"/>
  </r>
  <r>
    <s v="6195"/>
    <s v="詩肯"/>
    <x v="9"/>
    <n v="52.9"/>
    <n v="53.9"/>
    <n v="53.8"/>
    <n v="52.8"/>
    <n v="52.8"/>
    <n v="33"/>
    <n v="-3"/>
    <n v="-2"/>
    <n v="10"/>
    <n v="4"/>
    <n v="0"/>
    <n v="0"/>
    <n v="0"/>
    <n v="0"/>
    <n v="0"/>
    <n v="1.7457E-2"/>
    <n v="-1.6169999999999999E-3"/>
    <n v="-1.0759999999999999E-3"/>
    <n v="5.28E-3"/>
    <n v="2.1119999999999997E-3"/>
    <n v="0"/>
    <n v="0"/>
    <n v="0"/>
    <n v="0"/>
    <n v="0"/>
  </r>
  <r>
    <s v="6196"/>
    <s v="帆宣"/>
    <x v="45"/>
    <n v="96.4"/>
    <n v="100"/>
    <n v="100"/>
    <n v="100"/>
    <n v="102.5"/>
    <n v="90"/>
    <n v="191"/>
    <n v="-77"/>
    <n v="-29"/>
    <n v="38"/>
    <n v="0"/>
    <n v="0"/>
    <n v="0"/>
    <n v="0"/>
    <n v="0"/>
    <n v="8.6760000000000004E-2"/>
    <n v="0.191"/>
    <n v="-7.6999999999999999E-2"/>
    <n v="-2.9000000000000001E-2"/>
    <n v="3.8949999999999999E-2"/>
    <n v="0"/>
    <n v="0"/>
    <n v="0"/>
    <n v="0"/>
    <n v="0"/>
  </r>
  <r>
    <s v="6197"/>
    <s v="佳必琪"/>
    <x v="15"/>
    <n v="36.950000000000003"/>
    <n v="37.549999999999997"/>
    <n v="37.799999999999997"/>
    <n v="37.75"/>
    <n v="38.15"/>
    <n v="63"/>
    <n v="-46"/>
    <n v="46"/>
    <n v="-39"/>
    <n v="-28"/>
    <n v="0"/>
    <n v="0"/>
    <n v="0"/>
    <n v="0"/>
    <n v="0"/>
    <n v="2.3278500000000004E-2"/>
    <n v="-1.7273E-2"/>
    <n v="1.7388000000000001E-2"/>
    <n v="-1.4722499999999999E-2"/>
    <n v="-1.0682000000000001E-2"/>
    <n v="0"/>
    <n v="0"/>
    <n v="0"/>
    <n v="0"/>
    <n v="0"/>
  </r>
  <r>
    <s v="6198"/>
    <s v="凌泰"/>
    <x v="46"/>
    <n v="37.5"/>
    <n v="37.5"/>
    <n v="37.5"/>
    <n v="38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85"/>
    <n v="15.8"/>
    <n v="15.75"/>
    <n v="17.3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5.7"/>
    <n v="46.2"/>
    <n v="45.9"/>
    <n v="45.75"/>
    <n v="46"/>
    <n v="1"/>
    <n v="4"/>
    <n v="-22"/>
    <n v="-13"/>
    <n v="-4"/>
    <n v="0"/>
    <n v="0"/>
    <n v="0"/>
    <n v="0"/>
    <n v="0"/>
    <n v="4.5700000000000005E-4"/>
    <n v="1.848E-3"/>
    <n v="-1.0097999999999999E-2"/>
    <n v="-5.9474999999999997E-3"/>
    <n v="-1.8400000000000001E-3"/>
    <n v="0"/>
    <n v="0"/>
    <n v="0"/>
    <n v="0"/>
    <n v="0"/>
  </r>
  <r>
    <s v="6202"/>
    <s v="盛群"/>
    <x v="46"/>
    <n v="89.9"/>
    <n v="93.2"/>
    <n v="92.9"/>
    <n v="94.2"/>
    <n v="94.6"/>
    <n v="489"/>
    <n v="-564"/>
    <n v="148"/>
    <n v="326"/>
    <n v="-52"/>
    <n v="0"/>
    <n v="0"/>
    <n v="0"/>
    <n v="0"/>
    <n v="0"/>
    <n v="0.43961100000000009"/>
    <n v="-0.525648"/>
    <n v="0.137492"/>
    <n v="0.30709200000000003"/>
    <n v="-4.9192E-2"/>
    <n v="0"/>
    <n v="0"/>
    <n v="0"/>
    <n v="0"/>
    <n v="0"/>
  </r>
  <r>
    <s v="6203"/>
    <s v="海韻電"/>
    <x v="10"/>
    <n v="100"/>
    <n v="105"/>
    <n v="104"/>
    <n v="104"/>
    <n v="104.5"/>
    <n v="97"/>
    <n v="181"/>
    <n v="-104"/>
    <n v="149"/>
    <n v="26"/>
    <n v="0"/>
    <n v="0"/>
    <n v="0"/>
    <n v="0"/>
    <n v="0"/>
    <n v="9.7000000000000003E-2"/>
    <n v="0.19005"/>
    <n v="-0.10816000000000001"/>
    <n v="0.15495999999999999"/>
    <n v="2.717E-2"/>
    <n v="0"/>
    <n v="0"/>
    <n v="0"/>
    <n v="0"/>
    <n v="0"/>
  </r>
  <r>
    <s v="6204"/>
    <s v="艾華"/>
    <x v="34"/>
    <n v="106.5"/>
    <n v="112"/>
    <n v="114"/>
    <n v="113.5"/>
    <n v="117"/>
    <n v="14"/>
    <n v="41"/>
    <n v="-9"/>
    <n v="27"/>
    <n v="17"/>
    <n v="0"/>
    <n v="0"/>
    <n v="0"/>
    <n v="0"/>
    <n v="0"/>
    <n v="1.491E-2"/>
    <n v="4.5920000000000002E-2"/>
    <n v="-1.026E-2"/>
    <n v="3.0644999999999999E-2"/>
    <n v="1.9890000000000001E-2"/>
    <n v="0"/>
    <n v="0"/>
    <n v="0"/>
    <n v="0"/>
    <n v="0"/>
  </r>
  <r>
    <s v="6205"/>
    <s v="詮欣"/>
    <x v="15"/>
    <n v="30.6"/>
    <n v="30.7"/>
    <n v="31"/>
    <n v="31"/>
    <n v="31"/>
    <n v="-12"/>
    <n v="-33"/>
    <n v="38"/>
    <n v="-37"/>
    <n v="-66"/>
    <n v="0"/>
    <n v="0"/>
    <n v="0"/>
    <n v="0"/>
    <n v="0"/>
    <n v="-3.6720000000000004E-3"/>
    <n v="-1.0130999999999999E-2"/>
    <n v="1.1780000000000001E-2"/>
    <n v="-1.1469999999999999E-2"/>
    <n v="-2.0459999999999999E-2"/>
    <n v="0"/>
    <n v="0"/>
    <n v="0"/>
    <n v="0"/>
    <n v="0"/>
  </r>
  <r>
    <s v="6206"/>
    <s v="飛捷"/>
    <x v="57"/>
    <n v="61.2"/>
    <n v="61.9"/>
    <n v="61.9"/>
    <n v="61"/>
    <n v="62.4"/>
    <n v="-40"/>
    <n v="-34"/>
    <n v="-25"/>
    <n v="-143"/>
    <n v="-59"/>
    <n v="0"/>
    <n v="0"/>
    <n v="0"/>
    <n v="0"/>
    <n v="0"/>
    <n v="-2.4479999999999998E-2"/>
    <n v="-2.1045999999999999E-2"/>
    <n v="-1.5474999999999999E-2"/>
    <n v="-8.7230000000000002E-2"/>
    <n v="-3.6816000000000002E-2"/>
    <n v="0"/>
    <n v="0"/>
    <n v="0"/>
    <n v="0"/>
    <n v="0"/>
  </r>
  <r>
    <s v="6207"/>
    <s v="雷科"/>
    <x v="32"/>
    <n v="28.1"/>
    <n v="28.35"/>
    <n v="28.2"/>
    <n v="28.2"/>
    <n v="28.6"/>
    <n v="35"/>
    <n v="-38"/>
    <n v="-6"/>
    <n v="26"/>
    <n v="37"/>
    <n v="0"/>
    <n v="0"/>
    <n v="0"/>
    <n v="0"/>
    <n v="0"/>
    <n v="9.835E-3"/>
    <n v="-1.0773E-2"/>
    <n v="-1.6919999999999999E-3"/>
    <n v="7.3319999999999991E-3"/>
    <n v="1.0582000000000001E-2"/>
    <n v="0"/>
    <n v="0"/>
    <n v="0"/>
    <n v="0"/>
    <n v="0"/>
  </r>
  <r>
    <s v="6208"/>
    <s v="日揚"/>
    <x v="45"/>
    <n v="39.25"/>
    <n v="39.6"/>
    <n v="40.15"/>
    <n v="39.75"/>
    <n v="40"/>
    <n v="104"/>
    <n v="29"/>
    <n v="-20"/>
    <n v="-21"/>
    <n v="75"/>
    <n v="0"/>
    <n v="0"/>
    <n v="0"/>
    <n v="0"/>
    <n v="0"/>
    <n v="4.0820000000000002E-2"/>
    <n v="1.1484000000000001E-2"/>
    <n v="-8.0300000000000007E-3"/>
    <n v="-8.3475000000000008E-3"/>
    <n v="0.03"/>
    <n v="0"/>
    <n v="0"/>
    <n v="0"/>
    <n v="0"/>
    <n v="0"/>
  </r>
  <r>
    <s v="6209"/>
    <s v="今國光"/>
    <x v="63"/>
    <n v="32.35"/>
    <n v="32.6"/>
    <n v="32.6"/>
    <n v="32.700000000000003"/>
    <n v="33.549999999999997"/>
    <n v="289"/>
    <n v="-117"/>
    <n v="403"/>
    <n v="194"/>
    <n v="246"/>
    <n v="0"/>
    <n v="0"/>
    <n v="0"/>
    <n v="0"/>
    <n v="0"/>
    <n v="9.3491499999999991E-2"/>
    <n v="-3.8142000000000002E-2"/>
    <n v="0.13137800000000002"/>
    <n v="6.3438000000000008E-2"/>
    <n v="8.2532999999999995E-2"/>
    <n v="0"/>
    <n v="0"/>
    <n v="0"/>
    <n v="0"/>
    <n v="0"/>
  </r>
  <r>
    <s v="6210"/>
    <s v="慶生"/>
    <x v="31"/>
    <n v="40.799999999999997"/>
    <n v="41.5"/>
    <n v="41"/>
    <n v="40.9"/>
    <n v="41.4"/>
    <n v="0"/>
    <n v="0"/>
    <n v="0"/>
    <n v="1"/>
    <n v="6"/>
    <n v="0"/>
    <n v="0"/>
    <n v="0"/>
    <n v="0"/>
    <n v="0"/>
    <n v="0"/>
    <n v="0"/>
    <n v="0"/>
    <n v="4.0899999999999997E-4"/>
    <n v="2.4839999999999997E-3"/>
    <n v="0"/>
    <n v="0"/>
    <n v="0"/>
    <n v="0"/>
    <n v="0"/>
  </r>
  <r>
    <s v="6212"/>
    <s v="理銘"/>
    <x v="5"/>
    <n v="61.9"/>
    <n v="62.3"/>
    <n v="62.4"/>
    <n v="60.4"/>
    <n v="59.7"/>
    <n v="6"/>
    <n v="1"/>
    <n v="-2"/>
    <n v="-2"/>
    <n v="-1"/>
    <n v="0"/>
    <n v="0"/>
    <n v="0"/>
    <n v="0"/>
    <n v="0"/>
    <n v="3.7139999999999999E-3"/>
    <n v="6.2299999999999996E-4"/>
    <n v="-1.248E-3"/>
    <n v="-1.2079999999999999E-3"/>
    <n v="-5.9699999999999998E-4"/>
    <n v="0"/>
    <n v="0"/>
    <n v="0"/>
    <n v="0"/>
    <n v="0"/>
  </r>
  <r>
    <s v="6213"/>
    <s v="聯茂"/>
    <x v="17"/>
    <n v="122.5"/>
    <n v="124.5"/>
    <n v="124.5"/>
    <n v="122"/>
    <n v="124"/>
    <n v="203"/>
    <n v="453"/>
    <n v="-149"/>
    <n v="-74"/>
    <n v="107"/>
    <n v="-299"/>
    <n v="0"/>
    <n v="0"/>
    <n v="0"/>
    <n v="0"/>
    <n v="0.24867500000000001"/>
    <n v="0.56398499999999996"/>
    <n v="-0.185505"/>
    <n v="-9.0279999999999999E-2"/>
    <n v="0.13267999999999999"/>
    <n v="-0.36627500000000002"/>
    <n v="0"/>
    <n v="0"/>
    <n v="0"/>
    <n v="0"/>
  </r>
  <r>
    <s v="6214"/>
    <s v="精誠"/>
    <x v="55"/>
    <n v="86.4"/>
    <n v="86.6"/>
    <n v="86.9"/>
    <n v="86.5"/>
    <n v="86.8"/>
    <n v="-5"/>
    <n v="-75"/>
    <n v="-92"/>
    <n v="-92"/>
    <n v="-32"/>
    <n v="0"/>
    <n v="0"/>
    <n v="0"/>
    <n v="0"/>
    <n v="0"/>
    <n v="-4.3200000000000001E-3"/>
    <n v="-6.4949999999999994E-2"/>
    <n v="-7.9948000000000005E-2"/>
    <n v="-7.9579999999999998E-2"/>
    <n v="-2.7775999999999999E-2"/>
    <n v="0"/>
    <n v="0"/>
    <n v="0"/>
    <n v="0"/>
    <n v="0"/>
  </r>
  <r>
    <s v="6215"/>
    <s v="和椿"/>
    <x v="55"/>
    <n v="21.4"/>
    <n v="21.65"/>
    <n v="22.5"/>
    <n v="21.8"/>
    <n v="21.8"/>
    <n v="188"/>
    <n v="19"/>
    <n v="425"/>
    <n v="-863"/>
    <n v="189"/>
    <n v="0"/>
    <n v="0"/>
    <n v="0"/>
    <n v="0"/>
    <n v="0"/>
    <n v="4.0231999999999997E-2"/>
    <n v="4.1135E-3"/>
    <n v="9.5625000000000002E-2"/>
    <n v="-0.18813400000000002"/>
    <n v="4.1201999999999996E-2"/>
    <n v="0"/>
    <n v="0"/>
    <n v="0"/>
    <n v="0"/>
    <n v="0"/>
  </r>
  <r>
    <s v="6216"/>
    <s v="居易"/>
    <x v="37"/>
    <n v="25"/>
    <n v="25.2"/>
    <n v="25.2"/>
    <n v="25.1"/>
    <n v="25.1"/>
    <n v="-26"/>
    <n v="6"/>
    <n v="-11"/>
    <n v="-17"/>
    <n v="-7"/>
    <n v="0"/>
    <n v="0"/>
    <n v="0"/>
    <n v="0"/>
    <n v="0"/>
    <n v="-6.4999999999999997E-3"/>
    <n v="1.5119999999999999E-3"/>
    <n v="-2.7719999999999997E-3"/>
    <n v="-4.2670000000000008E-3"/>
    <n v="-1.7570000000000001E-3"/>
    <n v="0"/>
    <n v="0"/>
    <n v="0"/>
    <n v="0"/>
    <n v="0"/>
  </r>
  <r>
    <s v="6217"/>
    <s v="中探針"/>
    <x v="17"/>
    <n v="33.799999999999997"/>
    <n v="34.4"/>
    <n v="34.5"/>
    <n v="34.35"/>
    <n v="35.25"/>
    <n v="147"/>
    <n v="40"/>
    <n v="55"/>
    <n v="66"/>
    <n v="124"/>
    <n v="0"/>
    <n v="0"/>
    <n v="0"/>
    <n v="0"/>
    <n v="0"/>
    <n v="4.9685999999999994E-2"/>
    <n v="1.376E-2"/>
    <n v="1.8974999999999999E-2"/>
    <n v="2.2671E-2"/>
    <n v="4.3709999999999999E-2"/>
    <n v="0"/>
    <n v="0"/>
    <n v="0"/>
    <n v="0"/>
    <n v="0"/>
  </r>
  <r>
    <s v="6218"/>
    <s v="豪勉"/>
    <x v="55"/>
    <n v="19.25"/>
    <n v="19.100000000000001"/>
    <n v="19.399999999999999"/>
    <n v="19.350000000000001"/>
    <n v="19.350000000000001"/>
    <n v="2"/>
    <n v="0"/>
    <n v="3"/>
    <n v="0"/>
    <n v="-2"/>
    <n v="0"/>
    <n v="0"/>
    <n v="0"/>
    <n v="0"/>
    <n v="0"/>
    <n v="3.8499999999999998E-4"/>
    <n v="0"/>
    <n v="5.8199999999999994E-4"/>
    <n v="0"/>
    <n v="-3.8700000000000003E-4"/>
    <n v="0"/>
    <n v="0"/>
    <n v="0"/>
    <n v="0"/>
    <n v="0"/>
  </r>
  <r>
    <s v="6219"/>
    <s v="富旺"/>
    <x v="5"/>
    <n v="23.05"/>
    <n v="23.35"/>
    <n v="23.35"/>
    <n v="23.1"/>
    <n v="23.4"/>
    <n v="-132"/>
    <n v="34"/>
    <n v="515"/>
    <n v="-485"/>
    <n v="1204"/>
    <n v="0"/>
    <n v="0"/>
    <n v="0"/>
    <n v="0"/>
    <n v="0"/>
    <n v="-3.0425999999999998E-2"/>
    <n v="7.9390000000000016E-3"/>
    <n v="0.1202525"/>
    <n v="-0.112035"/>
    <n v="0.28173599999999999"/>
    <n v="0"/>
    <n v="0"/>
    <n v="0"/>
    <n v="0"/>
    <n v="0"/>
  </r>
  <r>
    <s v="6220"/>
    <s v="岳豐"/>
    <x v="37"/>
    <n v="22.45"/>
    <n v="22.8"/>
    <n v="22.85"/>
    <n v="22.75"/>
    <n v="23.5"/>
    <n v="23"/>
    <n v="-38"/>
    <n v="2"/>
    <n v="8"/>
    <n v="31"/>
    <n v="0"/>
    <n v="0"/>
    <n v="0"/>
    <n v="0"/>
    <n v="0"/>
    <n v="5.1635000000000006E-3"/>
    <n v="-8.6639999999999998E-3"/>
    <n v="4.5700000000000005E-4"/>
    <n v="1.82E-3"/>
    <n v="7.2849999999999998E-3"/>
    <n v="0"/>
    <n v="0"/>
    <n v="0"/>
    <n v="0"/>
    <n v="0"/>
  </r>
  <r>
    <s v="6221"/>
    <s v="晉泰"/>
    <x v="55"/>
    <n v="73.8"/>
    <n v="71.900000000000006"/>
    <n v="71.599999999999994"/>
    <n v="72.400000000000006"/>
    <n v="71.400000000000006"/>
    <n v="192"/>
    <n v="-33"/>
    <n v="-12"/>
    <n v="5"/>
    <n v="-37"/>
    <n v="0"/>
    <n v="0"/>
    <n v="0"/>
    <n v="0"/>
    <n v="0"/>
    <n v="0.14169599999999999"/>
    <n v="-2.3727000000000002E-2"/>
    <n v="-8.5919999999999989E-3"/>
    <n v="3.62E-3"/>
    <n v="-2.6418000000000001E-2"/>
    <n v="0"/>
    <n v="0"/>
    <n v="0"/>
    <n v="0"/>
    <n v="0"/>
  </r>
  <r>
    <s v="6222"/>
    <s v="上揚"/>
    <x v="43"/>
    <n v="13.35"/>
    <n v="12.55"/>
    <n v="12.4"/>
    <n v="12.4"/>
    <n v="12.4"/>
    <n v="0"/>
    <n v="2"/>
    <n v="0"/>
    <n v="0"/>
    <n v="0"/>
    <n v="0"/>
    <n v="0"/>
    <n v="0"/>
    <n v="0"/>
    <n v="0"/>
    <n v="0"/>
    <n v="2.5100000000000003E-4"/>
    <n v="0"/>
    <n v="0"/>
    <n v="0"/>
    <n v="0"/>
    <n v="0"/>
    <n v="0"/>
    <n v="0"/>
    <n v="0"/>
  </r>
  <r>
    <s v="6223"/>
    <s v="旺矽"/>
    <x v="39"/>
    <n v="104.5"/>
    <n v="107.5"/>
    <n v="108"/>
    <n v="107.5"/>
    <n v="109.5"/>
    <n v="602"/>
    <n v="-399"/>
    <n v="48"/>
    <n v="-918"/>
    <n v="44"/>
    <n v="-240"/>
    <n v="-136"/>
    <n v="72"/>
    <n v="81"/>
    <n v="17"/>
    <n v="0.62909000000000004"/>
    <n v="-0.428925"/>
    <n v="5.1839999999999997E-2"/>
    <n v="-0.98685"/>
    <n v="4.8180000000000001E-2"/>
    <n v="-0.25080000000000002"/>
    <n v="-0.1462"/>
    <n v="7.7759999999999996E-2"/>
    <n v="8.7075E-2"/>
    <n v="1.8615E-2"/>
  </r>
  <r>
    <s v="6224"/>
    <s v="聚鼎"/>
    <x v="34"/>
    <n v="107.5"/>
    <n v="110"/>
    <n v="107.5"/>
    <n v="109"/>
    <n v="111"/>
    <n v="90"/>
    <n v="-65"/>
    <n v="-244"/>
    <n v="79"/>
    <n v="-55"/>
    <n v="0"/>
    <n v="0"/>
    <n v="0"/>
    <n v="0"/>
    <n v="0"/>
    <n v="9.6750000000000003E-2"/>
    <n v="-7.1499999999999994E-2"/>
    <n v="-0.26229999999999998"/>
    <n v="8.6110000000000006E-2"/>
    <n v="-6.105E-2"/>
    <n v="0"/>
    <n v="0"/>
    <n v="0"/>
    <n v="0"/>
    <n v="0"/>
  </r>
  <r>
    <s v="6225"/>
    <s v="天瀚"/>
    <x v="47"/>
    <n v="3.7"/>
    <n v="4"/>
    <n v="3.95"/>
    <n v="3.77"/>
    <n v="3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8.94"/>
    <n v="9.0299999999999994"/>
    <n v="9.1"/>
    <n v="9"/>
    <n v="9.2899999999999991"/>
    <n v="250"/>
    <n v="-11"/>
    <n v="101"/>
    <n v="-25"/>
    <n v="311"/>
    <n v="0"/>
    <n v="0"/>
    <n v="0"/>
    <n v="0"/>
    <n v="0"/>
    <n v="2.2349999999999998E-2"/>
    <n v="-9.9329999999999991E-4"/>
    <n v="9.1909999999999995E-3"/>
    <n v="-2.2499999999999998E-3"/>
    <n v="2.8891899999999995E-2"/>
    <n v="0"/>
    <n v="0"/>
    <n v="0"/>
    <n v="0"/>
    <n v="0"/>
  </r>
  <r>
    <s v="6227"/>
    <s v="茂綸"/>
    <x v="14"/>
    <n v="27.5"/>
    <n v="27.7"/>
    <n v="28"/>
    <n v="27.75"/>
    <n v="27.95"/>
    <n v="58"/>
    <n v="69"/>
    <n v="3"/>
    <n v="-14"/>
    <n v="6"/>
    <n v="0"/>
    <n v="0"/>
    <n v="0"/>
    <n v="0"/>
    <n v="0"/>
    <n v="1.5949999999999999E-2"/>
    <n v="1.9112999999999998E-2"/>
    <n v="8.4000000000000003E-4"/>
    <n v="-3.885E-3"/>
    <n v="1.6769999999999999E-3"/>
    <n v="0"/>
    <n v="0"/>
    <n v="0"/>
    <n v="0"/>
    <n v="0"/>
  </r>
  <r>
    <s v="6228"/>
    <s v="全譜"/>
    <x v="30"/>
    <n v="10.45"/>
    <n v="10.45"/>
    <n v="10.1"/>
    <n v="10.15"/>
    <n v="10.3"/>
    <n v="0"/>
    <n v="-1"/>
    <n v="1"/>
    <n v="0"/>
    <n v="0"/>
    <n v="0"/>
    <n v="0"/>
    <n v="0"/>
    <n v="0"/>
    <n v="0"/>
    <n v="0"/>
    <n v="-1.0449999999999999E-4"/>
    <n v="1.01E-4"/>
    <n v="0"/>
    <n v="0"/>
    <n v="0"/>
    <n v="0"/>
    <n v="0"/>
    <n v="0"/>
    <n v="0"/>
  </r>
  <r>
    <s v="6229"/>
    <s v="研通"/>
    <x v="46"/>
    <n v="29.6"/>
    <n v="30.6"/>
    <n v="30.3"/>
    <n v="30"/>
    <n v="30.65"/>
    <n v="158"/>
    <n v="-220"/>
    <n v="-75"/>
    <n v="106"/>
    <n v="212"/>
    <n v="0"/>
    <n v="0"/>
    <n v="0"/>
    <n v="0"/>
    <n v="0"/>
    <n v="4.6768000000000004E-2"/>
    <n v="-6.7320000000000005E-2"/>
    <n v="-2.2724999999999999E-2"/>
    <n v="3.1800000000000002E-2"/>
    <n v="6.4977999999999994E-2"/>
    <n v="0"/>
    <n v="0"/>
    <n v="0"/>
    <n v="0"/>
    <n v="0"/>
  </r>
  <r>
    <s v="6230"/>
    <s v="尼得科超眾"/>
    <x v="7"/>
    <n v="215"/>
    <n v="216"/>
    <n v="215"/>
    <n v="205"/>
    <n v="201.5"/>
    <n v="22"/>
    <n v="18"/>
    <n v="52"/>
    <n v="-185"/>
    <n v="98"/>
    <n v="0"/>
    <n v="0"/>
    <n v="0"/>
    <n v="0"/>
    <n v="-104"/>
    <n v="4.7300000000000002E-2"/>
    <n v="3.8879999999999998E-2"/>
    <n v="0.1118"/>
    <n v="-0.37924999999999998"/>
    <n v="0.19747000000000001"/>
    <n v="0"/>
    <n v="0"/>
    <n v="0"/>
    <n v="0"/>
    <n v="-0.20956"/>
  </r>
  <r>
    <s v="6231"/>
    <s v="系微"/>
    <x v="39"/>
    <n v="77.5"/>
    <n v="77.8"/>
    <n v="77.5"/>
    <n v="75.5"/>
    <n v="76.5"/>
    <n v="36"/>
    <n v="-2"/>
    <n v="23"/>
    <n v="19"/>
    <n v="71"/>
    <n v="0"/>
    <n v="0"/>
    <n v="0"/>
    <n v="0"/>
    <n v="0"/>
    <n v="2.7900000000000001E-2"/>
    <n v="-1.5559999999999999E-3"/>
    <n v="1.7825000000000001E-2"/>
    <n v="1.4345E-2"/>
    <n v="5.4315000000000002E-2"/>
    <n v="0"/>
    <n v="0"/>
    <n v="0"/>
    <n v="0"/>
    <n v="0"/>
  </r>
  <r>
    <s v="6233"/>
    <s v="旺玖"/>
    <x v="46"/>
    <n v="35.1"/>
    <n v="36"/>
    <n v="35.6"/>
    <n v="35.049999999999997"/>
    <n v="36.299999999999997"/>
    <n v="-2425"/>
    <n v="-229"/>
    <n v="-163"/>
    <n v="-72"/>
    <n v="840"/>
    <n v="0"/>
    <n v="0"/>
    <n v="0"/>
    <n v="0"/>
    <n v="0"/>
    <n v="-0.85117500000000001"/>
    <n v="-8.2439999999999999E-2"/>
    <n v="-5.8028000000000003E-2"/>
    <n v="-2.5235999999999998E-2"/>
    <n v="0.30491999999999997"/>
    <n v="0"/>
    <n v="0"/>
    <n v="0"/>
    <n v="0"/>
    <n v="0"/>
  </r>
  <r>
    <s v="6234"/>
    <s v="高僑"/>
    <x v="17"/>
    <n v="22.5"/>
    <n v="22.7"/>
    <n v="22.6"/>
    <n v="22.5"/>
    <n v="22.55"/>
    <n v="37"/>
    <n v="5"/>
    <n v="-3"/>
    <n v="0"/>
    <n v="6"/>
    <n v="0"/>
    <n v="0"/>
    <n v="0"/>
    <n v="0"/>
    <n v="0"/>
    <n v="8.3250000000000008E-3"/>
    <n v="1.1349999999999999E-3"/>
    <n v="-6.7800000000000011E-4"/>
    <n v="0"/>
    <n v="1.353E-3"/>
    <n v="0"/>
    <n v="0"/>
    <n v="0"/>
    <n v="0"/>
    <n v="0"/>
  </r>
  <r>
    <s v="6235"/>
    <s v="華孚"/>
    <x v="7"/>
    <n v="18.05"/>
    <n v="18.2"/>
    <n v="18.05"/>
    <n v="18.100000000000001"/>
    <n v="18.3"/>
    <n v="142"/>
    <n v="-136"/>
    <n v="9"/>
    <n v="-15"/>
    <n v="70"/>
    <n v="0"/>
    <n v="0"/>
    <n v="0"/>
    <n v="0"/>
    <n v="0"/>
    <n v="2.5630999999999998E-2"/>
    <n v="-2.4752E-2"/>
    <n v="1.6245000000000001E-3"/>
    <n v="-2.715E-3"/>
    <n v="1.281E-2"/>
    <n v="0"/>
    <n v="0"/>
    <n v="0"/>
    <n v="0"/>
    <n v="0"/>
  </r>
  <r>
    <s v="6236"/>
    <s v="康呈"/>
    <x v="13"/>
    <n v="9"/>
    <n v="9.84"/>
    <n v="9"/>
    <n v="9"/>
    <n v="8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09"/>
    <n v="111"/>
    <n v="113"/>
    <n v="110.5"/>
    <n v="113.5"/>
    <n v="679"/>
    <n v="-2216"/>
    <n v="-651"/>
    <n v="-820"/>
    <n v="-142"/>
    <n v="0"/>
    <n v="430"/>
    <n v="0"/>
    <n v="0"/>
    <n v="0"/>
    <n v="0.74011000000000005"/>
    <n v="-2.4597600000000002"/>
    <n v="-0.73563000000000001"/>
    <n v="-0.90610000000000002"/>
    <n v="-0.16117000000000001"/>
    <n v="0"/>
    <n v="0.4773"/>
    <n v="0"/>
    <n v="0"/>
    <n v="0"/>
  </r>
  <r>
    <s v="6239"/>
    <s v="力成"/>
    <x v="35"/>
    <n v="100"/>
    <n v="103"/>
    <n v="105"/>
    <n v="105"/>
    <n v="106"/>
    <n v="191"/>
    <n v="1761"/>
    <n v="544"/>
    <n v="288"/>
    <n v="857"/>
    <n v="-252"/>
    <n v="172"/>
    <n v="323"/>
    <n v="235"/>
    <n v="101"/>
    <n v="0.191"/>
    <n v="1.8138300000000001"/>
    <n v="0.57120000000000004"/>
    <n v="0.3024"/>
    <n v="0.90842000000000001"/>
    <n v="-0.252"/>
    <n v="0.17716000000000001"/>
    <n v="0.33915000000000001"/>
    <n v="0.24675"/>
    <n v="0.10706"/>
  </r>
  <r>
    <s v="6240"/>
    <s v="松崗"/>
    <x v="41"/>
    <n v="16.45"/>
    <n v="16"/>
    <n v="16.05"/>
    <n v="16.5"/>
    <n v="16.600000000000001"/>
    <n v="-4"/>
    <n v="-1"/>
    <n v="-37"/>
    <n v="-2"/>
    <n v="0"/>
    <n v="0"/>
    <n v="0"/>
    <n v="0"/>
    <n v="0"/>
    <n v="0"/>
    <n v="-6.5799999999999995E-4"/>
    <n v="-1.6000000000000001E-4"/>
    <n v="-5.9385000000000002E-3"/>
    <n v="-3.3E-4"/>
    <n v="0"/>
    <n v="0"/>
    <n v="0"/>
    <n v="0"/>
    <n v="0"/>
    <n v="0"/>
  </r>
  <r>
    <s v="6241"/>
    <s v="易通展"/>
    <x v="37"/>
    <n v="19.7"/>
    <n v="20.2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3"/>
    <n v="66.7"/>
    <n v="69.900000000000006"/>
    <n v="64"/>
    <n v="60.6"/>
    <n v="59.1"/>
    <n v="11"/>
    <n v="-12"/>
    <n v="0"/>
    <n v="0"/>
    <n v="0"/>
    <n v="0"/>
    <n v="0"/>
    <n v="0"/>
    <n v="0"/>
    <n v="0"/>
    <n v="7.3370000000000006E-3"/>
    <n v="-8.3880000000000014E-3"/>
    <n v="0"/>
    <n v="0"/>
    <n v="0"/>
    <n v="0"/>
    <n v="0"/>
    <n v="0"/>
    <n v="0"/>
    <n v="0"/>
  </r>
  <r>
    <s v="6243"/>
    <s v="迅杰"/>
    <x v="46"/>
    <n v="16.399999999999999"/>
    <n v="17"/>
    <n v="16.5"/>
    <n v="16.5"/>
    <n v="16.649999999999999"/>
    <n v="-4"/>
    <n v="-84"/>
    <n v="-20"/>
    <n v="99"/>
    <n v="61"/>
    <n v="0"/>
    <n v="0"/>
    <n v="0"/>
    <n v="0"/>
    <n v="0"/>
    <n v="-6.559999999999999E-4"/>
    <n v="-1.4279999999999999E-2"/>
    <n v="-3.3E-3"/>
    <n v="1.6334999999999999E-2"/>
    <n v="1.0156499999999999E-2"/>
    <n v="0"/>
    <n v="0"/>
    <n v="0"/>
    <n v="0"/>
    <n v="0"/>
  </r>
  <r>
    <s v="6244"/>
    <s v="茂迪"/>
    <x v="50"/>
    <n v="30.15"/>
    <n v="30.5"/>
    <n v="30.55"/>
    <n v="30.65"/>
    <n v="31.05"/>
    <n v="171"/>
    <n v="-303"/>
    <n v="721"/>
    <n v="788"/>
    <n v="125"/>
    <n v="0"/>
    <n v="0"/>
    <n v="0"/>
    <n v="0"/>
    <n v="0"/>
    <n v="5.1556499999999998E-2"/>
    <n v="-9.2414999999999997E-2"/>
    <n v="0.2202655"/>
    <n v="0.24152199999999996"/>
    <n v="3.88125E-2"/>
    <n v="0"/>
    <n v="0"/>
    <n v="0"/>
    <n v="0"/>
    <n v="0"/>
  </r>
  <r>
    <s v="6245"/>
    <s v="立端"/>
    <x v="49"/>
    <n v="55.9"/>
    <n v="57.2"/>
    <n v="58.7"/>
    <n v="59"/>
    <n v="59.2"/>
    <n v="63"/>
    <n v="40"/>
    <n v="-157"/>
    <n v="6"/>
    <n v="-47"/>
    <n v="0"/>
    <n v="0"/>
    <n v="0"/>
    <n v="0"/>
    <n v="0"/>
    <n v="3.5216999999999998E-2"/>
    <n v="2.2880000000000001E-2"/>
    <n v="-9.2158999999999991E-2"/>
    <n v="3.5400000000000002E-3"/>
    <n v="-2.7824000000000002E-2"/>
    <n v="0"/>
    <n v="0"/>
    <n v="0"/>
    <n v="0"/>
    <n v="0"/>
  </r>
  <r>
    <s v="6246"/>
    <s v="臺龍"/>
    <x v="56"/>
    <n v="14.85"/>
    <n v="14.9"/>
    <n v="14.6"/>
    <n v="14.8"/>
    <n v="16.25"/>
    <n v="0"/>
    <n v="6"/>
    <n v="0"/>
    <n v="3"/>
    <n v="4"/>
    <n v="0"/>
    <n v="0"/>
    <n v="0"/>
    <n v="0"/>
    <n v="0"/>
    <n v="0"/>
    <n v="8.9400000000000005E-4"/>
    <n v="0"/>
    <n v="4.4400000000000006E-4"/>
    <n v="6.4999999999999997E-4"/>
    <n v="0"/>
    <n v="0"/>
    <n v="0"/>
    <n v="0"/>
    <n v="0"/>
  </r>
  <r>
    <s v="6247"/>
    <s v="淇譽電"/>
    <x v="19"/>
    <n v="9.93"/>
    <n v="9.7100000000000009"/>
    <n v="9.91"/>
    <n v="9.93"/>
    <n v="10"/>
    <n v="0"/>
    <n v="0"/>
    <n v="0"/>
    <n v="0"/>
    <n v="-2"/>
    <n v="0"/>
    <n v="0"/>
    <n v="0"/>
    <n v="0"/>
    <n v="0"/>
    <n v="0"/>
    <n v="0"/>
    <n v="0"/>
    <n v="0"/>
    <n v="-2.0000000000000001E-4"/>
    <n v="0"/>
    <n v="0"/>
    <n v="0"/>
    <n v="0"/>
    <n v="0"/>
  </r>
  <r>
    <s v="6248"/>
    <s v="沛波"/>
    <x v="12"/>
    <n v="21.75"/>
    <n v="21.8"/>
    <n v="22.15"/>
    <n v="22.45"/>
    <n v="23.45"/>
    <n v="3"/>
    <n v="-2"/>
    <n v="3"/>
    <n v="8"/>
    <n v="-1"/>
    <n v="0"/>
    <n v="0"/>
    <n v="0"/>
    <n v="0"/>
    <n v="0"/>
    <n v="6.5249999999999998E-4"/>
    <n v="-4.3600000000000003E-4"/>
    <n v="6.6449999999999983E-4"/>
    <n v="1.7959999999999999E-3"/>
    <n v="-2.3449999999999998E-4"/>
    <n v="0"/>
    <n v="0"/>
    <n v="0"/>
    <n v="0"/>
    <n v="0"/>
  </r>
  <r>
    <s v="6251"/>
    <s v="定穎"/>
    <x v="31"/>
    <n v="17.95"/>
    <n v="18.2"/>
    <n v="18.25"/>
    <n v="18.899999999999999"/>
    <n v="19.399999999999999"/>
    <n v="810"/>
    <n v="591"/>
    <n v="372"/>
    <n v="110"/>
    <n v="52"/>
    <n v="0"/>
    <n v="0"/>
    <n v="0"/>
    <n v="0"/>
    <n v="0"/>
    <n v="0.145395"/>
    <n v="0.10756199999999999"/>
    <n v="6.7890000000000006E-2"/>
    <n v="2.0789999999999999E-2"/>
    <n v="1.0088E-2"/>
    <n v="0"/>
    <n v="0"/>
    <n v="0"/>
    <n v="0"/>
    <n v="0"/>
  </r>
  <r>
    <s v="6257"/>
    <s v="矽格"/>
    <x v="35"/>
    <n v="48.65"/>
    <n v="49.45"/>
    <n v="49.35"/>
    <n v="49.05"/>
    <n v="50.2"/>
    <n v="647"/>
    <n v="972"/>
    <n v="88"/>
    <n v="155"/>
    <n v="1097"/>
    <n v="0"/>
    <n v="0"/>
    <n v="0"/>
    <n v="0"/>
    <n v="0"/>
    <n v="0.31476549999999998"/>
    <n v="0.48065400000000003"/>
    <n v="4.3428000000000001E-2"/>
    <n v="7.6027499999999998E-2"/>
    <n v="0.55069400000000002"/>
    <n v="0"/>
    <n v="0"/>
    <n v="0"/>
    <n v="0"/>
    <n v="0"/>
  </r>
  <r>
    <s v="6259"/>
    <s v="百徽"/>
    <x v="14"/>
    <n v="16.8"/>
    <n v="17"/>
    <n v="17.05"/>
    <n v="15.55"/>
    <n v="16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5"/>
    <n v="75.7"/>
    <n v="77.7"/>
    <n v="76.400000000000006"/>
    <n v="76.2"/>
    <n v="77.599999999999994"/>
    <n v="454"/>
    <n v="-224"/>
    <n v="-262"/>
    <n v="458"/>
    <n v="66"/>
    <n v="0"/>
    <n v="0"/>
    <n v="0"/>
    <n v="0"/>
    <n v="0"/>
    <n v="0.34367800000000004"/>
    <n v="-0.17404799999999998"/>
    <n v="-0.20016800000000004"/>
    <n v="0.34899599999999997"/>
    <n v="5.1215999999999998E-2"/>
    <n v="0"/>
    <n v="0"/>
    <n v="0"/>
    <n v="0"/>
    <n v="0"/>
  </r>
  <r>
    <s v="6263"/>
    <s v="普萊德"/>
    <x v="37"/>
    <n v="64.8"/>
    <n v="64.8"/>
    <n v="64.2"/>
    <n v="64.3"/>
    <n v="64.599999999999994"/>
    <n v="7"/>
    <n v="-2"/>
    <n v="-9"/>
    <n v="5"/>
    <n v="-1"/>
    <n v="0"/>
    <n v="0"/>
    <n v="0"/>
    <n v="0"/>
    <n v="0"/>
    <n v="4.5359999999999992E-3"/>
    <n v="-1.2959999999999998E-3"/>
    <n v="-5.778000000000001E-3"/>
    <n v="3.215E-3"/>
    <n v="-6.4599999999999998E-4"/>
    <n v="0"/>
    <n v="0"/>
    <n v="0"/>
    <n v="0"/>
    <n v="0"/>
  </r>
  <r>
    <s v="6264"/>
    <s v="富裔"/>
    <x v="5"/>
    <n v="9.48"/>
    <n v="9.49"/>
    <n v="9.57"/>
    <n v="9.52"/>
    <n v="9.4700000000000006"/>
    <n v="36"/>
    <n v="-19"/>
    <n v="6"/>
    <n v="-16"/>
    <n v="18"/>
    <n v="0"/>
    <n v="0"/>
    <n v="0"/>
    <n v="0"/>
    <n v="0"/>
    <n v="3.4128000000000001E-3"/>
    <n v="-1.8031E-3"/>
    <n v="5.7419999999999997E-4"/>
    <n v="-1.5231999999999999E-3"/>
    <n v="1.7046000000000001E-3"/>
    <n v="0"/>
    <n v="0"/>
    <n v="0"/>
    <n v="0"/>
    <n v="0"/>
  </r>
  <r>
    <s v="6265"/>
    <s v="方土昶"/>
    <x v="15"/>
    <n v="8.1"/>
    <n v="8.1999999999999993"/>
    <n v="8.2200000000000006"/>
    <n v="8.2200000000000006"/>
    <n v="8.34"/>
    <n v="130"/>
    <n v="-47"/>
    <n v="105"/>
    <n v="-36"/>
    <n v="75"/>
    <n v="0"/>
    <n v="0"/>
    <n v="0"/>
    <n v="0"/>
    <n v="0"/>
    <n v="1.0529999999999999E-2"/>
    <n v="-3.8539999999999998E-3"/>
    <n v="8.6309999999999998E-3"/>
    <n v="-2.9592000000000004E-3"/>
    <n v="6.2550000000000001E-3"/>
    <n v="0"/>
    <n v="0"/>
    <n v="0"/>
    <n v="0"/>
    <n v="0"/>
  </r>
  <r>
    <s v="6266"/>
    <s v="泰詠"/>
    <x v="17"/>
    <n v="19.95"/>
    <n v="20.149999999999999"/>
    <n v="20"/>
    <n v="20.05"/>
    <n v="20.149999999999999"/>
    <n v="-9"/>
    <n v="-3"/>
    <n v="-30"/>
    <n v="-23"/>
    <n v="-15"/>
    <n v="0"/>
    <n v="0"/>
    <n v="0"/>
    <n v="0"/>
    <n v="0"/>
    <n v="-1.7954999999999998E-3"/>
    <n v="-6.045E-4"/>
    <n v="-6.0000000000000001E-3"/>
    <n v="-4.6115000000000001E-3"/>
    <n v="-3.0225E-3"/>
    <n v="0"/>
    <n v="0"/>
    <n v="0"/>
    <n v="0"/>
    <n v="0"/>
  </r>
  <r>
    <s v="6269"/>
    <s v="台郡"/>
    <x v="31"/>
    <n v="115.5"/>
    <n v="115"/>
    <n v="115"/>
    <n v="113"/>
    <n v="115.5"/>
    <n v="372"/>
    <n v="-210"/>
    <n v="-281"/>
    <n v="-290"/>
    <n v="644"/>
    <n v="0"/>
    <n v="-142"/>
    <n v="34"/>
    <n v="230"/>
    <n v="50"/>
    <n v="0.42965999999999999"/>
    <n v="-0.24149999999999999"/>
    <n v="-0.32314999999999999"/>
    <n v="-0.32769999999999999"/>
    <n v="0.74382000000000004"/>
    <n v="0"/>
    <n v="-0.1633"/>
    <n v="3.9100000000000003E-2"/>
    <n v="0.25990000000000002"/>
    <n v="5.7750000000000003E-2"/>
  </r>
  <r>
    <s v="6270"/>
    <s v="倍微"/>
    <x v="14"/>
    <n v="20.100000000000001"/>
    <n v="20.3"/>
    <n v="20.2"/>
    <n v="20.75"/>
    <n v="21.3"/>
    <n v="75"/>
    <n v="120"/>
    <n v="46"/>
    <n v="20"/>
    <n v="36"/>
    <n v="0"/>
    <n v="0"/>
    <n v="0"/>
    <n v="0"/>
    <n v="0"/>
    <n v="1.5075E-2"/>
    <n v="2.436E-2"/>
    <n v="9.2919999999999999E-3"/>
    <n v="4.15E-3"/>
    <n v="7.6680000000000003E-3"/>
    <n v="0"/>
    <n v="0"/>
    <n v="0"/>
    <n v="0"/>
    <n v="0"/>
  </r>
  <r>
    <s v="6271"/>
    <s v="同欣電"/>
    <x v="35"/>
    <n v="168.5"/>
    <n v="172.5"/>
    <n v="176"/>
    <n v="173.5"/>
    <n v="183"/>
    <n v="-166"/>
    <n v="258"/>
    <n v="-111"/>
    <n v="-690"/>
    <n v="299"/>
    <n v="45"/>
    <n v="10"/>
    <n v="0"/>
    <n v="400"/>
    <n v="574"/>
    <n v="-0.27971000000000001"/>
    <n v="0.44505"/>
    <n v="-0.19536000000000001"/>
    <n v="-1.1971499999999999"/>
    <n v="0.54717000000000005"/>
    <n v="7.5825000000000004E-2"/>
    <n v="1.7250000000000001E-2"/>
    <n v="0"/>
    <n v="0.69399999999999995"/>
    <n v="1.0504199999999999"/>
  </r>
  <r>
    <s v="6274"/>
    <s v="台燿"/>
    <x v="17"/>
    <n v="96.1"/>
    <n v="95.9"/>
    <n v="95.8"/>
    <n v="95.8"/>
    <n v="96.8"/>
    <n v="-197"/>
    <n v="-84"/>
    <n v="-4"/>
    <n v="35"/>
    <n v="213"/>
    <n v="0"/>
    <n v="0"/>
    <n v="0"/>
    <n v="0"/>
    <n v="0"/>
    <n v="-0.18931699999999996"/>
    <n v="-8.0556000000000003E-2"/>
    <n v="-3.8319999999999999E-3"/>
    <n v="3.3529999999999997E-2"/>
    <n v="0.20618399999999998"/>
    <n v="0"/>
    <n v="0"/>
    <n v="0"/>
    <n v="0"/>
    <n v="0"/>
  </r>
  <r>
    <s v="6275"/>
    <s v="元山"/>
    <x v="19"/>
    <n v="30.2"/>
    <n v="29.6"/>
    <n v="30.35"/>
    <n v="30.4"/>
    <n v="31.05"/>
    <n v="47"/>
    <n v="-113"/>
    <n v="54"/>
    <n v="51"/>
    <n v="14"/>
    <n v="0"/>
    <n v="0"/>
    <n v="0"/>
    <n v="0"/>
    <n v="0"/>
    <n v="1.4193999999999998E-2"/>
    <n v="-3.3447999999999999E-2"/>
    <n v="1.6389000000000001E-2"/>
    <n v="1.5503999999999999E-2"/>
    <n v="4.3470000000000002E-3"/>
    <n v="0"/>
    <n v="0"/>
    <n v="0"/>
    <n v="0"/>
    <n v="0"/>
  </r>
  <r>
    <s v="6276"/>
    <s v="安鈦克"/>
    <x v="16"/>
    <n v="38.75"/>
    <n v="38.799999999999997"/>
    <n v="39.15"/>
    <n v="39.049999999999997"/>
    <n v="39.049999999999997"/>
    <n v="55"/>
    <n v="33"/>
    <n v="4"/>
    <n v="-18"/>
    <n v="0"/>
    <n v="0"/>
    <n v="0"/>
    <n v="0"/>
    <n v="0"/>
    <n v="0"/>
    <n v="2.1312500000000002E-2"/>
    <n v="1.2803999999999999E-2"/>
    <n v="1.5659999999999999E-3"/>
    <n v="-7.0289999999999997E-3"/>
    <n v="0"/>
    <n v="0"/>
    <n v="0"/>
    <n v="0"/>
    <n v="0"/>
    <n v="0"/>
  </r>
  <r>
    <s v="6277"/>
    <s v="宏正"/>
    <x v="44"/>
    <n v="82.6"/>
    <n v="82.7"/>
    <n v="83.2"/>
    <n v="83.1"/>
    <n v="83.3"/>
    <n v="-10"/>
    <n v="-47"/>
    <n v="12"/>
    <n v="19"/>
    <n v="19"/>
    <n v="0"/>
    <n v="0"/>
    <n v="0"/>
    <n v="0"/>
    <n v="0"/>
    <n v="-8.26E-3"/>
    <n v="-3.8869000000000001E-2"/>
    <n v="9.9840000000000016E-3"/>
    <n v="1.5788999999999997E-2"/>
    <n v="1.5827000000000001E-2"/>
    <n v="0"/>
    <n v="0"/>
    <n v="0"/>
    <n v="0"/>
    <n v="0"/>
  </r>
  <r>
    <s v="6278"/>
    <s v="台表科"/>
    <x v="31"/>
    <n v="111.5"/>
    <n v="112.5"/>
    <n v="117"/>
    <n v="116"/>
    <n v="117.5"/>
    <n v="719"/>
    <n v="53"/>
    <n v="1107"/>
    <n v="741"/>
    <n v="314"/>
    <n v="38"/>
    <n v="0"/>
    <n v="0"/>
    <n v="814"/>
    <n v="196"/>
    <n v="0.80168499999999998"/>
    <n v="5.9624999999999997E-2"/>
    <n v="1.2951900000000001"/>
    <n v="0.85955999999999999"/>
    <n v="0.36895"/>
    <n v="4.2369999999999998E-2"/>
    <n v="0"/>
    <n v="0"/>
    <n v="0.94423999999999997"/>
    <n v="0.2303"/>
  </r>
  <r>
    <s v="6279"/>
    <s v="胡連"/>
    <x v="6"/>
    <n v="103"/>
    <n v="102"/>
    <n v="102.5"/>
    <n v="102"/>
    <n v="104"/>
    <n v="149"/>
    <n v="-112"/>
    <n v="119"/>
    <n v="48"/>
    <n v="133"/>
    <n v="0"/>
    <n v="0"/>
    <n v="0"/>
    <n v="0"/>
    <n v="0"/>
    <n v="0.15347"/>
    <n v="-0.11423999999999999"/>
    <n v="0.121975"/>
    <n v="4.8959999999999997E-2"/>
    <n v="0.13832"/>
    <n v="0"/>
    <n v="0"/>
    <n v="0"/>
    <n v="0"/>
    <n v="0"/>
  </r>
  <r>
    <s v="6281"/>
    <s v="全國電"/>
    <x v="41"/>
    <n v="81"/>
    <n v="81.400000000000006"/>
    <n v="81.400000000000006"/>
    <n v="81.5"/>
    <n v="81.5"/>
    <n v="1"/>
    <n v="7"/>
    <n v="0"/>
    <n v="-19"/>
    <n v="2"/>
    <n v="0"/>
    <n v="0"/>
    <n v="0"/>
    <n v="0"/>
    <n v="0"/>
    <n v="8.0999999999999996E-4"/>
    <n v="5.6980000000000008E-3"/>
    <n v="0"/>
    <n v="-1.5485000000000001E-2"/>
    <n v="1.6299999999999999E-3"/>
    <n v="0"/>
    <n v="0"/>
    <n v="0"/>
    <n v="0"/>
    <n v="0"/>
  </r>
  <r>
    <s v="6282"/>
    <s v="康舒"/>
    <x v="10"/>
    <n v="25.75"/>
    <n v="25.75"/>
    <n v="25.7"/>
    <n v="26.1"/>
    <n v="26.35"/>
    <n v="612"/>
    <n v="-473"/>
    <n v="-579"/>
    <n v="635"/>
    <n v="417"/>
    <n v="0"/>
    <n v="0"/>
    <n v="0"/>
    <n v="0"/>
    <n v="0"/>
    <n v="0.15759000000000001"/>
    <n v="-0.1217975"/>
    <n v="-0.14880299999999999"/>
    <n v="0.16573499999999999"/>
    <n v="0.1098795"/>
    <n v="0"/>
    <n v="0"/>
    <n v="0"/>
    <n v="0"/>
    <n v="0"/>
  </r>
  <r>
    <s v="6283"/>
    <s v="淳安"/>
    <x v="7"/>
    <n v="43.6"/>
    <n v="45.35"/>
    <n v="45.85"/>
    <n v="45.6"/>
    <n v="47.4"/>
    <n v="-1936"/>
    <n v="568"/>
    <n v="-250"/>
    <n v="139"/>
    <n v="-112"/>
    <n v="0"/>
    <n v="0"/>
    <n v="0"/>
    <n v="0"/>
    <n v="0"/>
    <n v="-0.84409600000000007"/>
    <n v="0.25758799999999998"/>
    <n v="-0.114625"/>
    <n v="6.338400000000001E-2"/>
    <n v="-5.3088000000000003E-2"/>
    <n v="0"/>
    <n v="0"/>
    <n v="0"/>
    <n v="0"/>
    <n v="0"/>
  </r>
  <r>
    <s v="6284"/>
    <s v="佳邦"/>
    <x v="56"/>
    <n v="56.7"/>
    <n v="58.9"/>
    <n v="58.6"/>
    <n v="57.1"/>
    <n v="59.3"/>
    <n v="-647"/>
    <n v="83"/>
    <n v="-398"/>
    <n v="11"/>
    <n v="336"/>
    <n v="0"/>
    <n v="0"/>
    <n v="0"/>
    <n v="0"/>
    <n v="0"/>
    <n v="-0.36684900000000004"/>
    <n v="4.8887E-2"/>
    <n v="-0.23322799999999999"/>
    <n v="6.2810000000000001E-3"/>
    <n v="0.19924799999999998"/>
    <n v="0"/>
    <n v="0"/>
    <n v="0"/>
    <n v="0"/>
    <n v="0"/>
  </r>
  <r>
    <s v="6285"/>
    <s v="啟碁"/>
    <x v="32"/>
    <n v="63.7"/>
    <n v="65"/>
    <n v="65.599999999999994"/>
    <n v="65.599999999999994"/>
    <n v="66.2"/>
    <n v="50"/>
    <n v="508"/>
    <n v="-58"/>
    <n v="45"/>
    <n v="161"/>
    <n v="0"/>
    <n v="0"/>
    <n v="0"/>
    <n v="0"/>
    <n v="0"/>
    <n v="3.1850000000000003E-2"/>
    <n v="0.33019999999999999"/>
    <n v="-3.8047999999999998E-2"/>
    <n v="2.9519999999999994E-2"/>
    <n v="0.10658200000000001"/>
    <n v="0"/>
    <n v="0"/>
    <n v="0"/>
    <n v="0"/>
    <n v="0"/>
  </r>
  <r>
    <s v="6287"/>
    <s v="元隆"/>
    <x v="38"/>
    <n v="6.99"/>
    <n v="7"/>
    <n v="7.36"/>
    <n v="6.98"/>
    <n v="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5.55"/>
    <n v="26.35"/>
    <n v="26.5"/>
    <n v="26.7"/>
    <n v="27.7"/>
    <n v="383"/>
    <n v="69"/>
    <n v="208"/>
    <n v="31"/>
    <n v="-5"/>
    <n v="0"/>
    <n v="0"/>
    <n v="0"/>
    <n v="0"/>
    <n v="0"/>
    <n v="9.7856499999999999E-2"/>
    <n v="1.81815E-2"/>
    <n v="5.5120000000000002E-2"/>
    <n v="8.2769999999999996E-3"/>
    <n v="-1.3849999999999999E-3"/>
    <n v="0"/>
    <n v="0"/>
    <n v="0"/>
    <n v="0"/>
    <n v="0"/>
  </r>
  <r>
    <s v="6289"/>
    <s v="華上"/>
    <x v="28"/>
    <n v="3.13"/>
    <n v="3.13"/>
    <n v="3.11"/>
    <n v="3"/>
    <n v="3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5"/>
    <n v="60"/>
    <n v="60.5"/>
    <n v="60.9"/>
    <n v="60.4"/>
    <n v="61.5"/>
    <n v="-121"/>
    <n v="-257"/>
    <n v="157"/>
    <n v="53"/>
    <n v="194"/>
    <n v="0"/>
    <n v="0"/>
    <n v="0"/>
    <n v="0"/>
    <n v="0"/>
    <n v="-7.2599999999999998E-2"/>
    <n v="-0.15548500000000001"/>
    <n v="9.561299999999999E-2"/>
    <n v="3.2011999999999999E-2"/>
    <n v="0.11931"/>
    <n v="0"/>
    <n v="0"/>
    <n v="0"/>
    <n v="0"/>
    <n v="0"/>
  </r>
  <r>
    <s v="6291"/>
    <s v="沛亨"/>
    <x v="46"/>
    <n v="25.55"/>
    <n v="26.05"/>
    <n v="24.5"/>
    <n v="25.95"/>
    <n v="25.25"/>
    <n v="0"/>
    <n v="-1"/>
    <n v="0"/>
    <n v="0"/>
    <n v="0"/>
    <n v="0"/>
    <n v="0"/>
    <n v="0"/>
    <n v="0"/>
    <n v="0"/>
    <n v="0"/>
    <n v="-2.6049999999999999E-4"/>
    <n v="0"/>
    <n v="0"/>
    <n v="0"/>
    <n v="0"/>
    <n v="0"/>
    <n v="0"/>
    <n v="0"/>
    <n v="0"/>
  </r>
  <r>
    <s v="6292"/>
    <s v="迅德"/>
    <x v="56"/>
    <n v="39.75"/>
    <n v="39.9"/>
    <n v="39.799999999999997"/>
    <n v="39.799999999999997"/>
    <n v="40.1"/>
    <n v="-4"/>
    <n v="-23"/>
    <n v="-4"/>
    <n v="3"/>
    <n v="34"/>
    <n v="0"/>
    <n v="0"/>
    <n v="0"/>
    <n v="0"/>
    <n v="0"/>
    <n v="-1.5900000000000001E-3"/>
    <n v="-9.1769999999999994E-3"/>
    <n v="-1.5919999999999999E-3"/>
    <n v="1.194E-3"/>
    <n v="1.3634E-2"/>
    <n v="0"/>
    <n v="0"/>
    <n v="0"/>
    <n v="0"/>
    <n v="0"/>
  </r>
  <r>
    <s v="6294"/>
    <s v="智基"/>
    <x v="2"/>
    <n v="146"/>
    <n v="147.5"/>
    <n v="146.5"/>
    <n v="147"/>
    <n v="146"/>
    <n v="3"/>
    <n v="0"/>
    <n v="-11"/>
    <n v="4"/>
    <n v="-1"/>
    <n v="0"/>
    <n v="0"/>
    <n v="0"/>
    <n v="0"/>
    <n v="0"/>
    <n v="4.3800000000000002E-3"/>
    <n v="0"/>
    <n v="-1.6115000000000001E-2"/>
    <n v="5.8799999999999998E-3"/>
    <n v="-1.4599999999999999E-3"/>
    <n v="0"/>
    <n v="0"/>
    <n v="0"/>
    <n v="0"/>
    <n v="0"/>
  </r>
  <r>
    <s v="6404"/>
    <s v="通訊-KY"/>
    <x v="66"/>
    <n v="7.5"/>
    <n v="7.98"/>
    <n v="7.55"/>
    <n v="7.55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6.3"/>
    <n v="26.3"/>
    <n v="26.35"/>
    <n v="26.6"/>
    <n v="27.65"/>
    <n v="105"/>
    <n v="-30"/>
    <n v="-17"/>
    <n v="-8"/>
    <n v="126"/>
    <n v="0"/>
    <n v="0"/>
    <n v="0"/>
    <n v="0"/>
    <n v="0"/>
    <n v="2.7615000000000001E-2"/>
    <n v="-7.8899999999999994E-3"/>
    <n v="-4.4795000000000008E-3"/>
    <n v="-2.1280000000000001E-3"/>
    <n v="3.4838999999999995E-2"/>
    <n v="0"/>
    <n v="0"/>
    <n v="0"/>
    <n v="0"/>
    <n v="0"/>
  </r>
  <r>
    <s v="6409"/>
    <s v="旭隼"/>
    <x v="56"/>
    <n v="1150"/>
    <n v="1155"/>
    <n v="1205"/>
    <n v="1230"/>
    <n v="1260"/>
    <n v="17"/>
    <n v="2"/>
    <n v="13"/>
    <n v="24"/>
    <n v="30"/>
    <n v="0"/>
    <n v="0"/>
    <n v="0"/>
    <n v="0"/>
    <n v="0"/>
    <n v="0.19550000000000001"/>
    <n v="2.3099999999999999E-2"/>
    <n v="0.15665000000000001"/>
    <n v="0.29520000000000002"/>
    <n v="0.378"/>
    <n v="0"/>
    <n v="0"/>
    <n v="0"/>
    <n v="0"/>
    <n v="0"/>
  </r>
  <r>
    <s v="6411"/>
    <s v="晶焱"/>
    <x v="46"/>
    <n v="123"/>
    <n v="126.5"/>
    <n v="127.5"/>
    <n v="125"/>
    <n v="129"/>
    <n v="28"/>
    <n v="-568"/>
    <n v="-77"/>
    <n v="-8"/>
    <n v="111"/>
    <n v="0"/>
    <n v="0"/>
    <n v="0"/>
    <n v="0"/>
    <n v="0"/>
    <n v="3.4439999999999998E-2"/>
    <n v="-0.71852000000000005"/>
    <n v="-9.8174999999999998E-2"/>
    <n v="-0.01"/>
    <n v="0.14319000000000001"/>
    <n v="0"/>
    <n v="0"/>
    <n v="0"/>
    <n v="0"/>
    <n v="0"/>
  </r>
  <r>
    <s v="6412"/>
    <s v="群電"/>
    <x v="10"/>
    <n v="66.900000000000006"/>
    <n v="67.900000000000006"/>
    <n v="67.900000000000006"/>
    <n v="67.099999999999994"/>
    <n v="67.900000000000006"/>
    <n v="-47"/>
    <n v="-61"/>
    <n v="-61"/>
    <n v="-361"/>
    <n v="49"/>
    <n v="0"/>
    <n v="0"/>
    <n v="0"/>
    <n v="0"/>
    <n v="0"/>
    <n v="-3.1442999999999999E-2"/>
    <n v="-4.1419000000000004E-2"/>
    <n v="-4.1419000000000004E-2"/>
    <n v="-0.24223099999999997"/>
    <n v="3.3271000000000002E-2"/>
    <n v="0"/>
    <n v="0"/>
    <n v="0"/>
    <n v="0"/>
    <n v="0"/>
  </r>
  <r>
    <s v="6414"/>
    <s v="樺漢"/>
    <x v="49"/>
    <n v="197.5"/>
    <n v="205.5"/>
    <n v="206"/>
    <n v="207"/>
    <n v="209"/>
    <n v="234"/>
    <n v="-47"/>
    <n v="140"/>
    <n v="-26"/>
    <n v="-211"/>
    <n v="0"/>
    <n v="0"/>
    <n v="0"/>
    <n v="0"/>
    <n v="0"/>
    <n v="0.46215000000000001"/>
    <n v="-9.6585000000000004E-2"/>
    <n v="0.28839999999999999"/>
    <n v="-5.382E-2"/>
    <n v="-0.44098999999999999"/>
    <n v="0"/>
    <n v="0"/>
    <n v="0"/>
    <n v="0"/>
    <n v="0"/>
  </r>
  <r>
    <s v="6415"/>
    <s v="矽力-KY"/>
    <x v="46"/>
    <n v="3345"/>
    <n v="3490"/>
    <n v="3380"/>
    <n v="3510"/>
    <n v="3495"/>
    <n v="141"/>
    <n v="21"/>
    <n v="-86"/>
    <n v="-43"/>
    <n v="-33"/>
    <n v="3"/>
    <n v="20"/>
    <n v="38"/>
    <n v="41"/>
    <n v="23"/>
    <n v="4.71645"/>
    <n v="0.7329"/>
    <n v="-2.9068000000000001"/>
    <n v="-1.5093000000000001"/>
    <n v="-1.1533500000000001"/>
    <n v="0.10034999999999999"/>
    <n v="0.69799999999999995"/>
    <n v="1.2844"/>
    <n v="1.4391"/>
    <n v="0.80384999999999995"/>
  </r>
  <r>
    <s v="6416"/>
    <s v="瑞祺電通"/>
    <x v="37"/>
    <n v="112.5"/>
    <n v="115"/>
    <n v="116"/>
    <n v="116"/>
    <n v="118.5"/>
    <n v="-100"/>
    <n v="-391"/>
    <n v="239"/>
    <n v="-112"/>
    <n v="6"/>
    <n v="0"/>
    <n v="1"/>
    <n v="0"/>
    <n v="0"/>
    <n v="0"/>
    <n v="-0.1125"/>
    <n v="-0.44964999999999999"/>
    <n v="0.27723999999999999"/>
    <n v="-0.12992000000000001"/>
    <n v="7.11E-3"/>
    <n v="0"/>
    <n v="1.15E-3"/>
    <n v="0"/>
    <n v="0"/>
    <n v="0"/>
  </r>
  <r>
    <s v="6417"/>
    <s v="韋僑"/>
    <x v="34"/>
    <n v="75.5"/>
    <n v="75.2"/>
    <n v="75.5"/>
    <n v="75.5"/>
    <n v="7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5"/>
    <n v="14.5"/>
    <n v="14.5"/>
    <n v="14.75"/>
    <n v="14.6"/>
    <n v="1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9"/>
    <s v="京晨科"/>
    <x v="48"/>
    <n v="23.45"/>
    <n v="22.55"/>
    <n v="21"/>
    <n v="20.85"/>
    <n v="20.3"/>
    <n v="-2"/>
    <n v="-4"/>
    <n v="-3"/>
    <n v="2"/>
    <n v="-3"/>
    <n v="0"/>
    <n v="0"/>
    <n v="0"/>
    <n v="0"/>
    <n v="0"/>
    <n v="-4.6899999999999996E-4"/>
    <n v="-9.0200000000000002E-4"/>
    <n v="-6.3000000000000003E-4"/>
    <n v="4.1700000000000005E-4"/>
    <n v="-6.0900000000000006E-4"/>
    <n v="0"/>
    <n v="0"/>
    <n v="0"/>
    <n v="0"/>
    <n v="0"/>
  </r>
  <r>
    <s v="6425"/>
    <s v="易發"/>
    <x v="39"/>
    <n v="25.9"/>
    <n v="26.3"/>
    <n v="26.8"/>
    <n v="26.45"/>
    <n v="26"/>
    <n v="-20"/>
    <n v="1"/>
    <n v="3"/>
    <n v="-1"/>
    <n v="0"/>
    <n v="0"/>
    <n v="0"/>
    <n v="0"/>
    <n v="0"/>
    <n v="0"/>
    <n v="-5.1799999999999997E-3"/>
    <n v="2.63E-4"/>
    <n v="8.0400000000000003E-4"/>
    <n v="-2.6449999999999998E-4"/>
    <n v="0"/>
    <n v="0"/>
    <n v="0"/>
    <n v="0"/>
    <n v="0"/>
    <n v="0"/>
  </r>
  <r>
    <s v="6426"/>
    <s v="統新"/>
    <x v="32"/>
    <n v="80.5"/>
    <n v="83.3"/>
    <n v="83.1"/>
    <n v="82.6"/>
    <n v="82.9"/>
    <n v="41"/>
    <n v="12"/>
    <n v="-43"/>
    <n v="17"/>
    <n v="43"/>
    <n v="0"/>
    <n v="0"/>
    <n v="0"/>
    <n v="0"/>
    <n v="0"/>
    <n v="3.3005E-2"/>
    <n v="9.9959999999999997E-3"/>
    <n v="-3.5732999999999994E-2"/>
    <n v="1.4041999999999999E-2"/>
    <n v="3.5647000000000005E-2"/>
    <n v="0"/>
    <n v="0"/>
    <n v="0"/>
    <n v="0"/>
    <n v="0"/>
  </r>
  <r>
    <s v="6431"/>
    <s v="光麗-KY"/>
    <x v="63"/>
    <n v="31.1"/>
    <n v="30.75"/>
    <n v="31.15"/>
    <n v="31.2"/>
    <n v="31.2"/>
    <n v="-7"/>
    <n v="0"/>
    <n v="1"/>
    <n v="-3"/>
    <n v="0"/>
    <n v="0"/>
    <n v="0"/>
    <n v="0"/>
    <n v="0"/>
    <n v="0"/>
    <n v="-2.1770000000000001E-3"/>
    <n v="0"/>
    <n v="3.1149999999999998E-4"/>
    <n v="-9.3599999999999998E-4"/>
    <n v="0"/>
    <n v="0"/>
    <n v="0"/>
    <n v="0"/>
    <n v="0"/>
    <n v="0"/>
  </r>
  <r>
    <s v="6432"/>
    <s v="今展科"/>
    <x v="34"/>
    <n v="38.5"/>
    <n v="39.200000000000003"/>
    <n v="38.799999999999997"/>
    <n v="38.450000000000003"/>
    <n v="38.700000000000003"/>
    <n v="45"/>
    <n v="62"/>
    <n v="37"/>
    <n v="20"/>
    <n v="51"/>
    <n v="0"/>
    <n v="0"/>
    <n v="0"/>
    <n v="0"/>
    <n v="0"/>
    <n v="1.7325E-2"/>
    <n v="2.4303999999999999E-2"/>
    <n v="1.4355999999999999E-2"/>
    <n v="7.6899999999999998E-3"/>
    <n v="1.9737000000000001E-2"/>
    <n v="0"/>
    <n v="0"/>
    <n v="0"/>
    <n v="0"/>
    <n v="0"/>
  </r>
  <r>
    <s v="6435"/>
    <s v="大中"/>
    <x v="46"/>
    <n v="106.5"/>
    <n v="109"/>
    <n v="109"/>
    <n v="109.5"/>
    <n v="112"/>
    <n v="52"/>
    <n v="-45"/>
    <n v="15"/>
    <n v="28"/>
    <n v="4"/>
    <n v="0"/>
    <n v="0"/>
    <n v="0"/>
    <n v="0"/>
    <n v="0"/>
    <n v="5.5379999999999999E-2"/>
    <n v="-4.9050000000000003E-2"/>
    <n v="1.635E-2"/>
    <n v="3.066E-2"/>
    <n v="4.4799999999999996E-3"/>
    <n v="0"/>
    <n v="0"/>
    <n v="0"/>
    <n v="0"/>
    <n v="0"/>
  </r>
  <r>
    <s v="6438"/>
    <s v="迅得"/>
    <x v="45"/>
    <n v="89.4"/>
    <n v="92.2"/>
    <n v="91.8"/>
    <n v="91.9"/>
    <n v="92.4"/>
    <n v="155"/>
    <n v="15"/>
    <n v="-26"/>
    <n v="13"/>
    <n v="-39"/>
    <n v="-95"/>
    <n v="0"/>
    <n v="0"/>
    <n v="0"/>
    <n v="0"/>
    <n v="0.13857"/>
    <n v="1.383E-2"/>
    <n v="-2.3867999999999997E-2"/>
    <n v="1.1947000000000001E-2"/>
    <n v="-3.6036000000000006E-2"/>
    <n v="-8.4930000000000005E-2"/>
    <n v="0"/>
    <n v="0"/>
    <n v="0"/>
    <n v="0"/>
  </r>
  <r>
    <s v="6441"/>
    <s v="廣錠"/>
    <x v="49"/>
    <n v="82.2"/>
    <n v="82.7"/>
    <n v="82.8"/>
    <n v="86.1"/>
    <n v="93.6"/>
    <n v="156"/>
    <n v="-122"/>
    <n v="135"/>
    <n v="-19"/>
    <n v="-54"/>
    <n v="-393"/>
    <n v="-18"/>
    <n v="0"/>
    <n v="0"/>
    <n v="0"/>
    <n v="0.12823200000000001"/>
    <n v="-0.100894"/>
    <n v="0.11178"/>
    <n v="-1.6358999999999999E-2"/>
    <n v="-5.0543999999999999E-2"/>
    <n v="-0.323046"/>
    <n v="-1.4886000000000002E-2"/>
    <n v="0"/>
    <n v="0"/>
    <n v="0"/>
  </r>
  <r>
    <s v="6442"/>
    <s v="光聖"/>
    <x v="32"/>
    <n v="32.65"/>
    <n v="32.5"/>
    <n v="34.5"/>
    <n v="32.9"/>
    <n v="32.700000000000003"/>
    <n v="0"/>
    <n v="6"/>
    <n v="2"/>
    <n v="0"/>
    <n v="-3"/>
    <n v="0"/>
    <n v="0"/>
    <n v="0"/>
    <n v="0"/>
    <n v="0"/>
    <n v="0"/>
    <n v="1.9499999999999999E-3"/>
    <n v="6.8999999999999997E-4"/>
    <n v="0"/>
    <n v="-9.810000000000001E-4"/>
    <n v="0"/>
    <n v="0"/>
    <n v="0"/>
    <n v="0"/>
    <n v="0"/>
  </r>
  <r>
    <s v="6443"/>
    <s v="元晶"/>
    <x v="50"/>
    <n v="31.7"/>
    <n v="32.450000000000003"/>
    <n v="32.450000000000003"/>
    <n v="32.950000000000003"/>
    <n v="33"/>
    <n v="2789"/>
    <n v="-4955"/>
    <n v="1366"/>
    <n v="1976"/>
    <n v="-525"/>
    <n v="0"/>
    <n v="0"/>
    <n v="0"/>
    <n v="0"/>
    <n v="0"/>
    <n v="0.88411300000000004"/>
    <n v="-1.6078975"/>
    <n v="0.44326700000000002"/>
    <n v="0.651092"/>
    <n v="-0.17324999999999999"/>
    <n v="0"/>
    <n v="0"/>
    <n v="0"/>
    <n v="0"/>
    <n v="0"/>
  </r>
  <r>
    <s v="6446"/>
    <s v="藥華藥"/>
    <x v="13"/>
    <n v="82"/>
    <n v="80.8"/>
    <n v="88.8"/>
    <n v="91.8"/>
    <n v="88.9"/>
    <n v="-21"/>
    <n v="-9"/>
    <n v="157"/>
    <n v="-14"/>
    <n v="-71"/>
    <n v="0"/>
    <n v="0"/>
    <n v="0"/>
    <n v="0"/>
    <n v="0"/>
    <n v="-1.7219999999999999E-2"/>
    <n v="-7.271999999999999E-3"/>
    <n v="0.13941600000000001"/>
    <n v="-1.2852000000000001E-2"/>
    <n v="-6.3119000000000008E-2"/>
    <n v="0"/>
    <n v="0"/>
    <n v="0"/>
    <n v="0"/>
    <n v="0"/>
  </r>
  <r>
    <s v="6449"/>
    <s v="鈺邦"/>
    <x v="34"/>
    <n v="58.8"/>
    <n v="59.1"/>
    <n v="59.7"/>
    <n v="60.2"/>
    <n v="61"/>
    <n v="18"/>
    <n v="65"/>
    <n v="29"/>
    <n v="-30"/>
    <n v="-28"/>
    <n v="0"/>
    <n v="0"/>
    <n v="0"/>
    <n v="0"/>
    <n v="0"/>
    <n v="1.0583999999999998E-2"/>
    <n v="3.8414999999999998E-2"/>
    <n v="1.7313000000000002E-2"/>
    <n v="-1.806E-2"/>
    <n v="-1.7080000000000001E-2"/>
    <n v="0"/>
    <n v="0"/>
    <n v="0"/>
    <n v="0"/>
    <n v="0"/>
  </r>
  <r>
    <s v="6451"/>
    <s v="訊芯-KY"/>
    <x v="35"/>
    <n v="107"/>
    <n v="108.5"/>
    <n v="110"/>
    <n v="108"/>
    <n v="110.5"/>
    <n v="213"/>
    <n v="100"/>
    <n v="112"/>
    <n v="-121"/>
    <n v="227"/>
    <n v="0"/>
    <n v="0"/>
    <n v="0"/>
    <n v="0"/>
    <n v="0"/>
    <n v="0.22791"/>
    <n v="0.1085"/>
    <n v="0.1232"/>
    <n v="-0.13067999999999999"/>
    <n v="0.25083499999999997"/>
    <n v="0"/>
    <n v="0"/>
    <n v="0"/>
    <n v="0"/>
    <n v="0"/>
  </r>
  <r>
    <s v="6456"/>
    <s v="GIS-KY"/>
    <x v="64"/>
    <n v="98.1"/>
    <n v="99.1"/>
    <n v="101"/>
    <n v="100"/>
    <n v="97.5"/>
    <n v="175"/>
    <n v="-470"/>
    <n v="199"/>
    <n v="-428"/>
    <n v="-478"/>
    <n v="0"/>
    <n v="0"/>
    <n v="0"/>
    <n v="0"/>
    <n v="0"/>
    <n v="0.17167499999999999"/>
    <n v="-0.46577000000000002"/>
    <n v="0.20099"/>
    <n v="-0.42799999999999999"/>
    <n v="-0.46605000000000002"/>
    <n v="0"/>
    <n v="0"/>
    <n v="0"/>
    <n v="0"/>
    <n v="0"/>
  </r>
  <r>
    <s v="6457"/>
    <s v="紘康"/>
    <x v="46"/>
    <n v="153"/>
    <n v="163"/>
    <n v="163"/>
    <n v="156"/>
    <n v="158.5"/>
    <n v="156"/>
    <n v="178"/>
    <n v="-145"/>
    <n v="-65"/>
    <n v="-16"/>
    <n v="0"/>
    <n v="0"/>
    <n v="0"/>
    <n v="0"/>
    <n v="0"/>
    <n v="0.23868"/>
    <n v="0.29014000000000001"/>
    <n v="-0.23635"/>
    <n v="-0.1014"/>
    <n v="-2.5360000000000001E-2"/>
    <n v="0"/>
    <n v="0"/>
    <n v="0"/>
    <n v="0"/>
    <n v="0"/>
  </r>
  <r>
    <s v="6461"/>
    <s v="益得"/>
    <x v="13"/>
    <n v="20.55"/>
    <n v="20.350000000000001"/>
    <n v="20.399999999999999"/>
    <n v="20.399999999999999"/>
    <n v="20.55"/>
    <n v="-1"/>
    <n v="-13"/>
    <n v="12"/>
    <n v="21"/>
    <n v="10"/>
    <n v="0"/>
    <n v="0"/>
    <n v="0"/>
    <n v="0"/>
    <n v="0"/>
    <n v="-2.0550000000000001E-4"/>
    <n v="-2.6455000000000003E-3"/>
    <n v="2.4479999999999997E-3"/>
    <n v="4.2839999999999996E-3"/>
    <n v="2.055E-3"/>
    <n v="0"/>
    <n v="0"/>
    <n v="0"/>
    <n v="0"/>
    <n v="0"/>
  </r>
  <r>
    <s v="6462"/>
    <s v="神盾"/>
    <x v="46"/>
    <n v="160.5"/>
    <n v="162.5"/>
    <n v="166"/>
    <n v="166.5"/>
    <n v="165"/>
    <n v="113"/>
    <n v="220"/>
    <n v="170"/>
    <n v="104"/>
    <n v="27"/>
    <n v="0"/>
    <n v="0"/>
    <n v="0"/>
    <n v="0"/>
    <n v="0"/>
    <n v="0.181365"/>
    <n v="0.35749999999999998"/>
    <n v="0.28220000000000001"/>
    <n v="0.17316000000000001"/>
    <n v="4.4549999999999999E-2"/>
    <n v="0"/>
    <n v="0"/>
    <n v="0"/>
    <n v="0"/>
    <n v="0"/>
  </r>
  <r>
    <s v="6464"/>
    <s v="台數科"/>
    <x v="2"/>
    <n v="108"/>
    <n v="109"/>
    <n v="108.5"/>
    <n v="108"/>
    <n v="109"/>
    <n v="-1"/>
    <n v="3"/>
    <n v="-18"/>
    <n v="-13"/>
    <n v="1"/>
    <n v="0"/>
    <n v="0"/>
    <n v="0"/>
    <n v="0"/>
    <n v="0"/>
    <n v="-1.08E-3"/>
    <n v="3.2699999999999999E-3"/>
    <n v="-1.9529999999999999E-2"/>
    <n v="-1.404E-2"/>
    <n v="1.09E-3"/>
    <n v="0"/>
    <n v="0"/>
    <n v="0"/>
    <n v="0"/>
    <n v="0"/>
  </r>
  <r>
    <s v="6465"/>
    <s v="威潤"/>
    <x v="32"/>
    <n v="13.9"/>
    <n v="13.5"/>
    <n v="14"/>
    <n v="13.8"/>
    <n v="13.75"/>
    <n v="-2"/>
    <n v="-11"/>
    <n v="-6"/>
    <n v="0"/>
    <n v="4"/>
    <n v="0"/>
    <n v="0"/>
    <n v="0"/>
    <n v="0"/>
    <n v="0"/>
    <n v="-2.7799999999999998E-4"/>
    <n v="-1.485E-3"/>
    <n v="-8.4000000000000003E-4"/>
    <n v="0"/>
    <n v="5.5000000000000003E-4"/>
    <n v="0"/>
    <n v="0"/>
    <n v="0"/>
    <n v="0"/>
    <n v="0"/>
  </r>
  <r>
    <s v="6469"/>
    <s v="大樹"/>
    <x v="13"/>
    <n v="139.5"/>
    <n v="139"/>
    <n v="139"/>
    <n v="138.5"/>
    <n v="139"/>
    <n v="81"/>
    <n v="7"/>
    <n v="18"/>
    <n v="4"/>
    <n v="3"/>
    <n v="0"/>
    <n v="0"/>
    <n v="0"/>
    <n v="0"/>
    <n v="0"/>
    <n v="0.112995"/>
    <n v="9.7300000000000008E-3"/>
    <n v="2.5020000000000001E-2"/>
    <n v="5.5399999999999998E-3"/>
    <n v="4.1700000000000001E-3"/>
    <n v="0"/>
    <n v="0"/>
    <n v="0"/>
    <n v="0"/>
    <n v="0"/>
  </r>
  <r>
    <s v="6470"/>
    <s v="宇智"/>
    <x v="32"/>
    <n v="48.7"/>
    <n v="49.7"/>
    <n v="49.9"/>
    <n v="50.5"/>
    <n v="51.9"/>
    <n v="13"/>
    <n v="18"/>
    <n v="-9"/>
    <n v="-4"/>
    <n v="1"/>
    <n v="0"/>
    <n v="0"/>
    <n v="0"/>
    <n v="0"/>
    <n v="0"/>
    <n v="6.3309999999999998E-3"/>
    <n v="8.9460000000000008E-3"/>
    <n v="-4.4909999999999993E-3"/>
    <n v="-2.0200000000000001E-3"/>
    <n v="5.1900000000000004E-4"/>
    <n v="0"/>
    <n v="0"/>
    <n v="0"/>
    <n v="0"/>
    <n v="0"/>
  </r>
  <r>
    <s v="6472"/>
    <s v="保瑞"/>
    <x v="13"/>
    <n v="337.5"/>
    <n v="304"/>
    <n v="274"/>
    <n v="265"/>
    <n v="260"/>
    <n v="56"/>
    <n v="43"/>
    <n v="18"/>
    <n v="-58"/>
    <n v="-16"/>
    <n v="0"/>
    <n v="0"/>
    <n v="0"/>
    <n v="0"/>
    <n v="0"/>
    <n v="0.189"/>
    <n v="0.13072"/>
    <n v="4.9320000000000003E-2"/>
    <n v="-0.1537"/>
    <n v="-4.1599999999999998E-2"/>
    <n v="0"/>
    <n v="0"/>
    <n v="0"/>
    <n v="0"/>
    <n v="0"/>
  </r>
  <r>
    <s v="6477"/>
    <s v="安集"/>
    <x v="50"/>
    <n v="43.15"/>
    <n v="43.8"/>
    <n v="43.75"/>
    <n v="45.1"/>
    <n v="45"/>
    <n v="760"/>
    <n v="-340"/>
    <n v="417"/>
    <n v="600"/>
    <n v="-30"/>
    <n v="0"/>
    <n v="0"/>
    <n v="0"/>
    <n v="0"/>
    <n v="0"/>
    <n v="0.32794000000000001"/>
    <n v="-0.14891999999999997"/>
    <n v="0.1824375"/>
    <n v="0.27060000000000001"/>
    <n v="-1.35E-2"/>
    <n v="0"/>
    <n v="0"/>
    <n v="0"/>
    <n v="0"/>
    <n v="0"/>
  </r>
  <r>
    <s v="6482"/>
    <s v="弘煜科"/>
    <x v="66"/>
    <n v="44.05"/>
    <n v="43.75"/>
    <n v="43.6"/>
    <n v="44.5"/>
    <n v="43.5"/>
    <n v="2"/>
    <n v="-6"/>
    <n v="0"/>
    <n v="-4"/>
    <n v="0"/>
    <n v="0"/>
    <n v="0"/>
    <n v="0"/>
    <n v="0"/>
    <n v="0"/>
    <n v="8.8099999999999995E-4"/>
    <n v="-2.6250000000000002E-3"/>
    <n v="0"/>
    <n v="-1.7799999999999999E-3"/>
    <n v="0"/>
    <n v="0"/>
    <n v="0"/>
    <n v="0"/>
    <n v="0"/>
    <n v="0"/>
  </r>
  <r>
    <s v="6485"/>
    <s v="點序"/>
    <x v="46"/>
    <n v="97.1"/>
    <n v="99.9"/>
    <n v="100.5"/>
    <n v="102"/>
    <n v="107"/>
    <n v="-1417"/>
    <n v="-271"/>
    <n v="-126"/>
    <n v="-340"/>
    <n v="-113"/>
    <n v="0"/>
    <n v="0"/>
    <n v="0"/>
    <n v="0"/>
    <n v="0"/>
    <n v="-1.3759069999999998"/>
    <n v="-0.270729"/>
    <n v="-0.12662999999999999"/>
    <n v="-0.3468"/>
    <n v="-0.12091"/>
    <n v="0"/>
    <n v="0"/>
    <n v="0"/>
    <n v="0"/>
    <n v="0"/>
  </r>
  <r>
    <s v="6486"/>
    <s v="互動"/>
    <x v="55"/>
    <n v="76.7"/>
    <n v="77.3"/>
    <n v="77.8"/>
    <n v="76.900000000000006"/>
    <n v="79.3"/>
    <n v="5"/>
    <n v="4"/>
    <n v="2"/>
    <n v="1"/>
    <n v="-27"/>
    <n v="0"/>
    <n v="0"/>
    <n v="0"/>
    <n v="0"/>
    <n v="0"/>
    <n v="3.8349999999999999E-3"/>
    <n v="3.0919999999999997E-3"/>
    <n v="1.5559999999999999E-3"/>
    <n v="7.6900000000000004E-4"/>
    <n v="-2.1410999999999999E-2"/>
    <n v="0"/>
    <n v="0"/>
    <n v="0"/>
    <n v="0"/>
    <n v="0"/>
  </r>
  <r>
    <s v="6488"/>
    <s v="環球晶"/>
    <x v="38"/>
    <n v="743"/>
    <n v="805"/>
    <n v="805"/>
    <n v="791"/>
    <n v="799"/>
    <n v="-589"/>
    <n v="-1261"/>
    <n v="-280"/>
    <n v="69"/>
    <n v="102"/>
    <n v="4"/>
    <n v="217"/>
    <n v="157"/>
    <n v="94"/>
    <n v="57"/>
    <n v="-4.3762699999999999"/>
    <n v="-10.15105"/>
    <n v="-2.254"/>
    <n v="0.54579"/>
    <n v="0.81498000000000004"/>
    <n v="2.972E-2"/>
    <n v="1.74685"/>
    <n v="1.2638499999999999"/>
    <n v="0.74353999999999998"/>
    <n v="0.45543"/>
  </r>
  <r>
    <s v="6491"/>
    <s v="晶碩"/>
    <x v="13"/>
    <n v="478.5"/>
    <n v="484"/>
    <n v="516"/>
    <n v="504"/>
    <n v="506"/>
    <n v="-351"/>
    <n v="-140"/>
    <n v="259"/>
    <n v="-381"/>
    <n v="55"/>
    <n v="165"/>
    <n v="0"/>
    <n v="44"/>
    <n v="149"/>
    <n v="0"/>
    <n v="-1.679535"/>
    <n v="-0.67759999999999998"/>
    <n v="1.3364400000000001"/>
    <n v="-1.9202399999999999"/>
    <n v="0.27829999999999999"/>
    <n v="0.78952500000000003"/>
    <n v="0"/>
    <n v="0.22703999999999999"/>
    <n v="0.75095999999999996"/>
    <n v="0"/>
  </r>
  <r>
    <s v="6492"/>
    <s v="生華科"/>
    <x v="13"/>
    <n v="156.5"/>
    <n v="144"/>
    <n v="158"/>
    <n v="172"/>
    <n v="162"/>
    <n v="-68"/>
    <n v="242"/>
    <n v="-55"/>
    <n v="-69"/>
    <n v="22"/>
    <n v="0"/>
    <n v="0"/>
    <n v="0"/>
    <n v="0"/>
    <n v="0"/>
    <n v="-0.10642"/>
    <n v="0.34848000000000001"/>
    <n v="-8.6900000000000005E-2"/>
    <n v="-0.11867999999999999"/>
    <n v="3.5639999999999998E-2"/>
    <n v="0"/>
    <n v="0"/>
    <n v="0"/>
    <n v="0"/>
    <n v="0"/>
  </r>
  <r>
    <s v="6494"/>
    <s v="九齊"/>
    <x v="46"/>
    <n v="96.9"/>
    <n v="106.5"/>
    <n v="105"/>
    <n v="103.5"/>
    <n v="104.5"/>
    <n v="95"/>
    <n v="-108"/>
    <n v="-507"/>
    <n v="206"/>
    <n v="-364"/>
    <n v="0"/>
    <n v="0"/>
    <n v="0"/>
    <n v="0"/>
    <n v="0"/>
    <n v="9.2054999999999998E-2"/>
    <n v="-0.11502"/>
    <n v="-0.53234999999999999"/>
    <n v="0.21321000000000001"/>
    <n v="-0.38038"/>
    <n v="0"/>
    <n v="0"/>
    <n v="0"/>
    <n v="0"/>
    <n v="0"/>
  </r>
  <r>
    <s v="6496"/>
    <s v="科懋"/>
    <x v="13"/>
    <n v="27.55"/>
    <n v="27.7"/>
    <n v="27.8"/>
    <n v="28"/>
    <n v="28.4"/>
    <n v="0"/>
    <n v="2"/>
    <n v="-1"/>
    <n v="5"/>
    <n v="0"/>
    <n v="0"/>
    <n v="0"/>
    <n v="0"/>
    <n v="0"/>
    <n v="0"/>
    <n v="0"/>
    <n v="5.5400000000000002E-4"/>
    <n v="-2.7799999999999998E-4"/>
    <n v="1.4E-3"/>
    <n v="0"/>
    <n v="0"/>
    <n v="0"/>
    <n v="0"/>
    <n v="0"/>
    <n v="0"/>
  </r>
  <r>
    <s v="6499"/>
    <s v="益安"/>
    <x v="13"/>
    <n v="48"/>
    <n v="48.7"/>
    <n v="48.7"/>
    <n v="49.5"/>
    <n v="49.5"/>
    <n v="0"/>
    <n v="0"/>
    <n v="0"/>
    <n v="-3"/>
    <n v="0"/>
    <n v="0"/>
    <n v="0"/>
    <n v="0"/>
    <n v="0"/>
    <n v="0"/>
    <n v="0"/>
    <n v="0"/>
    <n v="0"/>
    <n v="-1.485E-3"/>
    <n v="0"/>
    <n v="0"/>
    <n v="0"/>
    <n v="0"/>
    <n v="0"/>
    <n v="0"/>
  </r>
  <r>
    <s v="6504"/>
    <s v="南六"/>
    <x v="13"/>
    <n v="166.5"/>
    <n v="164"/>
    <n v="165.5"/>
    <n v="165.5"/>
    <n v="164.5"/>
    <n v="-63"/>
    <n v="-41"/>
    <n v="16"/>
    <n v="28"/>
    <n v="-14"/>
    <n v="0"/>
    <n v="0"/>
    <n v="0"/>
    <n v="0"/>
    <n v="0"/>
    <n v="-0.104895"/>
    <n v="-6.7239999999999994E-2"/>
    <n v="2.648E-2"/>
    <n v="4.6339999999999999E-2"/>
    <n v="-2.3029999999999998E-2"/>
    <n v="0"/>
    <n v="0"/>
    <n v="0"/>
    <n v="0"/>
    <n v="0"/>
  </r>
  <r>
    <s v="6505"/>
    <s v="台塑化"/>
    <x v="4"/>
    <n v="97.5"/>
    <n v="99.5"/>
    <n v="100.5"/>
    <n v="97.2"/>
    <n v="98.8"/>
    <n v="-437"/>
    <n v="190"/>
    <n v="-39"/>
    <n v="-2566"/>
    <n v="45"/>
    <n v="1"/>
    <n v="-44"/>
    <n v="5"/>
    <n v="-110"/>
    <n v="0"/>
    <n v="-0.42607499999999998"/>
    <n v="0.18905"/>
    <n v="-3.9195000000000001E-2"/>
    <n v="-2.4941520000000001"/>
    <n v="4.446E-2"/>
    <n v="9.7499999999999996E-4"/>
    <n v="-4.3779999999999999E-2"/>
    <n v="5.025E-3"/>
    <n v="-0.10692"/>
    <n v="0"/>
  </r>
  <r>
    <s v="6506"/>
    <s v="雙邦"/>
    <x v="20"/>
    <n v="16.8"/>
    <n v="16.899999999999999"/>
    <n v="16.8"/>
    <n v="16.75"/>
    <n v="16.75"/>
    <n v="-19"/>
    <n v="-3"/>
    <n v="-16"/>
    <n v="0"/>
    <n v="0"/>
    <n v="0"/>
    <n v="0"/>
    <n v="0"/>
    <n v="0"/>
    <n v="0"/>
    <n v="-3.192E-3"/>
    <n v="-5.0699999999999996E-4"/>
    <n v="-2.6880000000000003E-3"/>
    <n v="0"/>
    <n v="0"/>
    <n v="0"/>
    <n v="0"/>
    <n v="0"/>
    <n v="0"/>
    <n v="0"/>
  </r>
  <r>
    <s v="6508"/>
    <s v="惠光"/>
    <x v="13"/>
    <n v="29.45"/>
    <n v="29.6"/>
    <n v="29.55"/>
    <n v="29.6"/>
    <n v="29.65"/>
    <n v="-5"/>
    <n v="1"/>
    <n v="-8"/>
    <n v="0"/>
    <n v="21"/>
    <n v="0"/>
    <n v="0"/>
    <n v="0"/>
    <n v="0"/>
    <n v="0"/>
    <n v="-1.4725000000000001E-3"/>
    <n v="2.9600000000000004E-4"/>
    <n v="-2.3640000000000002E-3"/>
    <n v="0"/>
    <n v="6.2264999999999994E-3"/>
    <n v="0"/>
    <n v="0"/>
    <n v="0"/>
    <n v="0"/>
    <n v="0"/>
  </r>
  <r>
    <s v="6509"/>
    <s v="聚和"/>
    <x v="20"/>
    <n v="28.45"/>
    <n v="29.3"/>
    <n v="28.8"/>
    <n v="29.1"/>
    <n v="30.95"/>
    <n v="371"/>
    <n v="1313"/>
    <n v="-211"/>
    <n v="1031"/>
    <n v="-599"/>
    <n v="0"/>
    <n v="0"/>
    <n v="0"/>
    <n v="0"/>
    <n v="0"/>
    <n v="0.10554949999999999"/>
    <n v="0.38470900000000002"/>
    <n v="-6.0768000000000003E-2"/>
    <n v="0.30002100000000004"/>
    <n v="-0.18539049999999999"/>
    <n v="0"/>
    <n v="0"/>
    <n v="0"/>
    <n v="0"/>
    <n v="0"/>
  </r>
  <r>
    <s v="6510"/>
    <s v="精測"/>
    <x v="35"/>
    <n v="653"/>
    <n v="675"/>
    <n v="663"/>
    <n v="665"/>
    <n v="670"/>
    <n v="35"/>
    <n v="-48"/>
    <n v="-79"/>
    <n v="15"/>
    <n v="22"/>
    <n v="0"/>
    <n v="0"/>
    <n v="0"/>
    <n v="0"/>
    <n v="0"/>
    <n v="0.22855"/>
    <n v="-0.32400000000000001"/>
    <n v="-0.52376999999999996"/>
    <n v="9.9750000000000005E-2"/>
    <n v="0.1474"/>
    <n v="0"/>
    <n v="0"/>
    <n v="0"/>
    <n v="0"/>
    <n v="0"/>
  </r>
  <r>
    <s v="6512"/>
    <s v="啟發電"/>
    <x v="44"/>
    <n v="16.95"/>
    <n v="16.95"/>
    <n v="17.2"/>
    <n v="16.95"/>
    <n v="16.95"/>
    <n v="-3"/>
    <n v="2"/>
    <n v="0"/>
    <n v="-2"/>
    <n v="0"/>
    <n v="0"/>
    <n v="0"/>
    <n v="0"/>
    <n v="0"/>
    <n v="0"/>
    <n v="-5.0849999999999995E-4"/>
    <n v="3.39E-4"/>
    <n v="0"/>
    <n v="-3.39E-4"/>
    <n v="0"/>
    <n v="0"/>
    <n v="0"/>
    <n v="0"/>
    <n v="0"/>
    <n v="0"/>
  </r>
  <r>
    <s v="6514"/>
    <s v="芮特-KY"/>
    <x v="32"/>
    <n v="44.9"/>
    <n v="45.3"/>
    <n v="45.2"/>
    <n v="45.7"/>
    <n v="46.3"/>
    <n v="2"/>
    <n v="5"/>
    <n v="-2"/>
    <n v="8"/>
    <n v="8"/>
    <n v="0"/>
    <n v="0"/>
    <n v="0"/>
    <n v="0"/>
    <n v="0"/>
    <n v="8.9799999999999993E-4"/>
    <n v="2.2650000000000001E-3"/>
    <n v="-9.0400000000000007E-4"/>
    <n v="3.6560000000000004E-3"/>
    <n v="3.7039999999999998E-3"/>
    <n v="0"/>
    <n v="0"/>
    <n v="0"/>
    <n v="0"/>
    <n v="0"/>
  </r>
  <r>
    <s v="6515"/>
    <s v="穎崴"/>
    <x v="35"/>
    <n v="249.5"/>
    <n v="274"/>
    <n v="282.5"/>
    <n v="270"/>
    <n v="266"/>
    <n v="-16"/>
    <n v="-14"/>
    <n v="-62"/>
    <n v="-34"/>
    <n v="-4"/>
    <n v="0"/>
    <n v="0"/>
    <n v="0"/>
    <n v="0"/>
    <n v="0"/>
    <n v="-3.9919999999999997E-2"/>
    <n v="-3.8359999999999998E-2"/>
    <n v="-0.17515"/>
    <n v="-9.1800000000000007E-2"/>
    <n v="-1.064E-2"/>
    <n v="0"/>
    <n v="0"/>
    <n v="0"/>
    <n v="0"/>
    <n v="0"/>
  </r>
  <r>
    <s v="6516"/>
    <s v="勤崴國際"/>
    <x v="55"/>
    <n v="97.5"/>
    <n v="98.9"/>
    <n v="108.5"/>
    <n v="102.5"/>
    <n v="104"/>
    <n v="15"/>
    <n v="9"/>
    <n v="29"/>
    <n v="-79"/>
    <n v="-50"/>
    <n v="0"/>
    <n v="0"/>
    <n v="0"/>
    <n v="0"/>
    <n v="0"/>
    <n v="1.4625000000000001E-2"/>
    <n v="8.9010000000000009E-3"/>
    <n v="3.1465E-2"/>
    <n v="-8.0975000000000005E-2"/>
    <n v="-5.1999999999999998E-2"/>
    <n v="0"/>
    <n v="0"/>
    <n v="0"/>
    <n v="0"/>
    <n v="0"/>
  </r>
  <r>
    <s v="6523"/>
    <s v="達爾膚"/>
    <x v="13"/>
    <n v="73.7"/>
    <n v="74.7"/>
    <n v="76.5"/>
    <n v="76.2"/>
    <n v="76.400000000000006"/>
    <n v="3"/>
    <n v="17"/>
    <n v="35"/>
    <n v="-10"/>
    <n v="3"/>
    <n v="0"/>
    <n v="0"/>
    <n v="0"/>
    <n v="0"/>
    <n v="0"/>
    <n v="2.2110000000000003E-3"/>
    <n v="1.2699E-2"/>
    <n v="2.6775E-2"/>
    <n v="-7.62E-3"/>
    <n v="2.2920000000000002E-3"/>
    <n v="0"/>
    <n v="0"/>
    <n v="0"/>
    <n v="0"/>
    <n v="0"/>
  </r>
  <r>
    <s v="6525"/>
    <s v="捷敏-KY"/>
    <x v="35"/>
    <n v="75.2"/>
    <n v="76"/>
    <n v="74.8"/>
    <n v="75.2"/>
    <n v="76.599999999999994"/>
    <n v="109"/>
    <n v="83"/>
    <n v="82"/>
    <n v="37"/>
    <n v="-6"/>
    <n v="0"/>
    <n v="0"/>
    <n v="-190"/>
    <n v="0"/>
    <n v="0"/>
    <n v="8.1968000000000013E-2"/>
    <n v="6.3079999999999997E-2"/>
    <n v="6.1335999999999995E-2"/>
    <n v="2.7824000000000002E-2"/>
    <n v="-4.5959999999999994E-3"/>
    <n v="0"/>
    <n v="0"/>
    <n v="-0.14212"/>
    <n v="0"/>
    <n v="0"/>
  </r>
  <r>
    <s v="6527"/>
    <s v="明達醫"/>
    <x v="13"/>
    <n v="49.4"/>
    <n v="49.5"/>
    <n v="49.5"/>
    <n v="49.05"/>
    <n v="49.45"/>
    <n v="1"/>
    <n v="1"/>
    <n v="2"/>
    <n v="0"/>
    <n v="1"/>
    <n v="0"/>
    <n v="0"/>
    <n v="0"/>
    <n v="0"/>
    <n v="0"/>
    <n v="4.9399999999999997E-4"/>
    <n v="4.95E-4"/>
    <n v="9.8999999999999999E-4"/>
    <n v="0"/>
    <n v="4.9450000000000004E-4"/>
    <n v="0"/>
    <n v="0"/>
    <n v="0"/>
    <n v="0"/>
    <n v="0"/>
  </r>
  <r>
    <s v="6530"/>
    <s v="創威"/>
    <x v="32"/>
    <n v="18.149999999999999"/>
    <n v="18.399999999999999"/>
    <n v="18.100000000000001"/>
    <n v="18.100000000000001"/>
    <n v="18.3"/>
    <n v="0"/>
    <n v="-5"/>
    <n v="0"/>
    <n v="3"/>
    <n v="0"/>
    <n v="0"/>
    <n v="0"/>
    <n v="0"/>
    <n v="0"/>
    <n v="0"/>
    <n v="0"/>
    <n v="-9.2000000000000003E-4"/>
    <n v="0"/>
    <n v="5.4300000000000008E-4"/>
    <n v="0"/>
    <n v="0"/>
    <n v="0"/>
    <n v="0"/>
    <n v="0"/>
    <n v="0"/>
  </r>
  <r>
    <s v="6531"/>
    <s v="愛普"/>
    <x v="46"/>
    <n v="634"/>
    <n v="690"/>
    <n v="696"/>
    <n v="698"/>
    <n v="695"/>
    <n v="348"/>
    <n v="-363"/>
    <n v="-72"/>
    <n v="164"/>
    <n v="-84"/>
    <n v="15"/>
    <n v="257"/>
    <n v="-4"/>
    <n v="6"/>
    <n v="10"/>
    <n v="2.2063199999999998"/>
    <n v="-2.5047000000000001"/>
    <n v="-0.50112000000000001"/>
    <n v="1.14472"/>
    <n v="-0.58379999999999999"/>
    <n v="9.5100000000000004E-2"/>
    <n v="1.7733000000000001"/>
    <n v="-2.784E-2"/>
    <n v="4.1880000000000001E-2"/>
    <n v="6.9500000000000006E-2"/>
  </r>
  <r>
    <s v="6532"/>
    <s v="瑞耘"/>
    <x v="38"/>
    <n v="41.4"/>
    <n v="42.7"/>
    <n v="42.7"/>
    <n v="43"/>
    <n v="43"/>
    <n v="16"/>
    <n v="46"/>
    <n v="-5"/>
    <n v="-3"/>
    <n v="-3"/>
    <n v="0"/>
    <n v="0"/>
    <n v="0"/>
    <n v="0"/>
    <n v="0"/>
    <n v="6.6239999999999997E-3"/>
    <n v="1.9642E-2"/>
    <n v="-2.1350000000000002E-3"/>
    <n v="-1.2899999999999999E-3"/>
    <n v="-1.2899999999999999E-3"/>
    <n v="0"/>
    <n v="0"/>
    <n v="0"/>
    <n v="0"/>
    <n v="0"/>
  </r>
  <r>
    <s v="6533"/>
    <s v="晶心科"/>
    <x v="46"/>
    <n v="399"/>
    <n v="420"/>
    <n v="440"/>
    <n v="446.5"/>
    <n v="438"/>
    <n v="360"/>
    <n v="-152"/>
    <n v="473"/>
    <n v="325"/>
    <n v="-772"/>
    <n v="0"/>
    <n v="1"/>
    <n v="0"/>
    <n v="0"/>
    <n v="0"/>
    <n v="1.4363999999999999"/>
    <n v="-0.63839999999999997"/>
    <n v="2.0811999999999999"/>
    <n v="1.451125"/>
    <n v="-3.3813599999999999"/>
    <n v="0"/>
    <n v="4.1999999999999997E-3"/>
    <n v="0"/>
    <n v="0"/>
    <n v="0"/>
  </r>
  <r>
    <s v="6535"/>
    <s v="順藥"/>
    <x v="13"/>
    <n v="36.85"/>
    <n v="35.65"/>
    <n v="36.15"/>
    <n v="35.200000000000003"/>
    <n v="35.1"/>
    <n v="0"/>
    <n v="81"/>
    <n v="-126"/>
    <n v="-25"/>
    <n v="-8"/>
    <n v="0"/>
    <n v="0"/>
    <n v="0"/>
    <n v="0"/>
    <n v="0"/>
    <n v="0"/>
    <n v="2.8876499999999999E-2"/>
    <n v="-4.5548999999999999E-2"/>
    <n v="-8.8000000000000005E-3"/>
    <n v="-2.8080000000000002E-3"/>
    <n v="0"/>
    <n v="0"/>
    <n v="0"/>
    <n v="0"/>
    <n v="0"/>
  </r>
  <r>
    <s v="6538"/>
    <s v="倉和"/>
    <x v="16"/>
    <n v="116"/>
    <n v="116"/>
    <n v="115.5"/>
    <n v="113"/>
    <n v="114"/>
    <n v="103"/>
    <n v="3"/>
    <n v="51"/>
    <n v="-9"/>
    <n v="8"/>
    <n v="0"/>
    <n v="0"/>
    <n v="0"/>
    <n v="0"/>
    <n v="0"/>
    <n v="0.11948"/>
    <n v="3.48E-3"/>
    <n v="5.8904999999999999E-2"/>
    <n v="-1.017E-2"/>
    <n v="9.1199999999999996E-3"/>
    <n v="0"/>
    <n v="0"/>
    <n v="0"/>
    <n v="0"/>
    <n v="0"/>
  </r>
  <r>
    <s v="6541"/>
    <s v="泰福-KY"/>
    <x v="13"/>
    <n v="56.8"/>
    <n v="55.6"/>
    <n v="55.7"/>
    <n v="61.2"/>
    <n v="63"/>
    <n v="18"/>
    <n v="-139"/>
    <n v="70"/>
    <n v="56"/>
    <n v="-349"/>
    <n v="0"/>
    <n v="0"/>
    <n v="0"/>
    <n v="0"/>
    <n v="0"/>
    <n v="1.0224E-2"/>
    <n v="-7.7284000000000005E-2"/>
    <n v="3.8989999999999997E-2"/>
    <n v="3.4272000000000004E-2"/>
    <n v="-0.21987000000000001"/>
    <n v="0"/>
    <n v="0"/>
    <n v="0"/>
    <n v="0"/>
    <n v="0"/>
  </r>
  <r>
    <s v="6542"/>
    <s v="隆中"/>
    <x v="66"/>
    <n v="68.099999999999994"/>
    <n v="70"/>
    <n v="71.2"/>
    <n v="70.5"/>
    <n v="70.8"/>
    <n v="-1"/>
    <n v="-1"/>
    <n v="0"/>
    <n v="11"/>
    <n v="11"/>
    <n v="0"/>
    <n v="0"/>
    <n v="0"/>
    <n v="0"/>
    <n v="0"/>
    <n v="-6.8099999999999996E-4"/>
    <n v="-6.9999999999999999E-4"/>
    <n v="0"/>
    <n v="7.7549999999999997E-3"/>
    <n v="7.7879999999999998E-3"/>
    <n v="0"/>
    <n v="0"/>
    <n v="0"/>
    <n v="0"/>
    <n v="0"/>
  </r>
  <r>
    <s v="6547"/>
    <s v="高端疫苗"/>
    <x v="13"/>
    <n v="396.5"/>
    <n v="380"/>
    <n v="386"/>
    <n v="402"/>
    <n v="389"/>
    <n v="-104"/>
    <n v="54"/>
    <n v="62"/>
    <n v="386"/>
    <n v="132"/>
    <n v="0"/>
    <n v="0"/>
    <n v="0"/>
    <n v="0"/>
    <n v="0"/>
    <n v="-0.41236"/>
    <n v="0.20519999999999999"/>
    <n v="0.23932"/>
    <n v="1.55172"/>
    <n v="0.51348000000000005"/>
    <n v="0"/>
    <n v="0"/>
    <n v="0"/>
    <n v="0"/>
    <n v="0"/>
  </r>
  <r>
    <s v="6548"/>
    <s v="長科*"/>
    <x v="28"/>
    <n v="59.1"/>
    <n v="59.9"/>
    <n v="60.4"/>
    <n v="60.5"/>
    <n v="61.8"/>
    <n v="52"/>
    <n v="-84"/>
    <n v="10"/>
    <n v="109"/>
    <n v="-30"/>
    <n v="0"/>
    <n v="0"/>
    <n v="0"/>
    <n v="0"/>
    <n v="0"/>
    <n v="3.0732000000000002E-2"/>
    <n v="-5.0315999999999993E-2"/>
    <n v="6.0400000000000002E-3"/>
    <n v="6.5945000000000004E-2"/>
    <n v="-1.8540000000000001E-2"/>
    <n v="0"/>
    <n v="0"/>
    <n v="0"/>
    <n v="0"/>
    <n v="0"/>
  </r>
  <r>
    <s v="6552"/>
    <s v="易華電"/>
    <x v="35"/>
    <n v="49.9"/>
    <n v="51.1"/>
    <n v="51.2"/>
    <n v="50.4"/>
    <n v="51.9"/>
    <n v="16"/>
    <n v="79"/>
    <n v="17"/>
    <n v="19"/>
    <n v="114"/>
    <n v="0"/>
    <n v="0"/>
    <n v="0"/>
    <n v="0"/>
    <n v="0"/>
    <n v="7.9839999999999998E-3"/>
    <n v="4.0369000000000002E-2"/>
    <n v="8.7040000000000017E-3"/>
    <n v="9.5759999999999994E-3"/>
    <n v="5.9165999999999996E-2"/>
    <n v="0"/>
    <n v="0"/>
    <n v="0"/>
    <n v="0"/>
    <n v="0"/>
  </r>
  <r>
    <s v="6556"/>
    <s v="勝品"/>
    <x v="48"/>
    <n v="41.05"/>
    <n v="41"/>
    <n v="40.799999999999997"/>
    <n v="41.7"/>
    <n v="42"/>
    <n v="-1"/>
    <n v="0"/>
    <n v="0"/>
    <n v="0"/>
    <n v="0"/>
    <n v="0"/>
    <n v="0"/>
    <n v="0"/>
    <n v="0"/>
    <n v="0"/>
    <n v="-4.1049999999999995E-4"/>
    <n v="0"/>
    <n v="0"/>
    <n v="0"/>
    <n v="0"/>
    <n v="0"/>
    <n v="0"/>
    <n v="0"/>
    <n v="0"/>
    <n v="0"/>
  </r>
  <r>
    <s v="6558"/>
    <s v="興能高"/>
    <x v="7"/>
    <n v="38.5"/>
    <n v="38.9"/>
    <n v="39"/>
    <n v="38.5"/>
    <n v="39.700000000000003"/>
    <n v="111"/>
    <n v="-34"/>
    <n v="2"/>
    <n v="48"/>
    <n v="112"/>
    <n v="0"/>
    <n v="0"/>
    <n v="0"/>
    <n v="0"/>
    <n v="0"/>
    <n v="4.2735000000000002E-2"/>
    <n v="-1.3226E-2"/>
    <n v="7.7999999999999999E-4"/>
    <n v="1.848E-2"/>
    <n v="4.4464000000000004E-2"/>
    <n v="0"/>
    <n v="0"/>
    <n v="0"/>
    <n v="0"/>
    <n v="0"/>
  </r>
  <r>
    <s v="6560"/>
    <s v="欣普羅"/>
    <x v="48"/>
    <n v="100"/>
    <n v="100.5"/>
    <n v="99.5"/>
    <n v="99"/>
    <n v="101.5"/>
    <n v="30"/>
    <n v="-4"/>
    <n v="-10"/>
    <n v="-2"/>
    <n v="11"/>
    <n v="0"/>
    <n v="0"/>
    <n v="0"/>
    <n v="0"/>
    <n v="0"/>
    <n v="0.03"/>
    <n v="-4.0200000000000001E-3"/>
    <n v="-9.9500000000000005E-3"/>
    <n v="-1.98E-3"/>
    <n v="1.1165E-2"/>
    <n v="0"/>
    <n v="0"/>
    <n v="0"/>
    <n v="0"/>
    <n v="0"/>
  </r>
  <r>
    <s v="6561"/>
    <s v="是方"/>
    <x v="37"/>
    <n v="307"/>
    <n v="310.5"/>
    <n v="309.5"/>
    <n v="309"/>
    <n v="310.5"/>
    <n v="0"/>
    <n v="-19"/>
    <n v="-5"/>
    <n v="-1"/>
    <n v="-9"/>
    <n v="0"/>
    <n v="0"/>
    <n v="0"/>
    <n v="0"/>
    <n v="0"/>
    <n v="0"/>
    <n v="-5.8994999999999999E-2"/>
    <n v="-1.5474999999999999E-2"/>
    <n v="-3.0899999999999999E-3"/>
    <n v="-2.7945000000000001E-2"/>
    <n v="0"/>
    <n v="0"/>
    <n v="0"/>
    <n v="0"/>
    <n v="0"/>
  </r>
  <r>
    <s v="6568"/>
    <s v="宏觀"/>
    <x v="46"/>
    <n v="130"/>
    <n v="130.5"/>
    <n v="130"/>
    <n v="132"/>
    <n v="133"/>
    <n v="-39"/>
    <n v="-5"/>
    <n v="16"/>
    <n v="1"/>
    <n v="-7"/>
    <n v="0"/>
    <n v="14"/>
    <n v="14"/>
    <n v="0"/>
    <n v="14"/>
    <n v="-5.0700000000000002E-2"/>
    <n v="-6.5250000000000004E-3"/>
    <n v="2.0799999999999999E-2"/>
    <n v="1.32E-3"/>
    <n v="-9.3100000000000006E-3"/>
    <n v="0"/>
    <n v="1.8270000000000002E-2"/>
    <n v="1.8200000000000001E-2"/>
    <n v="0"/>
    <n v="1.8620000000000001E-2"/>
  </r>
  <r>
    <s v="6569"/>
    <s v="醫揚"/>
    <x v="13"/>
    <n v="127.5"/>
    <n v="128.5"/>
    <n v="128"/>
    <n v="129"/>
    <n v="130"/>
    <n v="0"/>
    <n v="1"/>
    <n v="0"/>
    <n v="0"/>
    <n v="0"/>
    <n v="0"/>
    <n v="0"/>
    <n v="0"/>
    <n v="0"/>
    <n v="0"/>
    <n v="0"/>
    <n v="1.2849999999999999E-3"/>
    <n v="0"/>
    <n v="0"/>
    <n v="0"/>
    <n v="0"/>
    <n v="0"/>
    <n v="0"/>
    <n v="0"/>
    <n v="0"/>
  </r>
  <r>
    <s v="6570"/>
    <s v="維田"/>
    <x v="49"/>
    <n v="26.6"/>
    <n v="26.7"/>
    <n v="26.7"/>
    <n v="26.8"/>
    <n v="26.6"/>
    <n v="-8"/>
    <n v="1"/>
    <n v="0"/>
    <n v="0"/>
    <n v="0"/>
    <n v="0"/>
    <n v="0"/>
    <n v="0"/>
    <n v="0"/>
    <n v="0"/>
    <n v="-2.1280000000000001E-3"/>
    <n v="2.6699999999999998E-4"/>
    <n v="0"/>
    <n v="0"/>
    <n v="0"/>
    <n v="0"/>
    <n v="0"/>
    <n v="0"/>
    <n v="0"/>
    <n v="0"/>
  </r>
  <r>
    <s v="6573"/>
    <s v="虹揚-KY"/>
    <x v="28"/>
    <n v="16.100000000000001"/>
    <n v="16.100000000000001"/>
    <n v="16.149999999999999"/>
    <n v="16.2"/>
    <n v="16.55"/>
    <n v="55"/>
    <n v="-23"/>
    <n v="20"/>
    <n v="4"/>
    <n v="12"/>
    <n v="0"/>
    <n v="0"/>
    <n v="0"/>
    <n v="0"/>
    <n v="0"/>
    <n v="8.8550000000000018E-3"/>
    <n v="-3.7030000000000001E-3"/>
    <n v="3.2299999999999998E-3"/>
    <n v="6.4799999999999992E-4"/>
    <n v="1.9860000000000004E-3"/>
    <n v="0"/>
    <n v="0"/>
    <n v="0"/>
    <n v="0"/>
    <n v="0"/>
  </r>
  <r>
    <s v="6574"/>
    <s v="霈方"/>
    <x v="13"/>
    <n v="59.5"/>
    <n v="59.1"/>
    <n v="58.5"/>
    <n v="58.2"/>
    <n v="5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92.5"/>
    <n v="90.2"/>
    <n v="95.9"/>
    <n v="105"/>
    <n v="115.5"/>
    <n v="-3"/>
    <n v="-40"/>
    <n v="107"/>
    <n v="-17"/>
    <n v="5"/>
    <n v="0"/>
    <n v="0"/>
    <n v="0"/>
    <n v="0"/>
    <n v="0"/>
    <n v="-2.7750000000000001E-3"/>
    <n v="-3.6080000000000001E-2"/>
    <n v="0.10261300000000001"/>
    <n v="-1.7850000000000001E-2"/>
    <n v="5.7749999999999998E-3"/>
    <n v="0"/>
    <n v="0"/>
    <n v="0"/>
    <n v="0"/>
    <n v="0"/>
  </r>
  <r>
    <s v="6577"/>
    <s v="勁豐"/>
    <x v="43"/>
    <n v="67"/>
    <n v="67.2"/>
    <n v="67.3"/>
    <n v="67.099999999999994"/>
    <n v="68"/>
    <n v="2"/>
    <n v="0"/>
    <n v="0"/>
    <n v="0"/>
    <n v="-1"/>
    <n v="0"/>
    <n v="0"/>
    <n v="0"/>
    <n v="0"/>
    <n v="0"/>
    <n v="1.34E-3"/>
    <n v="0"/>
    <n v="0"/>
    <n v="0"/>
    <n v="-6.8000000000000005E-4"/>
    <n v="0"/>
    <n v="0"/>
    <n v="0"/>
    <n v="0"/>
    <n v="0"/>
  </r>
  <r>
    <s v="6578"/>
    <s v="達邦蛋白"/>
    <x v="2"/>
    <n v="19.3"/>
    <n v="19.45"/>
    <n v="19.600000000000001"/>
    <n v="19.8"/>
    <n v="19.8"/>
    <n v="1"/>
    <n v="-2"/>
    <n v="-1"/>
    <n v="1"/>
    <n v="2"/>
    <n v="0"/>
    <n v="0"/>
    <n v="0"/>
    <n v="0"/>
    <n v="0"/>
    <n v="1.93E-4"/>
    <n v="-3.8899999999999997E-4"/>
    <n v="-1.9600000000000002E-4"/>
    <n v="1.9800000000000002E-4"/>
    <n v="3.9600000000000003E-4"/>
    <n v="0"/>
    <n v="0"/>
    <n v="0"/>
    <n v="0"/>
    <n v="0"/>
  </r>
  <r>
    <s v="6579"/>
    <s v="研揚"/>
    <x v="49"/>
    <n v="64.5"/>
    <n v="66.3"/>
    <n v="66.400000000000006"/>
    <n v="67.8"/>
    <n v="68.599999999999994"/>
    <n v="4"/>
    <n v="8"/>
    <n v="0"/>
    <n v="-8"/>
    <n v="10"/>
    <n v="0"/>
    <n v="0"/>
    <n v="0"/>
    <n v="0"/>
    <n v="0"/>
    <n v="2.5799999999999998E-3"/>
    <n v="5.3039999999999997E-3"/>
    <n v="0"/>
    <n v="-5.424E-3"/>
    <n v="6.8599999999999998E-3"/>
    <n v="0"/>
    <n v="0"/>
    <n v="0"/>
    <n v="0"/>
    <n v="0"/>
  </r>
  <r>
    <s v="6581"/>
    <s v="鋼聯"/>
    <x v="2"/>
    <n v="68.3"/>
    <n v="69.2"/>
    <n v="68.900000000000006"/>
    <n v="68.3"/>
    <n v="70"/>
    <n v="3"/>
    <n v="7"/>
    <n v="-5"/>
    <n v="-4"/>
    <n v="0"/>
    <n v="0"/>
    <n v="0"/>
    <n v="0"/>
    <n v="0"/>
    <n v="0"/>
    <n v="2.0489999999999996E-3"/>
    <n v="4.8440000000000002E-3"/>
    <n v="-3.4450000000000001E-3"/>
    <n v="-2.7320000000000001E-3"/>
    <n v="0"/>
    <n v="0"/>
    <n v="0"/>
    <n v="0"/>
    <n v="0"/>
    <n v="0"/>
  </r>
  <r>
    <s v="6582"/>
    <s v="申豐"/>
    <x v="24"/>
    <n v="270.5"/>
    <n v="275.5"/>
    <n v="277"/>
    <n v="281"/>
    <n v="280"/>
    <n v="-445"/>
    <n v="300"/>
    <n v="-547"/>
    <n v="172"/>
    <n v="-46"/>
    <n v="15"/>
    <n v="1"/>
    <n v="0"/>
    <n v="0"/>
    <n v="0"/>
    <n v="-1.2037249999999999"/>
    <n v="0.82650000000000001"/>
    <n v="-1.51519"/>
    <n v="0.48332000000000003"/>
    <n v="-0.1288"/>
    <n v="4.0575E-2"/>
    <n v="2.7550000000000001E-3"/>
    <n v="0"/>
    <n v="0"/>
    <n v="0"/>
  </r>
  <r>
    <s v="6588"/>
    <s v="東典光電"/>
    <x v="32"/>
    <n v="51.8"/>
    <n v="53.4"/>
    <n v="53.8"/>
    <n v="53"/>
    <n v="52.8"/>
    <n v="7"/>
    <n v="6"/>
    <n v="0"/>
    <n v="0"/>
    <n v="-7"/>
    <n v="0"/>
    <n v="0"/>
    <n v="0"/>
    <n v="0"/>
    <n v="0"/>
    <n v="3.6259999999999994E-3"/>
    <n v="3.2039999999999998E-3"/>
    <n v="0"/>
    <n v="0"/>
    <n v="-3.6959999999999996E-3"/>
    <n v="0"/>
    <n v="0"/>
    <n v="0"/>
    <n v="0"/>
    <n v="0"/>
  </r>
  <r>
    <s v="6589"/>
    <s v="台康生技"/>
    <x v="13"/>
    <n v="170"/>
    <n v="160.5"/>
    <n v="162.5"/>
    <n v="162"/>
    <n v="160.5"/>
    <n v="-137"/>
    <n v="-265"/>
    <n v="90"/>
    <n v="-121"/>
    <n v="210"/>
    <n v="0"/>
    <n v="0"/>
    <n v="0"/>
    <n v="0"/>
    <n v="0"/>
    <n v="-0.2329"/>
    <n v="-0.42532500000000001"/>
    <n v="0.14624999999999999"/>
    <n v="-0.19602"/>
    <n v="0.33705000000000002"/>
    <n v="0"/>
    <n v="0"/>
    <n v="0"/>
    <n v="0"/>
    <n v="0"/>
  </r>
  <r>
    <s v="6590"/>
    <s v="普鴻"/>
    <x v="55"/>
    <n v="57.8"/>
    <n v="56.9"/>
    <n v="57.8"/>
    <n v="59"/>
    <n v="59.5"/>
    <n v="-4"/>
    <n v="0"/>
    <n v="0"/>
    <n v="-3"/>
    <n v="-5"/>
    <n v="0"/>
    <n v="0"/>
    <n v="0"/>
    <n v="0"/>
    <n v="0"/>
    <n v="-2.3119999999999998E-3"/>
    <n v="0"/>
    <n v="0"/>
    <n v="-1.7700000000000001E-3"/>
    <n v="-2.9750000000000002E-3"/>
    <n v="0"/>
    <n v="0"/>
    <n v="0"/>
    <n v="0"/>
    <n v="0"/>
  </r>
  <r>
    <s v="6591"/>
    <s v="動力-KY"/>
    <x v="7"/>
    <n v="62.1"/>
    <n v="63.6"/>
    <n v="64.400000000000006"/>
    <n v="64.3"/>
    <n v="65.2"/>
    <n v="62"/>
    <n v="117"/>
    <n v="119"/>
    <n v="28"/>
    <n v="64"/>
    <n v="0"/>
    <n v="0"/>
    <n v="0"/>
    <n v="0"/>
    <n v="0"/>
    <n v="3.8502000000000002E-2"/>
    <n v="7.4411999999999992E-2"/>
    <n v="7.663600000000001E-2"/>
    <n v="1.8003999999999999E-2"/>
    <n v="4.1728000000000001E-2"/>
    <n v="0"/>
    <n v="0"/>
    <n v="0"/>
    <n v="0"/>
    <n v="0"/>
  </r>
  <r>
    <s v="6592"/>
    <s v="和潤企業"/>
    <x v="2"/>
    <n v="80.2"/>
    <n v="81.599999999999994"/>
    <n v="82.2"/>
    <n v="81.2"/>
    <n v="82.3"/>
    <n v="162"/>
    <n v="539"/>
    <n v="67"/>
    <n v="-160"/>
    <n v="314"/>
    <n v="0"/>
    <n v="0"/>
    <n v="0"/>
    <n v="0"/>
    <n v="0"/>
    <n v="0.12992399999999998"/>
    <n v="0.43982399999999994"/>
    <n v="5.5074000000000005E-2"/>
    <n v="-0.12992000000000001"/>
    <n v="0.25842199999999999"/>
    <n v="0"/>
    <n v="0"/>
    <n v="0"/>
    <n v="0"/>
    <n v="0"/>
  </r>
  <r>
    <s v="6593"/>
    <s v="台灣銘板"/>
    <x v="55"/>
    <n v="27.55"/>
    <n v="27.15"/>
    <n v="27.25"/>
    <n v="27.3"/>
    <n v="28"/>
    <n v="0"/>
    <n v="5"/>
    <n v="-1"/>
    <n v="0"/>
    <n v="0"/>
    <n v="0"/>
    <n v="0"/>
    <n v="0"/>
    <n v="0"/>
    <n v="0"/>
    <n v="0"/>
    <n v="1.3575E-3"/>
    <n v="-2.7250000000000001E-4"/>
    <n v="0"/>
    <n v="0"/>
    <n v="0"/>
    <n v="0"/>
    <n v="0"/>
    <n v="0"/>
    <n v="0"/>
  </r>
  <r>
    <s v="6594"/>
    <s v="展匯科"/>
    <x v="46"/>
    <n v="37.299999999999997"/>
    <n v="39.299999999999997"/>
    <n v="39.950000000000003"/>
    <n v="39.549999999999997"/>
    <n v="40.1"/>
    <n v="5"/>
    <n v="10"/>
    <n v="3"/>
    <n v="-2"/>
    <n v="-7"/>
    <n v="0"/>
    <n v="0"/>
    <n v="0"/>
    <n v="0"/>
    <n v="0"/>
    <n v="1.8649999999999999E-3"/>
    <n v="3.9300000000000003E-3"/>
    <n v="1.1985000000000001E-3"/>
    <n v="-7.9099999999999993E-4"/>
    <n v="-2.807E-3"/>
    <n v="0"/>
    <n v="0"/>
    <n v="0"/>
    <n v="0"/>
    <n v="0"/>
  </r>
  <r>
    <s v="6596"/>
    <s v="寬宏藝術"/>
    <x v="2"/>
    <n v="49"/>
    <n v="49.4"/>
    <n v="49.95"/>
    <n v="49.3"/>
    <n v="49.75"/>
    <n v="3"/>
    <n v="3"/>
    <n v="2"/>
    <n v="0"/>
    <n v="3"/>
    <n v="0"/>
    <n v="0"/>
    <n v="0"/>
    <n v="0"/>
    <n v="0"/>
    <n v="1.47E-3"/>
    <n v="1.4819999999999998E-3"/>
    <n v="9.990000000000001E-4"/>
    <n v="0"/>
    <n v="1.4924999999999999E-3"/>
    <n v="0"/>
    <n v="0"/>
    <n v="0"/>
    <n v="0"/>
    <n v="0"/>
  </r>
  <r>
    <s v="6598"/>
    <s v="ABC-KY"/>
    <x v="13"/>
    <n v="51.9"/>
    <n v="48.5"/>
    <n v="50.2"/>
    <n v="50.3"/>
    <n v="49.4"/>
    <n v="-149"/>
    <n v="-43"/>
    <n v="133"/>
    <n v="-62"/>
    <n v="-63"/>
    <n v="0"/>
    <n v="0"/>
    <n v="0"/>
    <n v="0"/>
    <n v="0"/>
    <n v="-7.7330999999999997E-2"/>
    <n v="-2.0854999999999999E-2"/>
    <n v="6.6766000000000006E-2"/>
    <n v="-3.1185999999999998E-2"/>
    <n v="-3.1121999999999997E-2"/>
    <n v="0"/>
    <n v="0"/>
    <n v="0"/>
    <n v="0"/>
    <n v="0"/>
  </r>
  <r>
    <s v="6603"/>
    <s v="富強鑫"/>
    <x v="11"/>
    <n v="11.9"/>
    <n v="12.1"/>
    <n v="12.2"/>
    <n v="12.05"/>
    <n v="12.25"/>
    <n v="116"/>
    <n v="16"/>
    <n v="-50"/>
    <n v="-53"/>
    <n v="85"/>
    <n v="0"/>
    <n v="0"/>
    <n v="0"/>
    <n v="0"/>
    <n v="0"/>
    <n v="1.3804E-2"/>
    <n v="1.936E-3"/>
    <n v="-6.1000000000000004E-3"/>
    <n v="-6.3865000000000007E-3"/>
    <n v="1.04125E-2"/>
    <n v="0"/>
    <n v="0"/>
    <n v="0"/>
    <n v="0"/>
    <n v="0"/>
  </r>
  <r>
    <s v="6605"/>
    <s v="帝寶"/>
    <x v="6"/>
    <n v="55.5"/>
    <n v="55.6"/>
    <n v="55.7"/>
    <n v="55.1"/>
    <n v="56.4"/>
    <n v="30"/>
    <n v="-113"/>
    <n v="22"/>
    <n v="-8"/>
    <n v="49"/>
    <n v="0"/>
    <n v="0"/>
    <n v="0"/>
    <n v="0"/>
    <n v="0"/>
    <n v="1.6650000000000002E-2"/>
    <n v="-6.2827999999999995E-2"/>
    <n v="1.2254000000000001E-2"/>
    <n v="-4.4080000000000005E-3"/>
    <n v="2.7635999999999997E-2"/>
    <n v="0"/>
    <n v="0"/>
    <n v="0"/>
    <n v="0"/>
    <n v="0"/>
  </r>
  <r>
    <s v="6609"/>
    <s v="瀧澤科"/>
    <x v="11"/>
    <n v="29"/>
    <n v="29.25"/>
    <n v="29.25"/>
    <n v="29"/>
    <n v="29.1"/>
    <n v="12"/>
    <n v="0"/>
    <n v="-1"/>
    <n v="-3"/>
    <n v="-8"/>
    <n v="0"/>
    <n v="0"/>
    <n v="0"/>
    <n v="0"/>
    <n v="0"/>
    <n v="3.48E-3"/>
    <n v="0"/>
    <n v="-2.9250000000000001E-4"/>
    <n v="-8.7000000000000001E-4"/>
    <n v="-2.3280000000000002E-3"/>
    <n v="0"/>
    <n v="0"/>
    <n v="0"/>
    <n v="0"/>
    <n v="0"/>
  </r>
  <r>
    <s v="6612"/>
    <s v="奈米醫材"/>
    <x v="13"/>
    <n v="63.1"/>
    <n v="64"/>
    <n v="64.8"/>
    <n v="63.8"/>
    <n v="64.5"/>
    <n v="1"/>
    <n v="0"/>
    <n v="0"/>
    <n v="-1"/>
    <n v="-7"/>
    <n v="0"/>
    <n v="0"/>
    <n v="0"/>
    <n v="0"/>
    <n v="0"/>
    <n v="6.3100000000000005E-4"/>
    <n v="0"/>
    <n v="0"/>
    <n v="-6.38E-4"/>
    <n v="-4.5149999999999999E-3"/>
    <n v="0"/>
    <n v="0"/>
    <n v="0"/>
    <n v="0"/>
    <n v="0"/>
  </r>
  <r>
    <s v="6613"/>
    <s v="朋億"/>
    <x v="45"/>
    <n v="132"/>
    <n v="132"/>
    <n v="132"/>
    <n v="132"/>
    <n v="132"/>
    <n v="1"/>
    <n v="1"/>
    <n v="0"/>
    <n v="1"/>
    <n v="0"/>
    <n v="0"/>
    <n v="0"/>
    <n v="0"/>
    <n v="0"/>
    <n v="0"/>
    <n v="1.32E-3"/>
    <n v="1.32E-3"/>
    <n v="0"/>
    <n v="1.32E-3"/>
    <n v="0"/>
    <n v="0"/>
    <n v="0"/>
    <n v="0"/>
    <n v="0"/>
    <n v="0"/>
  </r>
  <r>
    <s v="6615"/>
    <s v="慧智"/>
    <x v="13"/>
    <n v="46.7"/>
    <n v="46.4"/>
    <n v="46.75"/>
    <n v="46"/>
    <n v="46.75"/>
    <n v="0"/>
    <n v="3"/>
    <n v="0"/>
    <n v="0"/>
    <n v="0"/>
    <n v="0"/>
    <n v="0"/>
    <n v="0"/>
    <n v="0"/>
    <n v="0"/>
    <n v="0"/>
    <n v="1.3919999999999998E-3"/>
    <n v="0"/>
    <n v="0"/>
    <n v="0"/>
    <n v="0"/>
    <n v="0"/>
    <n v="0"/>
    <n v="0"/>
    <n v="0"/>
  </r>
  <r>
    <s v="6616"/>
    <s v="特昇-KY"/>
    <x v="2"/>
    <n v="24.05"/>
    <n v="25.1"/>
    <n v="25.1"/>
    <n v="24.5"/>
    <n v="24.5"/>
    <n v="0"/>
    <n v="1"/>
    <n v="0"/>
    <n v="-2"/>
    <n v="5"/>
    <n v="0"/>
    <n v="0"/>
    <n v="0"/>
    <n v="0"/>
    <n v="0"/>
    <n v="0"/>
    <n v="2.5100000000000003E-4"/>
    <n v="0"/>
    <n v="-4.8999999999999998E-4"/>
    <n v="1.225E-3"/>
    <n v="0"/>
    <n v="0"/>
    <n v="0"/>
    <n v="0"/>
    <n v="0"/>
  </r>
  <r>
    <s v="6624"/>
    <s v="萬年清"/>
    <x v="2"/>
    <n v="30.7"/>
    <n v="30.7"/>
    <n v="30.7"/>
    <n v="30.7"/>
    <n v="3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65"/>
    <n v="27.2"/>
    <n v="26.9"/>
    <n v="27.45"/>
    <n v="27.85"/>
    <n v="-1"/>
    <n v="0"/>
    <n v="0"/>
    <n v="-2"/>
    <n v="0"/>
    <n v="0"/>
    <n v="0"/>
    <n v="0"/>
    <n v="0"/>
    <n v="0"/>
    <n v="-2.765E-4"/>
    <n v="0"/>
    <n v="0"/>
    <n v="-5.4900000000000001E-4"/>
    <n v="0"/>
    <n v="0"/>
    <n v="0"/>
    <n v="0"/>
    <n v="0"/>
    <n v="0"/>
  </r>
  <r>
    <s v="6629"/>
    <s v="泰金-KY"/>
    <x v="2"/>
    <n v="68"/>
    <n v="66.900000000000006"/>
    <n v="67.599999999999994"/>
    <n v="67.099999999999994"/>
    <n v="67.5"/>
    <n v="-1"/>
    <n v="1"/>
    <n v="0"/>
    <n v="6"/>
    <n v="2"/>
    <n v="0"/>
    <n v="0"/>
    <n v="0"/>
    <n v="0"/>
    <n v="0"/>
    <n v="-6.8000000000000005E-4"/>
    <n v="6.6900000000000011E-4"/>
    <n v="0"/>
    <n v="4.0260000000000001E-3"/>
    <n v="1.3500000000000001E-3"/>
    <n v="0"/>
    <n v="0"/>
    <n v="0"/>
    <n v="0"/>
    <n v="0"/>
  </r>
  <r>
    <s v="6640"/>
    <s v="均華"/>
    <x v="39"/>
    <n v="80.8"/>
    <n v="81.400000000000006"/>
    <n v="80.099999999999994"/>
    <n v="80"/>
    <n v="81.400000000000006"/>
    <n v="9"/>
    <n v="8"/>
    <n v="0"/>
    <n v="1"/>
    <n v="1"/>
    <n v="0"/>
    <n v="0"/>
    <n v="0"/>
    <n v="0"/>
    <n v="0"/>
    <n v="7.271999999999999E-3"/>
    <n v="6.5120000000000004E-3"/>
    <n v="0"/>
    <n v="8.0000000000000004E-4"/>
    <n v="8.1400000000000005E-4"/>
    <n v="0"/>
    <n v="0"/>
    <n v="0"/>
    <n v="0"/>
    <n v="0"/>
  </r>
  <r>
    <s v="6641"/>
    <s v="基士德-KY"/>
    <x v="2"/>
    <n v="67.3"/>
    <n v="67.599999999999994"/>
    <n v="68"/>
    <n v="68.099999999999994"/>
    <n v="68.400000000000006"/>
    <n v="6"/>
    <n v="8"/>
    <n v="1"/>
    <n v="-1"/>
    <n v="3"/>
    <n v="0"/>
    <n v="0"/>
    <n v="0"/>
    <n v="0"/>
    <n v="0"/>
    <n v="4.0379999999999999E-3"/>
    <n v="5.4079999999999996E-3"/>
    <n v="6.8000000000000005E-4"/>
    <n v="-6.8099999999999996E-4"/>
    <n v="2.052E-3"/>
    <n v="0"/>
    <n v="0"/>
    <n v="0"/>
    <n v="0"/>
    <n v="0"/>
  </r>
  <r>
    <s v="6642"/>
    <s v="富致"/>
    <x v="34"/>
    <n v="67.3"/>
    <n v="68.5"/>
    <n v="69.5"/>
    <n v="69"/>
    <n v="69"/>
    <n v="-1"/>
    <n v="-6"/>
    <n v="12"/>
    <n v="6"/>
    <n v="11"/>
    <n v="0"/>
    <n v="0"/>
    <n v="0"/>
    <n v="0"/>
    <n v="0"/>
    <n v="-6.7299999999999999E-4"/>
    <n v="-4.1099999999999999E-3"/>
    <n v="8.3400000000000002E-3"/>
    <n v="4.1399999999999996E-3"/>
    <n v="7.5900000000000004E-3"/>
    <n v="0"/>
    <n v="0"/>
    <n v="0"/>
    <n v="0"/>
    <n v="0"/>
  </r>
  <r>
    <s v="6643"/>
    <s v="M31"/>
    <x v="46"/>
    <n v="333.5"/>
    <n v="347"/>
    <n v="341"/>
    <n v="339.5"/>
    <n v="337.5"/>
    <n v="183"/>
    <n v="-14"/>
    <n v="-88"/>
    <n v="17"/>
    <n v="-123"/>
    <n v="0"/>
    <n v="55"/>
    <n v="0"/>
    <n v="0"/>
    <n v="0"/>
    <n v="0.61030499999999999"/>
    <n v="-4.8579999999999998E-2"/>
    <n v="-0.30008000000000001"/>
    <n v="5.7715000000000002E-2"/>
    <n v="-0.41512500000000002"/>
    <n v="0"/>
    <n v="0.19084999999999999"/>
    <n v="0"/>
    <n v="0"/>
    <n v="0"/>
  </r>
  <r>
    <s v="6649"/>
    <s v="台生材"/>
    <x v="13"/>
    <n v="29.75"/>
    <n v="28.55"/>
    <n v="28.55"/>
    <n v="28.2"/>
    <n v="28.25"/>
    <n v="0"/>
    <n v="0"/>
    <n v="0"/>
    <n v="3"/>
    <n v="0"/>
    <n v="0"/>
    <n v="0"/>
    <n v="0"/>
    <n v="0"/>
    <n v="0"/>
    <n v="0"/>
    <n v="0"/>
    <n v="0"/>
    <n v="8.4599999999999996E-4"/>
    <n v="0"/>
    <n v="0"/>
    <n v="0"/>
    <n v="0"/>
    <n v="0"/>
    <n v="0"/>
  </r>
  <r>
    <s v="6651"/>
    <s v="全宇昕"/>
    <x v="46"/>
    <n v="92.5"/>
    <n v="96.3"/>
    <n v="94.3"/>
    <n v="93.3"/>
    <n v="95"/>
    <n v="36"/>
    <n v="21"/>
    <n v="-29"/>
    <n v="6"/>
    <n v="15"/>
    <n v="0"/>
    <n v="0"/>
    <n v="0"/>
    <n v="0"/>
    <n v="0"/>
    <n v="3.3300000000000003E-2"/>
    <n v="2.0222999999999998E-2"/>
    <n v="-2.7347E-2"/>
    <n v="5.5979999999999997E-3"/>
    <n v="1.4250000000000001E-2"/>
    <n v="0"/>
    <n v="0"/>
    <n v="0"/>
    <n v="0"/>
    <n v="0"/>
  </r>
  <r>
    <s v="6654"/>
    <s v="天正國際"/>
    <x v="39"/>
    <n v="60.9"/>
    <n v="61.5"/>
    <n v="62.5"/>
    <n v="62.8"/>
    <n v="64"/>
    <n v="0"/>
    <n v="0"/>
    <n v="0"/>
    <n v="-1"/>
    <n v="-3"/>
    <n v="0"/>
    <n v="0"/>
    <n v="0"/>
    <n v="0"/>
    <n v="0"/>
    <n v="0"/>
    <n v="0"/>
    <n v="0"/>
    <n v="-6.2799999999999998E-4"/>
    <n v="-1.92E-3"/>
    <n v="0"/>
    <n v="0"/>
    <n v="0"/>
    <n v="0"/>
    <n v="0"/>
  </r>
  <r>
    <s v="6655"/>
    <s v="科定"/>
    <x v="2"/>
    <n v="71.5"/>
    <n v="72"/>
    <n v="72"/>
    <n v="71.7"/>
    <n v="71.5"/>
    <n v="4"/>
    <n v="1"/>
    <n v="1"/>
    <n v="-11"/>
    <n v="-5"/>
    <n v="0"/>
    <n v="0"/>
    <n v="0"/>
    <n v="0"/>
    <n v="0"/>
    <n v="2.8600000000000001E-3"/>
    <n v="7.2000000000000005E-4"/>
    <n v="7.2000000000000005E-4"/>
    <n v="-7.8869999999999999E-3"/>
    <n v="-3.5750000000000001E-3"/>
    <n v="0"/>
    <n v="0"/>
    <n v="0"/>
    <n v="0"/>
    <n v="0"/>
  </r>
  <r>
    <s v="6661"/>
    <s v="威健生技"/>
    <x v="13"/>
    <n v="27.2"/>
    <n v="27.05"/>
    <n v="27.2"/>
    <n v="26.8"/>
    <n v="27.1"/>
    <n v="-1"/>
    <n v="0"/>
    <n v="-1"/>
    <n v="-1"/>
    <n v="0"/>
    <n v="0"/>
    <n v="0"/>
    <n v="0"/>
    <n v="0"/>
    <n v="0"/>
    <n v="-2.72E-4"/>
    <n v="0"/>
    <n v="-2.72E-4"/>
    <n v="-2.6800000000000001E-4"/>
    <n v="0"/>
    <n v="0"/>
    <n v="0"/>
    <n v="0"/>
    <n v="0"/>
    <n v="0"/>
  </r>
  <r>
    <s v="6662"/>
    <s v="樂斯科"/>
    <x v="13"/>
    <n v="33.15"/>
    <n v="33.200000000000003"/>
    <n v="32.9"/>
    <n v="32.9"/>
    <n v="33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7"/>
    <n v="68.099999999999994"/>
    <n v="69.3"/>
    <n v="69.3"/>
    <n v="68.7"/>
    <n v="69.099999999999994"/>
    <n v="-2"/>
    <n v="19"/>
    <n v="3"/>
    <n v="1"/>
    <n v="7"/>
    <n v="0"/>
    <n v="0"/>
    <n v="0"/>
    <n v="0"/>
    <n v="0"/>
    <n v="-1.3619999999999999E-3"/>
    <n v="1.3167E-2"/>
    <n v="2.0789999999999997E-3"/>
    <n v="6.87E-4"/>
    <n v="4.8369999999999993E-3"/>
    <n v="0"/>
    <n v="0"/>
    <n v="0"/>
    <n v="0"/>
    <n v="0"/>
  </r>
  <r>
    <s v="6666"/>
    <s v="羅麗芬-KY"/>
    <x v="13"/>
    <n v="77.3"/>
    <n v="78.900000000000006"/>
    <n v="78.7"/>
    <n v="77"/>
    <n v="78"/>
    <n v="7"/>
    <n v="2"/>
    <n v="1"/>
    <n v="-2"/>
    <n v="-8"/>
    <n v="0"/>
    <n v="0"/>
    <n v="0"/>
    <n v="0"/>
    <n v="0"/>
    <n v="5.411E-3"/>
    <n v="1.5780000000000002E-3"/>
    <n v="7.8700000000000005E-4"/>
    <n v="-1.5399999999999999E-3"/>
    <n v="-6.2399999999999999E-3"/>
    <n v="0"/>
    <n v="0"/>
    <n v="0"/>
    <n v="0"/>
    <n v="0"/>
  </r>
  <r>
    <s v="6667"/>
    <s v="信紘科"/>
    <x v="45"/>
    <n v="62.5"/>
    <n v="63.8"/>
    <n v="63.8"/>
    <n v="63"/>
    <n v="63.8"/>
    <n v="50"/>
    <n v="53"/>
    <n v="1"/>
    <n v="6"/>
    <n v="26"/>
    <n v="0"/>
    <n v="0"/>
    <n v="0"/>
    <n v="0"/>
    <n v="0"/>
    <n v="3.125E-2"/>
    <n v="3.3813999999999997E-2"/>
    <n v="6.38E-4"/>
    <n v="3.7799999999999999E-3"/>
    <n v="1.6587999999999999E-2"/>
    <n v="0"/>
    <n v="0"/>
    <n v="0"/>
    <n v="0"/>
    <n v="0"/>
  </r>
  <r>
    <s v="6668"/>
    <s v="中揚光"/>
    <x v="63"/>
    <n v="62.4"/>
    <n v="64.400000000000006"/>
    <n v="66"/>
    <n v="66.8"/>
    <n v="66.400000000000006"/>
    <n v="25"/>
    <n v="-577"/>
    <n v="-402"/>
    <n v="-275"/>
    <n v="-255"/>
    <n v="0"/>
    <n v="0"/>
    <n v="0"/>
    <n v="0"/>
    <n v="0"/>
    <n v="1.5599999999999999E-2"/>
    <n v="-0.37158800000000003"/>
    <n v="-0.26532"/>
    <n v="-0.1837"/>
    <n v="-0.16932"/>
    <n v="0"/>
    <n v="0"/>
    <n v="0"/>
    <n v="0"/>
    <n v="0"/>
  </r>
  <r>
    <s v="6669"/>
    <s v="緯穎"/>
    <x v="27"/>
    <n v="848"/>
    <n v="893"/>
    <n v="889"/>
    <n v="915"/>
    <n v="909"/>
    <n v="63"/>
    <n v="184"/>
    <n v="-22"/>
    <n v="272"/>
    <n v="67"/>
    <n v="0"/>
    <n v="22"/>
    <n v="23"/>
    <n v="13"/>
    <n v="16"/>
    <n v="0.53424000000000005"/>
    <n v="1.6431199999999999"/>
    <n v="-0.19558"/>
    <n v="2.4887999999999999"/>
    <n v="0.60902999999999996"/>
    <n v="0"/>
    <n v="0.19646"/>
    <n v="0.20447000000000001"/>
    <n v="0.11895"/>
    <n v="0.14544000000000001"/>
  </r>
  <r>
    <s v="6670"/>
    <s v="復盛應用"/>
    <x v="69"/>
    <n v="221"/>
    <n v="215"/>
    <n v="222"/>
    <n v="222"/>
    <n v="221"/>
    <n v="47"/>
    <n v="41"/>
    <n v="84"/>
    <n v="10"/>
    <n v="10"/>
    <n v="20"/>
    <n v="0"/>
    <n v="0"/>
    <n v="0"/>
    <n v="0"/>
    <n v="0.10387"/>
    <n v="8.8150000000000006E-2"/>
    <n v="0.18648000000000001"/>
    <n v="2.2200000000000001E-2"/>
    <n v="2.2100000000000002E-2"/>
    <n v="4.4200000000000003E-2"/>
    <n v="0"/>
    <n v="0"/>
    <n v="0"/>
    <n v="0"/>
  </r>
  <r>
    <s v="6671"/>
    <s v="三能-KY"/>
    <x v="1"/>
    <n v="47.05"/>
    <n v="47.05"/>
    <n v="47.1"/>
    <n v="47.25"/>
    <n v="47.5"/>
    <n v="-4"/>
    <n v="-3"/>
    <n v="-3"/>
    <n v="-2"/>
    <n v="0"/>
    <n v="0"/>
    <n v="0"/>
    <n v="0"/>
    <n v="0"/>
    <n v="0"/>
    <n v="-1.882E-3"/>
    <n v="-1.4114999999999998E-3"/>
    <n v="-1.4130000000000002E-3"/>
    <n v="-9.4499999999999998E-4"/>
    <n v="0"/>
    <n v="0"/>
    <n v="0"/>
    <n v="0"/>
    <n v="0"/>
    <n v="0"/>
  </r>
  <r>
    <s v="6672"/>
    <s v="騰輝電子-KY"/>
    <x v="31"/>
    <n v="93.5"/>
    <n v="94.8"/>
    <n v="95.3"/>
    <n v="100"/>
    <n v="105.5"/>
    <n v="447"/>
    <n v="6"/>
    <n v="325"/>
    <n v="1398"/>
    <n v="5"/>
    <n v="0"/>
    <n v="0"/>
    <n v="32"/>
    <n v="22"/>
    <n v="191"/>
    <n v="0.41794500000000001"/>
    <n v="5.6879999999999995E-3"/>
    <n v="0.30972499999999997"/>
    <n v="1.3979999999999999"/>
    <n v="5.2750000000000002E-3"/>
    <n v="0"/>
    <n v="0"/>
    <n v="3.0495999999999999E-2"/>
    <n v="2.1999999999999999E-2"/>
    <n v="0.20150499999999999"/>
  </r>
  <r>
    <s v="6674"/>
    <s v="鋐寶科技"/>
    <x v="37"/>
    <n v="27.1"/>
    <n v="28"/>
    <n v="28"/>
    <n v="28.5"/>
    <n v="29"/>
    <n v="4"/>
    <n v="6"/>
    <n v="1"/>
    <n v="6"/>
    <n v="8"/>
    <n v="0"/>
    <n v="0"/>
    <n v="0"/>
    <n v="0"/>
    <n v="0"/>
    <n v="1.0840000000000001E-3"/>
    <n v="1.6800000000000001E-3"/>
    <n v="2.7999999999999998E-4"/>
    <n v="1.7099999999999999E-3"/>
    <n v="2.32E-3"/>
    <n v="0"/>
    <n v="0"/>
    <n v="0"/>
    <n v="0"/>
    <n v="0"/>
  </r>
  <r>
    <s v="6679"/>
    <s v="鈺太"/>
    <x v="46"/>
    <n v="361.5"/>
    <n v="397.5"/>
    <n v="358"/>
    <n v="335"/>
    <n v="339"/>
    <n v="91"/>
    <n v="104"/>
    <n v="-272"/>
    <n v="28"/>
    <n v="-106"/>
    <n v="114"/>
    <n v="151"/>
    <n v="-496"/>
    <n v="-283"/>
    <n v="-91"/>
    <n v="0.32896500000000001"/>
    <n v="0.41339999999999999"/>
    <n v="-0.97375999999999996"/>
    <n v="9.3799999999999994E-2"/>
    <n v="-0.35933999999999999"/>
    <n v="0.41210999999999998"/>
    <n v="0.60022500000000001"/>
    <n v="-1.7756799999999999"/>
    <n v="-0.94804999999999995"/>
    <n v="-0.30848999999999999"/>
  </r>
  <r>
    <s v="6680"/>
    <s v="鑫創電子"/>
    <x v="49"/>
    <n v="53.9"/>
    <n v="53.9"/>
    <n v="54.2"/>
    <n v="54.6"/>
    <n v="5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75"/>
    <n v="288.5"/>
    <n v="284"/>
    <n v="281.5"/>
    <n v="299"/>
    <n v="32"/>
    <n v="45"/>
    <n v="-17"/>
    <n v="-58"/>
    <n v="111"/>
    <n v="0"/>
    <n v="0"/>
    <n v="0"/>
    <n v="0"/>
    <n v="0"/>
    <n v="8.7999999999999995E-2"/>
    <n v="0.129825"/>
    <n v="-4.8280000000000003E-2"/>
    <n v="-0.16327"/>
    <n v="0.33189000000000002"/>
    <n v="0"/>
    <n v="0"/>
    <n v="0"/>
    <n v="0"/>
    <n v="0"/>
  </r>
  <r>
    <s v="6690"/>
    <s v="安碁資訊"/>
    <x v="55"/>
    <n v="107"/>
    <n v="107.5"/>
    <n v="107.5"/>
    <n v="106"/>
    <n v="109"/>
    <n v="1"/>
    <n v="0"/>
    <n v="0"/>
    <n v="0"/>
    <n v="0"/>
    <n v="0"/>
    <n v="0"/>
    <n v="0"/>
    <n v="0"/>
    <n v="0"/>
    <n v="1.07E-3"/>
    <n v="0"/>
    <n v="0"/>
    <n v="0"/>
    <n v="0"/>
    <n v="0"/>
    <n v="0"/>
    <n v="0"/>
    <n v="0"/>
    <n v="0"/>
  </r>
  <r>
    <s v="6697"/>
    <s v="東捷資訊"/>
    <x v="55"/>
    <n v="40.15"/>
    <n v="40.700000000000003"/>
    <n v="39.799999999999997"/>
    <n v="39.1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6"/>
    <n v="40"/>
    <n v="39.950000000000003"/>
    <n v="40"/>
    <n v="40.9"/>
    <n v="41.3"/>
    <n v="22"/>
    <n v="-1"/>
    <n v="31"/>
    <n v="23"/>
    <n v="4"/>
    <n v="0"/>
    <n v="0"/>
    <n v="0"/>
    <n v="0"/>
    <n v="0"/>
    <n v="8.8000000000000005E-3"/>
    <n v="-3.9950000000000001E-4"/>
    <n v="1.24E-2"/>
    <n v="9.4069999999999987E-3"/>
    <n v="1.6519999999999998E-3"/>
    <n v="0"/>
    <n v="0"/>
    <n v="0"/>
    <n v="0"/>
    <n v="0"/>
  </r>
  <r>
    <s v="6703"/>
    <s v="軒郁"/>
    <x v="13"/>
    <n v="99.1"/>
    <n v="100"/>
    <n v="99.5"/>
    <n v="100.5"/>
    <n v="101"/>
    <n v="1"/>
    <n v="-1"/>
    <n v="0"/>
    <n v="0"/>
    <n v="2"/>
    <n v="0"/>
    <n v="0"/>
    <n v="0"/>
    <n v="0"/>
    <n v="0"/>
    <n v="9.9099999999999991E-4"/>
    <n v="-1E-3"/>
    <n v="0"/>
    <n v="0"/>
    <n v="2.0200000000000001E-3"/>
    <n v="0"/>
    <n v="0"/>
    <n v="0"/>
    <n v="0"/>
    <n v="0"/>
  </r>
  <r>
    <s v="6706"/>
    <s v="惠特"/>
    <x v="28"/>
    <n v="150"/>
    <n v="153"/>
    <n v="155"/>
    <n v="153.5"/>
    <n v="162"/>
    <n v="150"/>
    <n v="-114"/>
    <n v="45"/>
    <n v="96"/>
    <n v="-356"/>
    <n v="38"/>
    <n v="0"/>
    <n v="0"/>
    <n v="0"/>
    <n v="-30"/>
    <n v="0.22500000000000001"/>
    <n v="-0.17441999999999999"/>
    <n v="6.9750000000000006E-2"/>
    <n v="0.14735999999999999"/>
    <n v="-0.57672000000000001"/>
    <n v="5.7000000000000002E-2"/>
    <n v="0"/>
    <n v="0"/>
    <n v="0"/>
    <n v="-4.8599999999999997E-2"/>
  </r>
  <r>
    <s v="6712"/>
    <s v="長聖"/>
    <x v="13"/>
    <n v="428"/>
    <n v="432"/>
    <n v="475"/>
    <n v="460"/>
    <n v="470"/>
    <n v="6"/>
    <n v="68"/>
    <n v="75"/>
    <n v="20"/>
    <n v="-1"/>
    <n v="0"/>
    <n v="0"/>
    <n v="0"/>
    <n v="0"/>
    <n v="0"/>
    <n v="2.5680000000000001E-2"/>
    <n v="0.29376000000000002"/>
    <n v="0.35625000000000001"/>
    <n v="9.1999999999999998E-2"/>
    <n v="-4.7000000000000002E-3"/>
    <n v="0"/>
    <n v="0"/>
    <n v="0"/>
    <n v="0"/>
    <n v="0"/>
  </r>
  <r>
    <s v="6715"/>
    <s v="嘉基"/>
    <x v="15"/>
    <n v="108"/>
    <n v="108.5"/>
    <n v="108"/>
    <n v="106.5"/>
    <n v="108"/>
    <n v="-2"/>
    <n v="-9"/>
    <n v="-1"/>
    <n v="-1"/>
    <n v="5"/>
    <n v="0"/>
    <n v="0"/>
    <n v="0"/>
    <n v="0"/>
    <n v="0"/>
    <n v="-2.16E-3"/>
    <n v="-9.7649999999999994E-3"/>
    <n v="-1.08E-3"/>
    <n v="-1.065E-3"/>
    <n v="5.4000000000000003E-3"/>
    <n v="0"/>
    <n v="0"/>
    <n v="0"/>
    <n v="0"/>
    <n v="0"/>
  </r>
  <r>
    <s v="6716"/>
    <s v="應廣"/>
    <x v="46"/>
    <n v="126"/>
    <n v="129"/>
    <n v="126.5"/>
    <n v="126.5"/>
    <n v="127.5"/>
    <n v="-9"/>
    <n v="-7"/>
    <n v="2"/>
    <n v="1"/>
    <n v="13"/>
    <n v="0"/>
    <n v="0"/>
    <n v="0"/>
    <n v="0"/>
    <n v="0"/>
    <n v="-1.1339999999999999E-2"/>
    <n v="-9.0299999999999998E-3"/>
    <n v="2.5300000000000001E-3"/>
    <n v="1.2650000000000001E-3"/>
    <n v="1.6574999999999999E-2"/>
    <n v="0"/>
    <n v="0"/>
    <n v="0"/>
    <n v="0"/>
    <n v="0"/>
  </r>
  <r>
    <s v="6727"/>
    <s v="亞泰金屬"/>
    <x v="17"/>
    <n v="53.8"/>
    <n v="55.3"/>
    <n v="56"/>
    <n v="55.6"/>
    <n v="57"/>
    <n v="1"/>
    <n v="-1"/>
    <n v="0"/>
    <n v="1"/>
    <n v="12"/>
    <n v="0"/>
    <n v="0"/>
    <n v="0"/>
    <n v="0"/>
    <n v="0"/>
    <n v="5.3799999999999996E-4"/>
    <n v="-5.53E-4"/>
    <n v="0"/>
    <n v="5.5599999999999996E-4"/>
    <n v="6.8399999999999997E-3"/>
    <n v="0"/>
    <n v="0"/>
    <n v="0"/>
    <n v="0"/>
    <n v="0"/>
  </r>
  <r>
    <s v="6728"/>
    <s v="上洋"/>
    <x v="11"/>
    <n v="69"/>
    <n v="69"/>
    <n v="66.599999999999994"/>
    <n v="65.7"/>
    <n v="67.099999999999994"/>
    <n v="-2"/>
    <n v="-8"/>
    <n v="-4"/>
    <n v="-6"/>
    <n v="16"/>
    <n v="0"/>
    <n v="0"/>
    <n v="0"/>
    <n v="0"/>
    <n v="0"/>
    <n v="-1.3799999999999999E-3"/>
    <n v="-5.5199999999999997E-3"/>
    <n v="-2.6639999999999997E-3"/>
    <n v="-3.9420000000000002E-3"/>
    <n v="1.0735999999999999E-2"/>
    <n v="0"/>
    <n v="0"/>
    <n v="0"/>
    <n v="0"/>
    <n v="0"/>
  </r>
  <r>
    <s v="6732"/>
    <s v="昇佳電子"/>
    <x v="46"/>
    <n v="580"/>
    <n v="611"/>
    <n v="620"/>
    <n v="626"/>
    <n v="627"/>
    <n v="87"/>
    <n v="58"/>
    <n v="47"/>
    <n v="55"/>
    <n v="-31"/>
    <n v="0"/>
    <n v="0"/>
    <n v="0"/>
    <n v="-7"/>
    <n v="-8"/>
    <n v="0.50460000000000005"/>
    <n v="0.35437999999999997"/>
    <n v="0.29139999999999999"/>
    <n v="0.34429999999999999"/>
    <n v="-0.19436999999999999"/>
    <n v="0"/>
    <n v="0"/>
    <n v="0"/>
    <n v="-4.3819999999999998E-2"/>
    <n v="-5.0160000000000003E-2"/>
  </r>
  <r>
    <s v="6733"/>
    <s v="博晟生醫"/>
    <x v="13"/>
    <n v="26.9"/>
    <n v="26.65"/>
    <n v="26.85"/>
    <n v="27.9"/>
    <n v="28.3"/>
    <n v="0"/>
    <n v="4"/>
    <n v="8"/>
    <n v="24"/>
    <n v="-6"/>
    <n v="0"/>
    <n v="0"/>
    <n v="0"/>
    <n v="0"/>
    <n v="0"/>
    <n v="0"/>
    <n v="1.0659999999999999E-3"/>
    <n v="2.1480000000000002E-3"/>
    <n v="6.6959999999999988E-3"/>
    <n v="-1.6980000000000001E-3"/>
    <n v="0"/>
    <n v="0"/>
    <n v="0"/>
    <n v="0"/>
    <n v="0"/>
  </r>
  <r>
    <s v="6743"/>
    <s v="安普新"/>
    <x v="19"/>
    <n v="110"/>
    <n v="121"/>
    <n v="127.5"/>
    <n v="125"/>
    <n v="125.5"/>
    <n v="41"/>
    <n v="-92"/>
    <n v="-366"/>
    <n v="124"/>
    <n v="-38"/>
    <n v="0"/>
    <n v="0"/>
    <n v="12"/>
    <n v="6"/>
    <n v="0"/>
    <n v="4.5100000000000001E-2"/>
    <n v="-0.11132"/>
    <n v="-0.46665000000000001"/>
    <n v="0.155"/>
    <n v="-4.7690000000000003E-2"/>
    <n v="0"/>
    <n v="0"/>
    <n v="1.5299999999999999E-2"/>
    <n v="7.4999999999999997E-3"/>
    <n v="0"/>
  </r>
  <r>
    <s v="6747"/>
    <s v="亨泰光"/>
    <x v="13"/>
    <n v="208"/>
    <n v="206.5"/>
    <n v="208.5"/>
    <n v="207"/>
    <n v="205.5"/>
    <n v="3"/>
    <n v="3"/>
    <n v="4"/>
    <n v="-2"/>
    <n v="-3"/>
    <n v="0"/>
    <n v="0"/>
    <n v="0"/>
    <n v="0"/>
    <n v="0"/>
    <n v="6.2399999999999999E-3"/>
    <n v="6.195E-3"/>
    <n v="8.3400000000000002E-3"/>
    <n v="-4.1399999999999996E-3"/>
    <n v="-6.1650000000000003E-3"/>
    <n v="0"/>
    <n v="0"/>
    <n v="0"/>
    <n v="0"/>
    <n v="0"/>
  </r>
  <r>
    <s v="6751"/>
    <s v="智聯服務"/>
    <x v="55"/>
    <n v="64.099999999999994"/>
    <n v="67.7"/>
    <n v="68.099999999999994"/>
    <n v="64.099999999999994"/>
    <n v="63.5"/>
    <n v="0"/>
    <n v="0"/>
    <n v="0"/>
    <n v="0"/>
    <n v="1"/>
    <n v="0"/>
    <n v="0"/>
    <n v="0"/>
    <n v="0"/>
    <n v="0"/>
    <n v="0"/>
    <n v="0"/>
    <n v="0"/>
    <n v="0"/>
    <n v="6.3500000000000004E-4"/>
    <n v="0"/>
    <n v="0"/>
    <n v="0"/>
    <n v="0"/>
    <n v="0"/>
  </r>
  <r>
    <s v="6752"/>
    <s v="叡揚"/>
    <x v="55"/>
    <n v="61"/>
    <n v="59.5"/>
    <n v="59.6"/>
    <n v="58.8"/>
    <n v="58.8"/>
    <n v="0"/>
    <n v="3"/>
    <n v="0"/>
    <n v="1"/>
    <n v="2"/>
    <n v="0"/>
    <n v="0"/>
    <n v="0"/>
    <n v="0"/>
    <n v="0"/>
    <n v="0"/>
    <n v="1.7849999999999999E-3"/>
    <n v="0"/>
    <n v="5.8799999999999998E-4"/>
    <n v="1.176E-3"/>
    <n v="0"/>
    <n v="0"/>
    <n v="0"/>
    <n v="0"/>
    <n v="0"/>
  </r>
  <r>
    <s v="6754"/>
    <s v="匯僑設計"/>
    <x v="2"/>
    <n v="44.5"/>
    <n v="44.55"/>
    <n v="45"/>
    <n v="44.8"/>
    <n v="44.9"/>
    <n v="-4"/>
    <n v="1"/>
    <n v="2"/>
    <n v="-5"/>
    <n v="2"/>
    <n v="0"/>
    <n v="0"/>
    <n v="0"/>
    <n v="0"/>
    <n v="0"/>
    <n v="-1.7799999999999999E-3"/>
    <n v="4.4549999999999999E-4"/>
    <n v="8.9999999999999998E-4"/>
    <n v="-2.2399999999999998E-3"/>
    <n v="8.9799999999999993E-4"/>
    <n v="0"/>
    <n v="0"/>
    <n v="0"/>
    <n v="0"/>
    <n v="0"/>
  </r>
  <r>
    <s v="6756"/>
    <s v="威鋒電子"/>
    <x v="46"/>
    <n v="234"/>
    <n v="242"/>
    <n v="241.5"/>
    <n v="245.5"/>
    <n v="249.5"/>
    <n v="27"/>
    <n v="-75"/>
    <n v="4"/>
    <n v="25"/>
    <n v="-62"/>
    <n v="0"/>
    <n v="0"/>
    <n v="0"/>
    <n v="0"/>
    <n v="0"/>
    <n v="6.318E-2"/>
    <n v="-0.18149999999999999"/>
    <n v="9.6600000000000002E-3"/>
    <n v="6.1374999999999999E-2"/>
    <n v="-0.15468999999999999"/>
    <n v="0"/>
    <n v="0"/>
    <n v="0"/>
    <n v="0"/>
    <n v="0"/>
  </r>
  <r>
    <s v="6762"/>
    <s v="達亞"/>
    <x v="13"/>
    <n v="293.5"/>
    <n v="298"/>
    <n v="299"/>
    <n v="300"/>
    <n v="306"/>
    <n v="1"/>
    <n v="0"/>
    <n v="0"/>
    <n v="1"/>
    <n v="0"/>
    <n v="0"/>
    <n v="0"/>
    <n v="0"/>
    <n v="0"/>
    <n v="0"/>
    <n v="2.9350000000000001E-3"/>
    <n v="0"/>
    <n v="0"/>
    <n v="3.0000000000000001E-3"/>
    <n v="0"/>
    <n v="0"/>
    <n v="0"/>
    <n v="0"/>
    <n v="0"/>
    <n v="0"/>
  </r>
  <r>
    <s v="6767"/>
    <s v="台微醫"/>
    <x v="13"/>
    <n v="31.9"/>
    <n v="30.5"/>
    <n v="29.8"/>
    <n v="31"/>
    <n v="3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67"/>
    <n v="73.7"/>
    <n v="73"/>
    <n v="74.400000000000006"/>
    <n v="74.599999999999994"/>
    <n v="11"/>
    <n v="125"/>
    <n v="40"/>
    <n v="-3"/>
    <n v="-23"/>
    <n v="0"/>
    <n v="0"/>
    <n v="0"/>
    <n v="0"/>
    <n v="0"/>
    <n v="7.3699999999999998E-3"/>
    <n v="9.2124999999999999E-2"/>
    <n v="2.92E-2"/>
    <n v="-2.232E-3"/>
    <n v="-1.7158E-2"/>
    <n v="0"/>
    <n v="0"/>
    <n v="0"/>
    <n v="0"/>
    <n v="0"/>
  </r>
  <r>
    <s v="6776"/>
    <s v="展碁國際"/>
    <x v="41"/>
    <n v="38.35"/>
    <n v="38.799999999999997"/>
    <n v="38.4"/>
    <n v="38.200000000000003"/>
    <n v="38.799999999999997"/>
    <n v="-15"/>
    <n v="-11"/>
    <n v="-11"/>
    <n v="-7"/>
    <n v="1"/>
    <n v="0"/>
    <n v="0"/>
    <n v="0"/>
    <n v="0"/>
    <n v="0"/>
    <n v="-5.7524999999999998E-3"/>
    <n v="-4.2679999999999992E-3"/>
    <n v="-4.2239999999999995E-3"/>
    <n v="-2.6740000000000002E-3"/>
    <n v="3.88E-4"/>
    <n v="0"/>
    <n v="0"/>
    <n v="0"/>
    <n v="0"/>
    <n v="0"/>
  </r>
  <r>
    <s v="6781"/>
    <s v="AES-KY"/>
    <x v="10"/>
    <n v="688"/>
    <n v="756"/>
    <n v="825"/>
    <n v="818"/>
    <n v="818"/>
    <n v="82"/>
    <n v="60"/>
    <n v="200"/>
    <n v="18"/>
    <n v="32"/>
    <n v="66"/>
    <n v="13"/>
    <n v="100"/>
    <n v="0"/>
    <n v="49"/>
    <n v="0.56415999999999999"/>
    <n v="0.4536"/>
    <n v="1.65"/>
    <n v="0.14724000000000001"/>
    <n v="0.26175999999999999"/>
    <n v="0.45407999999999998"/>
    <n v="9.8280000000000006E-2"/>
    <n v="0.82499999999999996"/>
    <n v="0"/>
    <n v="0.40082000000000001"/>
  </r>
  <r>
    <s v="6803"/>
    <s v="崑鼎"/>
    <x v="2"/>
    <n v="221"/>
    <n v="222"/>
    <n v="228.5"/>
    <n v="226"/>
    <n v="228"/>
    <n v="0"/>
    <n v="4"/>
    <n v="-28"/>
    <n v="2"/>
    <n v="9"/>
    <n v="0"/>
    <n v="0"/>
    <n v="0"/>
    <n v="0"/>
    <n v="0"/>
    <n v="0"/>
    <n v="8.8800000000000007E-3"/>
    <n v="-6.3979999999999995E-2"/>
    <n v="4.5199999999999997E-3"/>
    <n v="2.052E-2"/>
    <n v="0"/>
    <n v="0"/>
    <n v="0"/>
    <n v="0"/>
    <n v="0"/>
  </r>
  <r>
    <s v="7402"/>
    <s v="邑錡"/>
    <x v="63"/>
    <n v="36.950000000000003"/>
    <n v="36.9"/>
    <n v="37"/>
    <n v="37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23"/>
    <n v="131.5"/>
    <n v="132"/>
    <n v="134.5"/>
    <n v="137.5"/>
    <n v="-2"/>
    <n v="9"/>
    <n v="0"/>
    <n v="-1"/>
    <n v="0"/>
    <n v="0"/>
    <n v="0"/>
    <n v="14"/>
    <n v="0"/>
    <n v="0"/>
    <n v="-2.4599999999999999E-3"/>
    <n v="1.1835E-2"/>
    <n v="0"/>
    <n v="-1.3450000000000001E-3"/>
    <n v="0"/>
    <n v="0"/>
    <n v="0"/>
    <n v="1.848E-2"/>
    <n v="0"/>
    <n v="0"/>
  </r>
  <r>
    <s v="8011"/>
    <s v="台通"/>
    <x v="37"/>
    <n v="16.149999999999999"/>
    <n v="16.649999999999999"/>
    <n v="16.600000000000001"/>
    <n v="16.8"/>
    <n v="17.05"/>
    <n v="393"/>
    <n v="243"/>
    <n v="17"/>
    <n v="158"/>
    <n v="223"/>
    <n v="0"/>
    <n v="0"/>
    <n v="0"/>
    <n v="0"/>
    <n v="0"/>
    <n v="6.3469499999999998E-2"/>
    <n v="4.0459499999999995E-2"/>
    <n v="2.8220000000000003E-3"/>
    <n v="2.6544000000000002E-2"/>
    <n v="3.80215E-2"/>
    <n v="0"/>
    <n v="0"/>
    <n v="0"/>
    <n v="0"/>
    <n v="0"/>
  </r>
  <r>
    <s v="8016"/>
    <s v="矽創"/>
    <x v="46"/>
    <n v="261"/>
    <n v="270"/>
    <n v="260"/>
    <n v="256.5"/>
    <n v="266"/>
    <n v="240"/>
    <n v="-1135"/>
    <n v="-571"/>
    <n v="216"/>
    <n v="415"/>
    <n v="197"/>
    <n v="-20"/>
    <n v="-318"/>
    <n v="0"/>
    <n v="41"/>
    <n v="0.62639999999999996"/>
    <n v="-3.0644999999999998"/>
    <n v="-1.4845999999999999"/>
    <n v="0.55403999999999998"/>
    <n v="1.1039000000000001"/>
    <n v="0.51417000000000002"/>
    <n v="-5.3999999999999999E-2"/>
    <n v="-0.82679999999999998"/>
    <n v="0"/>
    <n v="0.10906"/>
  </r>
  <r>
    <s v="8021"/>
    <s v="尖點"/>
    <x v="17"/>
    <n v="38.75"/>
    <n v="39.5"/>
    <n v="40.1"/>
    <n v="40.200000000000003"/>
    <n v="39.65"/>
    <n v="288"/>
    <n v="-631"/>
    <n v="135"/>
    <n v="615"/>
    <n v="-210"/>
    <n v="0"/>
    <n v="0"/>
    <n v="0"/>
    <n v="0"/>
    <n v="0"/>
    <n v="0.1116"/>
    <n v="-0.24924499999999999"/>
    <n v="5.4135000000000003E-2"/>
    <n v="0.24723000000000001"/>
    <n v="-8.3265000000000006E-2"/>
    <n v="0"/>
    <n v="0"/>
    <n v="0"/>
    <n v="0"/>
    <n v="0"/>
  </r>
  <r>
    <s v="8024"/>
    <s v="佑華"/>
    <x v="46"/>
    <n v="23.65"/>
    <n v="26"/>
    <n v="24.55"/>
    <n v="24"/>
    <n v="24.25"/>
    <n v="39"/>
    <n v="121"/>
    <n v="-1195"/>
    <n v="-219"/>
    <n v="49"/>
    <n v="0"/>
    <n v="0"/>
    <n v="0"/>
    <n v="0"/>
    <n v="0"/>
    <n v="9.2234999999999991E-3"/>
    <n v="3.1460000000000002E-2"/>
    <n v="-0.29337249999999998"/>
    <n v="-5.2560000000000003E-2"/>
    <n v="1.1882500000000001E-2"/>
    <n v="0"/>
    <n v="0"/>
    <n v="0"/>
    <n v="0"/>
    <n v="0"/>
  </r>
  <r>
    <s v="8027"/>
    <s v="鈦昇"/>
    <x v="11"/>
    <n v="68.900000000000006"/>
    <n v="71.900000000000006"/>
    <n v="71.8"/>
    <n v="71"/>
    <n v="71.900000000000006"/>
    <n v="183"/>
    <n v="30"/>
    <n v="17"/>
    <n v="3"/>
    <n v="133"/>
    <n v="0"/>
    <n v="0"/>
    <n v="0"/>
    <n v="0"/>
    <n v="0"/>
    <n v="0.126087"/>
    <n v="2.1569999999999999E-2"/>
    <n v="1.2206E-2"/>
    <n v="2.1299999999999999E-3"/>
    <n v="9.5627000000000004E-2"/>
    <n v="0"/>
    <n v="0"/>
    <n v="0"/>
    <n v="0"/>
    <n v="0"/>
  </r>
  <r>
    <s v="8028"/>
    <s v="昇陽半導體"/>
    <x v="29"/>
    <n v="44.35"/>
    <n v="45.5"/>
    <n v="45.6"/>
    <n v="45.2"/>
    <n v="46.05"/>
    <n v="134"/>
    <n v="147"/>
    <n v="-2"/>
    <n v="37"/>
    <n v="222"/>
    <n v="0"/>
    <n v="0"/>
    <n v="0"/>
    <n v="0"/>
    <n v="0"/>
    <n v="5.9429000000000003E-2"/>
    <n v="6.6885E-2"/>
    <n v="-9.1200000000000005E-4"/>
    <n v="1.6723999999999999E-2"/>
    <n v="0.10223099999999999"/>
    <n v="0"/>
    <n v="0"/>
    <n v="0"/>
    <n v="0"/>
    <n v="0"/>
  </r>
  <r>
    <s v="8032"/>
    <s v="光菱"/>
    <x v="14"/>
    <n v="22.85"/>
    <n v="22.9"/>
    <n v="22.95"/>
    <n v="22.95"/>
    <n v="23.15"/>
    <n v="6"/>
    <n v="2"/>
    <n v="0"/>
    <n v="0"/>
    <n v="0"/>
    <n v="0"/>
    <n v="0"/>
    <n v="0"/>
    <n v="0"/>
    <n v="0"/>
    <n v="1.3710000000000003E-3"/>
    <n v="4.5799999999999997E-4"/>
    <n v="0"/>
    <n v="0"/>
    <n v="0"/>
    <n v="0"/>
    <n v="0"/>
    <n v="0"/>
    <n v="0"/>
    <n v="0"/>
  </r>
  <r>
    <s v="8033"/>
    <s v="雷虎"/>
    <x v="19"/>
    <n v="14.85"/>
    <n v="14.9"/>
    <n v="14.9"/>
    <n v="14.9"/>
    <n v="16.350000000000001"/>
    <n v="120"/>
    <n v="23"/>
    <n v="144"/>
    <n v="-10"/>
    <n v="14"/>
    <n v="0"/>
    <n v="0"/>
    <n v="0"/>
    <n v="0"/>
    <n v="0"/>
    <n v="1.7819999999999999E-2"/>
    <n v="3.4269999999999999E-3"/>
    <n v="2.1455999999999999E-2"/>
    <n v="-1.49E-3"/>
    <n v="2.2890000000000002E-3"/>
    <n v="0"/>
    <n v="0"/>
    <n v="0"/>
    <n v="0"/>
    <n v="0"/>
  </r>
  <r>
    <s v="8034"/>
    <s v="榮群"/>
    <x v="32"/>
    <n v="16.649999999999999"/>
    <n v="16.75"/>
    <n v="16.95"/>
    <n v="16.95"/>
    <n v="17.100000000000001"/>
    <n v="65"/>
    <n v="4"/>
    <n v="17"/>
    <n v="12"/>
    <n v="65"/>
    <n v="0"/>
    <n v="0"/>
    <n v="0"/>
    <n v="0"/>
    <n v="0"/>
    <n v="1.0822500000000001E-2"/>
    <n v="6.7000000000000002E-4"/>
    <n v="2.8814999999999999E-3"/>
    <n v="2.0339999999999998E-3"/>
    <n v="1.1115E-2"/>
    <n v="0"/>
    <n v="0"/>
    <n v="0"/>
    <n v="0"/>
    <n v="0"/>
  </r>
  <r>
    <s v="8038"/>
    <s v="長園科"/>
    <x v="7"/>
    <n v="29.9"/>
    <n v="30.2"/>
    <n v="29.6"/>
    <n v="29.4"/>
    <n v="30"/>
    <n v="-4"/>
    <n v="-1"/>
    <n v="11"/>
    <n v="-9"/>
    <n v="9"/>
    <n v="0"/>
    <n v="0"/>
    <n v="0"/>
    <n v="0"/>
    <n v="0"/>
    <n v="-1.196E-3"/>
    <n v="-3.0199999999999997E-4"/>
    <n v="3.2560000000000002E-3"/>
    <n v="-2.6459999999999995E-3"/>
    <n v="2.7000000000000001E-3"/>
    <n v="0"/>
    <n v="0"/>
    <n v="0"/>
    <n v="0"/>
    <n v="0"/>
  </r>
  <r>
    <s v="8039"/>
    <s v="台虹"/>
    <x v="31"/>
    <n v="45.75"/>
    <n v="46.75"/>
    <n v="46.85"/>
    <n v="47.1"/>
    <n v="47.5"/>
    <n v="54"/>
    <n v="58"/>
    <n v="-133"/>
    <n v="-95"/>
    <n v="33"/>
    <n v="0"/>
    <n v="0"/>
    <n v="0"/>
    <n v="0"/>
    <n v="0"/>
    <n v="2.4705000000000001E-2"/>
    <n v="2.7115E-2"/>
    <n v="-6.2310500000000005E-2"/>
    <n v="-4.4745E-2"/>
    <n v="1.5675000000000001E-2"/>
    <n v="0"/>
    <n v="0"/>
    <n v="0"/>
    <n v="0"/>
    <n v="0"/>
  </r>
  <r>
    <s v="8040"/>
    <s v="九暘"/>
    <x v="46"/>
    <n v="44.95"/>
    <n v="49.1"/>
    <n v="46.85"/>
    <n v="44.9"/>
    <n v="45.1"/>
    <n v="-512"/>
    <n v="-304"/>
    <n v="-414"/>
    <n v="27"/>
    <n v="-12"/>
    <n v="0"/>
    <n v="0"/>
    <n v="0"/>
    <n v="0"/>
    <n v="0"/>
    <n v="-0.23014400000000002"/>
    <n v="-0.14926400000000001"/>
    <n v="-0.19395900000000002"/>
    <n v="1.2123E-2"/>
    <n v="-5.4120000000000001E-3"/>
    <n v="0"/>
    <n v="0"/>
    <n v="0"/>
    <n v="0"/>
    <n v="0"/>
  </r>
  <r>
    <s v="8042"/>
    <s v="金山電"/>
    <x v="34"/>
    <n v="45.2"/>
    <n v="46.3"/>
    <n v="46"/>
    <n v="46.05"/>
    <n v="47.5"/>
    <n v="42"/>
    <n v="33"/>
    <n v="-29"/>
    <n v="-3"/>
    <n v="28"/>
    <n v="0"/>
    <n v="0"/>
    <n v="0"/>
    <n v="0"/>
    <n v="0"/>
    <n v="1.8984000000000001E-2"/>
    <n v="1.5278999999999999E-2"/>
    <n v="-1.3339999999999999E-2"/>
    <n v="-1.3814999999999997E-3"/>
    <n v="1.3299999999999999E-2"/>
    <n v="0"/>
    <n v="0"/>
    <n v="0"/>
    <n v="0"/>
    <n v="0"/>
  </r>
  <r>
    <s v="8043"/>
    <s v="蜜望實"/>
    <x v="34"/>
    <n v="28.85"/>
    <n v="29.35"/>
    <n v="30"/>
    <n v="30"/>
    <n v="30.25"/>
    <n v="9"/>
    <n v="106"/>
    <n v="70"/>
    <n v="-179"/>
    <n v="126"/>
    <n v="0"/>
    <n v="0"/>
    <n v="0"/>
    <n v="0"/>
    <n v="0"/>
    <n v="2.5965000000000003E-3"/>
    <n v="3.1111000000000003E-2"/>
    <n v="2.1000000000000001E-2"/>
    <n v="-5.3699999999999998E-2"/>
    <n v="3.8115000000000003E-2"/>
    <n v="0"/>
    <n v="0"/>
    <n v="0"/>
    <n v="0"/>
    <n v="0"/>
  </r>
  <r>
    <s v="8044"/>
    <s v="網家"/>
    <x v="67"/>
    <n v="110.5"/>
    <n v="101.5"/>
    <n v="102"/>
    <n v="103"/>
    <n v="100.5"/>
    <n v="-90"/>
    <n v="-120"/>
    <n v="-119"/>
    <n v="-147"/>
    <n v="-214"/>
    <n v="0"/>
    <n v="0"/>
    <n v="0"/>
    <n v="0"/>
    <n v="0"/>
    <n v="-9.9449999999999997E-2"/>
    <n v="-0.12180000000000001"/>
    <n v="-0.12138"/>
    <n v="-0.15140999999999999"/>
    <n v="-0.21507000000000001"/>
    <n v="0"/>
    <n v="0"/>
    <n v="0"/>
    <n v="0"/>
    <n v="0"/>
  </r>
  <r>
    <s v="8046"/>
    <s v="南電"/>
    <x v="31"/>
    <n v="322.5"/>
    <n v="323"/>
    <n v="318"/>
    <n v="318"/>
    <n v="313"/>
    <n v="-109"/>
    <n v="1015"/>
    <n v="-1060"/>
    <n v="39"/>
    <n v="-1329"/>
    <n v="273"/>
    <n v="595"/>
    <n v="-270"/>
    <n v="38"/>
    <n v="157"/>
    <n v="-0.35152499999999998"/>
    <n v="3.2784499999999999"/>
    <n v="-3.3708"/>
    <n v="0.12402000000000001"/>
    <n v="-4.15977"/>
    <n v="0.88042500000000001"/>
    <n v="1.9218500000000001"/>
    <n v="-0.85860000000000003"/>
    <n v="0.12084"/>
    <n v="0.49141000000000001"/>
  </r>
  <r>
    <s v="8047"/>
    <s v="星雲"/>
    <x v="44"/>
    <n v="11.9"/>
    <n v="12"/>
    <n v="11.8"/>
    <n v="11.65"/>
    <n v="1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2"/>
    <n v="35.1"/>
    <n v="35.1"/>
    <n v="35.299999999999997"/>
    <n v="35.299999999999997"/>
    <n v="35.5"/>
    <n v="23"/>
    <n v="-2"/>
    <n v="-1"/>
    <n v="0"/>
    <n v="11"/>
    <n v="0"/>
    <n v="0"/>
    <n v="0"/>
    <n v="0"/>
    <n v="0"/>
    <n v="8.0730000000000003E-3"/>
    <n v="-7.0200000000000004E-4"/>
    <n v="-3.5299999999999996E-4"/>
    <n v="0"/>
    <n v="3.9050000000000001E-3"/>
    <n v="0"/>
    <n v="0"/>
    <n v="0"/>
    <n v="0"/>
    <n v="0"/>
  </r>
  <r>
    <s v="8049"/>
    <s v="晶采"/>
    <x v="64"/>
    <n v="23.05"/>
    <n v="23.4"/>
    <n v="23.3"/>
    <n v="23.3"/>
    <n v="23.4"/>
    <n v="41"/>
    <n v="126"/>
    <n v="-34"/>
    <n v="12"/>
    <n v="24"/>
    <n v="0"/>
    <n v="0"/>
    <n v="0"/>
    <n v="0"/>
    <n v="0"/>
    <n v="9.4505000000000006E-3"/>
    <n v="2.9483999999999996E-2"/>
    <n v="-7.9220000000000002E-3"/>
    <n v="2.7960000000000003E-3"/>
    <n v="5.6159999999999995E-3"/>
    <n v="0"/>
    <n v="0"/>
    <n v="0"/>
    <n v="0"/>
    <n v="0"/>
  </r>
  <r>
    <s v="8050"/>
    <s v="廣積"/>
    <x v="49"/>
    <n v="38.049999999999997"/>
    <n v="38.5"/>
    <n v="38.75"/>
    <n v="38.75"/>
    <n v="39.299999999999997"/>
    <n v="-23"/>
    <n v="8"/>
    <n v="-19"/>
    <n v="9"/>
    <n v="44"/>
    <n v="0"/>
    <n v="0"/>
    <n v="0"/>
    <n v="0"/>
    <n v="0"/>
    <n v="-8.7515000000000006E-3"/>
    <n v="3.0799999999999998E-3"/>
    <n v="-7.3625000000000001E-3"/>
    <n v="3.4875000000000001E-3"/>
    <n v="1.7291999999999998E-2"/>
    <n v="0"/>
    <n v="0"/>
    <n v="0"/>
    <n v="0"/>
    <n v="0"/>
  </r>
  <r>
    <s v="8054"/>
    <s v="安國"/>
    <x v="46"/>
    <n v="40.9"/>
    <n v="42.15"/>
    <n v="41.4"/>
    <n v="40.9"/>
    <n v="42.2"/>
    <n v="228"/>
    <n v="-420"/>
    <n v="-672"/>
    <n v="111"/>
    <n v="258"/>
    <n v="0"/>
    <n v="0"/>
    <n v="0"/>
    <n v="0"/>
    <n v="0"/>
    <n v="9.3251999999999988E-2"/>
    <n v="-0.17702999999999999"/>
    <n v="-0.27820800000000001"/>
    <n v="4.5398999999999995E-2"/>
    <n v="0.108876"/>
    <n v="0"/>
    <n v="0"/>
    <n v="0"/>
    <n v="0"/>
    <n v="0"/>
  </r>
  <r>
    <s v="8059"/>
    <s v="凱碩"/>
    <x v="32"/>
    <n v="10"/>
    <n v="10.15"/>
    <n v="10"/>
    <n v="10"/>
    <n v="10"/>
    <n v="-10"/>
    <n v="7"/>
    <n v="-2"/>
    <n v="4"/>
    <n v="7"/>
    <n v="0"/>
    <n v="0"/>
    <n v="0"/>
    <n v="0"/>
    <n v="0"/>
    <n v="-1E-3"/>
    <n v="7.1049999999999998E-4"/>
    <n v="-2.0000000000000001E-4"/>
    <n v="4.0000000000000002E-4"/>
    <n v="6.9999999999999999E-4"/>
    <n v="0"/>
    <n v="0"/>
    <n v="0"/>
    <n v="0"/>
    <n v="0"/>
  </r>
  <r>
    <s v="8064"/>
    <s v="東捷"/>
    <x v="45"/>
    <n v="15.5"/>
    <n v="16.5"/>
    <n v="16.05"/>
    <n v="16"/>
    <n v="16.100000000000001"/>
    <n v="194"/>
    <n v="219"/>
    <n v="-207"/>
    <n v="-75"/>
    <n v="41"/>
    <n v="0"/>
    <n v="0"/>
    <n v="0"/>
    <n v="0"/>
    <n v="0"/>
    <n v="3.007E-2"/>
    <n v="3.6135E-2"/>
    <n v="-3.3223500000000003E-2"/>
    <n v="-1.2E-2"/>
    <n v="6.6010000000000001E-3"/>
    <n v="0"/>
    <n v="0"/>
    <n v="0"/>
    <n v="0"/>
    <n v="0"/>
  </r>
  <r>
    <s v="8066"/>
    <s v="來思達"/>
    <x v="9"/>
    <n v="48.2"/>
    <n v="48.85"/>
    <n v="48.75"/>
    <n v="47.95"/>
    <n v="48.5"/>
    <n v="2"/>
    <n v="11"/>
    <n v="1"/>
    <n v="-7"/>
    <n v="4"/>
    <n v="0"/>
    <n v="0"/>
    <n v="0"/>
    <n v="0"/>
    <n v="0"/>
    <n v="9.6400000000000001E-4"/>
    <n v="5.3734999999999998E-3"/>
    <n v="4.8749999999999998E-4"/>
    <n v="-3.3565000000000005E-3"/>
    <n v="1.9400000000000001E-3"/>
    <n v="0"/>
    <n v="0"/>
    <n v="0"/>
    <n v="0"/>
    <n v="0"/>
  </r>
  <r>
    <s v="8067"/>
    <s v="志旭"/>
    <x v="41"/>
    <n v="9.74"/>
    <n v="9.9600000000000009"/>
    <n v="9.7899999999999991"/>
    <n v="9.8800000000000008"/>
    <n v="9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4"/>
    <n v="20.85"/>
    <n v="19.850000000000001"/>
    <n v="20.2"/>
    <n v="20.05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7.7"/>
    <n v="62.1"/>
    <n v="62"/>
    <n v="60.8"/>
    <n v="61.5"/>
    <n v="765"/>
    <n v="886"/>
    <n v="-1594"/>
    <n v="-1219"/>
    <n v="-1058"/>
    <n v="0"/>
    <n v="0"/>
    <n v="90"/>
    <n v="0"/>
    <n v="60"/>
    <n v="0.44140499999999999"/>
    <n v="0.55020599999999997"/>
    <n v="-0.98828000000000005"/>
    <n v="-0.74115199999999992"/>
    <n v="-0.65066999999999997"/>
    <n v="0"/>
    <n v="0"/>
    <n v="5.5800000000000002E-2"/>
    <n v="0"/>
    <n v="3.6900000000000002E-2"/>
  </r>
  <r>
    <s v="8070"/>
    <s v="長華*"/>
    <x v="45"/>
    <n v="32.950000000000003"/>
    <n v="33.799999999999997"/>
    <n v="33.9"/>
    <n v="33.4"/>
    <n v="34"/>
    <n v="137"/>
    <n v="374"/>
    <n v="-1753"/>
    <n v="366"/>
    <n v="-760"/>
    <n v="0"/>
    <n v="0"/>
    <n v="0"/>
    <n v="0"/>
    <n v="0"/>
    <n v="4.5141500000000008E-2"/>
    <n v="0.126412"/>
    <n v="-0.59426699999999999"/>
    <n v="0.12224399999999999"/>
    <n v="-0.25840000000000002"/>
    <n v="0"/>
    <n v="0"/>
    <n v="0"/>
    <n v="0"/>
    <n v="0"/>
  </r>
  <r>
    <s v="8071"/>
    <s v="能率網通"/>
    <x v="21"/>
    <n v="12.5"/>
    <n v="12.7"/>
    <n v="12.85"/>
    <n v="12.75"/>
    <n v="12.75"/>
    <n v="23"/>
    <n v="4"/>
    <n v="11"/>
    <n v="13"/>
    <n v="4"/>
    <n v="0"/>
    <n v="0"/>
    <n v="0"/>
    <n v="0"/>
    <n v="0"/>
    <n v="2.875E-3"/>
    <n v="5.0799999999999999E-4"/>
    <n v="1.4135E-3"/>
    <n v="1.6574999999999999E-3"/>
    <n v="5.1000000000000004E-4"/>
    <n v="0"/>
    <n v="0"/>
    <n v="0"/>
    <n v="0"/>
    <n v="0"/>
  </r>
  <r>
    <s v="8072"/>
    <s v="陞泰"/>
    <x v="48"/>
    <n v="25.05"/>
    <n v="24.95"/>
    <n v="25"/>
    <n v="24.85"/>
    <n v="25.3"/>
    <n v="7"/>
    <n v="-1"/>
    <n v="4"/>
    <n v="-8"/>
    <n v="3"/>
    <n v="0"/>
    <n v="0"/>
    <n v="0"/>
    <n v="0"/>
    <n v="0"/>
    <n v="1.7534999999999999E-3"/>
    <n v="-2.4949999999999999E-4"/>
    <n v="1E-3"/>
    <n v="-1.9880000000000002E-3"/>
    <n v="7.5900000000000002E-4"/>
    <n v="0"/>
    <n v="0"/>
    <n v="0"/>
    <n v="0"/>
    <n v="0"/>
  </r>
  <r>
    <s v="8074"/>
    <s v="鉅橡"/>
    <x v="17"/>
    <n v="21.5"/>
    <n v="20.350000000000001"/>
    <n v="20.350000000000001"/>
    <n v="20.2"/>
    <n v="20.3"/>
    <n v="38"/>
    <n v="-15"/>
    <n v="7"/>
    <n v="2"/>
    <n v="14"/>
    <n v="0"/>
    <n v="0"/>
    <n v="0"/>
    <n v="0"/>
    <n v="0"/>
    <n v="8.1700000000000002E-3"/>
    <n v="-3.0525000000000001E-3"/>
    <n v="1.4245000000000002E-3"/>
    <n v="4.0400000000000001E-4"/>
    <n v="2.8419999999999999E-3"/>
    <n v="0"/>
    <n v="0"/>
    <n v="0"/>
    <n v="0"/>
    <n v="0"/>
  </r>
  <r>
    <s v="8076"/>
    <s v="伍豐"/>
    <x v="57"/>
    <n v="28"/>
    <n v="28.2"/>
    <n v="28.5"/>
    <n v="28.3"/>
    <n v="29.9"/>
    <n v="165"/>
    <n v="-326"/>
    <n v="114"/>
    <n v="17"/>
    <n v="-225"/>
    <n v="0"/>
    <n v="0"/>
    <n v="0"/>
    <n v="0"/>
    <n v="0"/>
    <n v="4.6199999999999998E-2"/>
    <n v="-9.1931999999999986E-2"/>
    <n v="3.2489999999999998E-2"/>
    <n v="4.8110000000000002E-3"/>
    <n v="-6.7275000000000001E-2"/>
    <n v="0"/>
    <n v="0"/>
    <n v="0"/>
    <n v="0"/>
    <n v="0"/>
  </r>
  <r>
    <s v="8077"/>
    <s v="洛碁"/>
    <x v="3"/>
    <n v="9.58"/>
    <n v="9.84"/>
    <n v="9.98"/>
    <n v="10"/>
    <n v="1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206"/>
    <n v="214.5"/>
    <n v="217"/>
    <n v="219"/>
    <n v="220"/>
    <n v="348"/>
    <n v="-96"/>
    <n v="335"/>
    <n v="417"/>
    <n v="-140"/>
    <n v="0"/>
    <n v="140"/>
    <n v="0"/>
    <n v="0"/>
    <n v="-24"/>
    <n v="0.71687999999999996"/>
    <n v="-0.20591999999999999"/>
    <n v="0.72694999999999999"/>
    <n v="0.91322999999999999"/>
    <n v="-0.308"/>
    <n v="0"/>
    <n v="0.30030000000000001"/>
    <n v="0"/>
    <n v="0"/>
    <n v="-5.28E-2"/>
  </r>
  <r>
    <s v="8083"/>
    <s v="瑞穎"/>
    <x v="16"/>
    <n v="185.5"/>
    <n v="186.5"/>
    <n v="187.5"/>
    <n v="188"/>
    <n v="188.5"/>
    <n v="-2"/>
    <n v="16"/>
    <n v="3"/>
    <n v="-8"/>
    <n v="-3"/>
    <n v="0"/>
    <n v="0"/>
    <n v="0"/>
    <n v="0"/>
    <n v="0"/>
    <n v="-3.7100000000000002E-3"/>
    <n v="2.9839999999999998E-2"/>
    <n v="5.6249999999999998E-3"/>
    <n v="-1.504E-2"/>
    <n v="-5.6550000000000003E-3"/>
    <n v="0"/>
    <n v="0"/>
    <n v="0"/>
    <n v="0"/>
    <n v="0"/>
  </r>
  <r>
    <s v="8084"/>
    <s v="巨虹"/>
    <x v="14"/>
    <n v="71.5"/>
    <n v="71"/>
    <n v="69"/>
    <n v="69"/>
    <n v="73.400000000000006"/>
    <n v="-13"/>
    <n v="-1"/>
    <n v="3"/>
    <n v="4"/>
    <n v="9"/>
    <n v="0"/>
    <n v="0"/>
    <n v="0"/>
    <n v="0"/>
    <n v="0"/>
    <n v="-9.2949999999999994E-3"/>
    <n v="-7.1000000000000002E-4"/>
    <n v="2.0699999999999998E-3"/>
    <n v="2.7599999999999999E-3"/>
    <n v="6.6059999999999999E-3"/>
    <n v="0"/>
    <n v="0"/>
    <n v="0"/>
    <n v="0"/>
    <n v="0"/>
  </r>
  <r>
    <s v="8085"/>
    <s v="福華"/>
    <x v="65"/>
    <n v="12.5"/>
    <n v="13.75"/>
    <n v="13.5"/>
    <n v="13.2"/>
    <n v="13.3"/>
    <n v="101"/>
    <n v="-60"/>
    <n v="-1095"/>
    <n v="-110"/>
    <n v="-9"/>
    <n v="0"/>
    <n v="0"/>
    <n v="0"/>
    <n v="0"/>
    <n v="0"/>
    <n v="1.2625000000000001E-2"/>
    <n v="-8.2500000000000004E-3"/>
    <n v="-0.14782500000000001"/>
    <n v="-1.452E-2"/>
    <n v="-1.1969999999999999E-3"/>
    <n v="0"/>
    <n v="0"/>
    <n v="0"/>
    <n v="0"/>
    <n v="0"/>
  </r>
  <r>
    <s v="8086"/>
    <s v="宏捷科"/>
    <x v="29"/>
    <n v="123"/>
    <n v="135"/>
    <n v="135.5"/>
    <n v="138"/>
    <n v="141.5"/>
    <n v="271"/>
    <n v="-287"/>
    <n v="-702"/>
    <n v="-291"/>
    <n v="234"/>
    <n v="-99"/>
    <n v="1221"/>
    <n v="2272"/>
    <n v="635"/>
    <n v="135"/>
    <n v="0.33333000000000002"/>
    <n v="-0.38745000000000002"/>
    <n v="-0.95121"/>
    <n v="-0.40157999999999999"/>
    <n v="0.33111000000000002"/>
    <n v="-0.12177"/>
    <n v="1.64835"/>
    <n v="3.07856"/>
    <n v="0.87629999999999997"/>
    <n v="0.191025"/>
  </r>
  <r>
    <s v="8087"/>
    <s v="華鎂鑫"/>
    <x v="21"/>
    <n v="26.5"/>
    <n v="25.95"/>
    <n v="25.9"/>
    <n v="25.5"/>
    <n v="24.9"/>
    <n v="-1"/>
    <n v="-4"/>
    <n v="-2"/>
    <n v="-2"/>
    <n v="-1"/>
    <n v="0"/>
    <n v="0"/>
    <n v="0"/>
    <n v="0"/>
    <n v="0"/>
    <n v="-2.6499999999999999E-4"/>
    <n v="-1.0380000000000001E-3"/>
    <n v="-5.1800000000000001E-4"/>
    <n v="-5.1000000000000004E-4"/>
    <n v="-2.4899999999999998E-4"/>
    <n v="0"/>
    <n v="0"/>
    <n v="0"/>
    <n v="0"/>
    <n v="0"/>
  </r>
  <r>
    <s v="8088"/>
    <s v="品安"/>
    <x v="40"/>
    <n v="25.35"/>
    <n v="25.9"/>
    <n v="25.55"/>
    <n v="25.65"/>
    <n v="26.5"/>
    <n v="-6"/>
    <n v="-176"/>
    <n v="-106"/>
    <n v="158"/>
    <n v="237"/>
    <n v="0"/>
    <n v="0"/>
    <n v="0"/>
    <n v="0"/>
    <n v="0"/>
    <n v="-1.5210000000000002E-3"/>
    <n v="-4.5584E-2"/>
    <n v="-2.7083000000000003E-2"/>
    <n v="4.0527000000000001E-2"/>
    <n v="6.2805E-2"/>
    <n v="0"/>
    <n v="0"/>
    <n v="0"/>
    <n v="0"/>
    <n v="0"/>
  </r>
  <r>
    <s v="8089"/>
    <s v="康全電訊"/>
    <x v="37"/>
    <n v="29.9"/>
    <n v="30.6"/>
    <n v="30.45"/>
    <n v="30.3"/>
    <n v="30.4"/>
    <n v="20"/>
    <n v="24"/>
    <n v="-2"/>
    <n v="0"/>
    <n v="5"/>
    <n v="0"/>
    <n v="0"/>
    <n v="0"/>
    <n v="0"/>
    <n v="0"/>
    <n v="5.9800000000000001E-3"/>
    <n v="7.3440000000000007E-3"/>
    <n v="-6.0899999999999995E-4"/>
    <n v="0"/>
    <n v="1.5200000000000001E-3"/>
    <n v="0"/>
    <n v="0"/>
    <n v="0"/>
    <n v="0"/>
    <n v="0"/>
  </r>
  <r>
    <s v="8091"/>
    <s v="翔名"/>
    <x v="45"/>
    <n v="60.3"/>
    <n v="62.3"/>
    <n v="62.2"/>
    <n v="61.8"/>
    <n v="62.8"/>
    <n v="34"/>
    <n v="42"/>
    <n v="-11"/>
    <n v="-7"/>
    <n v="46"/>
    <n v="0"/>
    <n v="0"/>
    <n v="0"/>
    <n v="0"/>
    <n v="0"/>
    <n v="2.0501999999999999E-2"/>
    <n v="2.6165999999999998E-2"/>
    <n v="-6.8420000000000009E-3"/>
    <n v="-4.326E-3"/>
    <n v="2.8887999999999997E-2"/>
    <n v="0"/>
    <n v="0"/>
    <n v="0"/>
    <n v="0"/>
    <n v="0"/>
  </r>
  <r>
    <s v="8092"/>
    <s v="建暐"/>
    <x v="45"/>
    <n v="9.07"/>
    <n v="9.19"/>
    <n v="9.2799999999999994"/>
    <n v="8.77"/>
    <n v="9.1"/>
    <n v="-8"/>
    <n v="3"/>
    <n v="0"/>
    <n v="-8"/>
    <n v="0"/>
    <n v="0"/>
    <n v="0"/>
    <n v="0"/>
    <n v="0"/>
    <n v="0"/>
    <n v="-7.2560000000000007E-4"/>
    <n v="2.7569999999999998E-4"/>
    <n v="0"/>
    <n v="-7.0159999999999992E-4"/>
    <n v="0"/>
    <n v="0"/>
    <n v="0"/>
    <n v="0"/>
    <n v="0"/>
    <n v="0"/>
  </r>
  <r>
    <s v="8093"/>
    <s v="保銳"/>
    <x v="56"/>
    <n v="10.3"/>
    <n v="10.4"/>
    <n v="10.3"/>
    <n v="10.199999999999999"/>
    <n v="10.25"/>
    <n v="14"/>
    <n v="-19"/>
    <n v="-18"/>
    <n v="-5"/>
    <n v="-4"/>
    <n v="0"/>
    <n v="0"/>
    <n v="0"/>
    <n v="0"/>
    <n v="0"/>
    <n v="1.4420000000000001E-3"/>
    <n v="-1.9759999999999999E-3"/>
    <n v="-1.854E-3"/>
    <n v="-5.1000000000000004E-4"/>
    <n v="-4.0999999999999999E-4"/>
    <n v="0"/>
    <n v="0"/>
    <n v="0"/>
    <n v="0"/>
    <n v="0"/>
  </r>
  <r>
    <s v="8096"/>
    <s v="擎亞"/>
    <x v="46"/>
    <n v="11.9"/>
    <n v="12.35"/>
    <n v="12.15"/>
    <n v="12.05"/>
    <n v="12.3"/>
    <n v="169"/>
    <n v="117"/>
    <n v="-110"/>
    <n v="82"/>
    <n v="50"/>
    <n v="0"/>
    <n v="0"/>
    <n v="0"/>
    <n v="0"/>
    <n v="0"/>
    <n v="2.0111E-2"/>
    <n v="1.4449500000000001E-2"/>
    <n v="-1.3365E-2"/>
    <n v="9.8810000000000009E-3"/>
    <n v="6.1500000000000001E-3"/>
    <n v="0"/>
    <n v="0"/>
    <n v="0"/>
    <n v="0"/>
    <n v="0"/>
  </r>
  <r>
    <s v="8097"/>
    <s v="常珵"/>
    <x v="15"/>
    <n v="21.95"/>
    <n v="22.2"/>
    <n v="23.1"/>
    <n v="25.2"/>
    <n v="24.45"/>
    <n v="1"/>
    <n v="-9"/>
    <n v="43"/>
    <n v="-6"/>
    <n v="-112"/>
    <n v="0"/>
    <n v="0"/>
    <n v="0"/>
    <n v="0"/>
    <n v="0"/>
    <n v="2.195E-4"/>
    <n v="-1.9979999999999998E-3"/>
    <n v="9.9330000000000009E-3"/>
    <n v="-1.5119999999999999E-3"/>
    <n v="-2.7384000000000002E-2"/>
    <n v="0"/>
    <n v="0"/>
    <n v="0"/>
    <n v="0"/>
    <n v="0"/>
  </r>
  <r>
    <s v="8099"/>
    <s v="大世科"/>
    <x v="55"/>
    <n v="40.65"/>
    <n v="39.85"/>
    <n v="39.299999999999997"/>
    <n v="38.799999999999997"/>
    <n v="39.35"/>
    <n v="-488"/>
    <n v="-166"/>
    <n v="-83"/>
    <n v="28"/>
    <n v="37"/>
    <n v="0"/>
    <n v="0"/>
    <n v="0"/>
    <n v="0"/>
    <n v="0"/>
    <n v="-0.19837200000000002"/>
    <n v="-6.6151000000000001E-2"/>
    <n v="-3.2618999999999995E-2"/>
    <n v="1.0863999999999999E-2"/>
    <n v="1.4559500000000001E-2"/>
    <n v="0"/>
    <n v="0"/>
    <n v="0"/>
    <n v="0"/>
    <n v="0"/>
  </r>
  <r>
    <s v="8101"/>
    <s v="華冠"/>
    <x v="58"/>
    <n v="2.7"/>
    <n v="2.7"/>
    <n v="2.7"/>
    <n v="2.73"/>
    <n v="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5"/>
    <n v="38.299999999999997"/>
    <n v="39.25"/>
    <n v="40.65"/>
    <n v="41.1"/>
    <n v="40.9"/>
    <n v="289"/>
    <n v="-43"/>
    <n v="-671"/>
    <n v="236"/>
    <n v="-18"/>
    <n v="0"/>
    <n v="0"/>
    <n v="0"/>
    <n v="0"/>
    <n v="0"/>
    <n v="0.11068699999999999"/>
    <n v="-1.68775E-2"/>
    <n v="-0.27276149999999999"/>
    <n v="9.6995999999999999E-2"/>
    <n v="-7.3619999999999996E-3"/>
    <n v="0"/>
    <n v="0"/>
    <n v="0"/>
    <n v="0"/>
    <n v="0"/>
  </r>
  <r>
    <s v="8104"/>
    <s v="錸寶"/>
    <x v="52"/>
    <n v="48.5"/>
    <n v="48.75"/>
    <n v="48.9"/>
    <n v="48.7"/>
    <n v="49.8"/>
    <n v="167"/>
    <n v="16"/>
    <n v="25"/>
    <n v="-12"/>
    <n v="65"/>
    <n v="0"/>
    <n v="0"/>
    <n v="0"/>
    <n v="0"/>
    <n v="0"/>
    <n v="8.0994999999999998E-2"/>
    <n v="7.7999999999999996E-3"/>
    <n v="1.2225E-2"/>
    <n v="-5.8440000000000011E-3"/>
    <n v="3.2370000000000003E-2"/>
    <n v="0"/>
    <n v="0"/>
    <n v="0"/>
    <n v="0"/>
    <n v="0"/>
  </r>
  <r>
    <s v="8105"/>
    <s v="凌巨"/>
    <x v="64"/>
    <n v="13.15"/>
    <n v="13.2"/>
    <n v="13.3"/>
    <n v="13.6"/>
    <n v="13.9"/>
    <n v="1405"/>
    <n v="-461"/>
    <n v="806"/>
    <n v="628"/>
    <n v="536"/>
    <n v="0"/>
    <n v="0"/>
    <n v="0"/>
    <n v="0"/>
    <n v="0"/>
    <n v="0.18475749999999999"/>
    <n v="-6.0851999999999996E-2"/>
    <n v="0.10719800000000002"/>
    <n v="8.5407999999999998E-2"/>
    <n v="7.4504000000000001E-2"/>
    <n v="0"/>
    <n v="0"/>
    <n v="0"/>
    <n v="0"/>
    <n v="0"/>
  </r>
  <r>
    <s v="8107"/>
    <s v="大億金茂"/>
    <x v="6"/>
    <n v="18.899999999999999"/>
    <n v="19.100000000000001"/>
    <n v="18.850000000000001"/>
    <n v="18.95"/>
    <n v="18.8"/>
    <n v="10"/>
    <n v="-33"/>
    <n v="29"/>
    <n v="4"/>
    <n v="52"/>
    <n v="0"/>
    <n v="0"/>
    <n v="0"/>
    <n v="0"/>
    <n v="0"/>
    <n v="1.89E-3"/>
    <n v="-6.3030000000000004E-3"/>
    <n v="5.4665000000000009E-3"/>
    <n v="7.5799999999999999E-4"/>
    <n v="9.776E-3"/>
    <n v="0"/>
    <n v="0"/>
    <n v="0"/>
    <n v="0"/>
    <n v="0"/>
  </r>
  <r>
    <s v="8109"/>
    <s v="博大"/>
    <x v="10"/>
    <n v="68.8"/>
    <n v="69.099999999999994"/>
    <n v="69.7"/>
    <n v="69.8"/>
    <n v="71"/>
    <n v="3"/>
    <n v="2"/>
    <n v="1"/>
    <n v="-10"/>
    <n v="13"/>
    <n v="0"/>
    <n v="7"/>
    <n v="0"/>
    <n v="0"/>
    <n v="0"/>
    <n v="2.0639999999999999E-3"/>
    <n v="1.382E-3"/>
    <n v="6.9700000000000003E-4"/>
    <n v="-6.9800000000000001E-3"/>
    <n v="9.2300000000000004E-3"/>
    <n v="0"/>
    <n v="4.8369999999999993E-3"/>
    <n v="0"/>
    <n v="0"/>
    <n v="0"/>
  </r>
  <r>
    <s v="8110"/>
    <s v="華東"/>
    <x v="35"/>
    <n v="13.85"/>
    <n v="14.55"/>
    <n v="14.7"/>
    <n v="14.55"/>
    <n v="15.05"/>
    <n v="888"/>
    <n v="472"/>
    <n v="-2940"/>
    <n v="872"/>
    <n v="179"/>
    <n v="0"/>
    <n v="0"/>
    <n v="0"/>
    <n v="0"/>
    <n v="0"/>
    <n v="0.12298799999999999"/>
    <n v="6.8676000000000001E-2"/>
    <n v="-0.43218000000000001"/>
    <n v="0.12687600000000002"/>
    <n v="2.6939500000000002E-2"/>
    <n v="0"/>
    <n v="0"/>
    <n v="0"/>
    <n v="0"/>
    <n v="0"/>
  </r>
  <r>
    <s v="8111"/>
    <s v="立碁"/>
    <x v="28"/>
    <n v="19.3"/>
    <n v="19.899999999999999"/>
    <n v="20"/>
    <n v="20"/>
    <n v="20.2"/>
    <n v="232"/>
    <n v="239"/>
    <n v="104"/>
    <n v="78"/>
    <n v="36"/>
    <n v="0"/>
    <n v="0"/>
    <n v="0"/>
    <n v="0"/>
    <n v="0"/>
    <n v="4.4776000000000003E-2"/>
    <n v="4.7560999999999992E-2"/>
    <n v="2.0799999999999999E-2"/>
    <n v="1.5599999999999999E-2"/>
    <n v="7.271999999999999E-3"/>
    <n v="0"/>
    <n v="0"/>
    <n v="0"/>
    <n v="0"/>
    <n v="0"/>
  </r>
  <r>
    <s v="8112"/>
    <s v="至上"/>
    <x v="14"/>
    <n v="38.4"/>
    <n v="39"/>
    <n v="39.15"/>
    <n v="39.5"/>
    <n v="39.75"/>
    <n v="-164"/>
    <n v="528"/>
    <n v="316"/>
    <n v="1311"/>
    <n v="-594"/>
    <n v="0"/>
    <n v="-6"/>
    <n v="0"/>
    <n v="0"/>
    <n v="0"/>
    <n v="-6.297599999999999E-2"/>
    <n v="0.20591999999999999"/>
    <n v="0.12371399999999999"/>
    <n v="0.517845"/>
    <n v="-0.23611499999999999"/>
    <n v="0"/>
    <n v="-2.3400000000000001E-3"/>
    <n v="0"/>
    <n v="0"/>
    <n v="0"/>
  </r>
  <r>
    <s v="8114"/>
    <s v="振樺電"/>
    <x v="57"/>
    <n v="70.8"/>
    <n v="70"/>
    <n v="69.8"/>
    <n v="69.900000000000006"/>
    <n v="70.599999999999994"/>
    <n v="3"/>
    <n v="-24"/>
    <n v="-12"/>
    <n v="-4"/>
    <n v="-1"/>
    <n v="0"/>
    <n v="0"/>
    <n v="0"/>
    <n v="0"/>
    <n v="0"/>
    <n v="2.1239999999999996E-3"/>
    <n v="-1.6799999999999999E-2"/>
    <n v="-8.3759999999999998E-3"/>
    <n v="-2.7960000000000003E-3"/>
    <n v="-7.0599999999999992E-4"/>
    <n v="0"/>
    <n v="0"/>
    <n v="0"/>
    <n v="0"/>
    <n v="0"/>
  </r>
  <r>
    <s v="8121"/>
    <s v="越峰"/>
    <x v="34"/>
    <n v="15.85"/>
    <n v="16.149999999999999"/>
    <n v="16.100000000000001"/>
    <n v="16.149999999999999"/>
    <n v="16.25"/>
    <n v="158"/>
    <n v="-100"/>
    <n v="6"/>
    <n v="22"/>
    <n v="-10"/>
    <n v="0"/>
    <n v="0"/>
    <n v="0"/>
    <n v="0"/>
    <n v="0"/>
    <n v="2.5042999999999996E-2"/>
    <n v="-1.6149999999999998E-2"/>
    <n v="9.6600000000000006E-4"/>
    <n v="3.5529999999999997E-3"/>
    <n v="-1.6249999999999999E-3"/>
    <n v="0"/>
    <n v="0"/>
    <n v="0"/>
    <n v="0"/>
    <n v="0"/>
  </r>
  <r>
    <s v="8131"/>
    <s v="福懋科"/>
    <x v="35"/>
    <n v="38.450000000000003"/>
    <n v="39.200000000000003"/>
    <n v="38.950000000000003"/>
    <n v="38.5"/>
    <n v="39.1"/>
    <n v="-41"/>
    <n v="17"/>
    <n v="-156"/>
    <n v="-182"/>
    <n v="55"/>
    <n v="0"/>
    <n v="1"/>
    <n v="0"/>
    <n v="0"/>
    <n v="0"/>
    <n v="-1.5764500000000001E-2"/>
    <n v="6.6640000000000007E-3"/>
    <n v="-6.076200000000001E-2"/>
    <n v="-7.0069999999999993E-2"/>
    <n v="2.1505E-2"/>
    <n v="0"/>
    <n v="3.9200000000000004E-4"/>
    <n v="0"/>
    <n v="0"/>
    <n v="0"/>
  </r>
  <r>
    <s v="8147"/>
    <s v="正淩"/>
    <x v="15"/>
    <n v="41.5"/>
    <n v="41.5"/>
    <n v="40.700000000000003"/>
    <n v="40.85"/>
    <n v="4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50"/>
    <s v="南茂"/>
    <x v="35"/>
    <n v="42.8"/>
    <n v="44.95"/>
    <n v="44.25"/>
    <n v="44.35"/>
    <n v="44.95"/>
    <n v="196"/>
    <n v="263"/>
    <n v="-2878"/>
    <n v="136"/>
    <n v="-556"/>
    <n v="1"/>
    <n v="253"/>
    <n v="313"/>
    <n v="289"/>
    <n v="195"/>
    <n v="8.388799999999999E-2"/>
    <n v="0.1182185"/>
    <n v="-1.273515"/>
    <n v="6.0316000000000002E-2"/>
    <n v="-0.24992200000000001"/>
    <n v="4.28E-4"/>
    <n v="0.11372350000000001"/>
    <n v="0.1385025"/>
    <n v="0.12817149999999999"/>
    <n v="8.7652499999999994E-2"/>
  </r>
  <r>
    <s v="8155"/>
    <s v="博智"/>
    <x v="31"/>
    <n v="98.1"/>
    <n v="101"/>
    <n v="101"/>
    <n v="101.5"/>
    <n v="102.5"/>
    <n v="28"/>
    <n v="1"/>
    <n v="-25"/>
    <n v="-9"/>
    <n v="-11"/>
    <n v="0"/>
    <n v="0"/>
    <n v="0"/>
    <n v="0"/>
    <n v="0"/>
    <n v="2.7467999999999996E-2"/>
    <n v="1.01E-3"/>
    <n v="-2.5250000000000002E-2"/>
    <n v="-9.1350000000000008E-3"/>
    <n v="-1.1275E-2"/>
    <n v="0"/>
    <n v="0"/>
    <n v="0"/>
    <n v="0"/>
    <n v="0"/>
  </r>
  <r>
    <s v="8163"/>
    <s v="達方"/>
    <x v="16"/>
    <n v="41.55"/>
    <n v="42.25"/>
    <n v="42.25"/>
    <n v="42.7"/>
    <n v="42.75"/>
    <n v="-18"/>
    <n v="-155"/>
    <n v="-469"/>
    <n v="-920"/>
    <n v="-741"/>
    <n v="0"/>
    <n v="0"/>
    <n v="0"/>
    <n v="0"/>
    <n v="0"/>
    <n v="-7.4789999999999995E-3"/>
    <n v="-6.5487500000000004E-2"/>
    <n v="-0.19815250000000001"/>
    <n v="-0.39284000000000002"/>
    <n v="-0.31677749999999999"/>
    <n v="0"/>
    <n v="0"/>
    <n v="0"/>
    <n v="0"/>
    <n v="0"/>
  </r>
  <r>
    <s v="8171"/>
    <s v="天宇"/>
    <x v="7"/>
    <n v="51.3"/>
    <n v="53.3"/>
    <n v="52.2"/>
    <n v="51.9"/>
    <n v="52.7"/>
    <n v="-110"/>
    <n v="-130"/>
    <n v="-74"/>
    <n v="8"/>
    <n v="80"/>
    <n v="0"/>
    <n v="0"/>
    <n v="0"/>
    <n v="0"/>
    <n v="0"/>
    <n v="-5.6430000000000001E-2"/>
    <n v="-6.9290000000000004E-2"/>
    <n v="-3.8628000000000003E-2"/>
    <n v="4.1520000000000003E-3"/>
    <n v="4.2160000000000003E-2"/>
    <n v="0"/>
    <n v="0"/>
    <n v="0"/>
    <n v="0"/>
    <n v="0"/>
  </r>
  <r>
    <s v="8176"/>
    <s v="智捷"/>
    <x v="37"/>
    <n v="8.76"/>
    <n v="8.8000000000000007"/>
    <n v="8.99"/>
    <n v="8.8000000000000007"/>
    <n v="9"/>
    <n v="0"/>
    <n v="0"/>
    <n v="1"/>
    <n v="0"/>
    <n v="0"/>
    <n v="0"/>
    <n v="0"/>
    <n v="0"/>
    <n v="0"/>
    <n v="0"/>
    <n v="0"/>
    <n v="0"/>
    <n v="8.9900000000000003E-5"/>
    <n v="0"/>
    <n v="0"/>
    <n v="0"/>
    <n v="0"/>
    <n v="0"/>
    <n v="0"/>
    <n v="0"/>
  </r>
  <r>
    <s v="8182"/>
    <s v="加高"/>
    <x v="34"/>
    <n v="31.9"/>
    <n v="32.35"/>
    <n v="35.5"/>
    <n v="35.75"/>
    <n v="35.200000000000003"/>
    <n v="133"/>
    <n v="88"/>
    <n v="-167"/>
    <n v="-351"/>
    <n v="-139"/>
    <n v="0"/>
    <n v="0"/>
    <n v="0"/>
    <n v="0"/>
    <n v="0"/>
    <n v="4.2426999999999999E-2"/>
    <n v="2.8468E-2"/>
    <n v="-5.9284999999999997E-2"/>
    <n v="-0.1254825"/>
    <n v="-4.8927999999999999E-2"/>
    <n v="0"/>
    <n v="0"/>
    <n v="0"/>
    <n v="0"/>
    <n v="0"/>
  </r>
  <r>
    <s v="8183"/>
    <s v="精星"/>
    <x v="16"/>
    <n v="40.35"/>
    <n v="40.9"/>
    <n v="40.299999999999997"/>
    <n v="39.700000000000003"/>
    <n v="40.549999999999997"/>
    <n v="448"/>
    <n v="-1214"/>
    <n v="-53"/>
    <n v="-378"/>
    <n v="532"/>
    <n v="0"/>
    <n v="0"/>
    <n v="0"/>
    <n v="0"/>
    <n v="0"/>
    <n v="0.18076799999999998"/>
    <n v="-0.49652599999999997"/>
    <n v="-2.1358999999999996E-2"/>
    <n v="-0.150066"/>
    <n v="0.21572599999999997"/>
    <n v="0"/>
    <n v="0"/>
    <n v="0"/>
    <n v="0"/>
    <n v="0"/>
  </r>
  <r>
    <s v="8201"/>
    <s v="無敵"/>
    <x v="19"/>
    <n v="9.61"/>
    <n v="9.91"/>
    <n v="9.73"/>
    <n v="9.73"/>
    <n v="9.76"/>
    <n v="-3"/>
    <n v="5"/>
    <n v="3"/>
    <n v="-2"/>
    <n v="0"/>
    <n v="0"/>
    <n v="0"/>
    <n v="0"/>
    <n v="0"/>
    <n v="0"/>
    <n v="-2.8829999999999996E-4"/>
    <n v="4.9549999999999996E-4"/>
    <n v="2.9189999999999999E-4"/>
    <n v="-1.9460000000000001E-4"/>
    <n v="0"/>
    <n v="0"/>
    <n v="0"/>
    <n v="0"/>
    <n v="0"/>
    <n v="0"/>
  </r>
  <r>
    <s v="8210"/>
    <s v="勤誠"/>
    <x v="42"/>
    <n v="77.3"/>
    <n v="77.5"/>
    <n v="78.8"/>
    <n v="78.5"/>
    <n v="78.7"/>
    <n v="46"/>
    <n v="7"/>
    <n v="67"/>
    <n v="-39"/>
    <n v="-152"/>
    <n v="0"/>
    <n v="0"/>
    <n v="0"/>
    <n v="0"/>
    <n v="0"/>
    <n v="3.5557999999999999E-2"/>
    <n v="5.4250000000000001E-3"/>
    <n v="5.2795999999999996E-2"/>
    <n v="-3.0615E-2"/>
    <n v="-0.11962399999999999"/>
    <n v="0"/>
    <n v="0"/>
    <n v="0"/>
    <n v="0"/>
    <n v="0"/>
  </r>
  <r>
    <s v="8213"/>
    <s v="志超"/>
    <x v="31"/>
    <n v="46.4"/>
    <n v="47"/>
    <n v="47.6"/>
    <n v="47.45"/>
    <n v="47.85"/>
    <n v="206"/>
    <n v="65"/>
    <n v="491"/>
    <n v="-431"/>
    <n v="10"/>
    <n v="0"/>
    <n v="0"/>
    <n v="0"/>
    <n v="0"/>
    <n v="0"/>
    <n v="9.5584000000000002E-2"/>
    <n v="3.0550000000000001E-2"/>
    <n v="0.23371600000000003"/>
    <n v="-0.20450950000000001"/>
    <n v="4.7850000000000002E-3"/>
    <n v="0"/>
    <n v="0"/>
    <n v="0"/>
    <n v="0"/>
    <n v="0"/>
  </r>
  <r>
    <s v="8215"/>
    <s v="明基材"/>
    <x v="65"/>
    <n v="24.75"/>
    <n v="25.15"/>
    <n v="25.25"/>
    <n v="25.2"/>
    <n v="26.25"/>
    <n v="29"/>
    <n v="353"/>
    <n v="261"/>
    <n v="275"/>
    <n v="181"/>
    <n v="0"/>
    <n v="0"/>
    <n v="0"/>
    <n v="0"/>
    <n v="0"/>
    <n v="7.1774999999999999E-3"/>
    <n v="8.8779499999999983E-2"/>
    <n v="6.5902500000000003E-2"/>
    <n v="6.93E-2"/>
    <n v="4.7512499999999999E-2"/>
    <n v="0"/>
    <n v="0"/>
    <n v="0"/>
    <n v="0"/>
    <n v="0"/>
  </r>
  <r>
    <s v="8222"/>
    <s v="寶一"/>
    <x v="2"/>
    <n v="12.4"/>
    <n v="12.5"/>
    <n v="12.5"/>
    <n v="12.55"/>
    <n v="13.6"/>
    <n v="21"/>
    <n v="-1"/>
    <n v="10"/>
    <n v="-10"/>
    <n v="-3"/>
    <n v="0"/>
    <n v="0"/>
    <n v="0"/>
    <n v="0"/>
    <n v="0"/>
    <n v="2.6040000000000004E-3"/>
    <n v="-1.25E-4"/>
    <n v="1.25E-3"/>
    <n v="-1.255E-3"/>
    <n v="-4.08E-4"/>
    <n v="0"/>
    <n v="0"/>
    <n v="0"/>
    <n v="0"/>
    <n v="0"/>
  </r>
  <r>
    <s v="8234"/>
    <s v="新漢"/>
    <x v="49"/>
    <n v="23"/>
    <n v="23.2"/>
    <n v="23.5"/>
    <n v="23.3"/>
    <n v="23.5"/>
    <n v="44"/>
    <n v="7"/>
    <n v="25"/>
    <n v="1"/>
    <n v="35"/>
    <n v="0"/>
    <n v="0"/>
    <n v="0"/>
    <n v="0"/>
    <n v="0"/>
    <n v="1.0120000000000001E-2"/>
    <n v="1.624E-3"/>
    <n v="5.875E-3"/>
    <n v="2.33E-4"/>
    <n v="8.2249999999999997E-3"/>
    <n v="0"/>
    <n v="0"/>
    <n v="0"/>
    <n v="0"/>
    <n v="0"/>
  </r>
  <r>
    <s v="8240"/>
    <s v="華宏"/>
    <x v="65"/>
    <n v="32.25"/>
    <n v="32.700000000000003"/>
    <n v="32.65"/>
    <n v="32.450000000000003"/>
    <n v="33"/>
    <n v="57"/>
    <n v="60"/>
    <n v="5"/>
    <n v="32"/>
    <n v="98"/>
    <n v="0"/>
    <n v="0"/>
    <n v="0"/>
    <n v="0"/>
    <n v="0"/>
    <n v="1.83825E-2"/>
    <n v="1.9620000000000002E-2"/>
    <n v="1.6325000000000001E-3"/>
    <n v="1.0384000000000001E-2"/>
    <n v="3.2340000000000001E-2"/>
    <n v="0"/>
    <n v="0"/>
    <n v="0"/>
    <n v="0"/>
    <n v="0"/>
  </r>
  <r>
    <s v="8249"/>
    <s v="菱光"/>
    <x v="47"/>
    <n v="21.75"/>
    <n v="21.8"/>
    <n v="21.75"/>
    <n v="21.45"/>
    <n v="21.8"/>
    <n v="79"/>
    <n v="-48"/>
    <n v="-13"/>
    <n v="-72"/>
    <n v="27"/>
    <n v="0"/>
    <n v="0"/>
    <n v="0"/>
    <n v="0"/>
    <n v="0"/>
    <n v="1.71825E-2"/>
    <n v="-1.0464000000000001E-2"/>
    <n v="-2.8275000000000002E-3"/>
    <n v="-1.5443999999999999E-2"/>
    <n v="5.8860000000000006E-3"/>
    <n v="0"/>
    <n v="0"/>
    <n v="0"/>
    <n v="0"/>
    <n v="0"/>
  </r>
  <r>
    <s v="8255"/>
    <s v="朋程"/>
    <x v="6"/>
    <n v="110"/>
    <n v="111"/>
    <n v="111.5"/>
    <n v="109.5"/>
    <n v="111.5"/>
    <n v="69"/>
    <n v="-10"/>
    <n v="33"/>
    <n v="17"/>
    <n v="89"/>
    <n v="0"/>
    <n v="0"/>
    <n v="0"/>
    <n v="0"/>
    <n v="0"/>
    <n v="7.5899999999999995E-2"/>
    <n v="-1.11E-2"/>
    <n v="3.6795000000000001E-2"/>
    <n v="1.8615E-2"/>
    <n v="9.9235000000000004E-2"/>
    <n v="0"/>
    <n v="0"/>
    <n v="0"/>
    <n v="0"/>
    <n v="0"/>
  </r>
  <r>
    <s v="8261"/>
    <s v="富鼎"/>
    <x v="46"/>
    <n v="60.2"/>
    <n v="62"/>
    <n v="61.3"/>
    <n v="62"/>
    <n v="62.1"/>
    <n v="-722"/>
    <n v="-1722"/>
    <n v="17"/>
    <n v="-120"/>
    <n v="-737"/>
    <n v="-692"/>
    <n v="-157"/>
    <n v="0"/>
    <n v="0"/>
    <n v="0"/>
    <n v="-0.43464400000000003"/>
    <n v="-1.0676399999999999"/>
    <n v="1.0421E-2"/>
    <n v="-7.4399999999999994E-2"/>
    <n v="-0.45767700000000006"/>
    <n v="-0.41658400000000001"/>
    <n v="-9.7339999999999996E-2"/>
    <n v="0"/>
    <n v="0"/>
    <n v="0"/>
  </r>
  <r>
    <s v="8271"/>
    <s v="宇瞻"/>
    <x v="40"/>
    <n v="43.15"/>
    <n v="44.55"/>
    <n v="44.05"/>
    <n v="44.05"/>
    <n v="45.15"/>
    <n v="241"/>
    <n v="-334"/>
    <n v="-154"/>
    <n v="370"/>
    <n v="432"/>
    <n v="0"/>
    <n v="0"/>
    <n v="0"/>
    <n v="0"/>
    <n v="0"/>
    <n v="0.1039915"/>
    <n v="-0.14879699999999998"/>
    <n v="-6.7836999999999995E-2"/>
    <n v="0.16298499999999999"/>
    <n v="0.195048"/>
    <n v="0"/>
    <n v="0"/>
    <n v="0"/>
    <n v="0"/>
    <n v="0"/>
  </r>
  <r>
    <s v="8277"/>
    <s v="商丞"/>
    <x v="40"/>
    <n v="13.4"/>
    <n v="14.7"/>
    <n v="14.3"/>
    <n v="14.05"/>
    <n v="14.4"/>
    <n v="185"/>
    <n v="-47"/>
    <n v="-809"/>
    <n v="-40"/>
    <n v="79"/>
    <n v="0"/>
    <n v="0"/>
    <n v="0"/>
    <n v="0"/>
    <n v="0"/>
    <n v="2.479E-2"/>
    <n v="-6.9089999999999993E-3"/>
    <n v="-0.11568700000000001"/>
    <n v="-5.62E-3"/>
    <n v="1.1376000000000001E-2"/>
    <n v="0"/>
    <n v="0"/>
    <n v="0"/>
    <n v="0"/>
    <n v="0"/>
  </r>
  <r>
    <s v="8279"/>
    <s v="生展"/>
    <x v="13"/>
    <n v="101"/>
    <n v="102"/>
    <n v="101"/>
    <n v="100.5"/>
    <n v="102"/>
    <n v="0"/>
    <n v="0"/>
    <n v="1"/>
    <n v="-1"/>
    <n v="0"/>
    <n v="0"/>
    <n v="0"/>
    <n v="0"/>
    <n v="0"/>
    <n v="0"/>
    <n v="0"/>
    <n v="0"/>
    <n v="1.01E-3"/>
    <n v="-1.005E-3"/>
    <n v="0"/>
    <n v="0"/>
    <n v="0"/>
    <n v="0"/>
    <n v="0"/>
    <n v="0"/>
  </r>
  <r>
    <s v="8284"/>
    <s v="三竹"/>
    <x v="41"/>
    <n v="45.3"/>
    <n v="45.5"/>
    <n v="45.95"/>
    <n v="45.85"/>
    <n v="46.4"/>
    <n v="1"/>
    <n v="1"/>
    <n v="1"/>
    <n v="0"/>
    <n v="0"/>
    <n v="0"/>
    <n v="0"/>
    <n v="0"/>
    <n v="0"/>
    <n v="0"/>
    <n v="4.5299999999999995E-4"/>
    <n v="4.55E-4"/>
    <n v="4.595E-4"/>
    <n v="0"/>
    <n v="0"/>
    <n v="0"/>
    <n v="0"/>
    <n v="0"/>
    <n v="0"/>
    <n v="0"/>
  </r>
  <r>
    <s v="8289"/>
    <s v="泰藝"/>
    <x v="34"/>
    <n v="18.899999999999999"/>
    <n v="18.399999999999999"/>
    <n v="17.850000000000001"/>
    <n v="17.7"/>
    <n v="17.850000000000001"/>
    <n v="-317"/>
    <n v="-630"/>
    <n v="44"/>
    <n v="-22"/>
    <n v="-17"/>
    <n v="0"/>
    <n v="0"/>
    <n v="0"/>
    <n v="0"/>
    <n v="0"/>
    <n v="-5.9912999999999994E-2"/>
    <n v="-0.11592"/>
    <n v="7.8540000000000016E-3"/>
    <n v="-3.8939999999999999E-3"/>
    <n v="-3.0345000000000003E-3"/>
    <n v="0"/>
    <n v="0"/>
    <n v="0"/>
    <n v="0"/>
    <n v="0"/>
  </r>
  <r>
    <s v="8291"/>
    <s v="尚茂"/>
    <x v="17"/>
    <n v="7"/>
    <n v="7"/>
    <n v="6.99"/>
    <n v="6.98"/>
    <n v="6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53"/>
    <n v="475"/>
    <n v="468.5"/>
    <n v="459"/>
    <n v="466.5"/>
    <n v="150"/>
    <n v="451"/>
    <n v="-723"/>
    <n v="-398"/>
    <n v="593"/>
    <n v="-39"/>
    <n v="13"/>
    <n v="-35"/>
    <n v="-176"/>
    <n v="-19"/>
    <n v="0.67949999999999999"/>
    <n v="2.1422500000000002"/>
    <n v="-3.3872550000000001"/>
    <n v="-1.8268200000000001"/>
    <n v="2.7663449999999998"/>
    <n v="-0.17666999999999999"/>
    <n v="6.1749999999999999E-2"/>
    <n v="-0.16397500000000001"/>
    <n v="-0.80784"/>
    <n v="-8.8635000000000005E-2"/>
  </r>
  <r>
    <s v="8341"/>
    <s v="日友"/>
    <x v="2"/>
    <n v="209.5"/>
    <n v="211.5"/>
    <n v="213"/>
    <n v="209"/>
    <n v="213"/>
    <n v="-16"/>
    <n v="-20"/>
    <n v="-24"/>
    <n v="-75"/>
    <n v="-42"/>
    <n v="0"/>
    <n v="0"/>
    <n v="0"/>
    <n v="0"/>
    <n v="0"/>
    <n v="-3.3520000000000001E-2"/>
    <n v="-4.2299999999999997E-2"/>
    <n v="-5.1119999999999999E-2"/>
    <n v="-0.15675"/>
    <n v="-8.9459999999999998E-2"/>
    <n v="0"/>
    <n v="0"/>
    <n v="0"/>
    <n v="0"/>
    <n v="0"/>
  </r>
  <r>
    <s v="8342"/>
    <s v="益張"/>
    <x v="2"/>
    <n v="55.5"/>
    <n v="56"/>
    <n v="56"/>
    <n v="56"/>
    <n v="56.1"/>
    <n v="-1"/>
    <n v="-2"/>
    <n v="-3"/>
    <n v="-3"/>
    <n v="-4"/>
    <n v="0"/>
    <n v="0"/>
    <n v="0"/>
    <n v="0"/>
    <n v="0"/>
    <n v="-5.5500000000000005E-4"/>
    <n v="-1.1199999999999999E-3"/>
    <n v="-1.6800000000000001E-3"/>
    <n v="-1.6800000000000001E-3"/>
    <n v="-2.2439999999999999E-3"/>
    <n v="0"/>
    <n v="0"/>
    <n v="0"/>
    <n v="0"/>
    <n v="0"/>
  </r>
  <r>
    <s v="8349"/>
    <s v="恒耀"/>
    <x v="12"/>
    <n v="65.5"/>
    <n v="65.8"/>
    <n v="66.099999999999994"/>
    <n v="65.400000000000006"/>
    <n v="66.8"/>
    <n v="3"/>
    <n v="-29"/>
    <n v="-11"/>
    <n v="-67"/>
    <n v="13"/>
    <n v="0"/>
    <n v="0"/>
    <n v="0"/>
    <n v="0"/>
    <n v="0"/>
    <n v="1.9650000000000002E-3"/>
    <n v="-1.9081999999999998E-2"/>
    <n v="-7.2709999999999988E-3"/>
    <n v="-4.3818000000000003E-2"/>
    <n v="8.683999999999999E-3"/>
    <n v="0"/>
    <n v="0"/>
    <n v="0"/>
    <n v="0"/>
    <n v="0"/>
  </r>
  <r>
    <s v="8354"/>
    <s v="冠好"/>
    <x v="4"/>
    <n v="15.5"/>
    <n v="15.85"/>
    <n v="15.7"/>
    <n v="15.6"/>
    <n v="15.9"/>
    <n v="-16"/>
    <n v="0"/>
    <n v="0"/>
    <n v="0"/>
    <n v="0"/>
    <n v="0"/>
    <n v="0"/>
    <n v="0"/>
    <n v="0"/>
    <n v="0"/>
    <n v="-2.48E-3"/>
    <n v="0"/>
    <n v="0"/>
    <n v="0"/>
    <n v="0"/>
    <n v="0"/>
    <n v="0"/>
    <n v="0"/>
    <n v="0"/>
    <n v="0"/>
  </r>
  <r>
    <s v="8358"/>
    <s v="金居"/>
    <x v="17"/>
    <n v="78.2"/>
    <n v="78.5"/>
    <n v="80"/>
    <n v="81.3"/>
    <n v="80.900000000000006"/>
    <n v="1826"/>
    <n v="-1157"/>
    <n v="374"/>
    <n v="2122"/>
    <n v="-465"/>
    <n v="1830"/>
    <n v="0"/>
    <n v="-15"/>
    <n v="350"/>
    <n v="56"/>
    <n v="1.4279320000000002"/>
    <n v="-0.90824499999999997"/>
    <n v="0.29920000000000002"/>
    <n v="1.7251860000000001"/>
    <n v="-0.37618499999999999"/>
    <n v="1.43106"/>
    <n v="0"/>
    <n v="-1.2E-2"/>
    <n v="0.28455000000000003"/>
    <n v="4.5304000000000004E-2"/>
  </r>
  <r>
    <s v="8367"/>
    <s v="建新國際"/>
    <x v="26"/>
    <n v="35.5"/>
    <n v="34.1"/>
    <n v="35.200000000000003"/>
    <n v="35.700000000000003"/>
    <n v="36.1"/>
    <n v="120"/>
    <n v="-160"/>
    <n v="265"/>
    <n v="-69"/>
    <n v="147"/>
    <n v="0"/>
    <n v="0"/>
    <n v="0"/>
    <n v="0"/>
    <n v="0"/>
    <n v="4.2599999999999999E-2"/>
    <n v="-5.4559999999999997E-2"/>
    <n v="9.3280000000000002E-2"/>
    <n v="-2.4633000000000002E-2"/>
    <n v="5.3066999999999996E-2"/>
    <n v="0"/>
    <n v="0"/>
    <n v="0"/>
    <n v="0"/>
    <n v="0"/>
  </r>
  <r>
    <s v="8374"/>
    <s v="羅昇"/>
    <x v="11"/>
    <n v="25.35"/>
    <n v="25.6"/>
    <n v="25.8"/>
    <n v="25.35"/>
    <n v="25.6"/>
    <n v="10"/>
    <n v="-13"/>
    <n v="33"/>
    <n v="6"/>
    <n v="11"/>
    <n v="0"/>
    <n v="0"/>
    <n v="0"/>
    <n v="0"/>
    <n v="0"/>
    <n v="2.5349999999999999E-3"/>
    <n v="-3.3280000000000002E-3"/>
    <n v="8.513999999999999E-3"/>
    <n v="1.5210000000000002E-3"/>
    <n v="2.8160000000000004E-3"/>
    <n v="0"/>
    <n v="0"/>
    <n v="0"/>
    <n v="0"/>
    <n v="0"/>
  </r>
  <r>
    <s v="8383"/>
    <s v="千附"/>
    <x v="45"/>
    <n v="40.950000000000003"/>
    <n v="40.85"/>
    <n v="41.05"/>
    <n v="40.950000000000003"/>
    <n v="41.1"/>
    <n v="-71"/>
    <n v="-87"/>
    <n v="94"/>
    <n v="129"/>
    <n v="270"/>
    <n v="0"/>
    <n v="0"/>
    <n v="0"/>
    <n v="0"/>
    <n v="0"/>
    <n v="-2.9074500000000003E-2"/>
    <n v="-3.5539500000000002E-2"/>
    <n v="3.8586999999999996E-2"/>
    <n v="5.2825500000000004E-2"/>
    <n v="0.11097"/>
    <n v="0"/>
    <n v="0"/>
    <n v="0"/>
    <n v="0"/>
    <n v="0"/>
  </r>
  <r>
    <s v="8390"/>
    <s v="金益鼎"/>
    <x v="2"/>
    <n v="39.4"/>
    <n v="40"/>
    <n v="40.25"/>
    <n v="42.5"/>
    <n v="46.3"/>
    <n v="-93"/>
    <n v="-114"/>
    <n v="478"/>
    <n v="81"/>
    <n v="-162"/>
    <n v="0"/>
    <n v="0"/>
    <n v="0"/>
    <n v="0"/>
    <n v="0"/>
    <n v="-3.6642000000000001E-2"/>
    <n v="-4.5600000000000002E-2"/>
    <n v="0.19239500000000001"/>
    <n v="3.4424999999999997E-2"/>
    <n v="-7.5005999999999989E-2"/>
    <n v="0"/>
    <n v="0"/>
    <n v="0"/>
    <n v="0"/>
    <n v="0"/>
  </r>
  <r>
    <s v="8401"/>
    <s v="白紗科"/>
    <x v="2"/>
    <n v="14.5"/>
    <n v="14.45"/>
    <n v="14.3"/>
    <n v="14.4"/>
    <n v="14.5"/>
    <n v="-3"/>
    <n v="-13"/>
    <n v="-6"/>
    <n v="-4"/>
    <n v="-4"/>
    <n v="0"/>
    <n v="0"/>
    <n v="0"/>
    <n v="0"/>
    <n v="0"/>
    <n v="-4.35E-4"/>
    <n v="-1.8785E-3"/>
    <n v="-8.5800000000000015E-4"/>
    <n v="-5.7600000000000001E-4"/>
    <n v="-5.8E-4"/>
    <n v="0"/>
    <n v="0"/>
    <n v="0"/>
    <n v="0"/>
    <n v="0"/>
  </r>
  <r>
    <s v="8403"/>
    <s v="盛弘"/>
    <x v="13"/>
    <n v="30.3"/>
    <n v="30.4"/>
    <n v="30.5"/>
    <n v="30.8"/>
    <n v="30.8"/>
    <n v="-22"/>
    <n v="-20"/>
    <n v="26"/>
    <n v="49"/>
    <n v="19"/>
    <n v="0"/>
    <n v="0"/>
    <n v="0"/>
    <n v="0"/>
    <n v="0"/>
    <n v="-6.6660000000000001E-3"/>
    <n v="-6.0800000000000003E-3"/>
    <n v="7.9299999999999995E-3"/>
    <n v="1.5092000000000001E-2"/>
    <n v="5.8520000000000004E-3"/>
    <n v="0"/>
    <n v="0"/>
    <n v="0"/>
    <n v="0"/>
    <n v="0"/>
  </r>
  <r>
    <s v="8404"/>
    <s v="百和興業-KY"/>
    <x v="2"/>
    <n v="52.2"/>
    <n v="47"/>
    <n v="47.6"/>
    <n v="47.35"/>
    <n v="46.9"/>
    <n v="-362"/>
    <n v="-2312"/>
    <n v="616"/>
    <n v="59"/>
    <n v="-327"/>
    <n v="50"/>
    <n v="0"/>
    <n v="0"/>
    <n v="0"/>
    <n v="0"/>
    <n v="-0.18896400000000002"/>
    <n v="-1.0866400000000001"/>
    <n v="0.29321600000000003"/>
    <n v="2.79365E-2"/>
    <n v="-0.153363"/>
    <n v="2.6100000000000002E-2"/>
    <n v="0"/>
    <n v="0"/>
    <n v="0"/>
    <n v="0"/>
  </r>
  <r>
    <s v="8406"/>
    <s v="金可-KY"/>
    <x v="13"/>
    <n v="168"/>
    <n v="168"/>
    <n v="170.5"/>
    <n v="169.5"/>
    <n v="175.5"/>
    <n v="-184"/>
    <n v="-62"/>
    <n v="167"/>
    <n v="21"/>
    <n v="98"/>
    <n v="435"/>
    <n v="29"/>
    <n v="78"/>
    <n v="35"/>
    <n v="179"/>
    <n v="-0.30912000000000001"/>
    <n v="-0.10416"/>
    <n v="0.28473500000000002"/>
    <n v="3.5595000000000002E-2"/>
    <n v="0.17199"/>
    <n v="0.73080000000000001"/>
    <n v="4.8719999999999999E-2"/>
    <n v="0.13299"/>
    <n v="5.9325000000000003E-2"/>
    <n v="0.31414500000000001"/>
  </r>
  <r>
    <s v="8409"/>
    <s v="商之器"/>
    <x v="13"/>
    <n v="18.149999999999999"/>
    <n v="18.25"/>
    <n v="18.05"/>
    <n v="18.100000000000001"/>
    <n v="18.350000000000001"/>
    <n v="-1"/>
    <n v="-1"/>
    <n v="2"/>
    <n v="1"/>
    <n v="0"/>
    <n v="0"/>
    <n v="0"/>
    <n v="0"/>
    <n v="0"/>
    <n v="0"/>
    <n v="-1.8149999999999999E-4"/>
    <n v="-1.8249999999999999E-4"/>
    <n v="3.6099999999999999E-4"/>
    <n v="1.8100000000000001E-4"/>
    <n v="0"/>
    <n v="0"/>
    <n v="0"/>
    <n v="0"/>
    <n v="0"/>
    <n v="0"/>
  </r>
  <r>
    <s v="8410"/>
    <s v="森田"/>
    <x v="16"/>
    <n v="42.15"/>
    <n v="43"/>
    <n v="43.2"/>
    <n v="43.3"/>
    <n v="43.6"/>
    <n v="0"/>
    <n v="2"/>
    <n v="-8"/>
    <n v="-1"/>
    <n v="2"/>
    <n v="0"/>
    <n v="0"/>
    <n v="0"/>
    <n v="0"/>
    <n v="0"/>
    <n v="0"/>
    <n v="8.5999999999999998E-4"/>
    <n v="-3.4560000000000003E-3"/>
    <n v="-4.3299999999999995E-4"/>
    <n v="8.7200000000000005E-4"/>
    <n v="0"/>
    <n v="0"/>
    <n v="0"/>
    <n v="0"/>
    <n v="0"/>
  </r>
  <r>
    <s v="8411"/>
    <s v="福貞-KY"/>
    <x v="2"/>
    <n v="14.15"/>
    <n v="14"/>
    <n v="14.05"/>
    <n v="13.8"/>
    <n v="13.95"/>
    <n v="-18"/>
    <n v="5"/>
    <n v="-2"/>
    <n v="-2"/>
    <n v="6"/>
    <n v="0"/>
    <n v="0"/>
    <n v="0"/>
    <n v="0"/>
    <n v="0"/>
    <n v="-2.5470000000000002E-3"/>
    <n v="6.9999999999999999E-4"/>
    <n v="-2.81E-4"/>
    <n v="-2.7600000000000004E-4"/>
    <n v="8.3699999999999985E-4"/>
    <n v="0"/>
    <n v="0"/>
    <n v="0"/>
    <n v="0"/>
    <n v="0"/>
  </r>
  <r>
    <s v="8415"/>
    <s v="大國鋼"/>
    <x v="12"/>
    <n v="31.2"/>
    <n v="30.55"/>
    <n v="31.2"/>
    <n v="30.7"/>
    <n v="33.15"/>
    <n v="371"/>
    <n v="162"/>
    <n v="672"/>
    <n v="-481"/>
    <n v="681"/>
    <n v="0"/>
    <n v="0"/>
    <n v="0"/>
    <n v="0"/>
    <n v="0"/>
    <n v="0.11575199999999999"/>
    <n v="4.9491E-2"/>
    <n v="0.20966399999999999"/>
    <n v="-0.14766699999999999"/>
    <n v="0.22575149999999997"/>
    <n v="0"/>
    <n v="0"/>
    <n v="0"/>
    <n v="0"/>
    <n v="0"/>
  </r>
  <r>
    <s v="8416"/>
    <s v="實威"/>
    <x v="55"/>
    <n v="116.5"/>
    <n v="117"/>
    <n v="118"/>
    <n v="117"/>
    <n v="118"/>
    <n v="2"/>
    <n v="0"/>
    <n v="0"/>
    <n v="1"/>
    <n v="1"/>
    <n v="0"/>
    <n v="0"/>
    <n v="0"/>
    <n v="0"/>
    <n v="0"/>
    <n v="2.33E-3"/>
    <n v="0"/>
    <n v="0"/>
    <n v="1.17E-3"/>
    <n v="1.1800000000000001E-3"/>
    <n v="0"/>
    <n v="0"/>
    <n v="0"/>
    <n v="0"/>
    <n v="0"/>
  </r>
  <r>
    <s v="8418"/>
    <s v="捷必勝-KY"/>
    <x v="2"/>
    <n v="11.05"/>
    <n v="11.15"/>
    <n v="10.95"/>
    <n v="11.05"/>
    <n v="1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69"/>
    <n v="25.3"/>
    <n v="25.4"/>
    <n v="25"/>
    <n v="25.2"/>
    <n v="27.7"/>
    <n v="4"/>
    <n v="-2"/>
    <n v="-1"/>
    <n v="0"/>
    <n v="0"/>
    <n v="0"/>
    <n v="0"/>
    <n v="0"/>
    <n v="0"/>
    <n v="0"/>
    <n v="1.0120000000000001E-3"/>
    <n v="-5.0799999999999999E-4"/>
    <n v="-2.5000000000000001E-4"/>
    <n v="0"/>
    <n v="0"/>
    <n v="0"/>
    <n v="0"/>
    <n v="0"/>
    <n v="0"/>
    <n v="0"/>
  </r>
  <r>
    <s v="8421"/>
    <s v="旭源"/>
    <x v="45"/>
    <n v="9.66"/>
    <n v="9.6"/>
    <n v="9.5"/>
    <n v="9.42"/>
    <n v="9.3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170.5"/>
    <n v="170.5"/>
    <n v="171"/>
    <n v="169.5"/>
    <n v="170"/>
    <n v="-23"/>
    <n v="-136"/>
    <n v="14"/>
    <n v="-177"/>
    <n v="-75"/>
    <n v="0"/>
    <n v="0"/>
    <n v="0"/>
    <n v="0"/>
    <n v="0"/>
    <n v="-3.9215E-2"/>
    <n v="-0.23188"/>
    <n v="2.3939999999999999E-2"/>
    <n v="-0.30001499999999998"/>
    <n v="-0.1275"/>
    <n v="0"/>
    <n v="0"/>
    <n v="0"/>
    <n v="0"/>
    <n v="0"/>
  </r>
  <r>
    <s v="8423"/>
    <s v="保綠-KY"/>
    <x v="24"/>
    <n v="17.600000000000001"/>
    <n v="17.649999999999999"/>
    <n v="17.75"/>
    <n v="17.75"/>
    <n v="1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6.9"/>
    <n v="57.1"/>
    <n v="56.9"/>
    <n v="56.3"/>
    <n v="56.4"/>
    <n v="2"/>
    <n v="0"/>
    <n v="0"/>
    <n v="-28"/>
    <n v="1"/>
    <n v="0"/>
    <n v="0"/>
    <n v="0"/>
    <n v="0"/>
    <n v="0"/>
    <n v="1.1379999999999999E-3"/>
    <n v="0"/>
    <n v="0"/>
    <n v="-1.5764E-2"/>
    <n v="5.6399999999999994E-4"/>
    <n v="0"/>
    <n v="0"/>
    <n v="0"/>
    <n v="0"/>
    <n v="0"/>
  </r>
  <r>
    <s v="8426"/>
    <s v="紅木-KY"/>
    <x v="2"/>
    <n v="17.95"/>
    <n v="17.5"/>
    <n v="17.8"/>
    <n v="17.8"/>
    <n v="18.100000000000001"/>
    <n v="0"/>
    <n v="1"/>
    <n v="0"/>
    <n v="0"/>
    <n v="2"/>
    <n v="0"/>
    <n v="0"/>
    <n v="0"/>
    <n v="0"/>
    <n v="0"/>
    <n v="0"/>
    <n v="1.75E-4"/>
    <n v="0"/>
    <n v="0"/>
    <n v="3.6200000000000002E-4"/>
    <n v="0"/>
    <n v="0"/>
    <n v="0"/>
    <n v="0"/>
    <n v="0"/>
  </r>
  <r>
    <s v="8427"/>
    <s v="基勝-KY"/>
    <x v="2"/>
    <n v="50.2"/>
    <n v="50.8"/>
    <n v="51.1"/>
    <n v="51.3"/>
    <n v="50.4"/>
    <n v="0"/>
    <n v="0"/>
    <n v="0"/>
    <n v="-4"/>
    <n v="-1"/>
    <n v="0"/>
    <n v="0"/>
    <n v="0"/>
    <n v="0"/>
    <n v="0"/>
    <n v="0"/>
    <n v="0"/>
    <n v="0"/>
    <n v="-2.052E-3"/>
    <n v="-5.04E-4"/>
    <n v="0"/>
    <n v="0"/>
    <n v="0"/>
    <n v="0"/>
    <n v="0"/>
  </r>
  <r>
    <s v="8429"/>
    <s v="金麗-KY"/>
    <x v="9"/>
    <n v="10.3"/>
    <n v="10.25"/>
    <n v="11.25"/>
    <n v="12.35"/>
    <n v="12.6"/>
    <n v="306"/>
    <n v="-118"/>
    <n v="922"/>
    <n v="-550"/>
    <n v="-1144"/>
    <n v="0"/>
    <n v="0"/>
    <n v="0"/>
    <n v="0"/>
    <n v="0"/>
    <n v="3.1518000000000004E-2"/>
    <n v="-1.2095E-2"/>
    <n v="0.103725"/>
    <n v="-6.7924999999999999E-2"/>
    <n v="-0.14414399999999999"/>
    <n v="0"/>
    <n v="0"/>
    <n v="0"/>
    <n v="0"/>
    <n v="0"/>
  </r>
  <r>
    <s v="8431"/>
    <s v="匯鑽科"/>
    <x v="15"/>
    <n v="59.2"/>
    <n v="61.2"/>
    <n v="60.3"/>
    <n v="59.4"/>
    <n v="60"/>
    <n v="36"/>
    <n v="-34"/>
    <n v="-294"/>
    <n v="15"/>
    <n v="76"/>
    <n v="0"/>
    <n v="0"/>
    <n v="0"/>
    <n v="0"/>
    <n v="0"/>
    <n v="2.1312000000000001E-2"/>
    <n v="-2.0808E-2"/>
    <n v="-0.177282"/>
    <n v="8.9099999999999995E-3"/>
    <n v="4.5600000000000002E-2"/>
    <n v="0"/>
    <n v="0"/>
    <n v="0"/>
    <n v="0"/>
    <n v="0"/>
  </r>
  <r>
    <s v="8432"/>
    <s v="東生華"/>
    <x v="13"/>
    <n v="42"/>
    <n v="41.9"/>
    <n v="43"/>
    <n v="43.05"/>
    <n v="43.3"/>
    <n v="19"/>
    <n v="17"/>
    <n v="69"/>
    <n v="3"/>
    <n v="36"/>
    <n v="0"/>
    <n v="0"/>
    <n v="0"/>
    <n v="0"/>
    <n v="0"/>
    <n v="7.9799999999999992E-3"/>
    <n v="7.1229999999999991E-3"/>
    <n v="2.9669999999999998E-2"/>
    <n v="1.2914999999999997E-3"/>
    <n v="1.5587999999999999E-2"/>
    <n v="0"/>
    <n v="0"/>
    <n v="0"/>
    <n v="0"/>
    <n v="0"/>
  </r>
  <r>
    <s v="8433"/>
    <s v="弘帆"/>
    <x v="9"/>
    <n v="39.6"/>
    <n v="40"/>
    <n v="39.6"/>
    <n v="39.85"/>
    <n v="41.9"/>
    <n v="0"/>
    <n v="0"/>
    <n v="0"/>
    <n v="0"/>
    <n v="-1"/>
    <n v="0"/>
    <n v="0"/>
    <n v="0"/>
    <n v="0"/>
    <n v="0"/>
    <n v="0"/>
    <n v="0"/>
    <n v="0"/>
    <n v="0"/>
    <n v="-4.1899999999999999E-4"/>
    <n v="0"/>
    <n v="0"/>
    <n v="0"/>
    <n v="0"/>
    <n v="0"/>
  </r>
  <r>
    <s v="8435"/>
    <s v="鉅邁"/>
    <x v="2"/>
    <n v="56.6"/>
    <n v="56.6"/>
    <n v="56.4"/>
    <n v="56.3"/>
    <n v="56.7"/>
    <n v="-2"/>
    <n v="-2"/>
    <n v="0"/>
    <n v="0"/>
    <n v="-3"/>
    <n v="0"/>
    <n v="0"/>
    <n v="0"/>
    <n v="0"/>
    <n v="0"/>
    <n v="-1.132E-3"/>
    <n v="-1.132E-3"/>
    <n v="0"/>
    <n v="0"/>
    <n v="-1.7010000000000003E-3"/>
    <n v="0"/>
    <n v="0"/>
    <n v="0"/>
    <n v="0"/>
    <n v="0"/>
  </r>
  <r>
    <s v="8436"/>
    <s v="大江"/>
    <x v="13"/>
    <n v="245"/>
    <n v="249"/>
    <n v="249.5"/>
    <n v="245"/>
    <n v="244"/>
    <n v="-619"/>
    <n v="319"/>
    <n v="-871"/>
    <n v="-237"/>
    <n v="32"/>
    <n v="738"/>
    <n v="100"/>
    <n v="232"/>
    <n v="25"/>
    <n v="64"/>
    <n v="-1.5165500000000001"/>
    <n v="0.79430999999999996"/>
    <n v="-2.1731449999999999"/>
    <n v="-0.58065"/>
    <n v="7.8079999999999997E-2"/>
    <n v="1.8081"/>
    <n v="0.249"/>
    <n v="0.57884000000000002"/>
    <n v="6.1249999999999999E-2"/>
    <n v="0.15615999999999999"/>
  </r>
  <r>
    <s v="8437"/>
    <s v="大地-KY"/>
    <x v="2"/>
    <n v="169.5"/>
    <n v="173"/>
    <n v="176"/>
    <n v="176.5"/>
    <n v="176.5"/>
    <n v="-2"/>
    <n v="-3"/>
    <n v="-1"/>
    <n v="-2"/>
    <n v="-3"/>
    <n v="0"/>
    <n v="0"/>
    <n v="0"/>
    <n v="0"/>
    <n v="0"/>
    <n v="-3.3899999999999998E-3"/>
    <n v="-5.1900000000000002E-3"/>
    <n v="-1.7600000000000001E-3"/>
    <n v="-3.5300000000000002E-3"/>
    <n v="-5.2950000000000002E-3"/>
    <n v="0"/>
    <n v="0"/>
    <n v="0"/>
    <n v="0"/>
    <n v="0"/>
  </r>
  <r>
    <s v="8440"/>
    <s v="綠電"/>
    <x v="2"/>
    <n v="18.149999999999999"/>
    <n v="18.100000000000001"/>
    <n v="18.2"/>
    <n v="18"/>
    <n v="18.8"/>
    <n v="27"/>
    <n v="3"/>
    <n v="53"/>
    <n v="8"/>
    <n v="35"/>
    <n v="0"/>
    <n v="0"/>
    <n v="0"/>
    <n v="0"/>
    <n v="0"/>
    <n v="4.9004999999999995E-3"/>
    <n v="5.4300000000000008E-4"/>
    <n v="9.6459999999999983E-3"/>
    <n v="1.4400000000000001E-3"/>
    <n v="6.5799999999999999E-3"/>
    <n v="0"/>
    <n v="0"/>
    <n v="0"/>
    <n v="0"/>
    <n v="0"/>
  </r>
  <r>
    <s v="8442"/>
    <s v="威宏-KY"/>
    <x v="2"/>
    <n v="38.5"/>
    <n v="38.15"/>
    <n v="39.200000000000003"/>
    <n v="39"/>
    <n v="39.4"/>
    <n v="-2"/>
    <n v="-1"/>
    <n v="0"/>
    <n v="-2"/>
    <n v="0"/>
    <n v="0"/>
    <n v="0"/>
    <n v="0"/>
    <n v="0"/>
    <n v="0"/>
    <n v="-7.6999999999999996E-4"/>
    <n v="-3.815E-4"/>
    <n v="0"/>
    <n v="-7.7999999999999999E-4"/>
    <n v="0"/>
    <n v="0"/>
    <n v="0"/>
    <n v="0"/>
    <n v="0"/>
    <n v="0"/>
  </r>
  <r>
    <s v="8443"/>
    <s v="阿瘦"/>
    <x v="9"/>
    <n v="10.9"/>
    <n v="11.45"/>
    <n v="11.45"/>
    <n v="11.45"/>
    <n v="11.5"/>
    <n v="5"/>
    <n v="0"/>
    <n v="40"/>
    <n v="-10"/>
    <n v="-2"/>
    <n v="0"/>
    <n v="0"/>
    <n v="0"/>
    <n v="0"/>
    <n v="0"/>
    <n v="5.4500000000000002E-4"/>
    <n v="0"/>
    <n v="4.5799999999999999E-3"/>
    <n v="-1.145E-3"/>
    <n v="-2.3000000000000001E-4"/>
    <n v="0"/>
    <n v="0"/>
    <n v="0"/>
    <n v="0"/>
    <n v="0"/>
  </r>
  <r>
    <s v="8444"/>
    <s v="綠河-KY"/>
    <x v="2"/>
    <n v="81.5"/>
    <n v="82.8"/>
    <n v="81.8"/>
    <n v="81"/>
    <n v="81"/>
    <n v="0"/>
    <n v="1"/>
    <n v="0"/>
    <n v="2"/>
    <n v="0"/>
    <n v="0"/>
    <n v="0"/>
    <n v="0"/>
    <n v="0"/>
    <n v="0"/>
    <n v="0"/>
    <n v="8.2799999999999996E-4"/>
    <n v="0"/>
    <n v="1.6199999999999999E-3"/>
    <n v="0"/>
    <n v="0"/>
    <n v="0"/>
    <n v="0"/>
    <n v="0"/>
    <n v="0"/>
  </r>
  <r>
    <s v="8446"/>
    <s v="華研"/>
    <x v="2"/>
    <n v="95"/>
    <n v="94.5"/>
    <n v="93.8"/>
    <n v="93.7"/>
    <n v="94.6"/>
    <n v="26"/>
    <n v="-52"/>
    <n v="-36"/>
    <n v="-1"/>
    <n v="5"/>
    <n v="0"/>
    <n v="0"/>
    <n v="0"/>
    <n v="0"/>
    <n v="0"/>
    <n v="2.47E-2"/>
    <n v="-4.9140000000000003E-2"/>
    <n v="-3.3767999999999999E-2"/>
    <n v="-9.3700000000000001E-4"/>
    <n v="4.7299999999999998E-3"/>
    <n v="0"/>
    <n v="0"/>
    <n v="0"/>
    <n v="0"/>
    <n v="0"/>
  </r>
  <r>
    <s v="8450"/>
    <s v="霹靂"/>
    <x v="2"/>
    <n v="24.4"/>
    <n v="23.7"/>
    <n v="23.5"/>
    <n v="23.75"/>
    <n v="23.85"/>
    <n v="-6"/>
    <n v="-2"/>
    <n v="-5"/>
    <n v="0"/>
    <n v="-3"/>
    <n v="0"/>
    <n v="0"/>
    <n v="0"/>
    <n v="0"/>
    <n v="0"/>
    <n v="-1.4639999999999998E-3"/>
    <n v="-4.7399999999999997E-4"/>
    <n v="-1.175E-3"/>
    <n v="0"/>
    <n v="-7.155000000000001E-4"/>
    <n v="0"/>
    <n v="0"/>
    <n v="0"/>
    <n v="0"/>
    <n v="0"/>
  </r>
  <r>
    <s v="8454"/>
    <s v="富邦媒"/>
    <x v="9"/>
    <n v="1220"/>
    <n v="1195"/>
    <n v="1200"/>
    <n v="1170"/>
    <n v="1250"/>
    <n v="115"/>
    <n v="4"/>
    <n v="4"/>
    <n v="-85"/>
    <n v="109"/>
    <n v="-4"/>
    <n v="0"/>
    <n v="0"/>
    <n v="56"/>
    <n v="44"/>
    <n v="1.403"/>
    <n v="4.7800000000000002E-2"/>
    <n v="4.8000000000000001E-2"/>
    <n v="-0.99450000000000005"/>
    <n v="1.3625"/>
    <n v="-4.8800000000000003E-2"/>
    <n v="0"/>
    <n v="0"/>
    <n v="0.6552"/>
    <n v="0.55000000000000004"/>
  </r>
  <r>
    <s v="8455"/>
    <s v="大拓-KY"/>
    <x v="44"/>
    <n v="17.45"/>
    <n v="17.600000000000001"/>
    <n v="17.899999999999999"/>
    <n v="17.5"/>
    <n v="1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8"/>
    <n v="138"/>
    <n v="138"/>
    <n v="142"/>
    <n v="141.5"/>
    <n v="-3"/>
    <n v="-13"/>
    <n v="16"/>
    <n v="64"/>
    <n v="-2"/>
    <n v="0"/>
    <n v="0"/>
    <n v="0"/>
    <n v="0"/>
    <n v="0"/>
    <n v="-4.1399999999999996E-3"/>
    <n v="-1.7940000000000001E-2"/>
    <n v="2.2079999999999999E-2"/>
    <n v="9.0880000000000002E-2"/>
    <n v="-2.8300000000000001E-3"/>
    <n v="0"/>
    <n v="0"/>
    <n v="0"/>
    <n v="0"/>
    <n v="0"/>
  </r>
  <r>
    <s v="8463"/>
    <s v="潤泰材"/>
    <x v="2"/>
    <n v="36.700000000000003"/>
    <n v="36.700000000000003"/>
    <n v="36.4"/>
    <n v="36.4"/>
    <n v="36.35"/>
    <n v="-1"/>
    <n v="5"/>
    <n v="4"/>
    <n v="3"/>
    <n v="9"/>
    <n v="0"/>
    <n v="0"/>
    <n v="0"/>
    <n v="0"/>
    <n v="0"/>
    <n v="-3.6700000000000003E-4"/>
    <n v="1.835E-3"/>
    <n v="1.456E-3"/>
    <n v="1.0919999999999999E-3"/>
    <n v="3.2715000000000005E-3"/>
    <n v="0"/>
    <n v="0"/>
    <n v="0"/>
    <n v="0"/>
    <n v="0"/>
  </r>
  <r>
    <s v="8464"/>
    <s v="億豐"/>
    <x v="2"/>
    <n v="399"/>
    <n v="410"/>
    <n v="410.5"/>
    <n v="416.5"/>
    <n v="408"/>
    <n v="20"/>
    <n v="77"/>
    <n v="31"/>
    <n v="-6"/>
    <n v="-123"/>
    <n v="7"/>
    <n v="0"/>
    <n v="0"/>
    <n v="21"/>
    <n v="0"/>
    <n v="7.9799999999999996E-2"/>
    <n v="0.31569999999999998"/>
    <n v="0.12725500000000001"/>
    <n v="-2.4989999999999998E-2"/>
    <n v="-0.50183999999999995"/>
    <n v="2.793E-2"/>
    <n v="0"/>
    <n v="0"/>
    <n v="8.7465000000000001E-2"/>
    <n v="0"/>
  </r>
  <r>
    <s v="8466"/>
    <s v="美吉吉-KY"/>
    <x v="2"/>
    <n v="52.7"/>
    <n v="52.3"/>
    <n v="51.8"/>
    <n v="51.7"/>
    <n v="55.5"/>
    <n v="4"/>
    <n v="7"/>
    <n v="-3"/>
    <n v="16"/>
    <n v="6"/>
    <n v="0"/>
    <n v="0"/>
    <n v="0"/>
    <n v="0"/>
    <n v="0"/>
    <n v="2.1080000000000001E-3"/>
    <n v="3.6609999999999998E-3"/>
    <n v="-1.5539999999999998E-3"/>
    <n v="8.2719999999999998E-3"/>
    <n v="3.3300000000000001E-3"/>
    <n v="0"/>
    <n v="0"/>
    <n v="0"/>
    <n v="0"/>
    <n v="0"/>
  </r>
  <r>
    <s v="8467"/>
    <s v="波力-KY"/>
    <x v="2"/>
    <n v="40.6"/>
    <n v="41"/>
    <n v="41.5"/>
    <n v="40.799999999999997"/>
    <n v="40.299999999999997"/>
    <n v="-5"/>
    <n v="-2"/>
    <n v="-2"/>
    <n v="-8"/>
    <n v="-1"/>
    <n v="0"/>
    <n v="0"/>
    <n v="0"/>
    <n v="0"/>
    <n v="0"/>
    <n v="-2.0300000000000001E-3"/>
    <n v="-8.1999999999999998E-4"/>
    <n v="-8.3000000000000001E-4"/>
    <n v="-3.264E-3"/>
    <n v="-4.0299999999999998E-4"/>
    <n v="0"/>
    <n v="0"/>
    <n v="0"/>
    <n v="0"/>
    <n v="0"/>
  </r>
  <r>
    <s v="8472"/>
    <s v="夠麻吉"/>
    <x v="67"/>
    <n v="64.8"/>
    <n v="64.8"/>
    <n v="64.599999999999994"/>
    <n v="63.3"/>
    <n v="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4.5"/>
    <n v="43.5"/>
    <n v="43.1"/>
    <n v="42.55"/>
    <n v="42.65"/>
    <n v="-43"/>
    <n v="-27"/>
    <n v="11"/>
    <n v="-27"/>
    <n v="73"/>
    <n v="0"/>
    <n v="0"/>
    <n v="0"/>
    <n v="0"/>
    <n v="0"/>
    <n v="-1.9134999999999999E-2"/>
    <n v="-1.1745E-2"/>
    <n v="4.7410000000000004E-3"/>
    <n v="-1.1488499999999999E-2"/>
    <n v="3.1134499999999999E-2"/>
    <n v="0"/>
    <n v="0"/>
    <n v="0"/>
    <n v="0"/>
    <n v="0"/>
  </r>
  <r>
    <s v="8476"/>
    <s v="台境"/>
    <x v="2"/>
    <n v="21.75"/>
    <n v="21.4"/>
    <n v="21.8"/>
    <n v="21.95"/>
    <n v="21.9"/>
    <n v="0"/>
    <n v="0"/>
    <n v="0"/>
    <n v="1"/>
    <n v="0"/>
    <n v="0"/>
    <n v="0"/>
    <n v="0"/>
    <n v="0"/>
    <n v="0"/>
    <n v="0"/>
    <n v="0"/>
    <n v="0"/>
    <n v="2.195E-4"/>
    <n v="0"/>
    <n v="0"/>
    <n v="0"/>
    <n v="0"/>
    <n v="0"/>
    <n v="0"/>
  </r>
  <r>
    <s v="8477"/>
    <s v="創業家"/>
    <x v="67"/>
    <n v="35.1"/>
    <n v="35"/>
    <n v="34.5"/>
    <n v="34.799999999999997"/>
    <n v="34.299999999999997"/>
    <n v="-8"/>
    <n v="0"/>
    <n v="0"/>
    <n v="0"/>
    <n v="1"/>
    <n v="0"/>
    <n v="0"/>
    <n v="0"/>
    <n v="0"/>
    <n v="0"/>
    <n v="-2.8080000000000002E-3"/>
    <n v="0"/>
    <n v="0"/>
    <n v="0"/>
    <n v="3.4299999999999999E-4"/>
    <n v="0"/>
    <n v="0"/>
    <n v="0"/>
    <n v="0"/>
    <n v="0"/>
  </r>
  <r>
    <s v="8478"/>
    <s v="東哥遊艇"/>
    <x v="2"/>
    <n v="50.5"/>
    <n v="50.5"/>
    <n v="50.6"/>
    <n v="50.5"/>
    <n v="51.7"/>
    <n v="5"/>
    <n v="1"/>
    <n v="3"/>
    <n v="0"/>
    <n v="18"/>
    <n v="0"/>
    <n v="0"/>
    <n v="0"/>
    <n v="0"/>
    <n v="0"/>
    <n v="2.5249999999999999E-3"/>
    <n v="5.0500000000000002E-4"/>
    <n v="1.518E-3"/>
    <n v="0"/>
    <n v="9.306E-3"/>
    <n v="0"/>
    <n v="0"/>
    <n v="0"/>
    <n v="0"/>
    <n v="0"/>
  </r>
  <r>
    <s v="8480"/>
    <s v="泰昇-KY"/>
    <x v="2"/>
    <n v="113.5"/>
    <n v="112.5"/>
    <n v="112.5"/>
    <n v="111.5"/>
    <n v="112"/>
    <n v="1"/>
    <n v="1"/>
    <n v="-1"/>
    <n v="-1"/>
    <n v="0"/>
    <n v="0"/>
    <n v="0"/>
    <n v="0"/>
    <n v="0"/>
    <n v="0"/>
    <n v="1.1349999999999999E-3"/>
    <n v="1.1249999999999999E-3"/>
    <n v="-1.1249999999999999E-3"/>
    <n v="-1.1150000000000001E-3"/>
    <n v="0"/>
    <n v="0"/>
    <n v="0"/>
    <n v="0"/>
    <n v="0"/>
    <n v="0"/>
  </r>
  <r>
    <s v="8481"/>
    <s v="政伸"/>
    <x v="2"/>
    <n v="80.2"/>
    <n v="80.7"/>
    <n v="80"/>
    <n v="79.599999999999994"/>
    <n v="80.900000000000006"/>
    <n v="-6"/>
    <n v="-10"/>
    <n v="-16"/>
    <n v="-6"/>
    <n v="-3"/>
    <n v="0"/>
    <n v="0"/>
    <n v="0"/>
    <n v="0"/>
    <n v="0"/>
    <n v="-4.8120000000000003E-3"/>
    <n v="-8.0700000000000008E-3"/>
    <n v="-1.2800000000000001E-2"/>
    <n v="-4.7759999999999999E-3"/>
    <n v="-2.4270000000000003E-3"/>
    <n v="0"/>
    <n v="0"/>
    <n v="0"/>
    <n v="0"/>
    <n v="0"/>
  </r>
  <r>
    <s v="8482"/>
    <s v="商億-KY"/>
    <x v="2"/>
    <n v="72.400000000000006"/>
    <n v="73"/>
    <n v="76.400000000000006"/>
    <n v="75"/>
    <n v="75.400000000000006"/>
    <n v="26"/>
    <n v="9"/>
    <n v="26"/>
    <n v="-3"/>
    <n v="0"/>
    <n v="0"/>
    <n v="0"/>
    <n v="0"/>
    <n v="0"/>
    <n v="0"/>
    <n v="1.8824E-2"/>
    <n v="6.5700000000000003E-3"/>
    <n v="1.9864E-2"/>
    <n v="-2.2499999999999998E-3"/>
    <n v="0"/>
    <n v="0"/>
    <n v="0"/>
    <n v="0"/>
    <n v="0"/>
    <n v="0"/>
  </r>
  <r>
    <s v="8488"/>
    <s v="吉源-KY"/>
    <x v="2"/>
    <n v="15.15"/>
    <n v="15.45"/>
    <n v="15.35"/>
    <n v="15.2"/>
    <n v="15.2"/>
    <n v="0"/>
    <n v="1"/>
    <n v="0"/>
    <n v="-6"/>
    <n v="-5"/>
    <n v="0"/>
    <n v="0"/>
    <n v="0"/>
    <n v="0"/>
    <n v="0"/>
    <n v="0"/>
    <n v="1.5449999999999999E-4"/>
    <n v="0"/>
    <n v="-9.1199999999999983E-4"/>
    <n v="-7.6000000000000004E-4"/>
    <n v="0"/>
    <n v="0"/>
    <n v="0"/>
    <n v="0"/>
    <n v="0"/>
  </r>
  <r>
    <s v="8489"/>
    <s v="三貝德"/>
    <x v="2"/>
    <n v="41.6"/>
    <n v="44.55"/>
    <n v="43"/>
    <n v="42.4"/>
    <n v="42.5"/>
    <n v="-29"/>
    <n v="56"/>
    <n v="-105"/>
    <n v="-2"/>
    <n v="12"/>
    <n v="0"/>
    <n v="0"/>
    <n v="0"/>
    <n v="0"/>
    <n v="0"/>
    <n v="-1.2064E-2"/>
    <n v="2.4947999999999998E-2"/>
    <n v="-4.5150000000000003E-2"/>
    <n v="-8.4800000000000001E-4"/>
    <n v="5.1000000000000004E-3"/>
    <n v="0"/>
    <n v="0"/>
    <n v="0"/>
    <n v="0"/>
    <n v="0"/>
  </r>
  <r>
    <s v="8499"/>
    <s v="鼎炫-KY"/>
    <x v="2"/>
    <n v="132"/>
    <n v="134"/>
    <n v="132.5"/>
    <n v="131"/>
    <n v="133"/>
    <n v="3"/>
    <n v="-10"/>
    <n v="-14"/>
    <n v="-11"/>
    <n v="21"/>
    <n v="0"/>
    <n v="0"/>
    <n v="0"/>
    <n v="0"/>
    <n v="0"/>
    <n v="3.96E-3"/>
    <n v="-1.34E-2"/>
    <n v="-1.8550000000000001E-2"/>
    <n v="-1.4409999999999999E-2"/>
    <n v="2.793E-2"/>
    <n v="0"/>
    <n v="0"/>
    <n v="0"/>
    <n v="0"/>
    <n v="0"/>
  </r>
  <r>
    <s v="8905"/>
    <s v="裕國"/>
    <x v="1"/>
    <n v="17.100000000000001"/>
    <n v="16.75"/>
    <n v="16.55"/>
    <n v="16.850000000000001"/>
    <n v="16.7"/>
    <n v="-19"/>
    <n v="11"/>
    <n v="5"/>
    <n v="-2"/>
    <n v="-3"/>
    <n v="0"/>
    <n v="0"/>
    <n v="0"/>
    <n v="0"/>
    <n v="0"/>
    <n v="-3.2490000000000002E-3"/>
    <n v="1.8425E-3"/>
    <n v="8.275E-4"/>
    <n v="-3.3700000000000001E-4"/>
    <n v="-5.0099999999999993E-4"/>
    <n v="0"/>
    <n v="0"/>
    <n v="0"/>
    <n v="0"/>
    <n v="0"/>
  </r>
  <r>
    <s v="8906"/>
    <s v="花王"/>
    <x v="2"/>
    <n v="15.8"/>
    <n v="15.8"/>
    <n v="15.8"/>
    <n v="15.8"/>
    <n v="15.75"/>
    <n v="0"/>
    <n v="0"/>
    <n v="0"/>
    <n v="0"/>
    <n v="-1"/>
    <n v="0"/>
    <n v="0"/>
    <n v="0"/>
    <n v="0"/>
    <n v="0"/>
    <n v="0"/>
    <n v="0"/>
    <n v="0"/>
    <n v="0"/>
    <n v="-1.5750000000000001E-4"/>
    <n v="0"/>
    <n v="0"/>
    <n v="0"/>
    <n v="0"/>
    <n v="0"/>
  </r>
  <r>
    <s v="8908"/>
    <s v="欣雄"/>
    <x v="2"/>
    <n v="52.2"/>
    <n v="53"/>
    <n v="52.5"/>
    <n v="52.5"/>
    <n v="52.8"/>
    <n v="1"/>
    <n v="6"/>
    <n v="0"/>
    <n v="0"/>
    <n v="-2"/>
    <n v="0"/>
    <n v="0"/>
    <n v="0"/>
    <n v="0"/>
    <n v="0"/>
    <n v="5.22E-4"/>
    <n v="3.1800000000000001E-3"/>
    <n v="0"/>
    <n v="0"/>
    <n v="-1.0559999999999999E-3"/>
    <n v="0"/>
    <n v="0"/>
    <n v="0"/>
    <n v="0"/>
    <n v="0"/>
  </r>
  <r>
    <s v="8916"/>
    <s v="光隆"/>
    <x v="8"/>
    <n v="43"/>
    <n v="43.35"/>
    <n v="43.6"/>
    <n v="43.6"/>
    <n v="43.85"/>
    <n v="82"/>
    <n v="-50"/>
    <n v="28"/>
    <n v="21"/>
    <n v="18"/>
    <n v="0"/>
    <n v="0"/>
    <n v="0"/>
    <n v="0"/>
    <n v="0"/>
    <n v="3.526E-2"/>
    <n v="-2.1675E-2"/>
    <n v="1.2208E-2"/>
    <n v="9.1560000000000009E-3"/>
    <n v="7.8930000000000007E-3"/>
    <n v="0"/>
    <n v="0"/>
    <n v="0"/>
    <n v="0"/>
    <n v="0"/>
  </r>
  <r>
    <s v="8917"/>
    <s v="欣泰"/>
    <x v="2"/>
    <n v="75.8"/>
    <n v="75.7"/>
    <n v="76"/>
    <n v="76"/>
    <n v="76"/>
    <n v="-2"/>
    <n v="-1"/>
    <n v="0"/>
    <n v="0"/>
    <n v="0"/>
    <n v="0"/>
    <n v="0"/>
    <n v="0"/>
    <n v="0"/>
    <n v="0"/>
    <n v="-1.516E-3"/>
    <n v="-7.5700000000000008E-4"/>
    <n v="0"/>
    <n v="0"/>
    <n v="0"/>
    <n v="0"/>
    <n v="0"/>
    <n v="0"/>
    <n v="0"/>
    <n v="0"/>
  </r>
  <r>
    <s v="8921"/>
    <s v="沈氏"/>
    <x v="2"/>
    <n v="16.399999999999999"/>
    <n v="15.5"/>
    <n v="15.75"/>
    <n v="14.85"/>
    <n v="15.8"/>
    <n v="0"/>
    <n v="-10"/>
    <n v="0"/>
    <n v="-5"/>
    <n v="-1"/>
    <n v="0"/>
    <n v="0"/>
    <n v="0"/>
    <n v="0"/>
    <n v="0"/>
    <n v="0"/>
    <n v="-1.5499999999999999E-3"/>
    <n v="0"/>
    <n v="-7.425E-4"/>
    <n v="-1.5800000000000002E-4"/>
    <n v="0"/>
    <n v="0"/>
    <n v="0"/>
    <n v="0"/>
    <n v="0"/>
  </r>
  <r>
    <s v="8923"/>
    <s v="時報"/>
    <x v="2"/>
    <n v="16"/>
    <n v="16"/>
    <n v="16.2"/>
    <n v="16.649999999999999"/>
    <n v="16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34"/>
    <n v="134"/>
    <n v="139"/>
    <n v="139.5"/>
    <n v="145"/>
    <n v="-186"/>
    <n v="-1585"/>
    <n v="1293"/>
    <n v="-1179"/>
    <n v="497"/>
    <n v="35"/>
    <n v="428"/>
    <n v="353"/>
    <n v="68"/>
    <n v="581"/>
    <n v="-0.24923999999999999"/>
    <n v="-2.1238999999999999"/>
    <n v="1.7972699999999999"/>
    <n v="-1.6447050000000001"/>
    <n v="0.72065000000000001"/>
    <n v="4.6899999999999997E-2"/>
    <n v="0.57352000000000003"/>
    <n v="0.49067"/>
    <n v="9.486E-2"/>
    <n v="0.84245000000000003"/>
  </r>
  <r>
    <s v="8926"/>
    <s v="台汽電"/>
    <x v="2"/>
    <n v="38.75"/>
    <n v="38.65"/>
    <n v="38.6"/>
    <n v="38.35"/>
    <n v="38.5"/>
    <n v="60"/>
    <n v="-38"/>
    <n v="-103"/>
    <n v="-39"/>
    <n v="40"/>
    <n v="0"/>
    <n v="1"/>
    <n v="0"/>
    <n v="0"/>
    <n v="0"/>
    <n v="2.325E-2"/>
    <n v="-1.4687E-2"/>
    <n v="-3.9758000000000002E-2"/>
    <n v="-1.4956500000000001E-2"/>
    <n v="1.54E-2"/>
    <n v="0"/>
    <n v="3.8649999999999996E-4"/>
    <n v="0"/>
    <n v="0"/>
    <n v="0"/>
  </r>
  <r>
    <s v="8927"/>
    <s v="北基"/>
    <x v="2"/>
    <n v="37.6"/>
    <n v="38.049999999999997"/>
    <n v="37.35"/>
    <n v="37.4"/>
    <n v="37.4"/>
    <n v="-255"/>
    <n v="-248"/>
    <n v="4"/>
    <n v="-13"/>
    <n v="73"/>
    <n v="0"/>
    <n v="0"/>
    <n v="0"/>
    <n v="0"/>
    <n v="0"/>
    <n v="-9.5880000000000007E-2"/>
    <n v="-9.436399999999999E-2"/>
    <n v="1.4940000000000001E-3"/>
    <n v="-4.862E-3"/>
    <n v="2.7302E-2"/>
    <n v="0"/>
    <n v="0"/>
    <n v="0"/>
    <n v="0"/>
    <n v="0"/>
  </r>
  <r>
    <s v="8928"/>
    <s v="鉅明"/>
    <x v="69"/>
    <n v="34.6"/>
    <n v="34.1"/>
    <n v="34.15"/>
    <n v="33.85"/>
    <n v="34.299999999999997"/>
    <n v="50"/>
    <n v="-95"/>
    <n v="63"/>
    <n v="6"/>
    <n v="33"/>
    <n v="0"/>
    <n v="0"/>
    <n v="0"/>
    <n v="0"/>
    <n v="0"/>
    <n v="1.7299999999999999E-2"/>
    <n v="-3.2395E-2"/>
    <n v="2.1514499999999999E-2"/>
    <n v="2.0310000000000003E-3"/>
    <n v="1.1318999999999999E-2"/>
    <n v="0"/>
    <n v="0"/>
    <n v="0"/>
    <n v="0"/>
    <n v="0"/>
  </r>
  <r>
    <s v="8929"/>
    <s v="富堡"/>
    <x v="2"/>
    <n v="21.5"/>
    <n v="21.4"/>
    <n v="21.1"/>
    <n v="21.1"/>
    <n v="21.95"/>
    <n v="1"/>
    <n v="0"/>
    <n v="0"/>
    <n v="0"/>
    <n v="3"/>
    <n v="0"/>
    <n v="0"/>
    <n v="0"/>
    <n v="0"/>
    <n v="0"/>
    <n v="2.1499999999999999E-4"/>
    <n v="0"/>
    <n v="0"/>
    <n v="0"/>
    <n v="6.5849999999999991E-4"/>
    <n v="0"/>
    <n v="0"/>
    <n v="0"/>
    <n v="0"/>
    <n v="0"/>
  </r>
  <r>
    <s v="8930"/>
    <s v="青鋼"/>
    <x v="12"/>
    <n v="14.3"/>
    <n v="14.3"/>
    <n v="14.5"/>
    <n v="14.55"/>
    <n v="15.1"/>
    <n v="-31"/>
    <n v="-14"/>
    <n v="9"/>
    <n v="5"/>
    <n v="29"/>
    <n v="0"/>
    <n v="0"/>
    <n v="0"/>
    <n v="0"/>
    <n v="0"/>
    <n v="-4.4330000000000003E-3"/>
    <n v="-2.0020000000000003E-3"/>
    <n v="1.305E-3"/>
    <n v="7.2749999999999996E-4"/>
    <n v="4.3790000000000001E-3"/>
    <n v="0"/>
    <n v="0"/>
    <n v="0"/>
    <n v="0"/>
    <n v="0"/>
  </r>
  <r>
    <s v="8931"/>
    <s v="大汽電"/>
    <x v="2"/>
    <n v="29.3"/>
    <n v="29.2"/>
    <n v="29.45"/>
    <n v="29.25"/>
    <n v="29.25"/>
    <n v="1"/>
    <n v="-1"/>
    <n v="0"/>
    <n v="2"/>
    <n v="0"/>
    <n v="0"/>
    <n v="0"/>
    <n v="0"/>
    <n v="0"/>
    <n v="0"/>
    <n v="2.9300000000000002E-4"/>
    <n v="-2.92E-4"/>
    <n v="0"/>
    <n v="5.8500000000000002E-4"/>
    <n v="0"/>
    <n v="0"/>
    <n v="0"/>
    <n v="0"/>
    <n v="0"/>
    <n v="0"/>
  </r>
  <r>
    <s v="8932"/>
    <s v="宏大"/>
    <x v="2"/>
    <n v="18"/>
    <n v="18.899999999999999"/>
    <n v="18.899999999999999"/>
    <n v="18.7"/>
    <n v="18.350000000000001"/>
    <n v="-11"/>
    <n v="141"/>
    <n v="-12"/>
    <n v="-4"/>
    <n v="-48"/>
    <n v="0"/>
    <n v="0"/>
    <n v="0"/>
    <n v="0"/>
    <n v="0"/>
    <n v="-1.98E-3"/>
    <n v="2.6648999999999996E-2"/>
    <n v="-2.2679999999999996E-3"/>
    <n v="-7.4799999999999997E-4"/>
    <n v="-8.8079999999999999E-3"/>
    <n v="0"/>
    <n v="0"/>
    <n v="0"/>
    <n v="0"/>
    <n v="0"/>
  </r>
  <r>
    <s v="8933"/>
    <s v="愛地雅"/>
    <x v="68"/>
    <n v="12.75"/>
    <n v="12.5"/>
    <n v="12.7"/>
    <n v="12.7"/>
    <n v="13"/>
    <n v="268"/>
    <n v="-313"/>
    <n v="218"/>
    <n v="22"/>
    <n v="435"/>
    <n v="0"/>
    <n v="0"/>
    <n v="0"/>
    <n v="0"/>
    <n v="0"/>
    <n v="3.4169999999999999E-2"/>
    <n v="-3.9125E-2"/>
    <n v="2.7685999999999999E-2"/>
    <n v="2.7939999999999996E-3"/>
    <n v="5.6550000000000003E-2"/>
    <n v="0"/>
    <n v="0"/>
    <n v="0"/>
    <n v="0"/>
    <n v="0"/>
  </r>
  <r>
    <s v="8935"/>
    <s v="邦泰"/>
    <x v="4"/>
    <n v="12.55"/>
    <n v="12.5"/>
    <n v="12.5"/>
    <n v="12.9"/>
    <n v="12.9"/>
    <n v="-10"/>
    <n v="-56"/>
    <n v="2"/>
    <n v="-3"/>
    <n v="-25"/>
    <n v="0"/>
    <n v="0"/>
    <n v="0"/>
    <n v="0"/>
    <n v="0"/>
    <n v="-1.255E-3"/>
    <n v="-7.0000000000000001E-3"/>
    <n v="2.5000000000000001E-4"/>
    <n v="-3.8700000000000003E-4"/>
    <n v="-3.225E-3"/>
    <n v="0"/>
    <n v="0"/>
    <n v="0"/>
    <n v="0"/>
    <n v="0"/>
  </r>
  <r>
    <s v="8936"/>
    <s v="國統"/>
    <x v="5"/>
    <n v="29.3"/>
    <n v="27.6"/>
    <n v="27.6"/>
    <n v="27.75"/>
    <n v="27.3"/>
    <n v="-1638"/>
    <n v="-1551"/>
    <n v="375"/>
    <n v="474"/>
    <n v="217"/>
    <n v="0"/>
    <n v="0"/>
    <n v="0"/>
    <n v="0"/>
    <n v="0"/>
    <n v="-0.47993400000000003"/>
    <n v="-0.42807600000000007"/>
    <n v="0.10349999999999999"/>
    <n v="0.13153500000000001"/>
    <n v="5.9241000000000002E-2"/>
    <n v="0"/>
    <n v="0"/>
    <n v="0"/>
    <n v="0"/>
    <n v="0"/>
  </r>
  <r>
    <s v="8937"/>
    <s v="合騏"/>
    <x v="2"/>
    <n v="12.45"/>
    <n v="12.6"/>
    <n v="12.65"/>
    <n v="12.6"/>
    <n v="12.3"/>
    <n v="0"/>
    <n v="-1"/>
    <n v="0"/>
    <n v="0"/>
    <n v="3"/>
    <n v="0"/>
    <n v="0"/>
    <n v="0"/>
    <n v="0"/>
    <n v="0"/>
    <n v="0"/>
    <n v="-1.26E-4"/>
    <n v="0"/>
    <n v="0"/>
    <n v="3.6900000000000008E-4"/>
    <n v="0"/>
    <n v="0"/>
    <n v="0"/>
    <n v="0"/>
    <n v="0"/>
  </r>
  <r>
    <s v="8938"/>
    <s v="明安"/>
    <x v="69"/>
    <n v="71.8"/>
    <n v="71"/>
    <n v="72.400000000000006"/>
    <n v="71.8"/>
    <n v="73"/>
    <n v="369"/>
    <n v="-1648"/>
    <n v="-22"/>
    <n v="-695"/>
    <n v="195"/>
    <n v="0"/>
    <n v="254"/>
    <n v="-292"/>
    <n v="0"/>
    <n v="0"/>
    <n v="0.26494200000000001"/>
    <n v="-1.17008"/>
    <n v="-1.5928000000000001E-2"/>
    <n v="-0.49901000000000001"/>
    <n v="0.14235"/>
    <n v="0"/>
    <n v="0.18034"/>
    <n v="-0.21140800000000004"/>
    <n v="0"/>
    <n v="0"/>
  </r>
  <r>
    <s v="8940"/>
    <s v="新天地"/>
    <x v="3"/>
    <n v="11.6"/>
    <n v="11.5"/>
    <n v="11.35"/>
    <n v="11.2"/>
    <n v="11.2"/>
    <n v="0"/>
    <n v="2"/>
    <n v="10"/>
    <n v="-6"/>
    <n v="26"/>
    <n v="0"/>
    <n v="0"/>
    <n v="0"/>
    <n v="0"/>
    <n v="0"/>
    <n v="0"/>
    <n v="2.3000000000000001E-4"/>
    <n v="1.1349999999999999E-3"/>
    <n v="-6.7199999999999985E-4"/>
    <n v="2.9120000000000001E-3"/>
    <n v="0"/>
    <n v="0"/>
    <n v="0"/>
    <n v="0"/>
    <n v="0"/>
  </r>
  <r>
    <s v="8941"/>
    <s v="關中"/>
    <x v="2"/>
    <n v="37.5"/>
    <n v="38.200000000000003"/>
    <n v="38.6"/>
    <n v="38.6"/>
    <n v="38.6"/>
    <n v="1"/>
    <n v="0"/>
    <n v="0"/>
    <n v="-2"/>
    <n v="0"/>
    <n v="0"/>
    <n v="0"/>
    <n v="0"/>
    <n v="0"/>
    <n v="0"/>
    <n v="3.7500000000000001E-4"/>
    <n v="0"/>
    <n v="0"/>
    <n v="-7.7200000000000001E-4"/>
    <n v="0"/>
    <n v="0"/>
    <n v="0"/>
    <n v="0"/>
    <n v="0"/>
    <n v="0"/>
  </r>
  <r>
    <s v="8942"/>
    <s v="森鉅"/>
    <x v="2"/>
    <n v="65"/>
    <n v="64.900000000000006"/>
    <n v="65.7"/>
    <n v="66.900000000000006"/>
    <n v="67.3"/>
    <n v="71"/>
    <n v="-183"/>
    <n v="125"/>
    <n v="184"/>
    <n v="-34"/>
    <n v="0"/>
    <n v="0"/>
    <n v="0"/>
    <n v="0"/>
    <n v="0"/>
    <n v="4.6149999999999997E-2"/>
    <n v="-0.11876700000000001"/>
    <n v="8.2125000000000004E-2"/>
    <n v="0.123096"/>
    <n v="-2.2882E-2"/>
    <n v="0"/>
    <n v="0"/>
    <n v="0"/>
    <n v="0"/>
    <n v="0"/>
  </r>
  <r>
    <s v="8996"/>
    <s v="高力"/>
    <x v="11"/>
    <n v="44.3"/>
    <n v="44.9"/>
    <n v="45.05"/>
    <n v="44.6"/>
    <n v="45.1"/>
    <n v="109"/>
    <n v="30"/>
    <n v="96"/>
    <n v="-27"/>
    <n v="87"/>
    <n v="0"/>
    <n v="0"/>
    <n v="0"/>
    <n v="0"/>
    <n v="0"/>
    <n v="4.8286999999999997E-2"/>
    <n v="1.3469999999999999E-2"/>
    <n v="4.3247999999999995E-2"/>
    <n v="-1.2042000000000001E-2"/>
    <n v="3.9237000000000001E-2"/>
    <n v="0"/>
    <n v="0"/>
    <n v="0"/>
    <n v="0"/>
    <n v="0"/>
  </r>
  <r>
    <s v="9103"/>
    <s v="美德醫療-DR"/>
    <x v="2"/>
    <n v="25.1"/>
    <n v="25.2"/>
    <n v="26.85"/>
    <n v="26.8"/>
    <n v="26.7"/>
    <n v="1032"/>
    <n v="1261"/>
    <n v="170"/>
    <n v="702"/>
    <n v="-121"/>
    <n v="0"/>
    <n v="0"/>
    <n v="0"/>
    <n v="0"/>
    <n v="0"/>
    <n v="0.25903199999999998"/>
    <n v="0.317772"/>
    <n v="4.5644999999999998E-2"/>
    <n v="0.18813600000000003"/>
    <n v="-3.2306999999999995E-2"/>
    <n v="0"/>
    <n v="0"/>
    <n v="0"/>
    <n v="0"/>
    <n v="0"/>
  </r>
  <r>
    <s v="910322"/>
    <s v="康師傅-DR"/>
    <x v="1"/>
    <n v="27.05"/>
    <n v="26.7"/>
    <n v="26.75"/>
    <n v="26.7"/>
    <n v="26.5"/>
    <n v="80"/>
    <n v="4"/>
    <n v="1"/>
    <n v="44"/>
    <n v="-7"/>
    <n v="0"/>
    <n v="0"/>
    <n v="0"/>
    <n v="0"/>
    <n v="0"/>
    <n v="2.164E-2"/>
    <n v="1.0679999999999999E-3"/>
    <n v="2.675E-4"/>
    <n v="1.1748E-2"/>
    <n v="-1.8550000000000001E-3"/>
    <n v="0"/>
    <n v="0"/>
    <n v="0"/>
    <n v="0"/>
    <n v="0"/>
  </r>
  <r>
    <s v="9105"/>
    <s v="泰金寶-DR"/>
    <x v="2"/>
    <n v="4.33"/>
    <n v="4.33"/>
    <n v="4.4000000000000004"/>
    <n v="4.41"/>
    <n v="4.4800000000000004"/>
    <n v="-65"/>
    <n v="-371"/>
    <n v="-655"/>
    <n v="531"/>
    <n v="394"/>
    <n v="0"/>
    <n v="0"/>
    <n v="0"/>
    <n v="0"/>
    <n v="0"/>
    <n v="-2.8144999999999997E-3"/>
    <n v="-1.60643E-2"/>
    <n v="-2.8820000000000005E-2"/>
    <n v="2.34171E-2"/>
    <n v="1.7651200000000002E-2"/>
    <n v="0"/>
    <n v="0"/>
    <n v="0"/>
    <n v="0"/>
    <n v="0"/>
  </r>
  <r>
    <s v="910861"/>
    <s v="神州-DR"/>
    <x v="41"/>
    <n v="9.6"/>
    <n v="9.44"/>
    <n v="9.51"/>
    <n v="9.57"/>
    <n v="9.49"/>
    <n v="-520"/>
    <n v="-131"/>
    <n v="-11"/>
    <n v="-17"/>
    <n v="-8"/>
    <n v="0"/>
    <n v="0"/>
    <n v="0"/>
    <n v="0"/>
    <n v="0"/>
    <n v="-4.9919999999999999E-2"/>
    <n v="-1.2366399999999998E-2"/>
    <n v="-1.0460999999999999E-3"/>
    <n v="-1.6268999999999999E-3"/>
    <n v="-7.5920000000000002E-4"/>
    <n v="0"/>
    <n v="0"/>
    <n v="0"/>
    <n v="0"/>
    <n v="0"/>
  </r>
  <r>
    <s v="9110"/>
    <s v="越南控-DR"/>
    <x v="6"/>
    <n v="2.88"/>
    <n v="2.9"/>
    <n v="2.9"/>
    <n v="2.88"/>
    <n v="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72"/>
    <n v="3.7"/>
    <n v="3.9"/>
    <n v="4.08"/>
    <n v="3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78"/>
    <n v="1.77"/>
    <n v="1.8"/>
    <n v="1.79"/>
    <n v="1.82"/>
    <n v="0"/>
    <n v="0"/>
    <n v="-12"/>
    <n v="50"/>
    <n v="0"/>
    <n v="0"/>
    <n v="0"/>
    <n v="0"/>
    <n v="0"/>
    <n v="0"/>
    <n v="0"/>
    <n v="0"/>
    <n v="-2.1600000000000002E-4"/>
    <n v="8.9499999999999996E-4"/>
    <n v="0"/>
    <n v="0"/>
    <n v="0"/>
    <n v="0"/>
    <n v="0"/>
    <n v="0"/>
  </r>
  <r>
    <s v="911622"/>
    <s v="泰聚亨-DR"/>
    <x v="12"/>
    <n v="6.17"/>
    <n v="6"/>
    <n v="6.01"/>
    <n v="5.94"/>
    <n v="6.22"/>
    <n v="0"/>
    <n v="0"/>
    <n v="106"/>
    <n v="-3"/>
    <n v="25"/>
    <n v="0"/>
    <n v="0"/>
    <n v="0"/>
    <n v="0"/>
    <n v="0"/>
    <n v="0"/>
    <n v="0"/>
    <n v="6.3705999999999997E-3"/>
    <n v="-1.7819999999999999E-4"/>
    <n v="1.555E-3"/>
    <n v="0"/>
    <n v="0"/>
    <n v="0"/>
    <n v="0"/>
    <n v="0"/>
  </r>
  <r>
    <s v="911868"/>
    <s v="同方友友-DR"/>
    <x v="28"/>
    <n v="1.5"/>
    <n v="1.46"/>
    <n v="1.45"/>
    <n v="1.45"/>
    <n v="1.45"/>
    <n v="0"/>
    <n v="46"/>
    <n v="-3"/>
    <n v="-7"/>
    <n v="23"/>
    <n v="0"/>
    <n v="0"/>
    <n v="0"/>
    <n v="0"/>
    <n v="0"/>
    <n v="0"/>
    <n v="6.7159999999999995E-4"/>
    <n v="-4.3499999999999993E-5"/>
    <n v="-1.015E-4"/>
    <n v="3.3350000000000003E-4"/>
    <n v="0"/>
    <n v="0"/>
    <n v="0"/>
    <n v="0"/>
    <n v="0"/>
  </r>
  <r>
    <s v="912000"/>
    <s v="晨訊科-DR"/>
    <x v="37"/>
    <n v="2.65"/>
    <n v="2.65"/>
    <n v="2.65"/>
    <n v="2.65"/>
    <n v="2.66"/>
    <n v="8"/>
    <n v="66"/>
    <n v="174"/>
    <n v="82"/>
    <n v="139"/>
    <n v="0"/>
    <n v="0"/>
    <n v="0"/>
    <n v="0"/>
    <n v="0"/>
    <n v="2.12E-4"/>
    <n v="1.7490000000000001E-3"/>
    <n v="4.6109999999999996E-3"/>
    <n v="2.173E-3"/>
    <n v="3.6974E-3"/>
    <n v="0"/>
    <n v="0"/>
    <n v="0"/>
    <n v="0"/>
    <n v="0"/>
  </r>
  <r>
    <s v="912398"/>
    <s v="友佳-DR"/>
    <x v="11"/>
    <n v="4.29"/>
    <n v="4.3099999999999996"/>
    <n v="4.28"/>
    <n v="4.28"/>
    <n v="4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36"/>
    <s v="巨騰-DR"/>
    <x v="42"/>
    <n v="8.8000000000000007"/>
    <n v="8.8000000000000007"/>
    <n v="8.82"/>
    <n v="8.6300000000000008"/>
    <n v="8.6"/>
    <n v="1"/>
    <n v="-7"/>
    <n v="-20"/>
    <n v="-9"/>
    <n v="50"/>
    <n v="0"/>
    <n v="0"/>
    <n v="0"/>
    <n v="0"/>
    <n v="0"/>
    <n v="8.8000000000000011E-5"/>
    <n v="-6.1600000000000012E-4"/>
    <n v="-1.7640000000000002E-3"/>
    <n v="-7.7670000000000007E-4"/>
    <n v="4.3E-3"/>
    <n v="0"/>
    <n v="0"/>
    <n v="0"/>
    <n v="0"/>
    <n v="0"/>
  </r>
  <r>
    <s v="9188"/>
    <s v="精熙-DR"/>
    <x v="47"/>
    <n v="2.9"/>
    <n v="2.91"/>
    <n v="2.93"/>
    <n v="2.9"/>
    <n v="2.92"/>
    <n v="0"/>
    <n v="-1"/>
    <n v="-1"/>
    <n v="-1"/>
    <n v="-1"/>
    <n v="0"/>
    <n v="0"/>
    <n v="0"/>
    <n v="0"/>
    <n v="0"/>
    <n v="0"/>
    <n v="-2.9100000000000003E-5"/>
    <n v="-2.9300000000000001E-5"/>
    <n v="-2.9E-5"/>
    <n v="-2.9199999999999998E-5"/>
    <n v="0"/>
    <n v="0"/>
    <n v="0"/>
    <n v="0"/>
    <n v="0"/>
  </r>
  <r>
    <s v="9802"/>
    <s v="鈺齊-KY"/>
    <x v="2"/>
    <n v="118"/>
    <n v="117"/>
    <n v="121.5"/>
    <n v="123"/>
    <n v="123.5"/>
    <n v="-374"/>
    <n v="-177"/>
    <n v="440"/>
    <n v="-114"/>
    <n v="61"/>
    <n v="270"/>
    <n v="116"/>
    <n v="395"/>
    <n v="216"/>
    <n v="-17"/>
    <n v="-0.44131999999999999"/>
    <n v="-0.20709"/>
    <n v="0.53459999999999996"/>
    <n v="-0.14022000000000001"/>
    <n v="7.5334999999999999E-2"/>
    <n v="0.31859999999999999"/>
    <n v="0.13572000000000001"/>
    <n v="0.47992499999999999"/>
    <n v="0.26568000000000003"/>
    <n v="-2.0995E-2"/>
  </r>
  <r>
    <s v="9902"/>
    <s v="台火"/>
    <x v="2"/>
    <n v="12.9"/>
    <n v="12.6"/>
    <n v="12.8"/>
    <n v="12.8"/>
    <n v="13.1"/>
    <n v="231"/>
    <n v="-556"/>
    <n v="139"/>
    <n v="34"/>
    <n v="306"/>
    <n v="0"/>
    <n v="0"/>
    <n v="0"/>
    <n v="0"/>
    <n v="0"/>
    <n v="2.9799000000000003E-2"/>
    <n v="-7.0055999999999993E-2"/>
    <n v="1.7791999999999999E-2"/>
    <n v="4.3520000000000008E-3"/>
    <n v="4.0085999999999997E-2"/>
    <n v="0"/>
    <n v="0"/>
    <n v="0"/>
    <n v="0"/>
    <n v="0"/>
  </r>
  <r>
    <s v="9904"/>
    <s v="寶成"/>
    <x v="2"/>
    <n v="36.799999999999997"/>
    <n v="37"/>
    <n v="37.799999999999997"/>
    <n v="38.35"/>
    <n v="38.25"/>
    <n v="1800"/>
    <n v="4891"/>
    <n v="9044"/>
    <n v="-1076"/>
    <n v="3890"/>
    <n v="2515"/>
    <n v="66"/>
    <n v="188"/>
    <n v="75"/>
    <n v="35"/>
    <n v="0.66239999999999999"/>
    <n v="1.8096699999999999"/>
    <n v="3.4186319999999997"/>
    <n v="-0.41264600000000001"/>
    <n v="1.4879249999999999"/>
    <n v="0.92552000000000001"/>
    <n v="2.4420000000000001E-2"/>
    <n v="7.1064000000000002E-2"/>
    <n v="2.87625E-2"/>
    <n v="1.33875E-2"/>
  </r>
  <r>
    <s v="9905"/>
    <s v="大華"/>
    <x v="2"/>
    <n v="25.4"/>
    <n v="25.5"/>
    <n v="25.5"/>
    <n v="25.5"/>
    <n v="25.95"/>
    <n v="102"/>
    <n v="-11"/>
    <n v="-6"/>
    <n v="19"/>
    <n v="31"/>
    <n v="0"/>
    <n v="0"/>
    <n v="0"/>
    <n v="0"/>
    <n v="0"/>
    <n v="2.5907999999999997E-2"/>
    <n v="-2.8050000000000002E-3"/>
    <n v="-1.5299999999999999E-3"/>
    <n v="4.8450000000000003E-3"/>
    <n v="8.0444999999999996E-3"/>
    <n v="0"/>
    <n v="0"/>
    <n v="0"/>
    <n v="0"/>
    <n v="0"/>
  </r>
  <r>
    <s v="9906"/>
    <s v="欣巴巴"/>
    <x v="5"/>
    <n v="42.4"/>
    <n v="42.65"/>
    <n v="43"/>
    <n v="43.1"/>
    <n v="43"/>
    <n v="0"/>
    <n v="-3"/>
    <n v="-1"/>
    <n v="-4"/>
    <n v="-1"/>
    <n v="0"/>
    <n v="0"/>
    <n v="0"/>
    <n v="0"/>
    <n v="0"/>
    <n v="0"/>
    <n v="-1.2794999999999998E-3"/>
    <n v="-4.2999999999999999E-4"/>
    <n v="-1.7240000000000001E-3"/>
    <n v="-4.2999999999999999E-4"/>
    <n v="0"/>
    <n v="0"/>
    <n v="0"/>
    <n v="0"/>
    <n v="0"/>
  </r>
  <r>
    <s v="9907"/>
    <s v="統一實"/>
    <x v="2"/>
    <n v="12.95"/>
    <n v="12.8"/>
    <n v="12.85"/>
    <n v="12.65"/>
    <n v="13.45"/>
    <n v="373"/>
    <n v="-674"/>
    <n v="902"/>
    <n v="-428"/>
    <n v="-2095"/>
    <n v="0"/>
    <n v="0"/>
    <n v="0"/>
    <n v="0"/>
    <n v="0"/>
    <n v="4.8303499999999992E-2"/>
    <n v="-8.6272000000000001E-2"/>
    <n v="0.11590699999999998"/>
    <n v="-5.4141999999999996E-2"/>
    <n v="-0.28177750000000001"/>
    <n v="0"/>
    <n v="0"/>
    <n v="0"/>
    <n v="0"/>
    <n v="0"/>
  </r>
  <r>
    <s v="9908"/>
    <s v="大台北"/>
    <x v="2"/>
    <n v="33.549999999999997"/>
    <n v="33.9"/>
    <n v="33.85"/>
    <n v="33.65"/>
    <n v="33.6"/>
    <n v="9"/>
    <n v="25"/>
    <n v="-9"/>
    <n v="-17"/>
    <n v="-6"/>
    <n v="0"/>
    <n v="0"/>
    <n v="0"/>
    <n v="0"/>
    <n v="0"/>
    <n v="3.0195E-3"/>
    <n v="8.4749999999999999E-3"/>
    <n v="-3.0465000000000002E-3"/>
    <n v="-5.7204999999999999E-3"/>
    <n v="-2.0160000000000004E-3"/>
    <n v="0"/>
    <n v="0"/>
    <n v="0"/>
    <n v="0"/>
    <n v="0"/>
  </r>
  <r>
    <s v="9910"/>
    <s v="豐泰"/>
    <x v="2"/>
    <n v="222"/>
    <n v="232"/>
    <n v="243.5"/>
    <n v="232"/>
    <n v="245"/>
    <n v="187"/>
    <n v="-140"/>
    <n v="112"/>
    <n v="-718"/>
    <n v="371"/>
    <n v="400"/>
    <n v="326"/>
    <n v="304"/>
    <n v="529"/>
    <n v="626"/>
    <n v="0.41514000000000001"/>
    <n v="-0.32479999999999998"/>
    <n v="0.27272000000000002"/>
    <n v="-1.6657599999999999"/>
    <n v="0.90895000000000004"/>
    <n v="0.88800000000000001"/>
    <n v="0.75631999999999999"/>
    <n v="0.74024000000000001"/>
    <n v="1.2272799999999999"/>
    <n v="1.5337000000000001"/>
  </r>
  <r>
    <s v="9911"/>
    <s v="櫻花"/>
    <x v="2"/>
    <n v="65"/>
    <n v="66.5"/>
    <n v="65.8"/>
    <n v="65.5"/>
    <n v="65.400000000000006"/>
    <n v="-60"/>
    <n v="-496"/>
    <n v="-107"/>
    <n v="-14"/>
    <n v="-58"/>
    <n v="0"/>
    <n v="0"/>
    <n v="0"/>
    <n v="0"/>
    <n v="0"/>
    <n v="-3.9E-2"/>
    <n v="-0.32984000000000002"/>
    <n v="-7.0405999999999996E-2"/>
    <n v="-9.1699999999999993E-3"/>
    <n v="-3.7932E-2"/>
    <n v="0"/>
    <n v="0"/>
    <n v="0"/>
    <n v="0"/>
    <n v="0"/>
  </r>
  <r>
    <s v="9912"/>
    <s v="偉聯"/>
    <x v="43"/>
    <n v="9"/>
    <n v="8.98"/>
    <n v="9.4"/>
    <n v="9.3000000000000007"/>
    <n v="9.3000000000000007"/>
    <n v="-4"/>
    <n v="1"/>
    <n v="-1"/>
    <n v="-3"/>
    <n v="1"/>
    <n v="0"/>
    <n v="0"/>
    <n v="0"/>
    <n v="0"/>
    <n v="0"/>
    <n v="-3.6000000000000002E-4"/>
    <n v="8.9800000000000001E-5"/>
    <n v="-9.4000000000000008E-5"/>
    <n v="-2.7900000000000001E-4"/>
    <n v="9.3000000000000011E-5"/>
    <n v="0"/>
    <n v="0"/>
    <n v="0"/>
    <n v="0"/>
    <n v="0"/>
  </r>
  <r>
    <s v="9914"/>
    <s v="美利達"/>
    <x v="68"/>
    <n v="306"/>
    <n v="301.5"/>
    <n v="308.5"/>
    <n v="310"/>
    <n v="321"/>
    <n v="178"/>
    <n v="-144"/>
    <n v="178"/>
    <n v="110"/>
    <n v="-134"/>
    <n v="110"/>
    <n v="-82"/>
    <n v="165"/>
    <n v="2"/>
    <n v="140"/>
    <n v="0.54468000000000005"/>
    <n v="-0.43415999999999999"/>
    <n v="0.54913000000000001"/>
    <n v="0.34100000000000003"/>
    <n v="-0.43014000000000002"/>
    <n v="0.33660000000000001"/>
    <n v="-0.24723000000000001"/>
    <n v="0.50902499999999995"/>
    <n v="6.1999999999999998E-3"/>
    <n v="0.44940000000000002"/>
  </r>
  <r>
    <s v="9917"/>
    <s v="中保科"/>
    <x v="2"/>
    <n v="91.3"/>
    <n v="92"/>
    <n v="93"/>
    <n v="91.6"/>
    <n v="91.3"/>
    <n v="-202"/>
    <n v="-12"/>
    <n v="38"/>
    <n v="-451"/>
    <n v="-207"/>
    <n v="0"/>
    <n v="0"/>
    <n v="0"/>
    <n v="0"/>
    <n v="0"/>
    <n v="-0.18442599999999998"/>
    <n v="-1.1039999999999999E-2"/>
    <n v="3.5340000000000003E-2"/>
    <n v="-0.41311599999999998"/>
    <n v="-0.18899099999999999"/>
    <n v="0"/>
    <n v="0"/>
    <n v="0"/>
    <n v="0"/>
    <n v="0"/>
  </r>
  <r>
    <s v="9918"/>
    <s v="欣天然"/>
    <x v="2"/>
    <n v="38.9"/>
    <n v="39"/>
    <n v="39.049999999999997"/>
    <n v="39.35"/>
    <n v="39.85"/>
    <n v="0"/>
    <n v="6"/>
    <n v="-1"/>
    <n v="-1"/>
    <n v="3"/>
    <n v="0"/>
    <n v="0"/>
    <n v="0"/>
    <n v="0"/>
    <n v="0"/>
    <n v="0"/>
    <n v="2.3400000000000001E-3"/>
    <n v="-3.9049999999999995E-4"/>
    <n v="-3.9350000000000002E-4"/>
    <n v="1.1955000000000002E-3"/>
    <n v="0"/>
    <n v="0"/>
    <n v="0"/>
    <n v="0"/>
    <n v="0"/>
  </r>
  <r>
    <s v="9919"/>
    <s v="康那香"/>
    <x v="2"/>
    <n v="36.85"/>
    <n v="35.450000000000003"/>
    <n v="36.450000000000003"/>
    <n v="36.5"/>
    <n v="36.299999999999997"/>
    <n v="-1044"/>
    <n v="1488"/>
    <n v="-1093"/>
    <n v="2"/>
    <n v="135"/>
    <n v="0"/>
    <n v="0"/>
    <n v="0"/>
    <n v="0"/>
    <n v="0"/>
    <n v="-0.384714"/>
    <n v="0.52749600000000008"/>
    <n v="-0.39839850000000004"/>
    <n v="7.2999999999999996E-4"/>
    <n v="4.9005E-2"/>
    <n v="0"/>
    <n v="0"/>
    <n v="0"/>
    <n v="0"/>
    <n v="0"/>
  </r>
  <r>
    <s v="9921"/>
    <s v="巨大"/>
    <x v="68"/>
    <n v="324"/>
    <n v="321.5"/>
    <n v="322.5"/>
    <n v="326"/>
    <n v="333"/>
    <n v="43"/>
    <n v="-137"/>
    <n v="15"/>
    <n v="26"/>
    <n v="68"/>
    <n v="0"/>
    <n v="11"/>
    <n v="5"/>
    <n v="0"/>
    <n v="80"/>
    <n v="0.13932"/>
    <n v="-0.44045499999999999"/>
    <n v="4.8375000000000001E-2"/>
    <n v="8.4760000000000002E-2"/>
    <n v="0.22644"/>
    <n v="0"/>
    <n v="3.5365000000000001E-2"/>
    <n v="1.6125E-2"/>
    <n v="0"/>
    <n v="0.26640000000000003"/>
  </r>
  <r>
    <s v="9924"/>
    <s v="福興"/>
    <x v="2"/>
    <n v="44.25"/>
    <n v="44.5"/>
    <n v="44.5"/>
    <n v="44.5"/>
    <n v="44.6"/>
    <n v="14"/>
    <n v="-37"/>
    <n v="-10"/>
    <n v="-5"/>
    <n v="82"/>
    <n v="0"/>
    <n v="0"/>
    <n v="0"/>
    <n v="0"/>
    <n v="0"/>
    <n v="6.195E-3"/>
    <n v="-1.6465E-2"/>
    <n v="-4.45E-3"/>
    <n v="-2.225E-3"/>
    <n v="3.6572E-2"/>
    <n v="0"/>
    <n v="0"/>
    <n v="0"/>
    <n v="0"/>
    <n v="0"/>
  </r>
  <r>
    <s v="9925"/>
    <s v="新保"/>
    <x v="2"/>
    <n v="38.450000000000003"/>
    <n v="38.299999999999997"/>
    <n v="38.299999999999997"/>
    <n v="38.25"/>
    <n v="38.200000000000003"/>
    <n v="100"/>
    <n v="-30"/>
    <n v="-52"/>
    <n v="-17"/>
    <n v="-21"/>
    <n v="0"/>
    <n v="0"/>
    <n v="0"/>
    <n v="0"/>
    <n v="0"/>
    <n v="3.8450000000000005E-2"/>
    <n v="-1.149E-2"/>
    <n v="-1.9916E-2"/>
    <n v="-6.5024999999999996E-3"/>
    <n v="-8.0219999999999996E-3"/>
    <n v="0"/>
    <n v="0"/>
    <n v="0"/>
    <n v="0"/>
    <n v="0"/>
  </r>
  <r>
    <s v="9926"/>
    <s v="新海"/>
    <x v="2"/>
    <n v="47.6"/>
    <n v="47.85"/>
    <n v="47.85"/>
    <n v="47.8"/>
    <n v="48.05"/>
    <n v="0"/>
    <n v="0"/>
    <n v="-1"/>
    <n v="-7"/>
    <n v="0"/>
    <n v="0"/>
    <n v="0"/>
    <n v="0"/>
    <n v="0"/>
    <n v="0"/>
    <n v="0"/>
    <n v="0"/>
    <n v="-4.7850000000000003E-4"/>
    <n v="-3.3459999999999996E-3"/>
    <n v="0"/>
    <n v="0"/>
    <n v="0"/>
    <n v="0"/>
    <n v="0"/>
    <n v="0"/>
  </r>
  <r>
    <s v="9927"/>
    <s v="泰銘"/>
    <x v="12"/>
    <n v="30.25"/>
    <n v="30.2"/>
    <n v="30.05"/>
    <n v="30"/>
    <n v="30.9"/>
    <n v="77"/>
    <n v="-83"/>
    <n v="-92"/>
    <n v="-10"/>
    <n v="138"/>
    <n v="0"/>
    <n v="0"/>
    <n v="0"/>
    <n v="0"/>
    <n v="0"/>
    <n v="2.3292500000000001E-2"/>
    <n v="-2.5065999999999998E-2"/>
    <n v="-2.7646E-2"/>
    <n v="-3.0000000000000001E-3"/>
    <n v="4.2641999999999999E-2"/>
    <n v="0"/>
    <n v="0"/>
    <n v="0"/>
    <n v="0"/>
    <n v="0"/>
  </r>
  <r>
    <s v="9928"/>
    <s v="中視"/>
    <x v="2"/>
    <n v="5.6"/>
    <n v="5.8"/>
    <n v="5.61"/>
    <n v="5.55"/>
    <n v="5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85"/>
    <n v="11.9"/>
    <n v="12"/>
    <n v="12"/>
    <n v="11.9"/>
    <n v="-4"/>
    <n v="0"/>
    <n v="0"/>
    <n v="-2"/>
    <n v="0"/>
    <n v="0"/>
    <n v="0"/>
    <n v="0"/>
    <n v="0"/>
    <n v="0"/>
    <n v="-4.7399999999999997E-4"/>
    <n v="0"/>
    <n v="0"/>
    <n v="-2.4000000000000001E-4"/>
    <n v="0"/>
    <n v="0"/>
    <n v="0"/>
    <n v="0"/>
    <n v="0"/>
    <n v="0"/>
  </r>
  <r>
    <s v="9930"/>
    <s v="中聯資源"/>
    <x v="2"/>
    <n v="45.9"/>
    <n v="45.9"/>
    <n v="46.05"/>
    <n v="45.8"/>
    <n v="46.4"/>
    <n v="4"/>
    <n v="-30"/>
    <n v="0"/>
    <n v="-31"/>
    <n v="12"/>
    <n v="0"/>
    <n v="0"/>
    <n v="0"/>
    <n v="0"/>
    <n v="0"/>
    <n v="1.836E-3"/>
    <n v="-1.3769999999999999E-2"/>
    <n v="0"/>
    <n v="-1.4197999999999999E-2"/>
    <n v="5.5679999999999992E-3"/>
    <n v="0"/>
    <n v="0"/>
    <n v="0"/>
    <n v="0"/>
    <n v="0"/>
  </r>
  <r>
    <s v="9931"/>
    <s v="欣高"/>
    <x v="2"/>
    <n v="40.5"/>
    <n v="40.75"/>
    <n v="40.75"/>
    <n v="40.1"/>
    <n v="40.75"/>
    <n v="2"/>
    <n v="0"/>
    <n v="0"/>
    <n v="-6"/>
    <n v="-1"/>
    <n v="0"/>
    <n v="0"/>
    <n v="0"/>
    <n v="0"/>
    <n v="0"/>
    <n v="8.0999999999999996E-4"/>
    <n v="0"/>
    <n v="0"/>
    <n v="-2.4060000000000002E-3"/>
    <n v="-4.0749999999999998E-4"/>
    <n v="0"/>
    <n v="0"/>
    <n v="0"/>
    <n v="0"/>
    <n v="0"/>
  </r>
  <r>
    <s v="9933"/>
    <s v="中鼎"/>
    <x v="2"/>
    <n v="36.85"/>
    <n v="37.15"/>
    <n v="37.1"/>
    <n v="37.85"/>
    <n v="37.799999999999997"/>
    <n v="60"/>
    <n v="133"/>
    <n v="78"/>
    <n v="-500"/>
    <n v="-430"/>
    <n v="0"/>
    <n v="0"/>
    <n v="0"/>
    <n v="0"/>
    <n v="0"/>
    <n v="2.2110000000000001E-2"/>
    <n v="4.9409499999999995E-2"/>
    <n v="2.8938000000000002E-2"/>
    <n v="-0.18925"/>
    <n v="-0.16253999999999999"/>
    <n v="0"/>
    <n v="0"/>
    <n v="0"/>
    <n v="0"/>
    <n v="0"/>
  </r>
  <r>
    <s v="9934"/>
    <s v="成霖"/>
    <x v="2"/>
    <n v="16.05"/>
    <n v="16.25"/>
    <n v="16.55"/>
    <n v="16.55"/>
    <n v="16.649999999999999"/>
    <n v="38"/>
    <n v="-220"/>
    <n v="-36"/>
    <n v="-147"/>
    <n v="-77"/>
    <n v="0"/>
    <n v="0"/>
    <n v="0"/>
    <n v="0"/>
    <n v="0"/>
    <n v="6.0989999999999994E-3"/>
    <n v="-3.5749999999999997E-2"/>
    <n v="-5.9580000000000006E-3"/>
    <n v="-2.4328499999999999E-2"/>
    <n v="-1.28205E-2"/>
    <n v="0"/>
    <n v="0"/>
    <n v="0"/>
    <n v="0"/>
    <n v="0"/>
  </r>
  <r>
    <s v="9935"/>
    <s v="慶豐富"/>
    <x v="2"/>
    <n v="22.2"/>
    <n v="22.5"/>
    <n v="22.2"/>
    <n v="22.35"/>
    <n v="22.4"/>
    <n v="149"/>
    <n v="4"/>
    <n v="-113"/>
    <n v="24"/>
    <n v="103"/>
    <n v="0"/>
    <n v="0"/>
    <n v="0"/>
    <n v="0"/>
    <n v="0"/>
    <n v="3.3077999999999996E-2"/>
    <n v="8.9999999999999998E-4"/>
    <n v="-2.5086000000000001E-2"/>
    <n v="5.3640000000000007E-3"/>
    <n v="2.3071999999999999E-2"/>
    <n v="0"/>
    <n v="0"/>
    <n v="0"/>
    <n v="0"/>
    <n v="0"/>
  </r>
  <r>
    <s v="9937"/>
    <s v="全國"/>
    <x v="2"/>
    <n v="47.35"/>
    <n v="47.5"/>
    <n v="47.1"/>
    <n v="47.15"/>
    <n v="47.15"/>
    <n v="-6"/>
    <n v="2"/>
    <n v="-7"/>
    <n v="-10"/>
    <n v="-2"/>
    <n v="0"/>
    <n v="0"/>
    <n v="0"/>
    <n v="0"/>
    <n v="0"/>
    <n v="-2.8410000000000002E-3"/>
    <n v="9.5E-4"/>
    <n v="-3.297E-3"/>
    <n v="-4.7149999999999996E-3"/>
    <n v="-9.4299999999999994E-4"/>
    <n v="0"/>
    <n v="0"/>
    <n v="0"/>
    <n v="0"/>
    <n v="0"/>
  </r>
  <r>
    <s v="9938"/>
    <s v="百和"/>
    <x v="2"/>
    <n v="95.1"/>
    <n v="94.1"/>
    <n v="94.8"/>
    <n v="94.2"/>
    <n v="94.3"/>
    <n v="258"/>
    <n v="-481"/>
    <n v="147"/>
    <n v="62"/>
    <n v="182"/>
    <n v="-99"/>
    <n v="250"/>
    <n v="0"/>
    <n v="0"/>
    <n v="0"/>
    <n v="0.24535799999999999"/>
    <n v="-0.452621"/>
    <n v="0.13935600000000001"/>
    <n v="5.8404000000000005E-2"/>
    <n v="0.17162599999999997"/>
    <n v="-9.4148999999999997E-2"/>
    <n v="0.23524999999999999"/>
    <n v="0"/>
    <n v="0"/>
    <n v="0"/>
  </r>
  <r>
    <s v="9939"/>
    <s v="宏全"/>
    <x v="2"/>
    <n v="70.099999999999994"/>
    <n v="71"/>
    <n v="71.099999999999994"/>
    <n v="70.099999999999994"/>
    <n v="70.5"/>
    <n v="74"/>
    <n v="8"/>
    <n v="139"/>
    <n v="-18"/>
    <n v="255"/>
    <n v="0"/>
    <n v="0"/>
    <n v="0"/>
    <n v="103"/>
    <n v="50"/>
    <n v="5.1873999999999997E-2"/>
    <n v="5.6800000000000002E-3"/>
    <n v="9.8829E-2"/>
    <n v="-1.2617999999999999E-2"/>
    <n v="0.17977499999999999"/>
    <n v="0"/>
    <n v="0"/>
    <n v="0"/>
    <n v="7.2202999999999989E-2"/>
    <n v="3.5249999999999997E-2"/>
  </r>
  <r>
    <s v="9940"/>
    <s v="信義"/>
    <x v="2"/>
    <n v="30.1"/>
    <n v="30"/>
    <n v="30.55"/>
    <n v="30.4"/>
    <n v="30.5"/>
    <n v="57"/>
    <n v="48"/>
    <n v="138"/>
    <n v="-158"/>
    <n v="146"/>
    <n v="0"/>
    <n v="0"/>
    <n v="0"/>
    <n v="0"/>
    <n v="0"/>
    <n v="1.7157000000000002E-2"/>
    <n v="1.44E-2"/>
    <n v="4.2159000000000002E-2"/>
    <n v="-4.8031999999999998E-2"/>
    <n v="4.453E-2"/>
    <n v="0"/>
    <n v="0"/>
    <n v="0"/>
    <n v="0"/>
    <n v="0"/>
  </r>
  <r>
    <s v="9941"/>
    <s v="裕融"/>
    <x v="2"/>
    <n v="131.5"/>
    <n v="131.5"/>
    <n v="132.5"/>
    <n v="135"/>
    <n v="136.5"/>
    <n v="113"/>
    <n v="-34"/>
    <n v="45"/>
    <n v="74"/>
    <n v="-99"/>
    <n v="0"/>
    <n v="7"/>
    <n v="3"/>
    <n v="0"/>
    <n v="0"/>
    <n v="0.148595"/>
    <n v="-4.471E-2"/>
    <n v="5.9624999999999997E-2"/>
    <n v="9.9900000000000003E-2"/>
    <n v="-0.13513500000000001"/>
    <n v="0"/>
    <n v="9.2049999999999996E-3"/>
    <n v="3.9750000000000002E-3"/>
    <n v="0"/>
    <n v="0"/>
  </r>
  <r>
    <s v="9942"/>
    <s v="茂順"/>
    <x v="6"/>
    <n v="87.8"/>
    <n v="88.9"/>
    <n v="89.8"/>
    <n v="89.1"/>
    <n v="90.3"/>
    <n v="42"/>
    <n v="-43"/>
    <n v="6"/>
    <n v="1"/>
    <n v="30"/>
    <n v="0"/>
    <n v="0"/>
    <n v="0"/>
    <n v="0"/>
    <n v="0"/>
    <n v="3.6875999999999999E-2"/>
    <n v="-3.8227000000000004E-2"/>
    <n v="5.3879999999999996E-3"/>
    <n v="8.9099999999999997E-4"/>
    <n v="2.7089999999999999E-2"/>
    <n v="0"/>
    <n v="0"/>
    <n v="0"/>
    <n v="0"/>
    <n v="0"/>
  </r>
  <r>
    <s v="9943"/>
    <s v="好樂迪"/>
    <x v="3"/>
    <n v="61.7"/>
    <n v="61.7"/>
    <n v="62"/>
    <n v="61.9"/>
    <n v="62.1"/>
    <n v="57"/>
    <n v="45"/>
    <n v="53"/>
    <n v="50"/>
    <n v="61"/>
    <n v="0"/>
    <n v="0"/>
    <n v="0"/>
    <n v="0"/>
    <n v="0"/>
    <n v="3.5168999999999999E-2"/>
    <n v="2.7765000000000001E-2"/>
    <n v="3.286E-2"/>
    <n v="3.0949999999999998E-2"/>
    <n v="3.7880999999999998E-2"/>
    <n v="0"/>
    <n v="0"/>
    <n v="0"/>
    <n v="0"/>
    <n v="0"/>
  </r>
  <r>
    <s v="9944"/>
    <s v="新麗"/>
    <x v="2"/>
    <n v="21.45"/>
    <n v="21.6"/>
    <n v="21.95"/>
    <n v="22"/>
    <n v="21.95"/>
    <n v="-43"/>
    <n v="-81"/>
    <n v="191"/>
    <n v="-58"/>
    <n v="-19"/>
    <n v="0"/>
    <n v="0"/>
    <n v="0"/>
    <n v="0"/>
    <n v="0"/>
    <n v="-9.2235000000000008E-3"/>
    <n v="-1.7496000000000001E-2"/>
    <n v="4.1924499999999996E-2"/>
    <n v="-1.2760000000000001E-2"/>
    <n v="-4.1704999999999997E-3"/>
    <n v="0"/>
    <n v="0"/>
    <n v="0"/>
    <n v="0"/>
    <n v="0"/>
  </r>
  <r>
    <s v="9945"/>
    <s v="潤泰新"/>
    <x v="2"/>
    <n v="51.5"/>
    <n v="51.7"/>
    <n v="51.8"/>
    <n v="52"/>
    <n v="52.4"/>
    <n v="77"/>
    <n v="-801"/>
    <n v="-64"/>
    <n v="-228"/>
    <n v="-202"/>
    <n v="0"/>
    <n v="37"/>
    <n v="18"/>
    <n v="0"/>
    <n v="0"/>
    <n v="3.9655000000000003E-2"/>
    <n v="-0.41411700000000007"/>
    <n v="-3.3152000000000001E-2"/>
    <n v="-0.11856"/>
    <n v="-0.105848"/>
    <n v="0"/>
    <n v="1.9129E-2"/>
    <n v="9.323999999999999E-3"/>
    <n v="0"/>
    <n v="0"/>
  </r>
  <r>
    <s v="9946"/>
    <s v="三發地產"/>
    <x v="5"/>
    <n v="14.55"/>
    <n v="14.85"/>
    <n v="15.3"/>
    <n v="15.15"/>
    <n v="15.1"/>
    <n v="-42"/>
    <n v="-5"/>
    <n v="11"/>
    <n v="-55"/>
    <n v="36"/>
    <n v="0"/>
    <n v="0"/>
    <n v="0"/>
    <n v="0"/>
    <n v="0"/>
    <n v="-6.1110000000000001E-3"/>
    <n v="-7.425E-4"/>
    <n v="1.683E-3"/>
    <n v="-8.3324999999999996E-3"/>
    <n v="5.4359999999999999E-3"/>
    <n v="0"/>
    <n v="0"/>
    <n v="0"/>
    <n v="0"/>
    <n v="0"/>
  </r>
  <r>
    <s v="9949"/>
    <s v="琉園"/>
    <x v="2"/>
    <n v="10.85"/>
    <n v="10.9"/>
    <n v="10.95"/>
    <n v="11"/>
    <n v="11"/>
    <n v="6"/>
    <n v="1"/>
    <n v="0"/>
    <n v="0"/>
    <n v="0"/>
    <n v="0"/>
    <n v="0"/>
    <n v="0"/>
    <n v="0"/>
    <n v="0"/>
    <n v="6.5099999999999999E-4"/>
    <n v="1.0900000000000001E-4"/>
    <n v="0"/>
    <n v="0"/>
    <n v="0"/>
    <n v="0"/>
    <n v="0"/>
    <n v="0"/>
    <n v="0"/>
    <n v="0"/>
  </r>
  <r>
    <s v="9950"/>
    <s v="萬國通"/>
    <x v="4"/>
    <n v="10.6"/>
    <n v="10.7"/>
    <n v="10.7"/>
    <n v="10.8"/>
    <n v="10.75"/>
    <n v="0"/>
    <n v="0"/>
    <n v="0"/>
    <n v="0"/>
    <n v="1"/>
    <n v="0"/>
    <n v="0"/>
    <n v="0"/>
    <n v="0"/>
    <n v="0"/>
    <n v="0"/>
    <n v="0"/>
    <n v="0"/>
    <n v="0"/>
    <n v="1.075E-4"/>
    <n v="0"/>
    <n v="0"/>
    <n v="0"/>
    <n v="0"/>
    <n v="0"/>
  </r>
  <r>
    <s v="9951"/>
    <s v="皇田"/>
    <x v="6"/>
    <n v="87.9"/>
    <n v="88.9"/>
    <n v="90"/>
    <n v="89"/>
    <n v="89.7"/>
    <n v="26"/>
    <n v="-84"/>
    <n v="-20"/>
    <n v="11"/>
    <n v="26"/>
    <n v="0"/>
    <n v="0"/>
    <n v="0"/>
    <n v="0"/>
    <n v="0"/>
    <n v="2.2853999999999999E-2"/>
    <n v="-7.4676000000000006E-2"/>
    <n v="-1.7999999999999999E-2"/>
    <n v="9.7900000000000001E-3"/>
    <n v="2.3322000000000002E-2"/>
    <n v="0"/>
    <n v="0"/>
    <n v="0"/>
    <n v="0"/>
    <n v="0"/>
  </r>
  <r>
    <s v="9955"/>
    <s v="佳龍"/>
    <x v="2"/>
    <n v="18.5"/>
    <n v="18.2"/>
    <n v="18.55"/>
    <n v="18.600000000000001"/>
    <n v="20.45"/>
    <n v="59"/>
    <n v="-55"/>
    <n v="58"/>
    <n v="-41"/>
    <n v="201"/>
    <n v="0"/>
    <n v="0"/>
    <n v="0"/>
    <n v="0"/>
    <n v="0"/>
    <n v="1.0914999999999999E-2"/>
    <n v="-1.001E-2"/>
    <n v="1.0759000000000001E-2"/>
    <n v="-7.626E-3"/>
    <n v="4.1104499999999995E-2"/>
    <n v="0"/>
    <n v="0"/>
    <n v="0"/>
    <n v="0"/>
    <n v="0"/>
  </r>
  <r>
    <s v="9958"/>
    <s v="世紀鋼"/>
    <x v="12"/>
    <n v="103.5"/>
    <n v="103.5"/>
    <n v="104.5"/>
    <n v="105.5"/>
    <n v="106"/>
    <n v="-50"/>
    <n v="-23"/>
    <n v="102"/>
    <n v="161"/>
    <n v="577"/>
    <n v="0"/>
    <n v="-330"/>
    <n v="-458"/>
    <n v="-300"/>
    <n v="6"/>
    <n v="-5.1749999999999997E-2"/>
    <n v="-2.3805E-2"/>
    <n v="0.10659"/>
    <n v="0.16985500000000001"/>
    <n v="0.61162000000000005"/>
    <n v="0"/>
    <n v="-0.34155000000000002"/>
    <n v="-0.47860999999999998"/>
    <n v="-0.3165"/>
    <n v="6.3600000000000002E-3"/>
  </r>
  <r>
    <s v="9960"/>
    <s v="邁達康"/>
    <x v="69"/>
    <n v="27.4"/>
    <n v="27.25"/>
    <n v="27.1"/>
    <n v="27.1"/>
    <n v="27.35"/>
    <n v="2"/>
    <n v="-6"/>
    <n v="-4"/>
    <n v="-2"/>
    <n v="1"/>
    <n v="0"/>
    <n v="0"/>
    <n v="0"/>
    <n v="0"/>
    <n v="0"/>
    <n v="5.4799999999999998E-4"/>
    <n v="-1.635E-3"/>
    <n v="-1.0840000000000001E-3"/>
    <n v="-5.4200000000000006E-4"/>
    <n v="2.7350000000000003E-4"/>
    <n v="0"/>
    <n v="0"/>
    <n v="0"/>
    <n v="0"/>
    <n v="0"/>
  </r>
  <r>
    <s v="9962"/>
    <s v="有益"/>
    <x v="12"/>
    <n v="10.85"/>
    <n v="10.5"/>
    <n v="10.6"/>
    <n v="10.65"/>
    <n v="11.15"/>
    <n v="82"/>
    <n v="0"/>
    <n v="-2"/>
    <n v="2"/>
    <n v="19"/>
    <n v="0"/>
    <n v="0"/>
    <n v="0"/>
    <n v="0"/>
    <n v="0"/>
    <n v="8.8969999999999987E-3"/>
    <n v="0"/>
    <n v="-2.12E-4"/>
    <n v="2.13E-4"/>
    <n v="2.1185000000000002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106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103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5"/>
  <sheetViews>
    <sheetView workbookViewId="0">
      <selection activeCell="A43" sqref="A43:A231"/>
    </sheetView>
  </sheetViews>
  <sheetFormatPr defaultRowHeight="16.5" x14ac:dyDescent="0.25"/>
  <cols>
    <col min="1" max="1" width="61" style="30" customWidth="1"/>
    <col min="2" max="2" width="30.28515625" style="30" customWidth="1"/>
    <col min="3" max="3" width="20.28515625" style="30" customWidth="1"/>
    <col min="4" max="4" width="25.85546875" style="30" customWidth="1"/>
    <col min="5" max="16384" width="9.140625" style="30"/>
  </cols>
  <sheetData>
    <row r="1" spans="1:11" x14ac:dyDescent="0.25">
      <c r="A1" s="30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30" t="s">
        <v>3716</v>
      </c>
      <c r="C1" s="31" t="str">
        <f ca="1">LEFT(TEXT(TODAY(),"YYYYMMDD"),4)</f>
        <v>2021</v>
      </c>
      <c r="D1" s="30" t="s">
        <v>3717</v>
      </c>
      <c r="H1" s="30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30" t="s">
        <v>3718</v>
      </c>
      <c r="J1" s="31" t="str">
        <f ca="1">LEFT(TEXT(TODAY(),"YYYYMMDD"),4)</f>
        <v>2021</v>
      </c>
      <c r="K1" s="30" t="s">
        <v>3719</v>
      </c>
    </row>
    <row r="2" spans="1:11" x14ac:dyDescent="0.25">
      <c r="A2" s="30" t="s">
        <v>3720</v>
      </c>
      <c r="B2" s="30" t="s">
        <v>3721</v>
      </c>
      <c r="C2" s="30" t="s">
        <v>3722</v>
      </c>
      <c r="D2" s="30" t="s">
        <v>3723</v>
      </c>
      <c r="H2" s="30" t="s">
        <v>3672</v>
      </c>
      <c r="I2" s="30" t="s">
        <v>3673</v>
      </c>
      <c r="J2" s="30" t="s">
        <v>3724</v>
      </c>
      <c r="K2" s="30" t="s">
        <v>3725</v>
      </c>
    </row>
    <row r="3" spans="1:11" x14ac:dyDescent="0.25">
      <c r="A3" s="30" t="s">
        <v>3726</v>
      </c>
      <c r="C3" s="30" t="s">
        <v>3727</v>
      </c>
      <c r="D3" s="30" t="s">
        <v>3728</v>
      </c>
      <c r="E3" s="30" t="s">
        <v>3729</v>
      </c>
      <c r="H3" s="30">
        <v>1101</v>
      </c>
      <c r="I3" s="30" t="s">
        <v>1762</v>
      </c>
      <c r="J3" s="30" t="s">
        <v>3730</v>
      </c>
      <c r="K3" s="30" t="s">
        <v>3514</v>
      </c>
    </row>
    <row r="4" spans="1:11" x14ac:dyDescent="0.25">
      <c r="A4" s="30" t="s">
        <v>3731</v>
      </c>
      <c r="C4" s="30" t="s">
        <v>3732</v>
      </c>
      <c r="D4" s="30" t="s">
        <v>3733</v>
      </c>
      <c r="E4" s="30" t="s">
        <v>3734</v>
      </c>
      <c r="H4" s="30">
        <v>1102</v>
      </c>
      <c r="I4" s="30" t="s">
        <v>1763</v>
      </c>
      <c r="J4" s="30" t="s">
        <v>3730</v>
      </c>
      <c r="K4" s="30" t="s">
        <v>3514</v>
      </c>
    </row>
    <row r="5" spans="1:11" x14ac:dyDescent="0.25">
      <c r="A5" s="30" t="s">
        <v>3735</v>
      </c>
      <c r="C5" s="30" t="s">
        <v>3736</v>
      </c>
      <c r="D5" s="30" t="s">
        <v>3737</v>
      </c>
      <c r="E5" s="30" t="s">
        <v>3734</v>
      </c>
      <c r="H5" s="30">
        <v>1103</v>
      </c>
      <c r="I5" s="30" t="s">
        <v>1764</v>
      </c>
      <c r="J5" s="30" t="s">
        <v>3730</v>
      </c>
      <c r="K5" s="30" t="s">
        <v>3514</v>
      </c>
    </row>
    <row r="6" spans="1:11" x14ac:dyDescent="0.25">
      <c r="A6" s="30" t="s">
        <v>3738</v>
      </c>
      <c r="C6" s="30" t="s">
        <v>3739</v>
      </c>
      <c r="D6" s="30" t="s">
        <v>3740</v>
      </c>
      <c r="E6" s="30" t="s">
        <v>3741</v>
      </c>
      <c r="H6" s="30">
        <v>1104</v>
      </c>
      <c r="I6" s="30" t="s">
        <v>1765</v>
      </c>
      <c r="J6" s="30" t="s">
        <v>3730</v>
      </c>
      <c r="K6" s="30" t="s">
        <v>3514</v>
      </c>
    </row>
    <row r="7" spans="1:11" x14ac:dyDescent="0.25">
      <c r="A7" s="30" t="s">
        <v>3738</v>
      </c>
      <c r="C7" s="30" t="s">
        <v>3742</v>
      </c>
      <c r="D7" s="30" t="s">
        <v>3743</v>
      </c>
      <c r="E7" s="30" t="s">
        <v>3729</v>
      </c>
      <c r="H7" s="30">
        <v>1108</v>
      </c>
      <c r="I7" s="30" t="s">
        <v>1766</v>
      </c>
      <c r="J7" s="30" t="s">
        <v>3730</v>
      </c>
      <c r="K7" s="30" t="s">
        <v>3514</v>
      </c>
    </row>
    <row r="8" spans="1:11" x14ac:dyDescent="0.25">
      <c r="A8" s="30" t="s">
        <v>3744</v>
      </c>
      <c r="C8" s="30" t="s">
        <v>3745</v>
      </c>
      <c r="D8" s="30" t="s">
        <v>3746</v>
      </c>
      <c r="E8" s="30" t="s">
        <v>3729</v>
      </c>
      <c r="H8" s="30">
        <v>1109</v>
      </c>
      <c r="I8" s="30" t="s">
        <v>1767</v>
      </c>
      <c r="J8" s="30" t="s">
        <v>3730</v>
      </c>
      <c r="K8" s="30" t="s">
        <v>3514</v>
      </c>
    </row>
    <row r="9" spans="1:11" x14ac:dyDescent="0.25">
      <c r="A9" s="30" t="s">
        <v>3747</v>
      </c>
      <c r="C9" s="30" t="s">
        <v>3748</v>
      </c>
      <c r="D9" s="30" t="s">
        <v>3749</v>
      </c>
      <c r="E9" s="30" t="s">
        <v>3741</v>
      </c>
      <c r="H9" s="30">
        <v>1110</v>
      </c>
      <c r="I9" s="30" t="s">
        <v>1768</v>
      </c>
      <c r="J9" s="30" t="s">
        <v>3730</v>
      </c>
      <c r="K9" s="30" t="s">
        <v>3514</v>
      </c>
    </row>
    <row r="10" spans="1:11" x14ac:dyDescent="0.25">
      <c r="A10" s="30" t="s">
        <v>3750</v>
      </c>
      <c r="C10" s="30" t="s">
        <v>3751</v>
      </c>
      <c r="D10" s="30" t="s">
        <v>3752</v>
      </c>
      <c r="E10" s="30" t="s">
        <v>3753</v>
      </c>
      <c r="H10" s="30">
        <v>1201</v>
      </c>
      <c r="I10" s="30" t="s">
        <v>1769</v>
      </c>
      <c r="J10" s="30" t="s">
        <v>3754</v>
      </c>
      <c r="K10" s="30" t="s">
        <v>3515</v>
      </c>
    </row>
    <row r="11" spans="1:11" x14ac:dyDescent="0.25">
      <c r="A11" s="30" t="s">
        <v>3755</v>
      </c>
      <c r="C11" s="30" t="s">
        <v>3756</v>
      </c>
      <c r="D11" s="30" t="s">
        <v>3757</v>
      </c>
      <c r="E11" s="30" t="s">
        <v>3758</v>
      </c>
      <c r="H11" s="30">
        <v>1203</v>
      </c>
      <c r="I11" s="30" t="s">
        <v>1770</v>
      </c>
      <c r="J11" s="30" t="s">
        <v>3754</v>
      </c>
      <c r="K11" s="30" t="s">
        <v>3515</v>
      </c>
    </row>
    <row r="12" spans="1:11" x14ac:dyDescent="0.25">
      <c r="A12" s="30" t="s">
        <v>3759</v>
      </c>
      <c r="C12" s="30" t="s">
        <v>3760</v>
      </c>
      <c r="D12" s="30" t="s">
        <v>3761</v>
      </c>
      <c r="E12" s="30" t="s">
        <v>3762</v>
      </c>
      <c r="H12" s="30">
        <v>1210</v>
      </c>
      <c r="I12" s="30" t="s">
        <v>1771</v>
      </c>
      <c r="J12" s="30" t="s">
        <v>3754</v>
      </c>
      <c r="K12" s="30" t="s">
        <v>3515</v>
      </c>
    </row>
    <row r="13" spans="1:11" x14ac:dyDescent="0.25">
      <c r="A13" s="30" t="s">
        <v>3763</v>
      </c>
      <c r="C13" s="30" t="s">
        <v>3764</v>
      </c>
      <c r="D13" s="30" t="s">
        <v>3765</v>
      </c>
      <c r="E13" s="30" t="s">
        <v>3729</v>
      </c>
      <c r="H13" s="30">
        <v>1213</v>
      </c>
      <c r="I13" s="30" t="s">
        <v>1772</v>
      </c>
      <c r="J13" s="30" t="s">
        <v>3754</v>
      </c>
      <c r="K13" s="30" t="s">
        <v>3515</v>
      </c>
    </row>
    <row r="14" spans="1:11" x14ac:dyDescent="0.25">
      <c r="A14" s="30" t="s">
        <v>3766</v>
      </c>
      <c r="C14" s="30" t="s">
        <v>3767</v>
      </c>
      <c r="D14" s="30" t="s">
        <v>3768</v>
      </c>
      <c r="E14" s="30" t="s">
        <v>3734</v>
      </c>
      <c r="H14" s="30">
        <v>1215</v>
      </c>
      <c r="I14" s="30" t="s">
        <v>1773</v>
      </c>
      <c r="J14" s="30" t="s">
        <v>3754</v>
      </c>
      <c r="K14" s="30" t="s">
        <v>3515</v>
      </c>
    </row>
    <row r="15" spans="1:11" x14ac:dyDescent="0.25">
      <c r="A15" s="30" t="s">
        <v>3769</v>
      </c>
      <c r="C15" s="30" t="s">
        <v>3770</v>
      </c>
      <c r="D15" s="30" t="s">
        <v>3771</v>
      </c>
      <c r="E15" s="30" t="s">
        <v>3729</v>
      </c>
      <c r="H15" s="30">
        <v>1216</v>
      </c>
      <c r="I15" s="30" t="s">
        <v>1774</v>
      </c>
      <c r="J15" s="30" t="s">
        <v>3754</v>
      </c>
      <c r="K15" s="30" t="s">
        <v>3515</v>
      </c>
    </row>
    <row r="16" spans="1:11" x14ac:dyDescent="0.25">
      <c r="A16" s="30" t="s">
        <v>3772</v>
      </c>
      <c r="C16" s="30" t="s">
        <v>3773</v>
      </c>
      <c r="D16" s="30" t="s">
        <v>3774</v>
      </c>
      <c r="E16" s="30" t="s">
        <v>3741</v>
      </c>
      <c r="H16" s="30">
        <v>1217</v>
      </c>
      <c r="I16" s="30" t="s">
        <v>1775</v>
      </c>
      <c r="J16" s="30" t="s">
        <v>3754</v>
      </c>
      <c r="K16" s="30" t="s">
        <v>3515</v>
      </c>
    </row>
    <row r="17" spans="1:11" x14ac:dyDescent="0.25">
      <c r="A17" s="30" t="s">
        <v>3775</v>
      </c>
      <c r="C17" s="30" t="s">
        <v>3776</v>
      </c>
      <c r="D17" s="30" t="s">
        <v>3777</v>
      </c>
      <c r="E17" s="30" t="s">
        <v>3729</v>
      </c>
      <c r="H17" s="30">
        <v>1218</v>
      </c>
      <c r="I17" s="30" t="s">
        <v>1776</v>
      </c>
      <c r="J17" s="30" t="s">
        <v>3754</v>
      </c>
      <c r="K17" s="30" t="s">
        <v>3515</v>
      </c>
    </row>
    <row r="18" spans="1:11" x14ac:dyDescent="0.25">
      <c r="A18" s="30" t="s">
        <v>3778</v>
      </c>
      <c r="B18" s="30" t="s">
        <v>3779</v>
      </c>
      <c r="C18" s="30" t="s">
        <v>3780</v>
      </c>
      <c r="D18" s="30" t="s">
        <v>3781</v>
      </c>
      <c r="E18" s="30" t="s">
        <v>3729</v>
      </c>
      <c r="H18" s="30">
        <v>1219</v>
      </c>
      <c r="I18" s="30" t="s">
        <v>1777</v>
      </c>
      <c r="J18" s="30" t="s">
        <v>3754</v>
      </c>
      <c r="K18" s="30" t="s">
        <v>3515</v>
      </c>
    </row>
    <row r="19" spans="1:11" x14ac:dyDescent="0.25">
      <c r="A19" s="30" t="s">
        <v>3782</v>
      </c>
      <c r="B19" s="30">
        <v>50</v>
      </c>
      <c r="C19" s="30" t="s">
        <v>3783</v>
      </c>
      <c r="D19" s="30" t="s">
        <v>3784</v>
      </c>
      <c r="E19" s="30" t="s">
        <v>3729</v>
      </c>
      <c r="H19" s="30">
        <v>1220</v>
      </c>
      <c r="I19" s="30" t="s">
        <v>1778</v>
      </c>
      <c r="J19" s="30" t="s">
        <v>3754</v>
      </c>
      <c r="K19" s="30" t="s">
        <v>3515</v>
      </c>
    </row>
    <row r="20" spans="1:11" x14ac:dyDescent="0.25">
      <c r="A20" s="30" t="s">
        <v>3785</v>
      </c>
      <c r="B20" s="30">
        <v>56</v>
      </c>
      <c r="C20" s="30" t="s">
        <v>3786</v>
      </c>
      <c r="D20" s="30" t="s">
        <v>3787</v>
      </c>
      <c r="E20" s="30" t="s">
        <v>3741</v>
      </c>
      <c r="H20" s="30">
        <v>1225</v>
      </c>
      <c r="I20" s="30" t="s">
        <v>1779</v>
      </c>
      <c r="J20" s="30" t="s">
        <v>3754</v>
      </c>
      <c r="K20" s="30" t="s">
        <v>3515</v>
      </c>
    </row>
    <row r="21" spans="1:11" x14ac:dyDescent="0.25">
      <c r="A21" s="30" t="s">
        <v>3788</v>
      </c>
      <c r="B21" s="30">
        <v>61</v>
      </c>
      <c r="C21" s="30" t="s">
        <v>3789</v>
      </c>
      <c r="D21" s="30" t="s">
        <v>3790</v>
      </c>
      <c r="E21" s="30" t="s">
        <v>3729</v>
      </c>
      <c r="H21" s="30">
        <v>1227</v>
      </c>
      <c r="I21" s="30" t="s">
        <v>1780</v>
      </c>
      <c r="J21" s="30" t="s">
        <v>3754</v>
      </c>
      <c r="K21" s="30" t="s">
        <v>3515</v>
      </c>
    </row>
    <row r="22" spans="1:11" x14ac:dyDescent="0.25">
      <c r="A22" s="30" t="s">
        <v>3791</v>
      </c>
      <c r="B22" s="30">
        <v>6205</v>
      </c>
      <c r="C22" s="30" t="s">
        <v>3792</v>
      </c>
      <c r="D22" s="30" t="s">
        <v>3793</v>
      </c>
      <c r="E22" s="30" t="s">
        <v>3741</v>
      </c>
      <c r="H22" s="30">
        <v>1229</v>
      </c>
      <c r="I22" s="30" t="s">
        <v>1781</v>
      </c>
      <c r="J22" s="30" t="s">
        <v>3754</v>
      </c>
      <c r="K22" s="30" t="s">
        <v>3515</v>
      </c>
    </row>
    <row r="23" spans="1:11" x14ac:dyDescent="0.25">
      <c r="A23" s="30" t="s">
        <v>3794</v>
      </c>
      <c r="B23" s="30">
        <v>6206</v>
      </c>
      <c r="C23" s="30" t="s">
        <v>3795</v>
      </c>
      <c r="D23" s="30" t="s">
        <v>3796</v>
      </c>
      <c r="E23" s="30" t="s">
        <v>3741</v>
      </c>
      <c r="H23" s="30">
        <v>1231</v>
      </c>
      <c r="I23" s="30" t="s">
        <v>1782</v>
      </c>
      <c r="J23" s="30" t="s">
        <v>3754</v>
      </c>
      <c r="K23" s="30" t="s">
        <v>3515</v>
      </c>
    </row>
    <row r="24" spans="1:11" x14ac:dyDescent="0.25">
      <c r="A24" s="30" t="s">
        <v>3797</v>
      </c>
      <c r="B24" s="30">
        <v>6207</v>
      </c>
      <c r="C24" s="30" t="s">
        <v>3798</v>
      </c>
      <c r="D24" s="30" t="s">
        <v>3799</v>
      </c>
      <c r="E24" s="30" t="s">
        <v>3729</v>
      </c>
      <c r="H24" s="30">
        <v>1232</v>
      </c>
      <c r="I24" s="30" t="s">
        <v>1783</v>
      </c>
      <c r="J24" s="30" t="s">
        <v>3754</v>
      </c>
      <c r="K24" s="30" t="s">
        <v>3515</v>
      </c>
    </row>
    <row r="25" spans="1:11" x14ac:dyDescent="0.25">
      <c r="A25" s="30" t="s">
        <v>3800</v>
      </c>
      <c r="B25" s="30">
        <v>636</v>
      </c>
      <c r="C25" s="30" t="s">
        <v>3801</v>
      </c>
      <c r="D25" s="30" t="s">
        <v>3802</v>
      </c>
      <c r="E25" s="30" t="s">
        <v>3741</v>
      </c>
      <c r="H25" s="30">
        <v>1233</v>
      </c>
      <c r="I25" s="30" t="s">
        <v>1784</v>
      </c>
      <c r="J25" s="30" t="s">
        <v>3754</v>
      </c>
      <c r="K25" s="30" t="s">
        <v>3515</v>
      </c>
    </row>
    <row r="26" spans="1:11" x14ac:dyDescent="0.25">
      <c r="A26" s="30" t="s">
        <v>3803</v>
      </c>
      <c r="B26" s="30">
        <v>639</v>
      </c>
      <c r="C26" s="30" t="s">
        <v>3804</v>
      </c>
      <c r="D26" s="30" t="s">
        <v>3805</v>
      </c>
      <c r="E26" s="30" t="s">
        <v>3741</v>
      </c>
      <c r="H26" s="30">
        <v>1234</v>
      </c>
      <c r="I26" s="30" t="s">
        <v>1785</v>
      </c>
      <c r="J26" s="30" t="s">
        <v>3754</v>
      </c>
      <c r="K26" s="30" t="s">
        <v>3515</v>
      </c>
    </row>
    <row r="27" spans="1:11" x14ac:dyDescent="0.25">
      <c r="A27" s="30" t="s">
        <v>3806</v>
      </c>
      <c r="B27" s="30">
        <v>643</v>
      </c>
      <c r="C27" s="30" t="s">
        <v>3807</v>
      </c>
      <c r="D27" s="30" t="s">
        <v>3808</v>
      </c>
      <c r="E27" s="30" t="s">
        <v>3762</v>
      </c>
      <c r="H27" s="30">
        <v>1235</v>
      </c>
      <c r="I27" s="30" t="s">
        <v>1786</v>
      </c>
      <c r="J27" s="30" t="s">
        <v>3754</v>
      </c>
      <c r="K27" s="30" t="s">
        <v>3515</v>
      </c>
    </row>
    <row r="28" spans="1:11" x14ac:dyDescent="0.25">
      <c r="A28" s="30" t="s">
        <v>1762</v>
      </c>
      <c r="B28" s="30">
        <v>1101</v>
      </c>
      <c r="C28" s="30" t="s">
        <v>3809</v>
      </c>
      <c r="D28" s="30" t="s">
        <v>3810</v>
      </c>
      <c r="E28" s="30" t="s">
        <v>3734</v>
      </c>
      <c r="H28" s="30">
        <v>1236</v>
      </c>
      <c r="I28" s="30" t="s">
        <v>1787</v>
      </c>
      <c r="J28" s="30" t="s">
        <v>3754</v>
      </c>
      <c r="K28" s="30" t="s">
        <v>3515</v>
      </c>
    </row>
    <row r="29" spans="1:11" x14ac:dyDescent="0.25">
      <c r="A29" s="30" t="s">
        <v>1763</v>
      </c>
      <c r="B29" s="30">
        <v>1102</v>
      </c>
      <c r="C29" s="30" t="s">
        <v>3811</v>
      </c>
      <c r="D29" s="30" t="s">
        <v>3812</v>
      </c>
      <c r="E29" s="30" t="s">
        <v>3741</v>
      </c>
      <c r="H29" s="30">
        <v>1240</v>
      </c>
      <c r="I29" s="30" t="s">
        <v>1788</v>
      </c>
      <c r="J29" s="30" t="s">
        <v>3813</v>
      </c>
      <c r="K29" s="30" t="s">
        <v>3516</v>
      </c>
    </row>
    <row r="30" spans="1:11" x14ac:dyDescent="0.25">
      <c r="A30" s="30" t="s">
        <v>1771</v>
      </c>
      <c r="B30" s="30">
        <v>1210</v>
      </c>
      <c r="C30" s="30" t="s">
        <v>3814</v>
      </c>
      <c r="D30" s="30" t="s">
        <v>3815</v>
      </c>
      <c r="E30" s="30" t="s">
        <v>3753</v>
      </c>
      <c r="H30" s="30">
        <v>1256</v>
      </c>
      <c r="I30" s="30" t="s">
        <v>1789</v>
      </c>
      <c r="J30" s="30" t="s">
        <v>3754</v>
      </c>
      <c r="K30" s="30" t="s">
        <v>3515</v>
      </c>
    </row>
    <row r="31" spans="1:11" x14ac:dyDescent="0.25">
      <c r="A31" s="30" t="s">
        <v>1774</v>
      </c>
      <c r="B31" s="30">
        <v>1216</v>
      </c>
      <c r="C31" s="30" t="s">
        <v>3816</v>
      </c>
      <c r="D31" s="30" t="s">
        <v>3817</v>
      </c>
      <c r="E31" s="30" t="s">
        <v>3729</v>
      </c>
      <c r="H31" s="30">
        <v>1258</v>
      </c>
      <c r="I31" s="30" t="s">
        <v>1790</v>
      </c>
      <c r="J31" s="30" t="s">
        <v>3754</v>
      </c>
      <c r="K31" s="30" t="s">
        <v>3515</v>
      </c>
    </row>
    <row r="32" spans="1:11" x14ac:dyDescent="0.25">
      <c r="A32" s="30" t="s">
        <v>1794</v>
      </c>
      <c r="B32" s="30">
        <v>1301</v>
      </c>
      <c r="C32" s="30" t="s">
        <v>3818</v>
      </c>
      <c r="D32" s="30" t="s">
        <v>3819</v>
      </c>
      <c r="E32" s="30" t="s">
        <v>3741</v>
      </c>
      <c r="H32" s="30">
        <v>1259</v>
      </c>
      <c r="I32" s="30" t="s">
        <v>1791</v>
      </c>
      <c r="J32" s="30" t="s">
        <v>3820</v>
      </c>
      <c r="K32" s="30" t="s">
        <v>3517</v>
      </c>
    </row>
    <row r="33" spans="1:11" x14ac:dyDescent="0.25">
      <c r="A33" s="30" t="s">
        <v>1795</v>
      </c>
      <c r="B33" s="30">
        <v>1303</v>
      </c>
      <c r="C33" s="30" t="s">
        <v>3821</v>
      </c>
      <c r="D33" s="30" t="s">
        <v>3822</v>
      </c>
      <c r="E33" s="30" t="s">
        <v>3741</v>
      </c>
      <c r="H33" s="30">
        <v>1264</v>
      </c>
      <c r="I33" s="30" t="s">
        <v>1792</v>
      </c>
      <c r="J33" s="30" t="s">
        <v>3754</v>
      </c>
      <c r="K33" s="30" t="s">
        <v>3515</v>
      </c>
    </row>
    <row r="34" spans="1:11" x14ac:dyDescent="0.25">
      <c r="A34" s="30" t="s">
        <v>1802</v>
      </c>
      <c r="B34" s="30">
        <v>1312</v>
      </c>
      <c r="C34" s="30" t="s">
        <v>3823</v>
      </c>
      <c r="D34" s="30" t="s">
        <v>3824</v>
      </c>
      <c r="E34" s="30" t="s">
        <v>3741</v>
      </c>
      <c r="H34" s="30">
        <v>1268</v>
      </c>
      <c r="I34" s="30" t="s">
        <v>1793</v>
      </c>
      <c r="J34" s="30" t="s">
        <v>3820</v>
      </c>
      <c r="K34" s="30" t="s">
        <v>3517</v>
      </c>
    </row>
    <row r="35" spans="1:11" x14ac:dyDescent="0.25">
      <c r="A35" s="30" t="s">
        <v>1804</v>
      </c>
      <c r="B35" s="30">
        <v>1314</v>
      </c>
      <c r="C35" s="30" t="s">
        <v>3825</v>
      </c>
      <c r="D35" s="30" t="s">
        <v>3826</v>
      </c>
      <c r="E35" s="30" t="s">
        <v>3741</v>
      </c>
      <c r="H35" s="30">
        <v>1301</v>
      </c>
      <c r="I35" s="30" t="s">
        <v>1794</v>
      </c>
      <c r="J35" s="30" t="s">
        <v>3827</v>
      </c>
      <c r="K35" s="30" t="s">
        <v>3518</v>
      </c>
    </row>
    <row r="36" spans="1:11" x14ac:dyDescent="0.25">
      <c r="A36" s="30" t="s">
        <v>1807</v>
      </c>
      <c r="B36" s="30">
        <v>1319</v>
      </c>
      <c r="C36" s="30" t="s">
        <v>3828</v>
      </c>
      <c r="D36" s="30" t="s">
        <v>3829</v>
      </c>
      <c r="E36" s="30" t="s">
        <v>3741</v>
      </c>
      <c r="H36" s="30">
        <v>1303</v>
      </c>
      <c r="I36" s="30" t="s">
        <v>1795</v>
      </c>
      <c r="J36" s="30" t="s">
        <v>3827</v>
      </c>
      <c r="K36" s="30" t="s">
        <v>3518</v>
      </c>
    </row>
    <row r="37" spans="1:11" x14ac:dyDescent="0.25">
      <c r="A37" s="30" t="s">
        <v>1812</v>
      </c>
      <c r="B37" s="30">
        <v>1326</v>
      </c>
      <c r="C37" s="30" t="s">
        <v>3830</v>
      </c>
      <c r="D37" s="30" t="s">
        <v>3831</v>
      </c>
      <c r="E37" s="30" t="s">
        <v>3741</v>
      </c>
      <c r="H37" s="30">
        <v>1304</v>
      </c>
      <c r="I37" s="30" t="s">
        <v>1796</v>
      </c>
      <c r="J37" s="30" t="s">
        <v>3827</v>
      </c>
      <c r="K37" s="30" t="s">
        <v>3518</v>
      </c>
    </row>
    <row r="38" spans="1:11" x14ac:dyDescent="0.25">
      <c r="A38" s="30" t="s">
        <v>1820</v>
      </c>
      <c r="B38" s="30">
        <v>1402</v>
      </c>
      <c r="C38" s="30" t="s">
        <v>3832</v>
      </c>
      <c r="D38" s="30" t="s">
        <v>3833</v>
      </c>
      <c r="E38" s="30" t="s">
        <v>3741</v>
      </c>
      <c r="H38" s="30">
        <v>1305</v>
      </c>
      <c r="I38" s="30" t="s">
        <v>1797</v>
      </c>
      <c r="J38" s="30" t="s">
        <v>3827</v>
      </c>
      <c r="K38" s="30" t="s">
        <v>3518</v>
      </c>
    </row>
    <row r="39" spans="1:11" x14ac:dyDescent="0.25">
      <c r="A39" s="30" t="s">
        <v>1867</v>
      </c>
      <c r="B39" s="30">
        <v>1476</v>
      </c>
      <c r="C39" s="30" t="s">
        <v>3834</v>
      </c>
      <c r="D39" s="30" t="s">
        <v>3835</v>
      </c>
      <c r="E39" s="30" t="s">
        <v>3741</v>
      </c>
      <c r="H39" s="30">
        <v>1307</v>
      </c>
      <c r="I39" s="30" t="s">
        <v>1798</v>
      </c>
      <c r="J39" s="30" t="s">
        <v>3827</v>
      </c>
      <c r="K39" s="30" t="s">
        <v>3518</v>
      </c>
    </row>
    <row r="40" spans="1:11" x14ac:dyDescent="0.25">
      <c r="A40" s="30" t="s">
        <v>1868</v>
      </c>
      <c r="B40" s="30">
        <v>1477</v>
      </c>
      <c r="C40" s="30" t="s">
        <v>3836</v>
      </c>
      <c r="D40" s="30" t="s">
        <v>3837</v>
      </c>
      <c r="E40" s="30" t="s">
        <v>3741</v>
      </c>
      <c r="H40" s="30">
        <v>1308</v>
      </c>
      <c r="I40" s="30" t="s">
        <v>1799</v>
      </c>
      <c r="J40" s="30" t="s">
        <v>3827</v>
      </c>
      <c r="K40" s="30" t="s">
        <v>3518</v>
      </c>
    </row>
    <row r="41" spans="1:11" x14ac:dyDescent="0.25">
      <c r="A41" s="30" t="s">
        <v>1870</v>
      </c>
      <c r="B41" s="30">
        <v>1504</v>
      </c>
      <c r="C41" s="30" t="s">
        <v>3838</v>
      </c>
      <c r="D41" s="30" t="s">
        <v>3839</v>
      </c>
      <c r="E41" s="30" t="s">
        <v>3741</v>
      </c>
      <c r="H41" s="30">
        <v>1309</v>
      </c>
      <c r="I41" s="30" t="s">
        <v>1800</v>
      </c>
      <c r="J41" s="30" t="s">
        <v>3827</v>
      </c>
      <c r="K41" s="30" t="s">
        <v>3518</v>
      </c>
    </row>
    <row r="42" spans="1:11" x14ac:dyDescent="0.25">
      <c r="A42" s="30" t="s">
        <v>1893</v>
      </c>
      <c r="B42" s="30">
        <v>1536</v>
      </c>
      <c r="C42" s="30" t="s">
        <v>3840</v>
      </c>
      <c r="D42" s="30" t="s">
        <v>3841</v>
      </c>
      <c r="E42" s="30" t="s">
        <v>3741</v>
      </c>
      <c r="H42" s="30">
        <v>1310</v>
      </c>
      <c r="I42" s="30" t="s">
        <v>1801</v>
      </c>
      <c r="J42" s="30" t="s">
        <v>3827</v>
      </c>
      <c r="K42" s="30" t="s">
        <v>3518</v>
      </c>
    </row>
    <row r="43" spans="1:11" x14ac:dyDescent="0.25">
      <c r="A43" s="30" t="s">
        <v>1901</v>
      </c>
      <c r="B43" s="30">
        <v>1565</v>
      </c>
      <c r="C43" s="30" t="s">
        <v>3842</v>
      </c>
      <c r="D43" s="30" t="s">
        <v>3843</v>
      </c>
      <c r="E43" s="30" t="s">
        <v>3741</v>
      </c>
      <c r="H43" s="30">
        <v>1312</v>
      </c>
      <c r="I43" s="30" t="s">
        <v>1802</v>
      </c>
      <c r="J43" s="30" t="s">
        <v>3827</v>
      </c>
      <c r="K43" s="30" t="s">
        <v>3518</v>
      </c>
    </row>
    <row r="44" spans="1:11" x14ac:dyDescent="0.25">
      <c r="A44" s="30" t="s">
        <v>1901</v>
      </c>
      <c r="B44" s="30">
        <v>1565</v>
      </c>
      <c r="C44" s="30" t="s">
        <v>3844</v>
      </c>
      <c r="D44" s="30" t="s">
        <v>3845</v>
      </c>
      <c r="E44" s="30" t="s">
        <v>3741</v>
      </c>
      <c r="H44" s="30">
        <v>1313</v>
      </c>
      <c r="I44" s="30" t="s">
        <v>1803</v>
      </c>
      <c r="J44" s="30" t="s">
        <v>3827</v>
      </c>
      <c r="K44" s="30" t="s">
        <v>3518</v>
      </c>
    </row>
    <row r="45" spans="1:11" x14ac:dyDescent="0.25">
      <c r="A45" s="30" t="s">
        <v>1912</v>
      </c>
      <c r="B45" s="30">
        <v>1590</v>
      </c>
      <c r="C45" s="30" t="s">
        <v>3846</v>
      </c>
      <c r="D45" s="30" t="s">
        <v>3847</v>
      </c>
      <c r="E45" s="30" t="s">
        <v>3741</v>
      </c>
      <c r="H45" s="30">
        <v>1314</v>
      </c>
      <c r="I45" s="30" t="s">
        <v>1804</v>
      </c>
      <c r="J45" s="30" t="s">
        <v>3827</v>
      </c>
      <c r="K45" s="30" t="s">
        <v>3518</v>
      </c>
    </row>
    <row r="46" spans="1:11" x14ac:dyDescent="0.25">
      <c r="A46" s="30" t="s">
        <v>1922</v>
      </c>
      <c r="B46" s="30">
        <v>1605</v>
      </c>
      <c r="C46" s="30" t="s">
        <v>3848</v>
      </c>
      <c r="D46" s="30" t="s">
        <v>3849</v>
      </c>
      <c r="E46" s="30" t="s">
        <v>3741</v>
      </c>
      <c r="H46" s="30">
        <v>1315</v>
      </c>
      <c r="I46" s="30" t="s">
        <v>1805</v>
      </c>
      <c r="J46" s="30" t="s">
        <v>3827</v>
      </c>
      <c r="K46" s="30" t="s">
        <v>3518</v>
      </c>
    </row>
    <row r="47" spans="1:11" x14ac:dyDescent="0.25">
      <c r="A47" s="30" t="s">
        <v>1934</v>
      </c>
      <c r="B47" s="30">
        <v>1702</v>
      </c>
      <c r="C47" s="30" t="s">
        <v>3850</v>
      </c>
      <c r="D47" s="30" t="s">
        <v>3851</v>
      </c>
      <c r="E47" s="30" t="s">
        <v>3741</v>
      </c>
      <c r="H47" s="30">
        <v>1316</v>
      </c>
      <c r="I47" s="30" t="s">
        <v>1806</v>
      </c>
      <c r="J47" s="30" t="s">
        <v>3852</v>
      </c>
      <c r="K47" s="30" t="s">
        <v>3519</v>
      </c>
    </row>
    <row r="48" spans="1:11" x14ac:dyDescent="0.25">
      <c r="A48" s="30" t="s">
        <v>1935</v>
      </c>
      <c r="B48" s="30">
        <v>1707</v>
      </c>
      <c r="C48" s="30" t="s">
        <v>3853</v>
      </c>
      <c r="D48" s="30" t="s">
        <v>3854</v>
      </c>
      <c r="E48" s="30" t="s">
        <v>3729</v>
      </c>
      <c r="H48" s="30">
        <v>1319</v>
      </c>
      <c r="I48" s="30" t="s">
        <v>1807</v>
      </c>
      <c r="J48" s="30" t="s">
        <v>3855</v>
      </c>
      <c r="K48" s="30" t="s">
        <v>3520</v>
      </c>
    </row>
    <row r="49" spans="1:11" x14ac:dyDescent="0.25">
      <c r="A49" s="30" t="s">
        <v>1944</v>
      </c>
      <c r="B49" s="30">
        <v>1718</v>
      </c>
      <c r="C49" s="30" t="s">
        <v>3856</v>
      </c>
      <c r="D49" s="30" t="s">
        <v>3857</v>
      </c>
      <c r="E49" s="30" t="s">
        <v>3741</v>
      </c>
      <c r="H49" s="30">
        <v>1321</v>
      </c>
      <c r="I49" s="30" t="s">
        <v>1808</v>
      </c>
      <c r="J49" s="30" t="s">
        <v>3827</v>
      </c>
      <c r="K49" s="30" t="s">
        <v>3518</v>
      </c>
    </row>
    <row r="50" spans="1:11" x14ac:dyDescent="0.25">
      <c r="A50" s="30" t="s">
        <v>1947</v>
      </c>
      <c r="B50" s="30">
        <v>1722</v>
      </c>
      <c r="C50" s="30" t="s">
        <v>3858</v>
      </c>
      <c r="D50" s="30" t="s">
        <v>3859</v>
      </c>
      <c r="E50" s="30" t="s">
        <v>3729</v>
      </c>
      <c r="H50" s="30">
        <v>1323</v>
      </c>
      <c r="I50" s="30" t="s">
        <v>1809</v>
      </c>
      <c r="J50" s="30" t="s">
        <v>3827</v>
      </c>
      <c r="K50" s="30" t="s">
        <v>3518</v>
      </c>
    </row>
    <row r="51" spans="1:11" x14ac:dyDescent="0.25">
      <c r="A51" s="30" t="s">
        <v>1991</v>
      </c>
      <c r="B51" s="30">
        <v>1907</v>
      </c>
      <c r="C51" s="30" t="s">
        <v>3860</v>
      </c>
      <c r="D51" s="30" t="s">
        <v>3861</v>
      </c>
      <c r="E51" s="30" t="s">
        <v>3741</v>
      </c>
      <c r="H51" s="30">
        <v>1324</v>
      </c>
      <c r="I51" s="30" t="s">
        <v>1810</v>
      </c>
      <c r="J51" s="30" t="s">
        <v>3827</v>
      </c>
      <c r="K51" s="30" t="s">
        <v>3518</v>
      </c>
    </row>
    <row r="52" spans="1:11" x14ac:dyDescent="0.25">
      <c r="A52" s="30" t="s">
        <v>1992</v>
      </c>
      <c r="B52" s="30">
        <v>1909</v>
      </c>
      <c r="C52" s="30" t="s">
        <v>3862</v>
      </c>
      <c r="D52" s="30" t="s">
        <v>3863</v>
      </c>
      <c r="E52" s="30" t="s">
        <v>3741</v>
      </c>
      <c r="H52" s="30">
        <v>1325</v>
      </c>
      <c r="I52" s="30" t="s">
        <v>1811</v>
      </c>
      <c r="J52" s="30" t="s">
        <v>3827</v>
      </c>
      <c r="K52" s="30" t="s">
        <v>3518</v>
      </c>
    </row>
    <row r="53" spans="1:11" x14ac:dyDescent="0.25">
      <c r="A53" s="30" t="s">
        <v>1993</v>
      </c>
      <c r="B53" s="30">
        <v>2002</v>
      </c>
      <c r="C53" s="30" t="s">
        <v>3864</v>
      </c>
      <c r="D53" s="30" t="s">
        <v>3865</v>
      </c>
      <c r="E53" s="30" t="s">
        <v>3741</v>
      </c>
      <c r="H53" s="30">
        <v>1326</v>
      </c>
      <c r="I53" s="30" t="s">
        <v>1812</v>
      </c>
      <c r="J53" s="30" t="s">
        <v>3827</v>
      </c>
      <c r="K53" s="30" t="s">
        <v>3518</v>
      </c>
    </row>
    <row r="54" spans="1:11" x14ac:dyDescent="0.25">
      <c r="A54" s="30" t="s">
        <v>2009</v>
      </c>
      <c r="B54" s="30">
        <v>2027</v>
      </c>
      <c r="C54" s="30" t="s">
        <v>3866</v>
      </c>
      <c r="D54" s="30" t="s">
        <v>3867</v>
      </c>
      <c r="E54" s="30" t="s">
        <v>3741</v>
      </c>
      <c r="H54" s="30">
        <v>1336</v>
      </c>
      <c r="I54" s="30" t="s">
        <v>1813</v>
      </c>
      <c r="J54" s="30" t="s">
        <v>3868</v>
      </c>
      <c r="K54" s="30" t="s">
        <v>3521</v>
      </c>
    </row>
    <row r="55" spans="1:11" x14ac:dyDescent="0.25">
      <c r="A55" s="30" t="s">
        <v>2019</v>
      </c>
      <c r="B55" s="30">
        <v>2049</v>
      </c>
      <c r="C55" s="30" t="s">
        <v>3869</v>
      </c>
      <c r="D55" s="30" t="s">
        <v>3870</v>
      </c>
      <c r="E55" s="30" t="s">
        <v>3729</v>
      </c>
      <c r="H55" s="30">
        <v>1337</v>
      </c>
      <c r="I55" s="30" t="s">
        <v>1814</v>
      </c>
      <c r="J55" s="30" t="s">
        <v>3827</v>
      </c>
      <c r="K55" s="30" t="s">
        <v>3518</v>
      </c>
    </row>
    <row r="56" spans="1:11" x14ac:dyDescent="0.25">
      <c r="A56" s="30" t="s">
        <v>2019</v>
      </c>
      <c r="B56" s="30">
        <v>2049</v>
      </c>
      <c r="C56" s="30" t="s">
        <v>3871</v>
      </c>
      <c r="D56" s="30" t="s">
        <v>3872</v>
      </c>
      <c r="E56" s="30" t="s">
        <v>3741</v>
      </c>
      <c r="H56" s="30">
        <v>1338</v>
      </c>
      <c r="I56" s="30" t="s">
        <v>1815</v>
      </c>
      <c r="J56" s="30" t="s">
        <v>3855</v>
      </c>
      <c r="K56" s="30" t="s">
        <v>3520</v>
      </c>
    </row>
    <row r="57" spans="1:11" x14ac:dyDescent="0.25">
      <c r="A57" s="30" t="s">
        <v>2020</v>
      </c>
      <c r="B57" s="30">
        <v>2059</v>
      </c>
      <c r="C57" s="30" t="s">
        <v>3873</v>
      </c>
      <c r="D57" s="30" t="s">
        <v>3874</v>
      </c>
      <c r="E57" s="30" t="s">
        <v>3741</v>
      </c>
      <c r="H57" s="30">
        <v>1339</v>
      </c>
      <c r="I57" s="30" t="s">
        <v>1816</v>
      </c>
      <c r="J57" s="30" t="s">
        <v>3855</v>
      </c>
      <c r="K57" s="30" t="s">
        <v>3520</v>
      </c>
    </row>
    <row r="58" spans="1:11" x14ac:dyDescent="0.25">
      <c r="A58" s="30" t="s">
        <v>2034</v>
      </c>
      <c r="B58" s="30">
        <v>2105</v>
      </c>
      <c r="C58" s="30" t="s">
        <v>3875</v>
      </c>
      <c r="D58" s="30" t="s">
        <v>3876</v>
      </c>
      <c r="E58" s="30" t="s">
        <v>3741</v>
      </c>
      <c r="H58" s="30">
        <v>1340</v>
      </c>
      <c r="I58" s="30" t="s">
        <v>1817</v>
      </c>
      <c r="J58" s="30" t="s">
        <v>3827</v>
      </c>
      <c r="K58" s="30" t="s">
        <v>3518</v>
      </c>
    </row>
    <row r="59" spans="1:11" x14ac:dyDescent="0.25">
      <c r="A59" s="30" t="s">
        <v>2041</v>
      </c>
      <c r="B59" s="30">
        <v>2201</v>
      </c>
      <c r="C59" s="30" t="s">
        <v>3877</v>
      </c>
      <c r="D59" s="30" t="s">
        <v>3878</v>
      </c>
      <c r="E59" s="30" t="s">
        <v>3741</v>
      </c>
      <c r="H59" s="30">
        <v>1341</v>
      </c>
      <c r="I59" s="30" t="s">
        <v>1818</v>
      </c>
      <c r="J59" s="30" t="s">
        <v>3827</v>
      </c>
      <c r="K59" s="30" t="s">
        <v>3518</v>
      </c>
    </row>
    <row r="60" spans="1:11" x14ac:dyDescent="0.25">
      <c r="A60" s="30" t="s">
        <v>2051</v>
      </c>
      <c r="B60" s="30">
        <v>2231</v>
      </c>
      <c r="C60" s="30" t="s">
        <v>3879</v>
      </c>
      <c r="D60" s="30" t="s">
        <v>3880</v>
      </c>
      <c r="E60" s="30" t="s">
        <v>3741</v>
      </c>
      <c r="H60" s="30">
        <v>1342</v>
      </c>
      <c r="I60" s="30" t="s">
        <v>1819</v>
      </c>
      <c r="J60" s="30" t="s">
        <v>3881</v>
      </c>
      <c r="K60" s="30" t="s">
        <v>3518</v>
      </c>
    </row>
    <row r="61" spans="1:11" x14ac:dyDescent="0.25">
      <c r="A61" s="30" t="s">
        <v>2059</v>
      </c>
      <c r="B61" s="30">
        <v>2301</v>
      </c>
      <c r="C61" s="30" t="s">
        <v>3882</v>
      </c>
      <c r="D61" s="30" t="s">
        <v>3883</v>
      </c>
      <c r="E61" s="30" t="s">
        <v>3741</v>
      </c>
      <c r="H61" s="30">
        <v>1402</v>
      </c>
      <c r="I61" s="30" t="s">
        <v>1820</v>
      </c>
      <c r="J61" s="30" t="s">
        <v>3884</v>
      </c>
      <c r="K61" s="30" t="s">
        <v>3522</v>
      </c>
    </row>
    <row r="62" spans="1:11" x14ac:dyDescent="0.25">
      <c r="A62" s="30" t="s">
        <v>2061</v>
      </c>
      <c r="B62" s="30">
        <v>2303</v>
      </c>
      <c r="C62" s="30" t="s">
        <v>3885</v>
      </c>
      <c r="D62" s="30" t="s">
        <v>3886</v>
      </c>
      <c r="E62" s="30" t="s">
        <v>3741</v>
      </c>
      <c r="H62" s="30">
        <v>1409</v>
      </c>
      <c r="I62" s="30" t="s">
        <v>1821</v>
      </c>
      <c r="J62" s="30" t="s">
        <v>3884</v>
      </c>
      <c r="K62" s="30" t="s">
        <v>3522</v>
      </c>
    </row>
    <row r="63" spans="1:11" x14ac:dyDescent="0.25">
      <c r="A63" s="30" t="s">
        <v>2063</v>
      </c>
      <c r="B63" s="30">
        <v>2308</v>
      </c>
      <c r="C63" s="30" t="s">
        <v>3887</v>
      </c>
      <c r="D63" s="30" t="s">
        <v>3888</v>
      </c>
      <c r="E63" s="30" t="s">
        <v>3741</v>
      </c>
      <c r="H63" s="30">
        <v>1410</v>
      </c>
      <c r="I63" s="30" t="s">
        <v>1822</v>
      </c>
      <c r="J63" s="30" t="s">
        <v>3884</v>
      </c>
      <c r="K63" s="30" t="s">
        <v>3522</v>
      </c>
    </row>
    <row r="64" spans="1:11" x14ac:dyDescent="0.25">
      <c r="A64" s="30" t="s">
        <v>2065</v>
      </c>
      <c r="B64" s="30">
        <v>2313</v>
      </c>
      <c r="C64" s="30" t="s">
        <v>3889</v>
      </c>
      <c r="D64" s="30" t="s">
        <v>3890</v>
      </c>
      <c r="E64" s="30" t="s">
        <v>3741</v>
      </c>
      <c r="H64" s="30">
        <v>1413</v>
      </c>
      <c r="I64" s="30" t="s">
        <v>1823</v>
      </c>
      <c r="J64" s="30" t="s">
        <v>3884</v>
      </c>
      <c r="K64" s="30" t="s">
        <v>3522</v>
      </c>
    </row>
    <row r="65" spans="1:11" x14ac:dyDescent="0.25">
      <c r="A65" s="30" t="s">
        <v>2068</v>
      </c>
      <c r="B65" s="30">
        <v>2317</v>
      </c>
      <c r="C65" s="30" t="s">
        <v>3891</v>
      </c>
      <c r="D65" s="30" t="s">
        <v>3892</v>
      </c>
      <c r="E65" s="30" t="s">
        <v>3741</v>
      </c>
      <c r="H65" s="30">
        <v>1414</v>
      </c>
      <c r="I65" s="30" t="s">
        <v>1824</v>
      </c>
      <c r="J65" s="30" t="s">
        <v>3884</v>
      </c>
      <c r="K65" s="30" t="s">
        <v>3522</v>
      </c>
    </row>
    <row r="66" spans="1:11" x14ac:dyDescent="0.25">
      <c r="A66" s="30" t="s">
        <v>2070</v>
      </c>
      <c r="B66" s="30">
        <v>2323</v>
      </c>
      <c r="C66" s="30" t="s">
        <v>3893</v>
      </c>
      <c r="D66" s="30" t="s">
        <v>3894</v>
      </c>
      <c r="E66" s="30" t="s">
        <v>3741</v>
      </c>
      <c r="H66" s="30">
        <v>1416</v>
      </c>
      <c r="I66" s="30" t="s">
        <v>1825</v>
      </c>
      <c r="J66" s="30" t="s">
        <v>3881</v>
      </c>
      <c r="K66" s="30" t="s">
        <v>3516</v>
      </c>
    </row>
    <row r="67" spans="1:11" x14ac:dyDescent="0.25">
      <c r="A67" s="30" t="s">
        <v>2071</v>
      </c>
      <c r="B67" s="30">
        <v>2324</v>
      </c>
      <c r="C67" s="30" t="s">
        <v>3895</v>
      </c>
      <c r="D67" s="30" t="s">
        <v>3896</v>
      </c>
      <c r="E67" s="30" t="s">
        <v>3741</v>
      </c>
      <c r="H67" s="30">
        <v>1417</v>
      </c>
      <c r="I67" s="30" t="s">
        <v>1826</v>
      </c>
      <c r="J67" s="30" t="s">
        <v>3884</v>
      </c>
      <c r="K67" s="30" t="s">
        <v>3522</v>
      </c>
    </row>
    <row r="68" spans="1:11" x14ac:dyDescent="0.25">
      <c r="A68" s="30" t="s">
        <v>2072</v>
      </c>
      <c r="B68" s="30">
        <v>2327</v>
      </c>
      <c r="C68" s="30" t="s">
        <v>3897</v>
      </c>
      <c r="D68" s="30" t="s">
        <v>3898</v>
      </c>
      <c r="E68" s="30" t="s">
        <v>3741</v>
      </c>
      <c r="H68" s="30">
        <v>1418</v>
      </c>
      <c r="I68" s="30" t="s">
        <v>1827</v>
      </c>
      <c r="J68" s="30" t="s">
        <v>3884</v>
      </c>
      <c r="K68" s="30" t="s">
        <v>3522</v>
      </c>
    </row>
    <row r="69" spans="1:11" x14ac:dyDescent="0.25">
      <c r="A69" s="30" t="s">
        <v>2072</v>
      </c>
      <c r="B69" s="30">
        <v>2327</v>
      </c>
      <c r="C69" s="30" t="s">
        <v>3899</v>
      </c>
      <c r="D69" s="30" t="s">
        <v>3900</v>
      </c>
      <c r="E69" s="30" t="s">
        <v>3741</v>
      </c>
      <c r="H69" s="30">
        <v>1419</v>
      </c>
      <c r="I69" s="30" t="s">
        <v>1828</v>
      </c>
      <c r="J69" s="30" t="s">
        <v>3884</v>
      </c>
      <c r="K69" s="30" t="s">
        <v>3522</v>
      </c>
    </row>
    <row r="70" spans="1:11" x14ac:dyDescent="0.25">
      <c r="A70" s="30" t="s">
        <v>2073</v>
      </c>
      <c r="B70" s="30">
        <v>2328</v>
      </c>
      <c r="C70" s="30" t="s">
        <v>3901</v>
      </c>
      <c r="D70" s="30" t="s">
        <v>3902</v>
      </c>
      <c r="E70" s="30" t="s">
        <v>3741</v>
      </c>
      <c r="H70" s="30">
        <v>1423</v>
      </c>
      <c r="I70" s="30" t="s">
        <v>1829</v>
      </c>
      <c r="J70" s="30" t="s">
        <v>3884</v>
      </c>
      <c r="K70" s="30" t="s">
        <v>3522</v>
      </c>
    </row>
    <row r="71" spans="1:11" x14ac:dyDescent="0.25">
      <c r="A71" s="30" t="s">
        <v>2075</v>
      </c>
      <c r="B71" s="30">
        <v>2330</v>
      </c>
      <c r="C71" s="30" t="s">
        <v>3903</v>
      </c>
      <c r="D71" s="30" t="s">
        <v>3904</v>
      </c>
      <c r="E71" s="30" t="s">
        <v>3741</v>
      </c>
      <c r="H71" s="30">
        <v>1432</v>
      </c>
      <c r="I71" s="30" t="s">
        <v>1830</v>
      </c>
      <c r="J71" s="30" t="s">
        <v>3905</v>
      </c>
      <c r="K71" s="30" t="s">
        <v>3523</v>
      </c>
    </row>
    <row r="72" spans="1:11" x14ac:dyDescent="0.25">
      <c r="A72" s="30" t="s">
        <v>2075</v>
      </c>
      <c r="B72" s="30">
        <v>2330</v>
      </c>
      <c r="C72" s="30" t="s">
        <v>3906</v>
      </c>
      <c r="D72" s="30" t="s">
        <v>3907</v>
      </c>
      <c r="E72" s="30" t="s">
        <v>3741</v>
      </c>
      <c r="H72" s="30">
        <v>1434</v>
      </c>
      <c r="I72" s="30" t="s">
        <v>1831</v>
      </c>
      <c r="J72" s="30" t="s">
        <v>3884</v>
      </c>
      <c r="K72" s="30" t="s">
        <v>3522</v>
      </c>
    </row>
    <row r="73" spans="1:11" x14ac:dyDescent="0.25">
      <c r="A73" s="30" t="s">
        <v>2076</v>
      </c>
      <c r="B73" s="30">
        <v>2331</v>
      </c>
      <c r="C73" s="30" t="s">
        <v>3908</v>
      </c>
      <c r="D73" s="30" t="s">
        <v>3909</v>
      </c>
      <c r="E73" s="30" t="s">
        <v>3741</v>
      </c>
      <c r="H73" s="30">
        <v>1435</v>
      </c>
      <c r="I73" s="30" t="s">
        <v>1832</v>
      </c>
      <c r="J73" s="30" t="s">
        <v>3881</v>
      </c>
      <c r="K73" s="30" t="s">
        <v>3516</v>
      </c>
    </row>
    <row r="74" spans="1:11" x14ac:dyDescent="0.25">
      <c r="A74" s="30" t="s">
        <v>2077</v>
      </c>
      <c r="B74" s="30">
        <v>2332</v>
      </c>
      <c r="C74" s="30" t="s">
        <v>3910</v>
      </c>
      <c r="D74" s="30" t="s">
        <v>3911</v>
      </c>
      <c r="E74" s="30" t="s">
        <v>3741</v>
      </c>
      <c r="H74" s="30">
        <v>1436</v>
      </c>
      <c r="I74" s="30" t="s">
        <v>1833</v>
      </c>
      <c r="J74" s="30" t="s">
        <v>3852</v>
      </c>
      <c r="K74" s="30" t="s">
        <v>3519</v>
      </c>
    </row>
    <row r="75" spans="1:11" x14ac:dyDescent="0.25">
      <c r="A75" s="30" t="s">
        <v>2078</v>
      </c>
      <c r="B75" s="30">
        <v>2337</v>
      </c>
      <c r="C75" s="30" t="s">
        <v>3912</v>
      </c>
      <c r="D75" s="30" t="s">
        <v>3913</v>
      </c>
      <c r="E75" s="30" t="s">
        <v>3741</v>
      </c>
      <c r="H75" s="30">
        <v>1437</v>
      </c>
      <c r="I75" s="30" t="s">
        <v>1834</v>
      </c>
      <c r="J75" s="30" t="s">
        <v>3881</v>
      </c>
      <c r="K75" s="30" t="s">
        <v>3516</v>
      </c>
    </row>
    <row r="76" spans="1:11" x14ac:dyDescent="0.25">
      <c r="A76" s="30" t="s">
        <v>2080</v>
      </c>
      <c r="B76" s="30">
        <v>2340</v>
      </c>
      <c r="C76" s="30" t="s">
        <v>3914</v>
      </c>
      <c r="D76" s="30" t="s">
        <v>3915</v>
      </c>
      <c r="E76" s="30" t="s">
        <v>3741</v>
      </c>
      <c r="H76" s="30">
        <v>1438</v>
      </c>
      <c r="I76" s="30" t="s">
        <v>1835</v>
      </c>
      <c r="J76" s="30" t="s">
        <v>3852</v>
      </c>
      <c r="K76" s="30" t="s">
        <v>3519</v>
      </c>
    </row>
    <row r="77" spans="1:11" x14ac:dyDescent="0.25">
      <c r="A77" s="30" t="s">
        <v>2082</v>
      </c>
      <c r="B77" s="30">
        <v>2344</v>
      </c>
      <c r="C77" s="30" t="s">
        <v>3916</v>
      </c>
      <c r="D77" s="30" t="s">
        <v>3917</v>
      </c>
      <c r="E77" s="30" t="s">
        <v>3729</v>
      </c>
      <c r="H77" s="30">
        <v>1439</v>
      </c>
      <c r="I77" s="30" t="s">
        <v>1836</v>
      </c>
      <c r="J77" s="30" t="s">
        <v>3884</v>
      </c>
      <c r="K77" s="30" t="s">
        <v>3522</v>
      </c>
    </row>
    <row r="78" spans="1:11" x14ac:dyDescent="0.25">
      <c r="A78" s="30" t="s">
        <v>2083</v>
      </c>
      <c r="B78" s="30">
        <v>2345</v>
      </c>
      <c r="C78" s="30" t="s">
        <v>3918</v>
      </c>
      <c r="D78" s="30" t="s">
        <v>3919</v>
      </c>
      <c r="E78" s="30" t="s">
        <v>3741</v>
      </c>
      <c r="H78" s="30">
        <v>1440</v>
      </c>
      <c r="I78" s="30" t="s">
        <v>1837</v>
      </c>
      <c r="J78" s="30" t="s">
        <v>3884</v>
      </c>
      <c r="K78" s="30" t="s">
        <v>3522</v>
      </c>
    </row>
    <row r="79" spans="1:11" x14ac:dyDescent="0.25">
      <c r="A79" s="30" t="s">
        <v>2084</v>
      </c>
      <c r="B79" s="30">
        <v>2347</v>
      </c>
      <c r="C79" s="30" t="s">
        <v>3920</v>
      </c>
      <c r="D79" s="30" t="s">
        <v>3921</v>
      </c>
      <c r="E79" s="30" t="s">
        <v>3741</v>
      </c>
      <c r="H79" s="30">
        <v>1441</v>
      </c>
      <c r="I79" s="30" t="s">
        <v>1838</v>
      </c>
      <c r="J79" s="30" t="s">
        <v>3884</v>
      </c>
      <c r="K79" s="30" t="s">
        <v>3522</v>
      </c>
    </row>
    <row r="80" spans="1:11" x14ac:dyDescent="0.25">
      <c r="A80" s="30" t="s">
        <v>2088</v>
      </c>
      <c r="B80" s="30">
        <v>2352</v>
      </c>
      <c r="C80" s="30" t="s">
        <v>3922</v>
      </c>
      <c r="D80" s="30" t="s">
        <v>3923</v>
      </c>
      <c r="E80" s="30" t="s">
        <v>3741</v>
      </c>
      <c r="H80" s="30">
        <v>1442</v>
      </c>
      <c r="I80" s="30" t="s">
        <v>1839</v>
      </c>
      <c r="J80" s="30" t="s">
        <v>3852</v>
      </c>
      <c r="K80" s="30" t="s">
        <v>3519</v>
      </c>
    </row>
    <row r="81" spans="1:11" x14ac:dyDescent="0.25">
      <c r="A81" s="30" t="s">
        <v>2089</v>
      </c>
      <c r="B81" s="30">
        <v>2353</v>
      </c>
      <c r="C81" s="30" t="s">
        <v>3924</v>
      </c>
      <c r="D81" s="30" t="s">
        <v>3925</v>
      </c>
      <c r="E81" s="30" t="s">
        <v>3741</v>
      </c>
      <c r="H81" s="30">
        <v>1443</v>
      </c>
      <c r="I81" s="30" t="s">
        <v>1840</v>
      </c>
      <c r="J81" s="30" t="s">
        <v>3884</v>
      </c>
      <c r="K81" s="30" t="s">
        <v>3522</v>
      </c>
    </row>
    <row r="82" spans="1:11" x14ac:dyDescent="0.25">
      <c r="A82" s="30" t="s">
        <v>2090</v>
      </c>
      <c r="B82" s="30">
        <v>2354</v>
      </c>
      <c r="C82" s="30" t="s">
        <v>3926</v>
      </c>
      <c r="D82" s="30" t="s">
        <v>3927</v>
      </c>
      <c r="E82" s="30" t="s">
        <v>3741</v>
      </c>
      <c r="H82" s="30">
        <v>1444</v>
      </c>
      <c r="I82" s="30" t="s">
        <v>1841</v>
      </c>
      <c r="J82" s="30" t="s">
        <v>3884</v>
      </c>
      <c r="K82" s="30" t="s">
        <v>3522</v>
      </c>
    </row>
    <row r="83" spans="1:11" x14ac:dyDescent="0.25">
      <c r="A83" s="30" t="s">
        <v>2091</v>
      </c>
      <c r="B83" s="30">
        <v>2355</v>
      </c>
      <c r="C83" s="30" t="s">
        <v>3928</v>
      </c>
      <c r="D83" s="30" t="s">
        <v>3929</v>
      </c>
      <c r="E83" s="30" t="s">
        <v>3741</v>
      </c>
      <c r="H83" s="30">
        <v>1445</v>
      </c>
      <c r="I83" s="30" t="s">
        <v>1842</v>
      </c>
      <c r="J83" s="30" t="s">
        <v>3884</v>
      </c>
      <c r="K83" s="30" t="s">
        <v>3522</v>
      </c>
    </row>
    <row r="84" spans="1:11" x14ac:dyDescent="0.25">
      <c r="A84" s="30" t="s">
        <v>2092</v>
      </c>
      <c r="B84" s="30">
        <v>2356</v>
      </c>
      <c r="C84" s="30" t="s">
        <v>3930</v>
      </c>
      <c r="D84" s="30" t="s">
        <v>3931</v>
      </c>
      <c r="E84" s="30" t="s">
        <v>3741</v>
      </c>
      <c r="H84" s="30">
        <v>1446</v>
      </c>
      <c r="I84" s="30" t="s">
        <v>1843</v>
      </c>
      <c r="J84" s="30" t="s">
        <v>3884</v>
      </c>
      <c r="K84" s="30" t="s">
        <v>3522</v>
      </c>
    </row>
    <row r="85" spans="1:11" x14ac:dyDescent="0.25">
      <c r="A85" s="30" t="s">
        <v>2093</v>
      </c>
      <c r="B85" s="30">
        <v>2357</v>
      </c>
      <c r="C85" s="30" t="s">
        <v>3932</v>
      </c>
      <c r="D85" s="30" t="s">
        <v>3933</v>
      </c>
      <c r="E85" s="30" t="s">
        <v>3741</v>
      </c>
      <c r="H85" s="30">
        <v>1447</v>
      </c>
      <c r="I85" s="30" t="s">
        <v>1844</v>
      </c>
      <c r="J85" s="30" t="s">
        <v>3884</v>
      </c>
      <c r="K85" s="30" t="s">
        <v>3522</v>
      </c>
    </row>
    <row r="86" spans="1:11" x14ac:dyDescent="0.25">
      <c r="A86" s="30" t="s">
        <v>2096</v>
      </c>
      <c r="B86" s="30">
        <v>2360</v>
      </c>
      <c r="C86" s="30" t="s">
        <v>3934</v>
      </c>
      <c r="D86" s="30" t="s">
        <v>3935</v>
      </c>
      <c r="E86" s="30" t="s">
        <v>3741</v>
      </c>
      <c r="H86" s="30">
        <v>1449</v>
      </c>
      <c r="I86" s="30" t="s">
        <v>1845</v>
      </c>
      <c r="J86" s="30" t="s">
        <v>3884</v>
      </c>
      <c r="K86" s="30" t="s">
        <v>3522</v>
      </c>
    </row>
    <row r="87" spans="1:11" x14ac:dyDescent="0.25">
      <c r="A87" s="30" t="s">
        <v>2108</v>
      </c>
      <c r="B87" s="30">
        <v>2376</v>
      </c>
      <c r="C87" s="30" t="s">
        <v>3936</v>
      </c>
      <c r="D87" s="30" t="s">
        <v>3937</v>
      </c>
      <c r="E87" s="30" t="s">
        <v>3741</v>
      </c>
      <c r="H87" s="30">
        <v>1451</v>
      </c>
      <c r="I87" s="30" t="s">
        <v>1846</v>
      </c>
      <c r="J87" s="30" t="s">
        <v>3884</v>
      </c>
      <c r="K87" s="30" t="s">
        <v>3522</v>
      </c>
    </row>
    <row r="88" spans="1:11" x14ac:dyDescent="0.25">
      <c r="A88" s="30" t="s">
        <v>2109</v>
      </c>
      <c r="B88" s="30">
        <v>2377</v>
      </c>
      <c r="C88" s="30" t="s">
        <v>3938</v>
      </c>
      <c r="D88" s="30" t="s">
        <v>3939</v>
      </c>
      <c r="E88" s="30" t="s">
        <v>3741</v>
      </c>
      <c r="H88" s="30">
        <v>1452</v>
      </c>
      <c r="I88" s="30" t="s">
        <v>1847</v>
      </c>
      <c r="J88" s="30" t="s">
        <v>3884</v>
      </c>
      <c r="K88" s="30" t="s">
        <v>3522</v>
      </c>
    </row>
    <row r="89" spans="1:11" x14ac:dyDescent="0.25">
      <c r="A89" s="30" t="s">
        <v>2110</v>
      </c>
      <c r="B89" s="30">
        <v>2379</v>
      </c>
      <c r="C89" s="30" t="s">
        <v>3940</v>
      </c>
      <c r="D89" s="30" t="s">
        <v>3941</v>
      </c>
      <c r="E89" s="30" t="s">
        <v>3741</v>
      </c>
      <c r="H89" s="30">
        <v>1453</v>
      </c>
      <c r="I89" s="30" t="s">
        <v>1848</v>
      </c>
      <c r="J89" s="30" t="s">
        <v>3884</v>
      </c>
      <c r="K89" s="30" t="s">
        <v>3522</v>
      </c>
    </row>
    <row r="90" spans="1:11" x14ac:dyDescent="0.25">
      <c r="A90" s="30" t="s">
        <v>2110</v>
      </c>
      <c r="B90" s="30">
        <v>2379</v>
      </c>
      <c r="C90" s="30" t="s">
        <v>3942</v>
      </c>
      <c r="D90" s="30" t="s">
        <v>3943</v>
      </c>
      <c r="E90" s="30" t="s">
        <v>3741</v>
      </c>
      <c r="H90" s="30">
        <v>1454</v>
      </c>
      <c r="I90" s="30" t="s">
        <v>1849</v>
      </c>
      <c r="J90" s="30" t="s">
        <v>3884</v>
      </c>
      <c r="K90" s="30" t="s">
        <v>3522</v>
      </c>
    </row>
    <row r="91" spans="1:11" x14ac:dyDescent="0.25">
      <c r="A91" s="30" t="s">
        <v>2112</v>
      </c>
      <c r="B91" s="30">
        <v>2382</v>
      </c>
      <c r="C91" s="30" t="s">
        <v>3944</v>
      </c>
      <c r="D91" s="30" t="s">
        <v>3945</v>
      </c>
      <c r="E91" s="30" t="s">
        <v>3741</v>
      </c>
      <c r="H91" s="30">
        <v>1455</v>
      </c>
      <c r="I91" s="30" t="s">
        <v>1850</v>
      </c>
      <c r="J91" s="30" t="s">
        <v>3884</v>
      </c>
      <c r="K91" s="30" t="s">
        <v>3522</v>
      </c>
    </row>
    <row r="92" spans="1:11" x14ac:dyDescent="0.25">
      <c r="A92" s="30" t="s">
        <v>2113</v>
      </c>
      <c r="B92" s="30">
        <v>2383</v>
      </c>
      <c r="C92" s="30" t="s">
        <v>3946</v>
      </c>
      <c r="D92" s="30" t="s">
        <v>3947</v>
      </c>
      <c r="E92" s="30" t="s">
        <v>3741</v>
      </c>
      <c r="H92" s="30">
        <v>1456</v>
      </c>
      <c r="I92" s="30" t="s">
        <v>1851</v>
      </c>
      <c r="J92" s="30" t="s">
        <v>3884</v>
      </c>
      <c r="K92" s="30" t="s">
        <v>3522</v>
      </c>
    </row>
    <row r="93" spans="1:11" x14ac:dyDescent="0.25">
      <c r="A93" s="30" t="s">
        <v>2118</v>
      </c>
      <c r="B93" s="30">
        <v>2392</v>
      </c>
      <c r="C93" s="30" t="s">
        <v>3948</v>
      </c>
      <c r="D93" s="30" t="s">
        <v>3949</v>
      </c>
      <c r="E93" s="30" t="s">
        <v>3741</v>
      </c>
      <c r="H93" s="30">
        <v>1457</v>
      </c>
      <c r="I93" s="30" t="s">
        <v>1852</v>
      </c>
      <c r="J93" s="30" t="s">
        <v>3884</v>
      </c>
      <c r="K93" s="30" t="s">
        <v>3522</v>
      </c>
    </row>
    <row r="94" spans="1:11" x14ac:dyDescent="0.25">
      <c r="A94" s="30" t="s">
        <v>2119</v>
      </c>
      <c r="B94" s="30">
        <v>2393</v>
      </c>
      <c r="C94" s="30" t="s">
        <v>3950</v>
      </c>
      <c r="D94" s="30" t="s">
        <v>3951</v>
      </c>
      <c r="E94" s="30" t="s">
        <v>3741</v>
      </c>
      <c r="H94" s="30">
        <v>1459</v>
      </c>
      <c r="I94" s="30" t="s">
        <v>1853</v>
      </c>
      <c r="J94" s="30" t="s">
        <v>3884</v>
      </c>
      <c r="K94" s="30" t="s">
        <v>3522</v>
      </c>
    </row>
    <row r="95" spans="1:11" x14ac:dyDescent="0.25">
      <c r="A95" s="30" t="s">
        <v>2123</v>
      </c>
      <c r="B95" s="30">
        <v>2401</v>
      </c>
      <c r="C95" s="30" t="s">
        <v>3952</v>
      </c>
      <c r="D95" s="30" t="s">
        <v>3953</v>
      </c>
      <c r="E95" s="30" t="s">
        <v>3741</v>
      </c>
      <c r="H95" s="30">
        <v>1460</v>
      </c>
      <c r="I95" s="30" t="s">
        <v>1854</v>
      </c>
      <c r="J95" s="30" t="s">
        <v>3884</v>
      </c>
      <c r="K95" s="30" t="s">
        <v>3522</v>
      </c>
    </row>
    <row r="96" spans="1:11" x14ac:dyDescent="0.25">
      <c r="A96" s="30" t="s">
        <v>2125</v>
      </c>
      <c r="B96" s="30">
        <v>2404</v>
      </c>
      <c r="C96" s="30" t="s">
        <v>3954</v>
      </c>
      <c r="D96" s="30" t="s">
        <v>3955</v>
      </c>
      <c r="E96" s="30" t="s">
        <v>3741</v>
      </c>
      <c r="H96" s="30">
        <v>1463</v>
      </c>
      <c r="I96" s="30" t="s">
        <v>1855</v>
      </c>
      <c r="J96" s="30" t="s">
        <v>3884</v>
      </c>
      <c r="K96" s="30" t="s">
        <v>3522</v>
      </c>
    </row>
    <row r="97" spans="1:11" x14ac:dyDescent="0.25">
      <c r="A97" s="30" t="s">
        <v>2128</v>
      </c>
      <c r="B97" s="30">
        <v>2408</v>
      </c>
      <c r="C97" s="30" t="s">
        <v>3956</v>
      </c>
      <c r="D97" s="30" t="s">
        <v>3957</v>
      </c>
      <c r="E97" s="30" t="s">
        <v>3741</v>
      </c>
      <c r="H97" s="30">
        <v>1464</v>
      </c>
      <c r="I97" s="30" t="s">
        <v>1856</v>
      </c>
      <c r="J97" s="30" t="s">
        <v>3884</v>
      </c>
      <c r="K97" s="30" t="s">
        <v>3522</v>
      </c>
    </row>
    <row r="98" spans="1:11" x14ac:dyDescent="0.25">
      <c r="A98" s="30" t="s">
        <v>2129</v>
      </c>
      <c r="B98" s="30">
        <v>2409</v>
      </c>
      <c r="C98" s="30" t="s">
        <v>3958</v>
      </c>
      <c r="D98" s="30" t="s">
        <v>3959</v>
      </c>
      <c r="E98" s="30" t="s">
        <v>3741</v>
      </c>
      <c r="H98" s="30">
        <v>1465</v>
      </c>
      <c r="I98" s="30" t="s">
        <v>1857</v>
      </c>
      <c r="J98" s="30" t="s">
        <v>3884</v>
      </c>
      <c r="K98" s="30" t="s">
        <v>3522</v>
      </c>
    </row>
    <row r="99" spans="1:11" x14ac:dyDescent="0.25">
      <c r="A99" s="30" t="s">
        <v>2130</v>
      </c>
      <c r="B99" s="30">
        <v>2412</v>
      </c>
      <c r="C99" s="30" t="s">
        <v>3960</v>
      </c>
      <c r="D99" s="30" t="s">
        <v>3961</v>
      </c>
      <c r="E99" s="30" t="s">
        <v>3741</v>
      </c>
      <c r="H99" s="30">
        <v>1466</v>
      </c>
      <c r="I99" s="30" t="s">
        <v>1858</v>
      </c>
      <c r="J99" s="30" t="s">
        <v>3884</v>
      </c>
      <c r="K99" s="30" t="s">
        <v>3522</v>
      </c>
    </row>
    <row r="100" spans="1:11" x14ac:dyDescent="0.25">
      <c r="A100" s="30" t="s">
        <v>2151</v>
      </c>
      <c r="B100" s="30">
        <v>2439</v>
      </c>
      <c r="C100" s="30" t="s">
        <v>3962</v>
      </c>
      <c r="D100" s="30" t="s">
        <v>3963</v>
      </c>
      <c r="E100" s="30" t="s">
        <v>3741</v>
      </c>
      <c r="H100" s="30">
        <v>1467</v>
      </c>
      <c r="I100" s="30" t="s">
        <v>1859</v>
      </c>
      <c r="J100" s="30" t="s">
        <v>3884</v>
      </c>
      <c r="K100" s="30" t="s">
        <v>3522</v>
      </c>
    </row>
    <row r="101" spans="1:11" x14ac:dyDescent="0.25">
      <c r="A101" s="30" t="s">
        <v>2157</v>
      </c>
      <c r="B101" s="30">
        <v>2449</v>
      </c>
      <c r="C101" s="30" t="s">
        <v>3964</v>
      </c>
      <c r="D101" s="30" t="s">
        <v>3965</v>
      </c>
      <c r="E101" s="30" t="s">
        <v>3741</v>
      </c>
      <c r="H101" s="30">
        <v>1468</v>
      </c>
      <c r="I101" s="30" t="s">
        <v>1860</v>
      </c>
      <c r="J101" s="30" t="s">
        <v>3884</v>
      </c>
      <c r="K101" s="30" t="s">
        <v>3522</v>
      </c>
    </row>
    <row r="102" spans="1:11" x14ac:dyDescent="0.25">
      <c r="A102" s="30" t="s">
        <v>2161</v>
      </c>
      <c r="B102" s="30">
        <v>2454</v>
      </c>
      <c r="C102" s="30" t="s">
        <v>3966</v>
      </c>
      <c r="D102" s="30" t="s">
        <v>3967</v>
      </c>
      <c r="E102" s="30" t="s">
        <v>3741</v>
      </c>
      <c r="H102" s="30">
        <v>1470</v>
      </c>
      <c r="I102" s="30" t="s">
        <v>1861</v>
      </c>
      <c r="J102" s="30" t="s">
        <v>3884</v>
      </c>
      <c r="K102" s="30" t="s">
        <v>3522</v>
      </c>
    </row>
    <row r="103" spans="1:11" x14ac:dyDescent="0.25">
      <c r="A103" s="30" t="s">
        <v>2161</v>
      </c>
      <c r="B103" s="30">
        <v>2454</v>
      </c>
      <c r="C103" s="30" t="s">
        <v>3968</v>
      </c>
      <c r="D103" s="30" t="s">
        <v>3969</v>
      </c>
      <c r="E103" s="30" t="s">
        <v>3741</v>
      </c>
      <c r="H103" s="30">
        <v>1471</v>
      </c>
      <c r="I103" s="30" t="s">
        <v>1862</v>
      </c>
      <c r="J103" s="30" t="s">
        <v>3868</v>
      </c>
      <c r="K103" s="30" t="s">
        <v>3524</v>
      </c>
    </row>
    <row r="104" spans="1:11" x14ac:dyDescent="0.25">
      <c r="A104" s="30" t="s">
        <v>2162</v>
      </c>
      <c r="B104" s="30">
        <v>2455</v>
      </c>
      <c r="C104" s="30" t="s">
        <v>3970</v>
      </c>
      <c r="D104" s="30" t="s">
        <v>3971</v>
      </c>
      <c r="E104" s="30" t="s">
        <v>3741</v>
      </c>
      <c r="H104" s="30">
        <v>1472</v>
      </c>
      <c r="I104" s="30" t="s">
        <v>1863</v>
      </c>
      <c r="J104" s="30" t="s">
        <v>3884</v>
      </c>
      <c r="K104" s="30" t="s">
        <v>3522</v>
      </c>
    </row>
    <row r="105" spans="1:11" x14ac:dyDescent="0.25">
      <c r="A105" s="30" t="s">
        <v>2165</v>
      </c>
      <c r="B105" s="30">
        <v>2458</v>
      </c>
      <c r="C105" s="30" t="s">
        <v>3972</v>
      </c>
      <c r="D105" s="30" t="s">
        <v>3973</v>
      </c>
      <c r="E105" s="30" t="s">
        <v>3741</v>
      </c>
      <c r="H105" s="30">
        <v>1473</v>
      </c>
      <c r="I105" s="30" t="s">
        <v>1864</v>
      </c>
      <c r="J105" s="30" t="s">
        <v>3884</v>
      </c>
      <c r="K105" s="30" t="s">
        <v>3522</v>
      </c>
    </row>
    <row r="106" spans="1:11" x14ac:dyDescent="0.25">
      <c r="A106" s="30" t="s">
        <v>2177</v>
      </c>
      <c r="B106" s="30">
        <v>2474</v>
      </c>
      <c r="C106" s="30" t="s">
        <v>3974</v>
      </c>
      <c r="D106" s="30" t="s">
        <v>3975</v>
      </c>
      <c r="E106" s="30" t="s">
        <v>3741</v>
      </c>
      <c r="H106" s="30">
        <v>1474</v>
      </c>
      <c r="I106" s="30" t="s">
        <v>1865</v>
      </c>
      <c r="J106" s="30" t="s">
        <v>3884</v>
      </c>
      <c r="K106" s="30" t="s">
        <v>3522</v>
      </c>
    </row>
    <row r="107" spans="1:11" x14ac:dyDescent="0.25">
      <c r="A107" s="30" t="s">
        <v>2186</v>
      </c>
      <c r="B107" s="30">
        <v>2485</v>
      </c>
      <c r="C107" s="30" t="s">
        <v>3976</v>
      </c>
      <c r="D107" s="30" t="s">
        <v>3977</v>
      </c>
      <c r="E107" s="30" t="s">
        <v>3741</v>
      </c>
      <c r="H107" s="30">
        <v>1475</v>
      </c>
      <c r="I107" s="30" t="s">
        <v>1866</v>
      </c>
      <c r="J107" s="30" t="s">
        <v>3884</v>
      </c>
      <c r="K107" s="30" t="s">
        <v>3522</v>
      </c>
    </row>
    <row r="108" spans="1:11" x14ac:dyDescent="0.25">
      <c r="A108" s="30" t="s">
        <v>2189</v>
      </c>
      <c r="B108" s="30">
        <v>2489</v>
      </c>
      <c r="C108" s="30" t="s">
        <v>3978</v>
      </c>
      <c r="D108" s="30" t="s">
        <v>3979</v>
      </c>
      <c r="E108" s="30" t="s">
        <v>3741</v>
      </c>
      <c r="H108" s="30">
        <v>1476</v>
      </c>
      <c r="I108" s="30" t="s">
        <v>1867</v>
      </c>
      <c r="J108" s="30" t="s">
        <v>3884</v>
      </c>
      <c r="K108" s="30" t="s">
        <v>3522</v>
      </c>
    </row>
    <row r="109" spans="1:11" x14ac:dyDescent="0.25">
      <c r="A109" s="30" t="s">
        <v>2191</v>
      </c>
      <c r="B109" s="30">
        <v>2492</v>
      </c>
      <c r="C109" s="30" t="s">
        <v>3980</v>
      </c>
      <c r="D109" s="30" t="s">
        <v>3981</v>
      </c>
      <c r="E109" s="30" t="s">
        <v>3741</v>
      </c>
      <c r="H109" s="30">
        <v>1477</v>
      </c>
      <c r="I109" s="30" t="s">
        <v>1868</v>
      </c>
      <c r="J109" s="30" t="s">
        <v>3884</v>
      </c>
      <c r="K109" s="30" t="s">
        <v>3522</v>
      </c>
    </row>
    <row r="110" spans="1:11" x14ac:dyDescent="0.25">
      <c r="A110" s="30" t="s">
        <v>2196</v>
      </c>
      <c r="B110" s="30">
        <v>2498</v>
      </c>
      <c r="C110" s="30" t="s">
        <v>3982</v>
      </c>
      <c r="D110" s="30" t="s">
        <v>3983</v>
      </c>
      <c r="E110" s="30" t="s">
        <v>3741</v>
      </c>
      <c r="H110" s="30">
        <v>1503</v>
      </c>
      <c r="I110" s="30" t="s">
        <v>1869</v>
      </c>
      <c r="J110" s="30" t="s">
        <v>3984</v>
      </c>
      <c r="K110" s="30" t="s">
        <v>3525</v>
      </c>
    </row>
    <row r="111" spans="1:11" x14ac:dyDescent="0.25">
      <c r="A111" s="30" t="s">
        <v>2204</v>
      </c>
      <c r="B111" s="30">
        <v>2515</v>
      </c>
      <c r="C111" s="30" t="s">
        <v>3985</v>
      </c>
      <c r="D111" s="30" t="s">
        <v>3986</v>
      </c>
      <c r="E111" s="30" t="s">
        <v>3741</v>
      </c>
      <c r="H111" s="30">
        <v>1504</v>
      </c>
      <c r="I111" s="30" t="s">
        <v>1870</v>
      </c>
      <c r="J111" s="30" t="s">
        <v>3984</v>
      </c>
      <c r="K111" s="30" t="s">
        <v>3525</v>
      </c>
    </row>
    <row r="112" spans="1:11" x14ac:dyDescent="0.25">
      <c r="A112" s="30" t="s">
        <v>2206</v>
      </c>
      <c r="B112" s="30">
        <v>2520</v>
      </c>
      <c r="C112" s="30" t="s">
        <v>3987</v>
      </c>
      <c r="D112" s="30" t="s">
        <v>3988</v>
      </c>
      <c r="E112" s="30" t="s">
        <v>3741</v>
      </c>
      <c r="H112" s="30">
        <v>1506</v>
      </c>
      <c r="I112" s="30" t="s">
        <v>1871</v>
      </c>
      <c r="J112" s="30" t="s">
        <v>3984</v>
      </c>
      <c r="K112" s="30" t="s">
        <v>3520</v>
      </c>
    </row>
    <row r="113" spans="1:11" x14ac:dyDescent="0.25">
      <c r="A113" s="30" t="s">
        <v>2218</v>
      </c>
      <c r="B113" s="30">
        <v>2542</v>
      </c>
      <c r="C113" s="30" t="s">
        <v>3989</v>
      </c>
      <c r="D113" s="30" t="s">
        <v>3990</v>
      </c>
      <c r="E113" s="30" t="s">
        <v>3741</v>
      </c>
      <c r="H113" s="30">
        <v>1507</v>
      </c>
      <c r="I113" s="30" t="s">
        <v>1872</v>
      </c>
      <c r="J113" s="30" t="s">
        <v>3984</v>
      </c>
      <c r="K113" s="30" t="s">
        <v>3525</v>
      </c>
    </row>
    <row r="114" spans="1:11" x14ac:dyDescent="0.25">
      <c r="A114" s="30" t="s">
        <v>2223</v>
      </c>
      <c r="B114" s="30">
        <v>2548</v>
      </c>
      <c r="C114" s="30" t="s">
        <v>3991</v>
      </c>
      <c r="D114" s="30" t="s">
        <v>3992</v>
      </c>
      <c r="E114" s="30" t="s">
        <v>3741</v>
      </c>
      <c r="H114" s="30">
        <v>1512</v>
      </c>
      <c r="I114" s="30" t="s">
        <v>1873</v>
      </c>
      <c r="J114" s="30" t="s">
        <v>3855</v>
      </c>
      <c r="K114" s="30" t="s">
        <v>3520</v>
      </c>
    </row>
    <row r="115" spans="1:11" x14ac:dyDescent="0.25">
      <c r="A115" s="30" t="s">
        <v>2227</v>
      </c>
      <c r="B115" s="30">
        <v>2603</v>
      </c>
      <c r="C115" s="30" t="s">
        <v>3993</v>
      </c>
      <c r="D115" s="30" t="s">
        <v>3994</v>
      </c>
      <c r="E115" s="30" t="s">
        <v>3741</v>
      </c>
      <c r="H115" s="30">
        <v>1513</v>
      </c>
      <c r="I115" s="30" t="s">
        <v>1874</v>
      </c>
      <c r="J115" s="30" t="s">
        <v>3984</v>
      </c>
      <c r="K115" s="30" t="s">
        <v>3525</v>
      </c>
    </row>
    <row r="116" spans="1:11" x14ac:dyDescent="0.25">
      <c r="A116" s="30" t="s">
        <v>2229</v>
      </c>
      <c r="B116" s="30">
        <v>2606</v>
      </c>
      <c r="C116" s="30" t="s">
        <v>3995</v>
      </c>
      <c r="D116" s="30" t="s">
        <v>3996</v>
      </c>
      <c r="E116" s="30" t="s">
        <v>3741</v>
      </c>
      <c r="H116" s="30">
        <v>1514</v>
      </c>
      <c r="I116" s="30" t="s">
        <v>1875</v>
      </c>
      <c r="J116" s="30" t="s">
        <v>3984</v>
      </c>
      <c r="K116" s="30" t="s">
        <v>3525</v>
      </c>
    </row>
    <row r="117" spans="1:11" x14ac:dyDescent="0.25">
      <c r="A117" s="30" t="s">
        <v>2241</v>
      </c>
      <c r="B117" s="30">
        <v>2618</v>
      </c>
      <c r="C117" s="30" t="s">
        <v>3997</v>
      </c>
      <c r="D117" s="30" t="s">
        <v>3998</v>
      </c>
      <c r="E117" s="30" t="s">
        <v>3741</v>
      </c>
      <c r="H117" s="30">
        <v>1515</v>
      </c>
      <c r="I117" s="30" t="s">
        <v>1876</v>
      </c>
      <c r="J117" s="30" t="s">
        <v>3984</v>
      </c>
      <c r="K117" s="30" t="s">
        <v>3525</v>
      </c>
    </row>
    <row r="118" spans="1:11" x14ac:dyDescent="0.25">
      <c r="A118" s="30" t="s">
        <v>2243</v>
      </c>
      <c r="B118" s="30">
        <v>2633</v>
      </c>
      <c r="C118" s="30" t="s">
        <v>3999</v>
      </c>
      <c r="D118" s="30" t="s">
        <v>4000</v>
      </c>
      <c r="E118" s="30" t="s">
        <v>3741</v>
      </c>
      <c r="H118" s="30">
        <v>1516</v>
      </c>
      <c r="I118" s="30" t="s">
        <v>1877</v>
      </c>
      <c r="J118" s="30" t="s">
        <v>3881</v>
      </c>
      <c r="K118" s="30" t="s">
        <v>3516</v>
      </c>
    </row>
    <row r="119" spans="1:11" x14ac:dyDescent="0.25">
      <c r="A119" s="30" t="s">
        <v>2278</v>
      </c>
      <c r="B119" s="30">
        <v>2801</v>
      </c>
      <c r="C119" s="30" t="s">
        <v>4001</v>
      </c>
      <c r="D119" s="30" t="s">
        <v>4002</v>
      </c>
      <c r="E119" s="30" t="s">
        <v>3741</v>
      </c>
      <c r="H119" s="30">
        <v>1517</v>
      </c>
      <c r="I119" s="30" t="s">
        <v>1878</v>
      </c>
      <c r="J119" s="30" t="s">
        <v>3984</v>
      </c>
      <c r="K119" s="30" t="s">
        <v>3525</v>
      </c>
    </row>
    <row r="120" spans="1:11" x14ac:dyDescent="0.25">
      <c r="A120" s="30" t="s">
        <v>2283</v>
      </c>
      <c r="B120" s="30">
        <v>2823</v>
      </c>
      <c r="C120" s="30" t="s">
        <v>4003</v>
      </c>
      <c r="D120" s="30" t="s">
        <v>4004</v>
      </c>
      <c r="E120" s="30" t="s">
        <v>3741</v>
      </c>
      <c r="H120" s="30">
        <v>1519</v>
      </c>
      <c r="I120" s="30" t="s">
        <v>1879</v>
      </c>
      <c r="J120" s="30" t="s">
        <v>3984</v>
      </c>
      <c r="K120" s="30" t="s">
        <v>3525</v>
      </c>
    </row>
    <row r="121" spans="1:11" x14ac:dyDescent="0.25">
      <c r="A121" s="30" t="s">
        <v>2285</v>
      </c>
      <c r="B121" s="30">
        <v>2834</v>
      </c>
      <c r="C121" s="30" t="s">
        <v>4005</v>
      </c>
      <c r="D121" s="30" t="s">
        <v>4006</v>
      </c>
      <c r="E121" s="30" t="s">
        <v>3741</v>
      </c>
      <c r="H121" s="30">
        <v>1521</v>
      </c>
      <c r="I121" s="30" t="s">
        <v>1880</v>
      </c>
      <c r="J121" s="30" t="s">
        <v>3855</v>
      </c>
      <c r="K121" s="30" t="s">
        <v>3520</v>
      </c>
    </row>
    <row r="122" spans="1:11" x14ac:dyDescent="0.25">
      <c r="A122" s="30" t="s">
        <v>2296</v>
      </c>
      <c r="B122" s="30">
        <v>2880</v>
      </c>
      <c r="C122" s="30" t="s">
        <v>4007</v>
      </c>
      <c r="D122" s="30" t="s">
        <v>4008</v>
      </c>
      <c r="E122" s="30" t="s">
        <v>3741</v>
      </c>
      <c r="H122" s="30">
        <v>1522</v>
      </c>
      <c r="I122" s="30" t="s">
        <v>1881</v>
      </c>
      <c r="J122" s="30" t="s">
        <v>3855</v>
      </c>
      <c r="K122" s="30" t="s">
        <v>3520</v>
      </c>
    </row>
    <row r="123" spans="1:11" x14ac:dyDescent="0.25">
      <c r="A123" s="30" t="s">
        <v>2297</v>
      </c>
      <c r="B123" s="30">
        <v>2881</v>
      </c>
      <c r="C123" s="30" t="s">
        <v>4009</v>
      </c>
      <c r="D123" s="30" t="s">
        <v>4010</v>
      </c>
      <c r="E123" s="30" t="s">
        <v>3741</v>
      </c>
      <c r="H123" s="30">
        <v>1524</v>
      </c>
      <c r="I123" s="30" t="s">
        <v>1882</v>
      </c>
      <c r="J123" s="30" t="s">
        <v>3855</v>
      </c>
      <c r="K123" s="30" t="s">
        <v>3520</v>
      </c>
    </row>
    <row r="124" spans="1:11" x14ac:dyDescent="0.25">
      <c r="A124" s="30" t="s">
        <v>2298</v>
      </c>
      <c r="B124" s="30">
        <v>2882</v>
      </c>
      <c r="C124" s="30" t="s">
        <v>4011</v>
      </c>
      <c r="D124" s="30" t="s">
        <v>4012</v>
      </c>
      <c r="E124" s="30" t="s">
        <v>3729</v>
      </c>
      <c r="H124" s="30">
        <v>1525</v>
      </c>
      <c r="I124" s="30" t="s">
        <v>1883</v>
      </c>
      <c r="J124" s="30" t="s">
        <v>3855</v>
      </c>
      <c r="K124" s="30" t="s">
        <v>3520</v>
      </c>
    </row>
    <row r="125" spans="1:11" x14ac:dyDescent="0.25">
      <c r="A125" s="30" t="s">
        <v>2299</v>
      </c>
      <c r="B125" s="30">
        <v>2883</v>
      </c>
      <c r="C125" s="30" t="s">
        <v>4013</v>
      </c>
      <c r="D125" s="30" t="s">
        <v>4014</v>
      </c>
      <c r="E125" s="30" t="s">
        <v>3741</v>
      </c>
      <c r="H125" s="30">
        <v>1526</v>
      </c>
      <c r="I125" s="30" t="s">
        <v>1884</v>
      </c>
      <c r="J125" s="30" t="s">
        <v>3984</v>
      </c>
      <c r="K125" s="30" t="s">
        <v>3525</v>
      </c>
    </row>
    <row r="126" spans="1:11" x14ac:dyDescent="0.25">
      <c r="A126" s="30" t="s">
        <v>2300</v>
      </c>
      <c r="B126" s="30">
        <v>2884</v>
      </c>
      <c r="C126" s="30" t="s">
        <v>4015</v>
      </c>
      <c r="D126" s="30" t="s">
        <v>4016</v>
      </c>
      <c r="E126" s="30" t="s">
        <v>3741</v>
      </c>
      <c r="H126" s="30">
        <v>1527</v>
      </c>
      <c r="I126" s="30" t="s">
        <v>1885</v>
      </c>
      <c r="J126" s="30" t="s">
        <v>3984</v>
      </c>
      <c r="K126" s="30" t="s">
        <v>3525</v>
      </c>
    </row>
    <row r="127" spans="1:11" x14ac:dyDescent="0.25">
      <c r="A127" s="30" t="s">
        <v>2301</v>
      </c>
      <c r="B127" s="30">
        <v>2885</v>
      </c>
      <c r="C127" s="30" t="s">
        <v>4017</v>
      </c>
      <c r="D127" s="30" t="s">
        <v>4018</v>
      </c>
      <c r="E127" s="30" t="s">
        <v>3741</v>
      </c>
      <c r="H127" s="30">
        <v>1528</v>
      </c>
      <c r="I127" s="30" t="s">
        <v>1886</v>
      </c>
      <c r="J127" s="30" t="s">
        <v>3984</v>
      </c>
      <c r="K127" s="30" t="s">
        <v>3525</v>
      </c>
    </row>
    <row r="128" spans="1:11" x14ac:dyDescent="0.25">
      <c r="A128" s="30" t="s">
        <v>2302</v>
      </c>
      <c r="B128" s="30">
        <v>2886</v>
      </c>
      <c r="C128" s="30" t="s">
        <v>4019</v>
      </c>
      <c r="D128" s="30" t="s">
        <v>4020</v>
      </c>
      <c r="E128" s="30" t="s">
        <v>3741</v>
      </c>
      <c r="H128" s="30">
        <v>1529</v>
      </c>
      <c r="I128" s="30" t="s">
        <v>1887</v>
      </c>
      <c r="J128" s="30" t="s">
        <v>3984</v>
      </c>
      <c r="K128" s="30" t="s">
        <v>3525</v>
      </c>
    </row>
    <row r="129" spans="1:11" x14ac:dyDescent="0.25">
      <c r="A129" s="30" t="s">
        <v>2303</v>
      </c>
      <c r="B129" s="30">
        <v>2887</v>
      </c>
      <c r="C129" s="30" t="s">
        <v>4021</v>
      </c>
      <c r="D129" s="30" t="s">
        <v>4022</v>
      </c>
      <c r="E129" s="30" t="s">
        <v>3741</v>
      </c>
      <c r="H129" s="30">
        <v>1530</v>
      </c>
      <c r="I129" s="30" t="s">
        <v>1888</v>
      </c>
      <c r="J129" s="30" t="s">
        <v>3984</v>
      </c>
      <c r="K129" s="30" t="s">
        <v>3525</v>
      </c>
    </row>
    <row r="130" spans="1:11" x14ac:dyDescent="0.25">
      <c r="A130" s="30" t="s">
        <v>2304</v>
      </c>
      <c r="B130" s="30">
        <v>2888</v>
      </c>
      <c r="C130" s="30" t="s">
        <v>4023</v>
      </c>
      <c r="D130" s="30" t="s">
        <v>4024</v>
      </c>
      <c r="E130" s="30" t="s">
        <v>3741</v>
      </c>
      <c r="H130" s="30">
        <v>1531</v>
      </c>
      <c r="I130" s="30" t="s">
        <v>1889</v>
      </c>
      <c r="J130" s="30" t="s">
        <v>3984</v>
      </c>
      <c r="K130" s="30" t="s">
        <v>3525</v>
      </c>
    </row>
    <row r="131" spans="1:11" x14ac:dyDescent="0.25">
      <c r="A131" s="30" t="s">
        <v>2306</v>
      </c>
      <c r="B131" s="30">
        <v>2890</v>
      </c>
      <c r="C131" s="30" t="s">
        <v>4025</v>
      </c>
      <c r="D131" s="30" t="s">
        <v>4026</v>
      </c>
      <c r="E131" s="30" t="s">
        <v>3741</v>
      </c>
      <c r="H131" s="30">
        <v>1532</v>
      </c>
      <c r="I131" s="30" t="s">
        <v>1890</v>
      </c>
      <c r="J131" s="30" t="s">
        <v>3984</v>
      </c>
      <c r="K131" s="30" t="s">
        <v>3526</v>
      </c>
    </row>
    <row r="132" spans="1:11" x14ac:dyDescent="0.25">
      <c r="A132" s="30" t="s">
        <v>2307</v>
      </c>
      <c r="B132" s="30">
        <v>2891</v>
      </c>
      <c r="C132" s="30" t="s">
        <v>4027</v>
      </c>
      <c r="D132" s="30" t="s">
        <v>4028</v>
      </c>
      <c r="E132" s="30" t="s">
        <v>3741</v>
      </c>
      <c r="H132" s="30">
        <v>1533</v>
      </c>
      <c r="I132" s="30" t="s">
        <v>1891</v>
      </c>
      <c r="J132" s="30" t="s">
        <v>3855</v>
      </c>
      <c r="K132" s="30" t="s">
        <v>3520</v>
      </c>
    </row>
    <row r="133" spans="1:11" x14ac:dyDescent="0.25">
      <c r="A133" s="30" t="s">
        <v>2308</v>
      </c>
      <c r="B133" s="30">
        <v>2892</v>
      </c>
      <c r="C133" s="30" t="s">
        <v>4029</v>
      </c>
      <c r="D133" s="30" t="s">
        <v>4030</v>
      </c>
      <c r="E133" s="30" t="s">
        <v>3741</v>
      </c>
      <c r="H133" s="30">
        <v>1535</v>
      </c>
      <c r="I133" s="30" t="s">
        <v>1892</v>
      </c>
      <c r="J133" s="30" t="s">
        <v>3984</v>
      </c>
      <c r="K133" s="30" t="s">
        <v>3525</v>
      </c>
    </row>
    <row r="134" spans="1:11" x14ac:dyDescent="0.25">
      <c r="A134" s="30" t="s">
        <v>2319</v>
      </c>
      <c r="B134" s="30">
        <v>2913</v>
      </c>
      <c r="C134" s="30" t="s">
        <v>4031</v>
      </c>
      <c r="D134" s="30" t="s">
        <v>4032</v>
      </c>
      <c r="E134" s="30" t="s">
        <v>3741</v>
      </c>
      <c r="H134" s="30">
        <v>1536</v>
      </c>
      <c r="I134" s="30" t="s">
        <v>1893</v>
      </c>
      <c r="J134" s="30" t="s">
        <v>3855</v>
      </c>
      <c r="K134" s="30" t="s">
        <v>3520</v>
      </c>
    </row>
    <row r="135" spans="1:11" x14ac:dyDescent="0.25">
      <c r="A135" s="30" t="s">
        <v>2320</v>
      </c>
      <c r="B135" s="30">
        <v>2915</v>
      </c>
      <c r="C135" s="30" t="s">
        <v>4033</v>
      </c>
      <c r="D135" s="30" t="s">
        <v>4034</v>
      </c>
      <c r="E135" s="30" t="s">
        <v>3741</v>
      </c>
      <c r="H135" s="30">
        <v>1537</v>
      </c>
      <c r="I135" s="30" t="s">
        <v>1894</v>
      </c>
      <c r="J135" s="30" t="s">
        <v>3984</v>
      </c>
      <c r="K135" s="30" t="s">
        <v>3520</v>
      </c>
    </row>
    <row r="136" spans="1:11" x14ac:dyDescent="0.25">
      <c r="A136" s="30" t="s">
        <v>2334</v>
      </c>
      <c r="B136" s="30">
        <v>3006</v>
      </c>
      <c r="C136" s="30" t="s">
        <v>4035</v>
      </c>
      <c r="D136" s="30" t="s">
        <v>4036</v>
      </c>
      <c r="E136" s="30" t="s">
        <v>3741</v>
      </c>
      <c r="H136" s="30">
        <v>1538</v>
      </c>
      <c r="I136" s="30" t="s">
        <v>1895</v>
      </c>
      <c r="J136" s="30" t="s">
        <v>3984</v>
      </c>
      <c r="K136" s="30" t="s">
        <v>3525</v>
      </c>
    </row>
    <row r="137" spans="1:11" x14ac:dyDescent="0.25">
      <c r="A137" s="30" t="s">
        <v>2335</v>
      </c>
      <c r="B137" s="30">
        <v>3008</v>
      </c>
      <c r="C137" s="30" t="s">
        <v>4037</v>
      </c>
      <c r="D137" s="30" t="s">
        <v>4038</v>
      </c>
      <c r="E137" s="30" t="s">
        <v>3741</v>
      </c>
      <c r="H137" s="30">
        <v>1539</v>
      </c>
      <c r="I137" s="30" t="s">
        <v>1896</v>
      </c>
      <c r="J137" s="30" t="s">
        <v>3984</v>
      </c>
      <c r="K137" s="30" t="s">
        <v>3525</v>
      </c>
    </row>
    <row r="138" spans="1:11" x14ac:dyDescent="0.25">
      <c r="A138" s="30" t="s">
        <v>2335</v>
      </c>
      <c r="B138" s="30">
        <v>3008</v>
      </c>
      <c r="C138" s="30" t="s">
        <v>4039</v>
      </c>
      <c r="D138" s="30" t="s">
        <v>4040</v>
      </c>
      <c r="E138" s="30" t="s">
        <v>3741</v>
      </c>
      <c r="H138" s="30">
        <v>1540</v>
      </c>
      <c r="I138" s="30" t="s">
        <v>1897</v>
      </c>
      <c r="J138" s="30" t="s">
        <v>3984</v>
      </c>
      <c r="K138" s="30" t="s">
        <v>3525</v>
      </c>
    </row>
    <row r="139" spans="1:11" x14ac:dyDescent="0.25">
      <c r="A139" s="30" t="s">
        <v>2344</v>
      </c>
      <c r="B139" s="30">
        <v>3019</v>
      </c>
      <c r="C139" s="30" t="s">
        <v>4041</v>
      </c>
      <c r="D139" s="30" t="s">
        <v>4042</v>
      </c>
      <c r="E139" s="30" t="s">
        <v>3741</v>
      </c>
      <c r="H139" s="30">
        <v>1541</v>
      </c>
      <c r="I139" s="30" t="s">
        <v>1898</v>
      </c>
      <c r="J139" s="30" t="s">
        <v>3984</v>
      </c>
      <c r="K139" s="30" t="s">
        <v>3525</v>
      </c>
    </row>
    <row r="140" spans="1:11" x14ac:dyDescent="0.25">
      <c r="A140" s="30" t="s">
        <v>2358</v>
      </c>
      <c r="B140" s="30">
        <v>3034</v>
      </c>
      <c r="C140" s="30" t="s">
        <v>4043</v>
      </c>
      <c r="D140" s="30" t="s">
        <v>4044</v>
      </c>
      <c r="E140" s="30" t="s">
        <v>3741</v>
      </c>
      <c r="H140" s="30">
        <v>1558</v>
      </c>
      <c r="I140" s="30" t="s">
        <v>1899</v>
      </c>
      <c r="J140" s="30" t="s">
        <v>3984</v>
      </c>
      <c r="K140" s="30" t="s">
        <v>3525</v>
      </c>
    </row>
    <row r="141" spans="1:11" x14ac:dyDescent="0.25">
      <c r="A141" s="30" t="s">
        <v>2358</v>
      </c>
      <c r="B141" s="30">
        <v>3034</v>
      </c>
      <c r="C141" s="30" t="s">
        <v>4045</v>
      </c>
      <c r="D141" s="30" t="s">
        <v>4046</v>
      </c>
      <c r="E141" s="30" t="s">
        <v>3741</v>
      </c>
      <c r="H141" s="30">
        <v>1560</v>
      </c>
      <c r="I141" s="30" t="s">
        <v>1900</v>
      </c>
      <c r="J141" s="30" t="s">
        <v>3984</v>
      </c>
      <c r="K141" s="30" t="s">
        <v>3525</v>
      </c>
    </row>
    <row r="142" spans="1:11" x14ac:dyDescent="0.25">
      <c r="A142" s="30" t="s">
        <v>2359</v>
      </c>
      <c r="B142" s="30">
        <v>3035</v>
      </c>
      <c r="C142" s="30" t="s">
        <v>4047</v>
      </c>
      <c r="D142" s="30" t="s">
        <v>4048</v>
      </c>
      <c r="E142" s="30" t="s">
        <v>3741</v>
      </c>
      <c r="H142" s="30">
        <v>1565</v>
      </c>
      <c r="I142" s="30" t="s">
        <v>1901</v>
      </c>
      <c r="J142" s="30" t="s">
        <v>4049</v>
      </c>
      <c r="K142" s="30" t="s">
        <v>3527</v>
      </c>
    </row>
    <row r="143" spans="1:11" x14ac:dyDescent="0.25">
      <c r="A143" s="30" t="s">
        <v>2360</v>
      </c>
      <c r="B143" s="30">
        <v>3036</v>
      </c>
      <c r="C143" s="30" t="s">
        <v>4050</v>
      </c>
      <c r="D143" s="30" t="s">
        <v>4051</v>
      </c>
      <c r="E143" s="30" t="s">
        <v>3741</v>
      </c>
      <c r="H143" s="30">
        <v>1568</v>
      </c>
      <c r="I143" s="30" t="s">
        <v>1902</v>
      </c>
      <c r="J143" s="30" t="s">
        <v>3855</v>
      </c>
      <c r="K143" s="30" t="s">
        <v>3520</v>
      </c>
    </row>
    <row r="144" spans="1:11" x14ac:dyDescent="0.25">
      <c r="A144" s="30" t="s">
        <v>2361</v>
      </c>
      <c r="B144" s="30">
        <v>3037</v>
      </c>
      <c r="C144" s="30" t="s">
        <v>4052</v>
      </c>
      <c r="D144" s="30" t="s">
        <v>4053</v>
      </c>
      <c r="E144" s="30" t="s">
        <v>3741</v>
      </c>
      <c r="H144" s="30">
        <v>1569</v>
      </c>
      <c r="I144" s="30" t="s">
        <v>1903</v>
      </c>
      <c r="J144" s="30" t="s">
        <v>4054</v>
      </c>
      <c r="K144" s="30" t="s">
        <v>3528</v>
      </c>
    </row>
    <row r="145" spans="1:11" x14ac:dyDescent="0.25">
      <c r="A145" s="30" t="s">
        <v>2365</v>
      </c>
      <c r="B145" s="30">
        <v>3042</v>
      </c>
      <c r="C145" s="30" t="s">
        <v>4055</v>
      </c>
      <c r="D145" s="30" t="s">
        <v>4056</v>
      </c>
      <c r="E145" s="30" t="s">
        <v>3741</v>
      </c>
      <c r="H145" s="30">
        <v>1570</v>
      </c>
      <c r="I145" s="30" t="s">
        <v>1904</v>
      </c>
      <c r="J145" s="30" t="s">
        <v>3984</v>
      </c>
      <c r="K145" s="30" t="s">
        <v>3525</v>
      </c>
    </row>
    <row r="146" spans="1:11" x14ac:dyDescent="0.25">
      <c r="A146" s="30" t="s">
        <v>2367</v>
      </c>
      <c r="B146" s="30">
        <v>3044</v>
      </c>
      <c r="C146" s="30" t="s">
        <v>4057</v>
      </c>
      <c r="D146" s="30" t="s">
        <v>4058</v>
      </c>
      <c r="E146" s="30" t="s">
        <v>3741</v>
      </c>
      <c r="H146" s="30">
        <v>1580</v>
      </c>
      <c r="I146" s="30" t="s">
        <v>1905</v>
      </c>
      <c r="J146" s="30" t="s">
        <v>3984</v>
      </c>
      <c r="K146" s="30" t="s">
        <v>3516</v>
      </c>
    </row>
    <row r="147" spans="1:11" x14ac:dyDescent="0.25">
      <c r="A147" s="30" t="s">
        <v>2368</v>
      </c>
      <c r="B147" s="30">
        <v>3045</v>
      </c>
      <c r="C147" s="30" t="s">
        <v>4059</v>
      </c>
      <c r="D147" s="30" t="s">
        <v>4060</v>
      </c>
      <c r="E147" s="30" t="s">
        <v>3741</v>
      </c>
      <c r="H147" s="30">
        <v>1582</v>
      </c>
      <c r="I147" s="30" t="s">
        <v>1906</v>
      </c>
      <c r="J147" s="30" t="s">
        <v>3868</v>
      </c>
      <c r="K147" s="30" t="s">
        <v>3529</v>
      </c>
    </row>
    <row r="148" spans="1:11" x14ac:dyDescent="0.25">
      <c r="A148" s="30" t="s">
        <v>2390</v>
      </c>
      <c r="B148" s="30">
        <v>3081</v>
      </c>
      <c r="C148" s="30" t="s">
        <v>4061</v>
      </c>
      <c r="D148" s="30" t="s">
        <v>4062</v>
      </c>
      <c r="E148" s="30" t="s">
        <v>3741</v>
      </c>
      <c r="H148" s="30">
        <v>1583</v>
      </c>
      <c r="I148" s="30" t="s">
        <v>1907</v>
      </c>
      <c r="J148" s="30" t="s">
        <v>3984</v>
      </c>
      <c r="K148" s="30" t="s">
        <v>3525</v>
      </c>
    </row>
    <row r="149" spans="1:11" x14ac:dyDescent="0.25">
      <c r="A149" s="30" t="s">
        <v>2401</v>
      </c>
      <c r="B149" s="30">
        <v>3105</v>
      </c>
      <c r="C149" s="30" t="s">
        <v>4063</v>
      </c>
      <c r="D149" s="30" t="s">
        <v>4064</v>
      </c>
      <c r="E149" s="30" t="s">
        <v>3741</v>
      </c>
      <c r="H149" s="30">
        <v>1584</v>
      </c>
      <c r="I149" s="30" t="s">
        <v>1908</v>
      </c>
      <c r="J149" s="30" t="s">
        <v>3881</v>
      </c>
      <c r="K149" s="30" t="s">
        <v>3516</v>
      </c>
    </row>
    <row r="150" spans="1:11" x14ac:dyDescent="0.25">
      <c r="A150" s="30" t="s">
        <v>2401</v>
      </c>
      <c r="B150" s="30">
        <v>3105</v>
      </c>
      <c r="C150" s="30" t="s">
        <v>4065</v>
      </c>
      <c r="D150" s="30" t="s">
        <v>4066</v>
      </c>
      <c r="E150" s="30" t="s">
        <v>3741</v>
      </c>
      <c r="H150" s="30">
        <v>1586</v>
      </c>
      <c r="I150" s="30" t="s">
        <v>1909</v>
      </c>
      <c r="J150" s="30" t="s">
        <v>3984</v>
      </c>
      <c r="K150" s="30" t="s">
        <v>3530</v>
      </c>
    </row>
    <row r="151" spans="1:11" x14ac:dyDescent="0.25">
      <c r="A151" s="30" t="s">
        <v>2414</v>
      </c>
      <c r="B151" s="30">
        <v>3152</v>
      </c>
      <c r="C151" s="30" t="s">
        <v>4067</v>
      </c>
      <c r="D151" s="30" t="s">
        <v>4068</v>
      </c>
      <c r="E151" s="30" t="s">
        <v>3741</v>
      </c>
      <c r="H151" s="30">
        <v>1587</v>
      </c>
      <c r="I151" s="30" t="s">
        <v>1910</v>
      </c>
      <c r="J151" s="30" t="s">
        <v>3855</v>
      </c>
      <c r="K151" s="30" t="s">
        <v>3525</v>
      </c>
    </row>
    <row r="152" spans="1:11" x14ac:dyDescent="0.25">
      <c r="A152" s="30" t="s">
        <v>2424</v>
      </c>
      <c r="B152" s="30">
        <v>3189</v>
      </c>
      <c r="C152" s="30" t="s">
        <v>4069</v>
      </c>
      <c r="D152" s="30" t="s">
        <v>4070</v>
      </c>
      <c r="E152" s="30" t="s">
        <v>3741</v>
      </c>
      <c r="H152" s="30">
        <v>1589</v>
      </c>
      <c r="I152" s="30" t="s">
        <v>1911</v>
      </c>
      <c r="J152" s="30" t="s">
        <v>3984</v>
      </c>
      <c r="K152" s="30" t="s">
        <v>3525</v>
      </c>
    </row>
    <row r="153" spans="1:11" x14ac:dyDescent="0.25">
      <c r="A153" s="30" t="s">
        <v>2431</v>
      </c>
      <c r="B153" s="30">
        <v>3211</v>
      </c>
      <c r="C153" s="30" t="s">
        <v>4071</v>
      </c>
      <c r="D153" s="30" t="s">
        <v>4072</v>
      </c>
      <c r="E153" s="30" t="s">
        <v>3741</v>
      </c>
      <c r="H153" s="30">
        <v>1590</v>
      </c>
      <c r="I153" s="30" t="s">
        <v>1912</v>
      </c>
      <c r="J153" s="30" t="s">
        <v>3984</v>
      </c>
      <c r="K153" s="30" t="s">
        <v>3525</v>
      </c>
    </row>
    <row r="154" spans="1:11" x14ac:dyDescent="0.25">
      <c r="A154" s="30" t="s">
        <v>2439</v>
      </c>
      <c r="B154" s="30">
        <v>3227</v>
      </c>
      <c r="C154" s="30" t="s">
        <v>4073</v>
      </c>
      <c r="D154" s="30" t="s">
        <v>4074</v>
      </c>
      <c r="E154" s="30" t="s">
        <v>3741</v>
      </c>
      <c r="H154" s="30">
        <v>1591</v>
      </c>
      <c r="I154" s="30" t="s">
        <v>1913</v>
      </c>
      <c r="J154" s="30" t="s">
        <v>3984</v>
      </c>
      <c r="K154" s="30" t="s">
        <v>3525</v>
      </c>
    </row>
    <row r="155" spans="1:11" x14ac:dyDescent="0.25">
      <c r="A155" s="30" t="s">
        <v>2443</v>
      </c>
      <c r="B155" s="30">
        <v>3231</v>
      </c>
      <c r="C155" s="30" t="s">
        <v>4075</v>
      </c>
      <c r="D155" s="30" t="s">
        <v>4076</v>
      </c>
      <c r="E155" s="30" t="s">
        <v>3741</v>
      </c>
      <c r="H155" s="30">
        <v>1592</v>
      </c>
      <c r="I155" s="30" t="s">
        <v>1914</v>
      </c>
      <c r="J155" s="30" t="s">
        <v>3855</v>
      </c>
      <c r="K155" s="30" t="s">
        <v>3520</v>
      </c>
    </row>
    <row r="156" spans="1:11" x14ac:dyDescent="0.25">
      <c r="A156" s="30" t="s">
        <v>2450</v>
      </c>
      <c r="B156" s="30">
        <v>3260</v>
      </c>
      <c r="C156" s="30" t="s">
        <v>4077</v>
      </c>
      <c r="D156" s="30" t="s">
        <v>4078</v>
      </c>
      <c r="E156" s="30" t="s">
        <v>3741</v>
      </c>
      <c r="H156" s="30">
        <v>1593</v>
      </c>
      <c r="I156" s="30" t="s">
        <v>1915</v>
      </c>
      <c r="J156" s="30" t="s">
        <v>4049</v>
      </c>
      <c r="K156" s="30" t="s">
        <v>3527</v>
      </c>
    </row>
    <row r="157" spans="1:11" x14ac:dyDescent="0.25">
      <c r="A157" s="30" t="s">
        <v>2451</v>
      </c>
      <c r="B157" s="30">
        <v>3264</v>
      </c>
      <c r="C157" s="30" t="s">
        <v>4079</v>
      </c>
      <c r="D157" s="30" t="s">
        <v>4080</v>
      </c>
      <c r="E157" s="30" t="s">
        <v>3741</v>
      </c>
      <c r="H157" s="30">
        <v>1595</v>
      </c>
      <c r="I157" s="30" t="s">
        <v>1916</v>
      </c>
      <c r="J157" s="30" t="s">
        <v>3868</v>
      </c>
      <c r="K157" s="30" t="s">
        <v>3531</v>
      </c>
    </row>
    <row r="158" spans="1:11" x14ac:dyDescent="0.25">
      <c r="A158" s="30" t="s">
        <v>2463</v>
      </c>
      <c r="B158" s="30">
        <v>3293</v>
      </c>
      <c r="C158" s="30" t="s">
        <v>4081</v>
      </c>
      <c r="D158" s="30" t="s">
        <v>4082</v>
      </c>
      <c r="E158" s="30" t="s">
        <v>3741</v>
      </c>
      <c r="H158" s="30">
        <v>1597</v>
      </c>
      <c r="I158" s="30" t="s">
        <v>1917</v>
      </c>
      <c r="J158" s="30" t="s">
        <v>3984</v>
      </c>
      <c r="K158" s="30" t="s">
        <v>3525</v>
      </c>
    </row>
    <row r="159" spans="1:11" x14ac:dyDescent="0.25">
      <c r="A159" s="30" t="s">
        <v>2463</v>
      </c>
      <c r="B159" s="30">
        <v>3293</v>
      </c>
      <c r="C159" s="30" t="s">
        <v>4083</v>
      </c>
      <c r="D159" s="30" t="s">
        <v>4084</v>
      </c>
      <c r="E159" s="30" t="s">
        <v>3741</v>
      </c>
      <c r="H159" s="30">
        <v>1598</v>
      </c>
      <c r="I159" s="30" t="s">
        <v>1918</v>
      </c>
      <c r="J159" s="30" t="s">
        <v>4049</v>
      </c>
      <c r="K159" s="30" t="s">
        <v>3527</v>
      </c>
    </row>
    <row r="160" spans="1:11" x14ac:dyDescent="0.25">
      <c r="A160" s="30" t="s">
        <v>2479</v>
      </c>
      <c r="B160" s="30">
        <v>3324</v>
      </c>
      <c r="C160" s="30" t="s">
        <v>4085</v>
      </c>
      <c r="D160" s="30" t="s">
        <v>4086</v>
      </c>
      <c r="E160" s="30" t="s">
        <v>3741</v>
      </c>
      <c r="H160" s="30">
        <v>1599</v>
      </c>
      <c r="I160" s="30" t="s">
        <v>1919</v>
      </c>
      <c r="J160" s="30" t="s">
        <v>3984</v>
      </c>
      <c r="K160" s="30" t="s">
        <v>3525</v>
      </c>
    </row>
    <row r="161" spans="1:11" x14ac:dyDescent="0.25">
      <c r="A161" s="30" t="s">
        <v>2493</v>
      </c>
      <c r="B161" s="30">
        <v>3374</v>
      </c>
      <c r="C161" s="30" t="s">
        <v>4087</v>
      </c>
      <c r="D161" s="30" t="s">
        <v>4088</v>
      </c>
      <c r="E161" s="30" t="s">
        <v>3741</v>
      </c>
      <c r="H161" s="30">
        <v>1603</v>
      </c>
      <c r="I161" s="30" t="s">
        <v>1920</v>
      </c>
      <c r="J161" s="30" t="s">
        <v>4089</v>
      </c>
      <c r="K161" s="30" t="s">
        <v>3532</v>
      </c>
    </row>
    <row r="162" spans="1:11" x14ac:dyDescent="0.25">
      <c r="A162" s="30" t="s">
        <v>2494</v>
      </c>
      <c r="B162" s="30">
        <v>3376</v>
      </c>
      <c r="C162" s="30" t="s">
        <v>4090</v>
      </c>
      <c r="D162" s="30" t="s">
        <v>4091</v>
      </c>
      <c r="E162" s="30" t="s">
        <v>3741</v>
      </c>
      <c r="H162" s="30">
        <v>1604</v>
      </c>
      <c r="I162" s="30" t="s">
        <v>1921</v>
      </c>
      <c r="J162" s="30" t="s">
        <v>4089</v>
      </c>
      <c r="K162" s="30" t="s">
        <v>3533</v>
      </c>
    </row>
    <row r="163" spans="1:11" x14ac:dyDescent="0.25">
      <c r="A163" s="30" t="s">
        <v>2496</v>
      </c>
      <c r="B163" s="30">
        <v>3380</v>
      </c>
      <c r="C163" s="30" t="s">
        <v>4092</v>
      </c>
      <c r="D163" s="30" t="s">
        <v>4093</v>
      </c>
      <c r="E163" s="30" t="s">
        <v>3741</v>
      </c>
      <c r="H163" s="30">
        <v>1605</v>
      </c>
      <c r="I163" s="30" t="s">
        <v>1922</v>
      </c>
      <c r="J163" s="30" t="s">
        <v>4089</v>
      </c>
      <c r="K163" s="30" t="s">
        <v>3532</v>
      </c>
    </row>
    <row r="164" spans="1:11" x14ac:dyDescent="0.25">
      <c r="A164" s="30" t="s">
        <v>2501</v>
      </c>
      <c r="B164" s="30">
        <v>3406</v>
      </c>
      <c r="C164" s="30" t="s">
        <v>4094</v>
      </c>
      <c r="D164" s="30" t="s">
        <v>4095</v>
      </c>
      <c r="E164" s="30" t="s">
        <v>3741</v>
      </c>
      <c r="H164" s="30">
        <v>1608</v>
      </c>
      <c r="I164" s="30" t="s">
        <v>1923</v>
      </c>
      <c r="J164" s="30" t="s">
        <v>4089</v>
      </c>
      <c r="K164" s="30" t="s">
        <v>3532</v>
      </c>
    </row>
    <row r="165" spans="1:11" x14ac:dyDescent="0.25">
      <c r="A165" s="30" t="s">
        <v>2501</v>
      </c>
      <c r="B165" s="30">
        <v>3406</v>
      </c>
      <c r="C165" s="30" t="s">
        <v>4096</v>
      </c>
      <c r="D165" s="30" t="s">
        <v>4097</v>
      </c>
      <c r="E165" s="30" t="s">
        <v>3741</v>
      </c>
      <c r="H165" s="30">
        <v>1609</v>
      </c>
      <c r="I165" s="30" t="s">
        <v>1924</v>
      </c>
      <c r="J165" s="30" t="s">
        <v>4089</v>
      </c>
      <c r="K165" s="30" t="s">
        <v>3532</v>
      </c>
    </row>
    <row r="166" spans="1:11" x14ac:dyDescent="0.25">
      <c r="A166" s="30" t="s">
        <v>2511</v>
      </c>
      <c r="B166" s="30">
        <v>3443</v>
      </c>
      <c r="C166" s="30" t="s">
        <v>4098</v>
      </c>
      <c r="D166" s="30" t="s">
        <v>4099</v>
      </c>
      <c r="E166" s="30" t="s">
        <v>3741</v>
      </c>
      <c r="H166" s="30">
        <v>1611</v>
      </c>
      <c r="I166" s="30" t="s">
        <v>1925</v>
      </c>
      <c r="J166" s="30" t="s">
        <v>4089</v>
      </c>
      <c r="K166" s="30" t="s">
        <v>3525</v>
      </c>
    </row>
    <row r="167" spans="1:11" x14ac:dyDescent="0.25">
      <c r="A167" s="30" t="s">
        <v>2519</v>
      </c>
      <c r="B167" s="30">
        <v>3481</v>
      </c>
      <c r="C167" s="30" t="s">
        <v>4100</v>
      </c>
      <c r="D167" s="30" t="s">
        <v>4101</v>
      </c>
      <c r="E167" s="30" t="s">
        <v>3741</v>
      </c>
      <c r="H167" s="30">
        <v>1612</v>
      </c>
      <c r="I167" s="30" t="s">
        <v>1926</v>
      </c>
      <c r="J167" s="30" t="s">
        <v>4089</v>
      </c>
      <c r="K167" s="30" t="s">
        <v>3532</v>
      </c>
    </row>
    <row r="168" spans="1:11" x14ac:dyDescent="0.25">
      <c r="A168" s="30" t="s">
        <v>2544</v>
      </c>
      <c r="B168" s="30">
        <v>3529</v>
      </c>
      <c r="C168" s="30" t="s">
        <v>4102</v>
      </c>
      <c r="D168" s="30" t="s">
        <v>4103</v>
      </c>
      <c r="E168" s="30" t="s">
        <v>3741</v>
      </c>
      <c r="H168" s="30">
        <v>1614</v>
      </c>
      <c r="I168" s="30" t="s">
        <v>1927</v>
      </c>
      <c r="J168" s="30" t="s">
        <v>4089</v>
      </c>
      <c r="K168" s="30" t="s">
        <v>3525</v>
      </c>
    </row>
    <row r="169" spans="1:11" x14ac:dyDescent="0.25">
      <c r="A169" s="30" t="s">
        <v>2547</v>
      </c>
      <c r="B169" s="30">
        <v>3532</v>
      </c>
      <c r="C169" s="30" t="s">
        <v>4104</v>
      </c>
      <c r="D169" s="30" t="s">
        <v>4105</v>
      </c>
      <c r="E169" s="30" t="s">
        <v>3741</v>
      </c>
      <c r="H169" s="30">
        <v>1615</v>
      </c>
      <c r="I169" s="30" t="s">
        <v>1928</v>
      </c>
      <c r="J169" s="30" t="s">
        <v>4089</v>
      </c>
      <c r="K169" s="30" t="s">
        <v>3532</v>
      </c>
    </row>
    <row r="170" spans="1:11" x14ac:dyDescent="0.25">
      <c r="A170" s="30" t="s">
        <v>2548</v>
      </c>
      <c r="B170" s="30">
        <v>3533</v>
      </c>
      <c r="C170" s="30" t="s">
        <v>4106</v>
      </c>
      <c r="D170" s="30" t="s">
        <v>4107</v>
      </c>
      <c r="E170" s="30" t="s">
        <v>3741</v>
      </c>
      <c r="H170" s="30">
        <v>1616</v>
      </c>
      <c r="I170" s="30" t="s">
        <v>1929</v>
      </c>
      <c r="J170" s="30" t="s">
        <v>4089</v>
      </c>
      <c r="K170" s="30" t="s">
        <v>3532</v>
      </c>
    </row>
    <row r="171" spans="1:11" x14ac:dyDescent="0.25">
      <c r="A171" s="30" t="s">
        <v>2560</v>
      </c>
      <c r="B171" s="30">
        <v>3552</v>
      </c>
      <c r="C171" s="30" t="s">
        <v>4108</v>
      </c>
      <c r="D171" s="30" t="s">
        <v>4109</v>
      </c>
      <c r="E171" s="30" t="s">
        <v>3741</v>
      </c>
      <c r="H171" s="30">
        <v>1617</v>
      </c>
      <c r="I171" s="30" t="s">
        <v>1930</v>
      </c>
      <c r="J171" s="30" t="s">
        <v>4089</v>
      </c>
      <c r="K171" s="30" t="s">
        <v>3532</v>
      </c>
    </row>
    <row r="172" spans="1:11" x14ac:dyDescent="0.25">
      <c r="A172" s="30" t="s">
        <v>2600</v>
      </c>
      <c r="B172" s="30">
        <v>3653</v>
      </c>
      <c r="C172" s="30" t="s">
        <v>4110</v>
      </c>
      <c r="D172" s="30" t="s">
        <v>4111</v>
      </c>
      <c r="E172" s="30" t="s">
        <v>3741</v>
      </c>
      <c r="H172" s="30">
        <v>1618</v>
      </c>
      <c r="I172" s="30" t="s">
        <v>1931</v>
      </c>
      <c r="J172" s="30" t="s">
        <v>4089</v>
      </c>
      <c r="K172" s="30" t="s">
        <v>3532</v>
      </c>
    </row>
    <row r="173" spans="1:11" x14ac:dyDescent="0.25">
      <c r="A173" s="30" t="s">
        <v>2608</v>
      </c>
      <c r="B173" s="30">
        <v>3673</v>
      </c>
      <c r="C173" s="30" t="s">
        <v>4112</v>
      </c>
      <c r="D173" s="30" t="s">
        <v>4113</v>
      </c>
      <c r="E173" s="30" t="s">
        <v>3741</v>
      </c>
      <c r="H173" s="30">
        <v>1626</v>
      </c>
      <c r="I173" s="30" t="s">
        <v>1932</v>
      </c>
      <c r="J173" s="30" t="s">
        <v>4089</v>
      </c>
      <c r="K173" s="30" t="s">
        <v>3525</v>
      </c>
    </row>
    <row r="174" spans="1:11" x14ac:dyDescent="0.25">
      <c r="A174" s="30" t="s">
        <v>2618</v>
      </c>
      <c r="B174" s="30">
        <v>3691</v>
      </c>
      <c r="C174" s="30" t="s">
        <v>4114</v>
      </c>
      <c r="D174" s="30" t="s">
        <v>4115</v>
      </c>
      <c r="E174" s="30" t="s">
        <v>3741</v>
      </c>
      <c r="H174" s="30">
        <v>1701</v>
      </c>
      <c r="I174" s="30" t="s">
        <v>1933</v>
      </c>
      <c r="J174" s="30" t="s">
        <v>4049</v>
      </c>
      <c r="K174" s="30" t="s">
        <v>3527</v>
      </c>
    </row>
    <row r="175" spans="1:11" x14ac:dyDescent="0.25">
      <c r="A175" s="30" t="s">
        <v>2622</v>
      </c>
      <c r="B175" s="30">
        <v>3702</v>
      </c>
      <c r="C175" s="30" t="s">
        <v>4116</v>
      </c>
      <c r="D175" s="30" t="s">
        <v>4117</v>
      </c>
      <c r="E175" s="30" t="s">
        <v>3741</v>
      </c>
      <c r="H175" s="30">
        <v>1702</v>
      </c>
      <c r="I175" s="30" t="s">
        <v>1934</v>
      </c>
      <c r="J175" s="30" t="s">
        <v>3754</v>
      </c>
      <c r="K175" s="30" t="s">
        <v>3515</v>
      </c>
    </row>
    <row r="176" spans="1:11" x14ac:dyDescent="0.25">
      <c r="A176" s="30" t="s">
        <v>2626</v>
      </c>
      <c r="B176" s="30">
        <v>3706</v>
      </c>
      <c r="C176" s="30" t="s">
        <v>4118</v>
      </c>
      <c r="D176" s="30" t="s">
        <v>4119</v>
      </c>
      <c r="E176" s="30" t="s">
        <v>3741</v>
      </c>
      <c r="H176" s="30">
        <v>1707</v>
      </c>
      <c r="I176" s="30" t="s">
        <v>1935</v>
      </c>
      <c r="J176" s="30" t="s">
        <v>4049</v>
      </c>
      <c r="K176" s="30" t="s">
        <v>3527</v>
      </c>
    </row>
    <row r="177" spans="1:11" x14ac:dyDescent="0.25">
      <c r="A177" s="30" t="s">
        <v>2631</v>
      </c>
      <c r="B177" s="30">
        <v>3711</v>
      </c>
      <c r="C177" s="30" t="s">
        <v>4120</v>
      </c>
      <c r="D177" s="30" t="s">
        <v>4121</v>
      </c>
      <c r="E177" s="30" t="s">
        <v>3741</v>
      </c>
      <c r="H177" s="30">
        <v>1708</v>
      </c>
      <c r="I177" s="30" t="s">
        <v>1936</v>
      </c>
      <c r="J177" s="30" t="s">
        <v>4122</v>
      </c>
      <c r="K177" s="30" t="s">
        <v>3534</v>
      </c>
    </row>
    <row r="178" spans="1:11" x14ac:dyDescent="0.25">
      <c r="A178" s="30" t="s">
        <v>2634</v>
      </c>
      <c r="B178" s="30">
        <v>3714</v>
      </c>
      <c r="C178" s="30" t="s">
        <v>4123</v>
      </c>
      <c r="D178" s="30" t="s">
        <v>4124</v>
      </c>
      <c r="E178" s="30" t="s">
        <v>3741</v>
      </c>
      <c r="H178" s="30">
        <v>1709</v>
      </c>
      <c r="I178" s="30" t="s">
        <v>1937</v>
      </c>
      <c r="J178" s="30" t="s">
        <v>4122</v>
      </c>
      <c r="K178" s="30" t="s">
        <v>3534</v>
      </c>
    </row>
    <row r="179" spans="1:11" x14ac:dyDescent="0.25">
      <c r="A179" s="30" t="s">
        <v>2649</v>
      </c>
      <c r="B179" s="30">
        <v>4123</v>
      </c>
      <c r="C179" s="30" t="s">
        <v>4125</v>
      </c>
      <c r="D179" s="30" t="s">
        <v>4126</v>
      </c>
      <c r="E179" s="30" t="s">
        <v>3741</v>
      </c>
      <c r="H179" s="30">
        <v>1710</v>
      </c>
      <c r="I179" s="30" t="s">
        <v>1938</v>
      </c>
      <c r="J179" s="30" t="s">
        <v>4122</v>
      </c>
      <c r="K179" s="30" t="s">
        <v>3518</v>
      </c>
    </row>
    <row r="180" spans="1:11" x14ac:dyDescent="0.25">
      <c r="A180" s="30" t="s">
        <v>2671</v>
      </c>
      <c r="B180" s="30">
        <v>4162</v>
      </c>
      <c r="C180" s="30" t="s">
        <v>4127</v>
      </c>
      <c r="D180" s="30" t="s">
        <v>4128</v>
      </c>
      <c r="E180" s="30" t="s">
        <v>3741</v>
      </c>
      <c r="H180" s="30">
        <v>1711</v>
      </c>
      <c r="I180" s="30" t="s">
        <v>1939</v>
      </c>
      <c r="J180" s="30" t="s">
        <v>4122</v>
      </c>
      <c r="K180" s="30" t="s">
        <v>3534</v>
      </c>
    </row>
    <row r="181" spans="1:11" x14ac:dyDescent="0.25">
      <c r="A181" s="30" t="s">
        <v>2764</v>
      </c>
      <c r="B181" s="30">
        <v>4736</v>
      </c>
      <c r="C181" s="30" t="s">
        <v>4129</v>
      </c>
      <c r="D181" s="30" t="s">
        <v>4130</v>
      </c>
      <c r="E181" s="30" t="s">
        <v>3741</v>
      </c>
      <c r="H181" s="30">
        <v>1712</v>
      </c>
      <c r="I181" s="30" t="s">
        <v>1940</v>
      </c>
      <c r="J181" s="30" t="s">
        <v>4122</v>
      </c>
      <c r="K181" s="30" t="s">
        <v>3527</v>
      </c>
    </row>
    <row r="182" spans="1:11" x14ac:dyDescent="0.25">
      <c r="A182" s="30" t="s">
        <v>2785</v>
      </c>
      <c r="B182" s="30">
        <v>4904</v>
      </c>
      <c r="C182" s="30" t="s">
        <v>4131</v>
      </c>
      <c r="D182" s="30" t="s">
        <v>4132</v>
      </c>
      <c r="E182" s="30" t="s">
        <v>3741</v>
      </c>
      <c r="H182" s="30">
        <v>1713</v>
      </c>
      <c r="I182" s="30" t="s">
        <v>1941</v>
      </c>
      <c r="J182" s="30" t="s">
        <v>4122</v>
      </c>
      <c r="K182" s="30" t="s">
        <v>3534</v>
      </c>
    </row>
    <row r="183" spans="1:11" x14ac:dyDescent="0.25">
      <c r="A183" s="30" t="s">
        <v>2803</v>
      </c>
      <c r="B183" s="30">
        <v>4938</v>
      </c>
      <c r="C183" s="30" t="s">
        <v>4133</v>
      </c>
      <c r="D183" s="30" t="s">
        <v>4134</v>
      </c>
      <c r="E183" s="30" t="s">
        <v>3741</v>
      </c>
      <c r="H183" s="30">
        <v>1714</v>
      </c>
      <c r="I183" s="30" t="s">
        <v>1942</v>
      </c>
      <c r="J183" s="30" t="s">
        <v>4122</v>
      </c>
      <c r="K183" s="30" t="s">
        <v>3534</v>
      </c>
    </row>
    <row r="184" spans="1:11" x14ac:dyDescent="0.25">
      <c r="A184" s="30" t="s">
        <v>2814</v>
      </c>
      <c r="B184" s="30">
        <v>4958</v>
      </c>
      <c r="C184" s="30" t="s">
        <v>4135</v>
      </c>
      <c r="D184" s="30" t="s">
        <v>4136</v>
      </c>
      <c r="E184" s="30" t="s">
        <v>3729</v>
      </c>
      <c r="H184" s="30">
        <v>1717</v>
      </c>
      <c r="I184" s="30" t="s">
        <v>1943</v>
      </c>
      <c r="J184" s="30" t="s">
        <v>4122</v>
      </c>
      <c r="K184" s="30" t="s">
        <v>3534</v>
      </c>
    </row>
    <row r="185" spans="1:11" x14ac:dyDescent="0.25">
      <c r="A185" s="30" t="s">
        <v>2834</v>
      </c>
      <c r="B185" s="30">
        <v>5009</v>
      </c>
      <c r="C185" s="30" t="s">
        <v>4137</v>
      </c>
      <c r="D185" s="30" t="s">
        <v>4138</v>
      </c>
      <c r="E185" s="30" t="s">
        <v>3741</v>
      </c>
      <c r="H185" s="30">
        <v>1718</v>
      </c>
      <c r="I185" s="30" t="s">
        <v>1944</v>
      </c>
      <c r="J185" s="30" t="s">
        <v>4122</v>
      </c>
      <c r="K185" s="30" t="s">
        <v>3518</v>
      </c>
    </row>
    <row r="186" spans="1:11" x14ac:dyDescent="0.25">
      <c r="A186" s="30" t="s">
        <v>2863</v>
      </c>
      <c r="B186" s="30">
        <v>5269</v>
      </c>
      <c r="C186" s="30" t="s">
        <v>4139</v>
      </c>
      <c r="D186" s="30" t="s">
        <v>4140</v>
      </c>
      <c r="E186" s="30" t="s">
        <v>3741</v>
      </c>
      <c r="H186" s="30">
        <v>1720</v>
      </c>
      <c r="I186" s="30" t="s">
        <v>1945</v>
      </c>
      <c r="J186" s="30" t="s">
        <v>4049</v>
      </c>
      <c r="K186" s="30" t="s">
        <v>3527</v>
      </c>
    </row>
    <row r="187" spans="1:11" x14ac:dyDescent="0.25">
      <c r="A187" s="30" t="s">
        <v>2863</v>
      </c>
      <c r="B187" s="30">
        <v>5269</v>
      </c>
      <c r="C187" s="30" t="s">
        <v>4141</v>
      </c>
      <c r="D187" s="30" t="s">
        <v>4142</v>
      </c>
      <c r="E187" s="30" t="s">
        <v>3741</v>
      </c>
      <c r="H187" s="30">
        <v>1721</v>
      </c>
      <c r="I187" s="30" t="s">
        <v>1946</v>
      </c>
      <c r="J187" s="30" t="s">
        <v>4122</v>
      </c>
      <c r="K187" s="30" t="s">
        <v>3534</v>
      </c>
    </row>
    <row r="188" spans="1:11" x14ac:dyDescent="0.25">
      <c r="A188" s="30" t="s">
        <v>2865</v>
      </c>
      <c r="B188" s="30">
        <v>5274</v>
      </c>
      <c r="C188" s="30" t="s">
        <v>4143</v>
      </c>
      <c r="D188" s="30" t="s">
        <v>4144</v>
      </c>
      <c r="E188" s="30" t="s">
        <v>3741</v>
      </c>
      <c r="H188" s="30">
        <v>1722</v>
      </c>
      <c r="I188" s="30" t="s">
        <v>1947</v>
      </c>
      <c r="J188" s="30" t="s">
        <v>4122</v>
      </c>
      <c r="K188" s="30" t="s">
        <v>3534</v>
      </c>
    </row>
    <row r="189" spans="1:11" x14ac:dyDescent="0.25">
      <c r="A189" s="30" t="s">
        <v>2865</v>
      </c>
      <c r="B189" s="30">
        <v>5274</v>
      </c>
      <c r="C189" s="30" t="s">
        <v>4145</v>
      </c>
      <c r="D189" s="30" t="s">
        <v>4146</v>
      </c>
      <c r="E189" s="30" t="s">
        <v>3741</v>
      </c>
      <c r="H189" s="30">
        <v>1723</v>
      </c>
      <c r="I189" s="30" t="s">
        <v>1948</v>
      </c>
      <c r="J189" s="30" t="s">
        <v>4122</v>
      </c>
      <c r="K189" s="30" t="s">
        <v>3534</v>
      </c>
    </row>
    <row r="190" spans="1:11" x14ac:dyDescent="0.25">
      <c r="A190" s="30" t="s">
        <v>2891</v>
      </c>
      <c r="B190" s="30">
        <v>5347</v>
      </c>
      <c r="C190" s="30" t="s">
        <v>4147</v>
      </c>
      <c r="D190" s="30" t="s">
        <v>4148</v>
      </c>
      <c r="E190" s="30" t="s">
        <v>3741</v>
      </c>
      <c r="H190" s="30">
        <v>1724</v>
      </c>
      <c r="I190" s="30" t="s">
        <v>1949</v>
      </c>
      <c r="J190" s="30" t="s">
        <v>4122</v>
      </c>
      <c r="K190" s="30" t="s">
        <v>3534</v>
      </c>
    </row>
    <row r="191" spans="1:11" x14ac:dyDescent="0.25">
      <c r="A191" s="30" t="s">
        <v>2898</v>
      </c>
      <c r="B191" s="30">
        <v>5371</v>
      </c>
      <c r="C191" s="30" t="s">
        <v>4149</v>
      </c>
      <c r="D191" s="30" t="s">
        <v>4150</v>
      </c>
      <c r="E191" s="30" t="s">
        <v>3741</v>
      </c>
      <c r="H191" s="30">
        <v>1725</v>
      </c>
      <c r="I191" s="30" t="s">
        <v>1950</v>
      </c>
      <c r="J191" s="30" t="s">
        <v>4122</v>
      </c>
      <c r="K191" s="30" t="s">
        <v>3534</v>
      </c>
    </row>
    <row r="192" spans="1:11" x14ac:dyDescent="0.25">
      <c r="A192" s="30" t="s">
        <v>2907</v>
      </c>
      <c r="B192" s="30">
        <v>5425</v>
      </c>
      <c r="C192" s="30" t="s">
        <v>4151</v>
      </c>
      <c r="D192" s="30" t="s">
        <v>4152</v>
      </c>
      <c r="E192" s="30" t="s">
        <v>3741</v>
      </c>
      <c r="H192" s="30">
        <v>1726</v>
      </c>
      <c r="I192" s="30" t="s">
        <v>1951</v>
      </c>
      <c r="J192" s="30" t="s">
        <v>4122</v>
      </c>
      <c r="K192" s="30" t="s">
        <v>3534</v>
      </c>
    </row>
    <row r="193" spans="1:11" x14ac:dyDescent="0.25">
      <c r="A193" s="30" t="s">
        <v>2917</v>
      </c>
      <c r="B193" s="30">
        <v>5457</v>
      </c>
      <c r="C193" s="30" t="s">
        <v>4153</v>
      </c>
      <c r="D193" s="30" t="s">
        <v>4154</v>
      </c>
      <c r="E193" s="30" t="s">
        <v>3741</v>
      </c>
      <c r="H193" s="30">
        <v>1727</v>
      </c>
      <c r="I193" s="30" t="s">
        <v>1952</v>
      </c>
      <c r="J193" s="30" t="s">
        <v>4122</v>
      </c>
      <c r="K193" s="30" t="s">
        <v>3534</v>
      </c>
    </row>
    <row r="194" spans="1:11" x14ac:dyDescent="0.25">
      <c r="A194" s="30" t="s">
        <v>2928</v>
      </c>
      <c r="B194" s="30">
        <v>5483</v>
      </c>
      <c r="C194" s="30" t="s">
        <v>4155</v>
      </c>
      <c r="D194" s="30" t="s">
        <v>4156</v>
      </c>
      <c r="E194" s="30" t="s">
        <v>3741</v>
      </c>
      <c r="H194" s="30">
        <v>1730</v>
      </c>
      <c r="I194" s="30" t="s">
        <v>1953</v>
      </c>
      <c r="J194" s="30" t="s">
        <v>4122</v>
      </c>
      <c r="K194" s="30" t="s">
        <v>3534</v>
      </c>
    </row>
    <row r="195" spans="1:11" x14ac:dyDescent="0.25">
      <c r="A195" s="30" t="s">
        <v>2952</v>
      </c>
      <c r="B195" s="30">
        <v>5534</v>
      </c>
      <c r="C195" s="30" t="s">
        <v>4157</v>
      </c>
      <c r="D195" s="30" t="s">
        <v>4158</v>
      </c>
      <c r="E195" s="30" t="s">
        <v>3741</v>
      </c>
      <c r="H195" s="30">
        <v>1731</v>
      </c>
      <c r="I195" s="30" t="s">
        <v>1954</v>
      </c>
      <c r="J195" s="30" t="s">
        <v>4049</v>
      </c>
      <c r="K195" s="30" t="s">
        <v>3527</v>
      </c>
    </row>
    <row r="196" spans="1:11" x14ac:dyDescent="0.25">
      <c r="A196" s="30" t="s">
        <v>2969</v>
      </c>
      <c r="B196" s="30">
        <v>5871</v>
      </c>
      <c r="C196" s="30" t="s">
        <v>4159</v>
      </c>
      <c r="D196" s="30" t="s">
        <v>4160</v>
      </c>
      <c r="E196" s="30" t="s">
        <v>3741</v>
      </c>
      <c r="H196" s="30">
        <v>1732</v>
      </c>
      <c r="I196" s="30" t="s">
        <v>1955</v>
      </c>
      <c r="J196" s="30" t="s">
        <v>4122</v>
      </c>
      <c r="K196" s="30" t="s">
        <v>3534</v>
      </c>
    </row>
    <row r="197" spans="1:11" x14ac:dyDescent="0.25">
      <c r="A197" s="30" t="s">
        <v>2972</v>
      </c>
      <c r="B197" s="30">
        <v>5880</v>
      </c>
      <c r="C197" s="30" t="s">
        <v>4161</v>
      </c>
      <c r="D197" s="30" t="s">
        <v>4162</v>
      </c>
      <c r="E197" s="30" t="s">
        <v>3741</v>
      </c>
      <c r="H197" s="30">
        <v>1733</v>
      </c>
      <c r="I197" s="30" t="s">
        <v>1956</v>
      </c>
      <c r="J197" s="30" t="s">
        <v>4049</v>
      </c>
      <c r="K197" s="30" t="s">
        <v>3527</v>
      </c>
    </row>
    <row r="198" spans="1:11" x14ac:dyDescent="0.25">
      <c r="A198" s="30" t="s">
        <v>2997</v>
      </c>
      <c r="B198" s="30">
        <v>6116</v>
      </c>
      <c r="C198" s="30" t="s">
        <v>4163</v>
      </c>
      <c r="D198" s="30" t="s">
        <v>4164</v>
      </c>
      <c r="E198" s="30" t="s">
        <v>3741</v>
      </c>
      <c r="H198" s="30">
        <v>1734</v>
      </c>
      <c r="I198" s="30" t="s">
        <v>1957</v>
      </c>
      <c r="J198" s="30" t="s">
        <v>4049</v>
      </c>
      <c r="K198" s="30" t="s">
        <v>3527</v>
      </c>
    </row>
    <row r="199" spans="1:11" x14ac:dyDescent="0.25">
      <c r="A199" s="30" t="s">
        <v>3001</v>
      </c>
      <c r="B199" s="30">
        <v>6121</v>
      </c>
      <c r="C199" s="30" t="s">
        <v>4165</v>
      </c>
      <c r="D199" s="30" t="s">
        <v>4166</v>
      </c>
      <c r="E199" s="30" t="s">
        <v>3741</v>
      </c>
      <c r="H199" s="30">
        <v>1735</v>
      </c>
      <c r="I199" s="30" t="s">
        <v>1958</v>
      </c>
      <c r="J199" s="30" t="s">
        <v>4122</v>
      </c>
      <c r="K199" s="30" t="s">
        <v>3518</v>
      </c>
    </row>
    <row r="200" spans="1:11" x14ac:dyDescent="0.25">
      <c r="A200" s="30" t="s">
        <v>3023</v>
      </c>
      <c r="B200" s="30">
        <v>6147</v>
      </c>
      <c r="C200" s="30" t="s">
        <v>4167</v>
      </c>
      <c r="D200" s="30" t="s">
        <v>4168</v>
      </c>
      <c r="E200" s="30" t="s">
        <v>3741</v>
      </c>
      <c r="H200" s="30">
        <v>1736</v>
      </c>
      <c r="I200" s="30" t="s">
        <v>1959</v>
      </c>
      <c r="J200" s="30" t="s">
        <v>4049</v>
      </c>
      <c r="K200" s="30" t="s">
        <v>3527</v>
      </c>
    </row>
    <row r="201" spans="1:11" x14ac:dyDescent="0.25">
      <c r="A201" s="30" t="s">
        <v>3028</v>
      </c>
      <c r="B201" s="30">
        <v>6153</v>
      </c>
      <c r="C201" s="30" t="s">
        <v>4169</v>
      </c>
      <c r="D201" s="30" t="s">
        <v>4170</v>
      </c>
      <c r="E201" s="30" t="s">
        <v>3741</v>
      </c>
      <c r="H201" s="30">
        <v>1737</v>
      </c>
      <c r="I201" s="30" t="s">
        <v>1960</v>
      </c>
      <c r="J201" s="30" t="s">
        <v>3754</v>
      </c>
      <c r="K201" s="30" t="s">
        <v>3515</v>
      </c>
    </row>
    <row r="202" spans="1:11" x14ac:dyDescent="0.25">
      <c r="A202" s="30" t="s">
        <v>3045</v>
      </c>
      <c r="B202" s="30">
        <v>6173</v>
      </c>
      <c r="C202" s="30" t="s">
        <v>4171</v>
      </c>
      <c r="D202" s="30" t="s">
        <v>4172</v>
      </c>
      <c r="E202" s="30" t="s">
        <v>3741</v>
      </c>
      <c r="H202" s="30">
        <v>1742</v>
      </c>
      <c r="I202" s="30" t="s">
        <v>1961</v>
      </c>
      <c r="J202" s="30" t="s">
        <v>4122</v>
      </c>
      <c r="K202" s="30" t="s">
        <v>3534</v>
      </c>
    </row>
    <row r="203" spans="1:11" x14ac:dyDescent="0.25">
      <c r="A203" s="30" t="s">
        <v>3048</v>
      </c>
      <c r="B203" s="30">
        <v>6176</v>
      </c>
      <c r="C203" s="30" t="s">
        <v>4173</v>
      </c>
      <c r="D203" s="30" t="s">
        <v>4174</v>
      </c>
      <c r="E203" s="30" t="s">
        <v>3741</v>
      </c>
      <c r="H203" s="30">
        <v>1752</v>
      </c>
      <c r="I203" s="30" t="s">
        <v>1962</v>
      </c>
      <c r="J203" s="30" t="s">
        <v>4049</v>
      </c>
      <c r="K203" s="30" t="s">
        <v>3527</v>
      </c>
    </row>
    <row r="204" spans="1:11" x14ac:dyDescent="0.25">
      <c r="A204" s="30" t="s">
        <v>3052</v>
      </c>
      <c r="B204" s="30">
        <v>6182</v>
      </c>
      <c r="C204" s="30" t="s">
        <v>4175</v>
      </c>
      <c r="D204" s="30" t="s">
        <v>4176</v>
      </c>
      <c r="E204" s="30" t="s">
        <v>3741</v>
      </c>
      <c r="H204" s="30">
        <v>1760</v>
      </c>
      <c r="I204" s="30" t="s">
        <v>1963</v>
      </c>
      <c r="J204" s="30" t="s">
        <v>4049</v>
      </c>
      <c r="K204" s="30" t="s">
        <v>3527</v>
      </c>
    </row>
    <row r="205" spans="1:11" x14ac:dyDescent="0.25">
      <c r="A205" s="30" t="s">
        <v>3080</v>
      </c>
      <c r="B205" s="30">
        <v>6213</v>
      </c>
      <c r="C205" s="30" t="s">
        <v>4177</v>
      </c>
      <c r="D205" s="30" t="s">
        <v>4178</v>
      </c>
      <c r="E205" s="30" t="s">
        <v>3741</v>
      </c>
      <c r="H205" s="30">
        <v>1762</v>
      </c>
      <c r="I205" s="30" t="s">
        <v>1964</v>
      </c>
      <c r="J205" s="30" t="s">
        <v>4049</v>
      </c>
      <c r="K205" s="30" t="s">
        <v>3527</v>
      </c>
    </row>
    <row r="206" spans="1:11" x14ac:dyDescent="0.25">
      <c r="A206" s="30" t="s">
        <v>3081</v>
      </c>
      <c r="B206" s="30">
        <v>6214</v>
      </c>
      <c r="C206" s="30" t="s">
        <v>4179</v>
      </c>
      <c r="D206" s="30" t="s">
        <v>4180</v>
      </c>
      <c r="E206" s="30" t="s">
        <v>3741</v>
      </c>
      <c r="H206" s="30">
        <v>1773</v>
      </c>
      <c r="I206" s="30" t="s">
        <v>1965</v>
      </c>
      <c r="J206" s="30" t="s">
        <v>4122</v>
      </c>
      <c r="K206" s="30" t="s">
        <v>3534</v>
      </c>
    </row>
    <row r="207" spans="1:11" x14ac:dyDescent="0.25">
      <c r="A207" s="30" t="s">
        <v>3104</v>
      </c>
      <c r="B207" s="30">
        <v>6239</v>
      </c>
      <c r="C207" s="30" t="s">
        <v>4181</v>
      </c>
      <c r="D207" s="30" t="s">
        <v>4182</v>
      </c>
      <c r="E207" s="30" t="s">
        <v>3741</v>
      </c>
      <c r="H207" s="30">
        <v>1776</v>
      </c>
      <c r="I207" s="30" t="s">
        <v>1966</v>
      </c>
      <c r="J207" s="30" t="s">
        <v>4122</v>
      </c>
      <c r="K207" s="30" t="s">
        <v>3534</v>
      </c>
    </row>
    <row r="208" spans="1:11" x14ac:dyDescent="0.25">
      <c r="A208" s="30" t="s">
        <v>3115</v>
      </c>
      <c r="B208" s="30">
        <v>6257</v>
      </c>
      <c r="C208" s="30" t="s">
        <v>4183</v>
      </c>
      <c r="D208" s="30" t="s">
        <v>4184</v>
      </c>
      <c r="E208" s="30" t="s">
        <v>3741</v>
      </c>
      <c r="H208" s="30">
        <v>1777</v>
      </c>
      <c r="I208" s="30" t="s">
        <v>1967</v>
      </c>
      <c r="J208" s="30" t="s">
        <v>4049</v>
      </c>
      <c r="K208" s="30" t="s">
        <v>3527</v>
      </c>
    </row>
    <row r="209" spans="1:11" x14ac:dyDescent="0.25">
      <c r="A209" s="30" t="s">
        <v>3122</v>
      </c>
      <c r="B209" s="30">
        <v>6269</v>
      </c>
      <c r="C209" s="30" t="s">
        <v>4185</v>
      </c>
      <c r="D209" s="30" t="s">
        <v>4186</v>
      </c>
      <c r="E209" s="30" t="s">
        <v>3741</v>
      </c>
      <c r="H209" s="30">
        <v>1781</v>
      </c>
      <c r="I209" s="30" t="s">
        <v>1968</v>
      </c>
      <c r="J209" s="30" t="s">
        <v>4049</v>
      </c>
      <c r="K209" s="30" t="s">
        <v>3527</v>
      </c>
    </row>
    <row r="210" spans="1:11" x14ac:dyDescent="0.25">
      <c r="A210" s="30" t="s">
        <v>3124</v>
      </c>
      <c r="B210" s="30">
        <v>6271</v>
      </c>
      <c r="C210" s="30" t="s">
        <v>4187</v>
      </c>
      <c r="D210" s="30" t="s">
        <v>4188</v>
      </c>
      <c r="E210" s="30" t="s">
        <v>3741</v>
      </c>
      <c r="H210" s="30">
        <v>1783</v>
      </c>
      <c r="I210" s="30" t="s">
        <v>1969</v>
      </c>
      <c r="J210" s="30" t="s">
        <v>4049</v>
      </c>
      <c r="K210" s="30" t="s">
        <v>3527</v>
      </c>
    </row>
    <row r="211" spans="1:11" x14ac:dyDescent="0.25">
      <c r="A211" s="30" t="s">
        <v>3125</v>
      </c>
      <c r="B211" s="30">
        <v>6274</v>
      </c>
      <c r="C211" s="30" t="s">
        <v>4189</v>
      </c>
      <c r="D211" s="30" t="s">
        <v>4190</v>
      </c>
      <c r="E211" s="30" t="s">
        <v>3741</v>
      </c>
      <c r="H211" s="30">
        <v>1784</v>
      </c>
      <c r="I211" s="30" t="s">
        <v>1970</v>
      </c>
      <c r="J211" s="30" t="s">
        <v>4049</v>
      </c>
      <c r="K211" s="30" t="s">
        <v>3527</v>
      </c>
    </row>
    <row r="212" spans="1:11" x14ac:dyDescent="0.25">
      <c r="A212" s="30" t="s">
        <v>3129</v>
      </c>
      <c r="B212" s="30">
        <v>6278</v>
      </c>
      <c r="C212" s="30" t="s">
        <v>4191</v>
      </c>
      <c r="D212" s="30" t="s">
        <v>4192</v>
      </c>
      <c r="E212" s="30" t="s">
        <v>3741</v>
      </c>
      <c r="H212" s="30">
        <v>1785</v>
      </c>
      <c r="I212" s="30" t="s">
        <v>1971</v>
      </c>
      <c r="J212" s="30" t="s">
        <v>4193</v>
      </c>
      <c r="K212" s="30" t="s">
        <v>3535</v>
      </c>
    </row>
    <row r="213" spans="1:11" x14ac:dyDescent="0.25">
      <c r="A213" s="30" t="s">
        <v>3130</v>
      </c>
      <c r="B213" s="30">
        <v>6279</v>
      </c>
      <c r="C213" s="30" t="s">
        <v>4194</v>
      </c>
      <c r="D213" s="30" t="s">
        <v>4195</v>
      </c>
      <c r="E213" s="30" t="s">
        <v>3741</v>
      </c>
      <c r="H213" s="30">
        <v>1786</v>
      </c>
      <c r="I213" s="30" t="s">
        <v>1972</v>
      </c>
      <c r="J213" s="30" t="s">
        <v>4049</v>
      </c>
      <c r="K213" s="30" t="s">
        <v>3527</v>
      </c>
    </row>
    <row r="214" spans="1:11" x14ac:dyDescent="0.25">
      <c r="A214" s="30" t="s">
        <v>3132</v>
      </c>
      <c r="B214" s="30">
        <v>6282</v>
      </c>
      <c r="C214" s="30" t="s">
        <v>4196</v>
      </c>
      <c r="D214" s="30" t="s">
        <v>4197</v>
      </c>
      <c r="E214" s="30" t="s">
        <v>3741</v>
      </c>
      <c r="H214" s="30">
        <v>1788</v>
      </c>
      <c r="I214" s="30" t="s">
        <v>1973</v>
      </c>
      <c r="J214" s="30" t="s">
        <v>4049</v>
      </c>
      <c r="K214" s="30" t="s">
        <v>3527</v>
      </c>
    </row>
    <row r="215" spans="1:11" x14ac:dyDescent="0.25">
      <c r="A215" s="30" t="s">
        <v>3135</v>
      </c>
      <c r="B215" s="30">
        <v>6285</v>
      </c>
      <c r="C215" s="30" t="s">
        <v>4198</v>
      </c>
      <c r="D215" s="30" t="s">
        <v>4199</v>
      </c>
      <c r="E215" s="30" t="s">
        <v>3741</v>
      </c>
      <c r="H215" s="30">
        <v>1789</v>
      </c>
      <c r="I215" s="30" t="s">
        <v>1974</v>
      </c>
      <c r="J215" s="30" t="s">
        <v>4049</v>
      </c>
      <c r="K215" s="30" t="s">
        <v>3527</v>
      </c>
    </row>
    <row r="216" spans="1:11" x14ac:dyDescent="0.25">
      <c r="A216" s="30" t="s">
        <v>3148</v>
      </c>
      <c r="B216" s="30">
        <v>6414</v>
      </c>
      <c r="C216" s="30" t="s">
        <v>4200</v>
      </c>
      <c r="D216" s="30" t="s">
        <v>4201</v>
      </c>
      <c r="E216" s="30" t="s">
        <v>3741</v>
      </c>
      <c r="H216" s="30">
        <v>1795</v>
      </c>
      <c r="I216" s="30" t="s">
        <v>1975</v>
      </c>
      <c r="J216" s="30" t="s">
        <v>4049</v>
      </c>
      <c r="K216" s="30" t="s">
        <v>3527</v>
      </c>
    </row>
    <row r="217" spans="1:11" x14ac:dyDescent="0.25">
      <c r="A217" s="30" t="s">
        <v>3169</v>
      </c>
      <c r="B217" s="30">
        <v>6462</v>
      </c>
      <c r="C217" s="30" t="s">
        <v>4202</v>
      </c>
      <c r="D217" s="30" t="s">
        <v>4203</v>
      </c>
      <c r="E217" s="30" t="s">
        <v>3741</v>
      </c>
      <c r="H217" s="30">
        <v>1796</v>
      </c>
      <c r="I217" s="30" t="s">
        <v>1976</v>
      </c>
      <c r="J217" s="30" t="s">
        <v>3754</v>
      </c>
      <c r="K217" s="30" t="s">
        <v>3527</v>
      </c>
    </row>
    <row r="218" spans="1:11" x14ac:dyDescent="0.25">
      <c r="A218" s="30" t="s">
        <v>3179</v>
      </c>
      <c r="B218" s="30">
        <v>6488</v>
      </c>
      <c r="C218" s="30" t="s">
        <v>4204</v>
      </c>
      <c r="D218" s="30" t="s">
        <v>4205</v>
      </c>
      <c r="E218" s="30" t="s">
        <v>3741</v>
      </c>
      <c r="H218" s="30">
        <v>1799</v>
      </c>
      <c r="I218" s="30" t="s">
        <v>1977</v>
      </c>
      <c r="J218" s="30" t="s">
        <v>4049</v>
      </c>
      <c r="K218" s="30" t="s">
        <v>3527</v>
      </c>
    </row>
    <row r="219" spans="1:11" x14ac:dyDescent="0.25">
      <c r="A219" s="30" t="s">
        <v>3179</v>
      </c>
      <c r="B219" s="30">
        <v>6488</v>
      </c>
      <c r="C219" s="30" t="s">
        <v>4206</v>
      </c>
      <c r="D219" s="30" t="s">
        <v>4207</v>
      </c>
      <c r="E219" s="30" t="s">
        <v>3741</v>
      </c>
      <c r="H219" s="30">
        <v>1802</v>
      </c>
      <c r="I219" s="30" t="s">
        <v>1978</v>
      </c>
      <c r="J219" s="30" t="s">
        <v>4208</v>
      </c>
      <c r="K219" s="30" t="s">
        <v>3536</v>
      </c>
    </row>
    <row r="220" spans="1:11" x14ac:dyDescent="0.25">
      <c r="A220" s="30" t="s">
        <v>3190</v>
      </c>
      <c r="B220" s="30">
        <v>6510</v>
      </c>
      <c r="C220" s="30" t="s">
        <v>4209</v>
      </c>
      <c r="D220" s="30" t="s">
        <v>4210</v>
      </c>
      <c r="E220" s="30" t="s">
        <v>3741</v>
      </c>
      <c r="H220" s="30">
        <v>1805</v>
      </c>
      <c r="I220" s="30" t="s">
        <v>1979</v>
      </c>
      <c r="J220" s="30" t="s">
        <v>3852</v>
      </c>
      <c r="K220" s="30" t="s">
        <v>3519</v>
      </c>
    </row>
    <row r="221" spans="1:11" x14ac:dyDescent="0.25">
      <c r="A221" s="30" t="s">
        <v>3190</v>
      </c>
      <c r="B221" s="30">
        <v>6510</v>
      </c>
      <c r="C221" s="30" t="s">
        <v>4211</v>
      </c>
      <c r="D221" s="30" t="s">
        <v>4212</v>
      </c>
      <c r="E221" s="30" t="s">
        <v>3741</v>
      </c>
      <c r="H221" s="30">
        <v>1806</v>
      </c>
      <c r="I221" s="30" t="s">
        <v>1980</v>
      </c>
      <c r="J221" s="30" t="s">
        <v>4208</v>
      </c>
      <c r="K221" s="30" t="s">
        <v>3536</v>
      </c>
    </row>
    <row r="222" spans="1:11" x14ac:dyDescent="0.25">
      <c r="A222" s="30" t="s">
        <v>3257</v>
      </c>
      <c r="B222" s="30">
        <v>6669</v>
      </c>
      <c r="C222" s="30" t="s">
        <v>4213</v>
      </c>
      <c r="D222" s="30" t="s">
        <v>4214</v>
      </c>
      <c r="H222" s="30">
        <v>1808</v>
      </c>
      <c r="I222" s="30" t="s">
        <v>1981</v>
      </c>
      <c r="J222" s="30" t="s">
        <v>3852</v>
      </c>
      <c r="K222" s="30" t="s">
        <v>3519</v>
      </c>
    </row>
    <row r="223" spans="1:11" x14ac:dyDescent="0.25">
      <c r="A223" s="30" t="s">
        <v>3257</v>
      </c>
      <c r="B223" s="30">
        <v>6669</v>
      </c>
      <c r="C223" s="30" t="s">
        <v>4215</v>
      </c>
      <c r="D223" s="30" t="s">
        <v>4216</v>
      </c>
      <c r="H223" s="30">
        <v>1809</v>
      </c>
      <c r="I223" s="30" t="s">
        <v>1982</v>
      </c>
      <c r="J223" s="30" t="s">
        <v>4208</v>
      </c>
      <c r="K223" s="30" t="s">
        <v>3536</v>
      </c>
    </row>
    <row r="224" spans="1:11" x14ac:dyDescent="0.25">
      <c r="A224" s="30" t="s">
        <v>3301</v>
      </c>
      <c r="B224" s="30">
        <v>8039</v>
      </c>
      <c r="C224" s="30" t="s">
        <v>4217</v>
      </c>
      <c r="D224" s="30" t="s">
        <v>4218</v>
      </c>
      <c r="H224" s="30">
        <v>1810</v>
      </c>
      <c r="I224" s="30" t="s">
        <v>1983</v>
      </c>
      <c r="J224" s="30" t="s">
        <v>4208</v>
      </c>
      <c r="K224" s="30" t="s">
        <v>3536</v>
      </c>
    </row>
    <row r="225" spans="1:11" x14ac:dyDescent="0.25">
      <c r="A225" s="30" t="s">
        <v>3305</v>
      </c>
      <c r="B225" s="30">
        <v>8044</v>
      </c>
      <c r="C225" s="30" t="s">
        <v>4219</v>
      </c>
      <c r="D225" s="30" t="s">
        <v>4220</v>
      </c>
      <c r="H225" s="30">
        <v>1813</v>
      </c>
      <c r="I225" s="30" t="s">
        <v>1984</v>
      </c>
      <c r="J225" s="30" t="s">
        <v>4049</v>
      </c>
      <c r="K225" s="30" t="s">
        <v>3527</v>
      </c>
    </row>
    <row r="226" spans="1:11" x14ac:dyDescent="0.25">
      <c r="A226" s="30" t="s">
        <v>3306</v>
      </c>
      <c r="B226" s="30">
        <v>8046</v>
      </c>
      <c r="C226" s="30" t="s">
        <v>4221</v>
      </c>
      <c r="D226" s="30" t="s">
        <v>4222</v>
      </c>
      <c r="H226" s="30">
        <v>1815</v>
      </c>
      <c r="I226" s="30" t="s">
        <v>1985</v>
      </c>
      <c r="J226" s="30" t="s">
        <v>3868</v>
      </c>
      <c r="K226" s="30" t="s">
        <v>3531</v>
      </c>
    </row>
    <row r="227" spans="1:11" x14ac:dyDescent="0.25">
      <c r="A227" s="30" t="s">
        <v>3317</v>
      </c>
      <c r="B227" s="30">
        <v>8069</v>
      </c>
      <c r="C227" s="30" t="s">
        <v>4223</v>
      </c>
      <c r="D227" s="30" t="s">
        <v>4224</v>
      </c>
      <c r="H227" s="30">
        <v>1817</v>
      </c>
      <c r="I227" s="30" t="s">
        <v>1986</v>
      </c>
      <c r="J227" s="30" t="s">
        <v>4208</v>
      </c>
      <c r="K227" s="30" t="s">
        <v>3536</v>
      </c>
    </row>
    <row r="228" spans="1:11" x14ac:dyDescent="0.25">
      <c r="A228" s="30" t="s">
        <v>3329</v>
      </c>
      <c r="B228" s="30">
        <v>8086</v>
      </c>
      <c r="C228" s="30" t="s">
        <v>4225</v>
      </c>
      <c r="D228" s="30" t="s">
        <v>4226</v>
      </c>
      <c r="H228" s="30">
        <v>1903</v>
      </c>
      <c r="I228" s="30" t="s">
        <v>1987</v>
      </c>
      <c r="J228" s="30" t="s">
        <v>4227</v>
      </c>
      <c r="K228" s="30" t="s">
        <v>3537</v>
      </c>
    </row>
    <row r="229" spans="1:11" x14ac:dyDescent="0.25">
      <c r="A229" s="30" t="s">
        <v>3354</v>
      </c>
      <c r="B229" s="30">
        <v>8163</v>
      </c>
      <c r="C229" s="30" t="s">
        <v>4228</v>
      </c>
      <c r="D229" s="30" t="s">
        <v>4229</v>
      </c>
      <c r="H229" s="30">
        <v>1904</v>
      </c>
      <c r="I229" s="30" t="s">
        <v>1988</v>
      </c>
      <c r="J229" s="30" t="s">
        <v>4227</v>
      </c>
      <c r="K229" s="30" t="s">
        <v>3537</v>
      </c>
    </row>
    <row r="230" spans="1:11" x14ac:dyDescent="0.25">
      <c r="A230" s="30" t="s">
        <v>3375</v>
      </c>
      <c r="B230" s="30">
        <v>8299</v>
      </c>
      <c r="C230" s="30" t="s">
        <v>4230</v>
      </c>
      <c r="D230" s="30" t="s">
        <v>4231</v>
      </c>
      <c r="H230" s="30">
        <v>1905</v>
      </c>
      <c r="I230" s="30" t="s">
        <v>1989</v>
      </c>
      <c r="J230" s="30" t="s">
        <v>4227</v>
      </c>
      <c r="K230" s="30" t="s">
        <v>3537</v>
      </c>
    </row>
    <row r="231" spans="1:11" x14ac:dyDescent="0.25">
      <c r="A231" s="30" t="s">
        <v>3375</v>
      </c>
      <c r="B231" s="30">
        <v>8299</v>
      </c>
      <c r="C231" s="30" t="s">
        <v>4232</v>
      </c>
      <c r="D231" s="30" t="s">
        <v>4233</v>
      </c>
      <c r="H231" s="30">
        <v>1906</v>
      </c>
      <c r="I231" s="30" t="s">
        <v>1990</v>
      </c>
      <c r="J231" s="30" t="s">
        <v>4227</v>
      </c>
      <c r="K231" s="30" t="s">
        <v>3537</v>
      </c>
    </row>
    <row r="232" spans="1:11" x14ac:dyDescent="0.25">
      <c r="A232" s="30" t="s">
        <v>3380</v>
      </c>
      <c r="B232" s="30">
        <v>8358</v>
      </c>
      <c r="C232" s="30" t="s">
        <v>4234</v>
      </c>
      <c r="D232" s="30" t="s">
        <v>4235</v>
      </c>
      <c r="H232" s="30">
        <v>1907</v>
      </c>
      <c r="I232" s="30" t="s">
        <v>1991</v>
      </c>
      <c r="J232" s="30" t="s">
        <v>4227</v>
      </c>
      <c r="K232" s="30" t="s">
        <v>3537</v>
      </c>
    </row>
    <row r="233" spans="1:11" x14ac:dyDescent="0.25">
      <c r="A233" s="30" t="s">
        <v>3407</v>
      </c>
      <c r="B233" s="30">
        <v>8436</v>
      </c>
      <c r="C233" s="30" t="s">
        <v>4236</v>
      </c>
      <c r="D233" s="30" t="s">
        <v>4237</v>
      </c>
      <c r="H233" s="30">
        <v>1909</v>
      </c>
      <c r="I233" s="30" t="s">
        <v>1992</v>
      </c>
      <c r="J233" s="30" t="s">
        <v>4227</v>
      </c>
      <c r="K233" s="30" t="s">
        <v>3537</v>
      </c>
    </row>
    <row r="234" spans="1:11" x14ac:dyDescent="0.25">
      <c r="A234" s="30" t="s">
        <v>3455</v>
      </c>
      <c r="B234" s="30">
        <v>8942</v>
      </c>
      <c r="C234" s="30" t="s">
        <v>4238</v>
      </c>
      <c r="D234" s="30" t="s">
        <v>4239</v>
      </c>
      <c r="H234" s="30">
        <v>2002</v>
      </c>
      <c r="I234" s="30" t="s">
        <v>1993</v>
      </c>
      <c r="J234" s="30" t="s">
        <v>4240</v>
      </c>
      <c r="K234" s="30" t="s">
        <v>3526</v>
      </c>
    </row>
    <row r="235" spans="1:11" x14ac:dyDescent="0.25">
      <c r="A235" s="30" t="s">
        <v>3473</v>
      </c>
      <c r="B235" s="30">
        <v>9904</v>
      </c>
      <c r="C235" s="30" t="s">
        <v>4241</v>
      </c>
      <c r="D235" s="30" t="s">
        <v>4242</v>
      </c>
      <c r="H235" s="30">
        <v>2006</v>
      </c>
      <c r="I235" s="30" t="s">
        <v>1994</v>
      </c>
      <c r="J235" s="30" t="s">
        <v>4240</v>
      </c>
      <c r="K235" s="30" t="s">
        <v>3526</v>
      </c>
    </row>
    <row r="236" spans="1:11" x14ac:dyDescent="0.25">
      <c r="A236" s="30" t="s">
        <v>3481</v>
      </c>
      <c r="B236" s="30">
        <v>9914</v>
      </c>
      <c r="C236" s="30" t="s">
        <v>4243</v>
      </c>
      <c r="D236" s="30" t="s">
        <v>4244</v>
      </c>
      <c r="H236" s="30">
        <v>2007</v>
      </c>
      <c r="I236" s="30" t="s">
        <v>1995</v>
      </c>
      <c r="J236" s="30" t="s">
        <v>4240</v>
      </c>
      <c r="K236" s="30" t="s">
        <v>3526</v>
      </c>
    </row>
    <row r="237" spans="1:11" x14ac:dyDescent="0.25">
      <c r="A237" s="30" t="s">
        <v>3498</v>
      </c>
      <c r="B237" s="30">
        <v>9938</v>
      </c>
      <c r="C237" s="30" t="s">
        <v>4245</v>
      </c>
      <c r="D237" s="30" t="s">
        <v>4246</v>
      </c>
      <c r="H237" s="30">
        <v>2008</v>
      </c>
      <c r="I237" s="30" t="s">
        <v>1996</v>
      </c>
      <c r="J237" s="30" t="s">
        <v>4240</v>
      </c>
      <c r="K237" s="30" t="s">
        <v>3526</v>
      </c>
    </row>
    <row r="238" spans="1:11" x14ac:dyDescent="0.25">
      <c r="A238" s="30" t="s">
        <v>3499</v>
      </c>
      <c r="B238" s="30">
        <v>9939</v>
      </c>
      <c r="C238" s="30" t="s">
        <v>4247</v>
      </c>
      <c r="D238" s="30" t="s">
        <v>4248</v>
      </c>
      <c r="H238" s="30">
        <v>2009</v>
      </c>
      <c r="I238" s="30" t="s">
        <v>1997</v>
      </c>
      <c r="J238" s="30" t="s">
        <v>4240</v>
      </c>
      <c r="K238" s="30" t="s">
        <v>3526</v>
      </c>
    </row>
    <row r="239" spans="1:11" x14ac:dyDescent="0.25">
      <c r="A239" s="30" t="s">
        <v>3505</v>
      </c>
      <c r="B239" s="30">
        <v>9945</v>
      </c>
      <c r="C239" s="30" t="s">
        <v>4249</v>
      </c>
      <c r="D239" s="30" t="s">
        <v>4250</v>
      </c>
      <c r="H239" s="30">
        <v>2010</v>
      </c>
      <c r="I239" s="30" t="s">
        <v>1998</v>
      </c>
      <c r="J239" s="30" t="s">
        <v>4240</v>
      </c>
      <c r="K239" s="30" t="s">
        <v>3526</v>
      </c>
    </row>
    <row r="240" spans="1:11" x14ac:dyDescent="0.25">
      <c r="A240" s="30" t="s">
        <v>4251</v>
      </c>
      <c r="B240" s="30" t="s">
        <v>4252</v>
      </c>
      <c r="C240" s="30" t="s">
        <v>4253</v>
      </c>
      <c r="D240" s="30" t="s">
        <v>4254</v>
      </c>
      <c r="H240" s="30">
        <v>2012</v>
      </c>
      <c r="I240" s="30" t="s">
        <v>1999</v>
      </c>
      <c r="J240" s="30" t="s">
        <v>4240</v>
      </c>
      <c r="K240" s="30" t="s">
        <v>3526</v>
      </c>
    </row>
    <row r="241" spans="1:11" x14ac:dyDescent="0.25">
      <c r="A241" s="30" t="s">
        <v>4251</v>
      </c>
      <c r="B241" s="30" t="s">
        <v>4252</v>
      </c>
      <c r="C241" s="30" t="s">
        <v>4255</v>
      </c>
      <c r="D241" s="30" t="s">
        <v>4256</v>
      </c>
      <c r="H241" s="30">
        <v>2013</v>
      </c>
      <c r="I241" s="30" t="s">
        <v>2000</v>
      </c>
      <c r="J241" s="30" t="s">
        <v>4240</v>
      </c>
      <c r="K241" s="30" t="s">
        <v>3526</v>
      </c>
    </row>
    <row r="242" spans="1:11" x14ac:dyDescent="0.25">
      <c r="A242" s="30" t="s">
        <v>4257</v>
      </c>
      <c r="B242" s="30" t="s">
        <v>4258</v>
      </c>
      <c r="C242" s="30" t="s">
        <v>4259</v>
      </c>
      <c r="D242" s="30" t="s">
        <v>4260</v>
      </c>
      <c r="H242" s="30">
        <v>2014</v>
      </c>
      <c r="I242" s="30" t="s">
        <v>2001</v>
      </c>
      <c r="J242" s="30" t="s">
        <v>4240</v>
      </c>
      <c r="K242" s="30" t="s">
        <v>3526</v>
      </c>
    </row>
    <row r="243" spans="1:11" x14ac:dyDescent="0.25">
      <c r="A243" s="30" t="s">
        <v>4261</v>
      </c>
      <c r="B243" s="30" t="s">
        <v>4262</v>
      </c>
      <c r="C243" s="30" t="s">
        <v>4263</v>
      </c>
      <c r="D243" s="30" t="s">
        <v>4264</v>
      </c>
      <c r="H243" s="30">
        <v>2015</v>
      </c>
      <c r="I243" s="30" t="s">
        <v>2002</v>
      </c>
      <c r="J243" s="30" t="s">
        <v>4240</v>
      </c>
      <c r="K243" s="30" t="s">
        <v>3526</v>
      </c>
    </row>
    <row r="244" spans="1:11" x14ac:dyDescent="0.25">
      <c r="A244" s="30" t="s">
        <v>4265</v>
      </c>
      <c r="B244" s="30" t="s">
        <v>4266</v>
      </c>
      <c r="C244" s="30" t="s">
        <v>4267</v>
      </c>
      <c r="D244" s="30" t="s">
        <v>4268</v>
      </c>
      <c r="H244" s="30">
        <v>2017</v>
      </c>
      <c r="I244" s="30" t="s">
        <v>2003</v>
      </c>
      <c r="J244" s="30" t="s">
        <v>4240</v>
      </c>
      <c r="K244" s="30" t="s">
        <v>3526</v>
      </c>
    </row>
    <row r="245" spans="1:11" x14ac:dyDescent="0.25">
      <c r="A245" s="30" t="s">
        <v>4269</v>
      </c>
      <c r="B245" s="30" t="s">
        <v>4270</v>
      </c>
      <c r="C245" s="30" t="s">
        <v>4271</v>
      </c>
      <c r="D245" s="30" t="s">
        <v>4272</v>
      </c>
      <c r="H245" s="30">
        <v>2020</v>
      </c>
      <c r="I245" s="30" t="s">
        <v>2004</v>
      </c>
      <c r="J245" s="30" t="s">
        <v>4240</v>
      </c>
      <c r="K245" s="30" t="s">
        <v>3526</v>
      </c>
    </row>
    <row r="246" spans="1:11" x14ac:dyDescent="0.25">
      <c r="A246" s="30" t="s">
        <v>4273</v>
      </c>
      <c r="B246" s="30" t="s">
        <v>4274</v>
      </c>
      <c r="C246" s="30" t="s">
        <v>4275</v>
      </c>
      <c r="D246" s="30" t="s">
        <v>4276</v>
      </c>
      <c r="H246" s="30">
        <v>2022</v>
      </c>
      <c r="I246" s="30" t="s">
        <v>2005</v>
      </c>
      <c r="J246" s="30" t="s">
        <v>4240</v>
      </c>
      <c r="K246" s="30" t="s">
        <v>3526</v>
      </c>
    </row>
    <row r="247" spans="1:11" x14ac:dyDescent="0.25">
      <c r="A247" s="30" t="s">
        <v>4277</v>
      </c>
      <c r="B247" s="30" t="s">
        <v>4278</v>
      </c>
      <c r="C247" s="30" t="s">
        <v>4279</v>
      </c>
      <c r="D247" s="30" t="s">
        <v>4280</v>
      </c>
      <c r="H247" s="30">
        <v>2023</v>
      </c>
      <c r="I247" s="30" t="s">
        <v>2006</v>
      </c>
      <c r="J247" s="30" t="s">
        <v>4240</v>
      </c>
      <c r="K247" s="30" t="s">
        <v>3526</v>
      </c>
    </row>
    <row r="248" spans="1:11" x14ac:dyDescent="0.25">
      <c r="A248" s="30" t="s">
        <v>4281</v>
      </c>
      <c r="B248" s="30" t="s">
        <v>4282</v>
      </c>
      <c r="C248" s="30" t="s">
        <v>4283</v>
      </c>
      <c r="D248" s="30" t="s">
        <v>4284</v>
      </c>
      <c r="H248" s="30">
        <v>2024</v>
      </c>
      <c r="I248" s="30" t="s">
        <v>2007</v>
      </c>
      <c r="J248" s="30" t="s">
        <v>4240</v>
      </c>
      <c r="K248" s="30" t="s">
        <v>3526</v>
      </c>
    </row>
    <row r="249" spans="1:11" x14ac:dyDescent="0.25">
      <c r="A249" s="30" t="s">
        <v>4285</v>
      </c>
      <c r="B249" s="30" t="s">
        <v>4286</v>
      </c>
      <c r="C249" s="30" t="s">
        <v>4287</v>
      </c>
      <c r="D249" s="30" t="s">
        <v>4288</v>
      </c>
      <c r="H249" s="30">
        <v>2025</v>
      </c>
      <c r="I249" s="30" t="s">
        <v>2008</v>
      </c>
      <c r="J249" s="30" t="s">
        <v>4240</v>
      </c>
      <c r="K249" s="30" t="s">
        <v>3526</v>
      </c>
    </row>
    <row r="250" spans="1:11" x14ac:dyDescent="0.25">
      <c r="A250" s="30" t="s">
        <v>4289</v>
      </c>
      <c r="B250" s="30" t="s">
        <v>4255</v>
      </c>
      <c r="C250" s="30" t="s">
        <v>4290</v>
      </c>
      <c r="D250" s="30" t="s">
        <v>4291</v>
      </c>
      <c r="H250" s="30">
        <v>2027</v>
      </c>
      <c r="I250" s="30" t="s">
        <v>2009</v>
      </c>
      <c r="J250" s="30" t="s">
        <v>4240</v>
      </c>
      <c r="K250" s="30" t="s">
        <v>3526</v>
      </c>
    </row>
    <row r="251" spans="1:11" x14ac:dyDescent="0.25">
      <c r="H251" s="30">
        <v>2028</v>
      </c>
      <c r="I251" s="30" t="s">
        <v>2010</v>
      </c>
      <c r="J251" s="30" t="s">
        <v>4240</v>
      </c>
      <c r="K251" s="30" t="s">
        <v>3526</v>
      </c>
    </row>
    <row r="252" spans="1:11" x14ac:dyDescent="0.25">
      <c r="H252" s="30">
        <v>2029</v>
      </c>
      <c r="I252" s="30" t="s">
        <v>2011</v>
      </c>
      <c r="J252" s="30" t="s">
        <v>4240</v>
      </c>
      <c r="K252" s="30" t="s">
        <v>3526</v>
      </c>
    </row>
    <row r="253" spans="1:11" x14ac:dyDescent="0.25">
      <c r="H253" s="30">
        <v>2030</v>
      </c>
      <c r="I253" s="30" t="s">
        <v>2012</v>
      </c>
      <c r="J253" s="30" t="s">
        <v>4240</v>
      </c>
      <c r="K253" s="30" t="s">
        <v>3526</v>
      </c>
    </row>
    <row r="254" spans="1:11" x14ac:dyDescent="0.25">
      <c r="H254" s="30">
        <v>2031</v>
      </c>
      <c r="I254" s="30" t="s">
        <v>2013</v>
      </c>
      <c r="J254" s="30" t="s">
        <v>4240</v>
      </c>
      <c r="K254" s="30" t="s">
        <v>3526</v>
      </c>
    </row>
    <row r="255" spans="1:11" x14ac:dyDescent="0.25">
      <c r="H255" s="30">
        <v>2032</v>
      </c>
      <c r="I255" s="30" t="s">
        <v>2014</v>
      </c>
      <c r="J255" s="30" t="s">
        <v>4240</v>
      </c>
      <c r="K255" s="30" t="s">
        <v>3526</v>
      </c>
    </row>
    <row r="256" spans="1:11" x14ac:dyDescent="0.25">
      <c r="H256" s="30">
        <v>2033</v>
      </c>
      <c r="I256" s="30" t="s">
        <v>2015</v>
      </c>
      <c r="J256" s="30" t="s">
        <v>4240</v>
      </c>
      <c r="K256" s="30" t="s">
        <v>3526</v>
      </c>
    </row>
    <row r="257" spans="8:11" x14ac:dyDescent="0.25">
      <c r="H257" s="30">
        <v>2034</v>
      </c>
      <c r="I257" s="30" t="s">
        <v>2016</v>
      </c>
      <c r="J257" s="30" t="s">
        <v>4240</v>
      </c>
      <c r="K257" s="30" t="s">
        <v>3526</v>
      </c>
    </row>
    <row r="258" spans="8:11" x14ac:dyDescent="0.25">
      <c r="H258" s="30">
        <v>2035</v>
      </c>
      <c r="I258" s="30" t="s">
        <v>2017</v>
      </c>
      <c r="J258" s="30" t="s">
        <v>4240</v>
      </c>
      <c r="K258" s="30" t="s">
        <v>3526</v>
      </c>
    </row>
    <row r="259" spans="8:11" x14ac:dyDescent="0.25">
      <c r="H259" s="30">
        <v>2038</v>
      </c>
      <c r="I259" s="30" t="s">
        <v>2018</v>
      </c>
      <c r="J259" s="30" t="s">
        <v>4240</v>
      </c>
      <c r="K259" s="30" t="s">
        <v>3526</v>
      </c>
    </row>
    <row r="260" spans="8:11" x14ac:dyDescent="0.25">
      <c r="H260" s="30">
        <v>2049</v>
      </c>
      <c r="I260" s="30" t="s">
        <v>2019</v>
      </c>
      <c r="J260" s="30" t="s">
        <v>3984</v>
      </c>
      <c r="K260" s="30" t="s">
        <v>3525</v>
      </c>
    </row>
    <row r="261" spans="8:11" x14ac:dyDescent="0.25">
      <c r="H261" s="30">
        <v>2059</v>
      </c>
      <c r="I261" s="30" t="s">
        <v>2020</v>
      </c>
      <c r="J261" s="30" t="s">
        <v>3868</v>
      </c>
      <c r="K261" s="30" t="s">
        <v>3530</v>
      </c>
    </row>
    <row r="262" spans="8:11" x14ac:dyDescent="0.25">
      <c r="H262" s="30">
        <v>2061</v>
      </c>
      <c r="I262" s="30" t="s">
        <v>2021</v>
      </c>
      <c r="J262" s="30" t="s">
        <v>4089</v>
      </c>
      <c r="K262" s="30" t="s">
        <v>3532</v>
      </c>
    </row>
    <row r="263" spans="8:11" x14ac:dyDescent="0.25">
      <c r="H263" s="30">
        <v>2062</v>
      </c>
      <c r="I263" s="30" t="s">
        <v>2022</v>
      </c>
      <c r="J263" s="30" t="s">
        <v>3881</v>
      </c>
      <c r="K263" s="30" t="s">
        <v>3516</v>
      </c>
    </row>
    <row r="264" spans="8:11" x14ac:dyDescent="0.25">
      <c r="H264" s="30">
        <v>2063</v>
      </c>
      <c r="I264" s="30" t="s">
        <v>2023</v>
      </c>
      <c r="J264" s="30" t="s">
        <v>4240</v>
      </c>
      <c r="K264" s="30" t="s">
        <v>3526</v>
      </c>
    </row>
    <row r="265" spans="8:11" x14ac:dyDescent="0.25">
      <c r="H265" s="30">
        <v>2064</v>
      </c>
      <c r="I265" s="30" t="s">
        <v>2024</v>
      </c>
      <c r="J265" s="30" t="s">
        <v>4240</v>
      </c>
      <c r="K265" s="30" t="s">
        <v>3526</v>
      </c>
    </row>
    <row r="266" spans="8:11" x14ac:dyDescent="0.25">
      <c r="H266" s="30">
        <v>2065</v>
      </c>
      <c r="I266" s="30" t="s">
        <v>2025</v>
      </c>
      <c r="J266" s="30" t="s">
        <v>4240</v>
      </c>
      <c r="K266" s="30" t="s">
        <v>3526</v>
      </c>
    </row>
    <row r="267" spans="8:11" x14ac:dyDescent="0.25">
      <c r="H267" s="30">
        <v>2066</v>
      </c>
      <c r="I267" s="30" t="s">
        <v>2026</v>
      </c>
      <c r="J267" s="30" t="s">
        <v>3984</v>
      </c>
      <c r="K267" s="30" t="s">
        <v>3520</v>
      </c>
    </row>
    <row r="268" spans="8:11" x14ac:dyDescent="0.25">
      <c r="H268" s="30">
        <v>2067</v>
      </c>
      <c r="I268" s="30" t="s">
        <v>2027</v>
      </c>
      <c r="J268" s="30" t="s">
        <v>3984</v>
      </c>
      <c r="K268" s="30" t="s">
        <v>3525</v>
      </c>
    </row>
    <row r="269" spans="8:11" x14ac:dyDescent="0.25">
      <c r="H269" s="30">
        <v>2069</v>
      </c>
      <c r="I269" s="30" t="s">
        <v>2028</v>
      </c>
      <c r="J269" s="30" t="s">
        <v>4240</v>
      </c>
      <c r="K269" s="30" t="s">
        <v>3526</v>
      </c>
    </row>
    <row r="270" spans="8:11" x14ac:dyDescent="0.25">
      <c r="H270" s="30">
        <v>2070</v>
      </c>
      <c r="I270" s="30" t="s">
        <v>2029</v>
      </c>
      <c r="J270" s="30" t="s">
        <v>3984</v>
      </c>
      <c r="K270" s="30" t="s">
        <v>3525</v>
      </c>
    </row>
    <row r="271" spans="8:11" x14ac:dyDescent="0.25">
      <c r="H271" s="30">
        <v>2101</v>
      </c>
      <c r="I271" s="30" t="s">
        <v>2030</v>
      </c>
      <c r="J271" s="30" t="s">
        <v>4292</v>
      </c>
      <c r="K271" s="30" t="s">
        <v>3538</v>
      </c>
    </row>
    <row r="272" spans="8:11" x14ac:dyDescent="0.25">
      <c r="H272" s="30">
        <v>2102</v>
      </c>
      <c r="I272" s="30" t="s">
        <v>2031</v>
      </c>
      <c r="J272" s="30" t="s">
        <v>4292</v>
      </c>
      <c r="K272" s="30" t="s">
        <v>3538</v>
      </c>
    </row>
    <row r="273" spans="8:11" x14ac:dyDescent="0.25">
      <c r="H273" s="30">
        <v>2103</v>
      </c>
      <c r="I273" s="30" t="s">
        <v>2032</v>
      </c>
      <c r="J273" s="30" t="s">
        <v>4292</v>
      </c>
      <c r="K273" s="30" t="s">
        <v>3538</v>
      </c>
    </row>
    <row r="274" spans="8:11" x14ac:dyDescent="0.25">
      <c r="H274" s="30">
        <v>2104</v>
      </c>
      <c r="I274" s="30" t="s">
        <v>2033</v>
      </c>
      <c r="J274" s="30" t="s">
        <v>4292</v>
      </c>
      <c r="K274" s="30" t="s">
        <v>3538</v>
      </c>
    </row>
    <row r="275" spans="8:11" x14ac:dyDescent="0.25">
      <c r="H275" s="30">
        <v>2105</v>
      </c>
      <c r="I275" s="30" t="s">
        <v>2034</v>
      </c>
      <c r="J275" s="30" t="s">
        <v>4292</v>
      </c>
      <c r="K275" s="30" t="s">
        <v>3538</v>
      </c>
    </row>
    <row r="276" spans="8:11" x14ac:dyDescent="0.25">
      <c r="H276" s="30">
        <v>2106</v>
      </c>
      <c r="I276" s="30" t="s">
        <v>2035</v>
      </c>
      <c r="J276" s="30" t="s">
        <v>4292</v>
      </c>
      <c r="K276" s="30" t="s">
        <v>3538</v>
      </c>
    </row>
    <row r="277" spans="8:11" x14ac:dyDescent="0.25">
      <c r="H277" s="30">
        <v>2107</v>
      </c>
      <c r="I277" s="30" t="s">
        <v>2036</v>
      </c>
      <c r="J277" s="30" t="s">
        <v>4292</v>
      </c>
      <c r="K277" s="30" t="s">
        <v>3538</v>
      </c>
    </row>
    <row r="278" spans="8:11" x14ac:dyDescent="0.25">
      <c r="H278" s="30">
        <v>2108</v>
      </c>
      <c r="I278" s="30" t="s">
        <v>2037</v>
      </c>
      <c r="J278" s="30" t="s">
        <v>4292</v>
      </c>
      <c r="K278" s="30" t="s">
        <v>3538</v>
      </c>
    </row>
    <row r="279" spans="8:11" x14ac:dyDescent="0.25">
      <c r="H279" s="30">
        <v>2109</v>
      </c>
      <c r="I279" s="30" t="s">
        <v>2038</v>
      </c>
      <c r="J279" s="30" t="s">
        <v>4292</v>
      </c>
      <c r="K279" s="30" t="s">
        <v>3538</v>
      </c>
    </row>
    <row r="280" spans="8:11" x14ac:dyDescent="0.25">
      <c r="H280" s="30">
        <v>2114</v>
      </c>
      <c r="I280" s="30" t="s">
        <v>2039</v>
      </c>
      <c r="J280" s="30" t="s">
        <v>4292</v>
      </c>
      <c r="K280" s="30" t="s">
        <v>3538</v>
      </c>
    </row>
    <row r="281" spans="8:11" x14ac:dyDescent="0.25">
      <c r="H281" s="30">
        <v>2115</v>
      </c>
      <c r="I281" s="30" t="s">
        <v>2040</v>
      </c>
      <c r="J281" s="30" t="s">
        <v>3855</v>
      </c>
      <c r="K281" s="30" t="s">
        <v>3520</v>
      </c>
    </row>
    <row r="282" spans="8:11" x14ac:dyDescent="0.25">
      <c r="H282" s="30">
        <v>2201</v>
      </c>
      <c r="I282" s="30" t="s">
        <v>2041</v>
      </c>
      <c r="J282" s="30" t="s">
        <v>3855</v>
      </c>
      <c r="K282" s="30" t="s">
        <v>3539</v>
      </c>
    </row>
    <row r="283" spans="8:11" x14ac:dyDescent="0.25">
      <c r="H283" s="30">
        <v>2204</v>
      </c>
      <c r="I283" s="30" t="s">
        <v>2042</v>
      </c>
      <c r="J283" s="30" t="s">
        <v>3855</v>
      </c>
      <c r="K283" s="30" t="s">
        <v>3539</v>
      </c>
    </row>
    <row r="284" spans="8:11" x14ac:dyDescent="0.25">
      <c r="H284" s="30">
        <v>2206</v>
      </c>
      <c r="I284" s="30" t="s">
        <v>2043</v>
      </c>
      <c r="J284" s="30" t="s">
        <v>3855</v>
      </c>
      <c r="K284" s="30" t="s">
        <v>3539</v>
      </c>
    </row>
    <row r="285" spans="8:11" x14ac:dyDescent="0.25">
      <c r="H285" s="30">
        <v>2207</v>
      </c>
      <c r="I285" s="30" t="s">
        <v>2044</v>
      </c>
      <c r="J285" s="30" t="s">
        <v>3855</v>
      </c>
      <c r="K285" s="30" t="s">
        <v>3539</v>
      </c>
    </row>
    <row r="286" spans="8:11" x14ac:dyDescent="0.25">
      <c r="H286" s="30">
        <v>2208</v>
      </c>
      <c r="I286" s="30" t="s">
        <v>2045</v>
      </c>
      <c r="J286" s="30" t="s">
        <v>4293</v>
      </c>
      <c r="K286" s="30" t="s">
        <v>3540</v>
      </c>
    </row>
    <row r="287" spans="8:11" x14ac:dyDescent="0.25">
      <c r="H287" s="30">
        <v>2211</v>
      </c>
      <c r="I287" s="30" t="s">
        <v>2046</v>
      </c>
      <c r="J287" s="30" t="s">
        <v>4240</v>
      </c>
      <c r="K287" s="30" t="s">
        <v>3526</v>
      </c>
    </row>
    <row r="288" spans="8:11" x14ac:dyDescent="0.25">
      <c r="H288" s="30">
        <v>2221</v>
      </c>
      <c r="I288" s="30" t="s">
        <v>2047</v>
      </c>
      <c r="J288" s="30" t="s">
        <v>3881</v>
      </c>
      <c r="K288" s="30" t="s">
        <v>3526</v>
      </c>
    </row>
    <row r="289" spans="8:11" x14ac:dyDescent="0.25">
      <c r="H289" s="30">
        <v>2227</v>
      </c>
      <c r="I289" s="30" t="s">
        <v>2048</v>
      </c>
      <c r="J289" s="30" t="s">
        <v>3855</v>
      </c>
      <c r="K289" s="30" t="s">
        <v>3539</v>
      </c>
    </row>
    <row r="290" spans="8:11" x14ac:dyDescent="0.25">
      <c r="H290" s="30">
        <v>2228</v>
      </c>
      <c r="I290" s="30" t="s">
        <v>2049</v>
      </c>
      <c r="J290" s="30" t="s">
        <v>3855</v>
      </c>
      <c r="K290" s="30" t="s">
        <v>3520</v>
      </c>
    </row>
    <row r="291" spans="8:11" x14ac:dyDescent="0.25">
      <c r="H291" s="30">
        <v>2230</v>
      </c>
      <c r="I291" s="30" t="s">
        <v>2050</v>
      </c>
      <c r="J291" s="30" t="s">
        <v>3984</v>
      </c>
      <c r="K291" s="30" t="s">
        <v>3520</v>
      </c>
    </row>
    <row r="292" spans="8:11" x14ac:dyDescent="0.25">
      <c r="H292" s="30">
        <v>2231</v>
      </c>
      <c r="I292" s="30" t="s">
        <v>2051</v>
      </c>
      <c r="J292" s="30" t="s">
        <v>3855</v>
      </c>
      <c r="K292" s="30" t="s">
        <v>3520</v>
      </c>
    </row>
    <row r="293" spans="8:11" x14ac:dyDescent="0.25">
      <c r="H293" s="30">
        <v>2233</v>
      </c>
      <c r="I293" s="30" t="s">
        <v>2052</v>
      </c>
      <c r="J293" s="30" t="s">
        <v>3855</v>
      </c>
      <c r="K293" s="30" t="s">
        <v>3520</v>
      </c>
    </row>
    <row r="294" spans="8:11" x14ac:dyDescent="0.25">
      <c r="H294" s="30">
        <v>2235</v>
      </c>
      <c r="I294" s="30" t="s">
        <v>2053</v>
      </c>
      <c r="J294" s="30" t="s">
        <v>3984</v>
      </c>
      <c r="K294" s="30" t="s">
        <v>3520</v>
      </c>
    </row>
    <row r="295" spans="8:11" x14ac:dyDescent="0.25">
      <c r="H295" s="30">
        <v>2236</v>
      </c>
      <c r="I295" s="30" t="s">
        <v>2054</v>
      </c>
      <c r="J295" s="30" t="s">
        <v>3855</v>
      </c>
      <c r="K295" s="30" t="s">
        <v>3520</v>
      </c>
    </row>
    <row r="296" spans="8:11" x14ac:dyDescent="0.25">
      <c r="H296" s="30">
        <v>2239</v>
      </c>
      <c r="I296" s="30" t="s">
        <v>2055</v>
      </c>
      <c r="J296" s="30" t="s">
        <v>3855</v>
      </c>
      <c r="K296" s="30" t="s">
        <v>3520</v>
      </c>
    </row>
    <row r="297" spans="8:11" x14ac:dyDescent="0.25">
      <c r="H297" s="30">
        <v>2241</v>
      </c>
      <c r="I297" s="30" t="s">
        <v>2056</v>
      </c>
      <c r="J297" s="30" t="s">
        <v>3984</v>
      </c>
      <c r="K297" s="30" t="s">
        <v>3520</v>
      </c>
    </row>
    <row r="298" spans="8:11" x14ac:dyDescent="0.25">
      <c r="H298" s="30">
        <v>2243</v>
      </c>
      <c r="I298" s="30" t="s">
        <v>2057</v>
      </c>
      <c r="J298" s="30" t="s">
        <v>3855</v>
      </c>
      <c r="K298" s="30" t="s">
        <v>3520</v>
      </c>
    </row>
    <row r="299" spans="8:11" x14ac:dyDescent="0.25">
      <c r="H299" s="30">
        <v>2247</v>
      </c>
      <c r="I299" s="30" t="s">
        <v>2058</v>
      </c>
      <c r="J299" s="30" t="s">
        <v>3855</v>
      </c>
      <c r="K299" s="30" t="s">
        <v>3539</v>
      </c>
    </row>
    <row r="300" spans="8:11" x14ac:dyDescent="0.25">
      <c r="H300" s="30">
        <v>2301</v>
      </c>
      <c r="I300" s="30" t="s">
        <v>2059</v>
      </c>
      <c r="J300" s="30" t="s">
        <v>4054</v>
      </c>
      <c r="K300" s="30" t="s">
        <v>3541</v>
      </c>
    </row>
    <row r="301" spans="8:11" x14ac:dyDescent="0.25">
      <c r="H301" s="30">
        <v>2302</v>
      </c>
      <c r="I301" s="30" t="s">
        <v>2060</v>
      </c>
      <c r="J301" s="30" t="s">
        <v>4294</v>
      </c>
      <c r="K301" s="30" t="s">
        <v>3542</v>
      </c>
    </row>
    <row r="302" spans="8:11" x14ac:dyDescent="0.25">
      <c r="H302" s="30">
        <v>2303</v>
      </c>
      <c r="I302" s="30" t="s">
        <v>2061</v>
      </c>
      <c r="J302" s="30" t="s">
        <v>4294</v>
      </c>
      <c r="K302" s="30" t="s">
        <v>3543</v>
      </c>
    </row>
    <row r="303" spans="8:11" x14ac:dyDescent="0.25">
      <c r="H303" s="30">
        <v>2305</v>
      </c>
      <c r="I303" s="30" t="s">
        <v>2062</v>
      </c>
      <c r="J303" s="30" t="s">
        <v>4054</v>
      </c>
      <c r="K303" s="30" t="s">
        <v>3544</v>
      </c>
    </row>
    <row r="304" spans="8:11" x14ac:dyDescent="0.25">
      <c r="H304" s="30">
        <v>2308</v>
      </c>
      <c r="I304" s="30" t="s">
        <v>2063</v>
      </c>
      <c r="J304" s="30" t="s">
        <v>3868</v>
      </c>
      <c r="K304" s="30" t="s">
        <v>3541</v>
      </c>
    </row>
    <row r="305" spans="8:11" x14ac:dyDescent="0.25">
      <c r="H305" s="30">
        <v>2312</v>
      </c>
      <c r="I305" s="30" t="s">
        <v>2064</v>
      </c>
      <c r="J305" s="30" t="s">
        <v>4193</v>
      </c>
      <c r="K305" s="30" t="s">
        <v>3541</v>
      </c>
    </row>
    <row r="306" spans="8:11" x14ac:dyDescent="0.25">
      <c r="H306" s="30">
        <v>2313</v>
      </c>
      <c r="I306" s="30" t="s">
        <v>2065</v>
      </c>
      <c r="J306" s="30" t="s">
        <v>3868</v>
      </c>
      <c r="K306" s="30" t="s">
        <v>3545</v>
      </c>
    </row>
    <row r="307" spans="8:11" x14ac:dyDescent="0.25">
      <c r="H307" s="30">
        <v>2314</v>
      </c>
      <c r="I307" s="30" t="s">
        <v>2066</v>
      </c>
      <c r="J307" s="30" t="s">
        <v>4295</v>
      </c>
      <c r="K307" s="30" t="s">
        <v>3546</v>
      </c>
    </row>
    <row r="308" spans="8:11" x14ac:dyDescent="0.25">
      <c r="H308" s="30">
        <v>2316</v>
      </c>
      <c r="I308" s="30" t="s">
        <v>2067</v>
      </c>
      <c r="J308" s="30" t="s">
        <v>3868</v>
      </c>
      <c r="K308" s="30" t="s">
        <v>3545</v>
      </c>
    </row>
    <row r="309" spans="8:11" x14ac:dyDescent="0.25">
      <c r="H309" s="30">
        <v>2317</v>
      </c>
      <c r="I309" s="30" t="s">
        <v>2068</v>
      </c>
      <c r="J309" s="30" t="s">
        <v>4193</v>
      </c>
      <c r="K309" s="30" t="s">
        <v>3541</v>
      </c>
    </row>
    <row r="310" spans="8:11" x14ac:dyDescent="0.25">
      <c r="H310" s="30">
        <v>2321</v>
      </c>
      <c r="I310" s="30" t="s">
        <v>2069</v>
      </c>
      <c r="J310" s="30" t="s">
        <v>4295</v>
      </c>
      <c r="K310" s="30" t="s">
        <v>3546</v>
      </c>
    </row>
    <row r="311" spans="8:11" x14ac:dyDescent="0.25">
      <c r="H311" s="30">
        <v>2323</v>
      </c>
      <c r="I311" s="30" t="s">
        <v>2070</v>
      </c>
      <c r="J311" s="30" t="s">
        <v>4296</v>
      </c>
      <c r="K311" s="30" t="s">
        <v>3535</v>
      </c>
    </row>
    <row r="312" spans="8:11" x14ac:dyDescent="0.25">
      <c r="H312" s="30">
        <v>2324</v>
      </c>
      <c r="I312" s="30" t="s">
        <v>2071</v>
      </c>
      <c r="J312" s="30" t="s">
        <v>4054</v>
      </c>
      <c r="K312" s="30" t="s">
        <v>3547</v>
      </c>
    </row>
    <row r="313" spans="8:11" x14ac:dyDescent="0.25">
      <c r="H313" s="30">
        <v>2327</v>
      </c>
      <c r="I313" s="30" t="s">
        <v>2072</v>
      </c>
      <c r="J313" s="30" t="s">
        <v>3868</v>
      </c>
      <c r="K313" s="30" t="s">
        <v>3548</v>
      </c>
    </row>
    <row r="314" spans="8:11" x14ac:dyDescent="0.25">
      <c r="H314" s="30">
        <v>2328</v>
      </c>
      <c r="I314" s="30" t="s">
        <v>2073</v>
      </c>
      <c r="J314" s="30" t="s">
        <v>3868</v>
      </c>
      <c r="K314" s="30" t="s">
        <v>3529</v>
      </c>
    </row>
    <row r="315" spans="8:11" x14ac:dyDescent="0.25">
      <c r="H315" s="30">
        <v>2329</v>
      </c>
      <c r="I315" s="30" t="s">
        <v>2074</v>
      </c>
      <c r="J315" s="30" t="s">
        <v>4294</v>
      </c>
      <c r="K315" s="30" t="s">
        <v>3549</v>
      </c>
    </row>
    <row r="316" spans="8:11" x14ac:dyDescent="0.25">
      <c r="H316" s="30">
        <v>2330</v>
      </c>
      <c r="I316" s="30" t="s">
        <v>2075</v>
      </c>
      <c r="J316" s="30" t="s">
        <v>4294</v>
      </c>
      <c r="K316" s="30" t="s">
        <v>3543</v>
      </c>
    </row>
    <row r="317" spans="8:11" x14ac:dyDescent="0.25">
      <c r="H317" s="30">
        <v>2331</v>
      </c>
      <c r="I317" s="30" t="s">
        <v>2076</v>
      </c>
      <c r="J317" s="30" t="s">
        <v>4054</v>
      </c>
      <c r="K317" s="30" t="s">
        <v>3550</v>
      </c>
    </row>
    <row r="318" spans="8:11" x14ac:dyDescent="0.25">
      <c r="H318" s="30">
        <v>2332</v>
      </c>
      <c r="I318" s="30" t="s">
        <v>2077</v>
      </c>
      <c r="J318" s="30" t="s">
        <v>4295</v>
      </c>
      <c r="K318" s="30" t="s">
        <v>3551</v>
      </c>
    </row>
    <row r="319" spans="8:11" x14ac:dyDescent="0.25">
      <c r="H319" s="30">
        <v>2337</v>
      </c>
      <c r="I319" s="30" t="s">
        <v>2078</v>
      </c>
      <c r="J319" s="30" t="s">
        <v>4294</v>
      </c>
      <c r="K319" s="30" t="s">
        <v>3552</v>
      </c>
    </row>
    <row r="320" spans="8:11" x14ac:dyDescent="0.25">
      <c r="H320" s="30">
        <v>2338</v>
      </c>
      <c r="I320" s="30" t="s">
        <v>2079</v>
      </c>
      <c r="J320" s="30" t="s">
        <v>4294</v>
      </c>
      <c r="K320" s="30" t="s">
        <v>3553</v>
      </c>
    </row>
    <row r="321" spans="8:11" x14ac:dyDescent="0.25">
      <c r="H321" s="30">
        <v>2340</v>
      </c>
      <c r="I321" s="30" t="s">
        <v>2080</v>
      </c>
      <c r="J321" s="30" t="s">
        <v>4296</v>
      </c>
      <c r="K321" s="30" t="s">
        <v>3542</v>
      </c>
    </row>
    <row r="322" spans="8:11" x14ac:dyDescent="0.25">
      <c r="H322" s="30">
        <v>2342</v>
      </c>
      <c r="I322" s="30" t="s">
        <v>2081</v>
      </c>
      <c r="J322" s="30" t="s">
        <v>4294</v>
      </c>
      <c r="K322" s="30" t="s">
        <v>3554</v>
      </c>
    </row>
    <row r="323" spans="8:11" x14ac:dyDescent="0.25">
      <c r="H323" s="30">
        <v>2344</v>
      </c>
      <c r="I323" s="30" t="s">
        <v>2082</v>
      </c>
      <c r="J323" s="30" t="s">
        <v>4294</v>
      </c>
      <c r="K323" s="30" t="s">
        <v>3552</v>
      </c>
    </row>
    <row r="324" spans="8:11" x14ac:dyDescent="0.25">
      <c r="H324" s="30">
        <v>2345</v>
      </c>
      <c r="I324" s="30" t="s">
        <v>2083</v>
      </c>
      <c r="J324" s="30" t="s">
        <v>4295</v>
      </c>
      <c r="K324" s="30" t="s">
        <v>3551</v>
      </c>
    </row>
    <row r="325" spans="8:11" x14ac:dyDescent="0.25">
      <c r="H325" s="30">
        <v>2347</v>
      </c>
      <c r="I325" s="30" t="s">
        <v>2084</v>
      </c>
      <c r="J325" s="30" t="s">
        <v>4297</v>
      </c>
      <c r="K325" s="30" t="s">
        <v>3555</v>
      </c>
    </row>
    <row r="326" spans="8:11" x14ac:dyDescent="0.25">
      <c r="H326" s="30">
        <v>2348</v>
      </c>
      <c r="I326" s="30" t="s">
        <v>2085</v>
      </c>
      <c r="J326" s="30" t="s">
        <v>3881</v>
      </c>
      <c r="K326" s="30" t="s">
        <v>3516</v>
      </c>
    </row>
    <row r="327" spans="8:11" x14ac:dyDescent="0.25">
      <c r="H327" s="30">
        <v>2349</v>
      </c>
      <c r="I327" s="30" t="s">
        <v>2086</v>
      </c>
      <c r="J327" s="30" t="s">
        <v>4296</v>
      </c>
      <c r="K327" s="30" t="s">
        <v>3535</v>
      </c>
    </row>
    <row r="328" spans="8:11" x14ac:dyDescent="0.25">
      <c r="H328" s="30">
        <v>2351</v>
      </c>
      <c r="I328" s="30" t="s">
        <v>2087</v>
      </c>
      <c r="J328" s="30" t="s">
        <v>4294</v>
      </c>
      <c r="K328" s="30" t="s">
        <v>3553</v>
      </c>
    </row>
    <row r="329" spans="8:11" x14ac:dyDescent="0.25">
      <c r="H329" s="30">
        <v>2352</v>
      </c>
      <c r="I329" s="30" t="s">
        <v>2088</v>
      </c>
      <c r="J329" s="30" t="s">
        <v>4054</v>
      </c>
      <c r="K329" s="30" t="s">
        <v>3541</v>
      </c>
    </row>
    <row r="330" spans="8:11" x14ac:dyDescent="0.25">
      <c r="H330" s="30">
        <v>2353</v>
      </c>
      <c r="I330" s="30" t="s">
        <v>2089</v>
      </c>
      <c r="J330" s="30" t="s">
        <v>4054</v>
      </c>
      <c r="K330" s="30" t="s">
        <v>3547</v>
      </c>
    </row>
    <row r="331" spans="8:11" x14ac:dyDescent="0.25">
      <c r="H331" s="30">
        <v>2354</v>
      </c>
      <c r="I331" s="30" t="s">
        <v>2090</v>
      </c>
      <c r="J331" s="30" t="s">
        <v>4193</v>
      </c>
      <c r="K331" s="30" t="s">
        <v>3556</v>
      </c>
    </row>
    <row r="332" spans="8:11" x14ac:dyDescent="0.25">
      <c r="H332" s="30">
        <v>2355</v>
      </c>
      <c r="I332" s="30" t="s">
        <v>2091</v>
      </c>
      <c r="J332" s="30" t="s">
        <v>3868</v>
      </c>
      <c r="K332" s="30" t="s">
        <v>3545</v>
      </c>
    </row>
    <row r="333" spans="8:11" x14ac:dyDescent="0.25">
      <c r="H333" s="30">
        <v>2356</v>
      </c>
      <c r="I333" s="30" t="s">
        <v>2092</v>
      </c>
      <c r="J333" s="30" t="s">
        <v>4054</v>
      </c>
      <c r="K333" s="30" t="s">
        <v>3547</v>
      </c>
    </row>
    <row r="334" spans="8:11" x14ac:dyDescent="0.25">
      <c r="H334" s="30">
        <v>2357</v>
      </c>
      <c r="I334" s="30" t="s">
        <v>2093</v>
      </c>
      <c r="J334" s="30" t="s">
        <v>4054</v>
      </c>
      <c r="K334" s="30" t="s">
        <v>3547</v>
      </c>
    </row>
    <row r="335" spans="8:11" x14ac:dyDescent="0.25">
      <c r="H335" s="30">
        <v>2358</v>
      </c>
      <c r="I335" s="30" t="s">
        <v>2094</v>
      </c>
      <c r="J335" s="30" t="s">
        <v>3881</v>
      </c>
      <c r="K335" s="30" t="s">
        <v>3557</v>
      </c>
    </row>
    <row r="336" spans="8:11" x14ac:dyDescent="0.25">
      <c r="H336" s="30">
        <v>2359</v>
      </c>
      <c r="I336" s="30" t="s">
        <v>2095</v>
      </c>
      <c r="J336" s="30" t="s">
        <v>4193</v>
      </c>
      <c r="K336" s="30" t="s">
        <v>3558</v>
      </c>
    </row>
    <row r="337" spans="8:11" x14ac:dyDescent="0.25">
      <c r="H337" s="30">
        <v>2360</v>
      </c>
      <c r="I337" s="30" t="s">
        <v>2096</v>
      </c>
      <c r="J337" s="30" t="s">
        <v>4193</v>
      </c>
      <c r="K337" s="30" t="s">
        <v>3559</v>
      </c>
    </row>
    <row r="338" spans="8:11" x14ac:dyDescent="0.25">
      <c r="H338" s="30">
        <v>2362</v>
      </c>
      <c r="I338" s="30" t="s">
        <v>2097</v>
      </c>
      <c r="J338" s="30" t="s">
        <v>4054</v>
      </c>
      <c r="K338" s="30" t="s">
        <v>3547</v>
      </c>
    </row>
    <row r="339" spans="8:11" x14ac:dyDescent="0.25">
      <c r="H339" s="30">
        <v>2363</v>
      </c>
      <c r="I339" s="30" t="s">
        <v>2098</v>
      </c>
      <c r="J339" s="30" t="s">
        <v>4294</v>
      </c>
      <c r="K339" s="30" t="s">
        <v>3560</v>
      </c>
    </row>
    <row r="340" spans="8:11" x14ac:dyDescent="0.25">
      <c r="H340" s="30">
        <v>2364</v>
      </c>
      <c r="I340" s="30" t="s">
        <v>2099</v>
      </c>
      <c r="J340" s="30" t="s">
        <v>4054</v>
      </c>
      <c r="K340" s="30" t="s">
        <v>3547</v>
      </c>
    </row>
    <row r="341" spans="8:11" x14ac:dyDescent="0.25">
      <c r="H341" s="30">
        <v>2365</v>
      </c>
      <c r="I341" s="30" t="s">
        <v>2100</v>
      </c>
      <c r="J341" s="30" t="s">
        <v>4054</v>
      </c>
      <c r="K341" s="30" t="s">
        <v>3544</v>
      </c>
    </row>
    <row r="342" spans="8:11" x14ac:dyDescent="0.25">
      <c r="H342" s="30">
        <v>2367</v>
      </c>
      <c r="I342" s="30" t="s">
        <v>2101</v>
      </c>
      <c r="J342" s="30" t="s">
        <v>3868</v>
      </c>
      <c r="K342" s="30" t="s">
        <v>3545</v>
      </c>
    </row>
    <row r="343" spans="8:11" x14ac:dyDescent="0.25">
      <c r="H343" s="30">
        <v>2368</v>
      </c>
      <c r="I343" s="30" t="s">
        <v>2102</v>
      </c>
      <c r="J343" s="30" t="s">
        <v>3868</v>
      </c>
      <c r="K343" s="30" t="s">
        <v>3545</v>
      </c>
    </row>
    <row r="344" spans="8:11" x14ac:dyDescent="0.25">
      <c r="H344" s="30">
        <v>2369</v>
      </c>
      <c r="I344" s="30" t="s">
        <v>2103</v>
      </c>
      <c r="J344" s="30" t="s">
        <v>4294</v>
      </c>
      <c r="K344" s="30" t="s">
        <v>3549</v>
      </c>
    </row>
    <row r="345" spans="8:11" x14ac:dyDescent="0.25">
      <c r="H345" s="30">
        <v>2371</v>
      </c>
      <c r="I345" s="30" t="s">
        <v>2104</v>
      </c>
      <c r="J345" s="30" t="s">
        <v>3984</v>
      </c>
      <c r="K345" s="30" t="s">
        <v>3525</v>
      </c>
    </row>
    <row r="346" spans="8:11" x14ac:dyDescent="0.25">
      <c r="H346" s="30">
        <v>2373</v>
      </c>
      <c r="I346" s="30" t="s">
        <v>2105</v>
      </c>
      <c r="J346" s="30" t="s">
        <v>4193</v>
      </c>
      <c r="K346" s="30" t="s">
        <v>3555</v>
      </c>
    </row>
    <row r="347" spans="8:11" x14ac:dyDescent="0.25">
      <c r="H347" s="30">
        <v>2374</v>
      </c>
      <c r="I347" s="30" t="s">
        <v>2106</v>
      </c>
      <c r="J347" s="30" t="s">
        <v>4296</v>
      </c>
      <c r="K347" s="30" t="s">
        <v>3561</v>
      </c>
    </row>
    <row r="348" spans="8:11" x14ac:dyDescent="0.25">
      <c r="H348" s="30">
        <v>2375</v>
      </c>
      <c r="I348" s="30" t="s">
        <v>2107</v>
      </c>
      <c r="J348" s="30" t="s">
        <v>3868</v>
      </c>
      <c r="K348" s="30" t="s">
        <v>3548</v>
      </c>
    </row>
    <row r="349" spans="8:11" x14ac:dyDescent="0.25">
      <c r="H349" s="30">
        <v>2376</v>
      </c>
      <c r="I349" s="30" t="s">
        <v>2108</v>
      </c>
      <c r="J349" s="30" t="s">
        <v>4054</v>
      </c>
      <c r="K349" s="30" t="s">
        <v>3550</v>
      </c>
    </row>
    <row r="350" spans="8:11" x14ac:dyDescent="0.25">
      <c r="H350" s="30">
        <v>2377</v>
      </c>
      <c r="I350" s="30" t="s">
        <v>2109</v>
      </c>
      <c r="J350" s="30" t="s">
        <v>4054</v>
      </c>
      <c r="K350" s="30" t="s">
        <v>3550</v>
      </c>
    </row>
    <row r="351" spans="8:11" x14ac:dyDescent="0.25">
      <c r="H351" s="30">
        <v>2379</v>
      </c>
      <c r="I351" s="30" t="s">
        <v>2110</v>
      </c>
      <c r="J351" s="30" t="s">
        <v>4294</v>
      </c>
      <c r="K351" s="30" t="s">
        <v>3560</v>
      </c>
    </row>
    <row r="352" spans="8:11" x14ac:dyDescent="0.25">
      <c r="H352" s="30">
        <v>2380</v>
      </c>
      <c r="I352" s="30" t="s">
        <v>2111</v>
      </c>
      <c r="J352" s="30" t="s">
        <v>4054</v>
      </c>
      <c r="K352" s="30" t="s">
        <v>3544</v>
      </c>
    </row>
    <row r="353" spans="8:11" x14ac:dyDescent="0.25">
      <c r="H353" s="30">
        <v>2382</v>
      </c>
      <c r="I353" s="30" t="s">
        <v>2112</v>
      </c>
      <c r="J353" s="30" t="s">
        <v>4054</v>
      </c>
      <c r="K353" s="30" t="s">
        <v>3547</v>
      </c>
    </row>
    <row r="354" spans="8:11" x14ac:dyDescent="0.25">
      <c r="H354" s="30">
        <v>2383</v>
      </c>
      <c r="I354" s="30" t="s">
        <v>2113</v>
      </c>
      <c r="J354" s="30" t="s">
        <v>3868</v>
      </c>
      <c r="K354" s="30" t="s">
        <v>3531</v>
      </c>
    </row>
    <row r="355" spans="8:11" x14ac:dyDescent="0.25">
      <c r="H355" s="30">
        <v>2385</v>
      </c>
      <c r="I355" s="30" t="s">
        <v>2114</v>
      </c>
      <c r="J355" s="30" t="s">
        <v>3868</v>
      </c>
      <c r="K355" s="30" t="s">
        <v>3558</v>
      </c>
    </row>
    <row r="356" spans="8:11" x14ac:dyDescent="0.25">
      <c r="H356" s="30">
        <v>2387</v>
      </c>
      <c r="I356" s="30" t="s">
        <v>2115</v>
      </c>
      <c r="J356" s="30" t="s">
        <v>4054</v>
      </c>
      <c r="K356" s="30" t="s">
        <v>3521</v>
      </c>
    </row>
    <row r="357" spans="8:11" x14ac:dyDescent="0.25">
      <c r="H357" s="30">
        <v>2388</v>
      </c>
      <c r="I357" s="30" t="s">
        <v>2116</v>
      </c>
      <c r="J357" s="30" t="s">
        <v>4294</v>
      </c>
      <c r="K357" s="30" t="s">
        <v>3560</v>
      </c>
    </row>
    <row r="358" spans="8:11" x14ac:dyDescent="0.25">
      <c r="H358" s="30">
        <v>2390</v>
      </c>
      <c r="I358" s="30" t="s">
        <v>2117</v>
      </c>
      <c r="J358" s="30" t="s">
        <v>4193</v>
      </c>
      <c r="K358" s="30" t="s">
        <v>3562</v>
      </c>
    </row>
    <row r="359" spans="8:11" x14ac:dyDescent="0.25">
      <c r="H359" s="30">
        <v>2392</v>
      </c>
      <c r="I359" s="30" t="s">
        <v>2118</v>
      </c>
      <c r="J359" s="30" t="s">
        <v>3868</v>
      </c>
      <c r="K359" s="30" t="s">
        <v>3529</v>
      </c>
    </row>
    <row r="360" spans="8:11" x14ac:dyDescent="0.25">
      <c r="H360" s="30">
        <v>2393</v>
      </c>
      <c r="I360" s="30" t="s">
        <v>2119</v>
      </c>
      <c r="J360" s="30" t="s">
        <v>4296</v>
      </c>
      <c r="K360" s="30" t="s">
        <v>3542</v>
      </c>
    </row>
    <row r="361" spans="8:11" x14ac:dyDescent="0.25">
      <c r="H361" s="30">
        <v>2395</v>
      </c>
      <c r="I361" s="30" t="s">
        <v>2120</v>
      </c>
      <c r="J361" s="30" t="s">
        <v>4054</v>
      </c>
      <c r="K361" s="30" t="s">
        <v>3563</v>
      </c>
    </row>
    <row r="362" spans="8:11" x14ac:dyDescent="0.25">
      <c r="H362" s="30">
        <v>2397</v>
      </c>
      <c r="I362" s="30" t="s">
        <v>2121</v>
      </c>
      <c r="J362" s="30" t="s">
        <v>4054</v>
      </c>
      <c r="K362" s="30" t="s">
        <v>3550</v>
      </c>
    </row>
    <row r="363" spans="8:11" x14ac:dyDescent="0.25">
      <c r="H363" s="30">
        <v>2399</v>
      </c>
      <c r="I363" s="30" t="s">
        <v>2122</v>
      </c>
      <c r="J363" s="30" t="s">
        <v>4054</v>
      </c>
      <c r="K363" s="30" t="s">
        <v>3550</v>
      </c>
    </row>
    <row r="364" spans="8:11" x14ac:dyDescent="0.25">
      <c r="H364" s="30">
        <v>2401</v>
      </c>
      <c r="I364" s="30" t="s">
        <v>2123</v>
      </c>
      <c r="J364" s="30" t="s">
        <v>4294</v>
      </c>
      <c r="K364" s="30" t="s">
        <v>3560</v>
      </c>
    </row>
    <row r="365" spans="8:11" x14ac:dyDescent="0.25">
      <c r="H365" s="30">
        <v>2402</v>
      </c>
      <c r="I365" s="30" t="s">
        <v>2124</v>
      </c>
      <c r="J365" s="30" t="s">
        <v>3868</v>
      </c>
      <c r="K365" s="30" t="s">
        <v>3521</v>
      </c>
    </row>
    <row r="366" spans="8:11" x14ac:dyDescent="0.25">
      <c r="H366" s="30">
        <v>2404</v>
      </c>
      <c r="I366" s="30" t="s">
        <v>2125</v>
      </c>
      <c r="J366" s="30" t="s">
        <v>4193</v>
      </c>
      <c r="K366" s="30" t="s">
        <v>3559</v>
      </c>
    </row>
    <row r="367" spans="8:11" x14ac:dyDescent="0.25">
      <c r="H367" s="30">
        <v>2405</v>
      </c>
      <c r="I367" s="30" t="s">
        <v>2126</v>
      </c>
      <c r="J367" s="30" t="s">
        <v>4054</v>
      </c>
      <c r="K367" s="30" t="s">
        <v>3550</v>
      </c>
    </row>
    <row r="368" spans="8:11" x14ac:dyDescent="0.25">
      <c r="H368" s="30">
        <v>2406</v>
      </c>
      <c r="I368" s="30" t="s">
        <v>2127</v>
      </c>
      <c r="J368" s="30" t="s">
        <v>4296</v>
      </c>
      <c r="K368" s="30" t="s">
        <v>3564</v>
      </c>
    </row>
    <row r="369" spans="8:11" x14ac:dyDescent="0.25">
      <c r="H369" s="30">
        <v>2408</v>
      </c>
      <c r="I369" s="30" t="s">
        <v>2128</v>
      </c>
      <c r="J369" s="30" t="s">
        <v>4294</v>
      </c>
      <c r="K369" s="30" t="s">
        <v>3565</v>
      </c>
    </row>
    <row r="370" spans="8:11" x14ac:dyDescent="0.25">
      <c r="H370" s="30">
        <v>2409</v>
      </c>
      <c r="I370" s="30" t="s">
        <v>2129</v>
      </c>
      <c r="J370" s="30" t="s">
        <v>4296</v>
      </c>
      <c r="K370" s="30" t="s">
        <v>3566</v>
      </c>
    </row>
    <row r="371" spans="8:11" x14ac:dyDescent="0.25">
      <c r="H371" s="30">
        <v>2412</v>
      </c>
      <c r="I371" s="30" t="s">
        <v>2130</v>
      </c>
      <c r="J371" s="30" t="s">
        <v>4295</v>
      </c>
      <c r="K371" s="30" t="s">
        <v>3567</v>
      </c>
    </row>
    <row r="372" spans="8:11" x14ac:dyDescent="0.25">
      <c r="H372" s="30">
        <v>2413</v>
      </c>
      <c r="I372" s="30" t="s">
        <v>2131</v>
      </c>
      <c r="J372" s="30" t="s">
        <v>3868</v>
      </c>
      <c r="K372" s="30" t="s">
        <v>3524</v>
      </c>
    </row>
    <row r="373" spans="8:11" x14ac:dyDescent="0.25">
      <c r="H373" s="30">
        <v>2414</v>
      </c>
      <c r="I373" s="30" t="s">
        <v>2132</v>
      </c>
      <c r="J373" s="30" t="s">
        <v>4297</v>
      </c>
      <c r="K373" s="30" t="s">
        <v>3555</v>
      </c>
    </row>
    <row r="374" spans="8:11" x14ac:dyDescent="0.25">
      <c r="H374" s="30">
        <v>2415</v>
      </c>
      <c r="I374" s="30" t="s">
        <v>2133</v>
      </c>
      <c r="J374" s="30" t="s">
        <v>3868</v>
      </c>
      <c r="K374" s="30" t="s">
        <v>3530</v>
      </c>
    </row>
    <row r="375" spans="8:11" x14ac:dyDescent="0.25">
      <c r="H375" s="30">
        <v>2417</v>
      </c>
      <c r="I375" s="30" t="s">
        <v>2134</v>
      </c>
      <c r="J375" s="30" t="s">
        <v>4054</v>
      </c>
      <c r="K375" s="30" t="s">
        <v>3568</v>
      </c>
    </row>
    <row r="376" spans="8:11" x14ac:dyDescent="0.25">
      <c r="H376" s="30">
        <v>2419</v>
      </c>
      <c r="I376" s="30" t="s">
        <v>2135</v>
      </c>
      <c r="J376" s="30" t="s">
        <v>4295</v>
      </c>
      <c r="K376" s="30" t="s">
        <v>3546</v>
      </c>
    </row>
    <row r="377" spans="8:11" x14ac:dyDescent="0.25">
      <c r="H377" s="30">
        <v>2420</v>
      </c>
      <c r="I377" s="30" t="s">
        <v>2136</v>
      </c>
      <c r="J377" s="30" t="s">
        <v>3868</v>
      </c>
      <c r="K377" s="30" t="s">
        <v>3524</v>
      </c>
    </row>
    <row r="378" spans="8:11" x14ac:dyDescent="0.25">
      <c r="H378" s="30">
        <v>2421</v>
      </c>
      <c r="I378" s="30" t="s">
        <v>2137</v>
      </c>
      <c r="J378" s="30" t="s">
        <v>3868</v>
      </c>
      <c r="K378" s="30" t="s">
        <v>3524</v>
      </c>
    </row>
    <row r="379" spans="8:11" x14ac:dyDescent="0.25">
      <c r="H379" s="30">
        <v>2423</v>
      </c>
      <c r="I379" s="30" t="s">
        <v>2138</v>
      </c>
      <c r="J379" s="30" t="s">
        <v>4193</v>
      </c>
      <c r="K379" s="30" t="s">
        <v>3559</v>
      </c>
    </row>
    <row r="380" spans="8:11" x14ac:dyDescent="0.25">
      <c r="H380" s="30">
        <v>2424</v>
      </c>
      <c r="I380" s="30" t="s">
        <v>2139</v>
      </c>
      <c r="J380" s="30" t="s">
        <v>4054</v>
      </c>
      <c r="K380" s="30" t="s">
        <v>3568</v>
      </c>
    </row>
    <row r="381" spans="8:11" x14ac:dyDescent="0.25">
      <c r="H381" s="30">
        <v>2425</v>
      </c>
      <c r="I381" s="30" t="s">
        <v>2140</v>
      </c>
      <c r="J381" s="30" t="s">
        <v>4054</v>
      </c>
      <c r="K381" s="30" t="s">
        <v>3550</v>
      </c>
    </row>
    <row r="382" spans="8:11" x14ac:dyDescent="0.25">
      <c r="H382" s="30">
        <v>2426</v>
      </c>
      <c r="I382" s="30" t="s">
        <v>2141</v>
      </c>
      <c r="J382" s="30" t="s">
        <v>4296</v>
      </c>
      <c r="K382" s="30" t="s">
        <v>3542</v>
      </c>
    </row>
    <row r="383" spans="8:11" x14ac:dyDescent="0.25">
      <c r="H383" s="30">
        <v>2427</v>
      </c>
      <c r="I383" s="30" t="s">
        <v>2142</v>
      </c>
      <c r="J383" s="30" t="s">
        <v>4298</v>
      </c>
      <c r="K383" s="30" t="s">
        <v>3569</v>
      </c>
    </row>
    <row r="384" spans="8:11" x14ac:dyDescent="0.25">
      <c r="H384" s="30">
        <v>2428</v>
      </c>
      <c r="I384" s="30" t="s">
        <v>2143</v>
      </c>
      <c r="J384" s="30" t="s">
        <v>3868</v>
      </c>
      <c r="K384" s="30" t="s">
        <v>3548</v>
      </c>
    </row>
    <row r="385" spans="8:11" x14ac:dyDescent="0.25">
      <c r="H385" s="30">
        <v>2429</v>
      </c>
      <c r="I385" s="30" t="s">
        <v>2144</v>
      </c>
      <c r="J385" s="30" t="s">
        <v>3868</v>
      </c>
      <c r="K385" s="30" t="s">
        <v>3545</v>
      </c>
    </row>
    <row r="386" spans="8:11" x14ac:dyDescent="0.25">
      <c r="H386" s="30">
        <v>2430</v>
      </c>
      <c r="I386" s="30" t="s">
        <v>2145</v>
      </c>
      <c r="J386" s="30" t="s">
        <v>4297</v>
      </c>
      <c r="K386" s="30" t="s">
        <v>3555</v>
      </c>
    </row>
    <row r="387" spans="8:11" x14ac:dyDescent="0.25">
      <c r="H387" s="30">
        <v>2431</v>
      </c>
      <c r="I387" s="30" t="s">
        <v>2146</v>
      </c>
      <c r="J387" s="30" t="s">
        <v>3868</v>
      </c>
      <c r="K387" s="30" t="s">
        <v>3570</v>
      </c>
    </row>
    <row r="388" spans="8:11" x14ac:dyDescent="0.25">
      <c r="H388" s="30">
        <v>2433</v>
      </c>
      <c r="I388" s="30" t="s">
        <v>2147</v>
      </c>
      <c r="J388" s="30" t="s">
        <v>4193</v>
      </c>
      <c r="K388" s="30" t="s">
        <v>3569</v>
      </c>
    </row>
    <row r="389" spans="8:11" x14ac:dyDescent="0.25">
      <c r="H389" s="30">
        <v>2434</v>
      </c>
      <c r="I389" s="30" t="s">
        <v>2148</v>
      </c>
      <c r="J389" s="30" t="s">
        <v>4294</v>
      </c>
      <c r="K389" s="30" t="s">
        <v>3542</v>
      </c>
    </row>
    <row r="390" spans="8:11" x14ac:dyDescent="0.25">
      <c r="H390" s="30">
        <v>2436</v>
      </c>
      <c r="I390" s="30" t="s">
        <v>2149</v>
      </c>
      <c r="J390" s="30" t="s">
        <v>4294</v>
      </c>
      <c r="K390" s="30" t="s">
        <v>3560</v>
      </c>
    </row>
    <row r="391" spans="8:11" x14ac:dyDescent="0.25">
      <c r="H391" s="30">
        <v>2438</v>
      </c>
      <c r="I391" s="30" t="s">
        <v>2150</v>
      </c>
      <c r="J391" s="30" t="s">
        <v>4296</v>
      </c>
      <c r="K391" s="30" t="s">
        <v>3542</v>
      </c>
    </row>
    <row r="392" spans="8:11" x14ac:dyDescent="0.25">
      <c r="H392" s="30">
        <v>2439</v>
      </c>
      <c r="I392" s="30" t="s">
        <v>2151</v>
      </c>
      <c r="J392" s="30" t="s">
        <v>4295</v>
      </c>
      <c r="K392" s="30" t="s">
        <v>3521</v>
      </c>
    </row>
    <row r="393" spans="8:11" x14ac:dyDescent="0.25">
      <c r="H393" s="30">
        <v>2440</v>
      </c>
      <c r="I393" s="30" t="s">
        <v>2152</v>
      </c>
      <c r="J393" s="30" t="s">
        <v>3868</v>
      </c>
      <c r="K393" s="30" t="s">
        <v>3529</v>
      </c>
    </row>
    <row r="394" spans="8:11" x14ac:dyDescent="0.25">
      <c r="H394" s="30">
        <v>2441</v>
      </c>
      <c r="I394" s="30" t="s">
        <v>2153</v>
      </c>
      <c r="J394" s="30" t="s">
        <v>4294</v>
      </c>
      <c r="K394" s="30" t="s">
        <v>3549</v>
      </c>
    </row>
    <row r="395" spans="8:11" x14ac:dyDescent="0.25">
      <c r="H395" s="30">
        <v>2442</v>
      </c>
      <c r="I395" s="30" t="s">
        <v>2154</v>
      </c>
      <c r="J395" s="30" t="s">
        <v>4054</v>
      </c>
      <c r="K395" s="30" t="s">
        <v>3557</v>
      </c>
    </row>
    <row r="396" spans="8:11" x14ac:dyDescent="0.25">
      <c r="H396" s="30">
        <v>2443</v>
      </c>
      <c r="I396" s="30" t="s">
        <v>2155</v>
      </c>
      <c r="J396" s="30" t="s">
        <v>3881</v>
      </c>
      <c r="K396" s="30" t="s">
        <v>3558</v>
      </c>
    </row>
    <row r="397" spans="8:11" x14ac:dyDescent="0.25">
      <c r="H397" s="30">
        <v>2444</v>
      </c>
      <c r="I397" s="30" t="s">
        <v>2156</v>
      </c>
      <c r="J397" s="30" t="s">
        <v>4295</v>
      </c>
      <c r="K397" s="30" t="s">
        <v>3551</v>
      </c>
    </row>
    <row r="398" spans="8:11" x14ac:dyDescent="0.25">
      <c r="H398" s="30">
        <v>2449</v>
      </c>
      <c r="I398" s="30" t="s">
        <v>2157</v>
      </c>
      <c r="J398" s="30" t="s">
        <v>4294</v>
      </c>
      <c r="K398" s="30" t="s">
        <v>3549</v>
      </c>
    </row>
    <row r="399" spans="8:11" x14ac:dyDescent="0.25">
      <c r="H399" s="30">
        <v>2450</v>
      </c>
      <c r="I399" s="30" t="s">
        <v>2158</v>
      </c>
      <c r="J399" s="30" t="s">
        <v>4295</v>
      </c>
      <c r="K399" s="30" t="s">
        <v>3555</v>
      </c>
    </row>
    <row r="400" spans="8:11" x14ac:dyDescent="0.25">
      <c r="H400" s="30">
        <v>2451</v>
      </c>
      <c r="I400" s="30" t="s">
        <v>2159</v>
      </c>
      <c r="J400" s="30" t="s">
        <v>4294</v>
      </c>
      <c r="K400" s="30" t="s">
        <v>3554</v>
      </c>
    </row>
    <row r="401" spans="8:11" x14ac:dyDescent="0.25">
      <c r="H401" s="30">
        <v>2453</v>
      </c>
      <c r="I401" s="30" t="s">
        <v>2160</v>
      </c>
      <c r="J401" s="30" t="s">
        <v>4298</v>
      </c>
      <c r="K401" s="30" t="s">
        <v>3569</v>
      </c>
    </row>
    <row r="402" spans="8:11" x14ac:dyDescent="0.25">
      <c r="H402" s="30">
        <v>2454</v>
      </c>
      <c r="I402" s="30" t="s">
        <v>2161</v>
      </c>
      <c r="J402" s="30" t="s">
        <v>4294</v>
      </c>
      <c r="K402" s="30" t="s">
        <v>3560</v>
      </c>
    </row>
    <row r="403" spans="8:11" x14ac:dyDescent="0.25">
      <c r="H403" s="30">
        <v>2455</v>
      </c>
      <c r="I403" s="30" t="s">
        <v>2162</v>
      </c>
      <c r="J403" s="30" t="s">
        <v>4295</v>
      </c>
      <c r="K403" s="30" t="s">
        <v>3542</v>
      </c>
    </row>
    <row r="404" spans="8:11" x14ac:dyDescent="0.25">
      <c r="H404" s="30">
        <v>2456</v>
      </c>
      <c r="I404" s="30" t="s">
        <v>2163</v>
      </c>
      <c r="J404" s="30" t="s">
        <v>3868</v>
      </c>
      <c r="K404" s="30" t="s">
        <v>3548</v>
      </c>
    </row>
    <row r="405" spans="8:11" x14ac:dyDescent="0.25">
      <c r="H405" s="30">
        <v>2457</v>
      </c>
      <c r="I405" s="30" t="s">
        <v>2164</v>
      </c>
      <c r="J405" s="30" t="s">
        <v>3868</v>
      </c>
      <c r="K405" s="30" t="s">
        <v>3570</v>
      </c>
    </row>
    <row r="406" spans="8:11" x14ac:dyDescent="0.25">
      <c r="H406" s="30">
        <v>2458</v>
      </c>
      <c r="I406" s="30" t="s">
        <v>2165</v>
      </c>
      <c r="J406" s="30" t="s">
        <v>4294</v>
      </c>
      <c r="K406" s="30" t="s">
        <v>3560</v>
      </c>
    </row>
    <row r="407" spans="8:11" x14ac:dyDescent="0.25">
      <c r="H407" s="30">
        <v>2459</v>
      </c>
      <c r="I407" s="30" t="s">
        <v>2166</v>
      </c>
      <c r="J407" s="30" t="s">
        <v>4297</v>
      </c>
      <c r="K407" s="30" t="s">
        <v>3528</v>
      </c>
    </row>
    <row r="408" spans="8:11" x14ac:dyDescent="0.25">
      <c r="H408" s="30">
        <v>2460</v>
      </c>
      <c r="I408" s="30" t="s">
        <v>2167</v>
      </c>
      <c r="J408" s="30" t="s">
        <v>3868</v>
      </c>
      <c r="K408" s="30" t="s">
        <v>3529</v>
      </c>
    </row>
    <row r="409" spans="8:11" x14ac:dyDescent="0.25">
      <c r="H409" s="30">
        <v>2461</v>
      </c>
      <c r="I409" s="30" t="s">
        <v>2168</v>
      </c>
      <c r="J409" s="30" t="s">
        <v>4193</v>
      </c>
      <c r="K409" s="30" t="s">
        <v>3530</v>
      </c>
    </row>
    <row r="410" spans="8:11" x14ac:dyDescent="0.25">
      <c r="H410" s="30">
        <v>2462</v>
      </c>
      <c r="I410" s="30" t="s">
        <v>2169</v>
      </c>
      <c r="J410" s="30" t="s">
        <v>3868</v>
      </c>
      <c r="K410" s="30" t="s">
        <v>3529</v>
      </c>
    </row>
    <row r="411" spans="8:11" x14ac:dyDescent="0.25">
      <c r="H411" s="30">
        <v>2464</v>
      </c>
      <c r="I411" s="30" t="s">
        <v>2170</v>
      </c>
      <c r="J411" s="30" t="s">
        <v>4193</v>
      </c>
      <c r="K411" s="30" t="s">
        <v>3559</v>
      </c>
    </row>
    <row r="412" spans="8:11" x14ac:dyDescent="0.25">
      <c r="H412" s="30">
        <v>2465</v>
      </c>
      <c r="I412" s="30" t="s">
        <v>2171</v>
      </c>
      <c r="J412" s="30" t="s">
        <v>4054</v>
      </c>
      <c r="K412" s="30" t="s">
        <v>3568</v>
      </c>
    </row>
    <row r="413" spans="8:11" x14ac:dyDescent="0.25">
      <c r="H413" s="30">
        <v>2466</v>
      </c>
      <c r="I413" s="30" t="s">
        <v>2172</v>
      </c>
      <c r="J413" s="30" t="s">
        <v>4296</v>
      </c>
      <c r="K413" s="30" t="s">
        <v>3542</v>
      </c>
    </row>
    <row r="414" spans="8:11" x14ac:dyDescent="0.25">
      <c r="H414" s="30">
        <v>2467</v>
      </c>
      <c r="I414" s="30" t="s">
        <v>2173</v>
      </c>
      <c r="J414" s="30" t="s">
        <v>3868</v>
      </c>
      <c r="K414" s="30" t="s">
        <v>3531</v>
      </c>
    </row>
    <row r="415" spans="8:11" x14ac:dyDescent="0.25">
      <c r="H415" s="30">
        <v>2468</v>
      </c>
      <c r="I415" s="30" t="s">
        <v>2174</v>
      </c>
      <c r="J415" s="30" t="s">
        <v>4298</v>
      </c>
      <c r="K415" s="30" t="s">
        <v>3569</v>
      </c>
    </row>
    <row r="416" spans="8:11" x14ac:dyDescent="0.25">
      <c r="H416" s="30">
        <v>2471</v>
      </c>
      <c r="I416" s="30" t="s">
        <v>2175</v>
      </c>
      <c r="J416" s="30" t="s">
        <v>4298</v>
      </c>
      <c r="K416" s="30" t="s">
        <v>3569</v>
      </c>
    </row>
    <row r="417" spans="8:11" x14ac:dyDescent="0.25">
      <c r="H417" s="30">
        <v>2472</v>
      </c>
      <c r="I417" s="30" t="s">
        <v>2176</v>
      </c>
      <c r="J417" s="30" t="s">
        <v>3868</v>
      </c>
      <c r="K417" s="30" t="s">
        <v>3548</v>
      </c>
    </row>
    <row r="418" spans="8:11" x14ac:dyDescent="0.25">
      <c r="H418" s="30">
        <v>2474</v>
      </c>
      <c r="I418" s="30" t="s">
        <v>2177</v>
      </c>
      <c r="J418" s="30" t="s">
        <v>4193</v>
      </c>
      <c r="K418" s="30" t="s">
        <v>3556</v>
      </c>
    </row>
    <row r="419" spans="8:11" x14ac:dyDescent="0.25">
      <c r="H419" s="30">
        <v>2476</v>
      </c>
      <c r="I419" s="30" t="s">
        <v>2178</v>
      </c>
      <c r="J419" s="30" t="s">
        <v>3868</v>
      </c>
      <c r="K419" s="30" t="s">
        <v>3529</v>
      </c>
    </row>
    <row r="420" spans="8:11" x14ac:dyDescent="0.25">
      <c r="H420" s="30">
        <v>2477</v>
      </c>
      <c r="I420" s="30" t="s">
        <v>2179</v>
      </c>
      <c r="J420" s="30" t="s">
        <v>4193</v>
      </c>
      <c r="K420" s="30" t="s">
        <v>3533</v>
      </c>
    </row>
    <row r="421" spans="8:11" x14ac:dyDescent="0.25">
      <c r="H421" s="30">
        <v>2478</v>
      </c>
      <c r="I421" s="30" t="s">
        <v>2180</v>
      </c>
      <c r="J421" s="30" t="s">
        <v>3868</v>
      </c>
      <c r="K421" s="30" t="s">
        <v>3548</v>
      </c>
    </row>
    <row r="422" spans="8:11" x14ac:dyDescent="0.25">
      <c r="H422" s="30">
        <v>2480</v>
      </c>
      <c r="I422" s="30" t="s">
        <v>2181</v>
      </c>
      <c r="J422" s="30" t="s">
        <v>4298</v>
      </c>
      <c r="K422" s="30" t="s">
        <v>3569</v>
      </c>
    </row>
    <row r="423" spans="8:11" x14ac:dyDescent="0.25">
      <c r="H423" s="30">
        <v>2481</v>
      </c>
      <c r="I423" s="30" t="s">
        <v>2182</v>
      </c>
      <c r="J423" s="30" t="s">
        <v>4294</v>
      </c>
      <c r="K423" s="30" t="s">
        <v>3542</v>
      </c>
    </row>
    <row r="424" spans="8:11" x14ac:dyDescent="0.25">
      <c r="H424" s="30">
        <v>2482</v>
      </c>
      <c r="I424" s="30" t="s">
        <v>2183</v>
      </c>
      <c r="J424" s="30" t="s">
        <v>4193</v>
      </c>
      <c r="K424" s="30" t="s">
        <v>3571</v>
      </c>
    </row>
    <row r="425" spans="8:11" x14ac:dyDescent="0.25">
      <c r="H425" s="30">
        <v>2483</v>
      </c>
      <c r="I425" s="30" t="s">
        <v>2184</v>
      </c>
      <c r="J425" s="30" t="s">
        <v>3868</v>
      </c>
      <c r="K425" s="30" t="s">
        <v>3529</v>
      </c>
    </row>
    <row r="426" spans="8:11" x14ac:dyDescent="0.25">
      <c r="H426" s="30">
        <v>2484</v>
      </c>
      <c r="I426" s="30" t="s">
        <v>2185</v>
      </c>
      <c r="J426" s="30" t="s">
        <v>3868</v>
      </c>
      <c r="K426" s="30" t="s">
        <v>3548</v>
      </c>
    </row>
    <row r="427" spans="8:11" x14ac:dyDescent="0.25">
      <c r="H427" s="30">
        <v>2485</v>
      </c>
      <c r="I427" s="30" t="s">
        <v>2186</v>
      </c>
      <c r="J427" s="30" t="s">
        <v>4295</v>
      </c>
      <c r="K427" s="30" t="s">
        <v>3546</v>
      </c>
    </row>
    <row r="428" spans="8:11" x14ac:dyDescent="0.25">
      <c r="H428" s="30">
        <v>2486</v>
      </c>
      <c r="I428" s="30" t="s">
        <v>2187</v>
      </c>
      <c r="J428" s="30" t="s">
        <v>4296</v>
      </c>
      <c r="K428" s="30" t="s">
        <v>3542</v>
      </c>
    </row>
    <row r="429" spans="8:11" x14ac:dyDescent="0.25">
      <c r="H429" s="30">
        <v>2488</v>
      </c>
      <c r="I429" s="30" t="s">
        <v>2188</v>
      </c>
      <c r="J429" s="30" t="s">
        <v>4193</v>
      </c>
      <c r="K429" s="30" t="s">
        <v>3533</v>
      </c>
    </row>
    <row r="430" spans="8:11" x14ac:dyDescent="0.25">
      <c r="H430" s="30">
        <v>2489</v>
      </c>
      <c r="I430" s="30" t="s">
        <v>2189</v>
      </c>
      <c r="J430" s="30" t="s">
        <v>4296</v>
      </c>
      <c r="K430" s="30" t="s">
        <v>3557</v>
      </c>
    </row>
    <row r="431" spans="8:11" x14ac:dyDescent="0.25">
      <c r="H431" s="30">
        <v>2491</v>
      </c>
      <c r="I431" s="30" t="s">
        <v>2190</v>
      </c>
      <c r="J431" s="30" t="s">
        <v>4296</v>
      </c>
      <c r="K431" s="30" t="s">
        <v>3535</v>
      </c>
    </row>
    <row r="432" spans="8:11" x14ac:dyDescent="0.25">
      <c r="H432" s="30">
        <v>2492</v>
      </c>
      <c r="I432" s="30" t="s">
        <v>2191</v>
      </c>
      <c r="J432" s="30" t="s">
        <v>3868</v>
      </c>
      <c r="K432" s="30" t="s">
        <v>3548</v>
      </c>
    </row>
    <row r="433" spans="8:11" x14ac:dyDescent="0.25">
      <c r="H433" s="30">
        <v>2493</v>
      </c>
      <c r="I433" s="30" t="s">
        <v>2192</v>
      </c>
      <c r="J433" s="30" t="s">
        <v>3868</v>
      </c>
      <c r="K433" s="30" t="s">
        <v>3531</v>
      </c>
    </row>
    <row r="434" spans="8:11" x14ac:dyDescent="0.25">
      <c r="H434" s="30">
        <v>2495</v>
      </c>
      <c r="I434" s="30" t="s">
        <v>2193</v>
      </c>
      <c r="J434" s="30" t="s">
        <v>4193</v>
      </c>
      <c r="K434" s="30" t="s">
        <v>3530</v>
      </c>
    </row>
    <row r="435" spans="8:11" x14ac:dyDescent="0.25">
      <c r="H435" s="30">
        <v>2496</v>
      </c>
      <c r="I435" s="30" t="s">
        <v>2194</v>
      </c>
      <c r="J435" s="30" t="s">
        <v>3881</v>
      </c>
      <c r="K435" s="30" t="s">
        <v>3516</v>
      </c>
    </row>
    <row r="436" spans="8:11" x14ac:dyDescent="0.25">
      <c r="H436" s="30">
        <v>2497</v>
      </c>
      <c r="I436" s="30" t="s">
        <v>2195</v>
      </c>
      <c r="J436" s="30" t="s">
        <v>3855</v>
      </c>
      <c r="K436" s="30" t="s">
        <v>3520</v>
      </c>
    </row>
    <row r="437" spans="8:11" x14ac:dyDescent="0.25">
      <c r="H437" s="30">
        <v>2498</v>
      </c>
      <c r="I437" s="30" t="s">
        <v>2196</v>
      </c>
      <c r="J437" s="30" t="s">
        <v>4295</v>
      </c>
      <c r="K437" s="30" t="s">
        <v>3572</v>
      </c>
    </row>
    <row r="438" spans="8:11" x14ac:dyDescent="0.25">
      <c r="H438" s="30">
        <v>2501</v>
      </c>
      <c r="I438" s="30" t="s">
        <v>2197</v>
      </c>
      <c r="J438" s="30" t="s">
        <v>3852</v>
      </c>
      <c r="K438" s="30" t="s">
        <v>3519</v>
      </c>
    </row>
    <row r="439" spans="8:11" x14ac:dyDescent="0.25">
      <c r="H439" s="30">
        <v>2504</v>
      </c>
      <c r="I439" s="30" t="s">
        <v>2198</v>
      </c>
      <c r="J439" s="30" t="s">
        <v>3852</v>
      </c>
      <c r="K439" s="30" t="s">
        <v>3519</v>
      </c>
    </row>
    <row r="440" spans="8:11" x14ac:dyDescent="0.25">
      <c r="H440" s="30">
        <v>2505</v>
      </c>
      <c r="I440" s="30" t="s">
        <v>2199</v>
      </c>
      <c r="J440" s="30" t="s">
        <v>3852</v>
      </c>
      <c r="K440" s="30" t="s">
        <v>3519</v>
      </c>
    </row>
    <row r="441" spans="8:11" x14ac:dyDescent="0.25">
      <c r="H441" s="30">
        <v>2506</v>
      </c>
      <c r="I441" s="30" t="s">
        <v>2200</v>
      </c>
      <c r="J441" s="30" t="s">
        <v>3852</v>
      </c>
      <c r="K441" s="30" t="s">
        <v>3519</v>
      </c>
    </row>
    <row r="442" spans="8:11" x14ac:dyDescent="0.25">
      <c r="H442" s="30">
        <v>2509</v>
      </c>
      <c r="I442" s="30" t="s">
        <v>2201</v>
      </c>
      <c r="J442" s="30" t="s">
        <v>3852</v>
      </c>
      <c r="K442" s="30" t="s">
        <v>3519</v>
      </c>
    </row>
    <row r="443" spans="8:11" x14ac:dyDescent="0.25">
      <c r="H443" s="30">
        <v>2511</v>
      </c>
      <c r="I443" s="30" t="s">
        <v>2202</v>
      </c>
      <c r="J443" s="30" t="s">
        <v>3852</v>
      </c>
      <c r="K443" s="30" t="s">
        <v>3519</v>
      </c>
    </row>
    <row r="444" spans="8:11" x14ac:dyDescent="0.25">
      <c r="H444" s="30">
        <v>2514</v>
      </c>
      <c r="I444" s="30" t="s">
        <v>2203</v>
      </c>
      <c r="J444" s="30" t="s">
        <v>3881</v>
      </c>
      <c r="K444" s="30" t="s">
        <v>3519</v>
      </c>
    </row>
    <row r="445" spans="8:11" x14ac:dyDescent="0.25">
      <c r="H445" s="30">
        <v>2515</v>
      </c>
      <c r="I445" s="30" t="s">
        <v>2204</v>
      </c>
      <c r="J445" s="30" t="s">
        <v>3852</v>
      </c>
      <c r="K445" s="30" t="s">
        <v>3519</v>
      </c>
    </row>
    <row r="446" spans="8:11" x14ac:dyDescent="0.25">
      <c r="H446" s="30">
        <v>2516</v>
      </c>
      <c r="I446" s="30" t="s">
        <v>2205</v>
      </c>
      <c r="J446" s="30" t="s">
        <v>3852</v>
      </c>
      <c r="K446" s="30" t="s">
        <v>3519</v>
      </c>
    </row>
    <row r="447" spans="8:11" x14ac:dyDescent="0.25">
      <c r="H447" s="30">
        <v>2520</v>
      </c>
      <c r="I447" s="30" t="s">
        <v>2206</v>
      </c>
      <c r="J447" s="30" t="s">
        <v>3852</v>
      </c>
      <c r="K447" s="30" t="s">
        <v>3519</v>
      </c>
    </row>
    <row r="448" spans="8:11" x14ac:dyDescent="0.25">
      <c r="H448" s="30">
        <v>2524</v>
      </c>
      <c r="I448" s="30" t="s">
        <v>2207</v>
      </c>
      <c r="J448" s="30" t="s">
        <v>3852</v>
      </c>
      <c r="K448" s="30" t="s">
        <v>3519</v>
      </c>
    </row>
    <row r="449" spans="8:11" x14ac:dyDescent="0.25">
      <c r="H449" s="30">
        <v>2527</v>
      </c>
      <c r="I449" s="30" t="s">
        <v>2208</v>
      </c>
      <c r="J449" s="30" t="s">
        <v>3852</v>
      </c>
      <c r="K449" s="30" t="s">
        <v>3519</v>
      </c>
    </row>
    <row r="450" spans="8:11" x14ac:dyDescent="0.25">
      <c r="H450" s="30">
        <v>2528</v>
      </c>
      <c r="I450" s="30" t="s">
        <v>2209</v>
      </c>
      <c r="J450" s="30" t="s">
        <v>3852</v>
      </c>
      <c r="K450" s="30" t="s">
        <v>3519</v>
      </c>
    </row>
    <row r="451" spans="8:11" x14ac:dyDescent="0.25">
      <c r="H451" s="30">
        <v>2530</v>
      </c>
      <c r="I451" s="30" t="s">
        <v>2210</v>
      </c>
      <c r="J451" s="30" t="s">
        <v>3852</v>
      </c>
      <c r="K451" s="30" t="s">
        <v>3519</v>
      </c>
    </row>
    <row r="452" spans="8:11" x14ac:dyDescent="0.25">
      <c r="H452" s="30">
        <v>2534</v>
      </c>
      <c r="I452" s="30" t="s">
        <v>2211</v>
      </c>
      <c r="J452" s="30" t="s">
        <v>3852</v>
      </c>
      <c r="K452" s="30" t="s">
        <v>3519</v>
      </c>
    </row>
    <row r="453" spans="8:11" x14ac:dyDescent="0.25">
      <c r="H453" s="30">
        <v>2535</v>
      </c>
      <c r="I453" s="30" t="s">
        <v>2212</v>
      </c>
      <c r="J453" s="30" t="s">
        <v>3852</v>
      </c>
      <c r="K453" s="30" t="s">
        <v>3519</v>
      </c>
    </row>
    <row r="454" spans="8:11" x14ac:dyDescent="0.25">
      <c r="H454" s="30">
        <v>2536</v>
      </c>
      <c r="I454" s="30" t="s">
        <v>2213</v>
      </c>
      <c r="J454" s="30" t="s">
        <v>3852</v>
      </c>
      <c r="K454" s="30" t="s">
        <v>3519</v>
      </c>
    </row>
    <row r="455" spans="8:11" x14ac:dyDescent="0.25">
      <c r="H455" s="30">
        <v>2537</v>
      </c>
      <c r="I455" s="30" t="s">
        <v>2214</v>
      </c>
      <c r="J455" s="30" t="s">
        <v>3852</v>
      </c>
      <c r="K455" s="30" t="s">
        <v>3519</v>
      </c>
    </row>
    <row r="456" spans="8:11" x14ac:dyDescent="0.25">
      <c r="H456" s="30">
        <v>2538</v>
      </c>
      <c r="I456" s="30" t="s">
        <v>2215</v>
      </c>
      <c r="J456" s="30" t="s">
        <v>3852</v>
      </c>
      <c r="K456" s="30" t="s">
        <v>3519</v>
      </c>
    </row>
    <row r="457" spans="8:11" x14ac:dyDescent="0.25">
      <c r="H457" s="30">
        <v>2539</v>
      </c>
      <c r="I457" s="30" t="s">
        <v>2216</v>
      </c>
      <c r="J457" s="30" t="s">
        <v>3852</v>
      </c>
      <c r="K457" s="30" t="s">
        <v>3519</v>
      </c>
    </row>
    <row r="458" spans="8:11" x14ac:dyDescent="0.25">
      <c r="H458" s="30">
        <v>2540</v>
      </c>
      <c r="I458" s="30" t="s">
        <v>2217</v>
      </c>
      <c r="J458" s="30" t="s">
        <v>3852</v>
      </c>
      <c r="K458" s="30" t="s">
        <v>3519</v>
      </c>
    </row>
    <row r="459" spans="8:11" x14ac:dyDescent="0.25">
      <c r="H459" s="30">
        <v>2542</v>
      </c>
      <c r="I459" s="30" t="s">
        <v>2218</v>
      </c>
      <c r="J459" s="30" t="s">
        <v>3852</v>
      </c>
      <c r="K459" s="30" t="s">
        <v>3519</v>
      </c>
    </row>
    <row r="460" spans="8:11" x14ac:dyDescent="0.25">
      <c r="H460" s="30">
        <v>2543</v>
      </c>
      <c r="I460" s="30" t="s">
        <v>2219</v>
      </c>
      <c r="J460" s="30" t="s">
        <v>3852</v>
      </c>
      <c r="K460" s="30" t="s">
        <v>3519</v>
      </c>
    </row>
    <row r="461" spans="8:11" x14ac:dyDescent="0.25">
      <c r="H461" s="30">
        <v>2545</v>
      </c>
      <c r="I461" s="30" t="s">
        <v>2220</v>
      </c>
      <c r="J461" s="30" t="s">
        <v>3852</v>
      </c>
      <c r="K461" s="30" t="s">
        <v>3519</v>
      </c>
    </row>
    <row r="462" spans="8:11" x14ac:dyDescent="0.25">
      <c r="H462" s="30">
        <v>2546</v>
      </c>
      <c r="I462" s="30" t="s">
        <v>2221</v>
      </c>
      <c r="J462" s="30" t="s">
        <v>3852</v>
      </c>
      <c r="K462" s="30" t="s">
        <v>3519</v>
      </c>
    </row>
    <row r="463" spans="8:11" x14ac:dyDescent="0.25">
      <c r="H463" s="30">
        <v>2547</v>
      </c>
      <c r="I463" s="30" t="s">
        <v>2222</v>
      </c>
      <c r="J463" s="30" t="s">
        <v>3852</v>
      </c>
      <c r="K463" s="30" t="s">
        <v>3519</v>
      </c>
    </row>
    <row r="464" spans="8:11" x14ac:dyDescent="0.25">
      <c r="H464" s="30">
        <v>2548</v>
      </c>
      <c r="I464" s="30" t="s">
        <v>2223</v>
      </c>
      <c r="J464" s="30" t="s">
        <v>3852</v>
      </c>
      <c r="K464" s="30" t="s">
        <v>3519</v>
      </c>
    </row>
    <row r="465" spans="8:11" x14ac:dyDescent="0.25">
      <c r="H465" s="30">
        <v>2596</v>
      </c>
      <c r="I465" s="30" t="s">
        <v>2224</v>
      </c>
      <c r="J465" s="30" t="s">
        <v>3852</v>
      </c>
      <c r="K465" s="30" t="s">
        <v>3519</v>
      </c>
    </row>
    <row r="466" spans="8:11" x14ac:dyDescent="0.25">
      <c r="H466" s="30">
        <v>2597</v>
      </c>
      <c r="I466" s="30" t="s">
        <v>2225</v>
      </c>
      <c r="J466" s="30" t="s">
        <v>3852</v>
      </c>
      <c r="K466" s="30" t="s">
        <v>3519</v>
      </c>
    </row>
    <row r="467" spans="8:11" x14ac:dyDescent="0.25">
      <c r="H467" s="30">
        <v>2601</v>
      </c>
      <c r="I467" s="30" t="s">
        <v>2226</v>
      </c>
      <c r="J467" s="30" t="s">
        <v>3905</v>
      </c>
      <c r="K467" s="30" t="s">
        <v>3523</v>
      </c>
    </row>
    <row r="468" spans="8:11" x14ac:dyDescent="0.25">
      <c r="H468" s="30">
        <v>2603</v>
      </c>
      <c r="I468" s="30" t="s">
        <v>2227</v>
      </c>
      <c r="J468" s="30" t="s">
        <v>4293</v>
      </c>
      <c r="K468" s="30" t="s">
        <v>3540</v>
      </c>
    </row>
    <row r="469" spans="8:11" x14ac:dyDescent="0.25">
      <c r="H469" s="30">
        <v>2605</v>
      </c>
      <c r="I469" s="30" t="s">
        <v>2228</v>
      </c>
      <c r="J469" s="30" t="s">
        <v>4293</v>
      </c>
      <c r="K469" s="30" t="s">
        <v>3540</v>
      </c>
    </row>
    <row r="470" spans="8:11" x14ac:dyDescent="0.25">
      <c r="H470" s="30">
        <v>2606</v>
      </c>
      <c r="I470" s="30" t="s">
        <v>2229</v>
      </c>
      <c r="J470" s="30" t="s">
        <v>4293</v>
      </c>
      <c r="K470" s="30" t="s">
        <v>3540</v>
      </c>
    </row>
    <row r="471" spans="8:11" x14ac:dyDescent="0.25">
      <c r="H471" s="30">
        <v>2607</v>
      </c>
      <c r="I471" s="30" t="s">
        <v>2230</v>
      </c>
      <c r="J471" s="30" t="s">
        <v>4293</v>
      </c>
      <c r="K471" s="30" t="s">
        <v>3540</v>
      </c>
    </row>
    <row r="472" spans="8:11" x14ac:dyDescent="0.25">
      <c r="H472" s="30">
        <v>2608</v>
      </c>
      <c r="I472" s="30" t="s">
        <v>2231</v>
      </c>
      <c r="J472" s="30" t="s">
        <v>4293</v>
      </c>
      <c r="K472" s="30" t="s">
        <v>3540</v>
      </c>
    </row>
    <row r="473" spans="8:11" x14ac:dyDescent="0.25">
      <c r="H473" s="30">
        <v>2609</v>
      </c>
      <c r="I473" s="30" t="s">
        <v>2232</v>
      </c>
      <c r="J473" s="30" t="s">
        <v>4293</v>
      </c>
      <c r="K473" s="30" t="s">
        <v>3540</v>
      </c>
    </row>
    <row r="474" spans="8:11" x14ac:dyDescent="0.25">
      <c r="H474" s="30">
        <v>2610</v>
      </c>
      <c r="I474" s="30" t="s">
        <v>2233</v>
      </c>
      <c r="J474" s="30" t="s">
        <v>4293</v>
      </c>
      <c r="K474" s="30" t="s">
        <v>3540</v>
      </c>
    </row>
    <row r="475" spans="8:11" x14ac:dyDescent="0.25">
      <c r="H475" s="30">
        <v>2611</v>
      </c>
      <c r="I475" s="30" t="s">
        <v>2234</v>
      </c>
      <c r="J475" s="30" t="s">
        <v>4293</v>
      </c>
      <c r="K475" s="30" t="s">
        <v>3540</v>
      </c>
    </row>
    <row r="476" spans="8:11" x14ac:dyDescent="0.25">
      <c r="H476" s="30">
        <v>2612</v>
      </c>
      <c r="I476" s="30" t="s">
        <v>2235</v>
      </c>
      <c r="J476" s="30" t="s">
        <v>4293</v>
      </c>
      <c r="K476" s="30" t="s">
        <v>3540</v>
      </c>
    </row>
    <row r="477" spans="8:11" x14ac:dyDescent="0.25">
      <c r="H477" s="30">
        <v>2613</v>
      </c>
      <c r="I477" s="30" t="s">
        <v>2236</v>
      </c>
      <c r="J477" s="30" t="s">
        <v>4293</v>
      </c>
      <c r="K477" s="30" t="s">
        <v>3540</v>
      </c>
    </row>
    <row r="478" spans="8:11" x14ac:dyDescent="0.25">
      <c r="H478" s="30">
        <v>2614</v>
      </c>
      <c r="I478" s="30" t="s">
        <v>2237</v>
      </c>
      <c r="J478" s="30" t="s">
        <v>3905</v>
      </c>
      <c r="K478" s="30" t="s">
        <v>3523</v>
      </c>
    </row>
    <row r="479" spans="8:11" x14ac:dyDescent="0.25">
      <c r="H479" s="30">
        <v>2615</v>
      </c>
      <c r="I479" s="30" t="s">
        <v>2238</v>
      </c>
      <c r="J479" s="30" t="s">
        <v>4293</v>
      </c>
      <c r="K479" s="30" t="s">
        <v>3540</v>
      </c>
    </row>
    <row r="480" spans="8:11" x14ac:dyDescent="0.25">
      <c r="H480" s="30">
        <v>2616</v>
      </c>
      <c r="I480" s="30" t="s">
        <v>2239</v>
      </c>
      <c r="J480" s="30" t="s">
        <v>4299</v>
      </c>
      <c r="K480" s="30" t="s">
        <v>3516</v>
      </c>
    </row>
    <row r="481" spans="8:11" x14ac:dyDescent="0.25">
      <c r="H481" s="30">
        <v>2617</v>
      </c>
      <c r="I481" s="30" t="s">
        <v>2240</v>
      </c>
      <c r="J481" s="30" t="s">
        <v>4293</v>
      </c>
      <c r="K481" s="30" t="s">
        <v>3540</v>
      </c>
    </row>
    <row r="482" spans="8:11" x14ac:dyDescent="0.25">
      <c r="H482" s="30">
        <v>2618</v>
      </c>
      <c r="I482" s="30" t="s">
        <v>2241</v>
      </c>
      <c r="J482" s="30" t="s">
        <v>4293</v>
      </c>
      <c r="K482" s="30" t="s">
        <v>3540</v>
      </c>
    </row>
    <row r="483" spans="8:11" x14ac:dyDescent="0.25">
      <c r="H483" s="30">
        <v>2630</v>
      </c>
      <c r="I483" s="30" t="s">
        <v>2242</v>
      </c>
      <c r="J483" s="30" t="s">
        <v>4293</v>
      </c>
      <c r="K483" s="30" t="s">
        <v>3540</v>
      </c>
    </row>
    <row r="484" spans="8:11" x14ac:dyDescent="0.25">
      <c r="H484" s="30">
        <v>2633</v>
      </c>
      <c r="I484" s="30" t="s">
        <v>2243</v>
      </c>
      <c r="J484" s="30" t="s">
        <v>4293</v>
      </c>
      <c r="K484" s="30" t="s">
        <v>3540</v>
      </c>
    </row>
    <row r="485" spans="8:11" x14ac:dyDescent="0.25">
      <c r="H485" s="30">
        <v>2634</v>
      </c>
      <c r="I485" s="30" t="s">
        <v>2244</v>
      </c>
      <c r="J485" s="30" t="s">
        <v>4293</v>
      </c>
      <c r="K485" s="30" t="s">
        <v>3540</v>
      </c>
    </row>
    <row r="486" spans="8:11" x14ac:dyDescent="0.25">
      <c r="H486" s="30">
        <v>2636</v>
      </c>
      <c r="I486" s="30" t="s">
        <v>2245</v>
      </c>
      <c r="J486" s="30" t="s">
        <v>4293</v>
      </c>
      <c r="K486" s="30" t="s">
        <v>3540</v>
      </c>
    </row>
    <row r="487" spans="8:11" x14ac:dyDescent="0.25">
      <c r="H487" s="30">
        <v>2637</v>
      </c>
      <c r="I487" s="30" t="s">
        <v>2246</v>
      </c>
      <c r="J487" s="30" t="s">
        <v>4293</v>
      </c>
      <c r="K487" s="30" t="s">
        <v>3540</v>
      </c>
    </row>
    <row r="488" spans="8:11" x14ac:dyDescent="0.25">
      <c r="H488" s="30">
        <v>2640</v>
      </c>
      <c r="I488" s="30" t="s">
        <v>2247</v>
      </c>
      <c r="J488" s="30" t="s">
        <v>3881</v>
      </c>
      <c r="K488" s="30" t="s">
        <v>3516</v>
      </c>
    </row>
    <row r="489" spans="8:11" x14ac:dyDescent="0.25">
      <c r="H489" s="30">
        <v>2641</v>
      </c>
      <c r="I489" s="30" t="s">
        <v>2248</v>
      </c>
      <c r="J489" s="30" t="s">
        <v>4293</v>
      </c>
      <c r="K489" s="30" t="s">
        <v>3540</v>
      </c>
    </row>
    <row r="490" spans="8:11" x14ac:dyDescent="0.25">
      <c r="H490" s="30">
        <v>2642</v>
      </c>
      <c r="I490" s="30" t="s">
        <v>2249</v>
      </c>
      <c r="J490" s="30" t="s">
        <v>4293</v>
      </c>
      <c r="K490" s="30" t="s">
        <v>3540</v>
      </c>
    </row>
    <row r="491" spans="8:11" x14ac:dyDescent="0.25">
      <c r="H491" s="30">
        <v>2643</v>
      </c>
      <c r="I491" s="30" t="s">
        <v>2250</v>
      </c>
      <c r="J491" s="30" t="s">
        <v>4293</v>
      </c>
      <c r="K491" s="30" t="s">
        <v>3540</v>
      </c>
    </row>
    <row r="492" spans="8:11" x14ac:dyDescent="0.25">
      <c r="H492" s="30">
        <v>2701</v>
      </c>
      <c r="I492" s="30" t="s">
        <v>2251</v>
      </c>
      <c r="J492" s="30" t="s">
        <v>3820</v>
      </c>
      <c r="K492" s="30" t="s">
        <v>3517</v>
      </c>
    </row>
    <row r="493" spans="8:11" x14ac:dyDescent="0.25">
      <c r="H493" s="30">
        <v>2702</v>
      </c>
      <c r="I493" s="30" t="s">
        <v>2252</v>
      </c>
      <c r="J493" s="30" t="s">
        <v>3820</v>
      </c>
      <c r="K493" s="30" t="s">
        <v>3517</v>
      </c>
    </row>
    <row r="494" spans="8:11" x14ac:dyDescent="0.25">
      <c r="H494" s="30">
        <v>2704</v>
      </c>
      <c r="I494" s="30" t="s">
        <v>2253</v>
      </c>
      <c r="J494" s="30" t="s">
        <v>3820</v>
      </c>
      <c r="K494" s="30" t="s">
        <v>3517</v>
      </c>
    </row>
    <row r="495" spans="8:11" x14ac:dyDescent="0.25">
      <c r="H495" s="30">
        <v>2705</v>
      </c>
      <c r="I495" s="30" t="s">
        <v>2254</v>
      </c>
      <c r="J495" s="30" t="s">
        <v>3820</v>
      </c>
      <c r="K495" s="30" t="s">
        <v>3517</v>
      </c>
    </row>
    <row r="496" spans="8:11" x14ac:dyDescent="0.25">
      <c r="H496" s="30">
        <v>2706</v>
      </c>
      <c r="I496" s="30" t="s">
        <v>2255</v>
      </c>
      <c r="J496" s="30" t="s">
        <v>3820</v>
      </c>
      <c r="K496" s="30" t="s">
        <v>3517</v>
      </c>
    </row>
    <row r="497" spans="8:11" x14ac:dyDescent="0.25">
      <c r="H497" s="30">
        <v>2707</v>
      </c>
      <c r="I497" s="30" t="s">
        <v>2256</v>
      </c>
      <c r="J497" s="30" t="s">
        <v>3820</v>
      </c>
      <c r="K497" s="30" t="s">
        <v>3517</v>
      </c>
    </row>
    <row r="498" spans="8:11" x14ac:dyDescent="0.25">
      <c r="H498" s="30">
        <v>2712</v>
      </c>
      <c r="I498" s="30" t="s">
        <v>2257</v>
      </c>
      <c r="J498" s="30" t="s">
        <v>3820</v>
      </c>
      <c r="K498" s="30" t="s">
        <v>3517</v>
      </c>
    </row>
    <row r="499" spans="8:11" x14ac:dyDescent="0.25">
      <c r="H499" s="30">
        <v>2718</v>
      </c>
      <c r="I499" s="30" t="s">
        <v>2258</v>
      </c>
      <c r="J499" s="30" t="s">
        <v>3820</v>
      </c>
      <c r="K499" s="30" t="s">
        <v>3517</v>
      </c>
    </row>
    <row r="500" spans="8:11" x14ac:dyDescent="0.25">
      <c r="H500" s="30">
        <v>2719</v>
      </c>
      <c r="I500" s="30" t="s">
        <v>2259</v>
      </c>
      <c r="J500" s="30" t="s">
        <v>3820</v>
      </c>
      <c r="K500" s="30" t="s">
        <v>3517</v>
      </c>
    </row>
    <row r="501" spans="8:11" x14ac:dyDescent="0.25">
      <c r="H501" s="30">
        <v>2722</v>
      </c>
      <c r="I501" s="30" t="s">
        <v>2260</v>
      </c>
      <c r="J501" s="30" t="s">
        <v>3820</v>
      </c>
      <c r="K501" s="30" t="s">
        <v>3517</v>
      </c>
    </row>
    <row r="502" spans="8:11" x14ac:dyDescent="0.25">
      <c r="H502" s="30">
        <v>2723</v>
      </c>
      <c r="I502" s="30" t="s">
        <v>2261</v>
      </c>
      <c r="J502" s="30" t="s">
        <v>3820</v>
      </c>
      <c r="K502" s="30" t="s">
        <v>3517</v>
      </c>
    </row>
    <row r="503" spans="8:11" x14ac:dyDescent="0.25">
      <c r="H503" s="30">
        <v>2724</v>
      </c>
      <c r="I503" s="30" t="s">
        <v>2262</v>
      </c>
      <c r="J503" s="30" t="s">
        <v>3820</v>
      </c>
      <c r="K503" s="30" t="s">
        <v>3517</v>
      </c>
    </row>
    <row r="504" spans="8:11" x14ac:dyDescent="0.25">
      <c r="H504" s="30">
        <v>2726</v>
      </c>
      <c r="I504" s="30" t="s">
        <v>2263</v>
      </c>
      <c r="J504" s="30" t="s">
        <v>3820</v>
      </c>
      <c r="K504" s="30" t="s">
        <v>3517</v>
      </c>
    </row>
    <row r="505" spans="8:11" x14ac:dyDescent="0.25">
      <c r="H505" s="30">
        <v>2727</v>
      </c>
      <c r="I505" s="30" t="s">
        <v>2264</v>
      </c>
      <c r="J505" s="30" t="s">
        <v>3820</v>
      </c>
      <c r="K505" s="30" t="s">
        <v>3517</v>
      </c>
    </row>
    <row r="506" spans="8:11" x14ac:dyDescent="0.25">
      <c r="H506" s="30">
        <v>2729</v>
      </c>
      <c r="I506" s="30" t="s">
        <v>2265</v>
      </c>
      <c r="J506" s="30" t="s">
        <v>3820</v>
      </c>
      <c r="K506" s="30" t="s">
        <v>3517</v>
      </c>
    </row>
    <row r="507" spans="8:11" x14ac:dyDescent="0.25">
      <c r="H507" s="30">
        <v>2731</v>
      </c>
      <c r="I507" s="30" t="s">
        <v>2266</v>
      </c>
      <c r="J507" s="30" t="s">
        <v>3820</v>
      </c>
      <c r="K507" s="30" t="s">
        <v>3517</v>
      </c>
    </row>
    <row r="508" spans="8:11" x14ac:dyDescent="0.25">
      <c r="H508" s="30">
        <v>2732</v>
      </c>
      <c r="I508" s="30" t="s">
        <v>2267</v>
      </c>
      <c r="J508" s="30" t="s">
        <v>3820</v>
      </c>
      <c r="K508" s="30" t="s">
        <v>3517</v>
      </c>
    </row>
    <row r="509" spans="8:11" x14ac:dyDescent="0.25">
      <c r="H509" s="30">
        <v>2734</v>
      </c>
      <c r="I509" s="30" t="s">
        <v>2268</v>
      </c>
      <c r="J509" s="30" t="s">
        <v>3820</v>
      </c>
      <c r="K509" s="30" t="s">
        <v>3517</v>
      </c>
    </row>
    <row r="510" spans="8:11" x14ac:dyDescent="0.25">
      <c r="H510" s="30">
        <v>2736</v>
      </c>
      <c r="I510" s="30" t="s">
        <v>2269</v>
      </c>
      <c r="J510" s="30" t="s">
        <v>3820</v>
      </c>
      <c r="K510" s="30" t="s">
        <v>3517</v>
      </c>
    </row>
    <row r="511" spans="8:11" x14ac:dyDescent="0.25">
      <c r="H511" s="30">
        <v>2739</v>
      </c>
      <c r="I511" s="30" t="s">
        <v>2270</v>
      </c>
      <c r="J511" s="30" t="s">
        <v>3820</v>
      </c>
      <c r="K511" s="30" t="s">
        <v>3517</v>
      </c>
    </row>
    <row r="512" spans="8:11" x14ac:dyDescent="0.25">
      <c r="H512" s="30">
        <v>2740</v>
      </c>
      <c r="I512" s="30" t="s">
        <v>2271</v>
      </c>
      <c r="J512" s="30" t="s">
        <v>3820</v>
      </c>
      <c r="K512" s="30" t="s">
        <v>3517</v>
      </c>
    </row>
    <row r="513" spans="8:11" x14ac:dyDescent="0.25">
      <c r="H513" s="30">
        <v>2743</v>
      </c>
      <c r="I513" s="30" t="s">
        <v>2272</v>
      </c>
      <c r="J513" s="30" t="s">
        <v>3820</v>
      </c>
      <c r="K513" s="30" t="s">
        <v>3517</v>
      </c>
    </row>
    <row r="514" spans="8:11" x14ac:dyDescent="0.25">
      <c r="H514" s="30">
        <v>2745</v>
      </c>
      <c r="I514" s="30" t="s">
        <v>2273</v>
      </c>
      <c r="J514" s="30" t="s">
        <v>3820</v>
      </c>
      <c r="K514" s="30" t="s">
        <v>3517</v>
      </c>
    </row>
    <row r="515" spans="8:11" x14ac:dyDescent="0.25">
      <c r="H515" s="30">
        <v>2748</v>
      </c>
      <c r="I515" s="30" t="s">
        <v>2274</v>
      </c>
      <c r="J515" s="30" t="s">
        <v>3820</v>
      </c>
      <c r="K515" s="30" t="s">
        <v>3517</v>
      </c>
    </row>
    <row r="516" spans="8:11" x14ac:dyDescent="0.25">
      <c r="H516" s="30">
        <v>2752</v>
      </c>
      <c r="I516" s="30" t="s">
        <v>2275</v>
      </c>
      <c r="J516" s="30" t="s">
        <v>3820</v>
      </c>
      <c r="K516" s="30" t="s">
        <v>3517</v>
      </c>
    </row>
    <row r="517" spans="8:11" x14ac:dyDescent="0.25">
      <c r="H517" s="30">
        <v>2754</v>
      </c>
      <c r="I517" s="30" t="s">
        <v>2276</v>
      </c>
      <c r="J517" s="30" t="s">
        <v>3820</v>
      </c>
      <c r="K517" s="30" t="s">
        <v>3517</v>
      </c>
    </row>
    <row r="518" spans="8:11" x14ac:dyDescent="0.25">
      <c r="H518" s="30">
        <v>2755</v>
      </c>
      <c r="I518" s="30" t="s">
        <v>2277</v>
      </c>
      <c r="J518" s="30" t="s">
        <v>3820</v>
      </c>
      <c r="K518" s="30" t="s">
        <v>3517</v>
      </c>
    </row>
    <row r="519" spans="8:11" x14ac:dyDescent="0.25">
      <c r="H519" s="30">
        <v>2801</v>
      </c>
      <c r="I519" s="30" t="s">
        <v>2278</v>
      </c>
      <c r="J519" s="30" t="s">
        <v>4300</v>
      </c>
      <c r="K519" s="30" t="s">
        <v>3573</v>
      </c>
    </row>
    <row r="520" spans="8:11" x14ac:dyDescent="0.25">
      <c r="H520" s="30">
        <v>2809</v>
      </c>
      <c r="I520" s="30" t="s">
        <v>2279</v>
      </c>
      <c r="J520" s="30" t="s">
        <v>4300</v>
      </c>
      <c r="K520" s="30" t="s">
        <v>3573</v>
      </c>
    </row>
    <row r="521" spans="8:11" x14ac:dyDescent="0.25">
      <c r="H521" s="30">
        <v>2812</v>
      </c>
      <c r="I521" s="30" t="s">
        <v>2280</v>
      </c>
      <c r="J521" s="30" t="s">
        <v>4300</v>
      </c>
      <c r="K521" s="30" t="s">
        <v>3573</v>
      </c>
    </row>
    <row r="522" spans="8:11" x14ac:dyDescent="0.25">
      <c r="H522" s="30">
        <v>2816</v>
      </c>
      <c r="I522" s="30" t="s">
        <v>2281</v>
      </c>
      <c r="J522" s="30" t="s">
        <v>4300</v>
      </c>
      <c r="K522" s="30" t="s">
        <v>3574</v>
      </c>
    </row>
    <row r="523" spans="8:11" x14ac:dyDescent="0.25">
      <c r="H523" s="30">
        <v>2820</v>
      </c>
      <c r="I523" s="30" t="s">
        <v>2282</v>
      </c>
      <c r="J523" s="30" t="s">
        <v>4300</v>
      </c>
      <c r="K523" s="30" t="s">
        <v>3573</v>
      </c>
    </row>
    <row r="524" spans="8:11" x14ac:dyDescent="0.25">
      <c r="H524" s="30">
        <v>2823</v>
      </c>
      <c r="I524" s="30" t="s">
        <v>2283</v>
      </c>
      <c r="J524" s="30" t="s">
        <v>4300</v>
      </c>
      <c r="K524" s="30" t="s">
        <v>3574</v>
      </c>
    </row>
    <row r="525" spans="8:11" x14ac:dyDescent="0.25">
      <c r="H525" s="30">
        <v>2832</v>
      </c>
      <c r="I525" s="30" t="s">
        <v>2284</v>
      </c>
      <c r="J525" s="30" t="s">
        <v>4300</v>
      </c>
      <c r="K525" s="30" t="s">
        <v>3574</v>
      </c>
    </row>
    <row r="526" spans="8:11" x14ac:dyDescent="0.25">
      <c r="H526" s="30">
        <v>2834</v>
      </c>
      <c r="I526" s="30" t="s">
        <v>2285</v>
      </c>
      <c r="J526" s="30" t="s">
        <v>4300</v>
      </c>
      <c r="K526" s="30" t="s">
        <v>3573</v>
      </c>
    </row>
    <row r="527" spans="8:11" x14ac:dyDescent="0.25">
      <c r="H527" s="30">
        <v>2836</v>
      </c>
      <c r="I527" s="30" t="s">
        <v>2286</v>
      </c>
      <c r="J527" s="30" t="s">
        <v>4300</v>
      </c>
      <c r="K527" s="30" t="s">
        <v>3573</v>
      </c>
    </row>
    <row r="528" spans="8:11" x14ac:dyDescent="0.25">
      <c r="H528" s="30">
        <v>2838</v>
      </c>
      <c r="I528" s="30" t="s">
        <v>2287</v>
      </c>
      <c r="J528" s="30" t="s">
        <v>4300</v>
      </c>
      <c r="K528" s="30" t="s">
        <v>3573</v>
      </c>
    </row>
    <row r="529" spans="8:11" x14ac:dyDescent="0.25">
      <c r="H529" s="30">
        <v>2841</v>
      </c>
      <c r="I529" s="30" t="s">
        <v>2288</v>
      </c>
      <c r="J529" s="30" t="s">
        <v>3852</v>
      </c>
      <c r="K529" s="30" t="s">
        <v>3519</v>
      </c>
    </row>
    <row r="530" spans="8:11" x14ac:dyDescent="0.25">
      <c r="H530" s="30">
        <v>2845</v>
      </c>
      <c r="I530" s="30" t="s">
        <v>2289</v>
      </c>
      <c r="J530" s="30" t="s">
        <v>4300</v>
      </c>
      <c r="K530" s="30" t="s">
        <v>3573</v>
      </c>
    </row>
    <row r="531" spans="8:11" x14ac:dyDescent="0.25">
      <c r="H531" s="30">
        <v>2849</v>
      </c>
      <c r="I531" s="30" t="s">
        <v>2290</v>
      </c>
      <c r="J531" s="30" t="s">
        <v>4300</v>
      </c>
      <c r="K531" s="30" t="s">
        <v>3573</v>
      </c>
    </row>
    <row r="532" spans="8:11" x14ac:dyDescent="0.25">
      <c r="H532" s="30">
        <v>2850</v>
      </c>
      <c r="I532" s="30" t="s">
        <v>2291</v>
      </c>
      <c r="J532" s="30" t="s">
        <v>4300</v>
      </c>
      <c r="K532" s="30" t="s">
        <v>3574</v>
      </c>
    </row>
    <row r="533" spans="8:11" x14ac:dyDescent="0.25">
      <c r="H533" s="30">
        <v>2851</v>
      </c>
      <c r="I533" s="30" t="s">
        <v>2292</v>
      </c>
      <c r="J533" s="30" t="s">
        <v>4300</v>
      </c>
      <c r="K533" s="30" t="s">
        <v>3574</v>
      </c>
    </row>
    <row r="534" spans="8:11" x14ac:dyDescent="0.25">
      <c r="H534" s="30">
        <v>2852</v>
      </c>
      <c r="I534" s="30" t="s">
        <v>2293</v>
      </c>
      <c r="J534" s="30" t="s">
        <v>4300</v>
      </c>
      <c r="K534" s="30" t="s">
        <v>3574</v>
      </c>
    </row>
    <row r="535" spans="8:11" x14ac:dyDescent="0.25">
      <c r="H535" s="30">
        <v>2855</v>
      </c>
      <c r="I535" s="30" t="s">
        <v>2294</v>
      </c>
      <c r="J535" s="30" t="s">
        <v>4300</v>
      </c>
      <c r="K535" s="30" t="s">
        <v>3575</v>
      </c>
    </row>
    <row r="536" spans="8:11" x14ac:dyDescent="0.25">
      <c r="H536" s="30">
        <v>2867</v>
      </c>
      <c r="I536" s="30" t="s">
        <v>2295</v>
      </c>
      <c r="J536" s="30" t="s">
        <v>4300</v>
      </c>
      <c r="K536" s="30" t="s">
        <v>3574</v>
      </c>
    </row>
    <row r="537" spans="8:11" x14ac:dyDescent="0.25">
      <c r="H537" s="30">
        <v>2880</v>
      </c>
      <c r="I537" s="30" t="s">
        <v>2296</v>
      </c>
      <c r="J537" s="30" t="s">
        <v>4300</v>
      </c>
      <c r="K537" s="30" t="s">
        <v>3576</v>
      </c>
    </row>
    <row r="538" spans="8:11" x14ac:dyDescent="0.25">
      <c r="H538" s="30">
        <v>2881</v>
      </c>
      <c r="I538" s="30" t="s">
        <v>2297</v>
      </c>
      <c r="J538" s="30" t="s">
        <v>4300</v>
      </c>
      <c r="K538" s="30" t="s">
        <v>3576</v>
      </c>
    </row>
    <row r="539" spans="8:11" x14ac:dyDescent="0.25">
      <c r="H539" s="30">
        <v>2882</v>
      </c>
      <c r="I539" s="30" t="s">
        <v>2298</v>
      </c>
      <c r="J539" s="30" t="s">
        <v>4300</v>
      </c>
      <c r="K539" s="30" t="s">
        <v>3576</v>
      </c>
    </row>
    <row r="540" spans="8:11" x14ac:dyDescent="0.25">
      <c r="H540" s="30">
        <v>2883</v>
      </c>
      <c r="I540" s="30" t="s">
        <v>2299</v>
      </c>
      <c r="J540" s="30" t="s">
        <v>4300</v>
      </c>
      <c r="K540" s="30" t="s">
        <v>3576</v>
      </c>
    </row>
    <row r="541" spans="8:11" x14ac:dyDescent="0.25">
      <c r="H541" s="30">
        <v>2884</v>
      </c>
      <c r="I541" s="30" t="s">
        <v>2300</v>
      </c>
      <c r="J541" s="30" t="s">
        <v>4300</v>
      </c>
      <c r="K541" s="30" t="s">
        <v>3576</v>
      </c>
    </row>
    <row r="542" spans="8:11" x14ac:dyDescent="0.25">
      <c r="H542" s="30">
        <v>2885</v>
      </c>
      <c r="I542" s="30" t="s">
        <v>2301</v>
      </c>
      <c r="J542" s="30" t="s">
        <v>4300</v>
      </c>
      <c r="K542" s="30" t="s">
        <v>3576</v>
      </c>
    </row>
    <row r="543" spans="8:11" x14ac:dyDescent="0.25">
      <c r="H543" s="30">
        <v>2886</v>
      </c>
      <c r="I543" s="30" t="s">
        <v>2302</v>
      </c>
      <c r="J543" s="30" t="s">
        <v>4300</v>
      </c>
      <c r="K543" s="30" t="s">
        <v>3576</v>
      </c>
    </row>
    <row r="544" spans="8:11" x14ac:dyDescent="0.25">
      <c r="H544" s="30">
        <v>2887</v>
      </c>
      <c r="I544" s="30" t="s">
        <v>2303</v>
      </c>
      <c r="J544" s="30" t="s">
        <v>4300</v>
      </c>
      <c r="K544" s="30" t="s">
        <v>3576</v>
      </c>
    </row>
    <row r="545" spans="8:11" x14ac:dyDescent="0.25">
      <c r="H545" s="30">
        <v>2888</v>
      </c>
      <c r="I545" s="30" t="s">
        <v>2304</v>
      </c>
      <c r="J545" s="30" t="s">
        <v>4300</v>
      </c>
      <c r="K545" s="30" t="s">
        <v>3576</v>
      </c>
    </row>
    <row r="546" spans="8:11" x14ac:dyDescent="0.25">
      <c r="H546" s="30">
        <v>2889</v>
      </c>
      <c r="I546" s="30" t="s">
        <v>2305</v>
      </c>
      <c r="J546" s="30" t="s">
        <v>4300</v>
      </c>
      <c r="K546" s="30" t="s">
        <v>3576</v>
      </c>
    </row>
    <row r="547" spans="8:11" x14ac:dyDescent="0.25">
      <c r="H547" s="30">
        <v>2890</v>
      </c>
      <c r="I547" s="30" t="s">
        <v>2306</v>
      </c>
      <c r="J547" s="30" t="s">
        <v>4300</v>
      </c>
      <c r="K547" s="30" t="s">
        <v>3576</v>
      </c>
    </row>
    <row r="548" spans="8:11" x14ac:dyDescent="0.25">
      <c r="H548" s="30">
        <v>2891</v>
      </c>
      <c r="I548" s="30" t="s">
        <v>2307</v>
      </c>
      <c r="J548" s="30" t="s">
        <v>4300</v>
      </c>
      <c r="K548" s="30" t="s">
        <v>3576</v>
      </c>
    </row>
    <row r="549" spans="8:11" x14ac:dyDescent="0.25">
      <c r="H549" s="30">
        <v>2892</v>
      </c>
      <c r="I549" s="30" t="s">
        <v>2308</v>
      </c>
      <c r="J549" s="30" t="s">
        <v>4300</v>
      </c>
      <c r="K549" s="30" t="s">
        <v>3576</v>
      </c>
    </row>
    <row r="550" spans="8:11" x14ac:dyDescent="0.25">
      <c r="H550" s="30">
        <v>2897</v>
      </c>
      <c r="I550" s="30" t="s">
        <v>2309</v>
      </c>
      <c r="J550" s="30" t="s">
        <v>4300</v>
      </c>
      <c r="K550" s="30" t="s">
        <v>3573</v>
      </c>
    </row>
    <row r="551" spans="8:11" x14ac:dyDescent="0.25">
      <c r="H551" s="30">
        <v>2901</v>
      </c>
      <c r="I551" s="30" t="s">
        <v>2310</v>
      </c>
      <c r="J551" s="30" t="s">
        <v>3905</v>
      </c>
      <c r="K551" s="30" t="s">
        <v>3523</v>
      </c>
    </row>
    <row r="552" spans="8:11" x14ac:dyDescent="0.25">
      <c r="H552" s="30">
        <v>2903</v>
      </c>
      <c r="I552" s="30" t="s">
        <v>2311</v>
      </c>
      <c r="J552" s="30" t="s">
        <v>3905</v>
      </c>
      <c r="K552" s="30" t="s">
        <v>3523</v>
      </c>
    </row>
    <row r="553" spans="8:11" x14ac:dyDescent="0.25">
      <c r="H553" s="30">
        <v>2904</v>
      </c>
      <c r="I553" s="30" t="s">
        <v>2312</v>
      </c>
      <c r="J553" s="30" t="s">
        <v>3881</v>
      </c>
      <c r="K553" s="30" t="s">
        <v>3516</v>
      </c>
    </row>
    <row r="554" spans="8:11" x14ac:dyDescent="0.25">
      <c r="H554" s="30">
        <v>2905</v>
      </c>
      <c r="I554" s="30" t="s">
        <v>2313</v>
      </c>
      <c r="J554" s="30" t="s">
        <v>3905</v>
      </c>
      <c r="K554" s="30" t="s">
        <v>3523</v>
      </c>
    </row>
    <row r="555" spans="8:11" x14ac:dyDescent="0.25">
      <c r="H555" s="30">
        <v>2906</v>
      </c>
      <c r="I555" s="30" t="s">
        <v>2314</v>
      </c>
      <c r="J555" s="30" t="s">
        <v>3905</v>
      </c>
      <c r="K555" s="30" t="s">
        <v>3523</v>
      </c>
    </row>
    <row r="556" spans="8:11" x14ac:dyDescent="0.25">
      <c r="H556" s="30">
        <v>2908</v>
      </c>
      <c r="I556" s="30" t="s">
        <v>2315</v>
      </c>
      <c r="J556" s="30" t="s">
        <v>3905</v>
      </c>
      <c r="K556" s="30" t="s">
        <v>3523</v>
      </c>
    </row>
    <row r="557" spans="8:11" x14ac:dyDescent="0.25">
      <c r="H557" s="30">
        <v>2910</v>
      </c>
      <c r="I557" s="30" t="s">
        <v>2316</v>
      </c>
      <c r="J557" s="30" t="s">
        <v>3905</v>
      </c>
      <c r="K557" s="30" t="s">
        <v>3523</v>
      </c>
    </row>
    <row r="558" spans="8:11" x14ac:dyDescent="0.25">
      <c r="H558" s="30">
        <v>2911</v>
      </c>
      <c r="I558" s="30" t="s">
        <v>2317</v>
      </c>
      <c r="J558" s="30" t="s">
        <v>3905</v>
      </c>
      <c r="K558" s="30" t="s">
        <v>3523</v>
      </c>
    </row>
    <row r="559" spans="8:11" x14ac:dyDescent="0.25">
      <c r="H559" s="30">
        <v>2912</v>
      </c>
      <c r="I559" s="30" t="s">
        <v>2318</v>
      </c>
      <c r="J559" s="30" t="s">
        <v>3905</v>
      </c>
      <c r="K559" s="30" t="s">
        <v>3523</v>
      </c>
    </row>
    <row r="560" spans="8:11" x14ac:dyDescent="0.25">
      <c r="H560" s="30">
        <v>2913</v>
      </c>
      <c r="I560" s="30" t="s">
        <v>2319</v>
      </c>
      <c r="J560" s="30" t="s">
        <v>3905</v>
      </c>
      <c r="K560" s="30" t="s">
        <v>3523</v>
      </c>
    </row>
    <row r="561" spans="8:11" x14ac:dyDescent="0.25">
      <c r="H561" s="30">
        <v>2915</v>
      </c>
      <c r="I561" s="30" t="s">
        <v>2320</v>
      </c>
      <c r="J561" s="30" t="s">
        <v>3905</v>
      </c>
      <c r="K561" s="30" t="s">
        <v>3523</v>
      </c>
    </row>
    <row r="562" spans="8:11" x14ac:dyDescent="0.25">
      <c r="H562" s="30">
        <v>2916</v>
      </c>
      <c r="I562" s="30" t="s">
        <v>2321</v>
      </c>
      <c r="J562" s="30" t="s">
        <v>3905</v>
      </c>
      <c r="K562" s="30" t="s">
        <v>3523</v>
      </c>
    </row>
    <row r="563" spans="8:11" x14ac:dyDescent="0.25">
      <c r="H563" s="30">
        <v>2923</v>
      </c>
      <c r="I563" s="30" t="s">
        <v>2322</v>
      </c>
      <c r="J563" s="30" t="s">
        <v>3852</v>
      </c>
      <c r="K563" s="30" t="s">
        <v>3519</v>
      </c>
    </row>
    <row r="564" spans="8:11" x14ac:dyDescent="0.25">
      <c r="H564" s="30">
        <v>2924</v>
      </c>
      <c r="I564" s="30" t="s">
        <v>2323</v>
      </c>
      <c r="J564" s="30" t="s">
        <v>3905</v>
      </c>
      <c r="K564" s="30" t="s">
        <v>3523</v>
      </c>
    </row>
    <row r="565" spans="8:11" x14ac:dyDescent="0.25">
      <c r="H565" s="30">
        <v>2926</v>
      </c>
      <c r="I565" s="30" t="s">
        <v>2324</v>
      </c>
      <c r="J565" s="30" t="s">
        <v>4301</v>
      </c>
      <c r="K565" s="30" t="s">
        <v>3523</v>
      </c>
    </row>
    <row r="566" spans="8:11" x14ac:dyDescent="0.25">
      <c r="H566" s="30">
        <v>2928</v>
      </c>
      <c r="I566" s="30" t="s">
        <v>2325</v>
      </c>
      <c r="J566" s="30" t="s">
        <v>3820</v>
      </c>
      <c r="K566" s="30" t="s">
        <v>3517</v>
      </c>
    </row>
    <row r="567" spans="8:11" x14ac:dyDescent="0.25">
      <c r="H567" s="30">
        <v>2929</v>
      </c>
      <c r="I567" s="30" t="s">
        <v>2326</v>
      </c>
      <c r="J567" s="30" t="s">
        <v>3905</v>
      </c>
      <c r="K567" s="30" t="s">
        <v>3523</v>
      </c>
    </row>
    <row r="568" spans="8:11" x14ac:dyDescent="0.25">
      <c r="H568" s="30">
        <v>2936</v>
      </c>
      <c r="I568" s="30" t="s">
        <v>2327</v>
      </c>
      <c r="J568" s="30" t="s">
        <v>3905</v>
      </c>
      <c r="K568" s="30" t="s">
        <v>3523</v>
      </c>
    </row>
    <row r="569" spans="8:11" x14ac:dyDescent="0.25">
      <c r="H569" s="30">
        <v>2937</v>
      </c>
      <c r="I569" s="30" t="s">
        <v>2328</v>
      </c>
      <c r="J569" s="30" t="s">
        <v>3905</v>
      </c>
      <c r="K569" s="30" t="s">
        <v>3523</v>
      </c>
    </row>
    <row r="570" spans="8:11" x14ac:dyDescent="0.25">
      <c r="H570" s="30">
        <v>2939</v>
      </c>
      <c r="I570" s="30" t="s">
        <v>2329</v>
      </c>
      <c r="J570" s="30" t="s">
        <v>3905</v>
      </c>
      <c r="K570" s="30" t="s">
        <v>3523</v>
      </c>
    </row>
    <row r="571" spans="8:11" x14ac:dyDescent="0.25">
      <c r="H571" s="30">
        <v>3002</v>
      </c>
      <c r="I571" s="30" t="s">
        <v>2330</v>
      </c>
      <c r="J571" s="30" t="s">
        <v>4054</v>
      </c>
      <c r="K571" s="30" t="s">
        <v>3524</v>
      </c>
    </row>
    <row r="572" spans="8:11" x14ac:dyDescent="0.25">
      <c r="H572" s="30">
        <v>3003</v>
      </c>
      <c r="I572" s="30" t="s">
        <v>2331</v>
      </c>
      <c r="J572" s="30" t="s">
        <v>3868</v>
      </c>
      <c r="K572" s="30" t="s">
        <v>3529</v>
      </c>
    </row>
    <row r="573" spans="8:11" x14ac:dyDescent="0.25">
      <c r="H573" s="30">
        <v>3004</v>
      </c>
      <c r="I573" s="30" t="s">
        <v>2332</v>
      </c>
      <c r="J573" s="30" t="s">
        <v>4240</v>
      </c>
      <c r="K573" s="30" t="s">
        <v>3530</v>
      </c>
    </row>
    <row r="574" spans="8:11" x14ac:dyDescent="0.25">
      <c r="H574" s="30">
        <v>3005</v>
      </c>
      <c r="I574" s="30" t="s">
        <v>2333</v>
      </c>
      <c r="J574" s="30" t="s">
        <v>4054</v>
      </c>
      <c r="K574" s="30" t="s">
        <v>3547</v>
      </c>
    </row>
    <row r="575" spans="8:11" x14ac:dyDescent="0.25">
      <c r="H575" s="30">
        <v>3006</v>
      </c>
      <c r="I575" s="30" t="s">
        <v>2334</v>
      </c>
      <c r="J575" s="30" t="s">
        <v>4294</v>
      </c>
      <c r="K575" s="30" t="s">
        <v>3560</v>
      </c>
    </row>
    <row r="576" spans="8:11" x14ac:dyDescent="0.25">
      <c r="H576" s="30">
        <v>3008</v>
      </c>
      <c r="I576" s="30" t="s">
        <v>2335</v>
      </c>
      <c r="J576" s="30" t="s">
        <v>4296</v>
      </c>
      <c r="K576" s="30" t="s">
        <v>3577</v>
      </c>
    </row>
    <row r="577" spans="8:11" x14ac:dyDescent="0.25">
      <c r="H577" s="30">
        <v>3010</v>
      </c>
      <c r="I577" s="30" t="s">
        <v>2336</v>
      </c>
      <c r="J577" s="30" t="s">
        <v>4297</v>
      </c>
      <c r="K577" s="30" t="s">
        <v>3528</v>
      </c>
    </row>
    <row r="578" spans="8:11" x14ac:dyDescent="0.25">
      <c r="H578" s="30">
        <v>3011</v>
      </c>
      <c r="I578" s="30" t="s">
        <v>2337</v>
      </c>
      <c r="J578" s="30" t="s">
        <v>3868</v>
      </c>
      <c r="K578" s="30" t="s">
        <v>3529</v>
      </c>
    </row>
    <row r="579" spans="8:11" x14ac:dyDescent="0.25">
      <c r="H579" s="30">
        <v>3013</v>
      </c>
      <c r="I579" s="30" t="s">
        <v>2338</v>
      </c>
      <c r="J579" s="30" t="s">
        <v>4054</v>
      </c>
      <c r="K579" s="30" t="s">
        <v>3556</v>
      </c>
    </row>
    <row r="580" spans="8:11" x14ac:dyDescent="0.25">
      <c r="H580" s="30">
        <v>3014</v>
      </c>
      <c r="I580" s="30" t="s">
        <v>2339</v>
      </c>
      <c r="J580" s="30" t="s">
        <v>4294</v>
      </c>
      <c r="K580" s="30" t="s">
        <v>3560</v>
      </c>
    </row>
    <row r="581" spans="8:11" x14ac:dyDescent="0.25">
      <c r="H581" s="30">
        <v>3015</v>
      </c>
      <c r="I581" s="30" t="s">
        <v>2340</v>
      </c>
      <c r="J581" s="30" t="s">
        <v>3868</v>
      </c>
      <c r="K581" s="30" t="s">
        <v>3524</v>
      </c>
    </row>
    <row r="582" spans="8:11" x14ac:dyDescent="0.25">
      <c r="H582" s="30">
        <v>3016</v>
      </c>
      <c r="I582" s="30" t="s">
        <v>2341</v>
      </c>
      <c r="J582" s="30" t="s">
        <v>4294</v>
      </c>
      <c r="K582" s="30" t="s">
        <v>3552</v>
      </c>
    </row>
    <row r="583" spans="8:11" x14ac:dyDescent="0.25">
      <c r="H583" s="30">
        <v>3017</v>
      </c>
      <c r="I583" s="30" t="s">
        <v>2342</v>
      </c>
      <c r="J583" s="30" t="s">
        <v>4054</v>
      </c>
      <c r="K583" s="30" t="s">
        <v>3521</v>
      </c>
    </row>
    <row r="584" spans="8:11" x14ac:dyDescent="0.25">
      <c r="H584" s="30">
        <v>3018</v>
      </c>
      <c r="I584" s="30" t="s">
        <v>2343</v>
      </c>
      <c r="J584" s="30" t="s">
        <v>4193</v>
      </c>
      <c r="K584" s="30" t="s">
        <v>3559</v>
      </c>
    </row>
    <row r="585" spans="8:11" x14ac:dyDescent="0.25">
      <c r="H585" s="30">
        <v>3019</v>
      </c>
      <c r="I585" s="30" t="s">
        <v>2344</v>
      </c>
      <c r="J585" s="30" t="s">
        <v>4296</v>
      </c>
      <c r="K585" s="30" t="s">
        <v>3577</v>
      </c>
    </row>
    <row r="586" spans="8:11" x14ac:dyDescent="0.25">
      <c r="H586" s="30">
        <v>3021</v>
      </c>
      <c r="I586" s="30" t="s">
        <v>2345</v>
      </c>
      <c r="J586" s="30" t="s">
        <v>3868</v>
      </c>
      <c r="K586" s="30" t="s">
        <v>3529</v>
      </c>
    </row>
    <row r="587" spans="8:11" x14ac:dyDescent="0.25">
      <c r="H587" s="30">
        <v>3022</v>
      </c>
      <c r="I587" s="30" t="s">
        <v>2346</v>
      </c>
      <c r="J587" s="30" t="s">
        <v>4054</v>
      </c>
      <c r="K587" s="30" t="s">
        <v>3563</v>
      </c>
    </row>
    <row r="588" spans="8:11" x14ac:dyDescent="0.25">
      <c r="H588" s="30">
        <v>3023</v>
      </c>
      <c r="I588" s="30" t="s">
        <v>2347</v>
      </c>
      <c r="J588" s="30" t="s">
        <v>3868</v>
      </c>
      <c r="K588" s="30" t="s">
        <v>3529</v>
      </c>
    </row>
    <row r="589" spans="8:11" x14ac:dyDescent="0.25">
      <c r="H589" s="30">
        <v>3024</v>
      </c>
      <c r="I589" s="30" t="s">
        <v>2348</v>
      </c>
      <c r="J589" s="30" t="s">
        <v>4296</v>
      </c>
      <c r="K589" s="30" t="s">
        <v>3557</v>
      </c>
    </row>
    <row r="590" spans="8:11" x14ac:dyDescent="0.25">
      <c r="H590" s="30">
        <v>3025</v>
      </c>
      <c r="I590" s="30" t="s">
        <v>2349</v>
      </c>
      <c r="J590" s="30" t="s">
        <v>4295</v>
      </c>
      <c r="K590" s="30" t="s">
        <v>3546</v>
      </c>
    </row>
    <row r="591" spans="8:11" x14ac:dyDescent="0.25">
      <c r="H591" s="30">
        <v>3026</v>
      </c>
      <c r="I591" s="30" t="s">
        <v>2350</v>
      </c>
      <c r="J591" s="30" t="s">
        <v>3868</v>
      </c>
      <c r="K591" s="30" t="s">
        <v>3548</v>
      </c>
    </row>
    <row r="592" spans="8:11" x14ac:dyDescent="0.25">
      <c r="H592" s="30">
        <v>3027</v>
      </c>
      <c r="I592" s="30" t="s">
        <v>2351</v>
      </c>
      <c r="J592" s="30" t="s">
        <v>4295</v>
      </c>
      <c r="K592" s="30" t="s">
        <v>3524</v>
      </c>
    </row>
    <row r="593" spans="8:11" x14ac:dyDescent="0.25">
      <c r="H593" s="30">
        <v>3028</v>
      </c>
      <c r="I593" s="30" t="s">
        <v>2352</v>
      </c>
      <c r="J593" s="30" t="s">
        <v>4297</v>
      </c>
      <c r="K593" s="30" t="s">
        <v>3528</v>
      </c>
    </row>
    <row r="594" spans="8:11" x14ac:dyDescent="0.25">
      <c r="H594" s="30">
        <v>3029</v>
      </c>
      <c r="I594" s="30" t="s">
        <v>2353</v>
      </c>
      <c r="J594" s="30" t="s">
        <v>4298</v>
      </c>
      <c r="K594" s="30" t="s">
        <v>3569</v>
      </c>
    </row>
    <row r="595" spans="8:11" x14ac:dyDescent="0.25">
      <c r="H595" s="30">
        <v>3030</v>
      </c>
      <c r="I595" s="30" t="s">
        <v>2354</v>
      </c>
      <c r="J595" s="30" t="s">
        <v>4193</v>
      </c>
      <c r="K595" s="30" t="s">
        <v>3553</v>
      </c>
    </row>
    <row r="596" spans="8:11" x14ac:dyDescent="0.25">
      <c r="H596" s="30">
        <v>3031</v>
      </c>
      <c r="I596" s="30" t="s">
        <v>2355</v>
      </c>
      <c r="J596" s="30" t="s">
        <v>4296</v>
      </c>
      <c r="K596" s="30" t="s">
        <v>3542</v>
      </c>
    </row>
    <row r="597" spans="8:11" x14ac:dyDescent="0.25">
      <c r="H597" s="30">
        <v>3032</v>
      </c>
      <c r="I597" s="30" t="s">
        <v>2356</v>
      </c>
      <c r="J597" s="30" t="s">
        <v>3868</v>
      </c>
      <c r="K597" s="30" t="s">
        <v>3556</v>
      </c>
    </row>
    <row r="598" spans="8:11" x14ac:dyDescent="0.25">
      <c r="H598" s="30">
        <v>3033</v>
      </c>
      <c r="I598" s="30" t="s">
        <v>2357</v>
      </c>
      <c r="J598" s="30" t="s">
        <v>4297</v>
      </c>
      <c r="K598" s="30" t="s">
        <v>3528</v>
      </c>
    </row>
    <row r="599" spans="8:11" x14ac:dyDescent="0.25">
      <c r="H599" s="30">
        <v>3034</v>
      </c>
      <c r="I599" s="30" t="s">
        <v>2358</v>
      </c>
      <c r="J599" s="30" t="s">
        <v>4294</v>
      </c>
      <c r="K599" s="30" t="s">
        <v>3560</v>
      </c>
    </row>
    <row r="600" spans="8:11" x14ac:dyDescent="0.25">
      <c r="H600" s="30">
        <v>3035</v>
      </c>
      <c r="I600" s="30" t="s">
        <v>2359</v>
      </c>
      <c r="J600" s="30" t="s">
        <v>4294</v>
      </c>
      <c r="K600" s="30" t="s">
        <v>3560</v>
      </c>
    </row>
    <row r="601" spans="8:11" x14ac:dyDescent="0.25">
      <c r="H601" s="30">
        <v>3036</v>
      </c>
      <c r="I601" s="30" t="s">
        <v>2360</v>
      </c>
      <c r="J601" s="30" t="s">
        <v>4297</v>
      </c>
      <c r="K601" s="30" t="s">
        <v>3528</v>
      </c>
    </row>
    <row r="602" spans="8:11" x14ac:dyDescent="0.25">
      <c r="H602" s="30">
        <v>3037</v>
      </c>
      <c r="I602" s="30" t="s">
        <v>2361</v>
      </c>
      <c r="J602" s="30" t="s">
        <v>3868</v>
      </c>
      <c r="K602" s="30" t="s">
        <v>3545</v>
      </c>
    </row>
    <row r="603" spans="8:11" x14ac:dyDescent="0.25">
      <c r="H603" s="30">
        <v>3038</v>
      </c>
      <c r="I603" s="30" t="s">
        <v>2362</v>
      </c>
      <c r="J603" s="30" t="s">
        <v>4296</v>
      </c>
      <c r="K603" s="30" t="s">
        <v>3578</v>
      </c>
    </row>
    <row r="604" spans="8:11" x14ac:dyDescent="0.25">
      <c r="H604" s="30">
        <v>3040</v>
      </c>
      <c r="I604" s="30" t="s">
        <v>2363</v>
      </c>
      <c r="J604" s="30" t="s">
        <v>3881</v>
      </c>
      <c r="K604" s="30" t="s">
        <v>3533</v>
      </c>
    </row>
    <row r="605" spans="8:11" x14ac:dyDescent="0.25">
      <c r="H605" s="30">
        <v>3041</v>
      </c>
      <c r="I605" s="30" t="s">
        <v>2364</v>
      </c>
      <c r="J605" s="30" t="s">
        <v>4294</v>
      </c>
      <c r="K605" s="30" t="s">
        <v>3560</v>
      </c>
    </row>
    <row r="606" spans="8:11" x14ac:dyDescent="0.25">
      <c r="H606" s="30">
        <v>3042</v>
      </c>
      <c r="I606" s="30" t="s">
        <v>2365</v>
      </c>
      <c r="J606" s="30" t="s">
        <v>3868</v>
      </c>
      <c r="K606" s="30" t="s">
        <v>3548</v>
      </c>
    </row>
    <row r="607" spans="8:11" x14ac:dyDescent="0.25">
      <c r="H607" s="30">
        <v>3043</v>
      </c>
      <c r="I607" s="30" t="s">
        <v>2366</v>
      </c>
      <c r="J607" s="30" t="s">
        <v>4193</v>
      </c>
      <c r="K607" s="30" t="s">
        <v>3570</v>
      </c>
    </row>
    <row r="608" spans="8:11" x14ac:dyDescent="0.25">
      <c r="H608" s="30">
        <v>3044</v>
      </c>
      <c r="I608" s="30" t="s">
        <v>2367</v>
      </c>
      <c r="J608" s="30" t="s">
        <v>3868</v>
      </c>
      <c r="K608" s="30" t="s">
        <v>3545</v>
      </c>
    </row>
    <row r="609" spans="8:11" x14ac:dyDescent="0.25">
      <c r="H609" s="30">
        <v>3045</v>
      </c>
      <c r="I609" s="30" t="s">
        <v>2368</v>
      </c>
      <c r="J609" s="30" t="s">
        <v>4295</v>
      </c>
      <c r="K609" s="30" t="s">
        <v>3567</v>
      </c>
    </row>
    <row r="610" spans="8:11" x14ac:dyDescent="0.25">
      <c r="H610" s="30">
        <v>3046</v>
      </c>
      <c r="I610" s="30" t="s">
        <v>2369</v>
      </c>
      <c r="J610" s="30" t="s">
        <v>4054</v>
      </c>
      <c r="K610" s="30" t="s">
        <v>3550</v>
      </c>
    </row>
    <row r="611" spans="8:11" x14ac:dyDescent="0.25">
      <c r="H611" s="30">
        <v>3047</v>
      </c>
      <c r="I611" s="30" t="s">
        <v>2370</v>
      </c>
      <c r="J611" s="30" t="s">
        <v>4295</v>
      </c>
      <c r="K611" s="30" t="s">
        <v>3551</v>
      </c>
    </row>
    <row r="612" spans="8:11" x14ac:dyDescent="0.25">
      <c r="H612" s="30">
        <v>3048</v>
      </c>
      <c r="I612" s="30" t="s">
        <v>2371</v>
      </c>
      <c r="J612" s="30" t="s">
        <v>4297</v>
      </c>
      <c r="K612" s="30" t="s">
        <v>3528</v>
      </c>
    </row>
    <row r="613" spans="8:11" x14ac:dyDescent="0.25">
      <c r="H613" s="30">
        <v>3049</v>
      </c>
      <c r="I613" s="30" t="s">
        <v>2372</v>
      </c>
      <c r="J613" s="30" t="s">
        <v>4296</v>
      </c>
      <c r="K613" s="30" t="s">
        <v>3579</v>
      </c>
    </row>
    <row r="614" spans="8:11" x14ac:dyDescent="0.25">
      <c r="H614" s="30">
        <v>3050</v>
      </c>
      <c r="I614" s="30" t="s">
        <v>2373</v>
      </c>
      <c r="J614" s="30" t="s">
        <v>4296</v>
      </c>
      <c r="K614" s="30" t="s">
        <v>3535</v>
      </c>
    </row>
    <row r="615" spans="8:11" x14ac:dyDescent="0.25">
      <c r="H615" s="30">
        <v>3051</v>
      </c>
      <c r="I615" s="30" t="s">
        <v>2374</v>
      </c>
      <c r="J615" s="30" t="s">
        <v>4296</v>
      </c>
      <c r="K615" s="30" t="s">
        <v>3579</v>
      </c>
    </row>
    <row r="616" spans="8:11" x14ac:dyDescent="0.25">
      <c r="H616" s="30">
        <v>3052</v>
      </c>
      <c r="I616" s="30" t="s">
        <v>2375</v>
      </c>
      <c r="J616" s="30" t="s">
        <v>3852</v>
      </c>
      <c r="K616" s="30" t="s">
        <v>3519</v>
      </c>
    </row>
    <row r="617" spans="8:11" x14ac:dyDescent="0.25">
      <c r="H617" s="30">
        <v>3054</v>
      </c>
      <c r="I617" s="30" t="s">
        <v>2376</v>
      </c>
      <c r="J617" s="30" t="s">
        <v>4294</v>
      </c>
      <c r="K617" s="30" t="s">
        <v>3558</v>
      </c>
    </row>
    <row r="618" spans="8:11" x14ac:dyDescent="0.25">
      <c r="H618" s="30">
        <v>3055</v>
      </c>
      <c r="I618" s="30" t="s">
        <v>2377</v>
      </c>
      <c r="J618" s="30" t="s">
        <v>4297</v>
      </c>
      <c r="K618" s="30" t="s">
        <v>3559</v>
      </c>
    </row>
    <row r="619" spans="8:11" x14ac:dyDescent="0.25">
      <c r="H619" s="30">
        <v>3056</v>
      </c>
      <c r="I619" s="30" t="s">
        <v>2378</v>
      </c>
      <c r="J619" s="30" t="s">
        <v>3852</v>
      </c>
      <c r="K619" s="30" t="s">
        <v>3519</v>
      </c>
    </row>
    <row r="620" spans="8:11" x14ac:dyDescent="0.25">
      <c r="H620" s="30">
        <v>3057</v>
      </c>
      <c r="I620" s="30" t="s">
        <v>2379</v>
      </c>
      <c r="J620" s="30" t="s">
        <v>4054</v>
      </c>
      <c r="K620" s="30" t="s">
        <v>3530</v>
      </c>
    </row>
    <row r="621" spans="8:11" x14ac:dyDescent="0.25">
      <c r="H621" s="30">
        <v>3058</v>
      </c>
      <c r="I621" s="30" t="s">
        <v>2380</v>
      </c>
      <c r="J621" s="30" t="s">
        <v>3868</v>
      </c>
      <c r="K621" s="30" t="s">
        <v>3570</v>
      </c>
    </row>
    <row r="622" spans="8:11" x14ac:dyDescent="0.25">
      <c r="H622" s="30">
        <v>3059</v>
      </c>
      <c r="I622" s="30" t="s">
        <v>2381</v>
      </c>
      <c r="J622" s="30" t="s">
        <v>4296</v>
      </c>
      <c r="K622" s="30" t="s">
        <v>3561</v>
      </c>
    </row>
    <row r="623" spans="8:11" x14ac:dyDescent="0.25">
      <c r="H623" s="30">
        <v>3060</v>
      </c>
      <c r="I623" s="30" t="s">
        <v>2382</v>
      </c>
      <c r="J623" s="30" t="s">
        <v>4054</v>
      </c>
      <c r="K623" s="30" t="s">
        <v>3530</v>
      </c>
    </row>
    <row r="624" spans="8:11" x14ac:dyDescent="0.25">
      <c r="H624" s="30">
        <v>3062</v>
      </c>
      <c r="I624" s="30" t="s">
        <v>2383</v>
      </c>
      <c r="J624" s="30" t="s">
        <v>4295</v>
      </c>
      <c r="K624" s="30" t="s">
        <v>3551</v>
      </c>
    </row>
    <row r="625" spans="8:11" x14ac:dyDescent="0.25">
      <c r="H625" s="30">
        <v>3064</v>
      </c>
      <c r="I625" s="30" t="s">
        <v>2384</v>
      </c>
      <c r="J625" s="30" t="s">
        <v>4301</v>
      </c>
      <c r="K625" s="30" t="s">
        <v>3580</v>
      </c>
    </row>
    <row r="626" spans="8:11" x14ac:dyDescent="0.25">
      <c r="H626" s="30">
        <v>3066</v>
      </c>
      <c r="I626" s="30" t="s">
        <v>2385</v>
      </c>
      <c r="J626" s="30" t="s">
        <v>4296</v>
      </c>
      <c r="K626" s="30" t="s">
        <v>3542</v>
      </c>
    </row>
    <row r="627" spans="8:11" x14ac:dyDescent="0.25">
      <c r="H627" s="30">
        <v>3067</v>
      </c>
      <c r="I627" s="30" t="s">
        <v>2386</v>
      </c>
      <c r="J627" s="30" t="s">
        <v>4193</v>
      </c>
      <c r="K627" s="30" t="s">
        <v>3533</v>
      </c>
    </row>
    <row r="628" spans="8:11" x14ac:dyDescent="0.25">
      <c r="H628" s="30">
        <v>3071</v>
      </c>
      <c r="I628" s="30" t="s">
        <v>2387</v>
      </c>
      <c r="J628" s="30" t="s">
        <v>4054</v>
      </c>
      <c r="K628" s="30" t="s">
        <v>3524</v>
      </c>
    </row>
    <row r="629" spans="8:11" x14ac:dyDescent="0.25">
      <c r="H629" s="30">
        <v>3073</v>
      </c>
      <c r="I629" s="30" t="s">
        <v>2388</v>
      </c>
      <c r="J629" s="30" t="s">
        <v>4294</v>
      </c>
      <c r="K629" s="30" t="s">
        <v>3560</v>
      </c>
    </row>
    <row r="630" spans="8:11" x14ac:dyDescent="0.25">
      <c r="H630" s="30">
        <v>3078</v>
      </c>
      <c r="I630" s="30" t="s">
        <v>2389</v>
      </c>
      <c r="J630" s="30" t="s">
        <v>3868</v>
      </c>
      <c r="K630" s="30" t="s">
        <v>3524</v>
      </c>
    </row>
    <row r="631" spans="8:11" x14ac:dyDescent="0.25">
      <c r="H631" s="30">
        <v>3081</v>
      </c>
      <c r="I631" s="30" t="s">
        <v>2390</v>
      </c>
      <c r="J631" s="30" t="s">
        <v>4295</v>
      </c>
      <c r="K631" s="30" t="s">
        <v>3546</v>
      </c>
    </row>
    <row r="632" spans="8:11" x14ac:dyDescent="0.25">
      <c r="H632" s="30">
        <v>3083</v>
      </c>
      <c r="I632" s="30" t="s">
        <v>2391</v>
      </c>
      <c r="J632" s="30" t="s">
        <v>4301</v>
      </c>
      <c r="K632" s="30" t="s">
        <v>3580</v>
      </c>
    </row>
    <row r="633" spans="8:11" x14ac:dyDescent="0.25">
      <c r="H633" s="30">
        <v>3085</v>
      </c>
      <c r="I633" s="30" t="s">
        <v>2392</v>
      </c>
      <c r="J633" s="30" t="s">
        <v>4302</v>
      </c>
      <c r="K633" s="30" t="s">
        <v>3581</v>
      </c>
    </row>
    <row r="634" spans="8:11" x14ac:dyDescent="0.25">
      <c r="H634" s="30">
        <v>3086</v>
      </c>
      <c r="I634" s="30" t="s">
        <v>2393</v>
      </c>
      <c r="J634" s="30" t="s">
        <v>4301</v>
      </c>
      <c r="K634" s="30" t="s">
        <v>3580</v>
      </c>
    </row>
    <row r="635" spans="8:11" x14ac:dyDescent="0.25">
      <c r="H635" s="30">
        <v>3088</v>
      </c>
      <c r="I635" s="30" t="s">
        <v>2394</v>
      </c>
      <c r="J635" s="30" t="s">
        <v>4054</v>
      </c>
      <c r="K635" s="30" t="s">
        <v>3563</v>
      </c>
    </row>
    <row r="636" spans="8:11" x14ac:dyDescent="0.25">
      <c r="H636" s="30">
        <v>3089</v>
      </c>
      <c r="I636" s="30" t="s">
        <v>2395</v>
      </c>
      <c r="J636" s="30" t="s">
        <v>3868</v>
      </c>
      <c r="K636" s="30" t="s">
        <v>3548</v>
      </c>
    </row>
    <row r="637" spans="8:11" x14ac:dyDescent="0.25">
      <c r="H637" s="30">
        <v>3090</v>
      </c>
      <c r="I637" s="30" t="s">
        <v>2396</v>
      </c>
      <c r="J637" s="30" t="s">
        <v>3868</v>
      </c>
      <c r="K637" s="30" t="s">
        <v>3548</v>
      </c>
    </row>
    <row r="638" spans="8:11" x14ac:dyDescent="0.25">
      <c r="H638" s="30">
        <v>3092</v>
      </c>
      <c r="I638" s="30" t="s">
        <v>2397</v>
      </c>
      <c r="J638" s="30" t="s">
        <v>3868</v>
      </c>
      <c r="K638" s="30" t="s">
        <v>3529</v>
      </c>
    </row>
    <row r="639" spans="8:11" x14ac:dyDescent="0.25">
      <c r="H639" s="30">
        <v>3093</v>
      </c>
      <c r="I639" s="30" t="s">
        <v>2398</v>
      </c>
      <c r="J639" s="30" t="s">
        <v>4193</v>
      </c>
      <c r="K639" s="30" t="s">
        <v>3559</v>
      </c>
    </row>
    <row r="640" spans="8:11" x14ac:dyDescent="0.25">
      <c r="H640" s="30">
        <v>3094</v>
      </c>
      <c r="I640" s="30" t="s">
        <v>2399</v>
      </c>
      <c r="J640" s="30" t="s">
        <v>4294</v>
      </c>
      <c r="K640" s="30" t="s">
        <v>3560</v>
      </c>
    </row>
    <row r="641" spans="8:11" x14ac:dyDescent="0.25">
      <c r="H641" s="30">
        <v>3095</v>
      </c>
      <c r="I641" s="30" t="s">
        <v>2400</v>
      </c>
      <c r="J641" s="30" t="s">
        <v>4295</v>
      </c>
      <c r="K641" s="30" t="s">
        <v>3521</v>
      </c>
    </row>
    <row r="642" spans="8:11" x14ac:dyDescent="0.25">
      <c r="H642" s="30">
        <v>3105</v>
      </c>
      <c r="I642" s="30" t="s">
        <v>2401</v>
      </c>
      <c r="J642" s="30" t="s">
        <v>4294</v>
      </c>
      <c r="K642" s="30" t="s">
        <v>3543</v>
      </c>
    </row>
    <row r="643" spans="8:11" x14ac:dyDescent="0.25">
      <c r="H643" s="30">
        <v>3114</v>
      </c>
      <c r="I643" s="30" t="s">
        <v>2402</v>
      </c>
      <c r="J643" s="30" t="s">
        <v>3868</v>
      </c>
      <c r="K643" s="30" t="s">
        <v>3555</v>
      </c>
    </row>
    <row r="644" spans="8:11" x14ac:dyDescent="0.25">
      <c r="H644" s="30">
        <v>3115</v>
      </c>
      <c r="I644" s="30" t="s">
        <v>2403</v>
      </c>
      <c r="J644" s="30" t="s">
        <v>3868</v>
      </c>
      <c r="K644" s="30" t="s">
        <v>3545</v>
      </c>
    </row>
    <row r="645" spans="8:11" x14ac:dyDescent="0.25">
      <c r="H645" s="30">
        <v>3118</v>
      </c>
      <c r="I645" s="30" t="s">
        <v>2404</v>
      </c>
      <c r="J645" s="30" t="s">
        <v>4049</v>
      </c>
      <c r="K645" s="30" t="s">
        <v>3527</v>
      </c>
    </row>
    <row r="646" spans="8:11" x14ac:dyDescent="0.25">
      <c r="H646" s="30">
        <v>3122</v>
      </c>
      <c r="I646" s="30" t="s">
        <v>2405</v>
      </c>
      <c r="J646" s="30" t="s">
        <v>4294</v>
      </c>
      <c r="K646" s="30" t="s">
        <v>3560</v>
      </c>
    </row>
    <row r="647" spans="8:11" x14ac:dyDescent="0.25">
      <c r="H647" s="30">
        <v>3128</v>
      </c>
      <c r="I647" s="30" t="s">
        <v>2406</v>
      </c>
      <c r="J647" s="30" t="s">
        <v>4296</v>
      </c>
      <c r="K647" s="30" t="s">
        <v>3562</v>
      </c>
    </row>
    <row r="648" spans="8:11" x14ac:dyDescent="0.25">
      <c r="H648" s="30">
        <v>3130</v>
      </c>
      <c r="I648" s="30" t="s">
        <v>2407</v>
      </c>
      <c r="J648" s="30" t="s">
        <v>4298</v>
      </c>
      <c r="K648" s="30" t="s">
        <v>3581</v>
      </c>
    </row>
    <row r="649" spans="8:11" x14ac:dyDescent="0.25">
      <c r="H649" s="30">
        <v>3131</v>
      </c>
      <c r="I649" s="30" t="s">
        <v>2408</v>
      </c>
      <c r="J649" s="30" t="s">
        <v>4193</v>
      </c>
      <c r="K649" s="30" t="s">
        <v>3559</v>
      </c>
    </row>
    <row r="650" spans="8:11" x14ac:dyDescent="0.25">
      <c r="H650" s="30">
        <v>3138</v>
      </c>
      <c r="I650" s="30" t="s">
        <v>2409</v>
      </c>
      <c r="J650" s="30" t="s">
        <v>4295</v>
      </c>
      <c r="K650" s="30" t="s">
        <v>3546</v>
      </c>
    </row>
    <row r="651" spans="8:11" x14ac:dyDescent="0.25">
      <c r="H651" s="30">
        <v>3141</v>
      </c>
      <c r="I651" s="30" t="s">
        <v>2410</v>
      </c>
      <c r="J651" s="30" t="s">
        <v>4294</v>
      </c>
      <c r="K651" s="30" t="s">
        <v>3560</v>
      </c>
    </row>
    <row r="652" spans="8:11" x14ac:dyDescent="0.25">
      <c r="H652" s="30">
        <v>3144</v>
      </c>
      <c r="I652" s="30" t="s">
        <v>2411</v>
      </c>
      <c r="J652" s="30" t="s">
        <v>3868</v>
      </c>
      <c r="K652" s="30" t="s">
        <v>3545</v>
      </c>
    </row>
    <row r="653" spans="8:11" x14ac:dyDescent="0.25">
      <c r="H653" s="30">
        <v>3147</v>
      </c>
      <c r="I653" s="30" t="s">
        <v>2412</v>
      </c>
      <c r="J653" s="30" t="s">
        <v>4298</v>
      </c>
      <c r="K653" s="30" t="s">
        <v>3569</v>
      </c>
    </row>
    <row r="654" spans="8:11" x14ac:dyDescent="0.25">
      <c r="H654" s="30">
        <v>3149</v>
      </c>
      <c r="I654" s="30" t="s">
        <v>2413</v>
      </c>
      <c r="J654" s="30" t="s">
        <v>4296</v>
      </c>
      <c r="K654" s="30" t="s">
        <v>3578</v>
      </c>
    </row>
    <row r="655" spans="8:11" x14ac:dyDescent="0.25">
      <c r="H655" s="30">
        <v>3152</v>
      </c>
      <c r="I655" s="30" t="s">
        <v>2414</v>
      </c>
      <c r="J655" s="30" t="s">
        <v>4295</v>
      </c>
      <c r="K655" s="30" t="s">
        <v>3548</v>
      </c>
    </row>
    <row r="656" spans="8:11" x14ac:dyDescent="0.25">
      <c r="H656" s="30">
        <v>3162</v>
      </c>
      <c r="I656" s="30" t="s">
        <v>2415</v>
      </c>
      <c r="J656" s="30" t="s">
        <v>3984</v>
      </c>
      <c r="K656" s="30" t="s">
        <v>3582</v>
      </c>
    </row>
    <row r="657" spans="8:11" x14ac:dyDescent="0.25">
      <c r="H657" s="30">
        <v>3163</v>
      </c>
      <c r="I657" s="30" t="s">
        <v>2416</v>
      </c>
      <c r="J657" s="30" t="s">
        <v>4295</v>
      </c>
      <c r="K657" s="30" t="s">
        <v>3546</v>
      </c>
    </row>
    <row r="658" spans="8:11" x14ac:dyDescent="0.25">
      <c r="H658" s="30">
        <v>3164</v>
      </c>
      <c r="I658" s="30" t="s">
        <v>2417</v>
      </c>
      <c r="J658" s="30" t="s">
        <v>4049</v>
      </c>
      <c r="K658" s="30" t="s">
        <v>3527</v>
      </c>
    </row>
    <row r="659" spans="8:11" x14ac:dyDescent="0.25">
      <c r="H659" s="30">
        <v>3167</v>
      </c>
      <c r="I659" s="30" t="s">
        <v>2418</v>
      </c>
      <c r="J659" s="30" t="s">
        <v>3984</v>
      </c>
      <c r="K659" s="30" t="s">
        <v>3525</v>
      </c>
    </row>
    <row r="660" spans="8:11" x14ac:dyDescent="0.25">
      <c r="H660" s="30">
        <v>3169</v>
      </c>
      <c r="I660" s="30" t="s">
        <v>2419</v>
      </c>
      <c r="J660" s="30" t="s">
        <v>4294</v>
      </c>
      <c r="K660" s="30" t="s">
        <v>3551</v>
      </c>
    </row>
    <row r="661" spans="8:11" x14ac:dyDescent="0.25">
      <c r="H661" s="30">
        <v>3171</v>
      </c>
      <c r="I661" s="30" t="s">
        <v>2420</v>
      </c>
      <c r="J661" s="30" t="s">
        <v>3905</v>
      </c>
      <c r="K661" s="30" t="s">
        <v>3516</v>
      </c>
    </row>
    <row r="662" spans="8:11" x14ac:dyDescent="0.25">
      <c r="H662" s="30">
        <v>3176</v>
      </c>
      <c r="I662" s="30" t="s">
        <v>2421</v>
      </c>
      <c r="J662" s="30" t="s">
        <v>4049</v>
      </c>
      <c r="K662" s="30" t="s">
        <v>3527</v>
      </c>
    </row>
    <row r="663" spans="8:11" x14ac:dyDescent="0.25">
      <c r="H663" s="30">
        <v>3178</v>
      </c>
      <c r="I663" s="30" t="s">
        <v>2422</v>
      </c>
      <c r="J663" s="30" t="s">
        <v>3984</v>
      </c>
      <c r="K663" s="30" t="s">
        <v>3525</v>
      </c>
    </row>
    <row r="664" spans="8:11" x14ac:dyDescent="0.25">
      <c r="H664" s="30">
        <v>3188</v>
      </c>
      <c r="I664" s="30" t="s">
        <v>2423</v>
      </c>
      <c r="J664" s="30" t="s">
        <v>3852</v>
      </c>
      <c r="K664" s="30" t="s">
        <v>3519</v>
      </c>
    </row>
    <row r="665" spans="8:11" x14ac:dyDescent="0.25">
      <c r="H665" s="30">
        <v>3189</v>
      </c>
      <c r="I665" s="30" t="s">
        <v>2424</v>
      </c>
      <c r="J665" s="30" t="s">
        <v>4294</v>
      </c>
      <c r="K665" s="30" t="s">
        <v>3545</v>
      </c>
    </row>
    <row r="666" spans="8:11" x14ac:dyDescent="0.25">
      <c r="H666" s="30">
        <v>3191</v>
      </c>
      <c r="I666" s="30" t="s">
        <v>2425</v>
      </c>
      <c r="J666" s="30" t="s">
        <v>3868</v>
      </c>
      <c r="K666" s="30" t="s">
        <v>3570</v>
      </c>
    </row>
    <row r="667" spans="8:11" x14ac:dyDescent="0.25">
      <c r="H667" s="30">
        <v>3202</v>
      </c>
      <c r="I667" s="30" t="s">
        <v>2426</v>
      </c>
      <c r="J667" s="30" t="s">
        <v>3868</v>
      </c>
      <c r="K667" s="30" t="s">
        <v>3529</v>
      </c>
    </row>
    <row r="668" spans="8:11" x14ac:dyDescent="0.25">
      <c r="H668" s="30">
        <v>3205</v>
      </c>
      <c r="I668" s="30" t="s">
        <v>2427</v>
      </c>
      <c r="J668" s="30" t="s">
        <v>4049</v>
      </c>
      <c r="K668" s="30" t="s">
        <v>3527</v>
      </c>
    </row>
    <row r="669" spans="8:11" x14ac:dyDescent="0.25">
      <c r="H669" s="30">
        <v>3206</v>
      </c>
      <c r="I669" s="30" t="s">
        <v>2428</v>
      </c>
      <c r="J669" s="30" t="s">
        <v>3868</v>
      </c>
      <c r="K669" s="30" t="s">
        <v>3521</v>
      </c>
    </row>
    <row r="670" spans="8:11" x14ac:dyDescent="0.25">
      <c r="H670" s="30">
        <v>3207</v>
      </c>
      <c r="I670" s="30" t="s">
        <v>2429</v>
      </c>
      <c r="J670" s="30" t="s">
        <v>3868</v>
      </c>
      <c r="K670" s="30" t="s">
        <v>3570</v>
      </c>
    </row>
    <row r="671" spans="8:11" x14ac:dyDescent="0.25">
      <c r="H671" s="30">
        <v>3209</v>
      </c>
      <c r="I671" s="30" t="s">
        <v>2430</v>
      </c>
      <c r="J671" s="30" t="s">
        <v>4297</v>
      </c>
      <c r="K671" s="30" t="s">
        <v>3528</v>
      </c>
    </row>
    <row r="672" spans="8:11" x14ac:dyDescent="0.25">
      <c r="H672" s="30">
        <v>3211</v>
      </c>
      <c r="I672" s="30" t="s">
        <v>2431</v>
      </c>
      <c r="J672" s="30" t="s">
        <v>4054</v>
      </c>
      <c r="K672" s="30" t="s">
        <v>3521</v>
      </c>
    </row>
    <row r="673" spans="8:11" x14ac:dyDescent="0.25">
      <c r="H673" s="30">
        <v>3213</v>
      </c>
      <c r="I673" s="30" t="s">
        <v>2432</v>
      </c>
      <c r="J673" s="30" t="s">
        <v>4054</v>
      </c>
      <c r="K673" s="30" t="s">
        <v>3555</v>
      </c>
    </row>
    <row r="674" spans="8:11" x14ac:dyDescent="0.25">
      <c r="H674" s="30">
        <v>3217</v>
      </c>
      <c r="I674" s="30" t="s">
        <v>2433</v>
      </c>
      <c r="J674" s="30" t="s">
        <v>3868</v>
      </c>
      <c r="K674" s="30" t="s">
        <v>3529</v>
      </c>
    </row>
    <row r="675" spans="8:11" x14ac:dyDescent="0.25">
      <c r="H675" s="30">
        <v>3218</v>
      </c>
      <c r="I675" s="30" t="s">
        <v>2434</v>
      </c>
      <c r="J675" s="30" t="s">
        <v>4049</v>
      </c>
      <c r="K675" s="30" t="s">
        <v>3527</v>
      </c>
    </row>
    <row r="676" spans="8:11" x14ac:dyDescent="0.25">
      <c r="H676" s="30">
        <v>3219</v>
      </c>
      <c r="I676" s="30" t="s">
        <v>2435</v>
      </c>
      <c r="J676" s="30" t="s">
        <v>4294</v>
      </c>
      <c r="K676" s="30" t="s">
        <v>3560</v>
      </c>
    </row>
    <row r="677" spans="8:11" x14ac:dyDescent="0.25">
      <c r="H677" s="30">
        <v>3221</v>
      </c>
      <c r="I677" s="30" t="s">
        <v>2436</v>
      </c>
      <c r="J677" s="30" t="s">
        <v>4295</v>
      </c>
      <c r="K677" s="30" t="s">
        <v>3548</v>
      </c>
    </row>
    <row r="678" spans="8:11" x14ac:dyDescent="0.25">
      <c r="H678" s="30">
        <v>3224</v>
      </c>
      <c r="I678" s="30" t="s">
        <v>2437</v>
      </c>
      <c r="J678" s="30" t="s">
        <v>4297</v>
      </c>
      <c r="K678" s="30" t="s">
        <v>3569</v>
      </c>
    </row>
    <row r="679" spans="8:11" x14ac:dyDescent="0.25">
      <c r="H679" s="30">
        <v>3226</v>
      </c>
      <c r="I679" s="30" t="s">
        <v>2438</v>
      </c>
      <c r="J679" s="30" t="s">
        <v>3984</v>
      </c>
      <c r="K679" s="30" t="s">
        <v>3520</v>
      </c>
    </row>
    <row r="680" spans="8:11" x14ac:dyDescent="0.25">
      <c r="H680" s="30">
        <v>3227</v>
      </c>
      <c r="I680" s="30" t="s">
        <v>2439</v>
      </c>
      <c r="J680" s="30" t="s">
        <v>4294</v>
      </c>
      <c r="K680" s="30" t="s">
        <v>3560</v>
      </c>
    </row>
    <row r="681" spans="8:11" x14ac:dyDescent="0.25">
      <c r="H681" s="30">
        <v>3228</v>
      </c>
      <c r="I681" s="30" t="s">
        <v>2440</v>
      </c>
      <c r="J681" s="30" t="s">
        <v>4294</v>
      </c>
      <c r="K681" s="30" t="s">
        <v>3560</v>
      </c>
    </row>
    <row r="682" spans="8:11" x14ac:dyDescent="0.25">
      <c r="H682" s="30">
        <v>3229</v>
      </c>
      <c r="I682" s="30" t="s">
        <v>2441</v>
      </c>
      <c r="J682" s="30" t="s">
        <v>3868</v>
      </c>
      <c r="K682" s="30" t="s">
        <v>3545</v>
      </c>
    </row>
    <row r="683" spans="8:11" x14ac:dyDescent="0.25">
      <c r="H683" s="30">
        <v>3230</v>
      </c>
      <c r="I683" s="30" t="s">
        <v>2442</v>
      </c>
      <c r="J683" s="30" t="s">
        <v>4296</v>
      </c>
      <c r="K683" s="30" t="s">
        <v>3556</v>
      </c>
    </row>
    <row r="684" spans="8:11" x14ac:dyDescent="0.25">
      <c r="H684" s="30">
        <v>3231</v>
      </c>
      <c r="I684" s="30" t="s">
        <v>2443</v>
      </c>
      <c r="J684" s="30" t="s">
        <v>4054</v>
      </c>
      <c r="K684" s="30" t="s">
        <v>3547</v>
      </c>
    </row>
    <row r="685" spans="8:11" x14ac:dyDescent="0.25">
      <c r="H685" s="30">
        <v>3232</v>
      </c>
      <c r="I685" s="30" t="s">
        <v>2444</v>
      </c>
      <c r="J685" s="30" t="s">
        <v>4297</v>
      </c>
      <c r="K685" s="30" t="s">
        <v>3528</v>
      </c>
    </row>
    <row r="686" spans="8:11" x14ac:dyDescent="0.25">
      <c r="H686" s="30">
        <v>3234</v>
      </c>
      <c r="I686" s="30" t="s">
        <v>2445</v>
      </c>
      <c r="J686" s="30" t="s">
        <v>4295</v>
      </c>
      <c r="K686" s="30" t="s">
        <v>3551</v>
      </c>
    </row>
    <row r="687" spans="8:11" x14ac:dyDescent="0.25">
      <c r="H687" s="30">
        <v>3236</v>
      </c>
      <c r="I687" s="30" t="s">
        <v>2446</v>
      </c>
      <c r="J687" s="30" t="s">
        <v>3868</v>
      </c>
      <c r="K687" s="30" t="s">
        <v>3548</v>
      </c>
    </row>
    <row r="688" spans="8:11" x14ac:dyDescent="0.25">
      <c r="H688" s="30">
        <v>3252</v>
      </c>
      <c r="I688" s="30" t="s">
        <v>2447</v>
      </c>
      <c r="J688" s="30" t="s">
        <v>3820</v>
      </c>
      <c r="K688" s="30" t="s">
        <v>3517</v>
      </c>
    </row>
    <row r="689" spans="8:11" x14ac:dyDescent="0.25">
      <c r="H689" s="30">
        <v>3257</v>
      </c>
      <c r="I689" s="30" t="s">
        <v>2448</v>
      </c>
      <c r="J689" s="30" t="s">
        <v>4294</v>
      </c>
      <c r="K689" s="30" t="s">
        <v>3560</v>
      </c>
    </row>
    <row r="690" spans="8:11" x14ac:dyDescent="0.25">
      <c r="H690" s="30">
        <v>3259</v>
      </c>
      <c r="I690" s="30" t="s">
        <v>2449</v>
      </c>
      <c r="J690" s="30" t="s">
        <v>4294</v>
      </c>
      <c r="K690" s="30" t="s">
        <v>3560</v>
      </c>
    </row>
    <row r="691" spans="8:11" x14ac:dyDescent="0.25">
      <c r="H691" s="30">
        <v>3260</v>
      </c>
      <c r="I691" s="30" t="s">
        <v>2450</v>
      </c>
      <c r="J691" s="30" t="s">
        <v>4294</v>
      </c>
      <c r="K691" s="30" t="s">
        <v>3554</v>
      </c>
    </row>
    <row r="692" spans="8:11" x14ac:dyDescent="0.25">
      <c r="H692" s="30">
        <v>3264</v>
      </c>
      <c r="I692" s="30" t="s">
        <v>2451</v>
      </c>
      <c r="J692" s="30" t="s">
        <v>4294</v>
      </c>
      <c r="K692" s="30" t="s">
        <v>3549</v>
      </c>
    </row>
    <row r="693" spans="8:11" x14ac:dyDescent="0.25">
      <c r="H693" s="30">
        <v>3265</v>
      </c>
      <c r="I693" s="30" t="s">
        <v>2452</v>
      </c>
      <c r="J693" s="30" t="s">
        <v>4294</v>
      </c>
      <c r="K693" s="30" t="s">
        <v>3549</v>
      </c>
    </row>
    <row r="694" spans="8:11" x14ac:dyDescent="0.25">
      <c r="H694" s="30">
        <v>3266</v>
      </c>
      <c r="I694" s="30" t="s">
        <v>2453</v>
      </c>
      <c r="J694" s="30" t="s">
        <v>3852</v>
      </c>
      <c r="K694" s="30" t="s">
        <v>3519</v>
      </c>
    </row>
    <row r="695" spans="8:11" x14ac:dyDescent="0.25">
      <c r="H695" s="30">
        <v>3268</v>
      </c>
      <c r="I695" s="30" t="s">
        <v>2454</v>
      </c>
      <c r="J695" s="30" t="s">
        <v>4294</v>
      </c>
      <c r="K695" s="30" t="s">
        <v>3560</v>
      </c>
    </row>
    <row r="696" spans="8:11" x14ac:dyDescent="0.25">
      <c r="H696" s="30">
        <v>3272</v>
      </c>
      <c r="I696" s="30" t="s">
        <v>2455</v>
      </c>
      <c r="J696" s="30" t="s">
        <v>4054</v>
      </c>
      <c r="K696" s="30" t="s">
        <v>3529</v>
      </c>
    </row>
    <row r="697" spans="8:11" x14ac:dyDescent="0.25">
      <c r="H697" s="30">
        <v>3276</v>
      </c>
      <c r="I697" s="30" t="s">
        <v>2456</v>
      </c>
      <c r="J697" s="30" t="s">
        <v>3868</v>
      </c>
      <c r="K697" s="30" t="s">
        <v>3545</v>
      </c>
    </row>
    <row r="698" spans="8:11" x14ac:dyDescent="0.25">
      <c r="H698" s="30">
        <v>3284</v>
      </c>
      <c r="I698" s="30" t="s">
        <v>2457</v>
      </c>
      <c r="J698" s="30" t="s">
        <v>3881</v>
      </c>
      <c r="K698" s="30" t="s">
        <v>3516</v>
      </c>
    </row>
    <row r="699" spans="8:11" x14ac:dyDescent="0.25">
      <c r="H699" s="30">
        <v>3285</v>
      </c>
      <c r="I699" s="30" t="s">
        <v>2458</v>
      </c>
      <c r="J699" s="30" t="s">
        <v>4193</v>
      </c>
      <c r="K699" s="30" t="s">
        <v>3533</v>
      </c>
    </row>
    <row r="700" spans="8:11" x14ac:dyDescent="0.25">
      <c r="H700" s="30">
        <v>3287</v>
      </c>
      <c r="I700" s="30" t="s">
        <v>2459</v>
      </c>
      <c r="J700" s="30" t="s">
        <v>4054</v>
      </c>
      <c r="K700" s="30" t="s">
        <v>3533</v>
      </c>
    </row>
    <row r="701" spans="8:11" x14ac:dyDescent="0.25">
      <c r="H701" s="30">
        <v>3288</v>
      </c>
      <c r="I701" s="30" t="s">
        <v>2460</v>
      </c>
      <c r="J701" s="30" t="s">
        <v>3868</v>
      </c>
      <c r="K701" s="30" t="s">
        <v>3560</v>
      </c>
    </row>
    <row r="702" spans="8:11" x14ac:dyDescent="0.25">
      <c r="H702" s="30">
        <v>3289</v>
      </c>
      <c r="I702" s="30" t="s">
        <v>2461</v>
      </c>
      <c r="J702" s="30" t="s">
        <v>4193</v>
      </c>
      <c r="K702" s="30" t="s">
        <v>3553</v>
      </c>
    </row>
    <row r="703" spans="8:11" x14ac:dyDescent="0.25">
      <c r="H703" s="30">
        <v>3290</v>
      </c>
      <c r="I703" s="30" t="s">
        <v>2462</v>
      </c>
      <c r="J703" s="30" t="s">
        <v>3868</v>
      </c>
      <c r="K703" s="30" t="s">
        <v>3530</v>
      </c>
    </row>
    <row r="704" spans="8:11" x14ac:dyDescent="0.25">
      <c r="H704" s="30">
        <v>3293</v>
      </c>
      <c r="I704" s="30" t="s">
        <v>2463</v>
      </c>
      <c r="J704" s="30" t="s">
        <v>4301</v>
      </c>
      <c r="K704" s="30" t="s">
        <v>3580</v>
      </c>
    </row>
    <row r="705" spans="8:11" x14ac:dyDescent="0.25">
      <c r="H705" s="30">
        <v>3294</v>
      </c>
      <c r="I705" s="30" t="s">
        <v>2464</v>
      </c>
      <c r="J705" s="30" t="s">
        <v>3868</v>
      </c>
      <c r="K705" s="30" t="s">
        <v>3556</v>
      </c>
    </row>
    <row r="706" spans="8:11" x14ac:dyDescent="0.25">
      <c r="H706" s="30">
        <v>3296</v>
      </c>
      <c r="I706" s="30" t="s">
        <v>2465</v>
      </c>
      <c r="J706" s="30" t="s">
        <v>3868</v>
      </c>
      <c r="K706" s="30" t="s">
        <v>3570</v>
      </c>
    </row>
    <row r="707" spans="8:11" x14ac:dyDescent="0.25">
      <c r="H707" s="30">
        <v>3297</v>
      </c>
      <c r="I707" s="30" t="s">
        <v>2466</v>
      </c>
      <c r="J707" s="30" t="s">
        <v>4296</v>
      </c>
      <c r="K707" s="30" t="s">
        <v>3562</v>
      </c>
    </row>
    <row r="708" spans="8:11" x14ac:dyDescent="0.25">
      <c r="H708" s="30">
        <v>3303</v>
      </c>
      <c r="I708" s="30" t="s">
        <v>2467</v>
      </c>
      <c r="J708" s="30" t="s">
        <v>4193</v>
      </c>
      <c r="K708" s="30" t="s">
        <v>3530</v>
      </c>
    </row>
    <row r="709" spans="8:11" x14ac:dyDescent="0.25">
      <c r="H709" s="30">
        <v>3305</v>
      </c>
      <c r="I709" s="30" t="s">
        <v>2468</v>
      </c>
      <c r="J709" s="30" t="s">
        <v>4193</v>
      </c>
      <c r="K709" s="30" t="s">
        <v>3530</v>
      </c>
    </row>
    <row r="710" spans="8:11" x14ac:dyDescent="0.25">
      <c r="H710" s="30">
        <v>3306</v>
      </c>
      <c r="I710" s="30" t="s">
        <v>2469</v>
      </c>
      <c r="J710" s="30" t="s">
        <v>4295</v>
      </c>
      <c r="K710" s="30" t="s">
        <v>3558</v>
      </c>
    </row>
    <row r="711" spans="8:11" x14ac:dyDescent="0.25">
      <c r="H711" s="30">
        <v>3308</v>
      </c>
      <c r="I711" s="30" t="s">
        <v>2470</v>
      </c>
      <c r="J711" s="30" t="s">
        <v>3868</v>
      </c>
      <c r="K711" s="30" t="s">
        <v>3524</v>
      </c>
    </row>
    <row r="712" spans="8:11" x14ac:dyDescent="0.25">
      <c r="H712" s="30">
        <v>3310</v>
      </c>
      <c r="I712" s="30" t="s">
        <v>2471</v>
      </c>
      <c r="J712" s="30" t="s">
        <v>3868</v>
      </c>
      <c r="K712" s="30" t="s">
        <v>3529</v>
      </c>
    </row>
    <row r="713" spans="8:11" x14ac:dyDescent="0.25">
      <c r="H713" s="30">
        <v>3311</v>
      </c>
      <c r="I713" s="30" t="s">
        <v>2472</v>
      </c>
      <c r="J713" s="30" t="s">
        <v>4295</v>
      </c>
      <c r="K713" s="30" t="s">
        <v>3521</v>
      </c>
    </row>
    <row r="714" spans="8:11" x14ac:dyDescent="0.25">
      <c r="H714" s="30">
        <v>3312</v>
      </c>
      <c r="I714" s="30" t="s">
        <v>2473</v>
      </c>
      <c r="J714" s="30" t="s">
        <v>4297</v>
      </c>
      <c r="K714" s="30" t="s">
        <v>3528</v>
      </c>
    </row>
    <row r="715" spans="8:11" x14ac:dyDescent="0.25">
      <c r="H715" s="30">
        <v>3313</v>
      </c>
      <c r="I715" s="30" t="s">
        <v>2474</v>
      </c>
      <c r="J715" s="30" t="s">
        <v>3868</v>
      </c>
      <c r="K715" s="30" t="s">
        <v>3548</v>
      </c>
    </row>
    <row r="716" spans="8:11" x14ac:dyDescent="0.25">
      <c r="H716" s="30">
        <v>3317</v>
      </c>
      <c r="I716" s="30" t="s">
        <v>2475</v>
      </c>
      <c r="J716" s="30" t="s">
        <v>4294</v>
      </c>
      <c r="K716" s="30" t="s">
        <v>3560</v>
      </c>
    </row>
    <row r="717" spans="8:11" x14ac:dyDescent="0.25">
      <c r="H717" s="30">
        <v>3321</v>
      </c>
      <c r="I717" s="30" t="s">
        <v>2476</v>
      </c>
      <c r="J717" s="30" t="s">
        <v>3868</v>
      </c>
      <c r="K717" s="30" t="s">
        <v>3545</v>
      </c>
    </row>
    <row r="718" spans="8:11" x14ac:dyDescent="0.25">
      <c r="H718" s="30">
        <v>3322</v>
      </c>
      <c r="I718" s="30" t="s">
        <v>2477</v>
      </c>
      <c r="J718" s="30" t="s">
        <v>3868</v>
      </c>
      <c r="K718" s="30" t="s">
        <v>3529</v>
      </c>
    </row>
    <row r="719" spans="8:11" x14ac:dyDescent="0.25">
      <c r="H719" s="30">
        <v>3323</v>
      </c>
      <c r="I719" s="30" t="s">
        <v>2478</v>
      </c>
      <c r="J719" s="30" t="s">
        <v>4054</v>
      </c>
      <c r="K719" s="30" t="s">
        <v>3521</v>
      </c>
    </row>
    <row r="720" spans="8:11" x14ac:dyDescent="0.25">
      <c r="H720" s="30">
        <v>3324</v>
      </c>
      <c r="I720" s="30" t="s">
        <v>2479</v>
      </c>
      <c r="J720" s="30" t="s">
        <v>4193</v>
      </c>
      <c r="K720" s="30" t="s">
        <v>3521</v>
      </c>
    </row>
    <row r="721" spans="8:11" x14ac:dyDescent="0.25">
      <c r="H721" s="30">
        <v>3325</v>
      </c>
      <c r="I721" s="30" t="s">
        <v>2480</v>
      </c>
      <c r="J721" s="30" t="s">
        <v>4054</v>
      </c>
      <c r="K721" s="30" t="s">
        <v>3556</v>
      </c>
    </row>
    <row r="722" spans="8:11" x14ac:dyDescent="0.25">
      <c r="H722" s="30">
        <v>3332</v>
      </c>
      <c r="I722" s="30" t="s">
        <v>2481</v>
      </c>
      <c r="J722" s="30" t="s">
        <v>3868</v>
      </c>
      <c r="K722" s="30" t="s">
        <v>3524</v>
      </c>
    </row>
    <row r="723" spans="8:11" x14ac:dyDescent="0.25">
      <c r="H723" s="30">
        <v>3338</v>
      </c>
      <c r="I723" s="30" t="s">
        <v>2482</v>
      </c>
      <c r="J723" s="30" t="s">
        <v>3868</v>
      </c>
      <c r="K723" s="30" t="s">
        <v>3529</v>
      </c>
    </row>
    <row r="724" spans="8:11" x14ac:dyDescent="0.25">
      <c r="H724" s="30">
        <v>3339</v>
      </c>
      <c r="I724" s="30" t="s">
        <v>2483</v>
      </c>
      <c r="J724" s="30" t="s">
        <v>4296</v>
      </c>
      <c r="K724" s="30" t="s">
        <v>3542</v>
      </c>
    </row>
    <row r="725" spans="8:11" x14ac:dyDescent="0.25">
      <c r="H725" s="30">
        <v>3346</v>
      </c>
      <c r="I725" s="30" t="s">
        <v>2484</v>
      </c>
      <c r="J725" s="30" t="s">
        <v>3855</v>
      </c>
      <c r="K725" s="30" t="s">
        <v>3525</v>
      </c>
    </row>
    <row r="726" spans="8:11" x14ac:dyDescent="0.25">
      <c r="H726" s="30">
        <v>3354</v>
      </c>
      <c r="I726" s="30" t="s">
        <v>2485</v>
      </c>
      <c r="J726" s="30" t="s">
        <v>3868</v>
      </c>
      <c r="K726" s="30" t="s">
        <v>3545</v>
      </c>
    </row>
    <row r="727" spans="8:11" x14ac:dyDescent="0.25">
      <c r="H727" s="30">
        <v>3356</v>
      </c>
      <c r="I727" s="30" t="s">
        <v>2486</v>
      </c>
      <c r="J727" s="30" t="s">
        <v>4296</v>
      </c>
      <c r="K727" s="30" t="s">
        <v>3562</v>
      </c>
    </row>
    <row r="728" spans="8:11" x14ac:dyDescent="0.25">
      <c r="H728" s="30">
        <v>3357</v>
      </c>
      <c r="I728" s="30" t="s">
        <v>2487</v>
      </c>
      <c r="J728" s="30" t="s">
        <v>3868</v>
      </c>
      <c r="K728" s="30" t="s">
        <v>3529</v>
      </c>
    </row>
    <row r="729" spans="8:11" x14ac:dyDescent="0.25">
      <c r="H729" s="30">
        <v>3360</v>
      </c>
      <c r="I729" s="30" t="s">
        <v>2488</v>
      </c>
      <c r="J729" s="30" t="s">
        <v>4297</v>
      </c>
      <c r="K729" s="30" t="s">
        <v>3528</v>
      </c>
    </row>
    <row r="730" spans="8:11" x14ac:dyDescent="0.25">
      <c r="H730" s="30">
        <v>3362</v>
      </c>
      <c r="I730" s="30" t="s">
        <v>2489</v>
      </c>
      <c r="J730" s="30" t="s">
        <v>4296</v>
      </c>
      <c r="K730" s="30" t="s">
        <v>3577</v>
      </c>
    </row>
    <row r="731" spans="8:11" x14ac:dyDescent="0.25">
      <c r="H731" s="30">
        <v>3363</v>
      </c>
      <c r="I731" s="30" t="s">
        <v>2490</v>
      </c>
      <c r="J731" s="30" t="s">
        <v>4295</v>
      </c>
      <c r="K731" s="30" t="s">
        <v>3548</v>
      </c>
    </row>
    <row r="732" spans="8:11" x14ac:dyDescent="0.25">
      <c r="H732" s="30">
        <v>3372</v>
      </c>
      <c r="I732" s="30" t="s">
        <v>2491</v>
      </c>
      <c r="J732" s="30" t="s">
        <v>4294</v>
      </c>
      <c r="K732" s="30" t="s">
        <v>3549</v>
      </c>
    </row>
    <row r="733" spans="8:11" x14ac:dyDescent="0.25">
      <c r="H733" s="30">
        <v>3373</v>
      </c>
      <c r="I733" s="30" t="s">
        <v>2492</v>
      </c>
      <c r="J733" s="30" t="s">
        <v>4193</v>
      </c>
      <c r="K733" s="30" t="s">
        <v>3553</v>
      </c>
    </row>
    <row r="734" spans="8:11" x14ac:dyDescent="0.25">
      <c r="H734" s="30">
        <v>3374</v>
      </c>
      <c r="I734" s="30" t="s">
        <v>2493</v>
      </c>
      <c r="J734" s="30" t="s">
        <v>4294</v>
      </c>
      <c r="K734" s="30" t="s">
        <v>3549</v>
      </c>
    </row>
    <row r="735" spans="8:11" x14ac:dyDescent="0.25">
      <c r="H735" s="30">
        <v>3376</v>
      </c>
      <c r="I735" s="30" t="s">
        <v>2494</v>
      </c>
      <c r="J735" s="30" t="s">
        <v>3868</v>
      </c>
      <c r="K735" s="30" t="s">
        <v>3521</v>
      </c>
    </row>
    <row r="736" spans="8:11" x14ac:dyDescent="0.25">
      <c r="H736" s="30">
        <v>3379</v>
      </c>
      <c r="I736" s="30" t="s">
        <v>2495</v>
      </c>
      <c r="J736" s="30" t="s">
        <v>3984</v>
      </c>
      <c r="K736" s="30" t="s">
        <v>3525</v>
      </c>
    </row>
    <row r="737" spans="8:11" x14ac:dyDescent="0.25">
      <c r="H737" s="30">
        <v>3380</v>
      </c>
      <c r="I737" s="30" t="s">
        <v>2496</v>
      </c>
      <c r="J737" s="30" t="s">
        <v>4295</v>
      </c>
      <c r="K737" s="30" t="s">
        <v>3551</v>
      </c>
    </row>
    <row r="738" spans="8:11" x14ac:dyDescent="0.25">
      <c r="H738" s="30">
        <v>3383</v>
      </c>
      <c r="I738" s="30" t="s">
        <v>2497</v>
      </c>
      <c r="J738" s="30" t="s">
        <v>4296</v>
      </c>
      <c r="K738" s="30" t="s">
        <v>3542</v>
      </c>
    </row>
    <row r="739" spans="8:11" x14ac:dyDescent="0.25">
      <c r="H739" s="30">
        <v>3388</v>
      </c>
      <c r="I739" s="30" t="s">
        <v>2498</v>
      </c>
      <c r="J739" s="30" t="s">
        <v>3868</v>
      </c>
      <c r="K739" s="30" t="s">
        <v>3545</v>
      </c>
    </row>
    <row r="740" spans="8:11" x14ac:dyDescent="0.25">
      <c r="H740" s="30">
        <v>3390</v>
      </c>
      <c r="I740" s="30" t="s">
        <v>2499</v>
      </c>
      <c r="J740" s="30" t="s">
        <v>3868</v>
      </c>
      <c r="K740" s="30" t="s">
        <v>3545</v>
      </c>
    </row>
    <row r="741" spans="8:11" x14ac:dyDescent="0.25">
      <c r="H741" s="30">
        <v>3402</v>
      </c>
      <c r="I741" s="30" t="s">
        <v>2500</v>
      </c>
      <c r="J741" s="30" t="s">
        <v>4193</v>
      </c>
      <c r="K741" s="30" t="s">
        <v>3559</v>
      </c>
    </row>
    <row r="742" spans="8:11" x14ac:dyDescent="0.25">
      <c r="H742" s="30">
        <v>3406</v>
      </c>
      <c r="I742" s="30" t="s">
        <v>2501</v>
      </c>
      <c r="J742" s="30" t="s">
        <v>4296</v>
      </c>
      <c r="K742" s="30" t="s">
        <v>3577</v>
      </c>
    </row>
    <row r="743" spans="8:11" x14ac:dyDescent="0.25">
      <c r="H743" s="30">
        <v>3413</v>
      </c>
      <c r="I743" s="30" t="s">
        <v>2502</v>
      </c>
      <c r="J743" s="30" t="s">
        <v>4294</v>
      </c>
      <c r="K743" s="30" t="s">
        <v>3559</v>
      </c>
    </row>
    <row r="744" spans="8:11" x14ac:dyDescent="0.25">
      <c r="H744" s="30">
        <v>3416</v>
      </c>
      <c r="I744" s="30" t="s">
        <v>2503</v>
      </c>
      <c r="J744" s="30" t="s">
        <v>4054</v>
      </c>
      <c r="K744" s="30" t="s">
        <v>3579</v>
      </c>
    </row>
    <row r="745" spans="8:11" x14ac:dyDescent="0.25">
      <c r="H745" s="30">
        <v>3419</v>
      </c>
      <c r="I745" s="30" t="s">
        <v>2504</v>
      </c>
      <c r="J745" s="30" t="s">
        <v>4295</v>
      </c>
      <c r="K745" s="30" t="s">
        <v>3551</v>
      </c>
    </row>
    <row r="746" spans="8:11" x14ac:dyDescent="0.25">
      <c r="H746" s="30">
        <v>3426</v>
      </c>
      <c r="I746" s="30" t="s">
        <v>2505</v>
      </c>
      <c r="J746" s="30" t="s">
        <v>3984</v>
      </c>
      <c r="K746" s="30" t="s">
        <v>3516</v>
      </c>
    </row>
    <row r="747" spans="8:11" x14ac:dyDescent="0.25">
      <c r="H747" s="30">
        <v>3432</v>
      </c>
      <c r="I747" s="30" t="s">
        <v>2506</v>
      </c>
      <c r="J747" s="30" t="s">
        <v>3868</v>
      </c>
      <c r="K747" s="30" t="s">
        <v>3529</v>
      </c>
    </row>
    <row r="748" spans="8:11" x14ac:dyDescent="0.25">
      <c r="H748" s="30">
        <v>3434</v>
      </c>
      <c r="I748" s="30" t="s">
        <v>2507</v>
      </c>
      <c r="J748" s="30" t="s">
        <v>4296</v>
      </c>
      <c r="K748" s="30" t="s">
        <v>3562</v>
      </c>
    </row>
    <row r="749" spans="8:11" x14ac:dyDescent="0.25">
      <c r="H749" s="30">
        <v>3437</v>
      </c>
      <c r="I749" s="30" t="s">
        <v>2508</v>
      </c>
      <c r="J749" s="30" t="s">
        <v>4296</v>
      </c>
      <c r="K749" s="30" t="s">
        <v>3542</v>
      </c>
    </row>
    <row r="750" spans="8:11" x14ac:dyDescent="0.25">
      <c r="H750" s="30">
        <v>3438</v>
      </c>
      <c r="I750" s="30" t="s">
        <v>2509</v>
      </c>
      <c r="J750" s="30" t="s">
        <v>4294</v>
      </c>
      <c r="K750" s="30" t="s">
        <v>3560</v>
      </c>
    </row>
    <row r="751" spans="8:11" x14ac:dyDescent="0.25">
      <c r="H751" s="30">
        <v>3441</v>
      </c>
      <c r="I751" s="30" t="s">
        <v>2510</v>
      </c>
      <c r="J751" s="30" t="s">
        <v>4296</v>
      </c>
      <c r="K751" s="30" t="s">
        <v>3542</v>
      </c>
    </row>
    <row r="752" spans="8:11" x14ac:dyDescent="0.25">
      <c r="H752" s="30">
        <v>3443</v>
      </c>
      <c r="I752" s="30" t="s">
        <v>2511</v>
      </c>
      <c r="J752" s="30" t="s">
        <v>4294</v>
      </c>
      <c r="K752" s="30" t="s">
        <v>3560</v>
      </c>
    </row>
    <row r="753" spans="8:11" x14ac:dyDescent="0.25">
      <c r="H753" s="30">
        <v>3444</v>
      </c>
      <c r="I753" s="30" t="s">
        <v>2512</v>
      </c>
      <c r="J753" s="30" t="s">
        <v>4297</v>
      </c>
      <c r="K753" s="30" t="s">
        <v>3559</v>
      </c>
    </row>
    <row r="754" spans="8:11" x14ac:dyDescent="0.25">
      <c r="H754" s="30">
        <v>3450</v>
      </c>
      <c r="I754" s="30" t="s">
        <v>2513</v>
      </c>
      <c r="J754" s="30" t="s">
        <v>4193</v>
      </c>
      <c r="K754" s="30" t="s">
        <v>3542</v>
      </c>
    </row>
    <row r="755" spans="8:11" x14ac:dyDescent="0.25">
      <c r="H755" s="30">
        <v>3454</v>
      </c>
      <c r="I755" s="30" t="s">
        <v>2514</v>
      </c>
      <c r="J755" s="30" t="s">
        <v>4296</v>
      </c>
      <c r="K755" s="30" t="s">
        <v>3562</v>
      </c>
    </row>
    <row r="756" spans="8:11" x14ac:dyDescent="0.25">
      <c r="H756" s="30">
        <v>3455</v>
      </c>
      <c r="I756" s="30" t="s">
        <v>2515</v>
      </c>
      <c r="J756" s="30" t="s">
        <v>4296</v>
      </c>
      <c r="K756" s="30" t="s">
        <v>3531</v>
      </c>
    </row>
    <row r="757" spans="8:11" x14ac:dyDescent="0.25">
      <c r="H757" s="30">
        <v>3465</v>
      </c>
      <c r="I757" s="30" t="s">
        <v>2516</v>
      </c>
      <c r="J757" s="30" t="s">
        <v>3868</v>
      </c>
      <c r="K757" s="30" t="s">
        <v>3558</v>
      </c>
    </row>
    <row r="758" spans="8:11" x14ac:dyDescent="0.25">
      <c r="H758" s="30">
        <v>3466</v>
      </c>
      <c r="I758" s="30" t="s">
        <v>2517</v>
      </c>
      <c r="J758" s="30" t="s">
        <v>4295</v>
      </c>
      <c r="K758" s="30" t="s">
        <v>3546</v>
      </c>
    </row>
    <row r="759" spans="8:11" x14ac:dyDescent="0.25">
      <c r="H759" s="30">
        <v>3479</v>
      </c>
      <c r="I759" s="30" t="s">
        <v>2518</v>
      </c>
      <c r="J759" s="30" t="s">
        <v>4054</v>
      </c>
      <c r="K759" s="30" t="s">
        <v>3563</v>
      </c>
    </row>
    <row r="760" spans="8:11" x14ac:dyDescent="0.25">
      <c r="H760" s="30">
        <v>3481</v>
      </c>
      <c r="I760" s="30" t="s">
        <v>2519</v>
      </c>
      <c r="J760" s="30" t="s">
        <v>4296</v>
      </c>
      <c r="K760" s="30" t="s">
        <v>3566</v>
      </c>
    </row>
    <row r="761" spans="8:11" x14ac:dyDescent="0.25">
      <c r="H761" s="30">
        <v>3483</v>
      </c>
      <c r="I761" s="30" t="s">
        <v>2520</v>
      </c>
      <c r="J761" s="30" t="s">
        <v>4054</v>
      </c>
      <c r="K761" s="30" t="s">
        <v>3521</v>
      </c>
    </row>
    <row r="762" spans="8:11" x14ac:dyDescent="0.25">
      <c r="H762" s="30">
        <v>3484</v>
      </c>
      <c r="I762" s="30" t="s">
        <v>2521</v>
      </c>
      <c r="J762" s="30" t="s">
        <v>3868</v>
      </c>
      <c r="K762" s="30" t="s">
        <v>3529</v>
      </c>
    </row>
    <row r="763" spans="8:11" x14ac:dyDescent="0.25">
      <c r="H763" s="30">
        <v>3489</v>
      </c>
      <c r="I763" s="30" t="s">
        <v>2522</v>
      </c>
      <c r="J763" s="30" t="s">
        <v>3852</v>
      </c>
      <c r="K763" s="30" t="s">
        <v>3519</v>
      </c>
    </row>
    <row r="764" spans="8:11" x14ac:dyDescent="0.25">
      <c r="H764" s="30">
        <v>3490</v>
      </c>
      <c r="I764" s="30" t="s">
        <v>2523</v>
      </c>
      <c r="J764" s="30" t="s">
        <v>4296</v>
      </c>
      <c r="K764" s="30" t="s">
        <v>3579</v>
      </c>
    </row>
    <row r="765" spans="8:11" x14ac:dyDescent="0.25">
      <c r="H765" s="30">
        <v>3491</v>
      </c>
      <c r="I765" s="30" t="s">
        <v>2524</v>
      </c>
      <c r="J765" s="30" t="s">
        <v>4295</v>
      </c>
      <c r="K765" s="30" t="s">
        <v>3546</v>
      </c>
    </row>
    <row r="766" spans="8:11" x14ac:dyDescent="0.25">
      <c r="H766" s="30">
        <v>3492</v>
      </c>
      <c r="I766" s="30" t="s">
        <v>2525</v>
      </c>
      <c r="J766" s="30" t="s">
        <v>3868</v>
      </c>
      <c r="K766" s="30" t="s">
        <v>3529</v>
      </c>
    </row>
    <row r="767" spans="8:11" x14ac:dyDescent="0.25">
      <c r="H767" s="30">
        <v>3494</v>
      </c>
      <c r="I767" s="30" t="s">
        <v>2526</v>
      </c>
      <c r="J767" s="30" t="s">
        <v>4054</v>
      </c>
      <c r="K767" s="30" t="s">
        <v>3558</v>
      </c>
    </row>
    <row r="768" spans="8:11" x14ac:dyDescent="0.25">
      <c r="H768" s="30">
        <v>3498</v>
      </c>
      <c r="I768" s="30" t="s">
        <v>2527</v>
      </c>
      <c r="J768" s="30" t="s">
        <v>4193</v>
      </c>
      <c r="K768" s="30" t="s">
        <v>3559</v>
      </c>
    </row>
    <row r="769" spans="8:11" x14ac:dyDescent="0.25">
      <c r="H769" s="30">
        <v>3499</v>
      </c>
      <c r="I769" s="30" t="s">
        <v>2528</v>
      </c>
      <c r="J769" s="30" t="s">
        <v>4295</v>
      </c>
      <c r="K769" s="30" t="s">
        <v>3558</v>
      </c>
    </row>
    <row r="770" spans="8:11" x14ac:dyDescent="0.25">
      <c r="H770" s="30">
        <v>3501</v>
      </c>
      <c r="I770" s="30" t="s">
        <v>2529</v>
      </c>
      <c r="J770" s="30" t="s">
        <v>3868</v>
      </c>
      <c r="K770" s="30" t="s">
        <v>3529</v>
      </c>
    </row>
    <row r="771" spans="8:11" x14ac:dyDescent="0.25">
      <c r="H771" s="30">
        <v>3504</v>
      </c>
      <c r="I771" s="30" t="s">
        <v>2530</v>
      </c>
      <c r="J771" s="30" t="s">
        <v>4296</v>
      </c>
      <c r="K771" s="30" t="s">
        <v>3577</v>
      </c>
    </row>
    <row r="772" spans="8:11" x14ac:dyDescent="0.25">
      <c r="H772" s="30">
        <v>3508</v>
      </c>
      <c r="I772" s="30" t="s">
        <v>2531</v>
      </c>
      <c r="J772" s="30" t="s">
        <v>4193</v>
      </c>
      <c r="K772" s="30" t="s">
        <v>3521</v>
      </c>
    </row>
    <row r="773" spans="8:11" x14ac:dyDescent="0.25">
      <c r="H773" s="30">
        <v>3511</v>
      </c>
      <c r="I773" s="30" t="s">
        <v>2532</v>
      </c>
      <c r="J773" s="30" t="s">
        <v>3868</v>
      </c>
      <c r="K773" s="30" t="s">
        <v>3529</v>
      </c>
    </row>
    <row r="774" spans="8:11" x14ac:dyDescent="0.25">
      <c r="H774" s="30">
        <v>3512</v>
      </c>
      <c r="I774" s="30" t="s">
        <v>2533</v>
      </c>
      <c r="J774" s="30" t="s">
        <v>3868</v>
      </c>
      <c r="K774" s="30" t="s">
        <v>3521</v>
      </c>
    </row>
    <row r="775" spans="8:11" x14ac:dyDescent="0.25">
      <c r="H775" s="30">
        <v>3515</v>
      </c>
      <c r="I775" s="30" t="s">
        <v>2534</v>
      </c>
      <c r="J775" s="30" t="s">
        <v>4054</v>
      </c>
      <c r="K775" s="30" t="s">
        <v>3550</v>
      </c>
    </row>
    <row r="776" spans="8:11" x14ac:dyDescent="0.25">
      <c r="H776" s="30">
        <v>3516</v>
      </c>
      <c r="I776" s="30" t="s">
        <v>2535</v>
      </c>
      <c r="J776" s="30" t="s">
        <v>4296</v>
      </c>
      <c r="K776" s="30" t="s">
        <v>3579</v>
      </c>
    </row>
    <row r="777" spans="8:11" x14ac:dyDescent="0.25">
      <c r="H777" s="30">
        <v>3518</v>
      </c>
      <c r="I777" s="30" t="s">
        <v>2536</v>
      </c>
      <c r="J777" s="30" t="s">
        <v>4193</v>
      </c>
      <c r="K777" s="30" t="s">
        <v>3521</v>
      </c>
    </row>
    <row r="778" spans="8:11" x14ac:dyDescent="0.25">
      <c r="H778" s="30">
        <v>3520</v>
      </c>
      <c r="I778" s="30" t="s">
        <v>2537</v>
      </c>
      <c r="J778" s="30" t="s">
        <v>3868</v>
      </c>
      <c r="K778" s="30" t="s">
        <v>3529</v>
      </c>
    </row>
    <row r="779" spans="8:11" x14ac:dyDescent="0.25">
      <c r="H779" s="30">
        <v>3521</v>
      </c>
      <c r="I779" s="30" t="s">
        <v>2538</v>
      </c>
      <c r="J779" s="30" t="s">
        <v>4054</v>
      </c>
      <c r="K779" s="30" t="s">
        <v>3571</v>
      </c>
    </row>
    <row r="780" spans="8:11" x14ac:dyDescent="0.25">
      <c r="H780" s="30">
        <v>3522</v>
      </c>
      <c r="I780" s="30" t="s">
        <v>2539</v>
      </c>
      <c r="J780" s="30" t="s">
        <v>3820</v>
      </c>
      <c r="K780" s="30" t="s">
        <v>3542</v>
      </c>
    </row>
    <row r="781" spans="8:11" x14ac:dyDescent="0.25">
      <c r="H781" s="30">
        <v>3523</v>
      </c>
      <c r="I781" s="30" t="s">
        <v>2540</v>
      </c>
      <c r="J781" s="30" t="s">
        <v>4296</v>
      </c>
      <c r="K781" s="30" t="s">
        <v>3579</v>
      </c>
    </row>
    <row r="782" spans="8:11" x14ac:dyDescent="0.25">
      <c r="H782" s="30">
        <v>3526</v>
      </c>
      <c r="I782" s="30" t="s">
        <v>2541</v>
      </c>
      <c r="J782" s="30" t="s">
        <v>3868</v>
      </c>
      <c r="K782" s="30" t="s">
        <v>3529</v>
      </c>
    </row>
    <row r="783" spans="8:11" x14ac:dyDescent="0.25">
      <c r="H783" s="30">
        <v>3527</v>
      </c>
      <c r="I783" s="30" t="s">
        <v>2542</v>
      </c>
      <c r="J783" s="30" t="s">
        <v>4294</v>
      </c>
      <c r="K783" s="30" t="s">
        <v>3560</v>
      </c>
    </row>
    <row r="784" spans="8:11" x14ac:dyDescent="0.25">
      <c r="H784" s="30">
        <v>3528</v>
      </c>
      <c r="I784" s="30" t="s">
        <v>2543</v>
      </c>
      <c r="J784" s="30" t="s">
        <v>4297</v>
      </c>
      <c r="K784" s="30" t="s">
        <v>3528</v>
      </c>
    </row>
    <row r="785" spans="8:11" x14ac:dyDescent="0.25">
      <c r="H785" s="30">
        <v>3529</v>
      </c>
      <c r="I785" s="30" t="s">
        <v>2544</v>
      </c>
      <c r="J785" s="30" t="s">
        <v>4294</v>
      </c>
      <c r="K785" s="30" t="s">
        <v>3560</v>
      </c>
    </row>
    <row r="786" spans="8:11" x14ac:dyDescent="0.25">
      <c r="H786" s="30">
        <v>3530</v>
      </c>
      <c r="I786" s="30" t="s">
        <v>2545</v>
      </c>
      <c r="J786" s="30" t="s">
        <v>4294</v>
      </c>
      <c r="K786" s="30" t="s">
        <v>3560</v>
      </c>
    </row>
    <row r="787" spans="8:11" x14ac:dyDescent="0.25">
      <c r="H787" s="30">
        <v>3531</v>
      </c>
      <c r="I787" s="30" t="s">
        <v>2546</v>
      </c>
      <c r="J787" s="30" t="s">
        <v>4296</v>
      </c>
      <c r="K787" s="30" t="s">
        <v>3542</v>
      </c>
    </row>
    <row r="788" spans="8:11" x14ac:dyDescent="0.25">
      <c r="H788" s="30">
        <v>3532</v>
      </c>
      <c r="I788" s="30" t="s">
        <v>2547</v>
      </c>
      <c r="J788" s="30" t="s">
        <v>4294</v>
      </c>
      <c r="K788" s="30" t="s">
        <v>3564</v>
      </c>
    </row>
    <row r="789" spans="8:11" x14ac:dyDescent="0.25">
      <c r="H789" s="30">
        <v>3533</v>
      </c>
      <c r="I789" s="30" t="s">
        <v>2548</v>
      </c>
      <c r="J789" s="30" t="s">
        <v>3868</v>
      </c>
      <c r="K789" s="30" t="s">
        <v>3529</v>
      </c>
    </row>
    <row r="790" spans="8:11" x14ac:dyDescent="0.25">
      <c r="H790" s="30">
        <v>3535</v>
      </c>
      <c r="I790" s="30" t="s">
        <v>2549</v>
      </c>
      <c r="J790" s="30" t="s">
        <v>4296</v>
      </c>
      <c r="K790" s="30" t="s">
        <v>3559</v>
      </c>
    </row>
    <row r="791" spans="8:11" x14ac:dyDescent="0.25">
      <c r="H791" s="30">
        <v>3536</v>
      </c>
      <c r="I791" s="30" t="s">
        <v>2550</v>
      </c>
      <c r="J791" s="30" t="s">
        <v>4294</v>
      </c>
      <c r="K791" s="30" t="s">
        <v>3579</v>
      </c>
    </row>
    <row r="792" spans="8:11" x14ac:dyDescent="0.25">
      <c r="H792" s="30">
        <v>3537</v>
      </c>
      <c r="I792" s="30" t="s">
        <v>2551</v>
      </c>
      <c r="J792" s="30" t="s">
        <v>3868</v>
      </c>
      <c r="K792" s="30" t="s">
        <v>3528</v>
      </c>
    </row>
    <row r="793" spans="8:11" x14ac:dyDescent="0.25">
      <c r="H793" s="30">
        <v>3540</v>
      </c>
      <c r="I793" s="30" t="s">
        <v>2552</v>
      </c>
      <c r="J793" s="30" t="s">
        <v>4054</v>
      </c>
      <c r="K793" s="30" t="s">
        <v>3556</v>
      </c>
    </row>
    <row r="794" spans="8:11" x14ac:dyDescent="0.25">
      <c r="H794" s="30">
        <v>3541</v>
      </c>
      <c r="I794" s="30" t="s">
        <v>2553</v>
      </c>
      <c r="J794" s="30" t="s">
        <v>4193</v>
      </c>
      <c r="K794" s="30" t="s">
        <v>3546</v>
      </c>
    </row>
    <row r="795" spans="8:11" x14ac:dyDescent="0.25">
      <c r="H795" s="30">
        <v>3543</v>
      </c>
      <c r="I795" s="30" t="s">
        <v>2554</v>
      </c>
      <c r="J795" s="30" t="s">
        <v>4296</v>
      </c>
      <c r="K795" s="30" t="s">
        <v>3566</v>
      </c>
    </row>
    <row r="796" spans="8:11" x14ac:dyDescent="0.25">
      <c r="H796" s="30">
        <v>3545</v>
      </c>
      <c r="I796" s="30" t="s">
        <v>2555</v>
      </c>
      <c r="J796" s="30" t="s">
        <v>4294</v>
      </c>
      <c r="K796" s="30" t="s">
        <v>3560</v>
      </c>
    </row>
    <row r="797" spans="8:11" x14ac:dyDescent="0.25">
      <c r="H797" s="30">
        <v>3546</v>
      </c>
      <c r="I797" s="30" t="s">
        <v>2556</v>
      </c>
      <c r="J797" s="30" t="s">
        <v>4301</v>
      </c>
      <c r="K797" s="30" t="s">
        <v>3580</v>
      </c>
    </row>
    <row r="798" spans="8:11" x14ac:dyDescent="0.25">
      <c r="H798" s="30">
        <v>3548</v>
      </c>
      <c r="I798" s="30" t="s">
        <v>2557</v>
      </c>
      <c r="J798" s="30" t="s">
        <v>3868</v>
      </c>
      <c r="K798" s="30" t="s">
        <v>3529</v>
      </c>
    </row>
    <row r="799" spans="8:11" x14ac:dyDescent="0.25">
      <c r="H799" s="30">
        <v>3550</v>
      </c>
      <c r="I799" s="30" t="s">
        <v>2558</v>
      </c>
      <c r="J799" s="30" t="s">
        <v>3868</v>
      </c>
      <c r="K799" s="30" t="s">
        <v>3559</v>
      </c>
    </row>
    <row r="800" spans="8:11" x14ac:dyDescent="0.25">
      <c r="H800" s="30">
        <v>3551</v>
      </c>
      <c r="I800" s="30" t="s">
        <v>2559</v>
      </c>
      <c r="J800" s="30" t="s">
        <v>4193</v>
      </c>
      <c r="K800" s="30" t="s">
        <v>3559</v>
      </c>
    </row>
    <row r="801" spans="8:11" x14ac:dyDescent="0.25">
      <c r="H801" s="30">
        <v>3552</v>
      </c>
      <c r="I801" s="30" t="s">
        <v>2560</v>
      </c>
      <c r="J801" s="30" t="s">
        <v>4193</v>
      </c>
      <c r="K801" s="30" t="s">
        <v>3520</v>
      </c>
    </row>
    <row r="802" spans="8:11" x14ac:dyDescent="0.25">
      <c r="H802" s="30">
        <v>3555</v>
      </c>
      <c r="I802" s="30" t="s">
        <v>2561</v>
      </c>
      <c r="J802" s="30" t="s">
        <v>4294</v>
      </c>
      <c r="K802" s="30" t="s">
        <v>3560</v>
      </c>
    </row>
    <row r="803" spans="8:11" x14ac:dyDescent="0.25">
      <c r="H803" s="30">
        <v>3556</v>
      </c>
      <c r="I803" s="30" t="s">
        <v>2562</v>
      </c>
      <c r="J803" s="30" t="s">
        <v>4294</v>
      </c>
      <c r="K803" s="30" t="s">
        <v>3560</v>
      </c>
    </row>
    <row r="804" spans="8:11" x14ac:dyDescent="0.25">
      <c r="H804" s="30">
        <v>3557</v>
      </c>
      <c r="I804" s="30" t="s">
        <v>2563</v>
      </c>
      <c r="J804" s="30" t="s">
        <v>3881</v>
      </c>
      <c r="K804" s="30" t="s">
        <v>3516</v>
      </c>
    </row>
    <row r="805" spans="8:11" x14ac:dyDescent="0.25">
      <c r="H805" s="30">
        <v>3558</v>
      </c>
      <c r="I805" s="30" t="s">
        <v>2564</v>
      </c>
      <c r="J805" s="30" t="s">
        <v>4295</v>
      </c>
      <c r="K805" s="30" t="s">
        <v>3551</v>
      </c>
    </row>
    <row r="806" spans="8:11" x14ac:dyDescent="0.25">
      <c r="H806" s="30">
        <v>3563</v>
      </c>
      <c r="I806" s="30" t="s">
        <v>2565</v>
      </c>
      <c r="J806" s="30" t="s">
        <v>4296</v>
      </c>
      <c r="K806" s="30" t="s">
        <v>3559</v>
      </c>
    </row>
    <row r="807" spans="8:11" x14ac:dyDescent="0.25">
      <c r="H807" s="30">
        <v>3564</v>
      </c>
      <c r="I807" s="30" t="s">
        <v>2566</v>
      </c>
      <c r="J807" s="30" t="s">
        <v>4295</v>
      </c>
      <c r="K807" s="30" t="s">
        <v>3563</v>
      </c>
    </row>
    <row r="808" spans="8:11" x14ac:dyDescent="0.25">
      <c r="H808" s="30">
        <v>3567</v>
      </c>
      <c r="I808" s="30" t="s">
        <v>2567</v>
      </c>
      <c r="J808" s="30" t="s">
        <v>4294</v>
      </c>
      <c r="K808" s="30" t="s">
        <v>3549</v>
      </c>
    </row>
    <row r="809" spans="8:11" x14ac:dyDescent="0.25">
      <c r="H809" s="30">
        <v>3570</v>
      </c>
      <c r="I809" s="30" t="s">
        <v>2568</v>
      </c>
      <c r="J809" s="30" t="s">
        <v>4298</v>
      </c>
      <c r="K809" s="30" t="s">
        <v>3569</v>
      </c>
    </row>
    <row r="810" spans="8:11" x14ac:dyDescent="0.25">
      <c r="H810" s="30">
        <v>3576</v>
      </c>
      <c r="I810" s="30" t="s">
        <v>2569</v>
      </c>
      <c r="J810" s="30" t="s">
        <v>4296</v>
      </c>
      <c r="K810" s="30" t="s">
        <v>3564</v>
      </c>
    </row>
    <row r="811" spans="8:11" x14ac:dyDescent="0.25">
      <c r="H811" s="30">
        <v>3577</v>
      </c>
      <c r="I811" s="30" t="s">
        <v>2570</v>
      </c>
      <c r="J811" s="30" t="s">
        <v>4054</v>
      </c>
      <c r="K811" s="30" t="s">
        <v>3563</v>
      </c>
    </row>
    <row r="812" spans="8:11" x14ac:dyDescent="0.25">
      <c r="H812" s="30">
        <v>3580</v>
      </c>
      <c r="I812" s="30" t="s">
        <v>2571</v>
      </c>
      <c r="J812" s="30" t="s">
        <v>4193</v>
      </c>
      <c r="K812" s="30" t="s">
        <v>3559</v>
      </c>
    </row>
    <row r="813" spans="8:11" x14ac:dyDescent="0.25">
      <c r="H813" s="30">
        <v>3581</v>
      </c>
      <c r="I813" s="30" t="s">
        <v>2572</v>
      </c>
      <c r="J813" s="30" t="s">
        <v>4294</v>
      </c>
      <c r="K813" s="30" t="s">
        <v>3549</v>
      </c>
    </row>
    <row r="814" spans="8:11" x14ac:dyDescent="0.25">
      <c r="H814" s="30">
        <v>3583</v>
      </c>
      <c r="I814" s="30" t="s">
        <v>2573</v>
      </c>
      <c r="J814" s="30" t="s">
        <v>4294</v>
      </c>
      <c r="K814" s="30" t="s">
        <v>3559</v>
      </c>
    </row>
    <row r="815" spans="8:11" x14ac:dyDescent="0.25">
      <c r="H815" s="30">
        <v>3587</v>
      </c>
      <c r="I815" s="30" t="s">
        <v>2574</v>
      </c>
      <c r="J815" s="30" t="s">
        <v>4193</v>
      </c>
      <c r="K815" s="30" t="s">
        <v>3530</v>
      </c>
    </row>
    <row r="816" spans="8:11" x14ac:dyDescent="0.25">
      <c r="H816" s="30">
        <v>3588</v>
      </c>
      <c r="I816" s="30" t="s">
        <v>2575</v>
      </c>
      <c r="J816" s="30" t="s">
        <v>4294</v>
      </c>
      <c r="K816" s="30" t="s">
        <v>3560</v>
      </c>
    </row>
    <row r="817" spans="8:11" x14ac:dyDescent="0.25">
      <c r="H817" s="30">
        <v>3591</v>
      </c>
      <c r="I817" s="30" t="s">
        <v>2576</v>
      </c>
      <c r="J817" s="30" t="s">
        <v>4296</v>
      </c>
      <c r="K817" s="30" t="s">
        <v>3542</v>
      </c>
    </row>
    <row r="818" spans="8:11" x14ac:dyDescent="0.25">
      <c r="H818" s="30">
        <v>3593</v>
      </c>
      <c r="I818" s="30" t="s">
        <v>2577</v>
      </c>
      <c r="J818" s="30" t="s">
        <v>3868</v>
      </c>
      <c r="K818" s="30" t="s">
        <v>3524</v>
      </c>
    </row>
    <row r="819" spans="8:11" x14ac:dyDescent="0.25">
      <c r="H819" s="30">
        <v>3594</v>
      </c>
      <c r="I819" s="30" t="s">
        <v>2578</v>
      </c>
      <c r="J819" s="30" t="s">
        <v>4054</v>
      </c>
      <c r="K819" s="30" t="s">
        <v>3563</v>
      </c>
    </row>
    <row r="820" spans="8:11" x14ac:dyDescent="0.25">
      <c r="H820" s="30">
        <v>3596</v>
      </c>
      <c r="I820" s="30" t="s">
        <v>2579</v>
      </c>
      <c r="J820" s="30" t="s">
        <v>4295</v>
      </c>
      <c r="K820" s="30" t="s">
        <v>3551</v>
      </c>
    </row>
    <row r="821" spans="8:11" x14ac:dyDescent="0.25">
      <c r="H821" s="30">
        <v>3597</v>
      </c>
      <c r="I821" s="30" t="s">
        <v>2580</v>
      </c>
      <c r="J821" s="30" t="s">
        <v>3868</v>
      </c>
      <c r="K821" s="30" t="s">
        <v>3529</v>
      </c>
    </row>
    <row r="822" spans="8:11" x14ac:dyDescent="0.25">
      <c r="H822" s="30">
        <v>3605</v>
      </c>
      <c r="I822" s="30" t="s">
        <v>2581</v>
      </c>
      <c r="J822" s="30" t="s">
        <v>3868</v>
      </c>
      <c r="K822" s="30" t="s">
        <v>3529</v>
      </c>
    </row>
    <row r="823" spans="8:11" x14ac:dyDescent="0.25">
      <c r="H823" s="30">
        <v>3607</v>
      </c>
      <c r="I823" s="30" t="s">
        <v>2582</v>
      </c>
      <c r="J823" s="30" t="s">
        <v>3868</v>
      </c>
      <c r="K823" s="30" t="s">
        <v>3521</v>
      </c>
    </row>
    <row r="824" spans="8:11" x14ac:dyDescent="0.25">
      <c r="H824" s="30">
        <v>3609</v>
      </c>
      <c r="I824" s="30" t="s">
        <v>2583</v>
      </c>
      <c r="J824" s="30" t="s">
        <v>3868</v>
      </c>
      <c r="K824" s="30" t="s">
        <v>3542</v>
      </c>
    </row>
    <row r="825" spans="8:11" x14ac:dyDescent="0.25">
      <c r="H825" s="30">
        <v>3611</v>
      </c>
      <c r="I825" s="30" t="s">
        <v>2584</v>
      </c>
      <c r="J825" s="30" t="s">
        <v>4054</v>
      </c>
      <c r="K825" s="30" t="s">
        <v>3563</v>
      </c>
    </row>
    <row r="826" spans="8:11" x14ac:dyDescent="0.25">
      <c r="H826" s="30">
        <v>3615</v>
      </c>
      <c r="I826" s="30" t="s">
        <v>2585</v>
      </c>
      <c r="J826" s="30" t="s">
        <v>4296</v>
      </c>
      <c r="K826" s="30" t="s">
        <v>3578</v>
      </c>
    </row>
    <row r="827" spans="8:11" x14ac:dyDescent="0.25">
      <c r="H827" s="30">
        <v>3617</v>
      </c>
      <c r="I827" s="30" t="s">
        <v>2586</v>
      </c>
      <c r="J827" s="30" t="s">
        <v>4193</v>
      </c>
      <c r="K827" s="30" t="s">
        <v>3570</v>
      </c>
    </row>
    <row r="828" spans="8:11" x14ac:dyDescent="0.25">
      <c r="H828" s="30">
        <v>3622</v>
      </c>
      <c r="I828" s="30" t="s">
        <v>2587</v>
      </c>
      <c r="J828" s="30" t="s">
        <v>4296</v>
      </c>
      <c r="K828" s="30" t="s">
        <v>3578</v>
      </c>
    </row>
    <row r="829" spans="8:11" x14ac:dyDescent="0.25">
      <c r="H829" s="30">
        <v>3623</v>
      </c>
      <c r="I829" s="30" t="s">
        <v>2588</v>
      </c>
      <c r="J829" s="30" t="s">
        <v>4296</v>
      </c>
      <c r="K829" s="30" t="s">
        <v>3578</v>
      </c>
    </row>
    <row r="830" spans="8:11" x14ac:dyDescent="0.25">
      <c r="H830" s="30">
        <v>3624</v>
      </c>
      <c r="I830" s="30" t="s">
        <v>2589</v>
      </c>
      <c r="J830" s="30" t="s">
        <v>3868</v>
      </c>
      <c r="K830" s="30" t="s">
        <v>3542</v>
      </c>
    </row>
    <row r="831" spans="8:11" x14ac:dyDescent="0.25">
      <c r="H831" s="30">
        <v>3625</v>
      </c>
      <c r="I831" s="30" t="s">
        <v>2590</v>
      </c>
      <c r="J831" s="30" t="s">
        <v>4054</v>
      </c>
      <c r="K831" s="30" t="s">
        <v>3521</v>
      </c>
    </row>
    <row r="832" spans="8:11" x14ac:dyDescent="0.25">
      <c r="H832" s="30">
        <v>3628</v>
      </c>
      <c r="I832" s="30" t="s">
        <v>2591</v>
      </c>
      <c r="J832" s="30" t="s">
        <v>4193</v>
      </c>
      <c r="K832" s="30" t="s">
        <v>3570</v>
      </c>
    </row>
    <row r="833" spans="8:11" x14ac:dyDescent="0.25">
      <c r="H833" s="30">
        <v>3629</v>
      </c>
      <c r="I833" s="30" t="s">
        <v>2592</v>
      </c>
      <c r="J833" s="30" t="s">
        <v>4301</v>
      </c>
      <c r="K833" s="30" t="s">
        <v>3516</v>
      </c>
    </row>
    <row r="834" spans="8:11" x14ac:dyDescent="0.25">
      <c r="H834" s="30">
        <v>3630</v>
      </c>
      <c r="I834" s="30" t="s">
        <v>2593</v>
      </c>
      <c r="J834" s="30" t="s">
        <v>4296</v>
      </c>
      <c r="K834" s="30" t="s">
        <v>3577</v>
      </c>
    </row>
    <row r="835" spans="8:11" x14ac:dyDescent="0.25">
      <c r="H835" s="30">
        <v>3631</v>
      </c>
      <c r="I835" s="30" t="s">
        <v>2594</v>
      </c>
      <c r="J835" s="30" t="s">
        <v>3868</v>
      </c>
      <c r="K835" s="30" t="s">
        <v>3553</v>
      </c>
    </row>
    <row r="836" spans="8:11" x14ac:dyDescent="0.25">
      <c r="H836" s="30">
        <v>3632</v>
      </c>
      <c r="I836" s="30" t="s">
        <v>2595</v>
      </c>
      <c r="J836" s="30" t="s">
        <v>4295</v>
      </c>
      <c r="K836" s="30" t="s">
        <v>3581</v>
      </c>
    </row>
    <row r="837" spans="8:11" x14ac:dyDescent="0.25">
      <c r="H837" s="30">
        <v>3642</v>
      </c>
      <c r="I837" s="30" t="s">
        <v>2596</v>
      </c>
      <c r="J837" s="30" t="s">
        <v>4193</v>
      </c>
      <c r="K837" s="30" t="s">
        <v>3530</v>
      </c>
    </row>
    <row r="838" spans="8:11" x14ac:dyDescent="0.25">
      <c r="H838" s="30">
        <v>3645</v>
      </c>
      <c r="I838" s="30" t="s">
        <v>2597</v>
      </c>
      <c r="J838" s="30" t="s">
        <v>3868</v>
      </c>
      <c r="K838" s="30" t="s">
        <v>3545</v>
      </c>
    </row>
    <row r="839" spans="8:11" x14ac:dyDescent="0.25">
      <c r="H839" s="30">
        <v>3646</v>
      </c>
      <c r="I839" s="30" t="s">
        <v>2598</v>
      </c>
      <c r="J839" s="30" t="s">
        <v>3868</v>
      </c>
      <c r="K839" s="30" t="s">
        <v>3529</v>
      </c>
    </row>
    <row r="840" spans="8:11" x14ac:dyDescent="0.25">
      <c r="H840" s="30">
        <v>3652</v>
      </c>
      <c r="I840" s="30" t="s">
        <v>2599</v>
      </c>
      <c r="J840" s="30" t="s">
        <v>4054</v>
      </c>
      <c r="K840" s="30" t="s">
        <v>3563</v>
      </c>
    </row>
    <row r="841" spans="8:11" x14ac:dyDescent="0.25">
      <c r="H841" s="30">
        <v>3653</v>
      </c>
      <c r="I841" s="30" t="s">
        <v>2600</v>
      </c>
      <c r="J841" s="30" t="s">
        <v>3868</v>
      </c>
      <c r="K841" s="30" t="s">
        <v>3521</v>
      </c>
    </row>
    <row r="842" spans="8:11" x14ac:dyDescent="0.25">
      <c r="H842" s="30">
        <v>3661</v>
      </c>
      <c r="I842" s="30" t="s">
        <v>2601</v>
      </c>
      <c r="J842" s="30" t="s">
        <v>4294</v>
      </c>
      <c r="K842" s="30" t="s">
        <v>3560</v>
      </c>
    </row>
    <row r="843" spans="8:11" x14ac:dyDescent="0.25">
      <c r="H843" s="30">
        <v>3663</v>
      </c>
      <c r="I843" s="30" t="s">
        <v>2602</v>
      </c>
      <c r="J843" s="30" t="s">
        <v>4193</v>
      </c>
      <c r="K843" s="30" t="s">
        <v>3564</v>
      </c>
    </row>
    <row r="844" spans="8:11" x14ac:dyDescent="0.25">
      <c r="H844" s="30">
        <v>3664</v>
      </c>
      <c r="I844" s="30" t="s">
        <v>2603</v>
      </c>
      <c r="J844" s="30" t="s">
        <v>4295</v>
      </c>
      <c r="K844" s="30" t="s">
        <v>3569</v>
      </c>
    </row>
    <row r="845" spans="8:11" x14ac:dyDescent="0.25">
      <c r="H845" s="30">
        <v>3665</v>
      </c>
      <c r="I845" s="30" t="s">
        <v>2604</v>
      </c>
      <c r="J845" s="30" t="s">
        <v>4193</v>
      </c>
      <c r="K845" s="30" t="s">
        <v>3529</v>
      </c>
    </row>
    <row r="846" spans="8:11" x14ac:dyDescent="0.25">
      <c r="H846" s="30">
        <v>3666</v>
      </c>
      <c r="I846" s="30" t="s">
        <v>2605</v>
      </c>
      <c r="J846" s="30" t="s">
        <v>4296</v>
      </c>
      <c r="K846" s="30" t="s">
        <v>3579</v>
      </c>
    </row>
    <row r="847" spans="8:11" x14ac:dyDescent="0.25">
      <c r="H847" s="30">
        <v>3669</v>
      </c>
      <c r="I847" s="30" t="s">
        <v>2606</v>
      </c>
      <c r="J847" s="30" t="s">
        <v>4296</v>
      </c>
      <c r="K847" s="30" t="s">
        <v>3562</v>
      </c>
    </row>
    <row r="848" spans="8:11" x14ac:dyDescent="0.25">
      <c r="H848" s="30">
        <v>3672</v>
      </c>
      <c r="I848" s="30" t="s">
        <v>2607</v>
      </c>
      <c r="J848" s="30" t="s">
        <v>4295</v>
      </c>
      <c r="K848" s="30" t="s">
        <v>3546</v>
      </c>
    </row>
    <row r="849" spans="8:11" x14ac:dyDescent="0.25">
      <c r="H849" s="30">
        <v>3673</v>
      </c>
      <c r="I849" s="30" t="s">
        <v>2608</v>
      </c>
      <c r="J849" s="30" t="s">
        <v>4296</v>
      </c>
      <c r="K849" s="30" t="s">
        <v>3578</v>
      </c>
    </row>
    <row r="850" spans="8:11" x14ac:dyDescent="0.25">
      <c r="H850" s="30">
        <v>3675</v>
      </c>
      <c r="I850" s="30" t="s">
        <v>2609</v>
      </c>
      <c r="J850" s="30" t="s">
        <v>4294</v>
      </c>
      <c r="K850" s="30" t="s">
        <v>3542</v>
      </c>
    </row>
    <row r="851" spans="8:11" x14ac:dyDescent="0.25">
      <c r="H851" s="30">
        <v>3679</v>
      </c>
      <c r="I851" s="30" t="s">
        <v>2610</v>
      </c>
      <c r="J851" s="30" t="s">
        <v>3868</v>
      </c>
      <c r="K851" s="30" t="s">
        <v>3530</v>
      </c>
    </row>
    <row r="852" spans="8:11" x14ac:dyDescent="0.25">
      <c r="H852" s="30">
        <v>3680</v>
      </c>
      <c r="I852" s="30" t="s">
        <v>2611</v>
      </c>
      <c r="J852" s="30" t="s">
        <v>4294</v>
      </c>
      <c r="K852" s="30" t="s">
        <v>3559</v>
      </c>
    </row>
    <row r="853" spans="8:11" x14ac:dyDescent="0.25">
      <c r="H853" s="30">
        <v>3682</v>
      </c>
      <c r="I853" s="30" t="s">
        <v>2612</v>
      </c>
      <c r="J853" s="30" t="s">
        <v>4295</v>
      </c>
      <c r="K853" s="30" t="s">
        <v>3567</v>
      </c>
    </row>
    <row r="854" spans="8:11" x14ac:dyDescent="0.25">
      <c r="H854" s="30">
        <v>3684</v>
      </c>
      <c r="I854" s="30" t="s">
        <v>2613</v>
      </c>
      <c r="J854" s="30" t="s">
        <v>4295</v>
      </c>
      <c r="K854" s="30" t="s">
        <v>3546</v>
      </c>
    </row>
    <row r="855" spans="8:11" x14ac:dyDescent="0.25">
      <c r="H855" s="30">
        <v>3685</v>
      </c>
      <c r="I855" s="30" t="s">
        <v>2614</v>
      </c>
      <c r="J855" s="30" t="s">
        <v>4296</v>
      </c>
      <c r="K855" s="30" t="s">
        <v>3579</v>
      </c>
    </row>
    <row r="856" spans="8:11" x14ac:dyDescent="0.25">
      <c r="H856" s="30">
        <v>3686</v>
      </c>
      <c r="I856" s="30" t="s">
        <v>2615</v>
      </c>
      <c r="J856" s="30" t="s">
        <v>4294</v>
      </c>
      <c r="K856" s="30" t="s">
        <v>3564</v>
      </c>
    </row>
    <row r="857" spans="8:11" x14ac:dyDescent="0.25">
      <c r="H857" s="30">
        <v>3687</v>
      </c>
      <c r="I857" s="30" t="s">
        <v>2616</v>
      </c>
      <c r="J857" s="30" t="s">
        <v>4302</v>
      </c>
      <c r="K857" s="30" t="s">
        <v>3581</v>
      </c>
    </row>
    <row r="858" spans="8:11" x14ac:dyDescent="0.25">
      <c r="H858" s="30">
        <v>3689</v>
      </c>
      <c r="I858" s="30" t="s">
        <v>2617</v>
      </c>
      <c r="J858" s="30" t="s">
        <v>3868</v>
      </c>
      <c r="K858" s="30" t="s">
        <v>3529</v>
      </c>
    </row>
    <row r="859" spans="8:11" x14ac:dyDescent="0.25">
      <c r="H859" s="30">
        <v>3691</v>
      </c>
      <c r="I859" s="30" t="s">
        <v>2618</v>
      </c>
      <c r="J859" s="30" t="s">
        <v>4296</v>
      </c>
      <c r="K859" s="30" t="s">
        <v>3564</v>
      </c>
    </row>
    <row r="860" spans="8:11" x14ac:dyDescent="0.25">
      <c r="H860" s="30">
        <v>3693</v>
      </c>
      <c r="I860" s="30" t="s">
        <v>2619</v>
      </c>
      <c r="J860" s="30" t="s">
        <v>4054</v>
      </c>
      <c r="K860" s="30" t="s">
        <v>3563</v>
      </c>
    </row>
    <row r="861" spans="8:11" x14ac:dyDescent="0.25">
      <c r="H861" s="30">
        <v>3694</v>
      </c>
      <c r="I861" s="30" t="s">
        <v>2620</v>
      </c>
      <c r="J861" s="30" t="s">
        <v>4295</v>
      </c>
      <c r="K861" s="30" t="s">
        <v>3551</v>
      </c>
    </row>
    <row r="862" spans="8:11" x14ac:dyDescent="0.25">
      <c r="H862" s="30">
        <v>3701</v>
      </c>
      <c r="I862" s="30" t="s">
        <v>2621</v>
      </c>
      <c r="J862" s="30" t="s">
        <v>4054</v>
      </c>
      <c r="K862" s="30" t="s">
        <v>3541</v>
      </c>
    </row>
    <row r="863" spans="8:11" x14ac:dyDescent="0.25">
      <c r="H863" s="30">
        <v>3702</v>
      </c>
      <c r="I863" s="30" t="s">
        <v>2622</v>
      </c>
      <c r="J863" s="30" t="s">
        <v>4297</v>
      </c>
      <c r="K863" s="30" t="s">
        <v>3528</v>
      </c>
    </row>
    <row r="864" spans="8:11" x14ac:dyDescent="0.25">
      <c r="H864" s="30">
        <v>3703</v>
      </c>
      <c r="I864" s="30" t="s">
        <v>2623</v>
      </c>
      <c r="J864" s="30" t="s">
        <v>3852</v>
      </c>
      <c r="K864" s="30" t="s">
        <v>3519</v>
      </c>
    </row>
    <row r="865" spans="8:11" x14ac:dyDescent="0.25">
      <c r="H865" s="30">
        <v>3704</v>
      </c>
      <c r="I865" s="30" t="s">
        <v>2624</v>
      </c>
      <c r="J865" s="30" t="s">
        <v>4295</v>
      </c>
      <c r="K865" s="30" t="s">
        <v>3551</v>
      </c>
    </row>
    <row r="866" spans="8:11" x14ac:dyDescent="0.25">
      <c r="H866" s="30">
        <v>3705</v>
      </c>
      <c r="I866" s="30" t="s">
        <v>2625</v>
      </c>
      <c r="J866" s="30" t="s">
        <v>4049</v>
      </c>
      <c r="K866" s="30" t="s">
        <v>3527</v>
      </c>
    </row>
    <row r="867" spans="8:11" x14ac:dyDescent="0.25">
      <c r="H867" s="30">
        <v>3706</v>
      </c>
      <c r="I867" s="30" t="s">
        <v>2626</v>
      </c>
      <c r="J867" s="30" t="s">
        <v>4054</v>
      </c>
      <c r="K867" s="30" t="s">
        <v>3541</v>
      </c>
    </row>
    <row r="868" spans="8:11" x14ac:dyDescent="0.25">
      <c r="H868" s="30">
        <v>3707</v>
      </c>
      <c r="I868" s="30" t="s">
        <v>2627</v>
      </c>
      <c r="J868" s="30" t="s">
        <v>4294</v>
      </c>
      <c r="K868" s="30" t="s">
        <v>3552</v>
      </c>
    </row>
    <row r="869" spans="8:11" x14ac:dyDescent="0.25">
      <c r="H869" s="30">
        <v>3708</v>
      </c>
      <c r="I869" s="30" t="s">
        <v>2628</v>
      </c>
      <c r="J869" s="30" t="s">
        <v>4122</v>
      </c>
      <c r="K869" s="30" t="s">
        <v>3534</v>
      </c>
    </row>
    <row r="870" spans="8:11" x14ac:dyDescent="0.25">
      <c r="H870" s="30">
        <v>3709</v>
      </c>
      <c r="I870" s="30" t="s">
        <v>2629</v>
      </c>
      <c r="J870" s="30" t="s">
        <v>4054</v>
      </c>
      <c r="K870" s="30" t="s">
        <v>3541</v>
      </c>
    </row>
    <row r="871" spans="8:11" x14ac:dyDescent="0.25">
      <c r="H871" s="30">
        <v>3710</v>
      </c>
      <c r="I871" s="30" t="s">
        <v>2630</v>
      </c>
      <c r="J871" s="30" t="s">
        <v>3868</v>
      </c>
      <c r="K871" s="30" t="s">
        <v>3529</v>
      </c>
    </row>
    <row r="872" spans="8:11" x14ac:dyDescent="0.25">
      <c r="H872" s="30">
        <v>3711</v>
      </c>
      <c r="I872" s="30" t="s">
        <v>2631</v>
      </c>
      <c r="J872" s="30" t="s">
        <v>4294</v>
      </c>
      <c r="K872" s="30" t="s">
        <v>3549</v>
      </c>
    </row>
    <row r="873" spans="8:11" x14ac:dyDescent="0.25">
      <c r="H873" s="30">
        <v>3712</v>
      </c>
      <c r="I873" s="30" t="s">
        <v>2632</v>
      </c>
      <c r="J873" s="30" t="s">
        <v>4054</v>
      </c>
      <c r="K873" s="30" t="s">
        <v>3577</v>
      </c>
    </row>
    <row r="874" spans="8:11" x14ac:dyDescent="0.25">
      <c r="H874" s="30">
        <v>3713</v>
      </c>
      <c r="I874" s="30" t="s">
        <v>2633</v>
      </c>
      <c r="J874" s="30" t="s">
        <v>4296</v>
      </c>
      <c r="K874" s="30" t="s">
        <v>3564</v>
      </c>
    </row>
    <row r="875" spans="8:11" x14ac:dyDescent="0.25">
      <c r="H875" s="30">
        <v>3714</v>
      </c>
      <c r="I875" s="30" t="s">
        <v>2634</v>
      </c>
      <c r="J875" s="30" t="s">
        <v>4296</v>
      </c>
      <c r="K875" s="30" t="s">
        <v>3542</v>
      </c>
    </row>
    <row r="876" spans="8:11" x14ac:dyDescent="0.25">
      <c r="H876" s="30">
        <v>4102</v>
      </c>
      <c r="I876" s="30" t="s">
        <v>2635</v>
      </c>
      <c r="J876" s="30" t="s">
        <v>4049</v>
      </c>
      <c r="K876" s="30" t="s">
        <v>3527</v>
      </c>
    </row>
    <row r="877" spans="8:11" x14ac:dyDescent="0.25">
      <c r="H877" s="30">
        <v>4104</v>
      </c>
      <c r="I877" s="30" t="s">
        <v>2636</v>
      </c>
      <c r="J877" s="30" t="s">
        <v>4049</v>
      </c>
      <c r="K877" s="30" t="s">
        <v>3527</v>
      </c>
    </row>
    <row r="878" spans="8:11" x14ac:dyDescent="0.25">
      <c r="H878" s="30">
        <v>4105</v>
      </c>
      <c r="I878" s="30" t="s">
        <v>2637</v>
      </c>
      <c r="J878" s="30" t="s">
        <v>4049</v>
      </c>
      <c r="K878" s="30" t="s">
        <v>3527</v>
      </c>
    </row>
    <row r="879" spans="8:11" x14ac:dyDescent="0.25">
      <c r="H879" s="30">
        <v>4106</v>
      </c>
      <c r="I879" s="30" t="s">
        <v>2638</v>
      </c>
      <c r="J879" s="30" t="s">
        <v>4049</v>
      </c>
      <c r="K879" s="30" t="s">
        <v>3527</v>
      </c>
    </row>
    <row r="880" spans="8:11" x14ac:dyDescent="0.25">
      <c r="H880" s="30">
        <v>4107</v>
      </c>
      <c r="I880" s="30" t="s">
        <v>2639</v>
      </c>
      <c r="J880" s="30" t="s">
        <v>4049</v>
      </c>
      <c r="K880" s="30" t="s">
        <v>3527</v>
      </c>
    </row>
    <row r="881" spans="8:11" x14ac:dyDescent="0.25">
      <c r="H881" s="30">
        <v>4108</v>
      </c>
      <c r="I881" s="30" t="s">
        <v>2640</v>
      </c>
      <c r="J881" s="30" t="s">
        <v>4049</v>
      </c>
      <c r="K881" s="30" t="s">
        <v>3527</v>
      </c>
    </row>
    <row r="882" spans="8:11" x14ac:dyDescent="0.25">
      <c r="H882" s="30">
        <v>4109</v>
      </c>
      <c r="I882" s="30" t="s">
        <v>2641</v>
      </c>
      <c r="J882" s="30" t="s">
        <v>4049</v>
      </c>
      <c r="K882" s="30" t="s">
        <v>3527</v>
      </c>
    </row>
    <row r="883" spans="8:11" x14ac:dyDescent="0.25">
      <c r="H883" s="30">
        <v>4111</v>
      </c>
      <c r="I883" s="30" t="s">
        <v>2642</v>
      </c>
      <c r="J883" s="30" t="s">
        <v>4049</v>
      </c>
      <c r="K883" s="30" t="s">
        <v>3527</v>
      </c>
    </row>
    <row r="884" spans="8:11" x14ac:dyDescent="0.25">
      <c r="H884" s="30">
        <v>4113</v>
      </c>
      <c r="I884" s="30" t="s">
        <v>2643</v>
      </c>
      <c r="J884" s="30" t="s">
        <v>3852</v>
      </c>
      <c r="K884" s="30" t="s">
        <v>3519</v>
      </c>
    </row>
    <row r="885" spans="8:11" x14ac:dyDescent="0.25">
      <c r="H885" s="30">
        <v>4114</v>
      </c>
      <c r="I885" s="30" t="s">
        <v>2644</v>
      </c>
      <c r="J885" s="30" t="s">
        <v>4049</v>
      </c>
      <c r="K885" s="30" t="s">
        <v>3527</v>
      </c>
    </row>
    <row r="886" spans="8:11" x14ac:dyDescent="0.25">
      <c r="H886" s="30">
        <v>4116</v>
      </c>
      <c r="I886" s="30" t="s">
        <v>2645</v>
      </c>
      <c r="J886" s="30" t="s">
        <v>4049</v>
      </c>
      <c r="K886" s="30" t="s">
        <v>3527</v>
      </c>
    </row>
    <row r="887" spans="8:11" x14ac:dyDescent="0.25">
      <c r="H887" s="30">
        <v>4119</v>
      </c>
      <c r="I887" s="30" t="s">
        <v>2646</v>
      </c>
      <c r="J887" s="30" t="s">
        <v>4049</v>
      </c>
      <c r="K887" s="30" t="s">
        <v>3527</v>
      </c>
    </row>
    <row r="888" spans="8:11" x14ac:dyDescent="0.25">
      <c r="H888" s="30">
        <v>4120</v>
      </c>
      <c r="I888" s="30" t="s">
        <v>2647</v>
      </c>
      <c r="J888" s="30" t="s">
        <v>4049</v>
      </c>
      <c r="K888" s="30" t="s">
        <v>3527</v>
      </c>
    </row>
    <row r="889" spans="8:11" x14ac:dyDescent="0.25">
      <c r="H889" s="30">
        <v>4121</v>
      </c>
      <c r="I889" s="30" t="s">
        <v>2648</v>
      </c>
      <c r="J889" s="30" t="s">
        <v>4049</v>
      </c>
      <c r="K889" s="30" t="s">
        <v>3527</v>
      </c>
    </row>
    <row r="890" spans="8:11" x14ac:dyDescent="0.25">
      <c r="H890" s="30">
        <v>4123</v>
      </c>
      <c r="I890" s="30" t="s">
        <v>2649</v>
      </c>
      <c r="J890" s="30" t="s">
        <v>4049</v>
      </c>
      <c r="K890" s="30" t="s">
        <v>3527</v>
      </c>
    </row>
    <row r="891" spans="8:11" x14ac:dyDescent="0.25">
      <c r="H891" s="30">
        <v>4126</v>
      </c>
      <c r="I891" s="30" t="s">
        <v>2650</v>
      </c>
      <c r="J891" s="30" t="s">
        <v>4049</v>
      </c>
      <c r="K891" s="30" t="s">
        <v>3527</v>
      </c>
    </row>
    <row r="892" spans="8:11" x14ac:dyDescent="0.25">
      <c r="H892" s="30">
        <v>4127</v>
      </c>
      <c r="I892" s="30" t="s">
        <v>2651</v>
      </c>
      <c r="J892" s="30" t="s">
        <v>4049</v>
      </c>
      <c r="K892" s="30" t="s">
        <v>3527</v>
      </c>
    </row>
    <row r="893" spans="8:11" x14ac:dyDescent="0.25">
      <c r="H893" s="30">
        <v>4128</v>
      </c>
      <c r="I893" s="30" t="s">
        <v>2652</v>
      </c>
      <c r="J893" s="30" t="s">
        <v>4049</v>
      </c>
      <c r="K893" s="30" t="s">
        <v>3527</v>
      </c>
    </row>
    <row r="894" spans="8:11" x14ac:dyDescent="0.25">
      <c r="H894" s="30">
        <v>4129</v>
      </c>
      <c r="I894" s="30" t="s">
        <v>2653</v>
      </c>
      <c r="J894" s="30" t="s">
        <v>4049</v>
      </c>
      <c r="K894" s="30" t="s">
        <v>3527</v>
      </c>
    </row>
    <row r="895" spans="8:11" x14ac:dyDescent="0.25">
      <c r="H895" s="30">
        <v>4130</v>
      </c>
      <c r="I895" s="30" t="s">
        <v>2654</v>
      </c>
      <c r="J895" s="30" t="s">
        <v>4049</v>
      </c>
      <c r="K895" s="30" t="s">
        <v>3527</v>
      </c>
    </row>
    <row r="896" spans="8:11" x14ac:dyDescent="0.25">
      <c r="H896" s="30">
        <v>4131</v>
      </c>
      <c r="I896" s="30" t="s">
        <v>2655</v>
      </c>
      <c r="J896" s="30" t="s">
        <v>4049</v>
      </c>
      <c r="K896" s="30" t="s">
        <v>3527</v>
      </c>
    </row>
    <row r="897" spans="8:11" x14ac:dyDescent="0.25">
      <c r="H897" s="30">
        <v>4133</v>
      </c>
      <c r="I897" s="30" t="s">
        <v>2656</v>
      </c>
      <c r="J897" s="30" t="s">
        <v>4049</v>
      </c>
      <c r="K897" s="30" t="s">
        <v>3527</v>
      </c>
    </row>
    <row r="898" spans="8:11" x14ac:dyDescent="0.25">
      <c r="H898" s="30">
        <v>4137</v>
      </c>
      <c r="I898" s="30" t="s">
        <v>2657</v>
      </c>
      <c r="J898" s="30" t="s">
        <v>4049</v>
      </c>
      <c r="K898" s="30" t="s">
        <v>3527</v>
      </c>
    </row>
    <row r="899" spans="8:11" x14ac:dyDescent="0.25">
      <c r="H899" s="30">
        <v>4138</v>
      </c>
      <c r="I899" s="30" t="s">
        <v>2658</v>
      </c>
      <c r="J899" s="30" t="s">
        <v>4049</v>
      </c>
      <c r="K899" s="30" t="s">
        <v>3527</v>
      </c>
    </row>
    <row r="900" spans="8:11" x14ac:dyDescent="0.25">
      <c r="H900" s="30">
        <v>4139</v>
      </c>
      <c r="I900" s="30" t="s">
        <v>2659</v>
      </c>
      <c r="J900" s="30" t="s">
        <v>4049</v>
      </c>
      <c r="K900" s="30" t="s">
        <v>3527</v>
      </c>
    </row>
    <row r="901" spans="8:11" x14ac:dyDescent="0.25">
      <c r="H901" s="30">
        <v>4141</v>
      </c>
      <c r="I901" s="30" t="s">
        <v>2660</v>
      </c>
      <c r="J901" s="30" t="s">
        <v>4049</v>
      </c>
      <c r="K901" s="30" t="s">
        <v>3527</v>
      </c>
    </row>
    <row r="902" spans="8:11" x14ac:dyDescent="0.25">
      <c r="H902" s="30">
        <v>4142</v>
      </c>
      <c r="I902" s="30" t="s">
        <v>2661</v>
      </c>
      <c r="J902" s="30" t="s">
        <v>4049</v>
      </c>
      <c r="K902" s="30" t="s">
        <v>3527</v>
      </c>
    </row>
    <row r="903" spans="8:11" x14ac:dyDescent="0.25">
      <c r="H903" s="30">
        <v>4147</v>
      </c>
      <c r="I903" s="30" t="s">
        <v>2662</v>
      </c>
      <c r="J903" s="30" t="s">
        <v>4049</v>
      </c>
      <c r="K903" s="30" t="s">
        <v>3527</v>
      </c>
    </row>
    <row r="904" spans="8:11" x14ac:dyDescent="0.25">
      <c r="H904" s="30">
        <v>4148</v>
      </c>
      <c r="I904" s="30" t="s">
        <v>2663</v>
      </c>
      <c r="J904" s="30" t="s">
        <v>4049</v>
      </c>
      <c r="K904" s="30" t="s">
        <v>3527</v>
      </c>
    </row>
    <row r="905" spans="8:11" x14ac:dyDescent="0.25">
      <c r="H905" s="30">
        <v>4152</v>
      </c>
      <c r="I905" s="30" t="s">
        <v>2664</v>
      </c>
      <c r="J905" s="30" t="s">
        <v>4049</v>
      </c>
      <c r="K905" s="30" t="s">
        <v>3527</v>
      </c>
    </row>
    <row r="906" spans="8:11" x14ac:dyDescent="0.25">
      <c r="H906" s="30">
        <v>4153</v>
      </c>
      <c r="I906" s="30" t="s">
        <v>2665</v>
      </c>
      <c r="J906" s="30" t="s">
        <v>4049</v>
      </c>
      <c r="K906" s="30" t="s">
        <v>3527</v>
      </c>
    </row>
    <row r="907" spans="8:11" x14ac:dyDescent="0.25">
      <c r="H907" s="30">
        <v>4154</v>
      </c>
      <c r="I907" s="30" t="s">
        <v>2666</v>
      </c>
      <c r="J907" s="30" t="s">
        <v>4049</v>
      </c>
      <c r="K907" s="30" t="s">
        <v>3527</v>
      </c>
    </row>
    <row r="908" spans="8:11" x14ac:dyDescent="0.25">
      <c r="H908" s="30">
        <v>4155</v>
      </c>
      <c r="I908" s="30" t="s">
        <v>2667</v>
      </c>
      <c r="J908" s="30" t="s">
        <v>4049</v>
      </c>
      <c r="K908" s="30" t="s">
        <v>3527</v>
      </c>
    </row>
    <row r="909" spans="8:11" x14ac:dyDescent="0.25">
      <c r="H909" s="30">
        <v>4157</v>
      </c>
      <c r="I909" s="30" t="s">
        <v>2668</v>
      </c>
      <c r="J909" s="30" t="s">
        <v>4049</v>
      </c>
      <c r="K909" s="30" t="s">
        <v>3527</v>
      </c>
    </row>
    <row r="910" spans="8:11" x14ac:dyDescent="0.25">
      <c r="H910" s="30">
        <v>4160</v>
      </c>
      <c r="I910" s="30" t="s">
        <v>2669</v>
      </c>
      <c r="J910" s="30" t="s">
        <v>4049</v>
      </c>
      <c r="K910" s="30" t="s">
        <v>3527</v>
      </c>
    </row>
    <row r="911" spans="8:11" x14ac:dyDescent="0.25">
      <c r="H911" s="30">
        <v>4161</v>
      </c>
      <c r="I911" s="30" t="s">
        <v>2670</v>
      </c>
      <c r="J911" s="30" t="s">
        <v>4049</v>
      </c>
      <c r="K911" s="30" t="s">
        <v>3527</v>
      </c>
    </row>
    <row r="912" spans="8:11" x14ac:dyDescent="0.25">
      <c r="H912" s="30">
        <v>4162</v>
      </c>
      <c r="I912" s="30" t="s">
        <v>2671</v>
      </c>
      <c r="J912" s="30" t="s">
        <v>4049</v>
      </c>
      <c r="K912" s="30" t="s">
        <v>3527</v>
      </c>
    </row>
    <row r="913" spans="8:11" x14ac:dyDescent="0.25">
      <c r="H913" s="30">
        <v>4163</v>
      </c>
      <c r="I913" s="30" t="s">
        <v>2672</v>
      </c>
      <c r="J913" s="30" t="s">
        <v>4049</v>
      </c>
      <c r="K913" s="30" t="s">
        <v>3527</v>
      </c>
    </row>
    <row r="914" spans="8:11" x14ac:dyDescent="0.25">
      <c r="H914" s="30">
        <v>4164</v>
      </c>
      <c r="I914" s="30" t="s">
        <v>2673</v>
      </c>
      <c r="J914" s="30" t="s">
        <v>4049</v>
      </c>
      <c r="K914" s="30" t="s">
        <v>3527</v>
      </c>
    </row>
    <row r="915" spans="8:11" x14ac:dyDescent="0.25">
      <c r="H915" s="30">
        <v>4167</v>
      </c>
      <c r="I915" s="30" t="s">
        <v>2674</v>
      </c>
      <c r="J915" s="30" t="s">
        <v>4049</v>
      </c>
      <c r="K915" s="30" t="s">
        <v>3527</v>
      </c>
    </row>
    <row r="916" spans="8:11" x14ac:dyDescent="0.25">
      <c r="H916" s="30">
        <v>4168</v>
      </c>
      <c r="I916" s="30" t="s">
        <v>2675</v>
      </c>
      <c r="J916" s="30" t="s">
        <v>4049</v>
      </c>
      <c r="K916" s="30" t="s">
        <v>3527</v>
      </c>
    </row>
    <row r="917" spans="8:11" x14ac:dyDescent="0.25">
      <c r="H917" s="30">
        <v>4171</v>
      </c>
      <c r="I917" s="30" t="s">
        <v>2676</v>
      </c>
      <c r="J917" s="30" t="s">
        <v>3813</v>
      </c>
      <c r="K917" s="30" t="s">
        <v>3527</v>
      </c>
    </row>
    <row r="918" spans="8:11" x14ac:dyDescent="0.25">
      <c r="H918" s="30">
        <v>4173</v>
      </c>
      <c r="I918" s="30" t="s">
        <v>2677</v>
      </c>
      <c r="J918" s="30" t="s">
        <v>4049</v>
      </c>
      <c r="K918" s="30" t="s">
        <v>3527</v>
      </c>
    </row>
    <row r="919" spans="8:11" x14ac:dyDescent="0.25">
      <c r="H919" s="30">
        <v>4174</v>
      </c>
      <c r="I919" s="30" t="s">
        <v>2678</v>
      </c>
      <c r="J919" s="30" t="s">
        <v>4049</v>
      </c>
      <c r="K919" s="30" t="s">
        <v>3527</v>
      </c>
    </row>
    <row r="920" spans="8:11" x14ac:dyDescent="0.25">
      <c r="H920" s="30">
        <v>4175</v>
      </c>
      <c r="I920" s="30" t="s">
        <v>2679</v>
      </c>
      <c r="J920" s="30" t="s">
        <v>4049</v>
      </c>
      <c r="K920" s="30" t="s">
        <v>3527</v>
      </c>
    </row>
    <row r="921" spans="8:11" x14ac:dyDescent="0.25">
      <c r="H921" s="30">
        <v>4183</v>
      </c>
      <c r="I921" s="30" t="s">
        <v>2680</v>
      </c>
      <c r="J921" s="30" t="s">
        <v>4049</v>
      </c>
      <c r="K921" s="30" t="s">
        <v>3527</v>
      </c>
    </row>
    <row r="922" spans="8:11" x14ac:dyDescent="0.25">
      <c r="H922" s="30">
        <v>4188</v>
      </c>
      <c r="I922" s="30" t="s">
        <v>2681</v>
      </c>
      <c r="J922" s="30" t="s">
        <v>4049</v>
      </c>
      <c r="K922" s="30" t="s">
        <v>3527</v>
      </c>
    </row>
    <row r="923" spans="8:11" x14ac:dyDescent="0.25">
      <c r="H923" s="30">
        <v>4190</v>
      </c>
      <c r="I923" s="30" t="s">
        <v>2682</v>
      </c>
      <c r="J923" s="30" t="s">
        <v>4049</v>
      </c>
      <c r="K923" s="30" t="s">
        <v>3527</v>
      </c>
    </row>
    <row r="924" spans="8:11" x14ac:dyDescent="0.25">
      <c r="H924" s="30">
        <v>4192</v>
      </c>
      <c r="I924" s="30" t="s">
        <v>2683</v>
      </c>
      <c r="J924" s="30" t="s">
        <v>4049</v>
      </c>
      <c r="K924" s="30" t="s">
        <v>3527</v>
      </c>
    </row>
    <row r="925" spans="8:11" x14ac:dyDescent="0.25">
      <c r="H925" s="30">
        <v>4198</v>
      </c>
      <c r="I925" s="30" t="s">
        <v>2684</v>
      </c>
      <c r="J925" s="30" t="s">
        <v>4049</v>
      </c>
      <c r="K925" s="30" t="s">
        <v>3527</v>
      </c>
    </row>
    <row r="926" spans="8:11" x14ac:dyDescent="0.25">
      <c r="H926" s="30">
        <v>4205</v>
      </c>
      <c r="I926" s="30" t="s">
        <v>2685</v>
      </c>
      <c r="J926" s="30" t="s">
        <v>3754</v>
      </c>
      <c r="K926" s="30" t="s">
        <v>3515</v>
      </c>
    </row>
    <row r="927" spans="8:11" x14ac:dyDescent="0.25">
      <c r="H927" s="30">
        <v>4207</v>
      </c>
      <c r="I927" s="30" t="s">
        <v>2686</v>
      </c>
      <c r="J927" s="30" t="s">
        <v>3754</v>
      </c>
      <c r="K927" s="30" t="s">
        <v>3515</v>
      </c>
    </row>
    <row r="928" spans="8:11" x14ac:dyDescent="0.25">
      <c r="H928" s="30">
        <v>4303</v>
      </c>
      <c r="I928" s="30" t="s">
        <v>2687</v>
      </c>
      <c r="J928" s="30" t="s">
        <v>3827</v>
      </c>
      <c r="K928" s="30" t="s">
        <v>3518</v>
      </c>
    </row>
    <row r="929" spans="8:11" x14ac:dyDescent="0.25">
      <c r="H929" s="30">
        <v>4304</v>
      </c>
      <c r="I929" s="30" t="s">
        <v>2688</v>
      </c>
      <c r="J929" s="30" t="s">
        <v>3827</v>
      </c>
      <c r="K929" s="30" t="s">
        <v>3518</v>
      </c>
    </row>
    <row r="930" spans="8:11" x14ac:dyDescent="0.25">
      <c r="H930" s="30">
        <v>4305</v>
      </c>
      <c r="I930" s="30" t="s">
        <v>2689</v>
      </c>
      <c r="J930" s="30" t="s">
        <v>3827</v>
      </c>
      <c r="K930" s="30" t="s">
        <v>3518</v>
      </c>
    </row>
    <row r="931" spans="8:11" x14ac:dyDescent="0.25">
      <c r="H931" s="30">
        <v>4306</v>
      </c>
      <c r="I931" s="30" t="s">
        <v>2690</v>
      </c>
      <c r="J931" s="30" t="s">
        <v>3827</v>
      </c>
      <c r="K931" s="30" t="s">
        <v>3518</v>
      </c>
    </row>
    <row r="932" spans="8:11" x14ac:dyDescent="0.25">
      <c r="H932" s="30">
        <v>4401</v>
      </c>
      <c r="I932" s="30" t="s">
        <v>2691</v>
      </c>
      <c r="J932" s="30" t="s">
        <v>3884</v>
      </c>
      <c r="K932" s="30" t="s">
        <v>3522</v>
      </c>
    </row>
    <row r="933" spans="8:11" x14ac:dyDescent="0.25">
      <c r="H933" s="30">
        <v>4402</v>
      </c>
      <c r="I933" s="30" t="s">
        <v>2692</v>
      </c>
      <c r="J933" s="30" t="s">
        <v>3884</v>
      </c>
      <c r="K933" s="30" t="s">
        <v>3522</v>
      </c>
    </row>
    <row r="934" spans="8:11" x14ac:dyDescent="0.25">
      <c r="H934" s="30">
        <v>4406</v>
      </c>
      <c r="I934" s="30" t="s">
        <v>2693</v>
      </c>
      <c r="J934" s="30" t="s">
        <v>3884</v>
      </c>
      <c r="K934" s="30" t="s">
        <v>3522</v>
      </c>
    </row>
    <row r="935" spans="8:11" x14ac:dyDescent="0.25">
      <c r="H935" s="30">
        <v>4413</v>
      </c>
      <c r="I935" s="30" t="s">
        <v>2694</v>
      </c>
      <c r="J935" s="30" t="s">
        <v>3884</v>
      </c>
      <c r="K935" s="30" t="s">
        <v>3522</v>
      </c>
    </row>
    <row r="936" spans="8:11" x14ac:dyDescent="0.25">
      <c r="H936" s="30">
        <v>4414</v>
      </c>
      <c r="I936" s="30" t="s">
        <v>2695</v>
      </c>
      <c r="J936" s="30" t="s">
        <v>3884</v>
      </c>
      <c r="K936" s="30" t="s">
        <v>3522</v>
      </c>
    </row>
    <row r="937" spans="8:11" x14ac:dyDescent="0.25">
      <c r="H937" s="30">
        <v>4416</v>
      </c>
      <c r="I937" s="30" t="s">
        <v>2696</v>
      </c>
      <c r="J937" s="30" t="s">
        <v>3852</v>
      </c>
      <c r="K937" s="30" t="s">
        <v>3519</v>
      </c>
    </row>
    <row r="938" spans="8:11" x14ac:dyDescent="0.25">
      <c r="H938" s="30">
        <v>4417</v>
      </c>
      <c r="I938" s="30" t="s">
        <v>2697</v>
      </c>
      <c r="J938" s="30" t="s">
        <v>3884</v>
      </c>
      <c r="K938" s="30" t="s">
        <v>3522</v>
      </c>
    </row>
    <row r="939" spans="8:11" x14ac:dyDescent="0.25">
      <c r="H939" s="30">
        <v>4419</v>
      </c>
      <c r="I939" s="30" t="s">
        <v>2698</v>
      </c>
      <c r="J939" s="30" t="s">
        <v>3884</v>
      </c>
      <c r="K939" s="30" t="s">
        <v>3522</v>
      </c>
    </row>
    <row r="940" spans="8:11" x14ac:dyDescent="0.25">
      <c r="H940" s="30">
        <v>4420</v>
      </c>
      <c r="I940" s="30" t="s">
        <v>2699</v>
      </c>
      <c r="J940" s="30" t="s">
        <v>3884</v>
      </c>
      <c r="K940" s="30" t="s">
        <v>3522</v>
      </c>
    </row>
    <row r="941" spans="8:11" x14ac:dyDescent="0.25">
      <c r="H941" s="30">
        <v>4426</v>
      </c>
      <c r="I941" s="30" t="s">
        <v>2700</v>
      </c>
      <c r="J941" s="30" t="s">
        <v>3884</v>
      </c>
      <c r="K941" s="30" t="s">
        <v>3522</v>
      </c>
    </row>
    <row r="942" spans="8:11" x14ac:dyDescent="0.25">
      <c r="H942" s="30">
        <v>4429</v>
      </c>
      <c r="I942" s="30" t="s">
        <v>2701</v>
      </c>
      <c r="J942" s="30" t="s">
        <v>3884</v>
      </c>
      <c r="K942" s="30" t="s">
        <v>3522</v>
      </c>
    </row>
    <row r="943" spans="8:11" x14ac:dyDescent="0.25">
      <c r="H943" s="30">
        <v>4430</v>
      </c>
      <c r="I943" s="30" t="s">
        <v>2702</v>
      </c>
      <c r="J943" s="30" t="s">
        <v>3881</v>
      </c>
      <c r="K943" s="30" t="s">
        <v>3516</v>
      </c>
    </row>
    <row r="944" spans="8:11" x14ac:dyDescent="0.25">
      <c r="H944" s="30">
        <v>4432</v>
      </c>
      <c r="I944" s="30" t="s">
        <v>2703</v>
      </c>
      <c r="J944" s="30" t="s">
        <v>3884</v>
      </c>
      <c r="K944" s="30" t="s">
        <v>3522</v>
      </c>
    </row>
    <row r="945" spans="8:11" x14ac:dyDescent="0.25">
      <c r="H945" s="30">
        <v>4433</v>
      </c>
      <c r="I945" s="30" t="s">
        <v>2704</v>
      </c>
      <c r="J945" s="30" t="s">
        <v>3884</v>
      </c>
      <c r="K945" s="30" t="s">
        <v>3522</v>
      </c>
    </row>
    <row r="946" spans="8:11" x14ac:dyDescent="0.25">
      <c r="H946" s="30">
        <v>4438</v>
      </c>
      <c r="I946" s="30" t="s">
        <v>2705</v>
      </c>
      <c r="J946" s="30" t="s">
        <v>3884</v>
      </c>
      <c r="K946" s="30" t="s">
        <v>3522</v>
      </c>
    </row>
    <row r="947" spans="8:11" x14ac:dyDescent="0.25">
      <c r="H947" s="30">
        <v>4439</v>
      </c>
      <c r="I947" s="30" t="s">
        <v>2706</v>
      </c>
      <c r="J947" s="30" t="s">
        <v>3884</v>
      </c>
      <c r="K947" s="30" t="s">
        <v>3522</v>
      </c>
    </row>
    <row r="948" spans="8:11" x14ac:dyDescent="0.25">
      <c r="H948" s="30">
        <v>4502</v>
      </c>
      <c r="I948" s="30" t="s">
        <v>2707</v>
      </c>
      <c r="J948" s="30" t="s">
        <v>3984</v>
      </c>
      <c r="K948" s="30" t="s">
        <v>3520</v>
      </c>
    </row>
    <row r="949" spans="8:11" x14ac:dyDescent="0.25">
      <c r="H949" s="30">
        <v>4503</v>
      </c>
      <c r="I949" s="30" t="s">
        <v>2708</v>
      </c>
      <c r="J949" s="30" t="s">
        <v>3984</v>
      </c>
      <c r="K949" s="30" t="s">
        <v>3557</v>
      </c>
    </row>
    <row r="950" spans="8:11" x14ac:dyDescent="0.25">
      <c r="H950" s="30">
        <v>4506</v>
      </c>
      <c r="I950" s="30" t="s">
        <v>2709</v>
      </c>
      <c r="J950" s="30" t="s">
        <v>3984</v>
      </c>
      <c r="K950" s="30" t="s">
        <v>3525</v>
      </c>
    </row>
    <row r="951" spans="8:11" x14ac:dyDescent="0.25">
      <c r="H951" s="30">
        <v>4510</v>
      </c>
      <c r="I951" s="30" t="s">
        <v>2710</v>
      </c>
      <c r="J951" s="30" t="s">
        <v>3984</v>
      </c>
      <c r="K951" s="30" t="s">
        <v>3525</v>
      </c>
    </row>
    <row r="952" spans="8:11" x14ac:dyDescent="0.25">
      <c r="H952" s="30">
        <v>4513</v>
      </c>
      <c r="I952" s="30" t="s">
        <v>2711</v>
      </c>
      <c r="J952" s="30" t="s">
        <v>3984</v>
      </c>
      <c r="K952" s="30" t="s">
        <v>3525</v>
      </c>
    </row>
    <row r="953" spans="8:11" x14ac:dyDescent="0.25">
      <c r="H953" s="30">
        <v>4523</v>
      </c>
      <c r="I953" s="30" t="s">
        <v>2712</v>
      </c>
      <c r="J953" s="30" t="s">
        <v>3984</v>
      </c>
      <c r="K953" s="30" t="s">
        <v>3520</v>
      </c>
    </row>
    <row r="954" spans="8:11" x14ac:dyDescent="0.25">
      <c r="H954" s="30">
        <v>4526</v>
      </c>
      <c r="I954" s="30" t="s">
        <v>2713</v>
      </c>
      <c r="J954" s="30" t="s">
        <v>3984</v>
      </c>
      <c r="K954" s="30" t="s">
        <v>3525</v>
      </c>
    </row>
    <row r="955" spans="8:11" x14ac:dyDescent="0.25">
      <c r="H955" s="30">
        <v>4527</v>
      </c>
      <c r="I955" s="30" t="s">
        <v>2714</v>
      </c>
      <c r="J955" s="30" t="s">
        <v>3984</v>
      </c>
      <c r="K955" s="30" t="s">
        <v>3525</v>
      </c>
    </row>
    <row r="956" spans="8:11" x14ac:dyDescent="0.25">
      <c r="H956" s="30">
        <v>4528</v>
      </c>
      <c r="I956" s="30" t="s">
        <v>2715</v>
      </c>
      <c r="J956" s="30" t="s">
        <v>3984</v>
      </c>
      <c r="K956" s="30" t="s">
        <v>3520</v>
      </c>
    </row>
    <row r="957" spans="8:11" x14ac:dyDescent="0.25">
      <c r="H957" s="30">
        <v>4529</v>
      </c>
      <c r="I957" s="30" t="s">
        <v>2716</v>
      </c>
      <c r="J957" s="30" t="s">
        <v>3881</v>
      </c>
      <c r="K957" s="30" t="s">
        <v>3516</v>
      </c>
    </row>
    <row r="958" spans="8:11" x14ac:dyDescent="0.25">
      <c r="H958" s="30">
        <v>4530</v>
      </c>
      <c r="I958" s="30" t="s">
        <v>2717</v>
      </c>
      <c r="J958" s="30" t="s">
        <v>3984</v>
      </c>
      <c r="K958" s="30" t="s">
        <v>3525</v>
      </c>
    </row>
    <row r="959" spans="8:11" x14ac:dyDescent="0.25">
      <c r="H959" s="30">
        <v>4532</v>
      </c>
      <c r="I959" s="30" t="s">
        <v>2718</v>
      </c>
      <c r="J959" s="30" t="s">
        <v>3984</v>
      </c>
      <c r="K959" s="30" t="s">
        <v>3525</v>
      </c>
    </row>
    <row r="960" spans="8:11" x14ac:dyDescent="0.25">
      <c r="H960" s="30">
        <v>4533</v>
      </c>
      <c r="I960" s="30" t="s">
        <v>2719</v>
      </c>
      <c r="J960" s="30" t="s">
        <v>3984</v>
      </c>
      <c r="K960" s="30" t="s">
        <v>3525</v>
      </c>
    </row>
    <row r="961" spans="8:11" x14ac:dyDescent="0.25">
      <c r="H961" s="30">
        <v>4534</v>
      </c>
      <c r="I961" s="30" t="s">
        <v>2720</v>
      </c>
      <c r="J961" s="30" t="s">
        <v>3984</v>
      </c>
      <c r="K961" s="30" t="s">
        <v>3525</v>
      </c>
    </row>
    <row r="962" spans="8:11" x14ac:dyDescent="0.25">
      <c r="H962" s="30">
        <v>4535</v>
      </c>
      <c r="I962" s="30" t="s">
        <v>2721</v>
      </c>
      <c r="J962" s="30" t="s">
        <v>3984</v>
      </c>
      <c r="K962" s="30" t="s">
        <v>3520</v>
      </c>
    </row>
    <row r="963" spans="8:11" x14ac:dyDescent="0.25">
      <c r="H963" s="30">
        <v>4536</v>
      </c>
      <c r="I963" s="30" t="s">
        <v>2722</v>
      </c>
      <c r="J963" s="30" t="s">
        <v>3881</v>
      </c>
      <c r="K963" s="30" t="s">
        <v>3516</v>
      </c>
    </row>
    <row r="964" spans="8:11" x14ac:dyDescent="0.25">
      <c r="H964" s="30">
        <v>4538</v>
      </c>
      <c r="I964" s="30" t="s">
        <v>2723</v>
      </c>
      <c r="J964" s="30" t="s">
        <v>3984</v>
      </c>
      <c r="K964" s="30" t="s">
        <v>3525</v>
      </c>
    </row>
    <row r="965" spans="8:11" x14ac:dyDescent="0.25">
      <c r="H965" s="30">
        <v>4540</v>
      </c>
      <c r="I965" s="30" t="s">
        <v>2724</v>
      </c>
      <c r="J965" s="30" t="s">
        <v>3984</v>
      </c>
      <c r="K965" s="30" t="s">
        <v>3525</v>
      </c>
    </row>
    <row r="966" spans="8:11" x14ac:dyDescent="0.25">
      <c r="H966" s="30">
        <v>4541</v>
      </c>
      <c r="I966" s="30" t="s">
        <v>2725</v>
      </c>
      <c r="J966" s="30" t="s">
        <v>3881</v>
      </c>
      <c r="K966" s="30" t="s">
        <v>3516</v>
      </c>
    </row>
    <row r="967" spans="8:11" x14ac:dyDescent="0.25">
      <c r="H967" s="30">
        <v>4542</v>
      </c>
      <c r="I967" s="30" t="s">
        <v>2726</v>
      </c>
      <c r="J967" s="30" t="s">
        <v>3868</v>
      </c>
      <c r="K967" s="30" t="s">
        <v>3559</v>
      </c>
    </row>
    <row r="968" spans="8:11" x14ac:dyDescent="0.25">
      <c r="H968" s="30">
        <v>4543</v>
      </c>
      <c r="I968" s="30" t="s">
        <v>2727</v>
      </c>
      <c r="J968" s="30" t="s">
        <v>3984</v>
      </c>
      <c r="K968" s="30" t="s">
        <v>3520</v>
      </c>
    </row>
    <row r="969" spans="8:11" x14ac:dyDescent="0.25">
      <c r="H969" s="30">
        <v>4545</v>
      </c>
      <c r="I969" s="30" t="s">
        <v>2728</v>
      </c>
      <c r="J969" s="30" t="s">
        <v>3868</v>
      </c>
      <c r="K969" s="30" t="s">
        <v>3529</v>
      </c>
    </row>
    <row r="970" spans="8:11" x14ac:dyDescent="0.25">
      <c r="H970" s="30">
        <v>4549</v>
      </c>
      <c r="I970" s="30" t="s">
        <v>2729</v>
      </c>
      <c r="J970" s="30" t="s">
        <v>3984</v>
      </c>
      <c r="K970" s="30" t="s">
        <v>3525</v>
      </c>
    </row>
    <row r="971" spans="8:11" x14ac:dyDescent="0.25">
      <c r="H971" s="30">
        <v>4550</v>
      </c>
      <c r="I971" s="30" t="s">
        <v>2730</v>
      </c>
      <c r="J971" s="30" t="s">
        <v>3984</v>
      </c>
      <c r="K971" s="30" t="s">
        <v>3525</v>
      </c>
    </row>
    <row r="972" spans="8:11" x14ac:dyDescent="0.25">
      <c r="H972" s="30">
        <v>4551</v>
      </c>
      <c r="I972" s="30" t="s">
        <v>2731</v>
      </c>
      <c r="J972" s="30" t="s">
        <v>3855</v>
      </c>
      <c r="K972" s="30" t="s">
        <v>3520</v>
      </c>
    </row>
    <row r="973" spans="8:11" x14ac:dyDescent="0.25">
      <c r="H973" s="30">
        <v>4552</v>
      </c>
      <c r="I973" s="30" t="s">
        <v>2732</v>
      </c>
      <c r="J973" s="30" t="s">
        <v>3984</v>
      </c>
      <c r="K973" s="30" t="s">
        <v>3525</v>
      </c>
    </row>
    <row r="974" spans="8:11" x14ac:dyDescent="0.25">
      <c r="H974" s="30">
        <v>4554</v>
      </c>
      <c r="I974" s="30" t="s">
        <v>2733</v>
      </c>
      <c r="J974" s="30" t="s">
        <v>4193</v>
      </c>
      <c r="K974" s="30" t="s">
        <v>3520</v>
      </c>
    </row>
    <row r="975" spans="8:11" x14ac:dyDescent="0.25">
      <c r="H975" s="30">
        <v>4555</v>
      </c>
      <c r="I975" s="30" t="s">
        <v>2734</v>
      </c>
      <c r="J975" s="30" t="s">
        <v>3984</v>
      </c>
      <c r="K975" s="30" t="s">
        <v>3525</v>
      </c>
    </row>
    <row r="976" spans="8:11" x14ac:dyDescent="0.25">
      <c r="H976" s="30">
        <v>4556</v>
      </c>
      <c r="I976" s="30" t="s">
        <v>2735</v>
      </c>
      <c r="J976" s="30" t="s">
        <v>3881</v>
      </c>
      <c r="K976" s="30" t="s">
        <v>3516</v>
      </c>
    </row>
    <row r="977" spans="8:11" x14ac:dyDescent="0.25">
      <c r="H977" s="30">
        <v>4557</v>
      </c>
      <c r="I977" s="30" t="s">
        <v>2736</v>
      </c>
      <c r="J977" s="30" t="s">
        <v>3855</v>
      </c>
      <c r="K977" s="30" t="s">
        <v>3520</v>
      </c>
    </row>
    <row r="978" spans="8:11" x14ac:dyDescent="0.25">
      <c r="H978" s="30">
        <v>4560</v>
      </c>
      <c r="I978" s="30" t="s">
        <v>2737</v>
      </c>
      <c r="J978" s="30" t="s">
        <v>3984</v>
      </c>
      <c r="K978" s="30" t="s">
        <v>3525</v>
      </c>
    </row>
    <row r="979" spans="8:11" x14ac:dyDescent="0.25">
      <c r="H979" s="30">
        <v>4561</v>
      </c>
      <c r="I979" s="30" t="s">
        <v>2738</v>
      </c>
      <c r="J979" s="30" t="s">
        <v>3984</v>
      </c>
      <c r="K979" s="30" t="s">
        <v>3525</v>
      </c>
    </row>
    <row r="980" spans="8:11" x14ac:dyDescent="0.25">
      <c r="H980" s="30">
        <v>4562</v>
      </c>
      <c r="I980" s="30" t="s">
        <v>2739</v>
      </c>
      <c r="J980" s="30" t="s">
        <v>3984</v>
      </c>
      <c r="K980" s="30" t="s">
        <v>3520</v>
      </c>
    </row>
    <row r="981" spans="8:11" x14ac:dyDescent="0.25">
      <c r="H981" s="30">
        <v>4563</v>
      </c>
      <c r="I981" s="30" t="s">
        <v>2740</v>
      </c>
      <c r="J981" s="30" t="s">
        <v>3984</v>
      </c>
      <c r="K981" s="30" t="s">
        <v>3525</v>
      </c>
    </row>
    <row r="982" spans="8:11" x14ac:dyDescent="0.25">
      <c r="H982" s="30">
        <v>4564</v>
      </c>
      <c r="I982" s="30" t="s">
        <v>2741</v>
      </c>
      <c r="J982" s="30" t="s">
        <v>3984</v>
      </c>
      <c r="K982" s="30" t="s">
        <v>3516</v>
      </c>
    </row>
    <row r="983" spans="8:11" x14ac:dyDescent="0.25">
      <c r="H983" s="30">
        <v>4566</v>
      </c>
      <c r="I983" s="30" t="s">
        <v>2742</v>
      </c>
      <c r="J983" s="30" t="s">
        <v>3984</v>
      </c>
      <c r="K983" s="30" t="s">
        <v>3520</v>
      </c>
    </row>
    <row r="984" spans="8:11" x14ac:dyDescent="0.25">
      <c r="H984" s="30">
        <v>4568</v>
      </c>
      <c r="I984" s="30" t="s">
        <v>2743</v>
      </c>
      <c r="J984" s="30" t="s">
        <v>3984</v>
      </c>
      <c r="K984" s="30" t="s">
        <v>3525</v>
      </c>
    </row>
    <row r="985" spans="8:11" x14ac:dyDescent="0.25">
      <c r="H985" s="30">
        <v>4571</v>
      </c>
      <c r="I985" s="30" t="s">
        <v>2744</v>
      </c>
      <c r="J985" s="30" t="s">
        <v>3984</v>
      </c>
      <c r="K985" s="30" t="s">
        <v>3525</v>
      </c>
    </row>
    <row r="986" spans="8:11" x14ac:dyDescent="0.25">
      <c r="H986" s="30">
        <v>4572</v>
      </c>
      <c r="I986" s="30" t="s">
        <v>2745</v>
      </c>
      <c r="J986" s="30" t="s">
        <v>3984</v>
      </c>
      <c r="K986" s="30" t="s">
        <v>3525</v>
      </c>
    </row>
    <row r="987" spans="8:11" x14ac:dyDescent="0.25">
      <c r="H987" s="30">
        <v>4576</v>
      </c>
      <c r="I987" s="30" t="s">
        <v>2746</v>
      </c>
      <c r="J987" s="30" t="s">
        <v>3984</v>
      </c>
      <c r="K987" s="30" t="s">
        <v>3525</v>
      </c>
    </row>
    <row r="988" spans="8:11" x14ac:dyDescent="0.25">
      <c r="H988" s="30">
        <v>4580</v>
      </c>
      <c r="I988" s="30" t="s">
        <v>2747</v>
      </c>
      <c r="J988" s="30" t="s">
        <v>3984</v>
      </c>
      <c r="K988" s="30" t="s">
        <v>3525</v>
      </c>
    </row>
    <row r="989" spans="8:11" x14ac:dyDescent="0.25">
      <c r="H989" s="30">
        <v>4581</v>
      </c>
      <c r="I989" s="30" t="s">
        <v>2748</v>
      </c>
      <c r="J989" s="30" t="s">
        <v>3855</v>
      </c>
      <c r="K989" s="30" t="s">
        <v>3520</v>
      </c>
    </row>
    <row r="990" spans="8:11" x14ac:dyDescent="0.25">
      <c r="H990" s="30">
        <v>4609</v>
      </c>
      <c r="I990" s="30" t="s">
        <v>2749</v>
      </c>
      <c r="J990" s="30" t="s">
        <v>4089</v>
      </c>
      <c r="K990" s="30" t="s">
        <v>3525</v>
      </c>
    </row>
    <row r="991" spans="8:11" x14ac:dyDescent="0.25">
      <c r="H991" s="30">
        <v>4702</v>
      </c>
      <c r="I991" s="30" t="s">
        <v>2750</v>
      </c>
      <c r="J991" s="30" t="s">
        <v>4122</v>
      </c>
      <c r="K991" s="30" t="s">
        <v>3534</v>
      </c>
    </row>
    <row r="992" spans="8:11" x14ac:dyDescent="0.25">
      <c r="H992" s="30">
        <v>4706</v>
      </c>
      <c r="I992" s="30" t="s">
        <v>2751</v>
      </c>
      <c r="J992" s="30" t="s">
        <v>4122</v>
      </c>
      <c r="K992" s="30" t="s">
        <v>3534</v>
      </c>
    </row>
    <row r="993" spans="8:11" x14ac:dyDescent="0.25">
      <c r="H993" s="30">
        <v>4707</v>
      </c>
      <c r="I993" s="30" t="s">
        <v>2752</v>
      </c>
      <c r="J993" s="30" t="s">
        <v>4122</v>
      </c>
      <c r="K993" s="30" t="s">
        <v>3534</v>
      </c>
    </row>
    <row r="994" spans="8:11" x14ac:dyDescent="0.25">
      <c r="H994" s="30">
        <v>4711</v>
      </c>
      <c r="I994" s="30" t="s">
        <v>2753</v>
      </c>
      <c r="J994" s="30" t="s">
        <v>4122</v>
      </c>
      <c r="K994" s="30" t="s">
        <v>3518</v>
      </c>
    </row>
    <row r="995" spans="8:11" x14ac:dyDescent="0.25">
      <c r="H995" s="30">
        <v>4712</v>
      </c>
      <c r="I995" s="30" t="s">
        <v>2754</v>
      </c>
      <c r="J995" s="30" t="s">
        <v>3754</v>
      </c>
      <c r="K995" s="30" t="s">
        <v>3515</v>
      </c>
    </row>
    <row r="996" spans="8:11" x14ac:dyDescent="0.25">
      <c r="H996" s="30">
        <v>4714</v>
      </c>
      <c r="I996" s="30" t="s">
        <v>2755</v>
      </c>
      <c r="J996" s="30" t="s">
        <v>4122</v>
      </c>
      <c r="K996" s="30" t="s">
        <v>3518</v>
      </c>
    </row>
    <row r="997" spans="8:11" x14ac:dyDescent="0.25">
      <c r="H997" s="30">
        <v>4716</v>
      </c>
      <c r="I997" s="30" t="s">
        <v>2756</v>
      </c>
      <c r="J997" s="30" t="s">
        <v>4122</v>
      </c>
      <c r="K997" s="30" t="s">
        <v>3518</v>
      </c>
    </row>
    <row r="998" spans="8:11" x14ac:dyDescent="0.25">
      <c r="H998" s="30">
        <v>4720</v>
      </c>
      <c r="I998" s="30" t="s">
        <v>2757</v>
      </c>
      <c r="J998" s="30" t="s">
        <v>4122</v>
      </c>
      <c r="K998" s="30" t="s">
        <v>3534</v>
      </c>
    </row>
    <row r="999" spans="8:11" x14ac:dyDescent="0.25">
      <c r="H999" s="30">
        <v>4721</v>
      </c>
      <c r="I999" s="30" t="s">
        <v>2758</v>
      </c>
      <c r="J999" s="30" t="s">
        <v>4122</v>
      </c>
      <c r="K999" s="30" t="s">
        <v>3534</v>
      </c>
    </row>
    <row r="1000" spans="8:11" x14ac:dyDescent="0.25">
      <c r="H1000" s="30">
        <v>4722</v>
      </c>
      <c r="I1000" s="30" t="s">
        <v>2759</v>
      </c>
      <c r="J1000" s="30" t="s">
        <v>4122</v>
      </c>
      <c r="K1000" s="30" t="s">
        <v>3518</v>
      </c>
    </row>
    <row r="1001" spans="8:11" x14ac:dyDescent="0.25">
      <c r="H1001" s="30">
        <v>4726</v>
      </c>
      <c r="I1001" s="30" t="s">
        <v>2760</v>
      </c>
      <c r="J1001" s="30" t="s">
        <v>4049</v>
      </c>
      <c r="K1001" s="30" t="s">
        <v>3527</v>
      </c>
    </row>
    <row r="1002" spans="8:11" x14ac:dyDescent="0.25">
      <c r="H1002" s="30">
        <v>4728</v>
      </c>
      <c r="I1002" s="30" t="s">
        <v>2761</v>
      </c>
      <c r="J1002" s="30" t="s">
        <v>4049</v>
      </c>
      <c r="K1002" s="30" t="s">
        <v>3527</v>
      </c>
    </row>
    <row r="1003" spans="8:11" x14ac:dyDescent="0.25">
      <c r="H1003" s="30">
        <v>4729</v>
      </c>
      <c r="I1003" s="30" t="s">
        <v>2762</v>
      </c>
      <c r="J1003" s="30" t="s">
        <v>4296</v>
      </c>
      <c r="K1003" s="30" t="s">
        <v>3579</v>
      </c>
    </row>
    <row r="1004" spans="8:11" x14ac:dyDescent="0.25">
      <c r="H1004" s="30">
        <v>4735</v>
      </c>
      <c r="I1004" s="30" t="s">
        <v>2763</v>
      </c>
      <c r="J1004" s="30" t="s">
        <v>4049</v>
      </c>
      <c r="K1004" s="30" t="s">
        <v>3527</v>
      </c>
    </row>
    <row r="1005" spans="8:11" x14ac:dyDescent="0.25">
      <c r="H1005" s="30">
        <v>4736</v>
      </c>
      <c r="I1005" s="30" t="s">
        <v>2764</v>
      </c>
      <c r="J1005" s="30" t="s">
        <v>4049</v>
      </c>
      <c r="K1005" s="30" t="s">
        <v>3527</v>
      </c>
    </row>
    <row r="1006" spans="8:11" x14ac:dyDescent="0.25">
      <c r="H1006" s="30">
        <v>4737</v>
      </c>
      <c r="I1006" s="30" t="s">
        <v>2765</v>
      </c>
      <c r="J1006" s="30" t="s">
        <v>4049</v>
      </c>
      <c r="K1006" s="30" t="s">
        <v>3527</v>
      </c>
    </row>
    <row r="1007" spans="8:11" x14ac:dyDescent="0.25">
      <c r="H1007" s="30">
        <v>4739</v>
      </c>
      <c r="I1007" s="30" t="s">
        <v>2766</v>
      </c>
      <c r="J1007" s="30" t="s">
        <v>4122</v>
      </c>
      <c r="K1007" s="30" t="s">
        <v>3534</v>
      </c>
    </row>
    <row r="1008" spans="8:11" x14ac:dyDescent="0.25">
      <c r="H1008" s="30">
        <v>4741</v>
      </c>
      <c r="I1008" s="30" t="s">
        <v>2767</v>
      </c>
      <c r="J1008" s="30" t="s">
        <v>4122</v>
      </c>
      <c r="K1008" s="30" t="s">
        <v>3534</v>
      </c>
    </row>
    <row r="1009" spans="8:11" x14ac:dyDescent="0.25">
      <c r="H1009" s="30">
        <v>4743</v>
      </c>
      <c r="I1009" s="30" t="s">
        <v>2768</v>
      </c>
      <c r="J1009" s="30" t="s">
        <v>4049</v>
      </c>
      <c r="K1009" s="30" t="s">
        <v>3527</v>
      </c>
    </row>
    <row r="1010" spans="8:11" x14ac:dyDescent="0.25">
      <c r="H1010" s="30">
        <v>4744</v>
      </c>
      <c r="I1010" s="30" t="s">
        <v>2769</v>
      </c>
      <c r="J1010" s="30" t="s">
        <v>4049</v>
      </c>
      <c r="K1010" s="30" t="s">
        <v>3527</v>
      </c>
    </row>
    <row r="1011" spans="8:11" x14ac:dyDescent="0.25">
      <c r="H1011" s="30">
        <v>4745</v>
      </c>
      <c r="I1011" s="30" t="s">
        <v>2770</v>
      </c>
      <c r="J1011" s="30" t="s">
        <v>4049</v>
      </c>
      <c r="K1011" s="30" t="s">
        <v>3527</v>
      </c>
    </row>
    <row r="1012" spans="8:11" x14ac:dyDescent="0.25">
      <c r="H1012" s="30">
        <v>4746</v>
      </c>
      <c r="I1012" s="30" t="s">
        <v>2771</v>
      </c>
      <c r="J1012" s="30" t="s">
        <v>4049</v>
      </c>
      <c r="K1012" s="30" t="s">
        <v>3527</v>
      </c>
    </row>
    <row r="1013" spans="8:11" x14ac:dyDescent="0.25">
      <c r="H1013" s="30">
        <v>4747</v>
      </c>
      <c r="I1013" s="30" t="s">
        <v>2772</v>
      </c>
      <c r="J1013" s="30" t="s">
        <v>4049</v>
      </c>
      <c r="K1013" s="30" t="s">
        <v>3527</v>
      </c>
    </row>
    <row r="1014" spans="8:11" x14ac:dyDescent="0.25">
      <c r="H1014" s="30">
        <v>4754</v>
      </c>
      <c r="I1014" s="30" t="s">
        <v>2773</v>
      </c>
      <c r="J1014" s="30" t="s">
        <v>4122</v>
      </c>
      <c r="K1014" s="30" t="s">
        <v>3534</v>
      </c>
    </row>
    <row r="1015" spans="8:11" x14ac:dyDescent="0.25">
      <c r="H1015" s="30">
        <v>4755</v>
      </c>
      <c r="I1015" s="30" t="s">
        <v>2774</v>
      </c>
      <c r="J1015" s="30" t="s">
        <v>4122</v>
      </c>
      <c r="K1015" s="30" t="s">
        <v>3534</v>
      </c>
    </row>
    <row r="1016" spans="8:11" x14ac:dyDescent="0.25">
      <c r="H1016" s="30">
        <v>4760</v>
      </c>
      <c r="I1016" s="30" t="s">
        <v>2775</v>
      </c>
      <c r="J1016" s="30" t="s">
        <v>4193</v>
      </c>
      <c r="K1016" s="30" t="s">
        <v>3548</v>
      </c>
    </row>
    <row r="1017" spans="8:11" x14ac:dyDescent="0.25">
      <c r="H1017" s="30">
        <v>4763</v>
      </c>
      <c r="I1017" s="30" t="s">
        <v>2776</v>
      </c>
      <c r="J1017" s="30" t="s">
        <v>4122</v>
      </c>
      <c r="K1017" s="30" t="s">
        <v>3534</v>
      </c>
    </row>
    <row r="1018" spans="8:11" x14ac:dyDescent="0.25">
      <c r="H1018" s="30">
        <v>4764</v>
      </c>
      <c r="I1018" s="30" t="s">
        <v>2777</v>
      </c>
      <c r="J1018" s="30" t="s">
        <v>4122</v>
      </c>
      <c r="K1018" s="30" t="s">
        <v>3534</v>
      </c>
    </row>
    <row r="1019" spans="8:11" x14ac:dyDescent="0.25">
      <c r="H1019" s="30">
        <v>4766</v>
      </c>
      <c r="I1019" s="30" t="s">
        <v>2778</v>
      </c>
      <c r="J1019" s="30" t="s">
        <v>4122</v>
      </c>
      <c r="K1019" s="30" t="s">
        <v>3534</v>
      </c>
    </row>
    <row r="1020" spans="8:11" x14ac:dyDescent="0.25">
      <c r="H1020" s="30">
        <v>4767</v>
      </c>
      <c r="I1020" s="30" t="s">
        <v>2779</v>
      </c>
      <c r="J1020" s="30" t="s">
        <v>4122</v>
      </c>
      <c r="K1020" s="30" t="s">
        <v>3534</v>
      </c>
    </row>
    <row r="1021" spans="8:11" x14ac:dyDescent="0.25">
      <c r="H1021" s="30">
        <v>4803</v>
      </c>
      <c r="I1021" s="30" t="s">
        <v>2780</v>
      </c>
      <c r="J1021" s="30" t="s">
        <v>4301</v>
      </c>
      <c r="K1021" s="30" t="s">
        <v>3516</v>
      </c>
    </row>
    <row r="1022" spans="8:11" x14ac:dyDescent="0.25">
      <c r="H1022" s="30">
        <v>4804</v>
      </c>
      <c r="I1022" s="30" t="s">
        <v>2781</v>
      </c>
      <c r="J1022" s="30" t="s">
        <v>3820</v>
      </c>
      <c r="K1022" s="30" t="s">
        <v>3517</v>
      </c>
    </row>
    <row r="1023" spans="8:11" x14ac:dyDescent="0.25">
      <c r="H1023" s="30">
        <v>4806</v>
      </c>
      <c r="I1023" s="30" t="s">
        <v>2782</v>
      </c>
      <c r="J1023" s="30" t="s">
        <v>4301</v>
      </c>
      <c r="K1023" s="30" t="s">
        <v>3516</v>
      </c>
    </row>
    <row r="1024" spans="8:11" x14ac:dyDescent="0.25">
      <c r="H1024" s="30">
        <v>4807</v>
      </c>
      <c r="I1024" s="30" t="s">
        <v>2783</v>
      </c>
      <c r="J1024" s="30" t="s">
        <v>3905</v>
      </c>
      <c r="K1024" s="30" t="s">
        <v>3523</v>
      </c>
    </row>
    <row r="1025" spans="8:11" x14ac:dyDescent="0.25">
      <c r="H1025" s="30">
        <v>4903</v>
      </c>
      <c r="I1025" s="30" t="s">
        <v>2784</v>
      </c>
      <c r="J1025" s="30" t="s">
        <v>4295</v>
      </c>
      <c r="K1025" s="30" t="s">
        <v>3546</v>
      </c>
    </row>
    <row r="1026" spans="8:11" x14ac:dyDescent="0.25">
      <c r="H1026" s="30">
        <v>4904</v>
      </c>
      <c r="I1026" s="30" t="s">
        <v>2785</v>
      </c>
      <c r="J1026" s="30" t="s">
        <v>4295</v>
      </c>
      <c r="K1026" s="30" t="s">
        <v>3567</v>
      </c>
    </row>
    <row r="1027" spans="8:11" x14ac:dyDescent="0.25">
      <c r="H1027" s="30">
        <v>4905</v>
      </c>
      <c r="I1027" s="30" t="s">
        <v>2786</v>
      </c>
      <c r="J1027" s="30" t="s">
        <v>4295</v>
      </c>
      <c r="K1027" s="30" t="s">
        <v>3546</v>
      </c>
    </row>
    <row r="1028" spans="8:11" x14ac:dyDescent="0.25">
      <c r="H1028" s="30">
        <v>4906</v>
      </c>
      <c r="I1028" s="30" t="s">
        <v>2787</v>
      </c>
      <c r="J1028" s="30" t="s">
        <v>4295</v>
      </c>
      <c r="K1028" s="30" t="s">
        <v>3551</v>
      </c>
    </row>
    <row r="1029" spans="8:11" x14ac:dyDescent="0.25">
      <c r="H1029" s="30">
        <v>4907</v>
      </c>
      <c r="I1029" s="30" t="s">
        <v>2788</v>
      </c>
      <c r="J1029" s="30" t="s">
        <v>3852</v>
      </c>
      <c r="K1029" s="30" t="s">
        <v>3519</v>
      </c>
    </row>
    <row r="1030" spans="8:11" x14ac:dyDescent="0.25">
      <c r="H1030" s="30">
        <v>4908</v>
      </c>
      <c r="I1030" s="30" t="s">
        <v>2789</v>
      </c>
      <c r="J1030" s="30" t="s">
        <v>4295</v>
      </c>
      <c r="K1030" s="30" t="s">
        <v>3546</v>
      </c>
    </row>
    <row r="1031" spans="8:11" x14ac:dyDescent="0.25">
      <c r="H1031" s="30">
        <v>4909</v>
      </c>
      <c r="I1031" s="30" t="s">
        <v>2790</v>
      </c>
      <c r="J1031" s="30" t="s">
        <v>4295</v>
      </c>
      <c r="K1031" s="30" t="s">
        <v>3545</v>
      </c>
    </row>
    <row r="1032" spans="8:11" x14ac:dyDescent="0.25">
      <c r="H1032" s="30">
        <v>4911</v>
      </c>
      <c r="I1032" s="30" t="s">
        <v>2791</v>
      </c>
      <c r="J1032" s="30" t="s">
        <v>4049</v>
      </c>
      <c r="K1032" s="30" t="s">
        <v>3527</v>
      </c>
    </row>
    <row r="1033" spans="8:11" x14ac:dyDescent="0.25">
      <c r="H1033" s="30">
        <v>4912</v>
      </c>
      <c r="I1033" s="30" t="s">
        <v>2792</v>
      </c>
      <c r="J1033" s="30" t="s">
        <v>3868</v>
      </c>
      <c r="K1033" s="30" t="s">
        <v>3525</v>
      </c>
    </row>
    <row r="1034" spans="8:11" x14ac:dyDescent="0.25">
      <c r="H1034" s="30">
        <v>4915</v>
      </c>
      <c r="I1034" s="30" t="s">
        <v>2793</v>
      </c>
      <c r="J1034" s="30" t="s">
        <v>3868</v>
      </c>
      <c r="K1034" s="30" t="s">
        <v>3572</v>
      </c>
    </row>
    <row r="1035" spans="8:11" x14ac:dyDescent="0.25">
      <c r="H1035" s="30">
        <v>4916</v>
      </c>
      <c r="I1035" s="30" t="s">
        <v>2794</v>
      </c>
      <c r="J1035" s="30" t="s">
        <v>4054</v>
      </c>
      <c r="K1035" s="30" t="s">
        <v>3563</v>
      </c>
    </row>
    <row r="1036" spans="8:11" x14ac:dyDescent="0.25">
      <c r="H1036" s="30">
        <v>4919</v>
      </c>
      <c r="I1036" s="30" t="s">
        <v>2795</v>
      </c>
      <c r="J1036" s="30" t="s">
        <v>4294</v>
      </c>
      <c r="K1036" s="30" t="s">
        <v>3560</v>
      </c>
    </row>
    <row r="1037" spans="8:11" x14ac:dyDescent="0.25">
      <c r="H1037" s="30">
        <v>4924</v>
      </c>
      <c r="I1037" s="30" t="s">
        <v>2796</v>
      </c>
      <c r="J1037" s="30" t="s">
        <v>4054</v>
      </c>
      <c r="K1037" s="30" t="s">
        <v>3558</v>
      </c>
    </row>
    <row r="1038" spans="8:11" x14ac:dyDescent="0.25">
      <c r="H1038" s="30">
        <v>4927</v>
      </c>
      <c r="I1038" s="30" t="s">
        <v>2797</v>
      </c>
      <c r="J1038" s="30" t="s">
        <v>3868</v>
      </c>
      <c r="K1038" s="30" t="s">
        <v>3545</v>
      </c>
    </row>
    <row r="1039" spans="8:11" x14ac:dyDescent="0.25">
      <c r="H1039" s="30">
        <v>4930</v>
      </c>
      <c r="I1039" s="30" t="s">
        <v>2798</v>
      </c>
      <c r="J1039" s="30" t="s">
        <v>4089</v>
      </c>
      <c r="K1039" s="30" t="s">
        <v>3525</v>
      </c>
    </row>
    <row r="1040" spans="8:11" x14ac:dyDescent="0.25">
      <c r="H1040" s="30">
        <v>4931</v>
      </c>
      <c r="I1040" s="30" t="s">
        <v>2799</v>
      </c>
      <c r="J1040" s="30" t="s">
        <v>4054</v>
      </c>
      <c r="K1040" s="30" t="s">
        <v>3521</v>
      </c>
    </row>
    <row r="1041" spans="8:11" x14ac:dyDescent="0.25">
      <c r="H1041" s="30">
        <v>4933</v>
      </c>
      <c r="I1041" s="30" t="s">
        <v>2800</v>
      </c>
      <c r="J1041" s="30" t="s">
        <v>4296</v>
      </c>
      <c r="K1041" s="30" t="s">
        <v>3579</v>
      </c>
    </row>
    <row r="1042" spans="8:11" x14ac:dyDescent="0.25">
      <c r="H1042" s="30">
        <v>4934</v>
      </c>
      <c r="I1042" s="30" t="s">
        <v>2801</v>
      </c>
      <c r="J1042" s="30" t="s">
        <v>4296</v>
      </c>
      <c r="K1042" s="30" t="s">
        <v>3564</v>
      </c>
    </row>
    <row r="1043" spans="8:11" x14ac:dyDescent="0.25">
      <c r="H1043" s="30">
        <v>4935</v>
      </c>
      <c r="I1043" s="30" t="s">
        <v>2802</v>
      </c>
      <c r="J1043" s="30" t="s">
        <v>4296</v>
      </c>
      <c r="K1043" s="30" t="s">
        <v>3579</v>
      </c>
    </row>
    <row r="1044" spans="8:11" x14ac:dyDescent="0.25">
      <c r="H1044" s="30">
        <v>4938</v>
      </c>
      <c r="I1044" s="30" t="s">
        <v>2803</v>
      </c>
      <c r="J1044" s="30" t="s">
        <v>4054</v>
      </c>
      <c r="K1044" s="30" t="s">
        <v>3541</v>
      </c>
    </row>
    <row r="1045" spans="8:11" x14ac:dyDescent="0.25">
      <c r="H1045" s="30">
        <v>4939</v>
      </c>
      <c r="I1045" s="30" t="s">
        <v>2804</v>
      </c>
      <c r="J1045" s="30" t="s">
        <v>3868</v>
      </c>
      <c r="K1045" s="30" t="s">
        <v>3545</v>
      </c>
    </row>
    <row r="1046" spans="8:11" x14ac:dyDescent="0.25">
      <c r="H1046" s="30">
        <v>4942</v>
      </c>
      <c r="I1046" s="30" t="s">
        <v>2805</v>
      </c>
      <c r="J1046" s="30" t="s">
        <v>4296</v>
      </c>
      <c r="K1046" s="30" t="s">
        <v>3542</v>
      </c>
    </row>
    <row r="1047" spans="8:11" x14ac:dyDescent="0.25">
      <c r="H1047" s="30">
        <v>4943</v>
      </c>
      <c r="I1047" s="30" t="s">
        <v>2806</v>
      </c>
      <c r="J1047" s="30" t="s">
        <v>3868</v>
      </c>
      <c r="K1047" s="30" t="s">
        <v>3530</v>
      </c>
    </row>
    <row r="1048" spans="8:11" x14ac:dyDescent="0.25">
      <c r="H1048" s="30">
        <v>4944</v>
      </c>
      <c r="I1048" s="30" t="s">
        <v>2807</v>
      </c>
      <c r="J1048" s="30" t="s">
        <v>4296</v>
      </c>
      <c r="K1048" s="30" t="s">
        <v>3542</v>
      </c>
    </row>
    <row r="1049" spans="8:11" x14ac:dyDescent="0.25">
      <c r="H1049" s="30">
        <v>4945</v>
      </c>
      <c r="I1049" s="30" t="s">
        <v>2808</v>
      </c>
      <c r="J1049" s="30" t="s">
        <v>4294</v>
      </c>
      <c r="K1049" s="30" t="s">
        <v>3560</v>
      </c>
    </row>
    <row r="1050" spans="8:11" x14ac:dyDescent="0.25">
      <c r="H1050" s="30">
        <v>4946</v>
      </c>
      <c r="I1050" s="30" t="s">
        <v>2809</v>
      </c>
      <c r="J1050" s="30" t="s">
        <v>4301</v>
      </c>
      <c r="K1050" s="30" t="s">
        <v>3580</v>
      </c>
    </row>
    <row r="1051" spans="8:11" x14ac:dyDescent="0.25">
      <c r="H1051" s="30">
        <v>4950</v>
      </c>
      <c r="I1051" s="30" t="s">
        <v>2810</v>
      </c>
      <c r="J1051" s="30" t="s">
        <v>3881</v>
      </c>
      <c r="K1051" s="30" t="s">
        <v>3578</v>
      </c>
    </row>
    <row r="1052" spans="8:11" x14ac:dyDescent="0.25">
      <c r="H1052" s="30">
        <v>4952</v>
      </c>
      <c r="I1052" s="30" t="s">
        <v>2811</v>
      </c>
      <c r="J1052" s="30" t="s">
        <v>4294</v>
      </c>
      <c r="K1052" s="30" t="s">
        <v>3560</v>
      </c>
    </row>
    <row r="1053" spans="8:11" x14ac:dyDescent="0.25">
      <c r="H1053" s="30">
        <v>4953</v>
      </c>
      <c r="I1053" s="30" t="s">
        <v>2812</v>
      </c>
      <c r="J1053" s="30" t="s">
        <v>4298</v>
      </c>
      <c r="K1053" s="30" t="s">
        <v>3569</v>
      </c>
    </row>
    <row r="1054" spans="8:11" x14ac:dyDescent="0.25">
      <c r="H1054" s="30">
        <v>4956</v>
      </c>
      <c r="I1054" s="30" t="s">
        <v>2813</v>
      </c>
      <c r="J1054" s="30" t="s">
        <v>4296</v>
      </c>
      <c r="K1054" s="30" t="s">
        <v>3542</v>
      </c>
    </row>
    <row r="1055" spans="8:11" x14ac:dyDescent="0.25">
      <c r="H1055" s="30">
        <v>4958</v>
      </c>
      <c r="I1055" s="30" t="s">
        <v>2814</v>
      </c>
      <c r="J1055" s="30" t="s">
        <v>3868</v>
      </c>
      <c r="K1055" s="30" t="s">
        <v>3545</v>
      </c>
    </row>
    <row r="1056" spans="8:11" x14ac:dyDescent="0.25">
      <c r="H1056" s="30">
        <v>4960</v>
      </c>
      <c r="I1056" s="30" t="s">
        <v>2815</v>
      </c>
      <c r="J1056" s="30" t="s">
        <v>4296</v>
      </c>
      <c r="K1056" s="30" t="s">
        <v>3579</v>
      </c>
    </row>
    <row r="1057" spans="8:11" x14ac:dyDescent="0.25">
      <c r="H1057" s="30">
        <v>4961</v>
      </c>
      <c r="I1057" s="30" t="s">
        <v>2816</v>
      </c>
      <c r="J1057" s="30" t="s">
        <v>4294</v>
      </c>
      <c r="K1057" s="30" t="s">
        <v>3560</v>
      </c>
    </row>
    <row r="1058" spans="8:11" x14ac:dyDescent="0.25">
      <c r="H1058" s="30">
        <v>4966</v>
      </c>
      <c r="I1058" s="30" t="s">
        <v>2817</v>
      </c>
      <c r="J1058" s="30" t="s">
        <v>4294</v>
      </c>
      <c r="K1058" s="30" t="s">
        <v>3560</v>
      </c>
    </row>
    <row r="1059" spans="8:11" x14ac:dyDescent="0.25">
      <c r="H1059" s="30">
        <v>4967</v>
      </c>
      <c r="I1059" s="30" t="s">
        <v>2818</v>
      </c>
      <c r="J1059" s="30" t="s">
        <v>4294</v>
      </c>
      <c r="K1059" s="30" t="s">
        <v>3554</v>
      </c>
    </row>
    <row r="1060" spans="8:11" x14ac:dyDescent="0.25">
      <c r="H1060" s="30">
        <v>4968</v>
      </c>
      <c r="I1060" s="30" t="s">
        <v>2819</v>
      </c>
      <c r="J1060" s="30" t="s">
        <v>4294</v>
      </c>
      <c r="K1060" s="30" t="s">
        <v>3560</v>
      </c>
    </row>
    <row r="1061" spans="8:11" x14ac:dyDescent="0.25">
      <c r="H1061" s="30">
        <v>4971</v>
      </c>
      <c r="I1061" s="30" t="s">
        <v>2820</v>
      </c>
      <c r="J1061" s="30" t="s">
        <v>4294</v>
      </c>
      <c r="K1061" s="30" t="s">
        <v>3552</v>
      </c>
    </row>
    <row r="1062" spans="8:11" x14ac:dyDescent="0.25">
      <c r="H1062" s="30">
        <v>4972</v>
      </c>
      <c r="I1062" s="30" t="s">
        <v>2821</v>
      </c>
      <c r="J1062" s="30" t="s">
        <v>4296</v>
      </c>
      <c r="K1062" s="30" t="s">
        <v>3542</v>
      </c>
    </row>
    <row r="1063" spans="8:11" x14ac:dyDescent="0.25">
      <c r="H1063" s="30">
        <v>4973</v>
      </c>
      <c r="I1063" s="30" t="s">
        <v>2822</v>
      </c>
      <c r="J1063" s="30" t="s">
        <v>4294</v>
      </c>
      <c r="K1063" s="30" t="s">
        <v>3560</v>
      </c>
    </row>
    <row r="1064" spans="8:11" x14ac:dyDescent="0.25">
      <c r="H1064" s="30">
        <v>4974</v>
      </c>
      <c r="I1064" s="30" t="s">
        <v>2823</v>
      </c>
      <c r="J1064" s="30" t="s">
        <v>3868</v>
      </c>
      <c r="K1064" s="30" t="s">
        <v>3544</v>
      </c>
    </row>
    <row r="1065" spans="8:11" x14ac:dyDescent="0.25">
      <c r="H1065" s="30">
        <v>4976</v>
      </c>
      <c r="I1065" s="30" t="s">
        <v>2824</v>
      </c>
      <c r="J1065" s="30" t="s">
        <v>4296</v>
      </c>
      <c r="K1065" s="30" t="s">
        <v>3562</v>
      </c>
    </row>
    <row r="1066" spans="8:11" x14ac:dyDescent="0.25">
      <c r="H1066" s="30">
        <v>4977</v>
      </c>
      <c r="I1066" s="30" t="s">
        <v>2825</v>
      </c>
      <c r="J1066" s="30" t="s">
        <v>4295</v>
      </c>
      <c r="K1066" s="30" t="s">
        <v>3551</v>
      </c>
    </row>
    <row r="1067" spans="8:11" x14ac:dyDescent="0.25">
      <c r="H1067" s="30">
        <v>4979</v>
      </c>
      <c r="I1067" s="30" t="s">
        <v>2826</v>
      </c>
      <c r="J1067" s="30" t="s">
        <v>4295</v>
      </c>
      <c r="K1067" s="30" t="s">
        <v>3546</v>
      </c>
    </row>
    <row r="1068" spans="8:11" x14ac:dyDescent="0.25">
      <c r="H1068" s="30">
        <v>4987</v>
      </c>
      <c r="I1068" s="30" t="s">
        <v>2827</v>
      </c>
      <c r="J1068" s="30" t="s">
        <v>4054</v>
      </c>
      <c r="K1068" s="30" t="s">
        <v>3558</v>
      </c>
    </row>
    <row r="1069" spans="8:11" x14ac:dyDescent="0.25">
      <c r="H1069" s="30">
        <v>4989</v>
      </c>
      <c r="I1069" s="30" t="s">
        <v>2828</v>
      </c>
      <c r="J1069" s="30" t="s">
        <v>3868</v>
      </c>
      <c r="K1069" s="30" t="s">
        <v>3548</v>
      </c>
    </row>
    <row r="1070" spans="8:11" x14ac:dyDescent="0.25">
      <c r="H1070" s="30">
        <v>4991</v>
      </c>
      <c r="I1070" s="30" t="s">
        <v>2829</v>
      </c>
      <c r="J1070" s="30" t="s">
        <v>4294</v>
      </c>
      <c r="K1070" s="30" t="s">
        <v>3553</v>
      </c>
    </row>
    <row r="1071" spans="8:11" x14ac:dyDescent="0.25">
      <c r="H1071" s="30">
        <v>4994</v>
      </c>
      <c r="I1071" s="30" t="s">
        <v>2830</v>
      </c>
      <c r="J1071" s="30" t="s">
        <v>4298</v>
      </c>
      <c r="K1071" s="30" t="s">
        <v>3580</v>
      </c>
    </row>
    <row r="1072" spans="8:11" x14ac:dyDescent="0.25">
      <c r="H1072" s="30">
        <v>4995</v>
      </c>
      <c r="I1072" s="30" t="s">
        <v>2831</v>
      </c>
      <c r="J1072" s="30" t="s">
        <v>4296</v>
      </c>
      <c r="K1072" s="30" t="s">
        <v>3566</v>
      </c>
    </row>
    <row r="1073" spans="8:11" x14ac:dyDescent="0.25">
      <c r="H1073" s="30">
        <v>4999</v>
      </c>
      <c r="I1073" s="30" t="s">
        <v>2832</v>
      </c>
      <c r="J1073" s="30" t="s">
        <v>3868</v>
      </c>
      <c r="K1073" s="30" t="s">
        <v>3521</v>
      </c>
    </row>
    <row r="1074" spans="8:11" x14ac:dyDescent="0.25">
      <c r="H1074" s="30">
        <v>5007</v>
      </c>
      <c r="I1074" s="30" t="s">
        <v>2833</v>
      </c>
      <c r="J1074" s="30" t="s">
        <v>4240</v>
      </c>
      <c r="K1074" s="30" t="s">
        <v>3526</v>
      </c>
    </row>
    <row r="1075" spans="8:11" x14ac:dyDescent="0.25">
      <c r="H1075" s="30">
        <v>5009</v>
      </c>
      <c r="I1075" s="30" t="s">
        <v>2834</v>
      </c>
      <c r="J1075" s="30" t="s">
        <v>4240</v>
      </c>
      <c r="K1075" s="30" t="s">
        <v>3526</v>
      </c>
    </row>
    <row r="1076" spans="8:11" x14ac:dyDescent="0.25">
      <c r="H1076" s="30">
        <v>5011</v>
      </c>
      <c r="I1076" s="30" t="s">
        <v>2835</v>
      </c>
      <c r="J1076" s="30" t="s">
        <v>4240</v>
      </c>
      <c r="K1076" s="30" t="s">
        <v>3526</v>
      </c>
    </row>
    <row r="1077" spans="8:11" x14ac:dyDescent="0.25">
      <c r="H1077" s="30">
        <v>5013</v>
      </c>
      <c r="I1077" s="30" t="s">
        <v>2836</v>
      </c>
      <c r="J1077" s="30" t="s">
        <v>4240</v>
      </c>
      <c r="K1077" s="30" t="s">
        <v>3526</v>
      </c>
    </row>
    <row r="1078" spans="8:11" x14ac:dyDescent="0.25">
      <c r="H1078" s="30">
        <v>5014</v>
      </c>
      <c r="I1078" s="30" t="s">
        <v>2837</v>
      </c>
      <c r="J1078" s="30" t="s">
        <v>4240</v>
      </c>
      <c r="K1078" s="30" t="s">
        <v>3526</v>
      </c>
    </row>
    <row r="1079" spans="8:11" x14ac:dyDescent="0.25">
      <c r="H1079" s="30">
        <v>5015</v>
      </c>
      <c r="I1079" s="30" t="s">
        <v>2838</v>
      </c>
      <c r="J1079" s="30" t="s">
        <v>4240</v>
      </c>
      <c r="K1079" s="30" t="s">
        <v>3526</v>
      </c>
    </row>
    <row r="1080" spans="8:11" x14ac:dyDescent="0.25">
      <c r="H1080" s="30">
        <v>5016</v>
      </c>
      <c r="I1080" s="30" t="s">
        <v>2839</v>
      </c>
      <c r="J1080" s="30" t="s">
        <v>4240</v>
      </c>
      <c r="K1080" s="30" t="s">
        <v>3526</v>
      </c>
    </row>
    <row r="1081" spans="8:11" x14ac:dyDescent="0.25">
      <c r="H1081" s="30">
        <v>5102</v>
      </c>
      <c r="I1081" s="30" t="s">
        <v>2840</v>
      </c>
      <c r="J1081" s="30" t="s">
        <v>4292</v>
      </c>
      <c r="K1081" s="30" t="s">
        <v>3538</v>
      </c>
    </row>
    <row r="1082" spans="8:11" x14ac:dyDescent="0.25">
      <c r="H1082" s="30">
        <v>5201</v>
      </c>
      <c r="I1082" s="30" t="s">
        <v>2841</v>
      </c>
      <c r="J1082" s="30" t="s">
        <v>4298</v>
      </c>
      <c r="K1082" s="30" t="s">
        <v>3569</v>
      </c>
    </row>
    <row r="1083" spans="8:11" x14ac:dyDescent="0.25">
      <c r="H1083" s="30">
        <v>5202</v>
      </c>
      <c r="I1083" s="30" t="s">
        <v>2842</v>
      </c>
      <c r="J1083" s="30" t="s">
        <v>4298</v>
      </c>
      <c r="K1083" s="30" t="s">
        <v>3581</v>
      </c>
    </row>
    <row r="1084" spans="8:11" x14ac:dyDescent="0.25">
      <c r="H1084" s="30">
        <v>5203</v>
      </c>
      <c r="I1084" s="30" t="s">
        <v>2843</v>
      </c>
      <c r="J1084" s="30" t="s">
        <v>4298</v>
      </c>
      <c r="K1084" s="30" t="s">
        <v>3581</v>
      </c>
    </row>
    <row r="1085" spans="8:11" x14ac:dyDescent="0.25">
      <c r="H1085" s="30">
        <v>5205</v>
      </c>
      <c r="I1085" s="30" t="s">
        <v>2844</v>
      </c>
      <c r="J1085" s="30" t="s">
        <v>4193</v>
      </c>
      <c r="K1085" s="30" t="s">
        <v>3569</v>
      </c>
    </row>
    <row r="1086" spans="8:11" x14ac:dyDescent="0.25">
      <c r="H1086" s="30">
        <v>5206</v>
      </c>
      <c r="I1086" s="30" t="s">
        <v>2845</v>
      </c>
      <c r="J1086" s="30" t="s">
        <v>3852</v>
      </c>
      <c r="K1086" s="30" t="s">
        <v>3519</v>
      </c>
    </row>
    <row r="1087" spans="8:11" x14ac:dyDescent="0.25">
      <c r="H1087" s="30">
        <v>5209</v>
      </c>
      <c r="I1087" s="30" t="s">
        <v>2846</v>
      </c>
      <c r="J1087" s="30" t="s">
        <v>4298</v>
      </c>
      <c r="K1087" s="30" t="s">
        <v>3569</v>
      </c>
    </row>
    <row r="1088" spans="8:11" x14ac:dyDescent="0.25">
      <c r="H1088" s="30">
        <v>5210</v>
      </c>
      <c r="I1088" s="30" t="s">
        <v>2847</v>
      </c>
      <c r="J1088" s="30" t="s">
        <v>4298</v>
      </c>
      <c r="K1088" s="30" t="s">
        <v>3569</v>
      </c>
    </row>
    <row r="1089" spans="8:11" x14ac:dyDescent="0.25">
      <c r="H1089" s="30">
        <v>5211</v>
      </c>
      <c r="I1089" s="30" t="s">
        <v>2848</v>
      </c>
      <c r="J1089" s="30" t="s">
        <v>4298</v>
      </c>
      <c r="K1089" s="30" t="s">
        <v>3581</v>
      </c>
    </row>
    <row r="1090" spans="8:11" x14ac:dyDescent="0.25">
      <c r="H1090" s="30">
        <v>5212</v>
      </c>
      <c r="I1090" s="30" t="s">
        <v>2849</v>
      </c>
      <c r="J1090" s="30" t="s">
        <v>4298</v>
      </c>
      <c r="K1090" s="30" t="s">
        <v>3569</v>
      </c>
    </row>
    <row r="1091" spans="8:11" x14ac:dyDescent="0.25">
      <c r="H1091" s="30">
        <v>5213</v>
      </c>
      <c r="I1091" s="30" t="s">
        <v>2850</v>
      </c>
      <c r="J1091" s="30" t="s">
        <v>3852</v>
      </c>
      <c r="K1091" s="30" t="s">
        <v>3519</v>
      </c>
    </row>
    <row r="1092" spans="8:11" x14ac:dyDescent="0.25">
      <c r="H1092" s="30">
        <v>5215</v>
      </c>
      <c r="I1092" s="30" t="s">
        <v>2851</v>
      </c>
      <c r="J1092" s="30" t="s">
        <v>4054</v>
      </c>
      <c r="K1092" s="30" t="s">
        <v>3521</v>
      </c>
    </row>
    <row r="1093" spans="8:11" x14ac:dyDescent="0.25">
      <c r="H1093" s="30">
        <v>5220</v>
      </c>
      <c r="I1093" s="30" t="s">
        <v>2852</v>
      </c>
      <c r="J1093" s="30" t="s">
        <v>4296</v>
      </c>
      <c r="K1093" s="30" t="s">
        <v>3578</v>
      </c>
    </row>
    <row r="1094" spans="8:11" x14ac:dyDescent="0.25">
      <c r="H1094" s="30">
        <v>5223</v>
      </c>
      <c r="I1094" s="30" t="s">
        <v>2853</v>
      </c>
      <c r="J1094" s="30" t="s">
        <v>4054</v>
      </c>
      <c r="K1094" s="30" t="s">
        <v>3521</v>
      </c>
    </row>
    <row r="1095" spans="8:11" x14ac:dyDescent="0.25">
      <c r="H1095" s="30">
        <v>5225</v>
      </c>
      <c r="I1095" s="30" t="s">
        <v>2854</v>
      </c>
      <c r="J1095" s="30" t="s">
        <v>4193</v>
      </c>
      <c r="K1095" s="30" t="s">
        <v>3533</v>
      </c>
    </row>
    <row r="1096" spans="8:11" x14ac:dyDescent="0.25">
      <c r="H1096" s="30">
        <v>5227</v>
      </c>
      <c r="I1096" s="30" t="s">
        <v>2855</v>
      </c>
      <c r="J1096" s="30" t="s">
        <v>3868</v>
      </c>
      <c r="K1096" s="30" t="s">
        <v>3530</v>
      </c>
    </row>
    <row r="1097" spans="8:11" x14ac:dyDescent="0.25">
      <c r="H1097" s="30">
        <v>5230</v>
      </c>
      <c r="I1097" s="30" t="s">
        <v>2856</v>
      </c>
      <c r="J1097" s="30" t="s">
        <v>4296</v>
      </c>
      <c r="K1097" s="30" t="s">
        <v>3542</v>
      </c>
    </row>
    <row r="1098" spans="8:11" x14ac:dyDescent="0.25">
      <c r="H1098" s="30">
        <v>5234</v>
      </c>
      <c r="I1098" s="30" t="s">
        <v>2857</v>
      </c>
      <c r="J1098" s="30" t="s">
        <v>4296</v>
      </c>
      <c r="K1098" s="30" t="s">
        <v>3531</v>
      </c>
    </row>
    <row r="1099" spans="8:11" x14ac:dyDescent="0.25">
      <c r="H1099" s="30">
        <v>5243</v>
      </c>
      <c r="I1099" s="30" t="s">
        <v>2858</v>
      </c>
      <c r="J1099" s="30" t="s">
        <v>4296</v>
      </c>
      <c r="K1099" s="30" t="s">
        <v>3579</v>
      </c>
    </row>
    <row r="1100" spans="8:11" x14ac:dyDescent="0.25">
      <c r="H1100" s="30">
        <v>5245</v>
      </c>
      <c r="I1100" s="30" t="s">
        <v>2859</v>
      </c>
      <c r="J1100" s="30" t="s">
        <v>4296</v>
      </c>
      <c r="K1100" s="30" t="s">
        <v>3566</v>
      </c>
    </row>
    <row r="1101" spans="8:11" x14ac:dyDescent="0.25">
      <c r="H1101" s="30">
        <v>5251</v>
      </c>
      <c r="I1101" s="30" t="s">
        <v>2860</v>
      </c>
      <c r="J1101" s="30" t="s">
        <v>4296</v>
      </c>
      <c r="K1101" s="30" t="s">
        <v>3562</v>
      </c>
    </row>
    <row r="1102" spans="8:11" x14ac:dyDescent="0.25">
      <c r="H1102" s="30">
        <v>5258</v>
      </c>
      <c r="I1102" s="30" t="s">
        <v>2861</v>
      </c>
      <c r="J1102" s="30" t="s">
        <v>4054</v>
      </c>
      <c r="K1102" s="30" t="s">
        <v>3571</v>
      </c>
    </row>
    <row r="1103" spans="8:11" x14ac:dyDescent="0.25">
      <c r="H1103" s="30">
        <v>5263</v>
      </c>
      <c r="I1103" s="30" t="s">
        <v>2862</v>
      </c>
      <c r="J1103" s="30" t="s">
        <v>4301</v>
      </c>
      <c r="K1103" s="30" t="s">
        <v>3581</v>
      </c>
    </row>
    <row r="1104" spans="8:11" x14ac:dyDescent="0.25">
      <c r="H1104" s="30">
        <v>5269</v>
      </c>
      <c r="I1104" s="30" t="s">
        <v>2863</v>
      </c>
      <c r="J1104" s="30" t="s">
        <v>4294</v>
      </c>
      <c r="K1104" s="30" t="s">
        <v>3560</v>
      </c>
    </row>
    <row r="1105" spans="8:11" x14ac:dyDescent="0.25">
      <c r="H1105" s="30">
        <v>5272</v>
      </c>
      <c r="I1105" s="30" t="s">
        <v>2864</v>
      </c>
      <c r="J1105" s="30" t="s">
        <v>4294</v>
      </c>
      <c r="K1105" s="30" t="s">
        <v>3560</v>
      </c>
    </row>
    <row r="1106" spans="8:11" x14ac:dyDescent="0.25">
      <c r="H1106" s="30">
        <v>5274</v>
      </c>
      <c r="I1106" s="30" t="s">
        <v>2865</v>
      </c>
      <c r="J1106" s="30" t="s">
        <v>4294</v>
      </c>
      <c r="K1106" s="30" t="s">
        <v>3560</v>
      </c>
    </row>
    <row r="1107" spans="8:11" x14ac:dyDescent="0.25">
      <c r="H1107" s="30">
        <v>5276</v>
      </c>
      <c r="I1107" s="30" t="s">
        <v>2866</v>
      </c>
      <c r="J1107" s="30" t="s">
        <v>3881</v>
      </c>
      <c r="K1107" s="30" t="s">
        <v>3520</v>
      </c>
    </row>
    <row r="1108" spans="8:11" x14ac:dyDescent="0.25">
      <c r="H1108" s="30">
        <v>5278</v>
      </c>
      <c r="I1108" s="30" t="s">
        <v>2867</v>
      </c>
      <c r="J1108" s="30" t="s">
        <v>4302</v>
      </c>
      <c r="K1108" s="30" t="s">
        <v>3581</v>
      </c>
    </row>
    <row r="1109" spans="8:11" x14ac:dyDescent="0.25">
      <c r="H1109" s="30">
        <v>5281</v>
      </c>
      <c r="I1109" s="30" t="s">
        <v>2868</v>
      </c>
      <c r="J1109" s="30" t="s">
        <v>4296</v>
      </c>
      <c r="K1109" s="30" t="s">
        <v>3542</v>
      </c>
    </row>
    <row r="1110" spans="8:11" x14ac:dyDescent="0.25">
      <c r="H1110" s="30">
        <v>5283</v>
      </c>
      <c r="I1110" s="30" t="s">
        <v>2869</v>
      </c>
      <c r="J1110" s="30" t="s">
        <v>4089</v>
      </c>
      <c r="K1110" s="30" t="s">
        <v>3525</v>
      </c>
    </row>
    <row r="1111" spans="8:11" x14ac:dyDescent="0.25">
      <c r="H1111" s="30">
        <v>5284</v>
      </c>
      <c r="I1111" s="30" t="s">
        <v>2870</v>
      </c>
      <c r="J1111" s="30" t="s">
        <v>3881</v>
      </c>
      <c r="K1111" s="30" t="s">
        <v>3516</v>
      </c>
    </row>
    <row r="1112" spans="8:11" x14ac:dyDescent="0.25">
      <c r="H1112" s="30">
        <v>5285</v>
      </c>
      <c r="I1112" s="30" t="s">
        <v>2871</v>
      </c>
      <c r="J1112" s="30" t="s">
        <v>4294</v>
      </c>
      <c r="K1112" s="30" t="s">
        <v>3529</v>
      </c>
    </row>
    <row r="1113" spans="8:11" x14ac:dyDescent="0.25">
      <c r="H1113" s="30">
        <v>5287</v>
      </c>
      <c r="I1113" s="30" t="s">
        <v>2872</v>
      </c>
      <c r="J1113" s="30" t="s">
        <v>4302</v>
      </c>
      <c r="K1113" s="30" t="s">
        <v>3581</v>
      </c>
    </row>
    <row r="1114" spans="8:11" x14ac:dyDescent="0.25">
      <c r="H1114" s="30">
        <v>5288</v>
      </c>
      <c r="I1114" s="30" t="s">
        <v>2873</v>
      </c>
      <c r="J1114" s="30" t="s">
        <v>3984</v>
      </c>
      <c r="K1114" s="30" t="s">
        <v>3520</v>
      </c>
    </row>
    <row r="1115" spans="8:11" x14ac:dyDescent="0.25">
      <c r="H1115" s="30">
        <v>5289</v>
      </c>
      <c r="I1115" s="30" t="s">
        <v>2874</v>
      </c>
      <c r="J1115" s="30" t="s">
        <v>4054</v>
      </c>
      <c r="K1115" s="30" t="s">
        <v>3554</v>
      </c>
    </row>
    <row r="1116" spans="8:11" x14ac:dyDescent="0.25">
      <c r="H1116" s="30">
        <v>5291</v>
      </c>
      <c r="I1116" s="30" t="s">
        <v>2875</v>
      </c>
      <c r="J1116" s="30" t="s">
        <v>3868</v>
      </c>
      <c r="K1116" s="30" t="s">
        <v>3545</v>
      </c>
    </row>
    <row r="1117" spans="8:11" x14ac:dyDescent="0.25">
      <c r="H1117" s="30">
        <v>5299</v>
      </c>
      <c r="I1117" s="30" t="s">
        <v>2876</v>
      </c>
      <c r="J1117" s="30" t="s">
        <v>4294</v>
      </c>
      <c r="K1117" s="30" t="s">
        <v>3543</v>
      </c>
    </row>
    <row r="1118" spans="8:11" x14ac:dyDescent="0.25">
      <c r="H1118" s="30">
        <v>5301</v>
      </c>
      <c r="I1118" s="30" t="s">
        <v>2877</v>
      </c>
      <c r="J1118" s="30" t="s">
        <v>3820</v>
      </c>
      <c r="K1118" s="30" t="s">
        <v>3517</v>
      </c>
    </row>
    <row r="1119" spans="8:11" x14ac:dyDescent="0.25">
      <c r="H1119" s="30">
        <v>5302</v>
      </c>
      <c r="I1119" s="30" t="s">
        <v>2878</v>
      </c>
      <c r="J1119" s="30" t="s">
        <v>4294</v>
      </c>
      <c r="K1119" s="30" t="s">
        <v>3560</v>
      </c>
    </row>
    <row r="1120" spans="8:11" x14ac:dyDescent="0.25">
      <c r="H1120" s="30">
        <v>5306</v>
      </c>
      <c r="I1120" s="30" t="s">
        <v>2879</v>
      </c>
      <c r="J1120" s="30" t="s">
        <v>3881</v>
      </c>
      <c r="K1120" s="30" t="s">
        <v>3582</v>
      </c>
    </row>
    <row r="1121" spans="8:11" x14ac:dyDescent="0.25">
      <c r="H1121" s="30">
        <v>5309</v>
      </c>
      <c r="I1121" s="30" t="s">
        <v>2880</v>
      </c>
      <c r="J1121" s="30" t="s">
        <v>3868</v>
      </c>
      <c r="K1121" s="30" t="s">
        <v>3570</v>
      </c>
    </row>
    <row r="1122" spans="8:11" x14ac:dyDescent="0.25">
      <c r="H1122" s="30">
        <v>5310</v>
      </c>
      <c r="I1122" s="30" t="s">
        <v>2881</v>
      </c>
      <c r="J1122" s="30" t="s">
        <v>4298</v>
      </c>
      <c r="K1122" s="30" t="s">
        <v>3569</v>
      </c>
    </row>
    <row r="1123" spans="8:11" x14ac:dyDescent="0.25">
      <c r="H1123" s="30">
        <v>5312</v>
      </c>
      <c r="I1123" s="30" t="s">
        <v>2882</v>
      </c>
      <c r="J1123" s="30" t="s">
        <v>4049</v>
      </c>
      <c r="K1123" s="30" t="s">
        <v>3527</v>
      </c>
    </row>
    <row r="1124" spans="8:11" x14ac:dyDescent="0.25">
      <c r="H1124" s="30">
        <v>5314</v>
      </c>
      <c r="I1124" s="30" t="s">
        <v>2883</v>
      </c>
      <c r="J1124" s="30" t="s">
        <v>4294</v>
      </c>
      <c r="K1124" s="30" t="s">
        <v>3560</v>
      </c>
    </row>
    <row r="1125" spans="8:11" x14ac:dyDescent="0.25">
      <c r="H1125" s="30">
        <v>5315</v>
      </c>
      <c r="I1125" s="30" t="s">
        <v>2884</v>
      </c>
      <c r="J1125" s="30" t="s">
        <v>4296</v>
      </c>
      <c r="K1125" s="30" t="s">
        <v>3578</v>
      </c>
    </row>
    <row r="1126" spans="8:11" x14ac:dyDescent="0.25">
      <c r="H1126" s="30">
        <v>5321</v>
      </c>
      <c r="I1126" s="30" t="s">
        <v>2885</v>
      </c>
      <c r="J1126" s="30" t="s">
        <v>3868</v>
      </c>
      <c r="K1126" s="30" t="s">
        <v>3545</v>
      </c>
    </row>
    <row r="1127" spans="8:11" x14ac:dyDescent="0.25">
      <c r="H1127" s="30">
        <v>5324</v>
      </c>
      <c r="I1127" s="30" t="s">
        <v>2886</v>
      </c>
      <c r="J1127" s="30" t="s">
        <v>3852</v>
      </c>
      <c r="K1127" s="30" t="s">
        <v>3519</v>
      </c>
    </row>
    <row r="1128" spans="8:11" x14ac:dyDescent="0.25">
      <c r="H1128" s="30">
        <v>5328</v>
      </c>
      <c r="I1128" s="30" t="s">
        <v>2887</v>
      </c>
      <c r="J1128" s="30" t="s">
        <v>3868</v>
      </c>
      <c r="K1128" s="30" t="s">
        <v>3524</v>
      </c>
    </row>
    <row r="1129" spans="8:11" x14ac:dyDescent="0.25">
      <c r="H1129" s="30">
        <v>5340</v>
      </c>
      <c r="I1129" s="30" t="s">
        <v>2888</v>
      </c>
      <c r="J1129" s="30" t="s">
        <v>3868</v>
      </c>
      <c r="K1129" s="30" t="s">
        <v>3531</v>
      </c>
    </row>
    <row r="1130" spans="8:11" x14ac:dyDescent="0.25">
      <c r="H1130" s="30">
        <v>5344</v>
      </c>
      <c r="I1130" s="30" t="s">
        <v>2889</v>
      </c>
      <c r="J1130" s="30" t="s">
        <v>4294</v>
      </c>
      <c r="K1130" s="30" t="s">
        <v>3549</v>
      </c>
    </row>
    <row r="1131" spans="8:11" x14ac:dyDescent="0.25">
      <c r="H1131" s="30">
        <v>5345</v>
      </c>
      <c r="I1131" s="30" t="s">
        <v>2890</v>
      </c>
      <c r="J1131" s="30" t="s">
        <v>3868</v>
      </c>
      <c r="K1131" s="30" t="s">
        <v>3548</v>
      </c>
    </row>
    <row r="1132" spans="8:11" x14ac:dyDescent="0.25">
      <c r="H1132" s="30">
        <v>5347</v>
      </c>
      <c r="I1132" s="30" t="s">
        <v>2891</v>
      </c>
      <c r="J1132" s="30" t="s">
        <v>4294</v>
      </c>
      <c r="K1132" s="30" t="s">
        <v>3543</v>
      </c>
    </row>
    <row r="1133" spans="8:11" x14ac:dyDescent="0.25">
      <c r="H1133" s="30">
        <v>5348</v>
      </c>
      <c r="I1133" s="30" t="s">
        <v>2892</v>
      </c>
      <c r="J1133" s="30" t="s">
        <v>4295</v>
      </c>
      <c r="K1133" s="30" t="s">
        <v>3546</v>
      </c>
    </row>
    <row r="1134" spans="8:11" x14ac:dyDescent="0.25">
      <c r="H1134" s="30">
        <v>5351</v>
      </c>
      <c r="I1134" s="30" t="s">
        <v>2893</v>
      </c>
      <c r="J1134" s="30" t="s">
        <v>4294</v>
      </c>
      <c r="K1134" s="30" t="s">
        <v>3560</v>
      </c>
    </row>
    <row r="1135" spans="8:11" x14ac:dyDescent="0.25">
      <c r="H1135" s="30">
        <v>5353</v>
      </c>
      <c r="I1135" s="30" t="s">
        <v>2894</v>
      </c>
      <c r="J1135" s="30" t="s">
        <v>4295</v>
      </c>
      <c r="K1135" s="30" t="s">
        <v>3546</v>
      </c>
    </row>
    <row r="1136" spans="8:11" x14ac:dyDescent="0.25">
      <c r="H1136" s="30">
        <v>5355</v>
      </c>
      <c r="I1136" s="30" t="s">
        <v>2895</v>
      </c>
      <c r="J1136" s="30" t="s">
        <v>3868</v>
      </c>
      <c r="K1136" s="30" t="s">
        <v>3545</v>
      </c>
    </row>
    <row r="1137" spans="8:11" x14ac:dyDescent="0.25">
      <c r="H1137" s="30">
        <v>5356</v>
      </c>
      <c r="I1137" s="30" t="s">
        <v>2896</v>
      </c>
      <c r="J1137" s="30" t="s">
        <v>4054</v>
      </c>
      <c r="K1137" s="30" t="s">
        <v>3530</v>
      </c>
    </row>
    <row r="1138" spans="8:11" x14ac:dyDescent="0.25">
      <c r="H1138" s="30">
        <v>5364</v>
      </c>
      <c r="I1138" s="30" t="s">
        <v>2897</v>
      </c>
      <c r="J1138" s="30" t="s">
        <v>3820</v>
      </c>
      <c r="K1138" s="30" t="s">
        <v>3517</v>
      </c>
    </row>
    <row r="1139" spans="8:11" x14ac:dyDescent="0.25">
      <c r="H1139" s="30">
        <v>5371</v>
      </c>
      <c r="I1139" s="30" t="s">
        <v>2898</v>
      </c>
      <c r="J1139" s="30" t="s">
        <v>4296</v>
      </c>
      <c r="K1139" s="30" t="s">
        <v>3579</v>
      </c>
    </row>
    <row r="1140" spans="8:11" x14ac:dyDescent="0.25">
      <c r="H1140" s="30">
        <v>5381</v>
      </c>
      <c r="I1140" s="30" t="s">
        <v>2899</v>
      </c>
      <c r="J1140" s="30" t="s">
        <v>3868</v>
      </c>
      <c r="K1140" s="30" t="s">
        <v>3531</v>
      </c>
    </row>
    <row r="1141" spans="8:11" x14ac:dyDescent="0.25">
      <c r="H1141" s="30">
        <v>5383</v>
      </c>
      <c r="I1141" s="30" t="s">
        <v>2900</v>
      </c>
      <c r="J1141" s="30" t="s">
        <v>4193</v>
      </c>
      <c r="K1141" s="30" t="s">
        <v>3529</v>
      </c>
    </row>
    <row r="1142" spans="8:11" x14ac:dyDescent="0.25">
      <c r="H1142" s="30">
        <v>5386</v>
      </c>
      <c r="I1142" s="30" t="s">
        <v>2901</v>
      </c>
      <c r="J1142" s="30" t="s">
        <v>4054</v>
      </c>
      <c r="K1142" s="30" t="s">
        <v>3568</v>
      </c>
    </row>
    <row r="1143" spans="8:11" x14ac:dyDescent="0.25">
      <c r="H1143" s="30">
        <v>5388</v>
      </c>
      <c r="I1143" s="30" t="s">
        <v>2902</v>
      </c>
      <c r="J1143" s="30" t="s">
        <v>4295</v>
      </c>
      <c r="K1143" s="30" t="s">
        <v>3551</v>
      </c>
    </row>
    <row r="1144" spans="8:11" x14ac:dyDescent="0.25">
      <c r="H1144" s="30">
        <v>5392</v>
      </c>
      <c r="I1144" s="30" t="s">
        <v>2903</v>
      </c>
      <c r="J1144" s="30" t="s">
        <v>4296</v>
      </c>
      <c r="K1144" s="30" t="s">
        <v>3529</v>
      </c>
    </row>
    <row r="1145" spans="8:11" x14ac:dyDescent="0.25">
      <c r="H1145" s="30">
        <v>5398</v>
      </c>
      <c r="I1145" s="30" t="s">
        <v>2904</v>
      </c>
      <c r="J1145" s="30" t="s">
        <v>3881</v>
      </c>
      <c r="K1145" s="30" t="s">
        <v>3527</v>
      </c>
    </row>
    <row r="1146" spans="8:11" x14ac:dyDescent="0.25">
      <c r="H1146" s="30">
        <v>5403</v>
      </c>
      <c r="I1146" s="30" t="s">
        <v>2905</v>
      </c>
      <c r="J1146" s="30" t="s">
        <v>4298</v>
      </c>
      <c r="K1146" s="30" t="s">
        <v>3569</v>
      </c>
    </row>
    <row r="1147" spans="8:11" x14ac:dyDescent="0.25">
      <c r="H1147" s="30">
        <v>5410</v>
      </c>
      <c r="I1147" s="30" t="s">
        <v>2906</v>
      </c>
      <c r="J1147" s="30" t="s">
        <v>4298</v>
      </c>
      <c r="K1147" s="30" t="s">
        <v>3555</v>
      </c>
    </row>
    <row r="1148" spans="8:11" x14ac:dyDescent="0.25">
      <c r="H1148" s="30">
        <v>5425</v>
      </c>
      <c r="I1148" s="30" t="s">
        <v>2907</v>
      </c>
      <c r="J1148" s="30" t="s">
        <v>4294</v>
      </c>
      <c r="K1148" s="30" t="s">
        <v>3542</v>
      </c>
    </row>
    <row r="1149" spans="8:11" x14ac:dyDescent="0.25">
      <c r="H1149" s="30">
        <v>5426</v>
      </c>
      <c r="I1149" s="30" t="s">
        <v>2908</v>
      </c>
      <c r="J1149" s="30" t="s">
        <v>4054</v>
      </c>
      <c r="K1149" s="30" t="s">
        <v>3556</v>
      </c>
    </row>
    <row r="1150" spans="8:11" x14ac:dyDescent="0.25">
      <c r="H1150" s="30">
        <v>5432</v>
      </c>
      <c r="I1150" s="30" t="s">
        <v>2909</v>
      </c>
      <c r="J1150" s="30" t="s">
        <v>4296</v>
      </c>
      <c r="K1150" s="30" t="s">
        <v>3579</v>
      </c>
    </row>
    <row r="1151" spans="8:11" x14ac:dyDescent="0.25">
      <c r="H1151" s="30">
        <v>5434</v>
      </c>
      <c r="I1151" s="30" t="s">
        <v>2910</v>
      </c>
      <c r="J1151" s="30" t="s">
        <v>4297</v>
      </c>
      <c r="K1151" s="30" t="s">
        <v>3528</v>
      </c>
    </row>
    <row r="1152" spans="8:11" x14ac:dyDescent="0.25">
      <c r="H1152" s="30">
        <v>5438</v>
      </c>
      <c r="I1152" s="30" t="s">
        <v>2911</v>
      </c>
      <c r="J1152" s="30" t="s">
        <v>4054</v>
      </c>
      <c r="K1152" s="30" t="s">
        <v>3558</v>
      </c>
    </row>
    <row r="1153" spans="8:11" x14ac:dyDescent="0.25">
      <c r="H1153" s="30">
        <v>5439</v>
      </c>
      <c r="I1153" s="30" t="s">
        <v>2912</v>
      </c>
      <c r="J1153" s="30" t="s">
        <v>3868</v>
      </c>
      <c r="K1153" s="30" t="s">
        <v>3545</v>
      </c>
    </row>
    <row r="1154" spans="8:11" x14ac:dyDescent="0.25">
      <c r="H1154" s="30">
        <v>5443</v>
      </c>
      <c r="I1154" s="30" t="s">
        <v>2913</v>
      </c>
      <c r="J1154" s="30" t="s">
        <v>4296</v>
      </c>
      <c r="K1154" s="30" t="s">
        <v>3553</v>
      </c>
    </row>
    <row r="1155" spans="8:11" x14ac:dyDescent="0.25">
      <c r="H1155" s="30">
        <v>5450</v>
      </c>
      <c r="I1155" s="30" t="s">
        <v>2914</v>
      </c>
      <c r="J1155" s="30" t="s">
        <v>3881</v>
      </c>
      <c r="K1155" s="30" t="s">
        <v>3516</v>
      </c>
    </row>
    <row r="1156" spans="8:11" x14ac:dyDescent="0.25">
      <c r="H1156" s="30">
        <v>5452</v>
      </c>
      <c r="I1156" s="30" t="s">
        <v>2915</v>
      </c>
      <c r="J1156" s="30" t="s">
        <v>4193</v>
      </c>
      <c r="K1156" s="30" t="s">
        <v>3530</v>
      </c>
    </row>
    <row r="1157" spans="8:11" x14ac:dyDescent="0.25">
      <c r="H1157" s="30">
        <v>5455</v>
      </c>
      <c r="I1157" s="30" t="s">
        <v>2916</v>
      </c>
      <c r="J1157" s="30" t="s">
        <v>3852</v>
      </c>
      <c r="K1157" s="30" t="s">
        <v>3519</v>
      </c>
    </row>
    <row r="1158" spans="8:11" x14ac:dyDescent="0.25">
      <c r="H1158" s="30">
        <v>5457</v>
      </c>
      <c r="I1158" s="30" t="s">
        <v>2917</v>
      </c>
      <c r="J1158" s="30" t="s">
        <v>3868</v>
      </c>
      <c r="K1158" s="30" t="s">
        <v>3529</v>
      </c>
    </row>
    <row r="1159" spans="8:11" x14ac:dyDescent="0.25">
      <c r="H1159" s="30">
        <v>5460</v>
      </c>
      <c r="I1159" s="30" t="s">
        <v>2918</v>
      </c>
      <c r="J1159" s="30" t="s">
        <v>3868</v>
      </c>
      <c r="K1159" s="30" t="s">
        <v>3529</v>
      </c>
    </row>
    <row r="1160" spans="8:11" x14ac:dyDescent="0.25">
      <c r="H1160" s="30">
        <v>5464</v>
      </c>
      <c r="I1160" s="30" t="s">
        <v>2919</v>
      </c>
      <c r="J1160" s="30" t="s">
        <v>3868</v>
      </c>
      <c r="K1160" s="30" t="s">
        <v>3545</v>
      </c>
    </row>
    <row r="1161" spans="8:11" x14ac:dyDescent="0.25">
      <c r="H1161" s="30">
        <v>5465</v>
      </c>
      <c r="I1161" s="30" t="s">
        <v>2920</v>
      </c>
      <c r="J1161" s="30" t="s">
        <v>4054</v>
      </c>
      <c r="K1161" s="30" t="s">
        <v>3556</v>
      </c>
    </row>
    <row r="1162" spans="8:11" x14ac:dyDescent="0.25">
      <c r="H1162" s="30">
        <v>5468</v>
      </c>
      <c r="I1162" s="30" t="s">
        <v>2921</v>
      </c>
      <c r="J1162" s="30" t="s">
        <v>4294</v>
      </c>
      <c r="K1162" s="30" t="s">
        <v>3560</v>
      </c>
    </row>
    <row r="1163" spans="8:11" x14ac:dyDescent="0.25">
      <c r="H1163" s="30">
        <v>5469</v>
      </c>
      <c r="I1163" s="30" t="s">
        <v>2922</v>
      </c>
      <c r="J1163" s="30" t="s">
        <v>3868</v>
      </c>
      <c r="K1163" s="30" t="s">
        <v>3545</v>
      </c>
    </row>
    <row r="1164" spans="8:11" x14ac:dyDescent="0.25">
      <c r="H1164" s="30">
        <v>5471</v>
      </c>
      <c r="I1164" s="30" t="s">
        <v>2923</v>
      </c>
      <c r="J1164" s="30" t="s">
        <v>4294</v>
      </c>
      <c r="K1164" s="30" t="s">
        <v>3560</v>
      </c>
    </row>
    <row r="1165" spans="8:11" x14ac:dyDescent="0.25">
      <c r="H1165" s="30">
        <v>5474</v>
      </c>
      <c r="I1165" s="30" t="s">
        <v>2924</v>
      </c>
      <c r="J1165" s="30" t="s">
        <v>4054</v>
      </c>
      <c r="K1165" s="30" t="s">
        <v>3568</v>
      </c>
    </row>
    <row r="1166" spans="8:11" x14ac:dyDescent="0.25">
      <c r="H1166" s="30">
        <v>5475</v>
      </c>
      <c r="I1166" s="30" t="s">
        <v>2925</v>
      </c>
      <c r="J1166" s="30" t="s">
        <v>3868</v>
      </c>
      <c r="K1166" s="30" t="s">
        <v>3531</v>
      </c>
    </row>
    <row r="1167" spans="8:11" x14ac:dyDescent="0.25">
      <c r="H1167" s="30">
        <v>5478</v>
      </c>
      <c r="I1167" s="30" t="s">
        <v>2926</v>
      </c>
      <c r="J1167" s="30" t="s">
        <v>4301</v>
      </c>
      <c r="K1167" s="30" t="s">
        <v>3580</v>
      </c>
    </row>
    <row r="1168" spans="8:11" x14ac:dyDescent="0.25">
      <c r="H1168" s="30">
        <v>5481</v>
      </c>
      <c r="I1168" s="30" t="s">
        <v>2927</v>
      </c>
      <c r="J1168" s="30" t="s">
        <v>3881</v>
      </c>
      <c r="K1168" s="30" t="s">
        <v>3516</v>
      </c>
    </row>
    <row r="1169" spans="8:11" x14ac:dyDescent="0.25">
      <c r="H1169" s="30">
        <v>5483</v>
      </c>
      <c r="I1169" s="30" t="s">
        <v>2928</v>
      </c>
      <c r="J1169" s="30" t="s">
        <v>4294</v>
      </c>
      <c r="K1169" s="30" t="s">
        <v>3564</v>
      </c>
    </row>
    <row r="1170" spans="8:11" x14ac:dyDescent="0.25">
      <c r="H1170" s="30">
        <v>5484</v>
      </c>
      <c r="I1170" s="30" t="s">
        <v>2929</v>
      </c>
      <c r="J1170" s="30" t="s">
        <v>4296</v>
      </c>
      <c r="K1170" s="30" t="s">
        <v>3562</v>
      </c>
    </row>
    <row r="1171" spans="8:11" x14ac:dyDescent="0.25">
      <c r="H1171" s="30">
        <v>5487</v>
      </c>
      <c r="I1171" s="30" t="s">
        <v>2930</v>
      </c>
      <c r="J1171" s="30" t="s">
        <v>4294</v>
      </c>
      <c r="K1171" s="30" t="s">
        <v>3560</v>
      </c>
    </row>
    <row r="1172" spans="8:11" x14ac:dyDescent="0.25">
      <c r="H1172" s="30">
        <v>5488</v>
      </c>
      <c r="I1172" s="30" t="s">
        <v>2931</v>
      </c>
      <c r="J1172" s="30" t="s">
        <v>3868</v>
      </c>
      <c r="K1172" s="30" t="s">
        <v>3529</v>
      </c>
    </row>
    <row r="1173" spans="8:11" x14ac:dyDescent="0.25">
      <c r="H1173" s="30">
        <v>5489</v>
      </c>
      <c r="I1173" s="30" t="s">
        <v>2932</v>
      </c>
      <c r="J1173" s="30" t="s">
        <v>4193</v>
      </c>
      <c r="K1173" s="30" t="s">
        <v>3562</v>
      </c>
    </row>
    <row r="1174" spans="8:11" x14ac:dyDescent="0.25">
      <c r="H1174" s="30">
        <v>5490</v>
      </c>
      <c r="I1174" s="30" t="s">
        <v>2933</v>
      </c>
      <c r="J1174" s="30" t="s">
        <v>4054</v>
      </c>
      <c r="K1174" s="30" t="s">
        <v>3571</v>
      </c>
    </row>
    <row r="1175" spans="8:11" x14ac:dyDescent="0.25">
      <c r="H1175" s="30">
        <v>5493</v>
      </c>
      <c r="I1175" s="30" t="s">
        <v>2934</v>
      </c>
      <c r="J1175" s="30" t="s">
        <v>4193</v>
      </c>
      <c r="K1175" s="30" t="s">
        <v>3559</v>
      </c>
    </row>
    <row r="1176" spans="8:11" x14ac:dyDescent="0.25">
      <c r="H1176" s="30">
        <v>5498</v>
      </c>
      <c r="I1176" s="30" t="s">
        <v>2935</v>
      </c>
      <c r="J1176" s="30" t="s">
        <v>3868</v>
      </c>
      <c r="K1176" s="30" t="s">
        <v>3531</v>
      </c>
    </row>
    <row r="1177" spans="8:11" x14ac:dyDescent="0.25">
      <c r="H1177" s="30">
        <v>5508</v>
      </c>
      <c r="I1177" s="30" t="s">
        <v>2936</v>
      </c>
      <c r="J1177" s="30" t="s">
        <v>3852</v>
      </c>
      <c r="K1177" s="30" t="s">
        <v>3519</v>
      </c>
    </row>
    <row r="1178" spans="8:11" x14ac:dyDescent="0.25">
      <c r="H1178" s="30">
        <v>5511</v>
      </c>
      <c r="I1178" s="30" t="s">
        <v>2937</v>
      </c>
      <c r="J1178" s="30" t="s">
        <v>3852</v>
      </c>
      <c r="K1178" s="30" t="s">
        <v>3519</v>
      </c>
    </row>
    <row r="1179" spans="8:11" x14ac:dyDescent="0.25">
      <c r="H1179" s="30">
        <v>5512</v>
      </c>
      <c r="I1179" s="30" t="s">
        <v>2938</v>
      </c>
      <c r="J1179" s="30" t="s">
        <v>3852</v>
      </c>
      <c r="K1179" s="30" t="s">
        <v>3519</v>
      </c>
    </row>
    <row r="1180" spans="8:11" x14ac:dyDescent="0.25">
      <c r="H1180" s="30">
        <v>5514</v>
      </c>
      <c r="I1180" s="30" t="s">
        <v>2939</v>
      </c>
      <c r="J1180" s="30" t="s">
        <v>3852</v>
      </c>
      <c r="K1180" s="30" t="s">
        <v>3519</v>
      </c>
    </row>
    <row r="1181" spans="8:11" x14ac:dyDescent="0.25">
      <c r="H1181" s="30">
        <v>5515</v>
      </c>
      <c r="I1181" s="30" t="s">
        <v>2940</v>
      </c>
      <c r="J1181" s="30" t="s">
        <v>3852</v>
      </c>
      <c r="K1181" s="30" t="s">
        <v>3519</v>
      </c>
    </row>
    <row r="1182" spans="8:11" x14ac:dyDescent="0.25">
      <c r="H1182" s="30">
        <v>5516</v>
      </c>
      <c r="I1182" s="30" t="s">
        <v>2941</v>
      </c>
      <c r="J1182" s="30" t="s">
        <v>3852</v>
      </c>
      <c r="K1182" s="30" t="s">
        <v>3519</v>
      </c>
    </row>
    <row r="1183" spans="8:11" x14ac:dyDescent="0.25">
      <c r="H1183" s="30">
        <v>5519</v>
      </c>
      <c r="I1183" s="30" t="s">
        <v>2942</v>
      </c>
      <c r="J1183" s="30" t="s">
        <v>3852</v>
      </c>
      <c r="K1183" s="30" t="s">
        <v>3519</v>
      </c>
    </row>
    <row r="1184" spans="8:11" x14ac:dyDescent="0.25">
      <c r="H1184" s="30">
        <v>5520</v>
      </c>
      <c r="I1184" s="30" t="s">
        <v>2943</v>
      </c>
      <c r="J1184" s="30" t="s">
        <v>3852</v>
      </c>
      <c r="K1184" s="30" t="s">
        <v>3519</v>
      </c>
    </row>
    <row r="1185" spans="8:11" x14ac:dyDescent="0.25">
      <c r="H1185" s="30">
        <v>5521</v>
      </c>
      <c r="I1185" s="30" t="s">
        <v>2944</v>
      </c>
      <c r="J1185" s="30" t="s">
        <v>3852</v>
      </c>
      <c r="K1185" s="30" t="s">
        <v>3519</v>
      </c>
    </row>
    <row r="1186" spans="8:11" x14ac:dyDescent="0.25">
      <c r="H1186" s="30">
        <v>5522</v>
      </c>
      <c r="I1186" s="30" t="s">
        <v>2945</v>
      </c>
      <c r="J1186" s="30" t="s">
        <v>3852</v>
      </c>
      <c r="K1186" s="30" t="s">
        <v>3519</v>
      </c>
    </row>
    <row r="1187" spans="8:11" x14ac:dyDescent="0.25">
      <c r="H1187" s="30">
        <v>5523</v>
      </c>
      <c r="I1187" s="30" t="s">
        <v>2946</v>
      </c>
      <c r="J1187" s="30" t="s">
        <v>3852</v>
      </c>
      <c r="K1187" s="30" t="s">
        <v>3519</v>
      </c>
    </row>
    <row r="1188" spans="8:11" x14ac:dyDescent="0.25">
      <c r="H1188" s="30">
        <v>5525</v>
      </c>
      <c r="I1188" s="30" t="s">
        <v>2947</v>
      </c>
      <c r="J1188" s="30" t="s">
        <v>3852</v>
      </c>
      <c r="K1188" s="30" t="s">
        <v>3519</v>
      </c>
    </row>
    <row r="1189" spans="8:11" x14ac:dyDescent="0.25">
      <c r="H1189" s="30">
        <v>5529</v>
      </c>
      <c r="I1189" s="30" t="s">
        <v>2948</v>
      </c>
      <c r="J1189" s="30" t="s">
        <v>3852</v>
      </c>
      <c r="K1189" s="30" t="s">
        <v>3519</v>
      </c>
    </row>
    <row r="1190" spans="8:11" x14ac:dyDescent="0.25">
      <c r="H1190" s="30">
        <v>5530</v>
      </c>
      <c r="I1190" s="30" t="s">
        <v>2949</v>
      </c>
      <c r="J1190" s="30" t="s">
        <v>3881</v>
      </c>
      <c r="K1190" s="30" t="s">
        <v>3516</v>
      </c>
    </row>
    <row r="1191" spans="8:11" x14ac:dyDescent="0.25">
      <c r="H1191" s="30">
        <v>5531</v>
      </c>
      <c r="I1191" s="30" t="s">
        <v>2950</v>
      </c>
      <c r="J1191" s="30" t="s">
        <v>3852</v>
      </c>
      <c r="K1191" s="30" t="s">
        <v>3519</v>
      </c>
    </row>
    <row r="1192" spans="8:11" x14ac:dyDescent="0.25">
      <c r="H1192" s="30">
        <v>5533</v>
      </c>
      <c r="I1192" s="30" t="s">
        <v>2951</v>
      </c>
      <c r="J1192" s="30" t="s">
        <v>3852</v>
      </c>
      <c r="K1192" s="30" t="s">
        <v>3519</v>
      </c>
    </row>
    <row r="1193" spans="8:11" x14ac:dyDescent="0.25">
      <c r="H1193" s="30">
        <v>5534</v>
      </c>
      <c r="I1193" s="30" t="s">
        <v>2952</v>
      </c>
      <c r="J1193" s="30" t="s">
        <v>3852</v>
      </c>
      <c r="K1193" s="30" t="s">
        <v>3519</v>
      </c>
    </row>
    <row r="1194" spans="8:11" x14ac:dyDescent="0.25">
      <c r="H1194" s="30">
        <v>5536</v>
      </c>
      <c r="I1194" s="30" t="s">
        <v>2953</v>
      </c>
      <c r="J1194" s="30" t="s">
        <v>4193</v>
      </c>
      <c r="K1194" s="30" t="s">
        <v>3559</v>
      </c>
    </row>
    <row r="1195" spans="8:11" x14ac:dyDescent="0.25">
      <c r="H1195" s="30">
        <v>5538</v>
      </c>
      <c r="I1195" s="30" t="s">
        <v>2954</v>
      </c>
      <c r="J1195" s="30" t="s">
        <v>4240</v>
      </c>
      <c r="K1195" s="30" t="s">
        <v>3526</v>
      </c>
    </row>
    <row r="1196" spans="8:11" x14ac:dyDescent="0.25">
      <c r="H1196" s="30">
        <v>5543</v>
      </c>
      <c r="I1196" s="30" t="s">
        <v>2955</v>
      </c>
      <c r="J1196" s="30" t="s">
        <v>3852</v>
      </c>
      <c r="K1196" s="30" t="s">
        <v>3526</v>
      </c>
    </row>
    <row r="1197" spans="8:11" x14ac:dyDescent="0.25">
      <c r="H1197" s="30">
        <v>5546</v>
      </c>
      <c r="I1197" s="30" t="s">
        <v>2956</v>
      </c>
      <c r="J1197" s="30" t="s">
        <v>3852</v>
      </c>
      <c r="K1197" s="30" t="s">
        <v>3519</v>
      </c>
    </row>
    <row r="1198" spans="8:11" x14ac:dyDescent="0.25">
      <c r="H1198" s="30">
        <v>5601</v>
      </c>
      <c r="I1198" s="30" t="s">
        <v>2957</v>
      </c>
      <c r="J1198" s="30" t="s">
        <v>4293</v>
      </c>
      <c r="K1198" s="30" t="s">
        <v>3540</v>
      </c>
    </row>
    <row r="1199" spans="8:11" x14ac:dyDescent="0.25">
      <c r="H1199" s="30">
        <v>5603</v>
      </c>
      <c r="I1199" s="30" t="s">
        <v>2958</v>
      </c>
      <c r="J1199" s="30" t="s">
        <v>4293</v>
      </c>
      <c r="K1199" s="30" t="s">
        <v>3540</v>
      </c>
    </row>
    <row r="1200" spans="8:11" x14ac:dyDescent="0.25">
      <c r="H1200" s="30">
        <v>5604</v>
      </c>
      <c r="I1200" s="30" t="s">
        <v>2959</v>
      </c>
      <c r="J1200" s="30" t="s">
        <v>4293</v>
      </c>
      <c r="K1200" s="30" t="s">
        <v>3540</v>
      </c>
    </row>
    <row r="1201" spans="8:11" x14ac:dyDescent="0.25">
      <c r="H1201" s="30">
        <v>5607</v>
      </c>
      <c r="I1201" s="30" t="s">
        <v>2960</v>
      </c>
      <c r="J1201" s="30" t="s">
        <v>4293</v>
      </c>
      <c r="K1201" s="30" t="s">
        <v>3540</v>
      </c>
    </row>
    <row r="1202" spans="8:11" x14ac:dyDescent="0.25">
      <c r="H1202" s="30">
        <v>5608</v>
      </c>
      <c r="I1202" s="30" t="s">
        <v>2961</v>
      </c>
      <c r="J1202" s="30" t="s">
        <v>4293</v>
      </c>
      <c r="K1202" s="30" t="s">
        <v>3540</v>
      </c>
    </row>
    <row r="1203" spans="8:11" x14ac:dyDescent="0.25">
      <c r="H1203" s="30">
        <v>5609</v>
      </c>
      <c r="I1203" s="30" t="s">
        <v>2962</v>
      </c>
      <c r="J1203" s="30" t="s">
        <v>4293</v>
      </c>
      <c r="K1203" s="30" t="s">
        <v>3540</v>
      </c>
    </row>
    <row r="1204" spans="8:11" x14ac:dyDescent="0.25">
      <c r="H1204" s="30">
        <v>5701</v>
      </c>
      <c r="I1204" s="30" t="s">
        <v>2963</v>
      </c>
      <c r="J1204" s="30" t="s">
        <v>3820</v>
      </c>
      <c r="K1204" s="30" t="s">
        <v>3517</v>
      </c>
    </row>
    <row r="1205" spans="8:11" x14ac:dyDescent="0.25">
      <c r="H1205" s="30">
        <v>5703</v>
      </c>
      <c r="I1205" s="30" t="s">
        <v>2964</v>
      </c>
      <c r="J1205" s="30" t="s">
        <v>3820</v>
      </c>
      <c r="K1205" s="30" t="s">
        <v>3517</v>
      </c>
    </row>
    <row r="1206" spans="8:11" x14ac:dyDescent="0.25">
      <c r="H1206" s="30">
        <v>5704</v>
      </c>
      <c r="I1206" s="30" t="s">
        <v>2965</v>
      </c>
      <c r="J1206" s="30" t="s">
        <v>3820</v>
      </c>
      <c r="K1206" s="30" t="s">
        <v>3517</v>
      </c>
    </row>
    <row r="1207" spans="8:11" x14ac:dyDescent="0.25">
      <c r="H1207" s="30">
        <v>5706</v>
      </c>
      <c r="I1207" s="30" t="s">
        <v>2966</v>
      </c>
      <c r="J1207" s="30" t="s">
        <v>3820</v>
      </c>
      <c r="K1207" s="30" t="s">
        <v>3517</v>
      </c>
    </row>
    <row r="1208" spans="8:11" x14ac:dyDescent="0.25">
      <c r="H1208" s="30">
        <v>5820</v>
      </c>
      <c r="I1208" s="30" t="s">
        <v>2967</v>
      </c>
      <c r="J1208" s="30" t="s">
        <v>4300</v>
      </c>
      <c r="K1208" s="30" t="s">
        <v>3576</v>
      </c>
    </row>
    <row r="1209" spans="8:11" x14ac:dyDescent="0.25">
      <c r="H1209" s="30">
        <v>5864</v>
      </c>
      <c r="I1209" s="30" t="s">
        <v>2968</v>
      </c>
      <c r="J1209" s="30" t="s">
        <v>4300</v>
      </c>
      <c r="K1209" s="30" t="s">
        <v>3575</v>
      </c>
    </row>
    <row r="1210" spans="8:11" x14ac:dyDescent="0.25">
      <c r="H1210" s="30">
        <v>5871</v>
      </c>
      <c r="I1210" s="30" t="s">
        <v>2969</v>
      </c>
      <c r="J1210" s="30" t="s">
        <v>3881</v>
      </c>
      <c r="K1210" s="30" t="s">
        <v>3516</v>
      </c>
    </row>
    <row r="1211" spans="8:11" x14ac:dyDescent="0.25">
      <c r="H1211" s="30">
        <v>5876</v>
      </c>
      <c r="I1211" s="30" t="s">
        <v>2970</v>
      </c>
      <c r="J1211" s="30" t="s">
        <v>4300</v>
      </c>
      <c r="K1211" s="30" t="s">
        <v>3573</v>
      </c>
    </row>
    <row r="1212" spans="8:11" x14ac:dyDescent="0.25">
      <c r="H1212" s="30">
        <v>5878</v>
      </c>
      <c r="I1212" s="30" t="s">
        <v>2971</v>
      </c>
      <c r="J1212" s="30" t="s">
        <v>4300</v>
      </c>
      <c r="K1212" s="30" t="s">
        <v>3574</v>
      </c>
    </row>
    <row r="1213" spans="8:11" x14ac:dyDescent="0.25">
      <c r="H1213" s="30">
        <v>5880</v>
      </c>
      <c r="I1213" s="30" t="s">
        <v>2972</v>
      </c>
      <c r="J1213" s="30" t="s">
        <v>4300</v>
      </c>
      <c r="K1213" s="30" t="s">
        <v>3576</v>
      </c>
    </row>
    <row r="1214" spans="8:11" x14ac:dyDescent="0.25">
      <c r="H1214" s="30">
        <v>5902</v>
      </c>
      <c r="I1214" s="30" t="s">
        <v>2973</v>
      </c>
      <c r="J1214" s="30" t="s">
        <v>3905</v>
      </c>
      <c r="K1214" s="30" t="s">
        <v>3523</v>
      </c>
    </row>
    <row r="1215" spans="8:11" x14ac:dyDescent="0.25">
      <c r="H1215" s="30">
        <v>5903</v>
      </c>
      <c r="I1215" s="30" t="s">
        <v>2974</v>
      </c>
      <c r="J1215" s="30" t="s">
        <v>3905</v>
      </c>
      <c r="K1215" s="30" t="s">
        <v>3523</v>
      </c>
    </row>
    <row r="1216" spans="8:11" x14ac:dyDescent="0.25">
      <c r="H1216" s="30">
        <v>5904</v>
      </c>
      <c r="I1216" s="30" t="s">
        <v>2975</v>
      </c>
      <c r="J1216" s="30" t="s">
        <v>3905</v>
      </c>
      <c r="K1216" s="30" t="s">
        <v>3523</v>
      </c>
    </row>
    <row r="1217" spans="8:11" x14ac:dyDescent="0.25">
      <c r="H1217" s="30">
        <v>5905</v>
      </c>
      <c r="I1217" s="30" t="s">
        <v>2976</v>
      </c>
      <c r="J1217" s="30" t="s">
        <v>3905</v>
      </c>
      <c r="K1217" s="30" t="s">
        <v>3523</v>
      </c>
    </row>
    <row r="1218" spans="8:11" x14ac:dyDescent="0.25">
      <c r="H1218" s="30">
        <v>5906</v>
      </c>
      <c r="I1218" s="30" t="s">
        <v>2977</v>
      </c>
      <c r="J1218" s="30" t="s">
        <v>3905</v>
      </c>
      <c r="K1218" s="30" t="s">
        <v>3523</v>
      </c>
    </row>
    <row r="1219" spans="8:11" x14ac:dyDescent="0.25">
      <c r="H1219" s="30">
        <v>5907</v>
      </c>
      <c r="I1219" s="30" t="s">
        <v>2978</v>
      </c>
      <c r="J1219" s="30" t="s">
        <v>3905</v>
      </c>
      <c r="K1219" s="30" t="s">
        <v>3523</v>
      </c>
    </row>
    <row r="1220" spans="8:11" x14ac:dyDescent="0.25">
      <c r="H1220" s="30">
        <v>6005</v>
      </c>
      <c r="I1220" s="30" t="s">
        <v>2979</v>
      </c>
      <c r="J1220" s="30" t="s">
        <v>4300</v>
      </c>
      <c r="K1220" s="30" t="s">
        <v>3575</v>
      </c>
    </row>
    <row r="1221" spans="8:11" x14ac:dyDescent="0.25">
      <c r="H1221" s="30">
        <v>6015</v>
      </c>
      <c r="I1221" s="30" t="s">
        <v>2980</v>
      </c>
      <c r="J1221" s="30" t="s">
        <v>4300</v>
      </c>
      <c r="K1221" s="30" t="s">
        <v>3575</v>
      </c>
    </row>
    <row r="1222" spans="8:11" x14ac:dyDescent="0.25">
      <c r="H1222" s="30">
        <v>6016</v>
      </c>
      <c r="I1222" s="30" t="s">
        <v>2981</v>
      </c>
      <c r="J1222" s="30" t="s">
        <v>4300</v>
      </c>
      <c r="K1222" s="30" t="s">
        <v>3575</v>
      </c>
    </row>
    <row r="1223" spans="8:11" x14ac:dyDescent="0.25">
      <c r="H1223" s="30">
        <v>6020</v>
      </c>
      <c r="I1223" s="30" t="s">
        <v>2982</v>
      </c>
      <c r="J1223" s="30" t="s">
        <v>4300</v>
      </c>
      <c r="K1223" s="30" t="s">
        <v>3575</v>
      </c>
    </row>
    <row r="1224" spans="8:11" x14ac:dyDescent="0.25">
      <c r="H1224" s="30">
        <v>6021</v>
      </c>
      <c r="I1224" s="30" t="s">
        <v>2983</v>
      </c>
      <c r="J1224" s="30" t="s">
        <v>4300</v>
      </c>
      <c r="K1224" s="30" t="s">
        <v>3575</v>
      </c>
    </row>
    <row r="1225" spans="8:11" x14ac:dyDescent="0.25">
      <c r="H1225" s="30">
        <v>6023</v>
      </c>
      <c r="I1225" s="30" t="s">
        <v>2984</v>
      </c>
      <c r="J1225" s="30" t="s">
        <v>4300</v>
      </c>
      <c r="K1225" s="30" t="s">
        <v>3575</v>
      </c>
    </row>
    <row r="1226" spans="8:11" x14ac:dyDescent="0.25">
      <c r="H1226" s="30">
        <v>6024</v>
      </c>
      <c r="I1226" s="30" t="s">
        <v>2985</v>
      </c>
      <c r="J1226" s="30" t="s">
        <v>4300</v>
      </c>
      <c r="K1226" s="30" t="s">
        <v>3575</v>
      </c>
    </row>
    <row r="1227" spans="8:11" x14ac:dyDescent="0.25">
      <c r="H1227" s="30">
        <v>6026</v>
      </c>
      <c r="I1227" s="30" t="s">
        <v>2986</v>
      </c>
      <c r="J1227" s="30" t="s">
        <v>4300</v>
      </c>
      <c r="K1227" s="30" t="s">
        <v>3575</v>
      </c>
    </row>
    <row r="1228" spans="8:11" x14ac:dyDescent="0.25">
      <c r="H1228" s="30">
        <v>6101</v>
      </c>
      <c r="I1228" s="30" t="s">
        <v>2987</v>
      </c>
      <c r="J1228" s="30" t="s">
        <v>4301</v>
      </c>
      <c r="K1228" s="30" t="s">
        <v>3516</v>
      </c>
    </row>
    <row r="1229" spans="8:11" x14ac:dyDescent="0.25">
      <c r="H1229" s="30">
        <v>6103</v>
      </c>
      <c r="I1229" s="30" t="s">
        <v>2988</v>
      </c>
      <c r="J1229" s="30" t="s">
        <v>4294</v>
      </c>
      <c r="K1229" s="30" t="s">
        <v>3560</v>
      </c>
    </row>
    <row r="1230" spans="8:11" x14ac:dyDescent="0.25">
      <c r="H1230" s="30">
        <v>6104</v>
      </c>
      <c r="I1230" s="30" t="s">
        <v>2989</v>
      </c>
      <c r="J1230" s="30" t="s">
        <v>4294</v>
      </c>
      <c r="K1230" s="30" t="s">
        <v>3560</v>
      </c>
    </row>
    <row r="1231" spans="8:11" x14ac:dyDescent="0.25">
      <c r="H1231" s="30">
        <v>6108</v>
      </c>
      <c r="I1231" s="30" t="s">
        <v>2990</v>
      </c>
      <c r="J1231" s="30" t="s">
        <v>3868</v>
      </c>
      <c r="K1231" s="30" t="s">
        <v>3545</v>
      </c>
    </row>
    <row r="1232" spans="8:11" x14ac:dyDescent="0.25">
      <c r="H1232" s="30">
        <v>6109</v>
      </c>
      <c r="I1232" s="30" t="s">
        <v>2991</v>
      </c>
      <c r="J1232" s="30" t="s">
        <v>4295</v>
      </c>
      <c r="K1232" s="30" t="s">
        <v>3524</v>
      </c>
    </row>
    <row r="1233" spans="8:11" x14ac:dyDescent="0.25">
      <c r="H1233" s="30">
        <v>6111</v>
      </c>
      <c r="I1233" s="30" t="s">
        <v>2992</v>
      </c>
      <c r="J1233" s="30" t="s">
        <v>4301</v>
      </c>
      <c r="K1233" s="30" t="s">
        <v>3580</v>
      </c>
    </row>
    <row r="1234" spans="8:11" x14ac:dyDescent="0.25">
      <c r="H1234" s="30">
        <v>6112</v>
      </c>
      <c r="I1234" s="30" t="s">
        <v>2993</v>
      </c>
      <c r="J1234" s="30" t="s">
        <v>4298</v>
      </c>
      <c r="K1234" s="30" t="s">
        <v>3569</v>
      </c>
    </row>
    <row r="1235" spans="8:11" x14ac:dyDescent="0.25">
      <c r="H1235" s="30">
        <v>6113</v>
      </c>
      <c r="I1235" s="30" t="s">
        <v>2994</v>
      </c>
      <c r="J1235" s="30" t="s">
        <v>4297</v>
      </c>
      <c r="K1235" s="30" t="s">
        <v>3528</v>
      </c>
    </row>
    <row r="1236" spans="8:11" x14ac:dyDescent="0.25">
      <c r="H1236" s="30">
        <v>6114</v>
      </c>
      <c r="I1236" s="30" t="s">
        <v>2995</v>
      </c>
      <c r="J1236" s="30" t="s">
        <v>3868</v>
      </c>
      <c r="K1236" s="30" t="s">
        <v>3545</v>
      </c>
    </row>
    <row r="1237" spans="8:11" x14ac:dyDescent="0.25">
      <c r="H1237" s="30">
        <v>6115</v>
      </c>
      <c r="I1237" s="30" t="s">
        <v>2996</v>
      </c>
      <c r="J1237" s="30" t="s">
        <v>3868</v>
      </c>
      <c r="K1237" s="30" t="s">
        <v>3529</v>
      </c>
    </row>
    <row r="1238" spans="8:11" x14ac:dyDescent="0.25">
      <c r="H1238" s="30">
        <v>6116</v>
      </c>
      <c r="I1238" s="30" t="s">
        <v>2997</v>
      </c>
      <c r="J1238" s="30" t="s">
        <v>4296</v>
      </c>
      <c r="K1238" s="30" t="s">
        <v>3566</v>
      </c>
    </row>
    <row r="1239" spans="8:11" x14ac:dyDescent="0.25">
      <c r="H1239" s="30">
        <v>6117</v>
      </c>
      <c r="I1239" s="30" t="s">
        <v>2998</v>
      </c>
      <c r="J1239" s="30" t="s">
        <v>4054</v>
      </c>
      <c r="K1239" s="30" t="s">
        <v>3556</v>
      </c>
    </row>
    <row r="1240" spans="8:11" x14ac:dyDescent="0.25">
      <c r="H1240" s="30">
        <v>6118</v>
      </c>
      <c r="I1240" s="30" t="s">
        <v>2999</v>
      </c>
      <c r="J1240" s="30" t="s">
        <v>4297</v>
      </c>
      <c r="K1240" s="30" t="s">
        <v>3555</v>
      </c>
    </row>
    <row r="1241" spans="8:11" x14ac:dyDescent="0.25">
      <c r="H1241" s="30">
        <v>6120</v>
      </c>
      <c r="I1241" s="30" t="s">
        <v>3000</v>
      </c>
      <c r="J1241" s="30" t="s">
        <v>4296</v>
      </c>
      <c r="K1241" s="30" t="s">
        <v>3579</v>
      </c>
    </row>
    <row r="1242" spans="8:11" x14ac:dyDescent="0.25">
      <c r="H1242" s="30">
        <v>6121</v>
      </c>
      <c r="I1242" s="30" t="s">
        <v>3001</v>
      </c>
      <c r="J1242" s="30" t="s">
        <v>4054</v>
      </c>
      <c r="K1242" s="30" t="s">
        <v>3521</v>
      </c>
    </row>
    <row r="1243" spans="8:11" x14ac:dyDescent="0.25">
      <c r="H1243" s="30">
        <v>6122</v>
      </c>
      <c r="I1243" s="30" t="s">
        <v>3002</v>
      </c>
      <c r="J1243" s="30" t="s">
        <v>3984</v>
      </c>
      <c r="K1243" s="30" t="s">
        <v>3559</v>
      </c>
    </row>
    <row r="1244" spans="8:11" x14ac:dyDescent="0.25">
      <c r="H1244" s="30">
        <v>6123</v>
      </c>
      <c r="I1244" s="30" t="s">
        <v>3003</v>
      </c>
      <c r="J1244" s="30" t="s">
        <v>4054</v>
      </c>
      <c r="K1244" s="30" t="s">
        <v>3555</v>
      </c>
    </row>
    <row r="1245" spans="8:11" x14ac:dyDescent="0.25">
      <c r="H1245" s="30">
        <v>6124</v>
      </c>
      <c r="I1245" s="30" t="s">
        <v>3004</v>
      </c>
      <c r="J1245" s="30" t="s">
        <v>3868</v>
      </c>
      <c r="K1245" s="30" t="s">
        <v>3553</v>
      </c>
    </row>
    <row r="1246" spans="8:11" x14ac:dyDescent="0.25">
      <c r="H1246" s="30">
        <v>6125</v>
      </c>
      <c r="I1246" s="30" t="s">
        <v>3005</v>
      </c>
      <c r="J1246" s="30" t="s">
        <v>4296</v>
      </c>
      <c r="K1246" s="30" t="s">
        <v>3559</v>
      </c>
    </row>
    <row r="1247" spans="8:11" x14ac:dyDescent="0.25">
      <c r="H1247" s="30">
        <v>6126</v>
      </c>
      <c r="I1247" s="30" t="s">
        <v>3006</v>
      </c>
      <c r="J1247" s="30" t="s">
        <v>3868</v>
      </c>
      <c r="K1247" s="30" t="s">
        <v>3529</v>
      </c>
    </row>
    <row r="1248" spans="8:11" x14ac:dyDescent="0.25">
      <c r="H1248" s="30">
        <v>6127</v>
      </c>
      <c r="I1248" s="30" t="s">
        <v>3007</v>
      </c>
      <c r="J1248" s="30" t="s">
        <v>3868</v>
      </c>
      <c r="K1248" s="30" t="s">
        <v>3548</v>
      </c>
    </row>
    <row r="1249" spans="8:11" x14ac:dyDescent="0.25">
      <c r="H1249" s="30">
        <v>6128</v>
      </c>
      <c r="I1249" s="30" t="s">
        <v>3008</v>
      </c>
      <c r="J1249" s="30" t="s">
        <v>4054</v>
      </c>
      <c r="K1249" s="30" t="s">
        <v>3530</v>
      </c>
    </row>
    <row r="1250" spans="8:11" x14ac:dyDescent="0.25">
      <c r="H1250" s="30">
        <v>6129</v>
      </c>
      <c r="I1250" s="30" t="s">
        <v>3009</v>
      </c>
      <c r="J1250" s="30" t="s">
        <v>4294</v>
      </c>
      <c r="K1250" s="30" t="s">
        <v>3560</v>
      </c>
    </row>
    <row r="1251" spans="8:11" x14ac:dyDescent="0.25">
      <c r="H1251" s="30">
        <v>6130</v>
      </c>
      <c r="I1251" s="30" t="s">
        <v>3010</v>
      </c>
      <c r="J1251" s="30" t="s">
        <v>4049</v>
      </c>
      <c r="K1251" s="30" t="s">
        <v>3527</v>
      </c>
    </row>
    <row r="1252" spans="8:11" x14ac:dyDescent="0.25">
      <c r="H1252" s="30">
        <v>6131</v>
      </c>
      <c r="I1252" s="30" t="s">
        <v>3011</v>
      </c>
      <c r="J1252" s="30" t="s">
        <v>4296</v>
      </c>
      <c r="K1252" s="30" t="s">
        <v>3562</v>
      </c>
    </row>
    <row r="1253" spans="8:11" x14ac:dyDescent="0.25">
      <c r="H1253" s="30">
        <v>6133</v>
      </c>
      <c r="I1253" s="30" t="s">
        <v>3012</v>
      </c>
      <c r="J1253" s="30" t="s">
        <v>3868</v>
      </c>
      <c r="K1253" s="30" t="s">
        <v>3529</v>
      </c>
    </row>
    <row r="1254" spans="8:11" x14ac:dyDescent="0.25">
      <c r="H1254" s="30">
        <v>6134</v>
      </c>
      <c r="I1254" s="30" t="s">
        <v>3013</v>
      </c>
      <c r="J1254" s="30" t="s">
        <v>3868</v>
      </c>
      <c r="K1254" s="30" t="s">
        <v>3529</v>
      </c>
    </row>
    <row r="1255" spans="8:11" x14ac:dyDescent="0.25">
      <c r="H1255" s="30">
        <v>6136</v>
      </c>
      <c r="I1255" s="30" t="s">
        <v>3014</v>
      </c>
      <c r="J1255" s="30" t="s">
        <v>4295</v>
      </c>
      <c r="K1255" s="30" t="s">
        <v>3555</v>
      </c>
    </row>
    <row r="1256" spans="8:11" x14ac:dyDescent="0.25">
      <c r="H1256" s="30">
        <v>6138</v>
      </c>
      <c r="I1256" s="30" t="s">
        <v>3015</v>
      </c>
      <c r="J1256" s="30" t="s">
        <v>4294</v>
      </c>
      <c r="K1256" s="30" t="s">
        <v>3560</v>
      </c>
    </row>
    <row r="1257" spans="8:11" x14ac:dyDescent="0.25">
      <c r="H1257" s="30">
        <v>6139</v>
      </c>
      <c r="I1257" s="30" t="s">
        <v>3016</v>
      </c>
      <c r="J1257" s="30" t="s">
        <v>4193</v>
      </c>
      <c r="K1257" s="30" t="s">
        <v>3559</v>
      </c>
    </row>
    <row r="1258" spans="8:11" x14ac:dyDescent="0.25">
      <c r="H1258" s="30">
        <v>6140</v>
      </c>
      <c r="I1258" s="30" t="s">
        <v>3017</v>
      </c>
      <c r="J1258" s="30" t="s">
        <v>4298</v>
      </c>
      <c r="K1258" s="30" t="s">
        <v>3569</v>
      </c>
    </row>
    <row r="1259" spans="8:11" x14ac:dyDescent="0.25">
      <c r="H1259" s="30">
        <v>6141</v>
      </c>
      <c r="I1259" s="30" t="s">
        <v>3018</v>
      </c>
      <c r="J1259" s="30" t="s">
        <v>3868</v>
      </c>
      <c r="K1259" s="30" t="s">
        <v>3545</v>
      </c>
    </row>
    <row r="1260" spans="8:11" x14ac:dyDescent="0.25">
      <c r="H1260" s="30">
        <v>6142</v>
      </c>
      <c r="I1260" s="30" t="s">
        <v>3019</v>
      </c>
      <c r="J1260" s="30" t="s">
        <v>4295</v>
      </c>
      <c r="K1260" s="30" t="s">
        <v>3551</v>
      </c>
    </row>
    <row r="1261" spans="8:11" x14ac:dyDescent="0.25">
      <c r="H1261" s="30">
        <v>6143</v>
      </c>
      <c r="I1261" s="30" t="s">
        <v>3020</v>
      </c>
      <c r="J1261" s="30" t="s">
        <v>4295</v>
      </c>
      <c r="K1261" s="30" t="s">
        <v>3551</v>
      </c>
    </row>
    <row r="1262" spans="8:11" x14ac:dyDescent="0.25">
      <c r="H1262" s="30">
        <v>6144</v>
      </c>
      <c r="I1262" s="30" t="s">
        <v>3021</v>
      </c>
      <c r="J1262" s="30" t="s">
        <v>4301</v>
      </c>
      <c r="K1262" s="30" t="s">
        <v>3555</v>
      </c>
    </row>
    <row r="1263" spans="8:11" x14ac:dyDescent="0.25">
      <c r="H1263" s="30">
        <v>6146</v>
      </c>
      <c r="I1263" s="30" t="s">
        <v>3022</v>
      </c>
      <c r="J1263" s="30" t="s">
        <v>4193</v>
      </c>
      <c r="K1263" s="30" t="s">
        <v>3549</v>
      </c>
    </row>
    <row r="1264" spans="8:11" x14ac:dyDescent="0.25">
      <c r="H1264" s="30">
        <v>6147</v>
      </c>
      <c r="I1264" s="30" t="s">
        <v>3023</v>
      </c>
      <c r="J1264" s="30" t="s">
        <v>4294</v>
      </c>
      <c r="K1264" s="30" t="s">
        <v>3549</v>
      </c>
    </row>
    <row r="1265" spans="8:11" x14ac:dyDescent="0.25">
      <c r="H1265" s="30">
        <v>6148</v>
      </c>
      <c r="I1265" s="30" t="s">
        <v>3024</v>
      </c>
      <c r="J1265" s="30" t="s">
        <v>4298</v>
      </c>
      <c r="K1265" s="30" t="s">
        <v>3569</v>
      </c>
    </row>
    <row r="1266" spans="8:11" x14ac:dyDescent="0.25">
      <c r="H1266" s="30">
        <v>6150</v>
      </c>
      <c r="I1266" s="30" t="s">
        <v>3025</v>
      </c>
      <c r="J1266" s="30" t="s">
        <v>4054</v>
      </c>
      <c r="K1266" s="30" t="s">
        <v>3568</v>
      </c>
    </row>
    <row r="1267" spans="8:11" x14ac:dyDescent="0.25">
      <c r="H1267" s="30">
        <v>6151</v>
      </c>
      <c r="I1267" s="30" t="s">
        <v>3026</v>
      </c>
      <c r="J1267" s="30" t="s">
        <v>4193</v>
      </c>
      <c r="K1267" s="30" t="s">
        <v>3528</v>
      </c>
    </row>
    <row r="1268" spans="8:11" x14ac:dyDescent="0.25">
      <c r="H1268" s="30">
        <v>6152</v>
      </c>
      <c r="I1268" s="30" t="s">
        <v>3027</v>
      </c>
      <c r="J1268" s="30" t="s">
        <v>4295</v>
      </c>
      <c r="K1268" s="30" t="s">
        <v>3546</v>
      </c>
    </row>
    <row r="1269" spans="8:11" x14ac:dyDescent="0.25">
      <c r="H1269" s="30">
        <v>6153</v>
      </c>
      <c r="I1269" s="30" t="s">
        <v>3028</v>
      </c>
      <c r="J1269" s="30" t="s">
        <v>3868</v>
      </c>
      <c r="K1269" s="30" t="s">
        <v>3545</v>
      </c>
    </row>
    <row r="1270" spans="8:11" x14ac:dyDescent="0.25">
      <c r="H1270" s="30">
        <v>6154</v>
      </c>
      <c r="I1270" s="30" t="s">
        <v>3029</v>
      </c>
      <c r="J1270" s="30" t="s">
        <v>4297</v>
      </c>
      <c r="K1270" s="30" t="s">
        <v>3555</v>
      </c>
    </row>
    <row r="1271" spans="8:11" x14ac:dyDescent="0.25">
      <c r="H1271" s="30">
        <v>6155</v>
      </c>
      <c r="I1271" s="30" t="s">
        <v>3030</v>
      </c>
      <c r="J1271" s="30" t="s">
        <v>3868</v>
      </c>
      <c r="K1271" s="30" t="s">
        <v>3548</v>
      </c>
    </row>
    <row r="1272" spans="8:11" x14ac:dyDescent="0.25">
      <c r="H1272" s="30">
        <v>6156</v>
      </c>
      <c r="I1272" s="30" t="s">
        <v>3031</v>
      </c>
      <c r="J1272" s="30" t="s">
        <v>3868</v>
      </c>
      <c r="K1272" s="30" t="s">
        <v>3545</v>
      </c>
    </row>
    <row r="1273" spans="8:11" x14ac:dyDescent="0.25">
      <c r="H1273" s="30">
        <v>6158</v>
      </c>
      <c r="I1273" s="30" t="s">
        <v>3032</v>
      </c>
      <c r="J1273" s="30" t="s">
        <v>3868</v>
      </c>
      <c r="K1273" s="30" t="s">
        <v>3529</v>
      </c>
    </row>
    <row r="1274" spans="8:11" x14ac:dyDescent="0.25">
      <c r="H1274" s="30">
        <v>6160</v>
      </c>
      <c r="I1274" s="30" t="s">
        <v>3033</v>
      </c>
      <c r="J1274" s="30" t="s">
        <v>4054</v>
      </c>
      <c r="K1274" s="30" t="s">
        <v>3571</v>
      </c>
    </row>
    <row r="1275" spans="8:11" x14ac:dyDescent="0.25">
      <c r="H1275" s="30">
        <v>6161</v>
      </c>
      <c r="I1275" s="30" t="s">
        <v>3034</v>
      </c>
      <c r="J1275" s="30" t="s">
        <v>4054</v>
      </c>
      <c r="K1275" s="30" t="s">
        <v>3550</v>
      </c>
    </row>
    <row r="1276" spans="8:11" x14ac:dyDescent="0.25">
      <c r="H1276" s="30">
        <v>6163</v>
      </c>
      <c r="I1276" s="30" t="s">
        <v>3035</v>
      </c>
      <c r="J1276" s="30" t="s">
        <v>4295</v>
      </c>
      <c r="K1276" s="30" t="s">
        <v>3569</v>
      </c>
    </row>
    <row r="1277" spans="8:11" x14ac:dyDescent="0.25">
      <c r="H1277" s="30">
        <v>6164</v>
      </c>
      <c r="I1277" s="30" t="s">
        <v>3036</v>
      </c>
      <c r="J1277" s="30" t="s">
        <v>4296</v>
      </c>
      <c r="K1277" s="30" t="s">
        <v>3542</v>
      </c>
    </row>
    <row r="1278" spans="8:11" x14ac:dyDescent="0.25">
      <c r="H1278" s="30">
        <v>6165</v>
      </c>
      <c r="I1278" s="30" t="s">
        <v>3037</v>
      </c>
      <c r="J1278" s="30" t="s">
        <v>3868</v>
      </c>
      <c r="K1278" s="30" t="s">
        <v>3529</v>
      </c>
    </row>
    <row r="1279" spans="8:11" x14ac:dyDescent="0.25">
      <c r="H1279" s="30">
        <v>6166</v>
      </c>
      <c r="I1279" s="30" t="s">
        <v>3038</v>
      </c>
      <c r="J1279" s="30" t="s">
        <v>4054</v>
      </c>
      <c r="K1279" s="30" t="s">
        <v>3563</v>
      </c>
    </row>
    <row r="1280" spans="8:11" x14ac:dyDescent="0.25">
      <c r="H1280" s="30">
        <v>6167</v>
      </c>
      <c r="I1280" s="30" t="s">
        <v>3039</v>
      </c>
      <c r="J1280" s="30" t="s">
        <v>4296</v>
      </c>
      <c r="K1280" s="30" t="s">
        <v>3578</v>
      </c>
    </row>
    <row r="1281" spans="8:11" x14ac:dyDescent="0.25">
      <c r="H1281" s="30">
        <v>6168</v>
      </c>
      <c r="I1281" s="30" t="s">
        <v>3040</v>
      </c>
      <c r="J1281" s="30" t="s">
        <v>4296</v>
      </c>
      <c r="K1281" s="30" t="s">
        <v>3542</v>
      </c>
    </row>
    <row r="1282" spans="8:11" x14ac:dyDescent="0.25">
      <c r="H1282" s="30">
        <v>6169</v>
      </c>
      <c r="I1282" s="30" t="s">
        <v>3041</v>
      </c>
      <c r="J1282" s="30" t="s">
        <v>4301</v>
      </c>
      <c r="K1282" s="30" t="s">
        <v>3580</v>
      </c>
    </row>
    <row r="1283" spans="8:11" x14ac:dyDescent="0.25">
      <c r="H1283" s="30">
        <v>6170</v>
      </c>
      <c r="I1283" s="30" t="s">
        <v>3042</v>
      </c>
      <c r="J1283" s="30" t="s">
        <v>4295</v>
      </c>
      <c r="K1283" s="30" t="s">
        <v>3555</v>
      </c>
    </row>
    <row r="1284" spans="8:11" x14ac:dyDescent="0.25">
      <c r="H1284" s="30">
        <v>6171</v>
      </c>
      <c r="I1284" s="30" t="s">
        <v>3043</v>
      </c>
      <c r="J1284" s="30" t="s">
        <v>3852</v>
      </c>
      <c r="K1284" s="30" t="s">
        <v>3519</v>
      </c>
    </row>
    <row r="1285" spans="8:11" x14ac:dyDescent="0.25">
      <c r="H1285" s="30">
        <v>6172</v>
      </c>
      <c r="I1285" s="30" t="s">
        <v>3044</v>
      </c>
      <c r="J1285" s="30" t="s">
        <v>4054</v>
      </c>
      <c r="K1285" s="30" t="s">
        <v>3551</v>
      </c>
    </row>
    <row r="1286" spans="8:11" x14ac:dyDescent="0.25">
      <c r="H1286" s="30">
        <v>6173</v>
      </c>
      <c r="I1286" s="30" t="s">
        <v>3045</v>
      </c>
      <c r="J1286" s="30" t="s">
        <v>3868</v>
      </c>
      <c r="K1286" s="30" t="s">
        <v>3548</v>
      </c>
    </row>
    <row r="1287" spans="8:11" x14ac:dyDescent="0.25">
      <c r="H1287" s="30">
        <v>6174</v>
      </c>
      <c r="I1287" s="30" t="s">
        <v>3046</v>
      </c>
      <c r="J1287" s="30" t="s">
        <v>3868</v>
      </c>
      <c r="K1287" s="30" t="s">
        <v>3548</v>
      </c>
    </row>
    <row r="1288" spans="8:11" x14ac:dyDescent="0.25">
      <c r="H1288" s="30">
        <v>6175</v>
      </c>
      <c r="I1288" s="30" t="s">
        <v>3047</v>
      </c>
      <c r="J1288" s="30" t="s">
        <v>3868</v>
      </c>
      <c r="K1288" s="30" t="s">
        <v>3548</v>
      </c>
    </row>
    <row r="1289" spans="8:11" x14ac:dyDescent="0.25">
      <c r="H1289" s="30">
        <v>6176</v>
      </c>
      <c r="I1289" s="30" t="s">
        <v>3048</v>
      </c>
      <c r="J1289" s="30" t="s">
        <v>4296</v>
      </c>
      <c r="K1289" s="30" t="s">
        <v>3579</v>
      </c>
    </row>
    <row r="1290" spans="8:11" x14ac:dyDescent="0.25">
      <c r="H1290" s="30">
        <v>6177</v>
      </c>
      <c r="I1290" s="30" t="s">
        <v>3049</v>
      </c>
      <c r="J1290" s="30" t="s">
        <v>3852</v>
      </c>
      <c r="K1290" s="30" t="s">
        <v>3519</v>
      </c>
    </row>
    <row r="1291" spans="8:11" x14ac:dyDescent="0.25">
      <c r="H1291" s="30">
        <v>6179</v>
      </c>
      <c r="I1291" s="30" t="s">
        <v>3050</v>
      </c>
      <c r="J1291" s="30" t="s">
        <v>3881</v>
      </c>
      <c r="K1291" s="30" t="s">
        <v>3516</v>
      </c>
    </row>
    <row r="1292" spans="8:11" x14ac:dyDescent="0.25">
      <c r="H1292" s="30">
        <v>6180</v>
      </c>
      <c r="I1292" s="30" t="s">
        <v>3051</v>
      </c>
      <c r="J1292" s="30" t="s">
        <v>4301</v>
      </c>
      <c r="K1292" s="30" t="s">
        <v>3580</v>
      </c>
    </row>
    <row r="1293" spans="8:11" x14ac:dyDescent="0.25">
      <c r="H1293" s="30">
        <v>6182</v>
      </c>
      <c r="I1293" s="30" t="s">
        <v>3052</v>
      </c>
      <c r="J1293" s="30" t="s">
        <v>4294</v>
      </c>
      <c r="K1293" s="30" t="s">
        <v>3552</v>
      </c>
    </row>
    <row r="1294" spans="8:11" x14ac:dyDescent="0.25">
      <c r="H1294" s="30">
        <v>6183</v>
      </c>
      <c r="I1294" s="30" t="s">
        <v>3053</v>
      </c>
      <c r="J1294" s="30" t="s">
        <v>4298</v>
      </c>
      <c r="K1294" s="30" t="s">
        <v>3581</v>
      </c>
    </row>
    <row r="1295" spans="8:11" x14ac:dyDescent="0.25">
      <c r="H1295" s="30">
        <v>6184</v>
      </c>
      <c r="I1295" s="30" t="s">
        <v>3054</v>
      </c>
      <c r="J1295" s="30" t="s">
        <v>3881</v>
      </c>
      <c r="K1295" s="30" t="s">
        <v>3546</v>
      </c>
    </row>
    <row r="1296" spans="8:11" x14ac:dyDescent="0.25">
      <c r="H1296" s="30">
        <v>6185</v>
      </c>
      <c r="I1296" s="30" t="s">
        <v>3055</v>
      </c>
      <c r="J1296" s="30" t="s">
        <v>3868</v>
      </c>
      <c r="K1296" s="30" t="s">
        <v>3529</v>
      </c>
    </row>
    <row r="1297" spans="8:11" x14ac:dyDescent="0.25">
      <c r="H1297" s="30">
        <v>6186</v>
      </c>
      <c r="I1297" s="30" t="s">
        <v>3056</v>
      </c>
      <c r="J1297" s="30" t="s">
        <v>3852</v>
      </c>
      <c r="K1297" s="30" t="s">
        <v>3519</v>
      </c>
    </row>
    <row r="1298" spans="8:11" x14ac:dyDescent="0.25">
      <c r="H1298" s="30">
        <v>6187</v>
      </c>
      <c r="I1298" s="30" t="s">
        <v>3057</v>
      </c>
      <c r="J1298" s="30" t="s">
        <v>4193</v>
      </c>
      <c r="K1298" s="30" t="s">
        <v>3553</v>
      </c>
    </row>
    <row r="1299" spans="8:11" x14ac:dyDescent="0.25">
      <c r="H1299" s="30">
        <v>6188</v>
      </c>
      <c r="I1299" s="30" t="s">
        <v>3058</v>
      </c>
      <c r="J1299" s="30" t="s">
        <v>4054</v>
      </c>
      <c r="K1299" s="30" t="s">
        <v>3558</v>
      </c>
    </row>
    <row r="1300" spans="8:11" x14ac:dyDescent="0.25">
      <c r="H1300" s="30">
        <v>6189</v>
      </c>
      <c r="I1300" s="30" t="s">
        <v>3059</v>
      </c>
      <c r="J1300" s="30" t="s">
        <v>4297</v>
      </c>
      <c r="K1300" s="30" t="s">
        <v>3528</v>
      </c>
    </row>
    <row r="1301" spans="8:11" x14ac:dyDescent="0.25">
      <c r="H1301" s="30">
        <v>6190</v>
      </c>
      <c r="I1301" s="30" t="s">
        <v>3060</v>
      </c>
      <c r="J1301" s="30" t="s">
        <v>4295</v>
      </c>
      <c r="K1301" s="30" t="s">
        <v>3529</v>
      </c>
    </row>
    <row r="1302" spans="8:11" x14ac:dyDescent="0.25">
      <c r="H1302" s="30">
        <v>6191</v>
      </c>
      <c r="I1302" s="30" t="s">
        <v>3061</v>
      </c>
      <c r="J1302" s="30" t="s">
        <v>3868</v>
      </c>
      <c r="K1302" s="30" t="s">
        <v>3545</v>
      </c>
    </row>
    <row r="1303" spans="8:11" x14ac:dyDescent="0.25">
      <c r="H1303" s="30">
        <v>6192</v>
      </c>
      <c r="I1303" s="30" t="s">
        <v>3062</v>
      </c>
      <c r="J1303" s="30" t="s">
        <v>4193</v>
      </c>
      <c r="K1303" s="30" t="s">
        <v>3531</v>
      </c>
    </row>
    <row r="1304" spans="8:11" x14ac:dyDescent="0.25">
      <c r="H1304" s="30">
        <v>6194</v>
      </c>
      <c r="I1304" s="30" t="s">
        <v>3063</v>
      </c>
      <c r="J1304" s="30" t="s">
        <v>3868</v>
      </c>
      <c r="K1304" s="30" t="s">
        <v>3545</v>
      </c>
    </row>
    <row r="1305" spans="8:11" x14ac:dyDescent="0.25">
      <c r="H1305" s="30">
        <v>6195</v>
      </c>
      <c r="I1305" s="30" t="s">
        <v>3064</v>
      </c>
      <c r="J1305" s="30" t="s">
        <v>3905</v>
      </c>
      <c r="K1305" s="30" t="s">
        <v>3523</v>
      </c>
    </row>
    <row r="1306" spans="8:11" x14ac:dyDescent="0.25">
      <c r="H1306" s="30">
        <v>6196</v>
      </c>
      <c r="I1306" s="30" t="s">
        <v>3065</v>
      </c>
      <c r="J1306" s="30" t="s">
        <v>4193</v>
      </c>
      <c r="K1306" s="30" t="s">
        <v>3559</v>
      </c>
    </row>
    <row r="1307" spans="8:11" x14ac:dyDescent="0.25">
      <c r="H1307" s="30">
        <v>6197</v>
      </c>
      <c r="I1307" s="30" t="s">
        <v>3066</v>
      </c>
      <c r="J1307" s="30" t="s">
        <v>3868</v>
      </c>
      <c r="K1307" s="30" t="s">
        <v>3529</v>
      </c>
    </row>
    <row r="1308" spans="8:11" x14ac:dyDescent="0.25">
      <c r="H1308" s="30">
        <v>6198</v>
      </c>
      <c r="I1308" s="30" t="s">
        <v>3067</v>
      </c>
      <c r="J1308" s="30" t="s">
        <v>4294</v>
      </c>
      <c r="K1308" s="30" t="s">
        <v>3560</v>
      </c>
    </row>
    <row r="1309" spans="8:11" x14ac:dyDescent="0.25">
      <c r="H1309" s="30">
        <v>6199</v>
      </c>
      <c r="I1309" s="30" t="s">
        <v>3068</v>
      </c>
      <c r="J1309" s="30" t="s">
        <v>3881</v>
      </c>
      <c r="K1309" s="30" t="s">
        <v>3516</v>
      </c>
    </row>
    <row r="1310" spans="8:11" x14ac:dyDescent="0.25">
      <c r="H1310" s="30">
        <v>6201</v>
      </c>
      <c r="I1310" s="30" t="s">
        <v>3069</v>
      </c>
      <c r="J1310" s="30" t="s">
        <v>4193</v>
      </c>
      <c r="K1310" s="30" t="s">
        <v>3533</v>
      </c>
    </row>
    <row r="1311" spans="8:11" x14ac:dyDescent="0.25">
      <c r="H1311" s="30">
        <v>6202</v>
      </c>
      <c r="I1311" s="30" t="s">
        <v>3070</v>
      </c>
      <c r="J1311" s="30" t="s">
        <v>4294</v>
      </c>
      <c r="K1311" s="30" t="s">
        <v>3560</v>
      </c>
    </row>
    <row r="1312" spans="8:11" x14ac:dyDescent="0.25">
      <c r="H1312" s="30">
        <v>6203</v>
      </c>
      <c r="I1312" s="30" t="s">
        <v>3071</v>
      </c>
      <c r="J1312" s="30" t="s">
        <v>3868</v>
      </c>
      <c r="K1312" s="30" t="s">
        <v>3524</v>
      </c>
    </row>
    <row r="1313" spans="8:11" x14ac:dyDescent="0.25">
      <c r="H1313" s="30">
        <v>6204</v>
      </c>
      <c r="I1313" s="30" t="s">
        <v>3072</v>
      </c>
      <c r="J1313" s="30" t="s">
        <v>3868</v>
      </c>
      <c r="K1313" s="30" t="s">
        <v>3548</v>
      </c>
    </row>
    <row r="1314" spans="8:11" x14ac:dyDescent="0.25">
      <c r="H1314" s="30">
        <v>6205</v>
      </c>
      <c r="I1314" s="30" t="s">
        <v>3073</v>
      </c>
      <c r="J1314" s="30" t="s">
        <v>3868</v>
      </c>
      <c r="K1314" s="30" t="s">
        <v>3529</v>
      </c>
    </row>
    <row r="1315" spans="8:11" x14ac:dyDescent="0.25">
      <c r="H1315" s="30">
        <v>6206</v>
      </c>
      <c r="I1315" s="30" t="s">
        <v>3074</v>
      </c>
      <c r="J1315" s="30" t="s">
        <v>4054</v>
      </c>
      <c r="K1315" s="30" t="s">
        <v>3571</v>
      </c>
    </row>
    <row r="1316" spans="8:11" x14ac:dyDescent="0.25">
      <c r="H1316" s="30">
        <v>6207</v>
      </c>
      <c r="I1316" s="30" t="s">
        <v>3075</v>
      </c>
      <c r="J1316" s="30" t="s">
        <v>3868</v>
      </c>
      <c r="K1316" s="30" t="s">
        <v>3546</v>
      </c>
    </row>
    <row r="1317" spans="8:11" x14ac:dyDescent="0.25">
      <c r="H1317" s="30">
        <v>6208</v>
      </c>
      <c r="I1317" s="30" t="s">
        <v>3076</v>
      </c>
      <c r="J1317" s="30" t="s">
        <v>3868</v>
      </c>
      <c r="K1317" s="30" t="s">
        <v>3559</v>
      </c>
    </row>
    <row r="1318" spans="8:11" x14ac:dyDescent="0.25">
      <c r="H1318" s="30">
        <v>6209</v>
      </c>
      <c r="I1318" s="30" t="s">
        <v>3077</v>
      </c>
      <c r="J1318" s="30" t="s">
        <v>4296</v>
      </c>
      <c r="K1318" s="30" t="s">
        <v>3577</v>
      </c>
    </row>
    <row r="1319" spans="8:11" x14ac:dyDescent="0.25">
      <c r="H1319" s="30">
        <v>6210</v>
      </c>
      <c r="I1319" s="30" t="s">
        <v>3078</v>
      </c>
      <c r="J1319" s="30" t="s">
        <v>3868</v>
      </c>
      <c r="K1319" s="30" t="s">
        <v>3545</v>
      </c>
    </row>
    <row r="1320" spans="8:11" x14ac:dyDescent="0.25">
      <c r="H1320" s="30">
        <v>6212</v>
      </c>
      <c r="I1320" s="30" t="s">
        <v>3079</v>
      </c>
      <c r="J1320" s="30" t="s">
        <v>3852</v>
      </c>
      <c r="K1320" s="30" t="s">
        <v>3519</v>
      </c>
    </row>
    <row r="1321" spans="8:11" x14ac:dyDescent="0.25">
      <c r="H1321" s="30">
        <v>6213</v>
      </c>
      <c r="I1321" s="30" t="s">
        <v>3080</v>
      </c>
      <c r="J1321" s="30" t="s">
        <v>3868</v>
      </c>
      <c r="K1321" s="30" t="s">
        <v>3531</v>
      </c>
    </row>
    <row r="1322" spans="8:11" x14ac:dyDescent="0.25">
      <c r="H1322" s="30">
        <v>6214</v>
      </c>
      <c r="I1322" s="30" t="s">
        <v>3081</v>
      </c>
      <c r="J1322" s="30" t="s">
        <v>4298</v>
      </c>
      <c r="K1322" s="30" t="s">
        <v>3569</v>
      </c>
    </row>
    <row r="1323" spans="8:11" x14ac:dyDescent="0.25">
      <c r="H1323" s="30">
        <v>6215</v>
      </c>
      <c r="I1323" s="30" t="s">
        <v>3082</v>
      </c>
      <c r="J1323" s="30" t="s">
        <v>4193</v>
      </c>
      <c r="K1323" s="30" t="s">
        <v>3569</v>
      </c>
    </row>
    <row r="1324" spans="8:11" x14ac:dyDescent="0.25">
      <c r="H1324" s="30">
        <v>6216</v>
      </c>
      <c r="I1324" s="30" t="s">
        <v>3083</v>
      </c>
      <c r="J1324" s="30" t="s">
        <v>4295</v>
      </c>
      <c r="K1324" s="30" t="s">
        <v>3551</v>
      </c>
    </row>
    <row r="1325" spans="8:11" x14ac:dyDescent="0.25">
      <c r="H1325" s="30">
        <v>6217</v>
      </c>
      <c r="I1325" s="30" t="s">
        <v>3084</v>
      </c>
      <c r="J1325" s="30" t="s">
        <v>3868</v>
      </c>
      <c r="K1325" s="30" t="s">
        <v>3531</v>
      </c>
    </row>
    <row r="1326" spans="8:11" x14ac:dyDescent="0.25">
      <c r="H1326" s="30">
        <v>6218</v>
      </c>
      <c r="I1326" s="30" t="s">
        <v>3085</v>
      </c>
      <c r="J1326" s="30" t="s">
        <v>4295</v>
      </c>
      <c r="K1326" s="30" t="s">
        <v>3569</v>
      </c>
    </row>
    <row r="1327" spans="8:11" x14ac:dyDescent="0.25">
      <c r="H1327" s="30">
        <v>6219</v>
      </c>
      <c r="I1327" s="30" t="s">
        <v>3086</v>
      </c>
      <c r="J1327" s="30" t="s">
        <v>3852</v>
      </c>
      <c r="K1327" s="30" t="s">
        <v>3519</v>
      </c>
    </row>
    <row r="1328" spans="8:11" x14ac:dyDescent="0.25">
      <c r="H1328" s="30">
        <v>6220</v>
      </c>
      <c r="I1328" s="30" t="s">
        <v>3087</v>
      </c>
      <c r="J1328" s="30" t="s">
        <v>3868</v>
      </c>
      <c r="K1328" s="30" t="s">
        <v>3551</v>
      </c>
    </row>
    <row r="1329" spans="8:11" x14ac:dyDescent="0.25">
      <c r="H1329" s="30">
        <v>6221</v>
      </c>
      <c r="I1329" s="30" t="s">
        <v>3088</v>
      </c>
      <c r="J1329" s="30" t="s">
        <v>4298</v>
      </c>
      <c r="K1329" s="30" t="s">
        <v>3569</v>
      </c>
    </row>
    <row r="1330" spans="8:11" x14ac:dyDescent="0.25">
      <c r="H1330" s="30">
        <v>6222</v>
      </c>
      <c r="I1330" s="30" t="s">
        <v>3089</v>
      </c>
      <c r="J1330" s="30" t="s">
        <v>4296</v>
      </c>
      <c r="K1330" s="30" t="s">
        <v>3557</v>
      </c>
    </row>
    <row r="1331" spans="8:11" x14ac:dyDescent="0.25">
      <c r="H1331" s="30">
        <v>6223</v>
      </c>
      <c r="I1331" s="30" t="s">
        <v>3090</v>
      </c>
      <c r="J1331" s="30" t="s">
        <v>4294</v>
      </c>
      <c r="K1331" s="30" t="s">
        <v>3553</v>
      </c>
    </row>
    <row r="1332" spans="8:11" x14ac:dyDescent="0.25">
      <c r="H1332" s="30">
        <v>6224</v>
      </c>
      <c r="I1332" s="30" t="s">
        <v>3091</v>
      </c>
      <c r="J1332" s="30" t="s">
        <v>3868</v>
      </c>
      <c r="K1332" s="30" t="s">
        <v>3548</v>
      </c>
    </row>
    <row r="1333" spans="8:11" x14ac:dyDescent="0.25">
      <c r="H1333" s="30">
        <v>6225</v>
      </c>
      <c r="I1333" s="30" t="s">
        <v>3092</v>
      </c>
      <c r="J1333" s="30" t="s">
        <v>4296</v>
      </c>
      <c r="K1333" s="30" t="s">
        <v>3561</v>
      </c>
    </row>
    <row r="1334" spans="8:11" x14ac:dyDescent="0.25">
      <c r="H1334" s="30">
        <v>6226</v>
      </c>
      <c r="I1334" s="30" t="s">
        <v>3093</v>
      </c>
      <c r="J1334" s="30" t="s">
        <v>4296</v>
      </c>
      <c r="K1334" s="30" t="s">
        <v>3542</v>
      </c>
    </row>
    <row r="1335" spans="8:11" x14ac:dyDescent="0.25">
      <c r="H1335" s="30">
        <v>6227</v>
      </c>
      <c r="I1335" s="30" t="s">
        <v>3094</v>
      </c>
      <c r="J1335" s="30" t="s">
        <v>4297</v>
      </c>
      <c r="K1335" s="30" t="s">
        <v>3528</v>
      </c>
    </row>
    <row r="1336" spans="8:11" x14ac:dyDescent="0.25">
      <c r="H1336" s="30">
        <v>6228</v>
      </c>
      <c r="I1336" s="30" t="s">
        <v>3095</v>
      </c>
      <c r="J1336" s="30" t="s">
        <v>4054</v>
      </c>
      <c r="K1336" s="30" t="s">
        <v>3544</v>
      </c>
    </row>
    <row r="1337" spans="8:11" x14ac:dyDescent="0.25">
      <c r="H1337" s="30">
        <v>6229</v>
      </c>
      <c r="I1337" s="30" t="s">
        <v>3096</v>
      </c>
      <c r="J1337" s="30" t="s">
        <v>4294</v>
      </c>
      <c r="K1337" s="30" t="s">
        <v>3560</v>
      </c>
    </row>
    <row r="1338" spans="8:11" x14ac:dyDescent="0.25">
      <c r="H1338" s="30">
        <v>6230</v>
      </c>
      <c r="I1338" s="30" t="s">
        <v>3097</v>
      </c>
      <c r="J1338" s="30" t="s">
        <v>4054</v>
      </c>
      <c r="K1338" s="30" t="s">
        <v>3521</v>
      </c>
    </row>
    <row r="1339" spans="8:11" x14ac:dyDescent="0.25">
      <c r="H1339" s="30">
        <v>6231</v>
      </c>
      <c r="I1339" s="30" t="s">
        <v>3098</v>
      </c>
      <c r="J1339" s="30" t="s">
        <v>4298</v>
      </c>
      <c r="K1339" s="30" t="s">
        <v>3553</v>
      </c>
    </row>
    <row r="1340" spans="8:11" x14ac:dyDescent="0.25">
      <c r="H1340" s="30">
        <v>6233</v>
      </c>
      <c r="I1340" s="30" t="s">
        <v>3099</v>
      </c>
      <c r="J1340" s="30" t="s">
        <v>4294</v>
      </c>
      <c r="K1340" s="30" t="s">
        <v>3560</v>
      </c>
    </row>
    <row r="1341" spans="8:11" x14ac:dyDescent="0.25">
      <c r="H1341" s="30">
        <v>6234</v>
      </c>
      <c r="I1341" s="30" t="s">
        <v>3100</v>
      </c>
      <c r="J1341" s="30" t="s">
        <v>4296</v>
      </c>
      <c r="K1341" s="30" t="s">
        <v>3531</v>
      </c>
    </row>
    <row r="1342" spans="8:11" x14ac:dyDescent="0.25">
      <c r="H1342" s="30">
        <v>6235</v>
      </c>
      <c r="I1342" s="30" t="s">
        <v>3101</v>
      </c>
      <c r="J1342" s="30" t="s">
        <v>4054</v>
      </c>
      <c r="K1342" s="30" t="s">
        <v>3521</v>
      </c>
    </row>
    <row r="1343" spans="8:11" x14ac:dyDescent="0.25">
      <c r="H1343" s="30">
        <v>6236</v>
      </c>
      <c r="I1343" s="30" t="s">
        <v>3102</v>
      </c>
      <c r="J1343" s="30" t="s">
        <v>3881</v>
      </c>
      <c r="K1343" s="30" t="s">
        <v>3527</v>
      </c>
    </row>
    <row r="1344" spans="8:11" x14ac:dyDescent="0.25">
      <c r="H1344" s="30">
        <v>6237</v>
      </c>
      <c r="I1344" s="30" t="s">
        <v>3103</v>
      </c>
      <c r="J1344" s="30" t="s">
        <v>4294</v>
      </c>
      <c r="K1344" s="30" t="s">
        <v>3560</v>
      </c>
    </row>
    <row r="1345" spans="8:11" x14ac:dyDescent="0.25">
      <c r="H1345" s="30">
        <v>6239</v>
      </c>
      <c r="I1345" s="30" t="s">
        <v>3104</v>
      </c>
      <c r="J1345" s="30" t="s">
        <v>4294</v>
      </c>
      <c r="K1345" s="30" t="s">
        <v>3549</v>
      </c>
    </row>
    <row r="1346" spans="8:11" x14ac:dyDescent="0.25">
      <c r="H1346" s="30">
        <v>6240</v>
      </c>
      <c r="I1346" s="30" t="s">
        <v>3105</v>
      </c>
      <c r="J1346" s="30" t="s">
        <v>4298</v>
      </c>
      <c r="K1346" s="30" t="s">
        <v>3555</v>
      </c>
    </row>
    <row r="1347" spans="8:11" x14ac:dyDescent="0.25">
      <c r="H1347" s="30">
        <v>6241</v>
      </c>
      <c r="I1347" s="30" t="s">
        <v>3106</v>
      </c>
      <c r="J1347" s="30" t="s">
        <v>4295</v>
      </c>
      <c r="K1347" s="30" t="s">
        <v>3551</v>
      </c>
    </row>
    <row r="1348" spans="8:11" x14ac:dyDescent="0.25">
      <c r="H1348" s="30">
        <v>6242</v>
      </c>
      <c r="I1348" s="30" t="s">
        <v>3107</v>
      </c>
      <c r="J1348" s="30" t="s">
        <v>4049</v>
      </c>
      <c r="K1348" s="30" t="s">
        <v>3527</v>
      </c>
    </row>
    <row r="1349" spans="8:11" x14ac:dyDescent="0.25">
      <c r="H1349" s="30">
        <v>6243</v>
      </c>
      <c r="I1349" s="30" t="s">
        <v>3108</v>
      </c>
      <c r="J1349" s="30" t="s">
        <v>4294</v>
      </c>
      <c r="K1349" s="30" t="s">
        <v>3560</v>
      </c>
    </row>
    <row r="1350" spans="8:11" x14ac:dyDescent="0.25">
      <c r="H1350" s="30">
        <v>6244</v>
      </c>
      <c r="I1350" s="30" t="s">
        <v>3109</v>
      </c>
      <c r="J1350" s="30" t="s">
        <v>4296</v>
      </c>
      <c r="K1350" s="30" t="s">
        <v>3564</v>
      </c>
    </row>
    <row r="1351" spans="8:11" x14ac:dyDescent="0.25">
      <c r="H1351" s="30">
        <v>6245</v>
      </c>
      <c r="I1351" s="30" t="s">
        <v>3110</v>
      </c>
      <c r="J1351" s="30" t="s">
        <v>4295</v>
      </c>
      <c r="K1351" s="30" t="s">
        <v>3563</v>
      </c>
    </row>
    <row r="1352" spans="8:11" x14ac:dyDescent="0.25">
      <c r="H1352" s="30">
        <v>6246</v>
      </c>
      <c r="I1352" s="30" t="s">
        <v>3111</v>
      </c>
      <c r="J1352" s="30" t="s">
        <v>4296</v>
      </c>
      <c r="K1352" s="30" t="s">
        <v>3570</v>
      </c>
    </row>
    <row r="1353" spans="8:11" x14ac:dyDescent="0.25">
      <c r="H1353" s="30">
        <v>6247</v>
      </c>
      <c r="I1353" s="30" t="s">
        <v>3112</v>
      </c>
      <c r="J1353" s="30" t="s">
        <v>4193</v>
      </c>
      <c r="K1353" s="30" t="s">
        <v>3533</v>
      </c>
    </row>
    <row r="1354" spans="8:11" x14ac:dyDescent="0.25">
      <c r="H1354" s="30">
        <v>6248</v>
      </c>
      <c r="I1354" s="30" t="s">
        <v>3113</v>
      </c>
      <c r="J1354" s="30" t="s">
        <v>4240</v>
      </c>
      <c r="K1354" s="30" t="s">
        <v>3526</v>
      </c>
    </row>
    <row r="1355" spans="8:11" x14ac:dyDescent="0.25">
      <c r="H1355" s="30">
        <v>6251</v>
      </c>
      <c r="I1355" s="30" t="s">
        <v>3114</v>
      </c>
      <c r="J1355" s="30" t="s">
        <v>3868</v>
      </c>
      <c r="K1355" s="30" t="s">
        <v>3545</v>
      </c>
    </row>
    <row r="1356" spans="8:11" x14ac:dyDescent="0.25">
      <c r="H1356" s="30">
        <v>6257</v>
      </c>
      <c r="I1356" s="30" t="s">
        <v>3115</v>
      </c>
      <c r="J1356" s="30" t="s">
        <v>4294</v>
      </c>
      <c r="K1356" s="30" t="s">
        <v>3549</v>
      </c>
    </row>
    <row r="1357" spans="8:11" x14ac:dyDescent="0.25">
      <c r="H1357" s="30">
        <v>6259</v>
      </c>
      <c r="I1357" s="30" t="s">
        <v>3116</v>
      </c>
      <c r="J1357" s="30" t="s">
        <v>3868</v>
      </c>
      <c r="K1357" s="30" t="s">
        <v>3528</v>
      </c>
    </row>
    <row r="1358" spans="8:11" x14ac:dyDescent="0.25">
      <c r="H1358" s="30">
        <v>6261</v>
      </c>
      <c r="I1358" s="30" t="s">
        <v>3117</v>
      </c>
      <c r="J1358" s="30" t="s">
        <v>4294</v>
      </c>
      <c r="K1358" s="30" t="s">
        <v>3549</v>
      </c>
    </row>
    <row r="1359" spans="8:11" x14ac:dyDescent="0.25">
      <c r="H1359" s="30">
        <v>6263</v>
      </c>
      <c r="I1359" s="30" t="s">
        <v>3118</v>
      </c>
      <c r="J1359" s="30" t="s">
        <v>4295</v>
      </c>
      <c r="K1359" s="30" t="s">
        <v>3551</v>
      </c>
    </row>
    <row r="1360" spans="8:11" x14ac:dyDescent="0.25">
      <c r="H1360" s="30">
        <v>6264</v>
      </c>
      <c r="I1360" s="30" t="s">
        <v>3119</v>
      </c>
      <c r="J1360" s="30" t="s">
        <v>3852</v>
      </c>
      <c r="K1360" s="30" t="s">
        <v>3519</v>
      </c>
    </row>
    <row r="1361" spans="8:11" x14ac:dyDescent="0.25">
      <c r="H1361" s="30">
        <v>6265</v>
      </c>
      <c r="I1361" s="30" t="s">
        <v>3120</v>
      </c>
      <c r="J1361" s="30" t="s">
        <v>4297</v>
      </c>
      <c r="K1361" s="30" t="s">
        <v>3529</v>
      </c>
    </row>
    <row r="1362" spans="8:11" x14ac:dyDescent="0.25">
      <c r="H1362" s="30">
        <v>6266</v>
      </c>
      <c r="I1362" s="30" t="s">
        <v>3121</v>
      </c>
      <c r="J1362" s="30" t="s">
        <v>3868</v>
      </c>
      <c r="K1362" s="30" t="s">
        <v>3531</v>
      </c>
    </row>
    <row r="1363" spans="8:11" x14ac:dyDescent="0.25">
      <c r="H1363" s="30">
        <v>6269</v>
      </c>
      <c r="I1363" s="30" t="s">
        <v>3122</v>
      </c>
      <c r="J1363" s="30" t="s">
        <v>3868</v>
      </c>
      <c r="K1363" s="30" t="s">
        <v>3545</v>
      </c>
    </row>
    <row r="1364" spans="8:11" x14ac:dyDescent="0.25">
      <c r="H1364" s="30">
        <v>6270</v>
      </c>
      <c r="I1364" s="30" t="s">
        <v>3123</v>
      </c>
      <c r="J1364" s="30" t="s">
        <v>4297</v>
      </c>
      <c r="K1364" s="30" t="s">
        <v>3528</v>
      </c>
    </row>
    <row r="1365" spans="8:11" x14ac:dyDescent="0.25">
      <c r="H1365" s="30">
        <v>6271</v>
      </c>
      <c r="I1365" s="30" t="s">
        <v>3124</v>
      </c>
      <c r="J1365" s="30" t="s">
        <v>4294</v>
      </c>
      <c r="K1365" s="30" t="s">
        <v>3549</v>
      </c>
    </row>
    <row r="1366" spans="8:11" x14ac:dyDescent="0.25">
      <c r="H1366" s="30">
        <v>6274</v>
      </c>
      <c r="I1366" s="30" t="s">
        <v>3125</v>
      </c>
      <c r="J1366" s="30" t="s">
        <v>3868</v>
      </c>
      <c r="K1366" s="30" t="s">
        <v>3531</v>
      </c>
    </row>
    <row r="1367" spans="8:11" x14ac:dyDescent="0.25">
      <c r="H1367" s="30">
        <v>6275</v>
      </c>
      <c r="I1367" s="30" t="s">
        <v>3126</v>
      </c>
      <c r="J1367" s="30" t="s">
        <v>4193</v>
      </c>
      <c r="K1367" s="30" t="s">
        <v>3533</v>
      </c>
    </row>
    <row r="1368" spans="8:11" x14ac:dyDescent="0.25">
      <c r="H1368" s="30">
        <v>6276</v>
      </c>
      <c r="I1368" s="30" t="s">
        <v>3127</v>
      </c>
      <c r="J1368" s="30" t="s">
        <v>4054</v>
      </c>
      <c r="K1368" s="30" t="s">
        <v>3530</v>
      </c>
    </row>
    <row r="1369" spans="8:11" x14ac:dyDescent="0.25">
      <c r="H1369" s="30">
        <v>6277</v>
      </c>
      <c r="I1369" s="30" t="s">
        <v>3128</v>
      </c>
      <c r="J1369" s="30" t="s">
        <v>4054</v>
      </c>
      <c r="K1369" s="30" t="s">
        <v>3558</v>
      </c>
    </row>
    <row r="1370" spans="8:11" x14ac:dyDescent="0.25">
      <c r="H1370" s="30">
        <v>6278</v>
      </c>
      <c r="I1370" s="30" t="s">
        <v>3129</v>
      </c>
      <c r="J1370" s="30" t="s">
        <v>4296</v>
      </c>
      <c r="K1370" s="30" t="s">
        <v>3545</v>
      </c>
    </row>
    <row r="1371" spans="8:11" x14ac:dyDescent="0.25">
      <c r="H1371" s="30">
        <v>6279</v>
      </c>
      <c r="I1371" s="30" t="s">
        <v>3130</v>
      </c>
      <c r="J1371" s="30" t="s">
        <v>3868</v>
      </c>
      <c r="K1371" s="30" t="s">
        <v>3520</v>
      </c>
    </row>
    <row r="1372" spans="8:11" x14ac:dyDescent="0.25">
      <c r="H1372" s="30">
        <v>6281</v>
      </c>
      <c r="I1372" s="30" t="s">
        <v>3131</v>
      </c>
      <c r="J1372" s="30" t="s">
        <v>4297</v>
      </c>
      <c r="K1372" s="30" t="s">
        <v>3555</v>
      </c>
    </row>
    <row r="1373" spans="8:11" x14ac:dyDescent="0.25">
      <c r="H1373" s="30">
        <v>6282</v>
      </c>
      <c r="I1373" s="30" t="s">
        <v>3132</v>
      </c>
      <c r="J1373" s="30" t="s">
        <v>3868</v>
      </c>
      <c r="K1373" s="30" t="s">
        <v>3524</v>
      </c>
    </row>
    <row r="1374" spans="8:11" x14ac:dyDescent="0.25">
      <c r="H1374" s="30">
        <v>6283</v>
      </c>
      <c r="I1374" s="30" t="s">
        <v>3133</v>
      </c>
      <c r="J1374" s="30" t="s">
        <v>4193</v>
      </c>
      <c r="K1374" s="30" t="s">
        <v>3521</v>
      </c>
    </row>
    <row r="1375" spans="8:11" x14ac:dyDescent="0.25">
      <c r="H1375" s="30">
        <v>6284</v>
      </c>
      <c r="I1375" s="30" t="s">
        <v>3134</v>
      </c>
      <c r="J1375" s="30" t="s">
        <v>3868</v>
      </c>
      <c r="K1375" s="30" t="s">
        <v>3570</v>
      </c>
    </row>
    <row r="1376" spans="8:11" x14ac:dyDescent="0.25">
      <c r="H1376" s="30">
        <v>6285</v>
      </c>
      <c r="I1376" s="30" t="s">
        <v>3135</v>
      </c>
      <c r="J1376" s="30" t="s">
        <v>4295</v>
      </c>
      <c r="K1376" s="30" t="s">
        <v>3546</v>
      </c>
    </row>
    <row r="1377" spans="8:11" x14ac:dyDescent="0.25">
      <c r="H1377" s="30">
        <v>6287</v>
      </c>
      <c r="I1377" s="30" t="s">
        <v>3136</v>
      </c>
      <c r="J1377" s="30" t="s">
        <v>4294</v>
      </c>
      <c r="K1377" s="30" t="s">
        <v>3552</v>
      </c>
    </row>
    <row r="1378" spans="8:11" x14ac:dyDescent="0.25">
      <c r="H1378" s="30">
        <v>6288</v>
      </c>
      <c r="I1378" s="30" t="s">
        <v>3137</v>
      </c>
      <c r="J1378" s="30" t="s">
        <v>3855</v>
      </c>
      <c r="K1378" s="30" t="s">
        <v>3542</v>
      </c>
    </row>
    <row r="1379" spans="8:11" x14ac:dyDescent="0.25">
      <c r="H1379" s="30">
        <v>6289</v>
      </c>
      <c r="I1379" s="30" t="s">
        <v>3138</v>
      </c>
      <c r="J1379" s="30" t="s">
        <v>4296</v>
      </c>
      <c r="K1379" s="30" t="s">
        <v>3542</v>
      </c>
    </row>
    <row r="1380" spans="8:11" x14ac:dyDescent="0.25">
      <c r="H1380" s="30">
        <v>6290</v>
      </c>
      <c r="I1380" s="30" t="s">
        <v>3139</v>
      </c>
      <c r="J1380" s="30" t="s">
        <v>3868</v>
      </c>
      <c r="K1380" s="30" t="s">
        <v>3529</v>
      </c>
    </row>
    <row r="1381" spans="8:11" x14ac:dyDescent="0.25">
      <c r="H1381" s="30">
        <v>6291</v>
      </c>
      <c r="I1381" s="30" t="s">
        <v>3140</v>
      </c>
      <c r="J1381" s="30" t="s">
        <v>4294</v>
      </c>
      <c r="K1381" s="30" t="s">
        <v>3560</v>
      </c>
    </row>
    <row r="1382" spans="8:11" x14ac:dyDescent="0.25">
      <c r="H1382" s="30">
        <v>6292</v>
      </c>
      <c r="I1382" s="30" t="s">
        <v>3141</v>
      </c>
      <c r="J1382" s="30" t="s">
        <v>3868</v>
      </c>
      <c r="K1382" s="30" t="s">
        <v>3570</v>
      </c>
    </row>
    <row r="1383" spans="8:11" x14ac:dyDescent="0.25">
      <c r="H1383" s="30">
        <v>6294</v>
      </c>
      <c r="I1383" s="30" t="s">
        <v>3142</v>
      </c>
      <c r="J1383" s="30" t="s">
        <v>4301</v>
      </c>
      <c r="K1383" s="30" t="s">
        <v>3516</v>
      </c>
    </row>
    <row r="1384" spans="8:11" x14ac:dyDescent="0.25">
      <c r="H1384" s="30">
        <v>6404</v>
      </c>
      <c r="I1384" s="30" t="s">
        <v>3143</v>
      </c>
      <c r="J1384" s="30" t="s">
        <v>4298</v>
      </c>
      <c r="K1384" s="30" t="s">
        <v>3580</v>
      </c>
    </row>
    <row r="1385" spans="8:11" x14ac:dyDescent="0.25">
      <c r="H1385" s="30">
        <v>6405</v>
      </c>
      <c r="I1385" s="30" t="s">
        <v>3144</v>
      </c>
      <c r="J1385" s="30" t="s">
        <v>4296</v>
      </c>
      <c r="K1385" s="30" t="s">
        <v>3579</v>
      </c>
    </row>
    <row r="1386" spans="8:11" x14ac:dyDescent="0.25">
      <c r="H1386" s="30">
        <v>6409</v>
      </c>
      <c r="I1386" s="30" t="s">
        <v>3145</v>
      </c>
      <c r="J1386" s="30" t="s">
        <v>4193</v>
      </c>
      <c r="K1386" s="30" t="s">
        <v>3570</v>
      </c>
    </row>
    <row r="1387" spans="8:11" x14ac:dyDescent="0.25">
      <c r="H1387" s="30">
        <v>6411</v>
      </c>
      <c r="I1387" s="30" t="s">
        <v>3146</v>
      </c>
      <c r="J1387" s="30" t="s">
        <v>4294</v>
      </c>
      <c r="K1387" s="30" t="s">
        <v>3560</v>
      </c>
    </row>
    <row r="1388" spans="8:11" x14ac:dyDescent="0.25">
      <c r="H1388" s="30">
        <v>6412</v>
      </c>
      <c r="I1388" s="30" t="s">
        <v>3147</v>
      </c>
      <c r="J1388" s="30" t="s">
        <v>3868</v>
      </c>
      <c r="K1388" s="30" t="s">
        <v>3524</v>
      </c>
    </row>
    <row r="1389" spans="8:11" x14ac:dyDescent="0.25">
      <c r="H1389" s="30">
        <v>6414</v>
      </c>
      <c r="I1389" s="30" t="s">
        <v>3148</v>
      </c>
      <c r="J1389" s="30" t="s">
        <v>4054</v>
      </c>
      <c r="K1389" s="30" t="s">
        <v>3563</v>
      </c>
    </row>
    <row r="1390" spans="8:11" x14ac:dyDescent="0.25">
      <c r="H1390" s="30">
        <v>6415</v>
      </c>
      <c r="I1390" s="30" t="s">
        <v>3149</v>
      </c>
      <c r="J1390" s="30" t="s">
        <v>4294</v>
      </c>
      <c r="K1390" s="30" t="s">
        <v>3560</v>
      </c>
    </row>
    <row r="1391" spans="8:11" x14ac:dyDescent="0.25">
      <c r="H1391" s="30">
        <v>6416</v>
      </c>
      <c r="I1391" s="30" t="s">
        <v>3150</v>
      </c>
      <c r="J1391" s="30" t="s">
        <v>4295</v>
      </c>
      <c r="K1391" s="30" t="s">
        <v>3551</v>
      </c>
    </row>
    <row r="1392" spans="8:11" x14ac:dyDescent="0.25">
      <c r="H1392" s="30">
        <v>6417</v>
      </c>
      <c r="I1392" s="30" t="s">
        <v>3151</v>
      </c>
      <c r="J1392" s="30" t="s">
        <v>4295</v>
      </c>
      <c r="K1392" s="30" t="s">
        <v>3548</v>
      </c>
    </row>
    <row r="1393" spans="8:11" x14ac:dyDescent="0.25">
      <c r="H1393" s="30">
        <v>6418</v>
      </c>
      <c r="I1393" s="30" t="s">
        <v>3152</v>
      </c>
      <c r="J1393" s="30" t="s">
        <v>3868</v>
      </c>
      <c r="K1393" s="30" t="s">
        <v>3529</v>
      </c>
    </row>
    <row r="1394" spans="8:11" x14ac:dyDescent="0.25">
      <c r="H1394" s="30">
        <v>6419</v>
      </c>
      <c r="I1394" s="30" t="s">
        <v>3153</v>
      </c>
      <c r="J1394" s="30" t="s">
        <v>4296</v>
      </c>
      <c r="K1394" s="30" t="s">
        <v>3562</v>
      </c>
    </row>
    <row r="1395" spans="8:11" x14ac:dyDescent="0.25">
      <c r="H1395" s="30">
        <v>6425</v>
      </c>
      <c r="I1395" s="30" t="s">
        <v>3154</v>
      </c>
      <c r="J1395" s="30" t="s">
        <v>3984</v>
      </c>
      <c r="K1395" s="30" t="s">
        <v>3553</v>
      </c>
    </row>
    <row r="1396" spans="8:11" x14ac:dyDescent="0.25">
      <c r="H1396" s="30">
        <v>6426</v>
      </c>
      <c r="I1396" s="30" t="s">
        <v>3155</v>
      </c>
      <c r="J1396" s="30" t="s">
        <v>4295</v>
      </c>
      <c r="K1396" s="30" t="s">
        <v>3546</v>
      </c>
    </row>
    <row r="1397" spans="8:11" x14ac:dyDescent="0.25">
      <c r="H1397" s="30">
        <v>6431</v>
      </c>
      <c r="I1397" s="30" t="s">
        <v>3156</v>
      </c>
      <c r="J1397" s="30" t="s">
        <v>4296</v>
      </c>
      <c r="K1397" s="30" t="s">
        <v>3577</v>
      </c>
    </row>
    <row r="1398" spans="8:11" x14ac:dyDescent="0.25">
      <c r="H1398" s="30">
        <v>6432</v>
      </c>
      <c r="I1398" s="30" t="s">
        <v>3157</v>
      </c>
      <c r="J1398" s="30" t="s">
        <v>3868</v>
      </c>
      <c r="K1398" s="30" t="s">
        <v>3548</v>
      </c>
    </row>
    <row r="1399" spans="8:11" x14ac:dyDescent="0.25">
      <c r="H1399" s="30">
        <v>6435</v>
      </c>
      <c r="I1399" s="30" t="s">
        <v>3158</v>
      </c>
      <c r="J1399" s="30" t="s">
        <v>4294</v>
      </c>
      <c r="K1399" s="30" t="s">
        <v>3560</v>
      </c>
    </row>
    <row r="1400" spans="8:11" x14ac:dyDescent="0.25">
      <c r="H1400" s="30">
        <v>6438</v>
      </c>
      <c r="I1400" s="30" t="s">
        <v>3159</v>
      </c>
      <c r="J1400" s="30" t="s">
        <v>4193</v>
      </c>
      <c r="K1400" s="30" t="s">
        <v>3559</v>
      </c>
    </row>
    <row r="1401" spans="8:11" x14ac:dyDescent="0.25">
      <c r="H1401" s="30">
        <v>6441</v>
      </c>
      <c r="I1401" s="30" t="s">
        <v>3160</v>
      </c>
      <c r="J1401" s="30" t="s">
        <v>4054</v>
      </c>
      <c r="K1401" s="30" t="s">
        <v>3563</v>
      </c>
    </row>
    <row r="1402" spans="8:11" x14ac:dyDescent="0.25">
      <c r="H1402" s="30">
        <v>6442</v>
      </c>
      <c r="I1402" s="30" t="s">
        <v>3161</v>
      </c>
      <c r="J1402" s="30" t="s">
        <v>4295</v>
      </c>
      <c r="K1402" s="30" t="s">
        <v>3546</v>
      </c>
    </row>
    <row r="1403" spans="8:11" x14ac:dyDescent="0.25">
      <c r="H1403" s="30">
        <v>6443</v>
      </c>
      <c r="I1403" s="30" t="s">
        <v>3162</v>
      </c>
      <c r="J1403" s="30" t="s">
        <v>4296</v>
      </c>
      <c r="K1403" s="30" t="s">
        <v>3564</v>
      </c>
    </row>
    <row r="1404" spans="8:11" x14ac:dyDescent="0.25">
      <c r="H1404" s="30">
        <v>6446</v>
      </c>
      <c r="I1404" s="30" t="s">
        <v>3163</v>
      </c>
      <c r="J1404" s="30" t="s">
        <v>4049</v>
      </c>
      <c r="K1404" s="30" t="s">
        <v>3527</v>
      </c>
    </row>
    <row r="1405" spans="8:11" x14ac:dyDescent="0.25">
      <c r="H1405" s="30">
        <v>6449</v>
      </c>
      <c r="I1405" s="30" t="s">
        <v>3164</v>
      </c>
      <c r="J1405" s="30" t="s">
        <v>3868</v>
      </c>
      <c r="K1405" s="30" t="s">
        <v>3548</v>
      </c>
    </row>
    <row r="1406" spans="8:11" x14ac:dyDescent="0.25">
      <c r="H1406" s="30">
        <v>6451</v>
      </c>
      <c r="I1406" s="30" t="s">
        <v>3165</v>
      </c>
      <c r="J1406" s="30" t="s">
        <v>4294</v>
      </c>
      <c r="K1406" s="30" t="s">
        <v>3549</v>
      </c>
    </row>
    <row r="1407" spans="8:11" x14ac:dyDescent="0.25">
      <c r="H1407" s="30">
        <v>6456</v>
      </c>
      <c r="I1407" s="30" t="s">
        <v>3166</v>
      </c>
      <c r="J1407" s="30" t="s">
        <v>4296</v>
      </c>
      <c r="K1407" s="30" t="s">
        <v>3578</v>
      </c>
    </row>
    <row r="1408" spans="8:11" x14ac:dyDescent="0.25">
      <c r="H1408" s="30">
        <v>6457</v>
      </c>
      <c r="I1408" s="30" t="s">
        <v>3167</v>
      </c>
      <c r="J1408" s="30" t="s">
        <v>4294</v>
      </c>
      <c r="K1408" s="30" t="s">
        <v>3560</v>
      </c>
    </row>
    <row r="1409" spans="8:11" x14ac:dyDescent="0.25">
      <c r="H1409" s="30">
        <v>6461</v>
      </c>
      <c r="I1409" s="30" t="s">
        <v>3168</v>
      </c>
      <c r="J1409" s="30" t="s">
        <v>4049</v>
      </c>
      <c r="K1409" s="30" t="s">
        <v>3527</v>
      </c>
    </row>
    <row r="1410" spans="8:11" x14ac:dyDescent="0.25">
      <c r="H1410" s="30">
        <v>6462</v>
      </c>
      <c r="I1410" s="30" t="s">
        <v>3169</v>
      </c>
      <c r="J1410" s="30" t="s">
        <v>4294</v>
      </c>
      <c r="K1410" s="30" t="s">
        <v>3560</v>
      </c>
    </row>
    <row r="1411" spans="8:11" x14ac:dyDescent="0.25">
      <c r="H1411" s="30">
        <v>6464</v>
      </c>
      <c r="I1411" s="30" t="s">
        <v>3170</v>
      </c>
      <c r="J1411" s="30" t="s">
        <v>3881</v>
      </c>
      <c r="K1411" s="30" t="s">
        <v>3516</v>
      </c>
    </row>
    <row r="1412" spans="8:11" x14ac:dyDescent="0.25">
      <c r="H1412" s="30">
        <v>6465</v>
      </c>
      <c r="I1412" s="30" t="s">
        <v>3171</v>
      </c>
      <c r="J1412" s="30" t="s">
        <v>4295</v>
      </c>
      <c r="K1412" s="30" t="s">
        <v>3546</v>
      </c>
    </row>
    <row r="1413" spans="8:11" x14ac:dyDescent="0.25">
      <c r="H1413" s="30">
        <v>6469</v>
      </c>
      <c r="I1413" s="30" t="s">
        <v>3172</v>
      </c>
      <c r="J1413" s="30" t="s">
        <v>4049</v>
      </c>
      <c r="K1413" s="30" t="s">
        <v>3527</v>
      </c>
    </row>
    <row r="1414" spans="8:11" x14ac:dyDescent="0.25">
      <c r="H1414" s="30">
        <v>6470</v>
      </c>
      <c r="I1414" s="30" t="s">
        <v>3173</v>
      </c>
      <c r="J1414" s="30" t="s">
        <v>4295</v>
      </c>
      <c r="K1414" s="30" t="s">
        <v>3546</v>
      </c>
    </row>
    <row r="1415" spans="8:11" x14ac:dyDescent="0.25">
      <c r="H1415" s="30">
        <v>6472</v>
      </c>
      <c r="I1415" s="30" t="s">
        <v>3174</v>
      </c>
      <c r="J1415" s="30" t="s">
        <v>4049</v>
      </c>
      <c r="K1415" s="30" t="s">
        <v>3527</v>
      </c>
    </row>
    <row r="1416" spans="8:11" x14ac:dyDescent="0.25">
      <c r="H1416" s="30">
        <v>6477</v>
      </c>
      <c r="I1416" s="30" t="s">
        <v>3175</v>
      </c>
      <c r="J1416" s="30" t="s">
        <v>4296</v>
      </c>
      <c r="K1416" s="30" t="s">
        <v>3564</v>
      </c>
    </row>
    <row r="1417" spans="8:11" x14ac:dyDescent="0.25">
      <c r="H1417" s="30">
        <v>6482</v>
      </c>
      <c r="I1417" s="30" t="s">
        <v>3176</v>
      </c>
      <c r="J1417" s="30" t="s">
        <v>4301</v>
      </c>
      <c r="K1417" s="30" t="s">
        <v>3580</v>
      </c>
    </row>
    <row r="1418" spans="8:11" x14ac:dyDescent="0.25">
      <c r="H1418" s="30">
        <v>6485</v>
      </c>
      <c r="I1418" s="30" t="s">
        <v>3177</v>
      </c>
      <c r="J1418" s="30" t="s">
        <v>4294</v>
      </c>
      <c r="K1418" s="30" t="s">
        <v>3560</v>
      </c>
    </row>
    <row r="1419" spans="8:11" x14ac:dyDescent="0.25">
      <c r="H1419" s="30">
        <v>6486</v>
      </c>
      <c r="I1419" s="30" t="s">
        <v>3178</v>
      </c>
      <c r="J1419" s="30" t="s">
        <v>4295</v>
      </c>
      <c r="K1419" s="30" t="s">
        <v>3569</v>
      </c>
    </row>
    <row r="1420" spans="8:11" x14ac:dyDescent="0.25">
      <c r="H1420" s="30">
        <v>6488</v>
      </c>
      <c r="I1420" s="30" t="s">
        <v>3179</v>
      </c>
      <c r="J1420" s="30" t="s">
        <v>4294</v>
      </c>
      <c r="K1420" s="30" t="s">
        <v>3552</v>
      </c>
    </row>
    <row r="1421" spans="8:11" x14ac:dyDescent="0.25">
      <c r="H1421" s="30">
        <v>6491</v>
      </c>
      <c r="I1421" s="30" t="s">
        <v>3180</v>
      </c>
      <c r="J1421" s="30" t="s">
        <v>4049</v>
      </c>
      <c r="K1421" s="30" t="s">
        <v>3527</v>
      </c>
    </row>
    <row r="1422" spans="8:11" x14ac:dyDescent="0.25">
      <c r="H1422" s="30">
        <v>6492</v>
      </c>
      <c r="I1422" s="30" t="s">
        <v>3181</v>
      </c>
      <c r="J1422" s="30" t="s">
        <v>4049</v>
      </c>
      <c r="K1422" s="30" t="s">
        <v>3527</v>
      </c>
    </row>
    <row r="1423" spans="8:11" x14ac:dyDescent="0.25">
      <c r="H1423" s="30">
        <v>6494</v>
      </c>
      <c r="I1423" s="30" t="s">
        <v>3182</v>
      </c>
      <c r="J1423" s="30" t="s">
        <v>4294</v>
      </c>
      <c r="K1423" s="30" t="s">
        <v>3560</v>
      </c>
    </row>
    <row r="1424" spans="8:11" x14ac:dyDescent="0.25">
      <c r="H1424" s="30">
        <v>6496</v>
      </c>
      <c r="I1424" s="30" t="s">
        <v>3183</v>
      </c>
      <c r="J1424" s="30" t="s">
        <v>4049</v>
      </c>
      <c r="K1424" s="30" t="s">
        <v>3527</v>
      </c>
    </row>
    <row r="1425" spans="8:11" x14ac:dyDescent="0.25">
      <c r="H1425" s="30">
        <v>6499</v>
      </c>
      <c r="I1425" s="30" t="s">
        <v>3184</v>
      </c>
      <c r="J1425" s="30" t="s">
        <v>4049</v>
      </c>
      <c r="K1425" s="30" t="s">
        <v>3527</v>
      </c>
    </row>
    <row r="1426" spans="8:11" x14ac:dyDescent="0.25">
      <c r="H1426" s="30">
        <v>6504</v>
      </c>
      <c r="I1426" s="30" t="s">
        <v>3185</v>
      </c>
      <c r="J1426" s="30" t="s">
        <v>3881</v>
      </c>
      <c r="K1426" s="30" t="s">
        <v>3527</v>
      </c>
    </row>
    <row r="1427" spans="8:11" x14ac:dyDescent="0.25">
      <c r="H1427" s="30">
        <v>6505</v>
      </c>
      <c r="I1427" s="30" t="s">
        <v>3186</v>
      </c>
      <c r="J1427" s="30" t="s">
        <v>4299</v>
      </c>
      <c r="K1427" s="30" t="s">
        <v>3518</v>
      </c>
    </row>
    <row r="1428" spans="8:11" x14ac:dyDescent="0.25">
      <c r="H1428" s="30">
        <v>6506</v>
      </c>
      <c r="I1428" s="30" t="s">
        <v>3187</v>
      </c>
      <c r="J1428" s="30" t="s">
        <v>4122</v>
      </c>
      <c r="K1428" s="30" t="s">
        <v>3534</v>
      </c>
    </row>
    <row r="1429" spans="8:11" x14ac:dyDescent="0.25">
      <c r="H1429" s="30">
        <v>6508</v>
      </c>
      <c r="I1429" s="30" t="s">
        <v>3188</v>
      </c>
      <c r="J1429" s="30" t="s">
        <v>3813</v>
      </c>
      <c r="K1429" s="30" t="s">
        <v>3527</v>
      </c>
    </row>
    <row r="1430" spans="8:11" x14ac:dyDescent="0.25">
      <c r="H1430" s="30">
        <v>6509</v>
      </c>
      <c r="I1430" s="30" t="s">
        <v>3189</v>
      </c>
      <c r="J1430" s="30" t="s">
        <v>4122</v>
      </c>
      <c r="K1430" s="30" t="s">
        <v>3534</v>
      </c>
    </row>
    <row r="1431" spans="8:11" x14ac:dyDescent="0.25">
      <c r="H1431" s="30">
        <v>6510</v>
      </c>
      <c r="I1431" s="30" t="s">
        <v>3190</v>
      </c>
      <c r="J1431" s="30" t="s">
        <v>4294</v>
      </c>
      <c r="K1431" s="30" t="s">
        <v>3549</v>
      </c>
    </row>
    <row r="1432" spans="8:11" x14ac:dyDescent="0.25">
      <c r="H1432" s="30">
        <v>6512</v>
      </c>
      <c r="I1432" s="30" t="s">
        <v>3191</v>
      </c>
      <c r="J1432" s="30" t="s">
        <v>4193</v>
      </c>
      <c r="K1432" s="30" t="s">
        <v>3558</v>
      </c>
    </row>
    <row r="1433" spans="8:11" x14ac:dyDescent="0.25">
      <c r="H1433" s="30">
        <v>6514</v>
      </c>
      <c r="I1433" s="30" t="s">
        <v>3192</v>
      </c>
      <c r="J1433" s="30" t="s">
        <v>4295</v>
      </c>
      <c r="K1433" s="30" t="s">
        <v>3546</v>
      </c>
    </row>
    <row r="1434" spans="8:11" x14ac:dyDescent="0.25">
      <c r="H1434" s="30">
        <v>6515</v>
      </c>
      <c r="I1434" s="30" t="s">
        <v>3193</v>
      </c>
      <c r="J1434" s="30" t="s">
        <v>4294</v>
      </c>
      <c r="K1434" s="30" t="s">
        <v>3549</v>
      </c>
    </row>
    <row r="1435" spans="8:11" x14ac:dyDescent="0.25">
      <c r="H1435" s="30">
        <v>6516</v>
      </c>
      <c r="I1435" s="30" t="s">
        <v>3194</v>
      </c>
      <c r="J1435" s="30" t="s">
        <v>4298</v>
      </c>
      <c r="K1435" s="30" t="s">
        <v>3569</v>
      </c>
    </row>
    <row r="1436" spans="8:11" x14ac:dyDescent="0.25">
      <c r="H1436" s="30">
        <v>6523</v>
      </c>
      <c r="I1436" s="30" t="s">
        <v>3195</v>
      </c>
      <c r="J1436" s="30" t="s">
        <v>4049</v>
      </c>
      <c r="K1436" s="30" t="s">
        <v>3527</v>
      </c>
    </row>
    <row r="1437" spans="8:11" x14ac:dyDescent="0.25">
      <c r="H1437" s="30">
        <v>6525</v>
      </c>
      <c r="I1437" s="30" t="s">
        <v>3196</v>
      </c>
      <c r="J1437" s="30" t="s">
        <v>4294</v>
      </c>
      <c r="K1437" s="30" t="s">
        <v>3549</v>
      </c>
    </row>
    <row r="1438" spans="8:11" x14ac:dyDescent="0.25">
      <c r="H1438" s="30">
        <v>6527</v>
      </c>
      <c r="I1438" s="30" t="s">
        <v>3197</v>
      </c>
      <c r="J1438" s="30" t="s">
        <v>4049</v>
      </c>
      <c r="K1438" s="30" t="s">
        <v>3527</v>
      </c>
    </row>
    <row r="1439" spans="8:11" x14ac:dyDescent="0.25">
      <c r="H1439" s="30">
        <v>6530</v>
      </c>
      <c r="I1439" s="30" t="s">
        <v>3198</v>
      </c>
      <c r="J1439" s="30" t="s">
        <v>4295</v>
      </c>
      <c r="K1439" s="30" t="s">
        <v>3546</v>
      </c>
    </row>
    <row r="1440" spans="8:11" x14ac:dyDescent="0.25">
      <c r="H1440" s="30">
        <v>6531</v>
      </c>
      <c r="I1440" s="30" t="s">
        <v>3199</v>
      </c>
      <c r="J1440" s="30" t="s">
        <v>4294</v>
      </c>
      <c r="K1440" s="30" t="s">
        <v>3560</v>
      </c>
    </row>
    <row r="1441" spans="8:11" x14ac:dyDescent="0.25">
      <c r="H1441" s="30">
        <v>6532</v>
      </c>
      <c r="I1441" s="30" t="s">
        <v>3200</v>
      </c>
      <c r="J1441" s="30" t="s">
        <v>4294</v>
      </c>
      <c r="K1441" s="30" t="s">
        <v>3552</v>
      </c>
    </row>
    <row r="1442" spans="8:11" x14ac:dyDescent="0.25">
      <c r="H1442" s="30">
        <v>6533</v>
      </c>
      <c r="I1442" s="30" t="s">
        <v>3201</v>
      </c>
      <c r="J1442" s="30" t="s">
        <v>4294</v>
      </c>
      <c r="K1442" s="30" t="s">
        <v>3560</v>
      </c>
    </row>
    <row r="1443" spans="8:11" x14ac:dyDescent="0.25">
      <c r="H1443" s="30">
        <v>6535</v>
      </c>
      <c r="I1443" s="30" t="s">
        <v>3202</v>
      </c>
      <c r="J1443" s="30" t="s">
        <v>4049</v>
      </c>
      <c r="K1443" s="30" t="s">
        <v>3527</v>
      </c>
    </row>
    <row r="1444" spans="8:11" x14ac:dyDescent="0.25">
      <c r="H1444" s="30">
        <v>6538</v>
      </c>
      <c r="I1444" s="30" t="s">
        <v>3203</v>
      </c>
      <c r="J1444" s="30" t="s">
        <v>3868</v>
      </c>
      <c r="K1444" s="30" t="s">
        <v>3530</v>
      </c>
    </row>
    <row r="1445" spans="8:11" x14ac:dyDescent="0.25">
      <c r="H1445" s="30">
        <v>6541</v>
      </c>
      <c r="I1445" s="30" t="s">
        <v>3204</v>
      </c>
      <c r="J1445" s="30" t="s">
        <v>4049</v>
      </c>
      <c r="K1445" s="30" t="s">
        <v>3527</v>
      </c>
    </row>
    <row r="1446" spans="8:11" x14ac:dyDescent="0.25">
      <c r="H1446" s="30">
        <v>6542</v>
      </c>
      <c r="I1446" s="30" t="s">
        <v>3205</v>
      </c>
      <c r="J1446" s="30" t="s">
        <v>4301</v>
      </c>
      <c r="K1446" s="30" t="s">
        <v>3580</v>
      </c>
    </row>
    <row r="1447" spans="8:11" x14ac:dyDescent="0.25">
      <c r="H1447" s="30">
        <v>6547</v>
      </c>
      <c r="I1447" s="30" t="s">
        <v>3206</v>
      </c>
      <c r="J1447" s="30" t="s">
        <v>4049</v>
      </c>
      <c r="K1447" s="30" t="s">
        <v>3527</v>
      </c>
    </row>
    <row r="1448" spans="8:11" x14ac:dyDescent="0.25">
      <c r="H1448" s="30">
        <v>6548</v>
      </c>
      <c r="I1448" s="30" t="s">
        <v>3207</v>
      </c>
      <c r="J1448" s="30" t="s">
        <v>4294</v>
      </c>
      <c r="K1448" s="30" t="s">
        <v>3542</v>
      </c>
    </row>
    <row r="1449" spans="8:11" x14ac:dyDescent="0.25">
      <c r="H1449" s="30">
        <v>6552</v>
      </c>
      <c r="I1449" s="30" t="s">
        <v>3208</v>
      </c>
      <c r="J1449" s="30" t="s">
        <v>4294</v>
      </c>
      <c r="K1449" s="30" t="s">
        <v>3549</v>
      </c>
    </row>
    <row r="1450" spans="8:11" x14ac:dyDescent="0.25">
      <c r="H1450" s="30">
        <v>6556</v>
      </c>
      <c r="I1450" s="30" t="s">
        <v>3209</v>
      </c>
      <c r="J1450" s="30" t="s">
        <v>4296</v>
      </c>
      <c r="K1450" s="30" t="s">
        <v>3562</v>
      </c>
    </row>
    <row r="1451" spans="8:11" x14ac:dyDescent="0.25">
      <c r="H1451" s="30">
        <v>6558</v>
      </c>
      <c r="I1451" s="30" t="s">
        <v>3210</v>
      </c>
      <c r="J1451" s="30" t="s">
        <v>4193</v>
      </c>
      <c r="K1451" s="30" t="s">
        <v>3521</v>
      </c>
    </row>
    <row r="1452" spans="8:11" x14ac:dyDescent="0.25">
      <c r="H1452" s="30">
        <v>6560</v>
      </c>
      <c r="I1452" s="30" t="s">
        <v>3211</v>
      </c>
      <c r="J1452" s="30" t="s">
        <v>4296</v>
      </c>
      <c r="K1452" s="30" t="s">
        <v>3562</v>
      </c>
    </row>
    <row r="1453" spans="8:11" x14ac:dyDescent="0.25">
      <c r="H1453" s="30">
        <v>6561</v>
      </c>
      <c r="I1453" s="30" t="s">
        <v>3212</v>
      </c>
      <c r="J1453" s="30" t="s">
        <v>4295</v>
      </c>
      <c r="K1453" s="30" t="s">
        <v>3551</v>
      </c>
    </row>
    <row r="1454" spans="8:11" x14ac:dyDescent="0.25">
      <c r="H1454" s="30">
        <v>6568</v>
      </c>
      <c r="I1454" s="30" t="s">
        <v>3213</v>
      </c>
      <c r="J1454" s="30" t="s">
        <v>4294</v>
      </c>
      <c r="K1454" s="30" t="s">
        <v>3560</v>
      </c>
    </row>
    <row r="1455" spans="8:11" x14ac:dyDescent="0.25">
      <c r="H1455" s="30">
        <v>6569</v>
      </c>
      <c r="I1455" s="30" t="s">
        <v>3214</v>
      </c>
      <c r="J1455" s="30" t="s">
        <v>4049</v>
      </c>
      <c r="K1455" s="30" t="s">
        <v>3527</v>
      </c>
    </row>
    <row r="1456" spans="8:11" x14ac:dyDescent="0.25">
      <c r="H1456" s="30">
        <v>6570</v>
      </c>
      <c r="I1456" s="30" t="s">
        <v>3215</v>
      </c>
      <c r="J1456" s="30" t="s">
        <v>4054</v>
      </c>
      <c r="K1456" s="30" t="s">
        <v>3563</v>
      </c>
    </row>
    <row r="1457" spans="8:11" x14ac:dyDescent="0.25">
      <c r="H1457" s="30">
        <v>6573</v>
      </c>
      <c r="I1457" s="30" t="s">
        <v>3216</v>
      </c>
      <c r="J1457" s="30" t="s">
        <v>4294</v>
      </c>
      <c r="K1457" s="30" t="s">
        <v>3542</v>
      </c>
    </row>
    <row r="1458" spans="8:11" x14ac:dyDescent="0.25">
      <c r="H1458" s="30">
        <v>6574</v>
      </c>
      <c r="I1458" s="30" t="s">
        <v>3217</v>
      </c>
      <c r="J1458" s="30" t="s">
        <v>4049</v>
      </c>
      <c r="K1458" s="30" t="s">
        <v>3527</v>
      </c>
    </row>
    <row r="1459" spans="8:11" x14ac:dyDescent="0.25">
      <c r="H1459" s="30">
        <v>6576</v>
      </c>
      <c r="I1459" s="30" t="s">
        <v>3218</v>
      </c>
      <c r="J1459" s="30" t="s">
        <v>4049</v>
      </c>
      <c r="K1459" s="30" t="s">
        <v>3527</v>
      </c>
    </row>
    <row r="1460" spans="8:11" x14ac:dyDescent="0.25">
      <c r="H1460" s="30">
        <v>6577</v>
      </c>
      <c r="I1460" s="30" t="s">
        <v>3219</v>
      </c>
      <c r="J1460" s="30" t="s">
        <v>4054</v>
      </c>
      <c r="K1460" s="30" t="s">
        <v>3557</v>
      </c>
    </row>
    <row r="1461" spans="8:11" x14ac:dyDescent="0.25">
      <c r="H1461" s="30">
        <v>6578</v>
      </c>
      <c r="I1461" s="30" t="s">
        <v>3220</v>
      </c>
      <c r="J1461" s="30" t="s">
        <v>3813</v>
      </c>
      <c r="K1461" s="30" t="s">
        <v>3516</v>
      </c>
    </row>
    <row r="1462" spans="8:11" x14ac:dyDescent="0.25">
      <c r="H1462" s="30">
        <v>6579</v>
      </c>
      <c r="I1462" s="30" t="s">
        <v>3221</v>
      </c>
      <c r="J1462" s="30" t="s">
        <v>4054</v>
      </c>
      <c r="K1462" s="30" t="s">
        <v>3563</v>
      </c>
    </row>
    <row r="1463" spans="8:11" x14ac:dyDescent="0.25">
      <c r="H1463" s="30">
        <v>6581</v>
      </c>
      <c r="I1463" s="30" t="s">
        <v>3222</v>
      </c>
      <c r="J1463" s="30" t="s">
        <v>3881</v>
      </c>
      <c r="K1463" s="30" t="s">
        <v>3516</v>
      </c>
    </row>
    <row r="1464" spans="8:11" x14ac:dyDescent="0.25">
      <c r="H1464" s="30">
        <v>6582</v>
      </c>
      <c r="I1464" s="30" t="s">
        <v>3223</v>
      </c>
      <c r="J1464" s="30" t="s">
        <v>4292</v>
      </c>
      <c r="K1464" s="30" t="s">
        <v>3538</v>
      </c>
    </row>
    <row r="1465" spans="8:11" x14ac:dyDescent="0.25">
      <c r="H1465" s="30">
        <v>6588</v>
      </c>
      <c r="I1465" s="30" t="s">
        <v>3224</v>
      </c>
      <c r="J1465" s="30" t="s">
        <v>4295</v>
      </c>
      <c r="K1465" s="30" t="s">
        <v>3546</v>
      </c>
    </row>
    <row r="1466" spans="8:11" x14ac:dyDescent="0.25">
      <c r="H1466" s="30">
        <v>6589</v>
      </c>
      <c r="I1466" s="30" t="s">
        <v>3225</v>
      </c>
      <c r="J1466" s="30" t="s">
        <v>4049</v>
      </c>
      <c r="K1466" s="30" t="s">
        <v>3527</v>
      </c>
    </row>
    <row r="1467" spans="8:11" x14ac:dyDescent="0.25">
      <c r="H1467" s="30">
        <v>6590</v>
      </c>
      <c r="I1467" s="30" t="s">
        <v>3226</v>
      </c>
      <c r="J1467" s="30" t="s">
        <v>4298</v>
      </c>
      <c r="K1467" s="30" t="s">
        <v>3569</v>
      </c>
    </row>
    <row r="1468" spans="8:11" x14ac:dyDescent="0.25">
      <c r="H1468" s="30">
        <v>6591</v>
      </c>
      <c r="I1468" s="30" t="s">
        <v>3227</v>
      </c>
      <c r="J1468" s="30" t="s">
        <v>4054</v>
      </c>
      <c r="K1468" s="30" t="s">
        <v>3521</v>
      </c>
    </row>
    <row r="1469" spans="8:11" x14ac:dyDescent="0.25">
      <c r="H1469" s="30">
        <v>6592</v>
      </c>
      <c r="I1469" s="30" t="s">
        <v>3228</v>
      </c>
      <c r="J1469" s="30" t="s">
        <v>3881</v>
      </c>
      <c r="K1469" s="30" t="s">
        <v>3516</v>
      </c>
    </row>
    <row r="1470" spans="8:11" x14ac:dyDescent="0.25">
      <c r="H1470" s="30">
        <v>6593</v>
      </c>
      <c r="I1470" s="30" t="s">
        <v>3229</v>
      </c>
      <c r="J1470" s="30" t="s">
        <v>4298</v>
      </c>
      <c r="K1470" s="30" t="s">
        <v>3569</v>
      </c>
    </row>
    <row r="1471" spans="8:11" x14ac:dyDescent="0.25">
      <c r="H1471" s="30">
        <v>6594</v>
      </c>
      <c r="I1471" s="30" t="s">
        <v>3230</v>
      </c>
      <c r="J1471" s="30" t="s">
        <v>4294</v>
      </c>
      <c r="K1471" s="30" t="s">
        <v>3560</v>
      </c>
    </row>
    <row r="1472" spans="8:11" x14ac:dyDescent="0.25">
      <c r="H1472" s="30">
        <v>6596</v>
      </c>
      <c r="I1472" s="30" t="s">
        <v>3231</v>
      </c>
      <c r="J1472" s="30" t="s">
        <v>4301</v>
      </c>
      <c r="K1472" s="30" t="s">
        <v>3516</v>
      </c>
    </row>
    <row r="1473" spans="8:11" x14ac:dyDescent="0.25">
      <c r="H1473" s="30">
        <v>6598</v>
      </c>
      <c r="I1473" s="30" t="s">
        <v>3232</v>
      </c>
      <c r="J1473" s="30" t="s">
        <v>4049</v>
      </c>
      <c r="K1473" s="30" t="s">
        <v>3527</v>
      </c>
    </row>
    <row r="1474" spans="8:11" x14ac:dyDescent="0.25">
      <c r="H1474" s="30">
        <v>6603</v>
      </c>
      <c r="I1474" s="30" t="s">
        <v>3233</v>
      </c>
      <c r="J1474" s="30" t="s">
        <v>3984</v>
      </c>
      <c r="K1474" s="30" t="s">
        <v>3525</v>
      </c>
    </row>
    <row r="1475" spans="8:11" x14ac:dyDescent="0.25">
      <c r="H1475" s="30">
        <v>6605</v>
      </c>
      <c r="I1475" s="30" t="s">
        <v>3234</v>
      </c>
      <c r="J1475" s="30" t="s">
        <v>3855</v>
      </c>
      <c r="K1475" s="30" t="s">
        <v>3520</v>
      </c>
    </row>
    <row r="1476" spans="8:11" x14ac:dyDescent="0.25">
      <c r="H1476" s="30">
        <v>6609</v>
      </c>
      <c r="I1476" s="30" t="s">
        <v>3235</v>
      </c>
      <c r="J1476" s="30" t="s">
        <v>3984</v>
      </c>
      <c r="K1476" s="30" t="s">
        <v>3525</v>
      </c>
    </row>
    <row r="1477" spans="8:11" x14ac:dyDescent="0.25">
      <c r="H1477" s="30">
        <v>6612</v>
      </c>
      <c r="I1477" s="30" t="s">
        <v>3236</v>
      </c>
      <c r="J1477" s="30" t="s">
        <v>4049</v>
      </c>
      <c r="K1477" s="30" t="s">
        <v>3527</v>
      </c>
    </row>
    <row r="1478" spans="8:11" x14ac:dyDescent="0.25">
      <c r="H1478" s="30">
        <v>6613</v>
      </c>
      <c r="I1478" s="30" t="s">
        <v>3237</v>
      </c>
      <c r="J1478" s="30" t="s">
        <v>4193</v>
      </c>
      <c r="K1478" s="30" t="s">
        <v>3559</v>
      </c>
    </row>
    <row r="1479" spans="8:11" x14ac:dyDescent="0.25">
      <c r="H1479" s="30">
        <v>6615</v>
      </c>
      <c r="I1479" s="30" t="s">
        <v>3238</v>
      </c>
      <c r="J1479" s="30" t="s">
        <v>4049</v>
      </c>
      <c r="K1479" s="30" t="s">
        <v>3527</v>
      </c>
    </row>
    <row r="1480" spans="8:11" x14ac:dyDescent="0.25">
      <c r="H1480" s="30">
        <v>6616</v>
      </c>
      <c r="I1480" s="30" t="s">
        <v>3239</v>
      </c>
      <c r="J1480" s="30" t="s">
        <v>3881</v>
      </c>
      <c r="K1480" s="30" t="s">
        <v>3516</v>
      </c>
    </row>
    <row r="1481" spans="8:11" x14ac:dyDescent="0.25">
      <c r="H1481" s="30">
        <v>6624</v>
      </c>
      <c r="I1481" s="30" t="s">
        <v>3240</v>
      </c>
      <c r="J1481" s="30" t="s">
        <v>3881</v>
      </c>
      <c r="K1481" s="30" t="s">
        <v>3516</v>
      </c>
    </row>
    <row r="1482" spans="8:11" x14ac:dyDescent="0.25">
      <c r="H1482" s="30">
        <v>6625</v>
      </c>
      <c r="I1482" s="30" t="s">
        <v>3241</v>
      </c>
      <c r="J1482" s="30" t="s">
        <v>3881</v>
      </c>
      <c r="K1482" s="30" t="s">
        <v>3516</v>
      </c>
    </row>
    <row r="1483" spans="8:11" x14ac:dyDescent="0.25">
      <c r="H1483" s="30">
        <v>6629</v>
      </c>
      <c r="I1483" s="30" t="s">
        <v>3242</v>
      </c>
      <c r="J1483" s="30" t="s">
        <v>3881</v>
      </c>
      <c r="K1483" s="30" t="s">
        <v>3516</v>
      </c>
    </row>
    <row r="1484" spans="8:11" x14ac:dyDescent="0.25">
      <c r="H1484" s="30">
        <v>6640</v>
      </c>
      <c r="I1484" s="30" t="s">
        <v>3243</v>
      </c>
      <c r="J1484" s="30" t="s">
        <v>4294</v>
      </c>
      <c r="K1484" s="30" t="s">
        <v>3553</v>
      </c>
    </row>
    <row r="1485" spans="8:11" x14ac:dyDescent="0.25">
      <c r="H1485" s="30">
        <v>6641</v>
      </c>
      <c r="I1485" s="30" t="s">
        <v>3244</v>
      </c>
      <c r="J1485" s="30" t="s">
        <v>3881</v>
      </c>
      <c r="K1485" s="30" t="s">
        <v>3516</v>
      </c>
    </row>
    <row r="1486" spans="8:11" x14ac:dyDescent="0.25">
      <c r="H1486" s="30">
        <v>6642</v>
      </c>
      <c r="I1486" s="30" t="s">
        <v>3245</v>
      </c>
      <c r="J1486" s="30" t="s">
        <v>3868</v>
      </c>
      <c r="K1486" s="30" t="s">
        <v>3548</v>
      </c>
    </row>
    <row r="1487" spans="8:11" x14ac:dyDescent="0.25">
      <c r="H1487" s="30">
        <v>6643</v>
      </c>
      <c r="I1487" s="30" t="s">
        <v>3246</v>
      </c>
      <c r="J1487" s="30" t="s">
        <v>4294</v>
      </c>
      <c r="K1487" s="30" t="s">
        <v>3560</v>
      </c>
    </row>
    <row r="1488" spans="8:11" x14ac:dyDescent="0.25">
      <c r="H1488" s="30">
        <v>6649</v>
      </c>
      <c r="I1488" s="30" t="s">
        <v>3247</v>
      </c>
      <c r="J1488" s="30" t="s">
        <v>4049</v>
      </c>
      <c r="K1488" s="30" t="s">
        <v>3527</v>
      </c>
    </row>
    <row r="1489" spans="8:11" x14ac:dyDescent="0.25">
      <c r="H1489" s="30">
        <v>6651</v>
      </c>
      <c r="I1489" s="30" t="s">
        <v>3248</v>
      </c>
      <c r="J1489" s="30" t="s">
        <v>4294</v>
      </c>
      <c r="K1489" s="30" t="s">
        <v>3560</v>
      </c>
    </row>
    <row r="1490" spans="8:11" x14ac:dyDescent="0.25">
      <c r="H1490" s="30">
        <v>6654</v>
      </c>
      <c r="I1490" s="30" t="s">
        <v>3249</v>
      </c>
      <c r="J1490" s="30" t="s">
        <v>4193</v>
      </c>
      <c r="K1490" s="30" t="s">
        <v>3553</v>
      </c>
    </row>
    <row r="1491" spans="8:11" x14ac:dyDescent="0.25">
      <c r="H1491" s="30">
        <v>6655</v>
      </c>
      <c r="I1491" s="30" t="s">
        <v>3250</v>
      </c>
      <c r="J1491" s="30" t="s">
        <v>3881</v>
      </c>
      <c r="K1491" s="30" t="s">
        <v>3516</v>
      </c>
    </row>
    <row r="1492" spans="8:11" x14ac:dyDescent="0.25">
      <c r="H1492" s="30">
        <v>6661</v>
      </c>
      <c r="I1492" s="30" t="s">
        <v>3251</v>
      </c>
      <c r="J1492" s="30" t="s">
        <v>4049</v>
      </c>
      <c r="K1492" s="30" t="s">
        <v>3527</v>
      </c>
    </row>
    <row r="1493" spans="8:11" x14ac:dyDescent="0.25">
      <c r="H1493" s="30">
        <v>6662</v>
      </c>
      <c r="I1493" s="30" t="s">
        <v>3252</v>
      </c>
      <c r="J1493" s="30" t="s">
        <v>4049</v>
      </c>
      <c r="K1493" s="30" t="s">
        <v>3527</v>
      </c>
    </row>
    <row r="1494" spans="8:11" x14ac:dyDescent="0.25">
      <c r="H1494" s="30">
        <v>6664</v>
      </c>
      <c r="I1494" s="30" t="s">
        <v>3253</v>
      </c>
      <c r="J1494" s="30" t="s">
        <v>3868</v>
      </c>
      <c r="K1494" s="30" t="s">
        <v>3531</v>
      </c>
    </row>
    <row r="1495" spans="8:11" x14ac:dyDescent="0.25">
      <c r="H1495" s="30">
        <v>6666</v>
      </c>
      <c r="I1495" s="30" t="s">
        <v>3254</v>
      </c>
      <c r="J1495" s="30" t="s">
        <v>4049</v>
      </c>
      <c r="K1495" s="30" t="s">
        <v>3527</v>
      </c>
    </row>
    <row r="1496" spans="8:11" x14ac:dyDescent="0.25">
      <c r="H1496" s="30">
        <v>6667</v>
      </c>
      <c r="I1496" s="30" t="s">
        <v>3255</v>
      </c>
      <c r="J1496" s="30" t="s">
        <v>4193</v>
      </c>
      <c r="K1496" s="30" t="s">
        <v>3559</v>
      </c>
    </row>
    <row r="1497" spans="8:11" x14ac:dyDescent="0.25">
      <c r="H1497" s="30">
        <v>6668</v>
      </c>
      <c r="I1497" s="30" t="s">
        <v>3256</v>
      </c>
      <c r="J1497" s="30" t="s">
        <v>4296</v>
      </c>
      <c r="K1497" s="30" t="s">
        <v>3577</v>
      </c>
    </row>
    <row r="1498" spans="8:11" x14ac:dyDescent="0.25">
      <c r="H1498" s="30">
        <v>6669</v>
      </c>
      <c r="I1498" s="30" t="s">
        <v>3257</v>
      </c>
      <c r="J1498" s="30" t="s">
        <v>4054</v>
      </c>
      <c r="K1498" s="30" t="s">
        <v>3541</v>
      </c>
    </row>
    <row r="1499" spans="8:11" x14ac:dyDescent="0.25">
      <c r="H1499" s="30">
        <v>6670</v>
      </c>
      <c r="I1499" s="30" t="s">
        <v>3258</v>
      </c>
      <c r="J1499" s="30" t="s">
        <v>3881</v>
      </c>
      <c r="K1499" s="30" t="s">
        <v>3583</v>
      </c>
    </row>
    <row r="1500" spans="8:11" x14ac:dyDescent="0.25">
      <c r="H1500" s="30">
        <v>6671</v>
      </c>
      <c r="I1500" s="30" t="s">
        <v>3259</v>
      </c>
      <c r="J1500" s="30" t="s">
        <v>3881</v>
      </c>
      <c r="K1500" s="30" t="s">
        <v>3515</v>
      </c>
    </row>
    <row r="1501" spans="8:11" x14ac:dyDescent="0.25">
      <c r="H1501" s="30">
        <v>6672</v>
      </c>
      <c r="I1501" s="30" t="s">
        <v>3260</v>
      </c>
      <c r="J1501" s="30" t="s">
        <v>3868</v>
      </c>
      <c r="K1501" s="30" t="s">
        <v>3545</v>
      </c>
    </row>
    <row r="1502" spans="8:11" x14ac:dyDescent="0.25">
      <c r="H1502" s="30">
        <v>6674</v>
      </c>
      <c r="I1502" s="30" t="s">
        <v>3261</v>
      </c>
      <c r="J1502" s="30" t="s">
        <v>4295</v>
      </c>
      <c r="K1502" s="30" t="s">
        <v>3551</v>
      </c>
    </row>
    <row r="1503" spans="8:11" x14ac:dyDescent="0.25">
      <c r="H1503" s="30">
        <v>6679</v>
      </c>
      <c r="I1503" s="30" t="s">
        <v>3262</v>
      </c>
      <c r="J1503" s="30" t="s">
        <v>4294</v>
      </c>
      <c r="K1503" s="30" t="s">
        <v>3560</v>
      </c>
    </row>
    <row r="1504" spans="8:11" x14ac:dyDescent="0.25">
      <c r="H1504" s="30">
        <v>6680</v>
      </c>
      <c r="I1504" s="30" t="s">
        <v>3263</v>
      </c>
      <c r="J1504" s="30" t="s">
        <v>4054</v>
      </c>
      <c r="K1504" s="30" t="s">
        <v>3563</v>
      </c>
    </row>
    <row r="1505" spans="8:11" x14ac:dyDescent="0.25">
      <c r="H1505" s="30">
        <v>6683</v>
      </c>
      <c r="I1505" s="30" t="s">
        <v>3264</v>
      </c>
      <c r="J1505" s="30" t="s">
        <v>4294</v>
      </c>
      <c r="K1505" s="30" t="s">
        <v>3553</v>
      </c>
    </row>
    <row r="1506" spans="8:11" x14ac:dyDescent="0.25">
      <c r="H1506" s="30">
        <v>6690</v>
      </c>
      <c r="I1506" s="30" t="s">
        <v>3265</v>
      </c>
      <c r="J1506" s="30" t="s">
        <v>4298</v>
      </c>
      <c r="K1506" s="30" t="s">
        <v>3569</v>
      </c>
    </row>
    <row r="1507" spans="8:11" x14ac:dyDescent="0.25">
      <c r="H1507" s="30">
        <v>6697</v>
      </c>
      <c r="I1507" s="30" t="s">
        <v>3266</v>
      </c>
      <c r="J1507" s="30" t="s">
        <v>4298</v>
      </c>
      <c r="K1507" s="30" t="s">
        <v>3569</v>
      </c>
    </row>
    <row r="1508" spans="8:11" x14ac:dyDescent="0.25">
      <c r="H1508" s="30">
        <v>6698</v>
      </c>
      <c r="I1508" s="30" t="s">
        <v>3267</v>
      </c>
      <c r="J1508" s="30" t="s">
        <v>4193</v>
      </c>
      <c r="K1508" s="30" t="s">
        <v>3530</v>
      </c>
    </row>
    <row r="1509" spans="8:11" x14ac:dyDescent="0.25">
      <c r="H1509" s="30">
        <v>6703</v>
      </c>
      <c r="I1509" s="30" t="s">
        <v>3268</v>
      </c>
      <c r="J1509" s="30" t="s">
        <v>4049</v>
      </c>
      <c r="K1509" s="30" t="s">
        <v>3527</v>
      </c>
    </row>
    <row r="1510" spans="8:11" x14ac:dyDescent="0.25">
      <c r="H1510" s="30">
        <v>6706</v>
      </c>
      <c r="I1510" s="30" t="s">
        <v>3269</v>
      </c>
      <c r="J1510" s="30" t="s">
        <v>4296</v>
      </c>
      <c r="K1510" s="30" t="s">
        <v>3542</v>
      </c>
    </row>
    <row r="1511" spans="8:11" x14ac:dyDescent="0.25">
      <c r="H1511" s="30">
        <v>6712</v>
      </c>
      <c r="I1511" s="30" t="s">
        <v>3270</v>
      </c>
      <c r="J1511" s="30" t="s">
        <v>4049</v>
      </c>
      <c r="K1511" s="30" t="s">
        <v>3527</v>
      </c>
    </row>
    <row r="1512" spans="8:11" x14ac:dyDescent="0.25">
      <c r="H1512" s="30">
        <v>6715</v>
      </c>
      <c r="I1512" s="30" t="s">
        <v>3271</v>
      </c>
      <c r="J1512" s="30" t="s">
        <v>3868</v>
      </c>
      <c r="K1512" s="30" t="s">
        <v>3529</v>
      </c>
    </row>
    <row r="1513" spans="8:11" x14ac:dyDescent="0.25">
      <c r="H1513" s="30">
        <v>6716</v>
      </c>
      <c r="I1513" s="30" t="s">
        <v>3272</v>
      </c>
      <c r="J1513" s="30" t="s">
        <v>4294</v>
      </c>
      <c r="K1513" s="30" t="s">
        <v>3560</v>
      </c>
    </row>
    <row r="1514" spans="8:11" x14ac:dyDescent="0.25">
      <c r="H1514" s="30">
        <v>6727</v>
      </c>
      <c r="I1514" s="30" t="s">
        <v>3273</v>
      </c>
      <c r="J1514" s="30" t="s">
        <v>3868</v>
      </c>
      <c r="K1514" s="30" t="s">
        <v>3531</v>
      </c>
    </row>
    <row r="1515" spans="8:11" x14ac:dyDescent="0.25">
      <c r="H1515" s="30">
        <v>6728</v>
      </c>
      <c r="I1515" s="30" t="s">
        <v>3274</v>
      </c>
      <c r="J1515" s="30" t="s">
        <v>3905</v>
      </c>
      <c r="K1515" s="30" t="s">
        <v>3525</v>
      </c>
    </row>
    <row r="1516" spans="8:11" x14ac:dyDescent="0.25">
      <c r="H1516" s="30">
        <v>6732</v>
      </c>
      <c r="I1516" s="30" t="s">
        <v>3275</v>
      </c>
      <c r="J1516" s="30" t="s">
        <v>4294</v>
      </c>
      <c r="K1516" s="30" t="s">
        <v>3560</v>
      </c>
    </row>
    <row r="1517" spans="8:11" x14ac:dyDescent="0.25">
      <c r="H1517" s="30">
        <v>6733</v>
      </c>
      <c r="I1517" s="30" t="s">
        <v>3276</v>
      </c>
      <c r="J1517" s="30" t="s">
        <v>4049</v>
      </c>
      <c r="K1517" s="30" t="s">
        <v>3527</v>
      </c>
    </row>
    <row r="1518" spans="8:11" x14ac:dyDescent="0.25">
      <c r="H1518" s="30">
        <v>6741</v>
      </c>
      <c r="I1518" s="30" t="s">
        <v>4532</v>
      </c>
      <c r="J1518" s="30" t="s">
        <v>4302</v>
      </c>
      <c r="K1518" s="30" t="s">
        <v>3581</v>
      </c>
    </row>
    <row r="1519" spans="8:11" x14ac:dyDescent="0.25">
      <c r="H1519" s="30">
        <v>6743</v>
      </c>
      <c r="I1519" s="30" t="s">
        <v>3277</v>
      </c>
      <c r="J1519" s="30" t="s">
        <v>4193</v>
      </c>
      <c r="K1519" s="30" t="s">
        <v>3533</v>
      </c>
    </row>
    <row r="1520" spans="8:11" x14ac:dyDescent="0.25">
      <c r="H1520" s="30">
        <v>6747</v>
      </c>
      <c r="I1520" s="30" t="s">
        <v>3278</v>
      </c>
      <c r="J1520" s="30" t="s">
        <v>4049</v>
      </c>
      <c r="K1520" s="30" t="s">
        <v>3527</v>
      </c>
    </row>
    <row r="1521" spans="8:11" x14ac:dyDescent="0.25">
      <c r="H1521" s="30">
        <v>6751</v>
      </c>
      <c r="I1521" s="30" t="s">
        <v>3279</v>
      </c>
      <c r="J1521" s="30" t="s">
        <v>4298</v>
      </c>
      <c r="K1521" s="30" t="s">
        <v>3569</v>
      </c>
    </row>
    <row r="1522" spans="8:11" x14ac:dyDescent="0.25">
      <c r="H1522" s="30">
        <v>6752</v>
      </c>
      <c r="I1522" s="30" t="s">
        <v>3280</v>
      </c>
      <c r="J1522" s="30" t="s">
        <v>4298</v>
      </c>
      <c r="K1522" s="30" t="s">
        <v>3569</v>
      </c>
    </row>
    <row r="1523" spans="8:11" x14ac:dyDescent="0.25">
      <c r="H1523" s="30">
        <v>6754</v>
      </c>
      <c r="I1523" s="30" t="s">
        <v>3281</v>
      </c>
      <c r="J1523" s="30" t="s">
        <v>3881</v>
      </c>
      <c r="K1523" s="30" t="s">
        <v>3516</v>
      </c>
    </row>
    <row r="1524" spans="8:11" x14ac:dyDescent="0.25">
      <c r="H1524" s="30">
        <v>6756</v>
      </c>
      <c r="I1524" s="30" t="s">
        <v>3282</v>
      </c>
      <c r="J1524" s="30" t="s">
        <v>4294</v>
      </c>
      <c r="K1524" s="30" t="s">
        <v>3560</v>
      </c>
    </row>
    <row r="1525" spans="8:11" x14ac:dyDescent="0.25">
      <c r="H1525" s="30">
        <v>6762</v>
      </c>
      <c r="I1525" s="30" t="s">
        <v>3283</v>
      </c>
      <c r="J1525" s="30" t="s">
        <v>4049</v>
      </c>
      <c r="K1525" s="30" t="s">
        <v>3527</v>
      </c>
    </row>
    <row r="1526" spans="8:11" x14ac:dyDescent="0.25">
      <c r="H1526" s="30">
        <v>6767</v>
      </c>
      <c r="I1526" s="30" t="s">
        <v>3284</v>
      </c>
      <c r="J1526" s="30" t="s">
        <v>4049</v>
      </c>
      <c r="K1526" s="30" t="s">
        <v>3527</v>
      </c>
    </row>
    <row r="1527" spans="8:11" x14ac:dyDescent="0.25">
      <c r="H1527" s="30">
        <v>6768</v>
      </c>
      <c r="I1527" s="30" t="s">
        <v>3285</v>
      </c>
      <c r="J1527" s="30" t="s">
        <v>3881</v>
      </c>
      <c r="K1527" s="30" t="s">
        <v>3516</v>
      </c>
    </row>
    <row r="1528" spans="8:11" x14ac:dyDescent="0.25">
      <c r="H1528" s="30">
        <v>6776</v>
      </c>
      <c r="I1528" s="30" t="s">
        <v>3286</v>
      </c>
      <c r="J1528" s="30" t="s">
        <v>4297</v>
      </c>
      <c r="K1528" s="30" t="s">
        <v>3555</v>
      </c>
    </row>
    <row r="1529" spans="8:11" x14ac:dyDescent="0.25">
      <c r="H1529" s="30">
        <v>6781</v>
      </c>
      <c r="I1529" s="30" t="s">
        <v>3287</v>
      </c>
      <c r="J1529" s="30" t="s">
        <v>3868</v>
      </c>
      <c r="K1529" s="30" t="s">
        <v>3524</v>
      </c>
    </row>
    <row r="1530" spans="8:11" x14ac:dyDescent="0.25">
      <c r="H1530" s="30">
        <v>6803</v>
      </c>
      <c r="I1530" s="30" t="s">
        <v>3288</v>
      </c>
      <c r="J1530" s="30" t="s">
        <v>3881</v>
      </c>
      <c r="K1530" s="30" t="s">
        <v>3516</v>
      </c>
    </row>
    <row r="1531" spans="8:11" x14ac:dyDescent="0.25">
      <c r="H1531" s="30">
        <v>7402</v>
      </c>
      <c r="I1531" s="30" t="s">
        <v>3289</v>
      </c>
      <c r="J1531" s="30" t="s">
        <v>4296</v>
      </c>
      <c r="K1531" s="30" t="s">
        <v>3577</v>
      </c>
    </row>
    <row r="1532" spans="8:11" x14ac:dyDescent="0.25">
      <c r="H1532" s="30">
        <v>7556</v>
      </c>
      <c r="I1532" s="30" t="s">
        <v>3290</v>
      </c>
      <c r="J1532" s="30" t="s">
        <v>4294</v>
      </c>
      <c r="K1532" s="30" t="s">
        <v>3559</v>
      </c>
    </row>
    <row r="1533" spans="8:11" x14ac:dyDescent="0.25">
      <c r="H1533" s="30">
        <v>8011</v>
      </c>
      <c r="I1533" s="30" t="s">
        <v>3291</v>
      </c>
      <c r="J1533" s="30" t="s">
        <v>4295</v>
      </c>
      <c r="K1533" s="30" t="s">
        <v>3551</v>
      </c>
    </row>
    <row r="1534" spans="8:11" x14ac:dyDescent="0.25">
      <c r="H1534" s="30">
        <v>8016</v>
      </c>
      <c r="I1534" s="30" t="s">
        <v>3292</v>
      </c>
      <c r="J1534" s="30" t="s">
        <v>4294</v>
      </c>
      <c r="K1534" s="30" t="s">
        <v>3560</v>
      </c>
    </row>
    <row r="1535" spans="8:11" x14ac:dyDescent="0.25">
      <c r="H1535" s="30">
        <v>8021</v>
      </c>
      <c r="I1535" s="30" t="s">
        <v>3293</v>
      </c>
      <c r="J1535" s="30" t="s">
        <v>4193</v>
      </c>
      <c r="K1535" s="30" t="s">
        <v>3531</v>
      </c>
    </row>
    <row r="1536" spans="8:11" x14ac:dyDescent="0.25">
      <c r="H1536" s="30">
        <v>8024</v>
      </c>
      <c r="I1536" s="30" t="s">
        <v>3294</v>
      </c>
      <c r="J1536" s="30" t="s">
        <v>4294</v>
      </c>
      <c r="K1536" s="30" t="s">
        <v>3560</v>
      </c>
    </row>
    <row r="1537" spans="8:11" x14ac:dyDescent="0.25">
      <c r="H1537" s="30">
        <v>8027</v>
      </c>
      <c r="I1537" s="30" t="s">
        <v>3295</v>
      </c>
      <c r="J1537" s="30" t="s">
        <v>3984</v>
      </c>
      <c r="K1537" s="30" t="s">
        <v>3525</v>
      </c>
    </row>
    <row r="1538" spans="8:11" x14ac:dyDescent="0.25">
      <c r="H1538" s="30">
        <v>8028</v>
      </c>
      <c r="I1538" s="30" t="s">
        <v>3296</v>
      </c>
      <c r="J1538" s="30" t="s">
        <v>4294</v>
      </c>
      <c r="K1538" s="30" t="s">
        <v>3543</v>
      </c>
    </row>
    <row r="1539" spans="8:11" x14ac:dyDescent="0.25">
      <c r="H1539" s="30">
        <v>8032</v>
      </c>
      <c r="I1539" s="30" t="s">
        <v>3297</v>
      </c>
      <c r="J1539" s="30" t="s">
        <v>4297</v>
      </c>
      <c r="K1539" s="30" t="s">
        <v>3528</v>
      </c>
    </row>
    <row r="1540" spans="8:11" x14ac:dyDescent="0.25">
      <c r="H1540" s="30">
        <v>8033</v>
      </c>
      <c r="I1540" s="30" t="s">
        <v>3298</v>
      </c>
      <c r="J1540" s="30" t="s">
        <v>3881</v>
      </c>
      <c r="K1540" s="30" t="s">
        <v>3533</v>
      </c>
    </row>
    <row r="1541" spans="8:11" x14ac:dyDescent="0.25">
      <c r="H1541" s="30">
        <v>8034</v>
      </c>
      <c r="I1541" s="30" t="s">
        <v>3299</v>
      </c>
      <c r="J1541" s="30" t="s">
        <v>4295</v>
      </c>
      <c r="K1541" s="30" t="s">
        <v>3546</v>
      </c>
    </row>
    <row r="1542" spans="8:11" x14ac:dyDescent="0.25">
      <c r="H1542" s="30">
        <v>8038</v>
      </c>
      <c r="I1542" s="30" t="s">
        <v>3300</v>
      </c>
      <c r="J1542" s="30" t="s">
        <v>3868</v>
      </c>
      <c r="K1542" s="30" t="s">
        <v>3521</v>
      </c>
    </row>
    <row r="1543" spans="8:11" x14ac:dyDescent="0.25">
      <c r="H1543" s="30">
        <v>8039</v>
      </c>
      <c r="I1543" s="30" t="s">
        <v>3301</v>
      </c>
      <c r="J1543" s="30" t="s">
        <v>3868</v>
      </c>
      <c r="K1543" s="30" t="s">
        <v>3545</v>
      </c>
    </row>
    <row r="1544" spans="8:11" x14ac:dyDescent="0.25">
      <c r="H1544" s="30">
        <v>8040</v>
      </c>
      <c r="I1544" s="30" t="s">
        <v>3302</v>
      </c>
      <c r="J1544" s="30" t="s">
        <v>4294</v>
      </c>
      <c r="K1544" s="30" t="s">
        <v>3560</v>
      </c>
    </row>
    <row r="1545" spans="8:11" x14ac:dyDescent="0.25">
      <c r="H1545" s="30">
        <v>8042</v>
      </c>
      <c r="I1545" s="30" t="s">
        <v>3303</v>
      </c>
      <c r="J1545" s="30" t="s">
        <v>3868</v>
      </c>
      <c r="K1545" s="30" t="s">
        <v>3548</v>
      </c>
    </row>
    <row r="1546" spans="8:11" x14ac:dyDescent="0.25">
      <c r="H1546" s="30">
        <v>8043</v>
      </c>
      <c r="I1546" s="30" t="s">
        <v>3304</v>
      </c>
      <c r="J1546" s="30" t="s">
        <v>3868</v>
      </c>
      <c r="K1546" s="30" t="s">
        <v>3548</v>
      </c>
    </row>
    <row r="1547" spans="8:11" x14ac:dyDescent="0.25">
      <c r="H1547" s="30">
        <v>8044</v>
      </c>
      <c r="I1547" s="30" t="s">
        <v>3305</v>
      </c>
      <c r="J1547" s="30" t="s">
        <v>4302</v>
      </c>
      <c r="K1547" s="30" t="s">
        <v>3581</v>
      </c>
    </row>
    <row r="1548" spans="8:11" x14ac:dyDescent="0.25">
      <c r="H1548" s="30">
        <v>8046</v>
      </c>
      <c r="I1548" s="30" t="s">
        <v>3306</v>
      </c>
      <c r="J1548" s="30" t="s">
        <v>3868</v>
      </c>
      <c r="K1548" s="30" t="s">
        <v>3545</v>
      </c>
    </row>
    <row r="1549" spans="8:11" x14ac:dyDescent="0.25">
      <c r="H1549" s="30">
        <v>8047</v>
      </c>
      <c r="I1549" s="30" t="s">
        <v>3307</v>
      </c>
      <c r="J1549" s="30" t="s">
        <v>4193</v>
      </c>
      <c r="K1549" s="30" t="s">
        <v>3558</v>
      </c>
    </row>
    <row r="1550" spans="8:11" x14ac:dyDescent="0.25">
      <c r="H1550" s="30">
        <v>8048</v>
      </c>
      <c r="I1550" s="30" t="s">
        <v>3308</v>
      </c>
      <c r="J1550" s="30" t="s">
        <v>4295</v>
      </c>
      <c r="K1550" s="30" t="s">
        <v>3546</v>
      </c>
    </row>
    <row r="1551" spans="8:11" x14ac:dyDescent="0.25">
      <c r="H1551" s="30">
        <v>8049</v>
      </c>
      <c r="I1551" s="30" t="s">
        <v>3309</v>
      </c>
      <c r="J1551" s="30" t="s">
        <v>4296</v>
      </c>
      <c r="K1551" s="30" t="s">
        <v>3578</v>
      </c>
    </row>
    <row r="1552" spans="8:11" x14ac:dyDescent="0.25">
      <c r="H1552" s="30">
        <v>8050</v>
      </c>
      <c r="I1552" s="30" t="s">
        <v>3310</v>
      </c>
      <c r="J1552" s="30" t="s">
        <v>4054</v>
      </c>
      <c r="K1552" s="30" t="s">
        <v>3563</v>
      </c>
    </row>
    <row r="1553" spans="8:11" x14ac:dyDescent="0.25">
      <c r="H1553" s="30">
        <v>8054</v>
      </c>
      <c r="I1553" s="30" t="s">
        <v>3311</v>
      </c>
      <c r="J1553" s="30" t="s">
        <v>4294</v>
      </c>
      <c r="K1553" s="30" t="s">
        <v>3560</v>
      </c>
    </row>
    <row r="1554" spans="8:11" x14ac:dyDescent="0.25">
      <c r="H1554" s="30">
        <v>8059</v>
      </c>
      <c r="I1554" s="30" t="s">
        <v>3312</v>
      </c>
      <c r="J1554" s="30" t="s">
        <v>4295</v>
      </c>
      <c r="K1554" s="30" t="s">
        <v>3546</v>
      </c>
    </row>
    <row r="1555" spans="8:11" x14ac:dyDescent="0.25">
      <c r="H1555" s="30">
        <v>8064</v>
      </c>
      <c r="I1555" s="30" t="s">
        <v>3313</v>
      </c>
      <c r="J1555" s="30" t="s">
        <v>4296</v>
      </c>
      <c r="K1555" s="30" t="s">
        <v>3559</v>
      </c>
    </row>
    <row r="1556" spans="8:11" x14ac:dyDescent="0.25">
      <c r="H1556" s="30">
        <v>8066</v>
      </c>
      <c r="I1556" s="30" t="s">
        <v>3314</v>
      </c>
      <c r="J1556" s="30" t="s">
        <v>3905</v>
      </c>
      <c r="K1556" s="30" t="s">
        <v>3523</v>
      </c>
    </row>
    <row r="1557" spans="8:11" x14ac:dyDescent="0.25">
      <c r="H1557" s="30">
        <v>8067</v>
      </c>
      <c r="I1557" s="30" t="s">
        <v>3315</v>
      </c>
      <c r="J1557" s="30" t="s">
        <v>4297</v>
      </c>
      <c r="K1557" s="30" t="s">
        <v>3555</v>
      </c>
    </row>
    <row r="1558" spans="8:11" x14ac:dyDescent="0.25">
      <c r="H1558" s="30">
        <v>8068</v>
      </c>
      <c r="I1558" s="30" t="s">
        <v>3316</v>
      </c>
      <c r="J1558" s="30" t="s">
        <v>4297</v>
      </c>
      <c r="K1558" s="30" t="s">
        <v>3528</v>
      </c>
    </row>
    <row r="1559" spans="8:11" x14ac:dyDescent="0.25">
      <c r="H1559" s="30">
        <v>8069</v>
      </c>
      <c r="I1559" s="30" t="s">
        <v>3317</v>
      </c>
      <c r="J1559" s="30" t="s">
        <v>4296</v>
      </c>
      <c r="K1559" s="30" t="s">
        <v>3566</v>
      </c>
    </row>
    <row r="1560" spans="8:11" x14ac:dyDescent="0.25">
      <c r="H1560" s="30">
        <v>8070</v>
      </c>
      <c r="I1560" s="30" t="s">
        <v>3318</v>
      </c>
      <c r="J1560" s="30" t="s">
        <v>4297</v>
      </c>
      <c r="K1560" s="30" t="s">
        <v>3559</v>
      </c>
    </row>
    <row r="1561" spans="8:11" x14ac:dyDescent="0.25">
      <c r="H1561" s="30">
        <v>8071</v>
      </c>
      <c r="I1561" s="30" t="s">
        <v>3319</v>
      </c>
      <c r="J1561" s="30" t="s">
        <v>3868</v>
      </c>
      <c r="K1561" s="30" t="s">
        <v>3535</v>
      </c>
    </row>
    <row r="1562" spans="8:11" x14ac:dyDescent="0.25">
      <c r="H1562" s="30">
        <v>8072</v>
      </c>
      <c r="I1562" s="30" t="s">
        <v>3320</v>
      </c>
      <c r="J1562" s="30" t="s">
        <v>4297</v>
      </c>
      <c r="K1562" s="30" t="s">
        <v>3562</v>
      </c>
    </row>
    <row r="1563" spans="8:11" x14ac:dyDescent="0.25">
      <c r="H1563" s="30">
        <v>8074</v>
      </c>
      <c r="I1563" s="30" t="s">
        <v>3321</v>
      </c>
      <c r="J1563" s="30" t="s">
        <v>3868</v>
      </c>
      <c r="K1563" s="30" t="s">
        <v>3531</v>
      </c>
    </row>
    <row r="1564" spans="8:11" x14ac:dyDescent="0.25">
      <c r="H1564" s="30">
        <v>8076</v>
      </c>
      <c r="I1564" s="30" t="s">
        <v>3322</v>
      </c>
      <c r="J1564" s="30" t="s">
        <v>4054</v>
      </c>
      <c r="K1564" s="30" t="s">
        <v>3571</v>
      </c>
    </row>
    <row r="1565" spans="8:11" x14ac:dyDescent="0.25">
      <c r="H1565" s="30">
        <v>8077</v>
      </c>
      <c r="I1565" s="30" t="s">
        <v>3323</v>
      </c>
      <c r="J1565" s="30" t="s">
        <v>3820</v>
      </c>
      <c r="K1565" s="30" t="s">
        <v>3517</v>
      </c>
    </row>
    <row r="1566" spans="8:11" x14ac:dyDescent="0.25">
      <c r="H1566" s="30">
        <v>8080</v>
      </c>
      <c r="I1566" s="30" t="s">
        <v>3324</v>
      </c>
      <c r="J1566" s="30" t="s">
        <v>3868</v>
      </c>
      <c r="K1566" s="30" t="s">
        <v>3548</v>
      </c>
    </row>
    <row r="1567" spans="8:11" x14ac:dyDescent="0.25">
      <c r="H1567" s="30">
        <v>8081</v>
      </c>
      <c r="I1567" s="30" t="s">
        <v>3325</v>
      </c>
      <c r="J1567" s="30" t="s">
        <v>4294</v>
      </c>
      <c r="K1567" s="30" t="s">
        <v>3560</v>
      </c>
    </row>
    <row r="1568" spans="8:11" x14ac:dyDescent="0.25">
      <c r="H1568" s="30">
        <v>8083</v>
      </c>
      <c r="I1568" s="30" t="s">
        <v>3326</v>
      </c>
      <c r="J1568" s="30" t="s">
        <v>3984</v>
      </c>
      <c r="K1568" s="30" t="s">
        <v>3530</v>
      </c>
    </row>
    <row r="1569" spans="8:11" x14ac:dyDescent="0.25">
      <c r="H1569" s="30">
        <v>8084</v>
      </c>
      <c r="I1569" s="30" t="s">
        <v>3327</v>
      </c>
      <c r="J1569" s="30" t="s">
        <v>4297</v>
      </c>
      <c r="K1569" s="30" t="s">
        <v>3528</v>
      </c>
    </row>
    <row r="1570" spans="8:11" x14ac:dyDescent="0.25">
      <c r="H1570" s="30">
        <v>8085</v>
      </c>
      <c r="I1570" s="30" t="s">
        <v>3328</v>
      </c>
      <c r="J1570" s="30" t="s">
        <v>4193</v>
      </c>
      <c r="K1570" s="30" t="s">
        <v>3579</v>
      </c>
    </row>
    <row r="1571" spans="8:11" x14ac:dyDescent="0.25">
      <c r="H1571" s="30">
        <v>8086</v>
      </c>
      <c r="I1571" s="30" t="s">
        <v>3329</v>
      </c>
      <c r="J1571" s="30" t="s">
        <v>4294</v>
      </c>
      <c r="K1571" s="30" t="s">
        <v>3543</v>
      </c>
    </row>
    <row r="1572" spans="8:11" x14ac:dyDescent="0.25">
      <c r="H1572" s="30">
        <v>8087</v>
      </c>
      <c r="I1572" s="30" t="s">
        <v>3330</v>
      </c>
      <c r="J1572" s="30" t="s">
        <v>4296</v>
      </c>
      <c r="K1572" s="30" t="s">
        <v>3535</v>
      </c>
    </row>
    <row r="1573" spans="8:11" x14ac:dyDescent="0.25">
      <c r="H1573" s="30">
        <v>8088</v>
      </c>
      <c r="I1573" s="30" t="s">
        <v>3331</v>
      </c>
      <c r="J1573" s="30" t="s">
        <v>4294</v>
      </c>
      <c r="K1573" s="30" t="s">
        <v>3554</v>
      </c>
    </row>
    <row r="1574" spans="8:11" x14ac:dyDescent="0.25">
      <c r="H1574" s="30">
        <v>8089</v>
      </c>
      <c r="I1574" s="30" t="s">
        <v>3332</v>
      </c>
      <c r="J1574" s="30" t="s">
        <v>4295</v>
      </c>
      <c r="K1574" s="30" t="s">
        <v>3551</v>
      </c>
    </row>
    <row r="1575" spans="8:11" x14ac:dyDescent="0.25">
      <c r="H1575" s="30">
        <v>8091</v>
      </c>
      <c r="I1575" s="30" t="s">
        <v>3333</v>
      </c>
      <c r="J1575" s="30" t="s">
        <v>3868</v>
      </c>
      <c r="K1575" s="30" t="s">
        <v>3559</v>
      </c>
    </row>
    <row r="1576" spans="8:11" x14ac:dyDescent="0.25">
      <c r="H1576" s="30">
        <v>8092</v>
      </c>
      <c r="I1576" s="30" t="s">
        <v>3334</v>
      </c>
      <c r="J1576" s="30" t="s">
        <v>4193</v>
      </c>
      <c r="K1576" s="30" t="s">
        <v>3559</v>
      </c>
    </row>
    <row r="1577" spans="8:11" x14ac:dyDescent="0.25">
      <c r="H1577" s="30">
        <v>8093</v>
      </c>
      <c r="I1577" s="30" t="s">
        <v>3335</v>
      </c>
      <c r="J1577" s="30" t="s">
        <v>3868</v>
      </c>
      <c r="K1577" s="30" t="s">
        <v>3570</v>
      </c>
    </row>
    <row r="1578" spans="8:11" x14ac:dyDescent="0.25">
      <c r="H1578" s="30">
        <v>8096</v>
      </c>
      <c r="I1578" s="30" t="s">
        <v>3336</v>
      </c>
      <c r="J1578" s="30" t="s">
        <v>4297</v>
      </c>
      <c r="K1578" s="30" t="s">
        <v>3560</v>
      </c>
    </row>
    <row r="1579" spans="8:11" x14ac:dyDescent="0.25">
      <c r="H1579" s="30">
        <v>8097</v>
      </c>
      <c r="I1579" s="30" t="s">
        <v>3337</v>
      </c>
      <c r="J1579" s="30" t="s">
        <v>4295</v>
      </c>
      <c r="K1579" s="30" t="s">
        <v>3529</v>
      </c>
    </row>
    <row r="1580" spans="8:11" x14ac:dyDescent="0.25">
      <c r="H1580" s="30">
        <v>8099</v>
      </c>
      <c r="I1580" s="30" t="s">
        <v>3338</v>
      </c>
      <c r="J1580" s="30" t="s">
        <v>4298</v>
      </c>
      <c r="K1580" s="30" t="s">
        <v>3569</v>
      </c>
    </row>
    <row r="1581" spans="8:11" x14ac:dyDescent="0.25">
      <c r="H1581" s="30">
        <v>8101</v>
      </c>
      <c r="I1581" s="30" t="s">
        <v>3339</v>
      </c>
      <c r="J1581" s="30" t="s">
        <v>4295</v>
      </c>
      <c r="K1581" s="30" t="s">
        <v>3572</v>
      </c>
    </row>
    <row r="1582" spans="8:11" x14ac:dyDescent="0.25">
      <c r="H1582" s="30">
        <v>8103</v>
      </c>
      <c r="I1582" s="30" t="s">
        <v>3340</v>
      </c>
      <c r="J1582" s="30" t="s">
        <v>3868</v>
      </c>
      <c r="K1582" s="30" t="s">
        <v>3529</v>
      </c>
    </row>
    <row r="1583" spans="8:11" x14ac:dyDescent="0.25">
      <c r="H1583" s="30">
        <v>8104</v>
      </c>
      <c r="I1583" s="30" t="s">
        <v>3341</v>
      </c>
      <c r="J1583" s="30" t="s">
        <v>4296</v>
      </c>
      <c r="K1583" s="30" t="s">
        <v>3566</v>
      </c>
    </row>
    <row r="1584" spans="8:11" x14ac:dyDescent="0.25">
      <c r="H1584" s="30">
        <v>8105</v>
      </c>
      <c r="I1584" s="30" t="s">
        <v>3342</v>
      </c>
      <c r="J1584" s="30" t="s">
        <v>4296</v>
      </c>
      <c r="K1584" s="30" t="s">
        <v>3578</v>
      </c>
    </row>
    <row r="1585" spans="8:11" x14ac:dyDescent="0.25">
      <c r="H1585" s="30">
        <v>8107</v>
      </c>
      <c r="I1585" s="30" t="s">
        <v>3343</v>
      </c>
      <c r="J1585" s="30" t="s">
        <v>3984</v>
      </c>
      <c r="K1585" s="30" t="s">
        <v>3520</v>
      </c>
    </row>
    <row r="1586" spans="8:11" x14ac:dyDescent="0.25">
      <c r="H1586" s="30">
        <v>8109</v>
      </c>
      <c r="I1586" s="30" t="s">
        <v>3344</v>
      </c>
      <c r="J1586" s="30" t="s">
        <v>3868</v>
      </c>
      <c r="K1586" s="30" t="s">
        <v>3524</v>
      </c>
    </row>
    <row r="1587" spans="8:11" x14ac:dyDescent="0.25">
      <c r="H1587" s="30">
        <v>8110</v>
      </c>
      <c r="I1587" s="30" t="s">
        <v>3345</v>
      </c>
      <c r="J1587" s="30" t="s">
        <v>4294</v>
      </c>
      <c r="K1587" s="30" t="s">
        <v>3549</v>
      </c>
    </row>
    <row r="1588" spans="8:11" x14ac:dyDescent="0.25">
      <c r="H1588" s="30">
        <v>8111</v>
      </c>
      <c r="I1588" s="30" t="s">
        <v>3346</v>
      </c>
      <c r="J1588" s="30" t="s">
        <v>4296</v>
      </c>
      <c r="K1588" s="30" t="s">
        <v>3542</v>
      </c>
    </row>
    <row r="1589" spans="8:11" x14ac:dyDescent="0.25">
      <c r="H1589" s="30">
        <v>8112</v>
      </c>
      <c r="I1589" s="30" t="s">
        <v>3347</v>
      </c>
      <c r="J1589" s="30" t="s">
        <v>4297</v>
      </c>
      <c r="K1589" s="30" t="s">
        <v>3528</v>
      </c>
    </row>
    <row r="1590" spans="8:11" x14ac:dyDescent="0.25">
      <c r="H1590" s="30">
        <v>8114</v>
      </c>
      <c r="I1590" s="30" t="s">
        <v>3348</v>
      </c>
      <c r="J1590" s="30" t="s">
        <v>4054</v>
      </c>
      <c r="K1590" s="30" t="s">
        <v>3571</v>
      </c>
    </row>
    <row r="1591" spans="8:11" x14ac:dyDescent="0.25">
      <c r="H1591" s="30">
        <v>8121</v>
      </c>
      <c r="I1591" s="30" t="s">
        <v>3349</v>
      </c>
      <c r="J1591" s="30" t="s">
        <v>3868</v>
      </c>
      <c r="K1591" s="30" t="s">
        <v>3548</v>
      </c>
    </row>
    <row r="1592" spans="8:11" x14ac:dyDescent="0.25">
      <c r="H1592" s="30">
        <v>8131</v>
      </c>
      <c r="I1592" s="30" t="s">
        <v>3350</v>
      </c>
      <c r="J1592" s="30" t="s">
        <v>4294</v>
      </c>
      <c r="K1592" s="30" t="s">
        <v>3549</v>
      </c>
    </row>
    <row r="1593" spans="8:11" x14ac:dyDescent="0.25">
      <c r="H1593" s="30">
        <v>8147</v>
      </c>
      <c r="I1593" s="30" t="s">
        <v>3351</v>
      </c>
      <c r="J1593" s="30" t="s">
        <v>3868</v>
      </c>
      <c r="K1593" s="30" t="s">
        <v>3529</v>
      </c>
    </row>
    <row r="1594" spans="8:11" x14ac:dyDescent="0.25">
      <c r="H1594" s="30">
        <v>8150</v>
      </c>
      <c r="I1594" s="30" t="s">
        <v>3352</v>
      </c>
      <c r="J1594" s="30" t="s">
        <v>4294</v>
      </c>
      <c r="K1594" s="30" t="s">
        <v>3549</v>
      </c>
    </row>
    <row r="1595" spans="8:11" x14ac:dyDescent="0.25">
      <c r="H1595" s="30">
        <v>8155</v>
      </c>
      <c r="I1595" s="30" t="s">
        <v>3353</v>
      </c>
      <c r="J1595" s="30" t="s">
        <v>3868</v>
      </c>
      <c r="K1595" s="30" t="s">
        <v>3545</v>
      </c>
    </row>
    <row r="1596" spans="8:11" x14ac:dyDescent="0.25">
      <c r="H1596" s="30">
        <v>8163</v>
      </c>
      <c r="I1596" s="30" t="s">
        <v>3354</v>
      </c>
      <c r="J1596" s="30" t="s">
        <v>4054</v>
      </c>
      <c r="K1596" s="30" t="s">
        <v>3530</v>
      </c>
    </row>
    <row r="1597" spans="8:11" x14ac:dyDescent="0.25">
      <c r="H1597" s="30">
        <v>8171</v>
      </c>
      <c r="I1597" s="30" t="s">
        <v>3355</v>
      </c>
      <c r="J1597" s="30" t="s">
        <v>4295</v>
      </c>
      <c r="K1597" s="30" t="s">
        <v>3521</v>
      </c>
    </row>
    <row r="1598" spans="8:11" x14ac:dyDescent="0.25">
      <c r="H1598" s="30">
        <v>8176</v>
      </c>
      <c r="I1598" s="30" t="s">
        <v>3356</v>
      </c>
      <c r="J1598" s="30" t="s">
        <v>4295</v>
      </c>
      <c r="K1598" s="30" t="s">
        <v>3551</v>
      </c>
    </row>
    <row r="1599" spans="8:11" x14ac:dyDescent="0.25">
      <c r="H1599" s="30">
        <v>8182</v>
      </c>
      <c r="I1599" s="30" t="s">
        <v>3357</v>
      </c>
      <c r="J1599" s="30" t="s">
        <v>3868</v>
      </c>
      <c r="K1599" s="30" t="s">
        <v>3548</v>
      </c>
    </row>
    <row r="1600" spans="8:11" x14ac:dyDescent="0.25">
      <c r="H1600" s="30">
        <v>8183</v>
      </c>
      <c r="I1600" s="30" t="s">
        <v>3358</v>
      </c>
      <c r="J1600" s="30" t="s">
        <v>4193</v>
      </c>
      <c r="K1600" s="30" t="s">
        <v>3530</v>
      </c>
    </row>
    <row r="1601" spans="8:11" x14ac:dyDescent="0.25">
      <c r="H1601" s="30">
        <v>8201</v>
      </c>
      <c r="I1601" s="30" t="s">
        <v>3359</v>
      </c>
      <c r="J1601" s="30" t="s">
        <v>4193</v>
      </c>
      <c r="K1601" s="30" t="s">
        <v>3533</v>
      </c>
    </row>
    <row r="1602" spans="8:11" x14ac:dyDescent="0.25">
      <c r="H1602" s="30">
        <v>8210</v>
      </c>
      <c r="I1602" s="30" t="s">
        <v>3360</v>
      </c>
      <c r="J1602" s="30" t="s">
        <v>4054</v>
      </c>
      <c r="K1602" s="30" t="s">
        <v>3556</v>
      </c>
    </row>
    <row r="1603" spans="8:11" x14ac:dyDescent="0.25">
      <c r="H1603" s="30">
        <v>8213</v>
      </c>
      <c r="I1603" s="30" t="s">
        <v>3361</v>
      </c>
      <c r="J1603" s="30" t="s">
        <v>3868</v>
      </c>
      <c r="K1603" s="30" t="s">
        <v>3545</v>
      </c>
    </row>
    <row r="1604" spans="8:11" x14ac:dyDescent="0.25">
      <c r="H1604" s="30">
        <v>8215</v>
      </c>
      <c r="I1604" s="30" t="s">
        <v>3362</v>
      </c>
      <c r="J1604" s="30" t="s">
        <v>4296</v>
      </c>
      <c r="K1604" s="30" t="s">
        <v>3579</v>
      </c>
    </row>
    <row r="1605" spans="8:11" x14ac:dyDescent="0.25">
      <c r="H1605" s="30">
        <v>8222</v>
      </c>
      <c r="I1605" s="30" t="s">
        <v>3363</v>
      </c>
      <c r="J1605" s="30" t="s">
        <v>3984</v>
      </c>
      <c r="K1605" s="30" t="s">
        <v>3516</v>
      </c>
    </row>
    <row r="1606" spans="8:11" x14ac:dyDescent="0.25">
      <c r="H1606" s="30">
        <v>8234</v>
      </c>
      <c r="I1606" s="30" t="s">
        <v>3364</v>
      </c>
      <c r="J1606" s="30" t="s">
        <v>4054</v>
      </c>
      <c r="K1606" s="30" t="s">
        <v>3563</v>
      </c>
    </row>
    <row r="1607" spans="8:11" x14ac:dyDescent="0.25">
      <c r="H1607" s="30">
        <v>8240</v>
      </c>
      <c r="I1607" s="30" t="s">
        <v>3365</v>
      </c>
      <c r="J1607" s="30" t="s">
        <v>4296</v>
      </c>
      <c r="K1607" s="30" t="s">
        <v>3579</v>
      </c>
    </row>
    <row r="1608" spans="8:11" x14ac:dyDescent="0.25">
      <c r="H1608" s="30">
        <v>8249</v>
      </c>
      <c r="I1608" s="30" t="s">
        <v>3366</v>
      </c>
      <c r="J1608" s="30" t="s">
        <v>3868</v>
      </c>
      <c r="K1608" s="30" t="s">
        <v>3561</v>
      </c>
    </row>
    <row r="1609" spans="8:11" x14ac:dyDescent="0.25">
      <c r="H1609" s="30">
        <v>8255</v>
      </c>
      <c r="I1609" s="30" t="s">
        <v>3367</v>
      </c>
      <c r="J1609" s="30" t="s">
        <v>3984</v>
      </c>
      <c r="K1609" s="30" t="s">
        <v>3520</v>
      </c>
    </row>
    <row r="1610" spans="8:11" x14ac:dyDescent="0.25">
      <c r="H1610" s="30">
        <v>8261</v>
      </c>
      <c r="I1610" s="30" t="s">
        <v>3368</v>
      </c>
      <c r="J1610" s="30" t="s">
        <v>4294</v>
      </c>
      <c r="K1610" s="30" t="s">
        <v>3560</v>
      </c>
    </row>
    <row r="1611" spans="8:11" x14ac:dyDescent="0.25">
      <c r="H1611" s="30">
        <v>8271</v>
      </c>
      <c r="I1611" s="30" t="s">
        <v>3369</v>
      </c>
      <c r="J1611" s="30" t="s">
        <v>4294</v>
      </c>
      <c r="K1611" s="30" t="s">
        <v>3554</v>
      </c>
    </row>
    <row r="1612" spans="8:11" x14ac:dyDescent="0.25">
      <c r="H1612" s="30">
        <v>8277</v>
      </c>
      <c r="I1612" s="30" t="s">
        <v>3370</v>
      </c>
      <c r="J1612" s="30" t="s">
        <v>4294</v>
      </c>
      <c r="K1612" s="30" t="s">
        <v>3554</v>
      </c>
    </row>
    <row r="1613" spans="8:11" x14ac:dyDescent="0.25">
      <c r="H1613" s="30">
        <v>8279</v>
      </c>
      <c r="I1613" s="30" t="s">
        <v>3371</v>
      </c>
      <c r="J1613" s="30" t="s">
        <v>4049</v>
      </c>
      <c r="K1613" s="30" t="s">
        <v>3527</v>
      </c>
    </row>
    <row r="1614" spans="8:11" x14ac:dyDescent="0.25">
      <c r="H1614" s="30">
        <v>8284</v>
      </c>
      <c r="I1614" s="30" t="s">
        <v>3372</v>
      </c>
      <c r="J1614" s="30" t="s">
        <v>4298</v>
      </c>
      <c r="K1614" s="30" t="s">
        <v>3555</v>
      </c>
    </row>
    <row r="1615" spans="8:11" x14ac:dyDescent="0.25">
      <c r="H1615" s="30">
        <v>8289</v>
      </c>
      <c r="I1615" s="30" t="s">
        <v>3373</v>
      </c>
      <c r="J1615" s="30" t="s">
        <v>3868</v>
      </c>
      <c r="K1615" s="30" t="s">
        <v>3548</v>
      </c>
    </row>
    <row r="1616" spans="8:11" x14ac:dyDescent="0.25">
      <c r="H1616" s="30">
        <v>8291</v>
      </c>
      <c r="I1616" s="30" t="s">
        <v>3374</v>
      </c>
      <c r="J1616" s="30" t="s">
        <v>3868</v>
      </c>
      <c r="K1616" s="30" t="s">
        <v>3531</v>
      </c>
    </row>
    <row r="1617" spans="8:11" x14ac:dyDescent="0.25">
      <c r="H1617" s="30">
        <v>8299</v>
      </c>
      <c r="I1617" s="30" t="s">
        <v>3375</v>
      </c>
      <c r="J1617" s="30" t="s">
        <v>4294</v>
      </c>
      <c r="K1617" s="30" t="s">
        <v>3560</v>
      </c>
    </row>
    <row r="1618" spans="8:11" x14ac:dyDescent="0.25">
      <c r="H1618" s="30">
        <v>8341</v>
      </c>
      <c r="I1618" s="30" t="s">
        <v>3376</v>
      </c>
      <c r="J1618" s="30" t="s">
        <v>3881</v>
      </c>
      <c r="K1618" s="30" t="s">
        <v>3516</v>
      </c>
    </row>
    <row r="1619" spans="8:11" x14ac:dyDescent="0.25">
      <c r="H1619" s="30">
        <v>8342</v>
      </c>
      <c r="I1619" s="30" t="s">
        <v>3377</v>
      </c>
      <c r="J1619" s="30" t="s">
        <v>3881</v>
      </c>
      <c r="K1619" s="30" t="s">
        <v>3516</v>
      </c>
    </row>
    <row r="1620" spans="8:11" x14ac:dyDescent="0.25">
      <c r="H1620" s="30">
        <v>8349</v>
      </c>
      <c r="I1620" s="30" t="s">
        <v>3378</v>
      </c>
      <c r="J1620" s="30" t="s">
        <v>4240</v>
      </c>
      <c r="K1620" s="30" t="s">
        <v>3526</v>
      </c>
    </row>
    <row r="1621" spans="8:11" x14ac:dyDescent="0.25">
      <c r="H1621" s="30">
        <v>8354</v>
      </c>
      <c r="I1621" s="30" t="s">
        <v>3379</v>
      </c>
      <c r="J1621" s="30" t="s">
        <v>3827</v>
      </c>
      <c r="K1621" s="30" t="s">
        <v>3518</v>
      </c>
    </row>
    <row r="1622" spans="8:11" x14ac:dyDescent="0.25">
      <c r="H1622" s="30">
        <v>8358</v>
      </c>
      <c r="I1622" s="30" t="s">
        <v>3380</v>
      </c>
      <c r="J1622" s="30" t="s">
        <v>3868</v>
      </c>
      <c r="K1622" s="30" t="s">
        <v>3531</v>
      </c>
    </row>
    <row r="1623" spans="8:11" x14ac:dyDescent="0.25">
      <c r="H1623" s="30">
        <v>8367</v>
      </c>
      <c r="I1623" s="30" t="s">
        <v>3381</v>
      </c>
      <c r="J1623" s="30" t="s">
        <v>4293</v>
      </c>
      <c r="K1623" s="30" t="s">
        <v>3540</v>
      </c>
    </row>
    <row r="1624" spans="8:11" x14ac:dyDescent="0.25">
      <c r="H1624" s="30">
        <v>8374</v>
      </c>
      <c r="I1624" s="30" t="s">
        <v>3382</v>
      </c>
      <c r="J1624" s="30" t="s">
        <v>3984</v>
      </c>
      <c r="K1624" s="30" t="s">
        <v>3525</v>
      </c>
    </row>
    <row r="1625" spans="8:11" x14ac:dyDescent="0.25">
      <c r="H1625" s="30">
        <v>8383</v>
      </c>
      <c r="I1625" s="30" t="s">
        <v>3383</v>
      </c>
      <c r="J1625" s="30" t="s">
        <v>4193</v>
      </c>
      <c r="K1625" s="30" t="s">
        <v>3559</v>
      </c>
    </row>
    <row r="1626" spans="8:11" x14ac:dyDescent="0.25">
      <c r="H1626" s="30">
        <v>8390</v>
      </c>
      <c r="I1626" s="30" t="s">
        <v>3384</v>
      </c>
      <c r="J1626" s="30" t="s">
        <v>3881</v>
      </c>
      <c r="K1626" s="30" t="s">
        <v>3516</v>
      </c>
    </row>
    <row r="1627" spans="8:11" x14ac:dyDescent="0.25">
      <c r="H1627" s="30">
        <v>8401</v>
      </c>
      <c r="I1627" s="30" t="s">
        <v>3385</v>
      </c>
      <c r="J1627" s="30" t="s">
        <v>3881</v>
      </c>
      <c r="K1627" s="30" t="s">
        <v>3516</v>
      </c>
    </row>
    <row r="1628" spans="8:11" x14ac:dyDescent="0.25">
      <c r="H1628" s="30">
        <v>8403</v>
      </c>
      <c r="I1628" s="30" t="s">
        <v>3386</v>
      </c>
      <c r="J1628" s="30" t="s">
        <v>4049</v>
      </c>
      <c r="K1628" s="30" t="s">
        <v>3527</v>
      </c>
    </row>
    <row r="1629" spans="8:11" x14ac:dyDescent="0.25">
      <c r="H1629" s="30">
        <v>8404</v>
      </c>
      <c r="I1629" s="30" t="s">
        <v>3387</v>
      </c>
      <c r="J1629" s="30" t="s">
        <v>3881</v>
      </c>
      <c r="K1629" s="30" t="s">
        <v>3516</v>
      </c>
    </row>
    <row r="1630" spans="8:11" x14ac:dyDescent="0.25">
      <c r="H1630" s="30">
        <v>8406</v>
      </c>
      <c r="I1630" s="30" t="s">
        <v>3388</v>
      </c>
      <c r="J1630" s="30" t="s">
        <v>4049</v>
      </c>
      <c r="K1630" s="30" t="s">
        <v>3527</v>
      </c>
    </row>
    <row r="1631" spans="8:11" x14ac:dyDescent="0.25">
      <c r="H1631" s="30">
        <v>8409</v>
      </c>
      <c r="I1631" s="30" t="s">
        <v>3389</v>
      </c>
      <c r="J1631" s="30" t="s">
        <v>4049</v>
      </c>
      <c r="K1631" s="30" t="s">
        <v>3527</v>
      </c>
    </row>
    <row r="1632" spans="8:11" x14ac:dyDescent="0.25">
      <c r="H1632" s="30">
        <v>8410</v>
      </c>
      <c r="I1632" s="30" t="s">
        <v>3390</v>
      </c>
      <c r="J1632" s="30" t="s">
        <v>4054</v>
      </c>
      <c r="K1632" s="30" t="s">
        <v>3530</v>
      </c>
    </row>
    <row r="1633" spans="8:11" x14ac:dyDescent="0.25">
      <c r="H1633" s="30">
        <v>8411</v>
      </c>
      <c r="I1633" s="30" t="s">
        <v>3391</v>
      </c>
      <c r="J1633" s="30" t="s">
        <v>3881</v>
      </c>
      <c r="K1633" s="30" t="s">
        <v>3516</v>
      </c>
    </row>
    <row r="1634" spans="8:11" x14ac:dyDescent="0.25">
      <c r="H1634" s="30">
        <v>8415</v>
      </c>
      <c r="I1634" s="30" t="s">
        <v>3392</v>
      </c>
      <c r="J1634" s="30" t="s">
        <v>4240</v>
      </c>
      <c r="K1634" s="30" t="s">
        <v>3526</v>
      </c>
    </row>
    <row r="1635" spans="8:11" x14ac:dyDescent="0.25">
      <c r="H1635" s="30">
        <v>8416</v>
      </c>
      <c r="I1635" s="30" t="s">
        <v>3393</v>
      </c>
      <c r="J1635" s="30" t="s">
        <v>4298</v>
      </c>
      <c r="K1635" s="30" t="s">
        <v>3569</v>
      </c>
    </row>
    <row r="1636" spans="8:11" x14ac:dyDescent="0.25">
      <c r="H1636" s="30">
        <v>8418</v>
      </c>
      <c r="I1636" s="30" t="s">
        <v>3394</v>
      </c>
      <c r="J1636" s="30" t="s">
        <v>3881</v>
      </c>
      <c r="K1636" s="30" t="s">
        <v>3516</v>
      </c>
    </row>
    <row r="1637" spans="8:11" x14ac:dyDescent="0.25">
      <c r="H1637" s="30">
        <v>8420</v>
      </c>
      <c r="I1637" s="30" t="s">
        <v>3395</v>
      </c>
      <c r="J1637" s="30" t="s">
        <v>3881</v>
      </c>
      <c r="K1637" s="30" t="s">
        <v>3583</v>
      </c>
    </row>
    <row r="1638" spans="8:11" x14ac:dyDescent="0.25">
      <c r="H1638" s="30">
        <v>8421</v>
      </c>
      <c r="I1638" s="30" t="s">
        <v>3396</v>
      </c>
      <c r="J1638" s="30" t="s">
        <v>3881</v>
      </c>
      <c r="K1638" s="30" t="s">
        <v>3559</v>
      </c>
    </row>
    <row r="1639" spans="8:11" x14ac:dyDescent="0.25">
      <c r="H1639" s="30">
        <v>8422</v>
      </c>
      <c r="I1639" s="30" t="s">
        <v>3397</v>
      </c>
      <c r="J1639" s="30" t="s">
        <v>3881</v>
      </c>
      <c r="K1639" s="30" t="s">
        <v>3516</v>
      </c>
    </row>
    <row r="1640" spans="8:11" x14ac:dyDescent="0.25">
      <c r="H1640" s="30">
        <v>8423</v>
      </c>
      <c r="I1640" s="30" t="s">
        <v>3398</v>
      </c>
      <c r="J1640" s="30" t="s">
        <v>3881</v>
      </c>
      <c r="K1640" s="30" t="s">
        <v>3538</v>
      </c>
    </row>
    <row r="1641" spans="8:11" x14ac:dyDescent="0.25">
      <c r="H1641" s="30">
        <v>8424</v>
      </c>
      <c r="I1641" s="30" t="s">
        <v>3399</v>
      </c>
      <c r="J1641" s="30" t="s">
        <v>3852</v>
      </c>
      <c r="K1641" s="30" t="s">
        <v>3519</v>
      </c>
    </row>
    <row r="1642" spans="8:11" x14ac:dyDescent="0.25">
      <c r="H1642" s="30">
        <v>8426</v>
      </c>
      <c r="I1642" s="30" t="s">
        <v>3400</v>
      </c>
      <c r="J1642" s="30" t="s">
        <v>3881</v>
      </c>
      <c r="K1642" s="30" t="s">
        <v>3516</v>
      </c>
    </row>
    <row r="1643" spans="8:11" x14ac:dyDescent="0.25">
      <c r="H1643" s="30">
        <v>8427</v>
      </c>
      <c r="I1643" s="30" t="s">
        <v>3401</v>
      </c>
      <c r="J1643" s="30" t="s">
        <v>3881</v>
      </c>
      <c r="K1643" s="30" t="s">
        <v>3516</v>
      </c>
    </row>
    <row r="1644" spans="8:11" x14ac:dyDescent="0.25">
      <c r="H1644" s="30">
        <v>8429</v>
      </c>
      <c r="I1644" s="30" t="s">
        <v>3402</v>
      </c>
      <c r="J1644" s="30" t="s">
        <v>3905</v>
      </c>
      <c r="K1644" s="30" t="s">
        <v>3523</v>
      </c>
    </row>
    <row r="1645" spans="8:11" x14ac:dyDescent="0.25">
      <c r="H1645" s="30">
        <v>8431</v>
      </c>
      <c r="I1645" s="30" t="s">
        <v>3403</v>
      </c>
      <c r="J1645" s="30" t="s">
        <v>4193</v>
      </c>
      <c r="K1645" s="30" t="s">
        <v>3529</v>
      </c>
    </row>
    <row r="1646" spans="8:11" x14ac:dyDescent="0.25">
      <c r="H1646" s="30">
        <v>8432</v>
      </c>
      <c r="I1646" s="30" t="s">
        <v>3404</v>
      </c>
      <c r="J1646" s="30" t="s">
        <v>4049</v>
      </c>
      <c r="K1646" s="30" t="s">
        <v>3527</v>
      </c>
    </row>
    <row r="1647" spans="8:11" x14ac:dyDescent="0.25">
      <c r="H1647" s="30">
        <v>8433</v>
      </c>
      <c r="I1647" s="30" t="s">
        <v>3405</v>
      </c>
      <c r="J1647" s="30" t="s">
        <v>3905</v>
      </c>
      <c r="K1647" s="30" t="s">
        <v>3523</v>
      </c>
    </row>
    <row r="1648" spans="8:11" x14ac:dyDescent="0.25">
      <c r="H1648" s="30">
        <v>8435</v>
      </c>
      <c r="I1648" s="30" t="s">
        <v>3406</v>
      </c>
      <c r="J1648" s="30" t="s">
        <v>3881</v>
      </c>
      <c r="K1648" s="30" t="s">
        <v>3516</v>
      </c>
    </row>
    <row r="1649" spans="8:11" x14ac:dyDescent="0.25">
      <c r="H1649" s="30">
        <v>8436</v>
      </c>
      <c r="I1649" s="30" t="s">
        <v>3407</v>
      </c>
      <c r="J1649" s="30" t="s">
        <v>4049</v>
      </c>
      <c r="K1649" s="30" t="s">
        <v>3527</v>
      </c>
    </row>
    <row r="1650" spans="8:11" x14ac:dyDescent="0.25">
      <c r="H1650" s="30">
        <v>8437</v>
      </c>
      <c r="I1650" s="30" t="s">
        <v>3408</v>
      </c>
      <c r="J1650" s="30" t="s">
        <v>3881</v>
      </c>
      <c r="K1650" s="30" t="s">
        <v>3516</v>
      </c>
    </row>
    <row r="1651" spans="8:11" x14ac:dyDescent="0.25">
      <c r="H1651" s="30">
        <v>8440</v>
      </c>
      <c r="I1651" s="30" t="s">
        <v>3409</v>
      </c>
      <c r="J1651" s="30" t="s">
        <v>3881</v>
      </c>
      <c r="K1651" s="30" t="s">
        <v>3516</v>
      </c>
    </row>
    <row r="1652" spans="8:11" x14ac:dyDescent="0.25">
      <c r="H1652" s="30">
        <v>8442</v>
      </c>
      <c r="I1652" s="30" t="s">
        <v>3410</v>
      </c>
      <c r="J1652" s="30" t="s">
        <v>3881</v>
      </c>
      <c r="K1652" s="30" t="s">
        <v>3516</v>
      </c>
    </row>
    <row r="1653" spans="8:11" x14ac:dyDescent="0.25">
      <c r="H1653" s="30">
        <v>8443</v>
      </c>
      <c r="I1653" s="30" t="s">
        <v>3411</v>
      </c>
      <c r="J1653" s="30" t="s">
        <v>3905</v>
      </c>
      <c r="K1653" s="30" t="s">
        <v>3523</v>
      </c>
    </row>
    <row r="1654" spans="8:11" x14ac:dyDescent="0.25">
      <c r="H1654" s="30">
        <v>8444</v>
      </c>
      <c r="I1654" s="30" t="s">
        <v>3412</v>
      </c>
      <c r="J1654" s="30" t="s">
        <v>3881</v>
      </c>
      <c r="K1654" s="30" t="s">
        <v>3516</v>
      </c>
    </row>
    <row r="1655" spans="8:11" x14ac:dyDescent="0.25">
      <c r="H1655" s="30">
        <v>8446</v>
      </c>
      <c r="I1655" s="30" t="s">
        <v>3413</v>
      </c>
      <c r="J1655" s="30" t="s">
        <v>4301</v>
      </c>
      <c r="K1655" s="30" t="s">
        <v>3516</v>
      </c>
    </row>
    <row r="1656" spans="8:11" x14ac:dyDescent="0.25">
      <c r="H1656" s="30">
        <v>8450</v>
      </c>
      <c r="I1656" s="30" t="s">
        <v>3414</v>
      </c>
      <c r="J1656" s="30" t="s">
        <v>4301</v>
      </c>
      <c r="K1656" s="30" t="s">
        <v>3516</v>
      </c>
    </row>
    <row r="1657" spans="8:11" x14ac:dyDescent="0.25">
      <c r="H1657" s="30">
        <v>8454</v>
      </c>
      <c r="I1657" s="30" t="s">
        <v>3415</v>
      </c>
      <c r="J1657" s="30" t="s">
        <v>3905</v>
      </c>
      <c r="K1657" s="30" t="s">
        <v>3523</v>
      </c>
    </row>
    <row r="1658" spans="8:11" x14ac:dyDescent="0.25">
      <c r="H1658" s="30">
        <v>8455</v>
      </c>
      <c r="I1658" s="30" t="s">
        <v>3416</v>
      </c>
      <c r="J1658" s="30" t="s">
        <v>4193</v>
      </c>
      <c r="K1658" s="30" t="s">
        <v>3558</v>
      </c>
    </row>
    <row r="1659" spans="8:11" x14ac:dyDescent="0.25">
      <c r="H1659" s="30">
        <v>8462</v>
      </c>
      <c r="I1659" s="30" t="s">
        <v>3417</v>
      </c>
      <c r="J1659" s="30" t="s">
        <v>3820</v>
      </c>
      <c r="K1659" s="30" t="s">
        <v>3517</v>
      </c>
    </row>
    <row r="1660" spans="8:11" x14ac:dyDescent="0.25">
      <c r="H1660" s="30">
        <v>8463</v>
      </c>
      <c r="I1660" s="30" t="s">
        <v>3418</v>
      </c>
      <c r="J1660" s="30" t="s">
        <v>3881</v>
      </c>
      <c r="K1660" s="30" t="s">
        <v>3516</v>
      </c>
    </row>
    <row r="1661" spans="8:11" x14ac:dyDescent="0.25">
      <c r="H1661" s="30">
        <v>8464</v>
      </c>
      <c r="I1661" s="30" t="s">
        <v>3419</v>
      </c>
      <c r="J1661" s="30" t="s">
        <v>3881</v>
      </c>
      <c r="K1661" s="30" t="s">
        <v>3516</v>
      </c>
    </row>
    <row r="1662" spans="8:11" x14ac:dyDescent="0.25">
      <c r="H1662" s="30">
        <v>8466</v>
      </c>
      <c r="I1662" s="30" t="s">
        <v>3420</v>
      </c>
      <c r="J1662" s="30" t="s">
        <v>3881</v>
      </c>
      <c r="K1662" s="30" t="s">
        <v>3516</v>
      </c>
    </row>
    <row r="1663" spans="8:11" x14ac:dyDescent="0.25">
      <c r="H1663" s="30">
        <v>8467</v>
      </c>
      <c r="I1663" s="30" t="s">
        <v>3421</v>
      </c>
      <c r="J1663" s="30" t="s">
        <v>3881</v>
      </c>
      <c r="K1663" s="30" t="s">
        <v>3516</v>
      </c>
    </row>
    <row r="1664" spans="8:11" x14ac:dyDescent="0.25">
      <c r="H1664" s="30">
        <v>8472</v>
      </c>
      <c r="I1664" s="30" t="s">
        <v>3422</v>
      </c>
      <c r="J1664" s="30" t="s">
        <v>4302</v>
      </c>
      <c r="K1664" s="30" t="s">
        <v>3581</v>
      </c>
    </row>
    <row r="1665" spans="8:11" x14ac:dyDescent="0.25">
      <c r="H1665" s="30">
        <v>8473</v>
      </c>
      <c r="I1665" s="30" t="s">
        <v>3423</v>
      </c>
      <c r="J1665" s="30" t="s">
        <v>3881</v>
      </c>
      <c r="K1665" s="30" t="s">
        <v>3516</v>
      </c>
    </row>
    <row r="1666" spans="8:11" x14ac:dyDescent="0.25">
      <c r="H1666" s="30">
        <v>8476</v>
      </c>
      <c r="I1666" s="30" t="s">
        <v>3424</v>
      </c>
      <c r="J1666" s="30" t="s">
        <v>3881</v>
      </c>
      <c r="K1666" s="30" t="s">
        <v>3516</v>
      </c>
    </row>
    <row r="1667" spans="8:11" x14ac:dyDescent="0.25">
      <c r="H1667" s="30">
        <v>8477</v>
      </c>
      <c r="I1667" s="30" t="s">
        <v>3425</v>
      </c>
      <c r="J1667" s="30" t="s">
        <v>4302</v>
      </c>
      <c r="K1667" s="30" t="s">
        <v>3581</v>
      </c>
    </row>
    <row r="1668" spans="8:11" x14ac:dyDescent="0.25">
      <c r="H1668" s="30">
        <v>8478</v>
      </c>
      <c r="I1668" s="30" t="s">
        <v>3426</v>
      </c>
      <c r="J1668" s="30" t="s">
        <v>3881</v>
      </c>
      <c r="K1668" s="30" t="s">
        <v>3516</v>
      </c>
    </row>
    <row r="1669" spans="8:11" x14ac:dyDescent="0.25">
      <c r="H1669" s="30">
        <v>8480</v>
      </c>
      <c r="I1669" s="30" t="s">
        <v>3427</v>
      </c>
      <c r="J1669" s="30" t="s">
        <v>3881</v>
      </c>
      <c r="K1669" s="30" t="s">
        <v>3516</v>
      </c>
    </row>
    <row r="1670" spans="8:11" x14ac:dyDescent="0.25">
      <c r="H1670" s="30">
        <v>8481</v>
      </c>
      <c r="I1670" s="30" t="s">
        <v>3428</v>
      </c>
      <c r="J1670" s="30" t="s">
        <v>3881</v>
      </c>
      <c r="K1670" s="30" t="s">
        <v>3516</v>
      </c>
    </row>
    <row r="1671" spans="8:11" x14ac:dyDescent="0.25">
      <c r="H1671" s="30">
        <v>8482</v>
      </c>
      <c r="I1671" s="30" t="s">
        <v>3429</v>
      </c>
      <c r="J1671" s="30" t="s">
        <v>3881</v>
      </c>
      <c r="K1671" s="30" t="s">
        <v>3516</v>
      </c>
    </row>
    <row r="1672" spans="8:11" x14ac:dyDescent="0.25">
      <c r="H1672" s="30">
        <v>8488</v>
      </c>
      <c r="I1672" s="30" t="s">
        <v>3430</v>
      </c>
      <c r="J1672" s="30" t="s">
        <v>3881</v>
      </c>
      <c r="K1672" s="30" t="s">
        <v>3516</v>
      </c>
    </row>
    <row r="1673" spans="8:11" x14ac:dyDescent="0.25">
      <c r="H1673" s="30">
        <v>8489</v>
      </c>
      <c r="I1673" s="30" t="s">
        <v>3431</v>
      </c>
      <c r="J1673" s="30" t="s">
        <v>4301</v>
      </c>
      <c r="K1673" s="30" t="s">
        <v>3516</v>
      </c>
    </row>
    <row r="1674" spans="8:11" x14ac:dyDescent="0.25">
      <c r="H1674" s="30">
        <v>8499</v>
      </c>
      <c r="I1674" s="30" t="s">
        <v>3432</v>
      </c>
      <c r="J1674" s="30" t="s">
        <v>3881</v>
      </c>
      <c r="K1674" s="30" t="s">
        <v>3516</v>
      </c>
    </row>
    <row r="1675" spans="8:11" x14ac:dyDescent="0.25">
      <c r="H1675" s="30">
        <v>8905</v>
      </c>
      <c r="I1675" s="30" t="s">
        <v>3433</v>
      </c>
      <c r="J1675" s="30" t="s">
        <v>3881</v>
      </c>
      <c r="K1675" s="30" t="s">
        <v>3515</v>
      </c>
    </row>
    <row r="1676" spans="8:11" x14ac:dyDescent="0.25">
      <c r="H1676" s="30">
        <v>8906</v>
      </c>
      <c r="I1676" s="30" t="s">
        <v>3434</v>
      </c>
      <c r="J1676" s="30" t="s">
        <v>3881</v>
      </c>
      <c r="K1676" s="30" t="s">
        <v>3516</v>
      </c>
    </row>
    <row r="1677" spans="8:11" x14ac:dyDescent="0.25">
      <c r="H1677" s="30">
        <v>8908</v>
      </c>
      <c r="I1677" s="30" t="s">
        <v>3435</v>
      </c>
      <c r="J1677" s="30" t="s">
        <v>4299</v>
      </c>
      <c r="K1677" s="30" t="s">
        <v>3516</v>
      </c>
    </row>
    <row r="1678" spans="8:11" x14ac:dyDescent="0.25">
      <c r="H1678" s="30">
        <v>8916</v>
      </c>
      <c r="I1678" s="30" t="s">
        <v>3436</v>
      </c>
      <c r="J1678" s="30" t="s">
        <v>3881</v>
      </c>
      <c r="K1678" s="30" t="s">
        <v>3522</v>
      </c>
    </row>
    <row r="1679" spans="8:11" x14ac:dyDescent="0.25">
      <c r="H1679" s="30">
        <v>8917</v>
      </c>
      <c r="I1679" s="30" t="s">
        <v>3437</v>
      </c>
      <c r="J1679" s="30" t="s">
        <v>4299</v>
      </c>
      <c r="K1679" s="30" t="s">
        <v>3516</v>
      </c>
    </row>
    <row r="1680" spans="8:11" x14ac:dyDescent="0.25">
      <c r="H1680" s="30">
        <v>8921</v>
      </c>
      <c r="I1680" s="30" t="s">
        <v>3438</v>
      </c>
      <c r="J1680" s="30" t="s">
        <v>3881</v>
      </c>
      <c r="K1680" s="30" t="s">
        <v>3516</v>
      </c>
    </row>
    <row r="1681" spans="8:11" x14ac:dyDescent="0.25">
      <c r="H1681" s="30">
        <v>8923</v>
      </c>
      <c r="I1681" s="30" t="s">
        <v>3439</v>
      </c>
      <c r="J1681" s="30" t="s">
        <v>4301</v>
      </c>
      <c r="K1681" s="30" t="s">
        <v>3516</v>
      </c>
    </row>
    <row r="1682" spans="8:11" x14ac:dyDescent="0.25">
      <c r="H1682" s="30">
        <v>8924</v>
      </c>
      <c r="I1682" s="30" t="s">
        <v>3440</v>
      </c>
      <c r="J1682" s="30" t="s">
        <v>3881</v>
      </c>
      <c r="K1682" s="30" t="s">
        <v>3583</v>
      </c>
    </row>
    <row r="1683" spans="8:11" x14ac:dyDescent="0.25">
      <c r="H1683" s="30">
        <v>8926</v>
      </c>
      <c r="I1683" s="30" t="s">
        <v>3441</v>
      </c>
      <c r="J1683" s="30" t="s">
        <v>4299</v>
      </c>
      <c r="K1683" s="30" t="s">
        <v>3516</v>
      </c>
    </row>
    <row r="1684" spans="8:11" x14ac:dyDescent="0.25">
      <c r="H1684" s="30">
        <v>8927</v>
      </c>
      <c r="I1684" s="30" t="s">
        <v>3442</v>
      </c>
      <c r="J1684" s="30" t="s">
        <v>4299</v>
      </c>
      <c r="K1684" s="30" t="s">
        <v>3516</v>
      </c>
    </row>
    <row r="1685" spans="8:11" x14ac:dyDescent="0.25">
      <c r="H1685" s="30">
        <v>8928</v>
      </c>
      <c r="I1685" s="30" t="s">
        <v>3443</v>
      </c>
      <c r="J1685" s="30" t="s">
        <v>3881</v>
      </c>
      <c r="K1685" s="30" t="s">
        <v>3583</v>
      </c>
    </row>
    <row r="1686" spans="8:11" x14ac:dyDescent="0.25">
      <c r="H1686" s="30">
        <v>8929</v>
      </c>
      <c r="I1686" s="30" t="s">
        <v>3444</v>
      </c>
      <c r="J1686" s="30" t="s">
        <v>3881</v>
      </c>
      <c r="K1686" s="30" t="s">
        <v>3516</v>
      </c>
    </row>
    <row r="1687" spans="8:11" x14ac:dyDescent="0.25">
      <c r="H1687" s="30">
        <v>8930</v>
      </c>
      <c r="I1687" s="30" t="s">
        <v>3445</v>
      </c>
      <c r="J1687" s="30" t="s">
        <v>4240</v>
      </c>
      <c r="K1687" s="30" t="s">
        <v>3526</v>
      </c>
    </row>
    <row r="1688" spans="8:11" x14ac:dyDescent="0.25">
      <c r="H1688" s="30">
        <v>8931</v>
      </c>
      <c r="I1688" s="30" t="s">
        <v>3446</v>
      </c>
      <c r="J1688" s="30" t="s">
        <v>4299</v>
      </c>
      <c r="K1688" s="30" t="s">
        <v>3516</v>
      </c>
    </row>
    <row r="1689" spans="8:11" x14ac:dyDescent="0.25">
      <c r="H1689" s="30">
        <v>8932</v>
      </c>
      <c r="I1689" s="30" t="s">
        <v>3447</v>
      </c>
      <c r="J1689" s="30" t="s">
        <v>3881</v>
      </c>
      <c r="K1689" s="30" t="s">
        <v>3516</v>
      </c>
    </row>
    <row r="1690" spans="8:11" x14ac:dyDescent="0.25">
      <c r="H1690" s="30">
        <v>8933</v>
      </c>
      <c r="I1690" s="30" t="s">
        <v>3448</v>
      </c>
      <c r="J1690" s="30" t="s">
        <v>3881</v>
      </c>
      <c r="K1690" s="30" t="s">
        <v>3582</v>
      </c>
    </row>
    <row r="1691" spans="8:11" x14ac:dyDescent="0.25">
      <c r="H1691" s="30">
        <v>8935</v>
      </c>
      <c r="I1691" s="30" t="s">
        <v>3449</v>
      </c>
      <c r="J1691" s="30" t="s">
        <v>3881</v>
      </c>
      <c r="K1691" s="30" t="s">
        <v>3518</v>
      </c>
    </row>
    <row r="1692" spans="8:11" x14ac:dyDescent="0.25">
      <c r="H1692" s="30">
        <v>8936</v>
      </c>
      <c r="I1692" s="30" t="s">
        <v>3450</v>
      </c>
      <c r="J1692" s="30" t="s">
        <v>3881</v>
      </c>
      <c r="K1692" s="30" t="s">
        <v>3519</v>
      </c>
    </row>
    <row r="1693" spans="8:11" x14ac:dyDescent="0.25">
      <c r="H1693" s="30">
        <v>8937</v>
      </c>
      <c r="I1693" s="30" t="s">
        <v>3451</v>
      </c>
      <c r="J1693" s="30" t="s">
        <v>3881</v>
      </c>
      <c r="K1693" s="30" t="s">
        <v>3516</v>
      </c>
    </row>
    <row r="1694" spans="8:11" x14ac:dyDescent="0.25">
      <c r="H1694" s="30">
        <v>8938</v>
      </c>
      <c r="I1694" s="30" t="s">
        <v>3452</v>
      </c>
      <c r="J1694" s="30" t="s">
        <v>3881</v>
      </c>
      <c r="K1694" s="30" t="s">
        <v>3583</v>
      </c>
    </row>
    <row r="1695" spans="8:11" x14ac:dyDescent="0.25">
      <c r="H1695" s="30">
        <v>8940</v>
      </c>
      <c r="I1695" s="30" t="s">
        <v>3453</v>
      </c>
      <c r="J1695" s="30" t="s">
        <v>3820</v>
      </c>
      <c r="K1695" s="30" t="s">
        <v>3517</v>
      </c>
    </row>
    <row r="1696" spans="8:11" x14ac:dyDescent="0.25">
      <c r="H1696" s="30">
        <v>8941</v>
      </c>
      <c r="I1696" s="30" t="s">
        <v>3454</v>
      </c>
      <c r="J1696" s="30" t="s">
        <v>3905</v>
      </c>
      <c r="K1696" s="30" t="s">
        <v>3516</v>
      </c>
    </row>
    <row r="1697" spans="8:11" x14ac:dyDescent="0.25">
      <c r="H1697" s="30">
        <v>8942</v>
      </c>
      <c r="I1697" s="30" t="s">
        <v>3455</v>
      </c>
      <c r="J1697" s="30" t="s">
        <v>3881</v>
      </c>
      <c r="K1697" s="30" t="s">
        <v>3516</v>
      </c>
    </row>
    <row r="1698" spans="8:11" x14ac:dyDescent="0.25">
      <c r="H1698" s="30">
        <v>8996</v>
      </c>
      <c r="I1698" s="30" t="s">
        <v>3456</v>
      </c>
      <c r="J1698" s="30" t="s">
        <v>3984</v>
      </c>
      <c r="K1698" s="30" t="s">
        <v>3525</v>
      </c>
    </row>
    <row r="1699" spans="8:11" x14ac:dyDescent="0.25">
      <c r="H1699" s="30">
        <v>9103</v>
      </c>
      <c r="I1699" s="30" t="s">
        <v>3457</v>
      </c>
      <c r="J1699" s="30" t="s">
        <v>4303</v>
      </c>
      <c r="K1699" s="30" t="s">
        <v>3516</v>
      </c>
    </row>
    <row r="1700" spans="8:11" x14ac:dyDescent="0.25">
      <c r="H1700" s="30">
        <v>910322</v>
      </c>
      <c r="I1700" s="30" t="s">
        <v>3458</v>
      </c>
      <c r="J1700" s="30" t="s">
        <v>4303</v>
      </c>
      <c r="K1700" s="30" t="s">
        <v>3515</v>
      </c>
    </row>
    <row r="1701" spans="8:11" x14ac:dyDescent="0.25">
      <c r="H1701" s="30">
        <v>9105</v>
      </c>
      <c r="I1701" s="30" t="s">
        <v>3459</v>
      </c>
      <c r="J1701" s="30" t="s">
        <v>4303</v>
      </c>
      <c r="K1701" s="30" t="s">
        <v>3516</v>
      </c>
    </row>
    <row r="1702" spans="8:11" x14ac:dyDescent="0.25">
      <c r="H1702" s="30">
        <v>910861</v>
      </c>
      <c r="I1702" s="30" t="s">
        <v>3460</v>
      </c>
      <c r="J1702" s="30" t="s">
        <v>4303</v>
      </c>
      <c r="K1702" s="30" t="s">
        <v>3555</v>
      </c>
    </row>
    <row r="1703" spans="8:11" x14ac:dyDescent="0.25">
      <c r="H1703" s="30">
        <v>9110</v>
      </c>
      <c r="I1703" s="30" t="s">
        <v>3461</v>
      </c>
      <c r="J1703" s="30" t="s">
        <v>4303</v>
      </c>
      <c r="K1703" s="30" t="s">
        <v>3520</v>
      </c>
    </row>
    <row r="1704" spans="8:11" x14ac:dyDescent="0.25">
      <c r="H1704" s="30">
        <v>911608</v>
      </c>
      <c r="I1704" s="30" t="s">
        <v>3462</v>
      </c>
      <c r="J1704" s="30" t="s">
        <v>4303</v>
      </c>
      <c r="K1704" s="30" t="s">
        <v>3516</v>
      </c>
    </row>
    <row r="1705" spans="8:11" x14ac:dyDescent="0.25">
      <c r="H1705" s="30">
        <v>911613</v>
      </c>
      <c r="I1705" s="30" t="s">
        <v>3463</v>
      </c>
      <c r="J1705" s="30" t="s">
        <v>4303</v>
      </c>
      <c r="K1705" s="30" t="s">
        <v>3516</v>
      </c>
    </row>
    <row r="1706" spans="8:11" x14ac:dyDescent="0.25">
      <c r="H1706" s="30">
        <v>911616</v>
      </c>
      <c r="I1706" s="30" t="s">
        <v>3464</v>
      </c>
      <c r="J1706" s="30" t="s">
        <v>4303</v>
      </c>
      <c r="K1706" s="30" t="s">
        <v>3515</v>
      </c>
    </row>
    <row r="1707" spans="8:11" x14ac:dyDescent="0.25">
      <c r="H1707" s="30">
        <v>911622</v>
      </c>
      <c r="I1707" s="30" t="s">
        <v>3465</v>
      </c>
      <c r="J1707" s="30" t="s">
        <v>4303</v>
      </c>
      <c r="K1707" s="30" t="s">
        <v>3526</v>
      </c>
    </row>
    <row r="1708" spans="8:11" x14ac:dyDescent="0.25">
      <c r="H1708" s="30">
        <v>911868</v>
      </c>
      <c r="I1708" s="30" t="s">
        <v>3466</v>
      </c>
      <c r="J1708" s="30" t="s">
        <v>4303</v>
      </c>
      <c r="K1708" s="30" t="s">
        <v>3542</v>
      </c>
    </row>
    <row r="1709" spans="8:11" x14ac:dyDescent="0.25">
      <c r="H1709" s="30">
        <v>912000</v>
      </c>
      <c r="I1709" s="30" t="s">
        <v>3467</v>
      </c>
      <c r="J1709" s="30" t="s">
        <v>4303</v>
      </c>
      <c r="K1709" s="30" t="s">
        <v>3551</v>
      </c>
    </row>
    <row r="1710" spans="8:11" x14ac:dyDescent="0.25">
      <c r="H1710" s="30">
        <v>912398</v>
      </c>
      <c r="I1710" s="30" t="s">
        <v>3468</v>
      </c>
      <c r="J1710" s="30" t="s">
        <v>4303</v>
      </c>
      <c r="K1710" s="30" t="s">
        <v>3525</v>
      </c>
    </row>
    <row r="1711" spans="8:11" x14ac:dyDescent="0.25">
      <c r="H1711" s="30">
        <v>9136</v>
      </c>
      <c r="I1711" s="30" t="s">
        <v>3469</v>
      </c>
      <c r="J1711" s="30" t="s">
        <v>4303</v>
      </c>
      <c r="K1711" s="30" t="s">
        <v>3556</v>
      </c>
    </row>
    <row r="1712" spans="8:11" x14ac:dyDescent="0.25">
      <c r="H1712" s="30">
        <v>9188</v>
      </c>
      <c r="I1712" s="30" t="s">
        <v>3470</v>
      </c>
      <c r="J1712" s="30" t="s">
        <v>4303</v>
      </c>
      <c r="K1712" s="30" t="s">
        <v>3561</v>
      </c>
    </row>
    <row r="1713" spans="8:11" x14ac:dyDescent="0.25">
      <c r="H1713" s="30">
        <v>9802</v>
      </c>
      <c r="I1713" s="30" t="s">
        <v>3471</v>
      </c>
      <c r="J1713" s="30" t="s">
        <v>3881</v>
      </c>
      <c r="K1713" s="30" t="s">
        <v>3516</v>
      </c>
    </row>
    <row r="1714" spans="8:11" x14ac:dyDescent="0.25">
      <c r="H1714" s="30">
        <v>9902</v>
      </c>
      <c r="I1714" s="30" t="s">
        <v>3472</v>
      </c>
      <c r="J1714" s="30" t="s">
        <v>3881</v>
      </c>
      <c r="K1714" s="30" t="s">
        <v>3516</v>
      </c>
    </row>
    <row r="1715" spans="8:11" x14ac:dyDescent="0.25">
      <c r="H1715" s="30">
        <v>9904</v>
      </c>
      <c r="I1715" s="30" t="s">
        <v>3473</v>
      </c>
      <c r="J1715" s="30" t="s">
        <v>3881</v>
      </c>
      <c r="K1715" s="30" t="s">
        <v>3516</v>
      </c>
    </row>
    <row r="1716" spans="8:11" x14ac:dyDescent="0.25">
      <c r="H1716" s="30">
        <v>9905</v>
      </c>
      <c r="I1716" s="30" t="s">
        <v>3474</v>
      </c>
      <c r="J1716" s="30" t="s">
        <v>3881</v>
      </c>
      <c r="K1716" s="30" t="s">
        <v>3516</v>
      </c>
    </row>
    <row r="1717" spans="8:11" x14ac:dyDescent="0.25">
      <c r="H1717" s="30">
        <v>9906</v>
      </c>
      <c r="I1717" s="30" t="s">
        <v>3475</v>
      </c>
      <c r="J1717" s="30" t="s">
        <v>3852</v>
      </c>
      <c r="K1717" s="30" t="s">
        <v>3519</v>
      </c>
    </row>
    <row r="1718" spans="8:11" x14ac:dyDescent="0.25">
      <c r="H1718" s="30">
        <v>9907</v>
      </c>
      <c r="I1718" s="30" t="s">
        <v>3476</v>
      </c>
      <c r="J1718" s="30" t="s">
        <v>3881</v>
      </c>
      <c r="K1718" s="30" t="s">
        <v>3516</v>
      </c>
    </row>
    <row r="1719" spans="8:11" x14ac:dyDescent="0.25">
      <c r="H1719" s="30">
        <v>9908</v>
      </c>
      <c r="I1719" s="30" t="s">
        <v>3477</v>
      </c>
      <c r="J1719" s="30" t="s">
        <v>4299</v>
      </c>
      <c r="K1719" s="30" t="s">
        <v>3516</v>
      </c>
    </row>
    <row r="1720" spans="8:11" x14ac:dyDescent="0.25">
      <c r="H1720" s="30">
        <v>9910</v>
      </c>
      <c r="I1720" s="30" t="s">
        <v>3478</v>
      </c>
      <c r="J1720" s="30" t="s">
        <v>3881</v>
      </c>
      <c r="K1720" s="30" t="s">
        <v>3516</v>
      </c>
    </row>
    <row r="1721" spans="8:11" x14ac:dyDescent="0.25">
      <c r="H1721" s="30">
        <v>9911</v>
      </c>
      <c r="I1721" s="30" t="s">
        <v>3479</v>
      </c>
      <c r="J1721" s="30" t="s">
        <v>3881</v>
      </c>
      <c r="K1721" s="30" t="s">
        <v>3516</v>
      </c>
    </row>
    <row r="1722" spans="8:11" x14ac:dyDescent="0.25">
      <c r="H1722" s="30">
        <v>9912</v>
      </c>
      <c r="I1722" s="30" t="s">
        <v>3480</v>
      </c>
      <c r="J1722" s="30" t="s">
        <v>4054</v>
      </c>
      <c r="K1722" s="30" t="s">
        <v>3557</v>
      </c>
    </row>
    <row r="1723" spans="8:11" x14ac:dyDescent="0.25">
      <c r="H1723" s="30">
        <v>9914</v>
      </c>
      <c r="I1723" s="30" t="s">
        <v>3481</v>
      </c>
      <c r="J1723" s="30" t="s">
        <v>3881</v>
      </c>
      <c r="K1723" s="30" t="s">
        <v>3582</v>
      </c>
    </row>
    <row r="1724" spans="8:11" x14ac:dyDescent="0.25">
      <c r="H1724" s="30">
        <v>9917</v>
      </c>
      <c r="I1724" s="30" t="s">
        <v>3482</v>
      </c>
      <c r="J1724" s="30" t="s">
        <v>3881</v>
      </c>
      <c r="K1724" s="30" t="s">
        <v>3516</v>
      </c>
    </row>
    <row r="1725" spans="8:11" x14ac:dyDescent="0.25">
      <c r="H1725" s="30">
        <v>9918</v>
      </c>
      <c r="I1725" s="30" t="s">
        <v>3483</v>
      </c>
      <c r="J1725" s="30" t="s">
        <v>4299</v>
      </c>
      <c r="K1725" s="30" t="s">
        <v>3516</v>
      </c>
    </row>
    <row r="1726" spans="8:11" x14ac:dyDescent="0.25">
      <c r="H1726" s="30">
        <v>9919</v>
      </c>
      <c r="I1726" s="30" t="s">
        <v>3484</v>
      </c>
      <c r="J1726" s="30" t="s">
        <v>3881</v>
      </c>
      <c r="K1726" s="30" t="s">
        <v>3516</v>
      </c>
    </row>
    <row r="1727" spans="8:11" x14ac:dyDescent="0.25">
      <c r="H1727" s="30">
        <v>9921</v>
      </c>
      <c r="I1727" s="30" t="s">
        <v>3485</v>
      </c>
      <c r="J1727" s="30" t="s">
        <v>3881</v>
      </c>
      <c r="K1727" s="30" t="s">
        <v>3582</v>
      </c>
    </row>
    <row r="1728" spans="8:11" x14ac:dyDescent="0.25">
      <c r="H1728" s="30">
        <v>9924</v>
      </c>
      <c r="I1728" s="30" t="s">
        <v>3486</v>
      </c>
      <c r="J1728" s="30" t="s">
        <v>3881</v>
      </c>
      <c r="K1728" s="30" t="s">
        <v>3516</v>
      </c>
    </row>
    <row r="1729" spans="8:11" x14ac:dyDescent="0.25">
      <c r="H1729" s="30">
        <v>9925</v>
      </c>
      <c r="I1729" s="30" t="s">
        <v>3487</v>
      </c>
      <c r="J1729" s="30" t="s">
        <v>3881</v>
      </c>
      <c r="K1729" s="30" t="s">
        <v>3516</v>
      </c>
    </row>
    <row r="1730" spans="8:11" x14ac:dyDescent="0.25">
      <c r="H1730" s="30">
        <v>9926</v>
      </c>
      <c r="I1730" s="30" t="s">
        <v>3488</v>
      </c>
      <c r="J1730" s="30" t="s">
        <v>4299</v>
      </c>
      <c r="K1730" s="30" t="s">
        <v>3516</v>
      </c>
    </row>
    <row r="1731" spans="8:11" x14ac:dyDescent="0.25">
      <c r="H1731" s="30">
        <v>9927</v>
      </c>
      <c r="I1731" s="30" t="s">
        <v>3489</v>
      </c>
      <c r="J1731" s="30" t="s">
        <v>3881</v>
      </c>
      <c r="K1731" s="30" t="s">
        <v>3526</v>
      </c>
    </row>
    <row r="1732" spans="8:11" x14ac:dyDescent="0.25">
      <c r="H1732" s="30">
        <v>9928</v>
      </c>
      <c r="I1732" s="30" t="s">
        <v>3490</v>
      </c>
      <c r="J1732" s="30" t="s">
        <v>3881</v>
      </c>
      <c r="K1732" s="30" t="s">
        <v>3516</v>
      </c>
    </row>
    <row r="1733" spans="8:11" x14ac:dyDescent="0.25">
      <c r="H1733" s="30">
        <v>9929</v>
      </c>
      <c r="I1733" s="30" t="s">
        <v>3491</v>
      </c>
      <c r="J1733" s="30" t="s">
        <v>3881</v>
      </c>
      <c r="K1733" s="30" t="s">
        <v>3516</v>
      </c>
    </row>
    <row r="1734" spans="8:11" x14ac:dyDescent="0.25">
      <c r="H1734" s="30">
        <v>9930</v>
      </c>
      <c r="I1734" s="30" t="s">
        <v>3492</v>
      </c>
      <c r="J1734" s="30" t="s">
        <v>3881</v>
      </c>
      <c r="K1734" s="30" t="s">
        <v>3516</v>
      </c>
    </row>
    <row r="1735" spans="8:11" x14ac:dyDescent="0.25">
      <c r="H1735" s="30">
        <v>9931</v>
      </c>
      <c r="I1735" s="30" t="s">
        <v>3493</v>
      </c>
      <c r="J1735" s="30" t="s">
        <v>4299</v>
      </c>
      <c r="K1735" s="30" t="s">
        <v>3516</v>
      </c>
    </row>
    <row r="1736" spans="8:11" x14ac:dyDescent="0.25">
      <c r="H1736" s="30">
        <v>9933</v>
      </c>
      <c r="I1736" s="30" t="s">
        <v>3494</v>
      </c>
      <c r="J1736" s="30" t="s">
        <v>3881</v>
      </c>
      <c r="K1736" s="30" t="s">
        <v>3516</v>
      </c>
    </row>
    <row r="1737" spans="8:11" x14ac:dyDescent="0.25">
      <c r="H1737" s="30">
        <v>9934</v>
      </c>
      <c r="I1737" s="30" t="s">
        <v>3495</v>
      </c>
      <c r="J1737" s="30" t="s">
        <v>3881</v>
      </c>
      <c r="K1737" s="30" t="s">
        <v>3516</v>
      </c>
    </row>
    <row r="1738" spans="8:11" x14ac:dyDescent="0.25">
      <c r="H1738" s="30">
        <v>9935</v>
      </c>
      <c r="I1738" s="30" t="s">
        <v>3496</v>
      </c>
      <c r="J1738" s="30" t="s">
        <v>3881</v>
      </c>
      <c r="K1738" s="30" t="s">
        <v>3516</v>
      </c>
    </row>
    <row r="1739" spans="8:11" x14ac:dyDescent="0.25">
      <c r="H1739" s="30">
        <v>9937</v>
      </c>
      <c r="I1739" s="30" t="s">
        <v>3497</v>
      </c>
      <c r="J1739" s="30" t="s">
        <v>4299</v>
      </c>
      <c r="K1739" s="30" t="s">
        <v>3516</v>
      </c>
    </row>
    <row r="1740" spans="8:11" x14ac:dyDescent="0.25">
      <c r="H1740" s="30">
        <v>9938</v>
      </c>
      <c r="I1740" s="30" t="s">
        <v>3498</v>
      </c>
      <c r="J1740" s="30" t="s">
        <v>3881</v>
      </c>
      <c r="K1740" s="30" t="s">
        <v>3516</v>
      </c>
    </row>
    <row r="1741" spans="8:11" x14ac:dyDescent="0.25">
      <c r="H1741" s="30">
        <v>9939</v>
      </c>
      <c r="I1741" s="30" t="s">
        <v>3499</v>
      </c>
      <c r="J1741" s="30" t="s">
        <v>3881</v>
      </c>
      <c r="K1741" s="30" t="s">
        <v>3516</v>
      </c>
    </row>
    <row r="1742" spans="8:11" x14ac:dyDescent="0.25">
      <c r="H1742" s="30">
        <v>9940</v>
      </c>
      <c r="I1742" s="30" t="s">
        <v>3500</v>
      </c>
      <c r="J1742" s="30" t="s">
        <v>3881</v>
      </c>
      <c r="K1742" s="30" t="s">
        <v>3516</v>
      </c>
    </row>
    <row r="1743" spans="8:11" x14ac:dyDescent="0.25">
      <c r="H1743" s="30">
        <v>9941</v>
      </c>
      <c r="I1743" s="30" t="s">
        <v>3501</v>
      </c>
      <c r="J1743" s="30" t="s">
        <v>3881</v>
      </c>
      <c r="K1743" s="30" t="s">
        <v>3516</v>
      </c>
    </row>
    <row r="1744" spans="8:11" x14ac:dyDescent="0.25">
      <c r="H1744" s="30">
        <v>9942</v>
      </c>
      <c r="I1744" s="30" t="s">
        <v>3502</v>
      </c>
      <c r="J1744" s="30" t="s">
        <v>3881</v>
      </c>
      <c r="K1744" s="30" t="s">
        <v>3520</v>
      </c>
    </row>
    <row r="1745" spans="8:11" x14ac:dyDescent="0.25">
      <c r="H1745" s="30">
        <v>9943</v>
      </c>
      <c r="I1745" s="30" t="s">
        <v>3503</v>
      </c>
      <c r="J1745" s="30" t="s">
        <v>3820</v>
      </c>
      <c r="K1745" s="30" t="s">
        <v>3517</v>
      </c>
    </row>
    <row r="1746" spans="8:11" x14ac:dyDescent="0.25">
      <c r="H1746" s="30">
        <v>9944</v>
      </c>
      <c r="I1746" s="30" t="s">
        <v>3504</v>
      </c>
      <c r="J1746" s="30" t="s">
        <v>3881</v>
      </c>
      <c r="K1746" s="30" t="s">
        <v>3516</v>
      </c>
    </row>
    <row r="1747" spans="8:11" x14ac:dyDescent="0.25">
      <c r="H1747" s="30">
        <v>9945</v>
      </c>
      <c r="I1747" s="30" t="s">
        <v>3505</v>
      </c>
      <c r="J1747" s="30" t="s">
        <v>3881</v>
      </c>
      <c r="K1747" s="30" t="s">
        <v>3516</v>
      </c>
    </row>
    <row r="1748" spans="8:11" x14ac:dyDescent="0.25">
      <c r="H1748" s="30">
        <v>9946</v>
      </c>
      <c r="I1748" s="30" t="s">
        <v>3506</v>
      </c>
      <c r="J1748" s="30" t="s">
        <v>3852</v>
      </c>
      <c r="K1748" s="30" t="s">
        <v>3519</v>
      </c>
    </row>
    <row r="1749" spans="8:11" x14ac:dyDescent="0.25">
      <c r="H1749" s="30">
        <v>9949</v>
      </c>
      <c r="I1749" s="30" t="s">
        <v>3507</v>
      </c>
      <c r="J1749" s="30" t="s">
        <v>4301</v>
      </c>
      <c r="K1749" s="30" t="s">
        <v>3516</v>
      </c>
    </row>
    <row r="1750" spans="8:11" x14ac:dyDescent="0.25">
      <c r="H1750" s="30">
        <v>9950</v>
      </c>
      <c r="I1750" s="30" t="s">
        <v>3508</v>
      </c>
      <c r="J1750" s="30" t="s">
        <v>3827</v>
      </c>
      <c r="K1750" s="30" t="s">
        <v>3518</v>
      </c>
    </row>
    <row r="1751" spans="8:11" x14ac:dyDescent="0.25">
      <c r="H1751" s="30">
        <v>9951</v>
      </c>
      <c r="I1751" s="30" t="s">
        <v>3509</v>
      </c>
      <c r="J1751" s="30" t="s">
        <v>3984</v>
      </c>
      <c r="K1751" s="30" t="s">
        <v>3520</v>
      </c>
    </row>
    <row r="1752" spans="8:11" x14ac:dyDescent="0.25">
      <c r="H1752" s="30">
        <v>9955</v>
      </c>
      <c r="I1752" s="30" t="s">
        <v>3510</v>
      </c>
      <c r="J1752" s="30" t="s">
        <v>3881</v>
      </c>
      <c r="K1752" s="30" t="s">
        <v>3516</v>
      </c>
    </row>
    <row r="1753" spans="8:11" x14ac:dyDescent="0.25">
      <c r="H1753" s="30">
        <v>9958</v>
      </c>
      <c r="I1753" s="30" t="s">
        <v>3511</v>
      </c>
      <c r="J1753" s="30" t="s">
        <v>4240</v>
      </c>
      <c r="K1753" s="30" t="s">
        <v>3526</v>
      </c>
    </row>
    <row r="1754" spans="8:11" x14ac:dyDescent="0.25">
      <c r="H1754" s="30">
        <v>9960</v>
      </c>
      <c r="I1754" s="30" t="s">
        <v>3512</v>
      </c>
      <c r="J1754" s="30" t="s">
        <v>3905</v>
      </c>
      <c r="K1754" s="30" t="s">
        <v>3583</v>
      </c>
    </row>
    <row r="1755" spans="8:11" x14ac:dyDescent="0.25">
      <c r="H1755" s="30">
        <v>9962</v>
      </c>
      <c r="I1755" s="30" t="s">
        <v>3513</v>
      </c>
      <c r="J1755" s="30" t="s">
        <v>4240</v>
      </c>
      <c r="K1755" s="30" t="s">
        <v>3526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J1758"/>
  <sheetViews>
    <sheetView topLeftCell="L1" workbookViewId="0">
      <selection activeCell="T6" sqref="T6:AJ1757"/>
    </sheetView>
  </sheetViews>
  <sheetFormatPr defaultRowHeight="15.75" x14ac:dyDescent="0.25"/>
  <cols>
    <col min="1" max="1" width="9.140625" style="1"/>
    <col min="2" max="2" width="14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1" customWidth="1"/>
    <col min="11" max="11" width="12.140625" style="1" customWidth="1"/>
    <col min="12" max="13" width="10.140625" style="26" customWidth="1"/>
    <col min="14" max="14" width="8.42578125" style="1" customWidth="1"/>
    <col min="15" max="15" width="10.7109375" style="1" customWidth="1"/>
    <col min="16" max="16" width="13" style="1" customWidth="1"/>
    <col min="17" max="17" width="18.42578125" style="1" customWidth="1"/>
    <col min="18" max="16384" width="9.140625" style="1"/>
  </cols>
  <sheetData>
    <row r="1" spans="1:36" x14ac:dyDescent="0.25">
      <c r="A1" s="4" t="s">
        <v>3691</v>
      </c>
      <c r="B1" s="4" t="s">
        <v>3703</v>
      </c>
      <c r="C1" s="4" t="s">
        <v>3674</v>
      </c>
      <c r="D1" s="4" t="s">
        <v>3695</v>
      </c>
      <c r="E1" s="4" t="s">
        <v>3692</v>
      </c>
      <c r="F1" s="4" t="s">
        <v>3676</v>
      </c>
      <c r="G1" s="4" t="s">
        <v>3707</v>
      </c>
      <c r="H1" s="4" t="s">
        <v>3708</v>
      </c>
      <c r="I1" s="4" t="s">
        <v>3705</v>
      </c>
      <c r="J1" s="4" t="s">
        <v>3689</v>
      </c>
      <c r="K1" s="4" t="s">
        <v>3709</v>
      </c>
      <c r="L1" s="25" t="s">
        <v>3688</v>
      </c>
      <c r="M1" s="25" t="s">
        <v>3706</v>
      </c>
      <c r="N1" s="4" t="s">
        <v>3710</v>
      </c>
      <c r="O1" s="4" t="s">
        <v>3693</v>
      </c>
      <c r="P1" s="4" t="s">
        <v>3711</v>
      </c>
      <c r="Q1" s="4" t="s">
        <v>3694</v>
      </c>
    </row>
    <row r="2" spans="1:36" x14ac:dyDescent="0.25">
      <c r="A2" s="4" t="s">
        <v>3701</v>
      </c>
      <c r="B2" s="4" t="s">
        <v>3680</v>
      </c>
      <c r="C2" s="4"/>
      <c r="D2" s="4"/>
      <c r="E2" s="4"/>
      <c r="F2" s="4"/>
      <c r="G2" s="4"/>
      <c r="H2" s="4"/>
      <c r="I2" s="4"/>
      <c r="J2" s="4"/>
      <c r="K2" s="4"/>
      <c r="L2" s="25"/>
      <c r="M2" s="25"/>
      <c r="N2" s="4"/>
      <c r="O2" s="4"/>
      <c r="P2" s="4"/>
      <c r="Q2" s="4"/>
    </row>
    <row r="3" spans="1:36" x14ac:dyDescent="0.25">
      <c r="A3" s="4" t="s">
        <v>3702</v>
      </c>
      <c r="B3" s="4" t="s">
        <v>3698</v>
      </c>
      <c r="C3" s="4" t="s">
        <v>6515</v>
      </c>
      <c r="D3" s="4" t="s">
        <v>6517</v>
      </c>
      <c r="E3" s="4" t="s">
        <v>6519</v>
      </c>
      <c r="F3" s="4" t="s">
        <v>3677</v>
      </c>
      <c r="G3" s="4" t="s">
        <v>3696</v>
      </c>
      <c r="H3" s="4" t="s">
        <v>3679</v>
      </c>
      <c r="I3" s="4" t="s">
        <v>6521</v>
      </c>
      <c r="J3" s="4" t="s">
        <v>6523</v>
      </c>
      <c r="K3" s="4" t="s">
        <v>3685</v>
      </c>
      <c r="L3" s="25" t="s">
        <v>3690</v>
      </c>
      <c r="M3" s="25" t="s">
        <v>6525</v>
      </c>
      <c r="N3" s="4" t="s">
        <v>3699</v>
      </c>
      <c r="O3" s="4" t="s">
        <v>6527</v>
      </c>
      <c r="P3" s="4" t="s">
        <v>3697</v>
      </c>
      <c r="Q3" s="4" t="s">
        <v>6528</v>
      </c>
    </row>
    <row r="4" spans="1:36" x14ac:dyDescent="0.25">
      <c r="P4" s="3">
        <f ca="1">IF(COUNTIF(股期對照!A:A,持股比率!B4)=2,B4&amp;"m",IF(COUNTIF(股期對照!A:A,持股比率!B4)=1,B4&amp;"F",B4))</f>
        <v>0</v>
      </c>
      <c r="AG4" s="1" t="s">
        <v>4503</v>
      </c>
      <c r="AH4" s="1" t="s">
        <v>4500</v>
      </c>
      <c r="AI4" s="1" t="s">
        <v>4502</v>
      </c>
      <c r="AJ4" s="1" t="s">
        <v>4501</v>
      </c>
    </row>
    <row r="5" spans="1:36" x14ac:dyDescent="0.25">
      <c r="A5" s="1" t="s">
        <v>3704</v>
      </c>
      <c r="B5" s="1" t="s">
        <v>3682</v>
      </c>
      <c r="C5" s="1" t="s">
        <v>6516</v>
      </c>
      <c r="D5" s="1" t="s">
        <v>6518</v>
      </c>
      <c r="E5" s="1" t="s">
        <v>6520</v>
      </c>
      <c r="F5" s="1" t="s">
        <v>3683</v>
      </c>
      <c r="G5" s="1" t="s">
        <v>3678</v>
      </c>
      <c r="H5" s="1" t="s">
        <v>3679</v>
      </c>
      <c r="I5" s="1" t="s">
        <v>6522</v>
      </c>
      <c r="J5" s="1" t="s">
        <v>6524</v>
      </c>
      <c r="K5" s="1" t="s">
        <v>3687</v>
      </c>
      <c r="L5" s="26" t="s">
        <v>3686</v>
      </c>
      <c r="M5" s="26" t="s">
        <v>6526</v>
      </c>
      <c r="N5" s="1" t="s">
        <v>3699</v>
      </c>
      <c r="O5" s="1" t="s">
        <v>4573</v>
      </c>
      <c r="P5" s="1" t="s">
        <v>3697</v>
      </c>
      <c r="Q5" s="1" t="s">
        <v>6529</v>
      </c>
      <c r="T5" s="1" t="s">
        <v>3704</v>
      </c>
      <c r="U5" s="1" t="s">
        <v>3682</v>
      </c>
      <c r="V5" s="1" t="s">
        <v>3675</v>
      </c>
      <c r="W5" s="1" t="s">
        <v>3712</v>
      </c>
      <c r="X5" s="1" t="s">
        <v>3713</v>
      </c>
      <c r="Y5" s="1" t="s">
        <v>3683</v>
      </c>
      <c r="Z5" s="1" t="s">
        <v>3678</v>
      </c>
      <c r="AA5" s="1" t="s">
        <v>3679</v>
      </c>
      <c r="AB5" s="1" t="s">
        <v>3681</v>
      </c>
      <c r="AC5" s="1" t="s">
        <v>3684</v>
      </c>
      <c r="AD5" s="1" t="s">
        <v>3687</v>
      </c>
      <c r="AE5" s="33" t="s">
        <v>3686</v>
      </c>
      <c r="AF5" s="26" t="s">
        <v>3714</v>
      </c>
      <c r="AG5" s="32" t="s">
        <v>4499</v>
      </c>
      <c r="AH5" s="32" t="s">
        <v>3700</v>
      </c>
      <c r="AI5" s="32" t="s">
        <v>3697</v>
      </c>
      <c r="AJ5" s="32" t="s">
        <v>3715</v>
      </c>
    </row>
    <row r="6" spans="1:36" x14ac:dyDescent="0.25">
      <c r="A6" s="2" t="s">
        <v>0</v>
      </c>
      <c r="B6" s="3" t="s">
        <v>4945</v>
      </c>
      <c r="C6" s="3">
        <v>20.53</v>
      </c>
      <c r="D6" s="3">
        <v>1.39</v>
      </c>
      <c r="E6" s="3">
        <v>1.44</v>
      </c>
      <c r="F6" s="1">
        <f>IF(INDEX(董監!D:D,H6)=0,INDEX(董監!C:C,H6),INDEX(董監!D:D,H6))</f>
        <v>13.48</v>
      </c>
      <c r="G6" s="1">
        <f>100-SUM(C6:F6)</f>
        <v>63.16</v>
      </c>
      <c r="H6" s="1">
        <f>MATCH(持股比率!A6,董監!A:A,0)</f>
        <v>6</v>
      </c>
      <c r="I6" s="3">
        <v>59414007.210000001</v>
      </c>
      <c r="J6" s="3">
        <v>-17033</v>
      </c>
      <c r="K6" s="28">
        <f>ROUND((I6/10)*(G6/100),0)</f>
        <v>3752589</v>
      </c>
      <c r="L6" s="27">
        <f>ROUND(J6/K6*100,1)</f>
        <v>-0.5</v>
      </c>
      <c r="M6" s="3">
        <v>50.22</v>
      </c>
      <c r="N6" s="29">
        <f>M6*J6/100000</f>
        <v>-8.5539725999999998</v>
      </c>
      <c r="O6" s="3">
        <v>-1.94</v>
      </c>
      <c r="P6" s="3" t="str">
        <f ca="1">IF(COUNTIF(股期對照!A:A,持股比率!B6)=2,B6&amp;"-m",IF(COUNTIF(股期對照!A:A,持股比率!B6)=1,B6&amp;"-F",B6))</f>
        <v>台泥-F</v>
      </c>
      <c r="Q6" s="3" t="s">
        <v>4738</v>
      </c>
      <c r="T6" s="1" t="s">
        <v>0</v>
      </c>
      <c r="U6" s="1" t="s">
        <v>1762</v>
      </c>
      <c r="V6" s="1">
        <v>20.53</v>
      </c>
      <c r="W6" s="1">
        <v>1.39</v>
      </c>
      <c r="X6" s="1">
        <v>1.44</v>
      </c>
      <c r="Y6" s="1">
        <v>13.48</v>
      </c>
      <c r="Z6" s="1">
        <v>63.16</v>
      </c>
      <c r="AA6" s="1">
        <v>6</v>
      </c>
      <c r="AB6" s="1">
        <v>59414007.210000001</v>
      </c>
      <c r="AC6" s="1">
        <v>-17033</v>
      </c>
      <c r="AD6" s="1">
        <v>3752589</v>
      </c>
      <c r="AE6" s="1">
        <v>-0.5</v>
      </c>
      <c r="AF6" s="1">
        <v>50.22</v>
      </c>
      <c r="AG6" s="1">
        <v>-8.5539725999999998</v>
      </c>
      <c r="AH6" s="1">
        <v>-1.94</v>
      </c>
      <c r="AI6" s="1" t="s">
        <v>4304</v>
      </c>
      <c r="AJ6" s="1" t="s">
        <v>3514</v>
      </c>
    </row>
    <row r="7" spans="1:36" x14ac:dyDescent="0.25">
      <c r="A7" s="2" t="s">
        <v>1</v>
      </c>
      <c r="B7" s="3" t="s">
        <v>4946</v>
      </c>
      <c r="C7" s="3">
        <v>15.16</v>
      </c>
      <c r="D7" s="3">
        <v>2.19</v>
      </c>
      <c r="E7" s="3">
        <v>1.88</v>
      </c>
      <c r="F7" s="1">
        <f>IF(INDEX(董監!D:D,H7)=0,INDEX(董監!C:C,H7),INDEX(董監!D:D,H7))</f>
        <v>28.87</v>
      </c>
      <c r="G7" s="1">
        <f t="shared" ref="G7:G70" si="0">100-SUM(C7:F7)</f>
        <v>51.9</v>
      </c>
      <c r="H7" s="1">
        <f>MATCH(持股比率!A7,董監!A:A,0)</f>
        <v>7</v>
      </c>
      <c r="I7" s="3">
        <v>33614471.979999997</v>
      </c>
      <c r="J7" s="3">
        <v>-11429</v>
      </c>
      <c r="K7" s="28">
        <f t="shared" ref="K7:K70" si="1">ROUND((I7/10)*(G7/100),0)</f>
        <v>1744591</v>
      </c>
      <c r="L7" s="27">
        <f t="shared" ref="L7:L70" si="2">ROUND(J7/K7*100,1)</f>
        <v>-0.7</v>
      </c>
      <c r="M7" s="3">
        <v>49.67</v>
      </c>
      <c r="N7" s="29">
        <f t="shared" ref="N7:N70" si="3">M7*J7/100000</f>
        <v>-5.6767843000000004</v>
      </c>
      <c r="O7" s="3">
        <v>0.6</v>
      </c>
      <c r="P7" s="3" t="str">
        <f ca="1">IF(COUNTIF(股期對照!A:A,持股比率!B7)=2,B7&amp;"-m",IF(COUNTIF(股期對照!A:A,持股比率!B7)=1,B7&amp;"-F",B7))</f>
        <v>亞泥-F</v>
      </c>
      <c r="Q7" s="3" t="s">
        <v>4738</v>
      </c>
      <c r="T7" s="1" t="s">
        <v>1</v>
      </c>
      <c r="U7" s="1" t="s">
        <v>1763</v>
      </c>
      <c r="V7" s="1">
        <v>15.16</v>
      </c>
      <c r="W7" s="1">
        <v>2.19</v>
      </c>
      <c r="X7" s="1">
        <v>1.88</v>
      </c>
      <c r="Y7" s="1">
        <v>28.87</v>
      </c>
      <c r="Z7" s="1">
        <v>51.9</v>
      </c>
      <c r="AA7" s="1">
        <v>7</v>
      </c>
      <c r="AB7" s="1">
        <v>33614471.979999997</v>
      </c>
      <c r="AC7" s="1">
        <v>-11429</v>
      </c>
      <c r="AD7" s="1">
        <v>1744591</v>
      </c>
      <c r="AE7" s="1">
        <v>-0.7</v>
      </c>
      <c r="AF7" s="1">
        <v>49.67</v>
      </c>
      <c r="AG7" s="1">
        <v>-5.6767843000000004</v>
      </c>
      <c r="AH7" s="1">
        <v>0.6</v>
      </c>
      <c r="AI7" s="1" t="s">
        <v>4305</v>
      </c>
      <c r="AJ7" s="1" t="s">
        <v>3514</v>
      </c>
    </row>
    <row r="8" spans="1:36" x14ac:dyDescent="0.25">
      <c r="A8" s="2" t="s">
        <v>2</v>
      </c>
      <c r="B8" s="3" t="s">
        <v>4947</v>
      </c>
      <c r="C8" s="3">
        <v>6.73</v>
      </c>
      <c r="D8" s="3">
        <v>0.11</v>
      </c>
      <c r="E8" s="3">
        <v>0.03</v>
      </c>
      <c r="F8" s="1">
        <f>IF(INDEX(董監!D:D,H8)=0,INDEX(董監!C:C,H8),INDEX(董監!D:D,H8))</f>
        <v>17.11</v>
      </c>
      <c r="G8" s="1">
        <f t="shared" si="0"/>
        <v>76.02</v>
      </c>
      <c r="H8" s="1">
        <f>MATCH(持股比率!A8,董監!A:A,0)</f>
        <v>8</v>
      </c>
      <c r="I8" s="3">
        <v>7747805.4800000004</v>
      </c>
      <c r="J8" s="3">
        <v>-16</v>
      </c>
      <c r="K8" s="28">
        <f t="shared" si="1"/>
        <v>588988</v>
      </c>
      <c r="L8" s="27">
        <f t="shared" si="2"/>
        <v>0</v>
      </c>
      <c r="M8" s="3">
        <v>21.54</v>
      </c>
      <c r="N8" s="29">
        <f t="shared" si="3"/>
        <v>-3.4464000000000001E-3</v>
      </c>
      <c r="O8" s="3">
        <v>-10.220000000000001</v>
      </c>
      <c r="P8" s="3" t="str">
        <f ca="1">IF(COUNTIF(股期對照!A:A,持股比率!B8)=2,B8&amp;"-m",IF(COUNTIF(股期對照!A:A,持股比率!B8)=1,B8&amp;"-F",B8))</f>
        <v>嘉泥</v>
      </c>
      <c r="Q8" s="3" t="s">
        <v>6530</v>
      </c>
      <c r="T8" s="1" t="s">
        <v>2</v>
      </c>
      <c r="U8" s="1" t="s">
        <v>1764</v>
      </c>
      <c r="V8" s="1">
        <v>6.73</v>
      </c>
      <c r="W8" s="1">
        <v>0.11</v>
      </c>
      <c r="X8" s="1">
        <v>0.03</v>
      </c>
      <c r="Y8" s="1">
        <v>17.11</v>
      </c>
      <c r="Z8" s="1">
        <v>76.02</v>
      </c>
      <c r="AA8" s="1">
        <v>8</v>
      </c>
      <c r="AB8" s="1">
        <v>7747805.4800000004</v>
      </c>
      <c r="AC8" s="1">
        <v>-16</v>
      </c>
      <c r="AD8" s="1">
        <v>588988</v>
      </c>
      <c r="AE8" s="1">
        <v>0</v>
      </c>
      <c r="AF8" s="1">
        <v>21.54</v>
      </c>
      <c r="AG8" s="1">
        <v>-3.4464000000000001E-3</v>
      </c>
      <c r="AH8" s="1">
        <v>-10.220000000000001</v>
      </c>
      <c r="AI8" s="1" t="s">
        <v>1764</v>
      </c>
      <c r="AJ8" s="1" t="s">
        <v>3514</v>
      </c>
    </row>
    <row r="9" spans="1:36" x14ac:dyDescent="0.25">
      <c r="A9" s="2" t="s">
        <v>3</v>
      </c>
      <c r="B9" s="3" t="s">
        <v>4948</v>
      </c>
      <c r="C9" s="3">
        <v>11.87</v>
      </c>
      <c r="D9" s="3">
        <v>0.03</v>
      </c>
      <c r="E9" s="3">
        <v>0</v>
      </c>
      <c r="F9" s="1">
        <f>IF(INDEX(董監!D:D,H9)=0,INDEX(董監!C:C,H9),INDEX(董監!D:D,H9))</f>
        <v>24.16</v>
      </c>
      <c r="G9" s="1">
        <f t="shared" si="0"/>
        <v>63.94</v>
      </c>
      <c r="H9" s="1">
        <f>MATCH(持股比率!A9,董監!A:A,0)</f>
        <v>9</v>
      </c>
      <c r="I9" s="3">
        <v>6536091.9199999999</v>
      </c>
      <c r="J9" s="3">
        <v>-1694</v>
      </c>
      <c r="K9" s="28">
        <f t="shared" si="1"/>
        <v>417918</v>
      </c>
      <c r="L9" s="27">
        <f t="shared" si="2"/>
        <v>-0.4</v>
      </c>
      <c r="M9" s="3">
        <v>22.28</v>
      </c>
      <c r="N9" s="29">
        <f t="shared" si="3"/>
        <v>-0.37742320000000001</v>
      </c>
      <c r="O9" s="3">
        <v>-9.11</v>
      </c>
      <c r="P9" s="3" t="str">
        <f ca="1">IF(COUNTIF(股期對照!A:A,持股比率!B9)=2,B9&amp;"-m",IF(COUNTIF(股期對照!A:A,持股比率!B9)=1,B9&amp;"-F",B9))</f>
        <v>環泥</v>
      </c>
      <c r="Q9" s="3" t="s">
        <v>4738</v>
      </c>
      <c r="T9" s="1" t="s">
        <v>3</v>
      </c>
      <c r="U9" s="1" t="s">
        <v>1765</v>
      </c>
      <c r="V9" s="1">
        <v>11.87</v>
      </c>
      <c r="W9" s="1">
        <v>0.03</v>
      </c>
      <c r="X9" s="1">
        <v>0</v>
      </c>
      <c r="Y9" s="1">
        <v>24.16</v>
      </c>
      <c r="Z9" s="1">
        <v>63.94</v>
      </c>
      <c r="AA9" s="1">
        <v>9</v>
      </c>
      <c r="AB9" s="1">
        <v>6536091.9199999999</v>
      </c>
      <c r="AC9" s="1">
        <v>-1694</v>
      </c>
      <c r="AD9" s="1">
        <v>417918</v>
      </c>
      <c r="AE9" s="1">
        <v>-0.4</v>
      </c>
      <c r="AF9" s="1">
        <v>22.28</v>
      </c>
      <c r="AG9" s="1">
        <v>-0.37742320000000001</v>
      </c>
      <c r="AH9" s="1">
        <v>-9.11</v>
      </c>
      <c r="AI9" s="1" t="s">
        <v>1765</v>
      </c>
      <c r="AJ9" s="1" t="s">
        <v>3514</v>
      </c>
    </row>
    <row r="10" spans="1:36" x14ac:dyDescent="0.25">
      <c r="A10" s="2" t="s">
        <v>4</v>
      </c>
      <c r="B10" s="3" t="s">
        <v>4949</v>
      </c>
      <c r="C10" s="3">
        <v>1.28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94.77</v>
      </c>
      <c r="H10" s="1">
        <f>MATCH(持股比率!A10,董監!A:A,0)</f>
        <v>10</v>
      </c>
      <c r="I10" s="3">
        <v>4047380.49</v>
      </c>
      <c r="J10" s="3">
        <v>1571</v>
      </c>
      <c r="K10" s="28">
        <f t="shared" si="1"/>
        <v>383570</v>
      </c>
      <c r="L10" s="27">
        <f t="shared" si="2"/>
        <v>0.4</v>
      </c>
      <c r="M10" s="3">
        <v>13.88</v>
      </c>
      <c r="N10" s="29">
        <f t="shared" si="3"/>
        <v>0.21805479999999999</v>
      </c>
      <c r="O10" s="3">
        <v>-17.940000000000001</v>
      </c>
      <c r="P10" s="3" t="str">
        <f ca="1">IF(COUNTIF(股期對照!A:A,持股比率!B10)=2,B10&amp;"-m",IF(COUNTIF(股期對照!A:A,持股比率!B10)=1,B10&amp;"-F",B10))</f>
        <v>幸福</v>
      </c>
      <c r="Q10" s="3" t="s">
        <v>6531</v>
      </c>
      <c r="T10" s="1" t="s">
        <v>4</v>
      </c>
      <c r="U10" s="1" t="s">
        <v>1766</v>
      </c>
      <c r="V10" s="1">
        <v>1.28</v>
      </c>
      <c r="W10" s="1">
        <v>0</v>
      </c>
      <c r="X10" s="1">
        <v>0</v>
      </c>
      <c r="Y10" s="1">
        <v>3.95</v>
      </c>
      <c r="Z10" s="1">
        <v>94.77</v>
      </c>
      <c r="AA10" s="1">
        <v>10</v>
      </c>
      <c r="AB10" s="1">
        <v>4047380.49</v>
      </c>
      <c r="AC10" s="1">
        <v>1571</v>
      </c>
      <c r="AD10" s="1">
        <v>383570</v>
      </c>
      <c r="AE10" s="1">
        <v>0.4</v>
      </c>
      <c r="AF10" s="1">
        <v>13.88</v>
      </c>
      <c r="AG10" s="1">
        <v>0.21805479999999999</v>
      </c>
      <c r="AH10" s="1">
        <v>-17.940000000000001</v>
      </c>
      <c r="AI10" s="1" t="s">
        <v>1766</v>
      </c>
      <c r="AJ10" s="1" t="s">
        <v>3514</v>
      </c>
    </row>
    <row r="11" spans="1:36" x14ac:dyDescent="0.25">
      <c r="A11" s="2" t="s">
        <v>5</v>
      </c>
      <c r="B11" s="3" t="s">
        <v>4950</v>
      </c>
      <c r="C11" s="3">
        <v>5.05</v>
      </c>
      <c r="D11" s="3">
        <v>0.04</v>
      </c>
      <c r="E11" s="3">
        <v>7.0000000000000007E-2</v>
      </c>
      <c r="F11" s="1">
        <f>IF(INDEX(董監!D:D,H11)=0,INDEX(董監!C:C,H11),INDEX(董監!D:D,H11))</f>
        <v>41.75</v>
      </c>
      <c r="G11" s="1">
        <f t="shared" si="0"/>
        <v>53.09</v>
      </c>
      <c r="H11" s="1">
        <f>MATCH(持股比率!A11,董監!A:A,0)</f>
        <v>11</v>
      </c>
      <c r="I11" s="3">
        <v>3419578.68</v>
      </c>
      <c r="J11" s="3">
        <v>1428</v>
      </c>
      <c r="K11" s="28">
        <f t="shared" si="1"/>
        <v>181545</v>
      </c>
      <c r="L11" s="27">
        <f t="shared" si="2"/>
        <v>0.8</v>
      </c>
      <c r="M11" s="3">
        <v>25.61</v>
      </c>
      <c r="N11" s="29">
        <f t="shared" si="3"/>
        <v>0.3657108</v>
      </c>
      <c r="O11" s="3">
        <v>-4.93</v>
      </c>
      <c r="P11" s="3" t="str">
        <f ca="1">IF(COUNTIF(股期對照!A:A,持股比率!B11)=2,B11&amp;"-m",IF(COUNTIF(股期對照!A:A,持股比率!B11)=1,B11&amp;"-F",B11))</f>
        <v>信大</v>
      </c>
      <c r="Q11" s="3" t="s">
        <v>4738</v>
      </c>
      <c r="T11" s="1" t="s">
        <v>5</v>
      </c>
      <c r="U11" s="1" t="s">
        <v>1767</v>
      </c>
      <c r="V11" s="1">
        <v>5.05</v>
      </c>
      <c r="W11" s="1">
        <v>0.04</v>
      </c>
      <c r="X11" s="1">
        <v>7.0000000000000007E-2</v>
      </c>
      <c r="Y11" s="1">
        <v>41.75</v>
      </c>
      <c r="Z11" s="1">
        <v>53.09</v>
      </c>
      <c r="AA11" s="1">
        <v>11</v>
      </c>
      <c r="AB11" s="1">
        <v>3419578.68</v>
      </c>
      <c r="AC11" s="1">
        <v>1428</v>
      </c>
      <c r="AD11" s="1">
        <v>181545</v>
      </c>
      <c r="AE11" s="1">
        <v>0.8</v>
      </c>
      <c r="AF11" s="1">
        <v>25.61</v>
      </c>
      <c r="AG11" s="1">
        <v>0.3657108</v>
      </c>
      <c r="AH11" s="1">
        <v>-4.93</v>
      </c>
      <c r="AI11" s="1" t="s">
        <v>1767</v>
      </c>
      <c r="AJ11" s="1" t="s">
        <v>3514</v>
      </c>
    </row>
    <row r="12" spans="1:36" x14ac:dyDescent="0.25">
      <c r="A12" s="2" t="s">
        <v>6</v>
      </c>
      <c r="B12" s="3" t="s">
        <v>4951</v>
      </c>
      <c r="C12" s="3">
        <v>7.46</v>
      </c>
      <c r="D12" s="3">
        <v>0.01</v>
      </c>
      <c r="E12" s="3">
        <v>0.01</v>
      </c>
      <c r="F12" s="1">
        <f>IF(INDEX(董監!D:D,H12)=0,INDEX(董監!C:C,H12),INDEX(董監!D:D,H12))</f>
        <v>34.700000000000003</v>
      </c>
      <c r="G12" s="1">
        <f t="shared" si="0"/>
        <v>57.82</v>
      </c>
      <c r="H12" s="1">
        <f>MATCH(持股比率!A12,董監!A:A,0)</f>
        <v>12</v>
      </c>
      <c r="I12" s="3">
        <v>5720007.9699999997</v>
      </c>
      <c r="J12" s="3">
        <v>-454</v>
      </c>
      <c r="K12" s="28">
        <f t="shared" si="1"/>
        <v>330731</v>
      </c>
      <c r="L12" s="27">
        <f t="shared" si="2"/>
        <v>-0.1</v>
      </c>
      <c r="M12" s="3">
        <v>15.98</v>
      </c>
      <c r="N12" s="29">
        <f t="shared" si="3"/>
        <v>-7.2549199999999994E-2</v>
      </c>
      <c r="O12" s="3">
        <v>-5.88</v>
      </c>
      <c r="P12" s="3" t="str">
        <f ca="1">IF(COUNTIF(股期對照!A:A,持股比率!B12)=2,B12&amp;"-m",IF(COUNTIF(股期對照!A:A,持股比率!B12)=1,B12&amp;"-F",B12))</f>
        <v>東泥</v>
      </c>
      <c r="Q12" s="3" t="s">
        <v>4738</v>
      </c>
      <c r="T12" s="1" t="s">
        <v>6</v>
      </c>
      <c r="U12" s="1" t="s">
        <v>1768</v>
      </c>
      <c r="V12" s="1">
        <v>7.46</v>
      </c>
      <c r="W12" s="1">
        <v>0.01</v>
      </c>
      <c r="X12" s="1">
        <v>0.01</v>
      </c>
      <c r="Y12" s="1">
        <v>34.700000000000003</v>
      </c>
      <c r="Z12" s="1">
        <v>57.82</v>
      </c>
      <c r="AA12" s="1">
        <v>12</v>
      </c>
      <c r="AB12" s="1">
        <v>5720007.9699999997</v>
      </c>
      <c r="AC12" s="1">
        <v>-454</v>
      </c>
      <c r="AD12" s="1">
        <v>330731</v>
      </c>
      <c r="AE12" s="1">
        <v>-0.1</v>
      </c>
      <c r="AF12" s="1">
        <v>15.98</v>
      </c>
      <c r="AG12" s="1">
        <v>-7.2549199999999994E-2</v>
      </c>
      <c r="AH12" s="1">
        <v>-5.88</v>
      </c>
      <c r="AI12" s="1" t="s">
        <v>1768</v>
      </c>
      <c r="AJ12" s="1" t="s">
        <v>3514</v>
      </c>
    </row>
    <row r="13" spans="1:36" x14ac:dyDescent="0.25">
      <c r="A13" s="2" t="s">
        <v>7</v>
      </c>
      <c r="B13" s="3" t="s">
        <v>4952</v>
      </c>
      <c r="C13" s="3">
        <v>10.14</v>
      </c>
      <c r="D13" s="3">
        <v>0.03</v>
      </c>
      <c r="E13" s="3">
        <v>0.39</v>
      </c>
      <c r="F13" s="1">
        <f>IF(INDEX(董監!D:D,H13)=0,INDEX(董監!C:C,H13),INDEX(董監!D:D,H13))</f>
        <v>14.55</v>
      </c>
      <c r="G13" s="1">
        <f t="shared" si="0"/>
        <v>74.89</v>
      </c>
      <c r="H13" s="1">
        <f>MATCH(持股比率!A13,董監!A:A,0)</f>
        <v>13</v>
      </c>
      <c r="I13" s="3">
        <v>5060629.1399999997</v>
      </c>
      <c r="J13" s="3">
        <v>-6259</v>
      </c>
      <c r="K13" s="28">
        <f t="shared" si="1"/>
        <v>378991</v>
      </c>
      <c r="L13" s="27">
        <f t="shared" si="2"/>
        <v>-1.7</v>
      </c>
      <c r="M13" s="3">
        <v>21.46</v>
      </c>
      <c r="N13" s="29">
        <f t="shared" si="3"/>
        <v>-1.3431814000000002</v>
      </c>
      <c r="O13" s="3">
        <v>-6.96</v>
      </c>
      <c r="P13" s="3" t="str">
        <f ca="1">IF(COUNTIF(股期對照!A:A,持股比率!B13)=2,B13&amp;"-m",IF(COUNTIF(股期對照!A:A,持股比率!B13)=1,B13&amp;"-F",B13))</f>
        <v>味全</v>
      </c>
      <c r="Q13" s="3" t="s">
        <v>6532</v>
      </c>
      <c r="T13" s="1" t="s">
        <v>7</v>
      </c>
      <c r="U13" s="1" t="s">
        <v>1769</v>
      </c>
      <c r="V13" s="1">
        <v>10.14</v>
      </c>
      <c r="W13" s="1">
        <v>0.03</v>
      </c>
      <c r="X13" s="1">
        <v>0.39</v>
      </c>
      <c r="Y13" s="1">
        <v>14.55</v>
      </c>
      <c r="Z13" s="1">
        <v>74.89</v>
      </c>
      <c r="AA13" s="1">
        <v>13</v>
      </c>
      <c r="AB13" s="1">
        <v>5060629.1399999997</v>
      </c>
      <c r="AC13" s="1">
        <v>-6259</v>
      </c>
      <c r="AD13" s="1">
        <v>378991</v>
      </c>
      <c r="AE13" s="1">
        <v>-1.7</v>
      </c>
      <c r="AF13" s="1">
        <v>21.46</v>
      </c>
      <c r="AG13" s="1">
        <v>-1.3431814000000002</v>
      </c>
      <c r="AH13" s="1">
        <v>-6.96</v>
      </c>
      <c r="AI13" s="1" t="s">
        <v>1769</v>
      </c>
      <c r="AJ13" s="1" t="s">
        <v>3515</v>
      </c>
    </row>
    <row r="14" spans="1:36" x14ac:dyDescent="0.25">
      <c r="A14" s="2" t="s">
        <v>8</v>
      </c>
      <c r="B14" s="3" t="s">
        <v>4953</v>
      </c>
      <c r="C14" s="3">
        <v>1.91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69.34</v>
      </c>
      <c r="H14" s="1">
        <f>MATCH(持股比率!A14,董監!A:A,0)</f>
        <v>14</v>
      </c>
      <c r="I14" s="3">
        <v>2400000</v>
      </c>
      <c r="J14" s="3">
        <v>-192</v>
      </c>
      <c r="K14" s="28">
        <f t="shared" si="1"/>
        <v>166416</v>
      </c>
      <c r="L14" s="27">
        <f t="shared" si="2"/>
        <v>-0.1</v>
      </c>
      <c r="M14" s="3">
        <v>35.79</v>
      </c>
      <c r="N14" s="29">
        <f t="shared" si="3"/>
        <v>-6.8716800000000008E-2</v>
      </c>
      <c r="O14" s="3">
        <v>-1.26</v>
      </c>
      <c r="P14" s="3" t="str">
        <f ca="1">IF(COUNTIF(股期對照!A:A,持股比率!B14)=2,B14&amp;"-m",IF(COUNTIF(股期對照!A:A,持股比率!B14)=1,B14&amp;"-F",B14))</f>
        <v>味王</v>
      </c>
      <c r="Q14" s="3" t="s">
        <v>6533</v>
      </c>
      <c r="T14" s="1" t="s">
        <v>8</v>
      </c>
      <c r="U14" s="1" t="s">
        <v>1770</v>
      </c>
      <c r="V14" s="1">
        <v>1.91</v>
      </c>
      <c r="W14" s="1">
        <v>0.12</v>
      </c>
      <c r="X14" s="1">
        <v>0</v>
      </c>
      <c r="Y14" s="1">
        <v>28.63</v>
      </c>
      <c r="Z14" s="1">
        <v>69.34</v>
      </c>
      <c r="AA14" s="1">
        <v>14</v>
      </c>
      <c r="AB14" s="1">
        <v>2400000</v>
      </c>
      <c r="AC14" s="1">
        <v>-192</v>
      </c>
      <c r="AD14" s="1">
        <v>166416</v>
      </c>
      <c r="AE14" s="1">
        <v>-0.1</v>
      </c>
      <c r="AF14" s="1">
        <v>35.79</v>
      </c>
      <c r="AG14" s="1">
        <v>-6.8716800000000008E-2</v>
      </c>
      <c r="AH14" s="1">
        <v>-1.26</v>
      </c>
      <c r="AI14" s="1" t="s">
        <v>1770</v>
      </c>
      <c r="AJ14" s="1" t="s">
        <v>3515</v>
      </c>
    </row>
    <row r="15" spans="1:36" x14ac:dyDescent="0.25">
      <c r="A15" s="2" t="s">
        <v>9</v>
      </c>
      <c r="B15" s="3" t="s">
        <v>4954</v>
      </c>
      <c r="C15" s="3">
        <v>13.74</v>
      </c>
      <c r="D15" s="3">
        <v>0.68</v>
      </c>
      <c r="E15" s="3">
        <v>0.14000000000000001</v>
      </c>
      <c r="F15" s="1">
        <f>IF(INDEX(董監!D:D,H15)=0,INDEX(董監!C:C,H15),INDEX(董監!D:D,H15))</f>
        <v>12.98</v>
      </c>
      <c r="G15" s="1">
        <f t="shared" si="0"/>
        <v>72.460000000000008</v>
      </c>
      <c r="H15" s="1">
        <f>MATCH(持股比率!A15,董監!A:A,0)</f>
        <v>15</v>
      </c>
      <c r="I15" s="3">
        <v>8273390.8600000003</v>
      </c>
      <c r="J15" s="3">
        <v>-6796</v>
      </c>
      <c r="K15" s="28">
        <f t="shared" si="1"/>
        <v>599490</v>
      </c>
      <c r="L15" s="27">
        <f t="shared" si="2"/>
        <v>-1.1000000000000001</v>
      </c>
      <c r="M15" s="3">
        <v>56.35</v>
      </c>
      <c r="N15" s="29">
        <f t="shared" si="3"/>
        <v>-3.8295460000000006</v>
      </c>
      <c r="O15" s="3">
        <v>-4.3899999999999997</v>
      </c>
      <c r="P15" s="3" t="str">
        <f ca="1">IF(COUNTIF(股期對照!A:A,持股比率!B15)=2,B15&amp;"-m",IF(COUNTIF(股期對照!A:A,持股比率!B15)=1,B15&amp;"-F",B15))</f>
        <v>大成-F</v>
      </c>
      <c r="Q15" s="3" t="s">
        <v>6533</v>
      </c>
      <c r="T15" s="1" t="s">
        <v>9</v>
      </c>
      <c r="U15" s="1" t="s">
        <v>1771</v>
      </c>
      <c r="V15" s="1">
        <v>13.74</v>
      </c>
      <c r="W15" s="1">
        <v>0.68</v>
      </c>
      <c r="X15" s="1">
        <v>0.14000000000000001</v>
      </c>
      <c r="Y15" s="1">
        <v>12.98</v>
      </c>
      <c r="Z15" s="1">
        <v>72.460000000000008</v>
      </c>
      <c r="AA15" s="1">
        <v>15</v>
      </c>
      <c r="AB15" s="1">
        <v>8273390.8600000003</v>
      </c>
      <c r="AC15" s="1">
        <v>-6796</v>
      </c>
      <c r="AD15" s="1">
        <v>599490</v>
      </c>
      <c r="AE15" s="1">
        <v>-1.1000000000000001</v>
      </c>
      <c r="AF15" s="1">
        <v>56.35</v>
      </c>
      <c r="AG15" s="1">
        <v>-3.8295460000000006</v>
      </c>
      <c r="AH15" s="1">
        <v>-4.3899999999999997</v>
      </c>
      <c r="AI15" s="1" t="s">
        <v>4306</v>
      </c>
      <c r="AJ15" s="1" t="s">
        <v>3515</v>
      </c>
    </row>
    <row r="16" spans="1:36" x14ac:dyDescent="0.25">
      <c r="A16" s="2" t="s">
        <v>10</v>
      </c>
      <c r="B16" s="3" t="s">
        <v>4955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3">
        <v>-4</v>
      </c>
      <c r="K16" s="28">
        <f t="shared" si="1"/>
        <v>49290</v>
      </c>
      <c r="L16" s="27">
        <f t="shared" si="2"/>
        <v>0</v>
      </c>
      <c r="M16" s="3">
        <v>8.34</v>
      </c>
      <c r="N16" s="29">
        <f t="shared" si="3"/>
        <v>-3.3359999999999998E-4</v>
      </c>
      <c r="O16" s="3">
        <v>3.55</v>
      </c>
      <c r="P16" s="3" t="str">
        <f ca="1">IF(COUNTIF(股期對照!A:A,持股比率!B16)=2,B16&amp;"-m",IF(COUNTIF(股期對照!A:A,持股比率!B16)=1,B16&amp;"-F",B16))</f>
        <v>大飲</v>
      </c>
      <c r="Q16" s="3" t="s">
        <v>6533</v>
      </c>
      <c r="T16" s="1" t="s">
        <v>10</v>
      </c>
      <c r="U16" s="1" t="s">
        <v>1772</v>
      </c>
      <c r="V16" s="1">
        <v>0.04</v>
      </c>
      <c r="W16" s="1">
        <v>0</v>
      </c>
      <c r="X16" s="1">
        <v>0</v>
      </c>
      <c r="Y16" s="1">
        <v>12.91</v>
      </c>
      <c r="Z16" s="1">
        <v>87.05</v>
      </c>
      <c r="AA16" s="1">
        <v>16</v>
      </c>
      <c r="AB16" s="1">
        <v>566226.27</v>
      </c>
      <c r="AC16" s="1">
        <v>-4</v>
      </c>
      <c r="AD16" s="1">
        <v>49290</v>
      </c>
      <c r="AE16" s="1">
        <v>0</v>
      </c>
      <c r="AF16" s="1">
        <v>8.34</v>
      </c>
      <c r="AG16" s="1">
        <v>-3.3359999999999998E-4</v>
      </c>
      <c r="AH16" s="1">
        <v>3.55</v>
      </c>
      <c r="AI16" s="1" t="s">
        <v>1772</v>
      </c>
      <c r="AJ16" s="1" t="s">
        <v>3515</v>
      </c>
    </row>
    <row r="17" spans="1:36" x14ac:dyDescent="0.25">
      <c r="A17" s="2" t="s">
        <v>11</v>
      </c>
      <c r="B17" s="3" t="s">
        <v>4956</v>
      </c>
      <c r="C17" s="3">
        <v>41.32</v>
      </c>
      <c r="D17" s="3">
        <v>0.36</v>
      </c>
      <c r="E17" s="3">
        <v>0.5</v>
      </c>
      <c r="F17" s="1">
        <f>IF(INDEX(董監!D:D,H17)=0,INDEX(董監!C:C,H17),INDEX(董監!D:D,H17))</f>
        <v>10</v>
      </c>
      <c r="G17" s="1">
        <f t="shared" si="0"/>
        <v>47.82</v>
      </c>
      <c r="H17" s="1">
        <f>MATCH(持股比率!A17,董監!A:A,0)</f>
        <v>17</v>
      </c>
      <c r="I17" s="3">
        <v>2679909.98</v>
      </c>
      <c r="J17" s="3">
        <v>-1578</v>
      </c>
      <c r="K17" s="28">
        <f t="shared" si="1"/>
        <v>128153</v>
      </c>
      <c r="L17" s="27">
        <f t="shared" si="2"/>
        <v>-1.2</v>
      </c>
      <c r="M17" s="3">
        <v>77.55</v>
      </c>
      <c r="N17" s="29">
        <f t="shared" si="3"/>
        <v>-1.2237389999999999</v>
      </c>
      <c r="O17" s="3">
        <v>-0.64</v>
      </c>
      <c r="P17" s="3" t="str">
        <f ca="1">IF(COUNTIF(股期對照!A:A,持股比率!B17)=2,B17&amp;"-m",IF(COUNTIF(股期對照!A:A,持股比率!B17)=1,B17&amp;"-F",B17))</f>
        <v>卜蜂</v>
      </c>
      <c r="Q17" s="3" t="s">
        <v>6533</v>
      </c>
      <c r="T17" s="1" t="s">
        <v>11</v>
      </c>
      <c r="U17" s="1" t="s">
        <v>1773</v>
      </c>
      <c r="V17" s="1">
        <v>41.32</v>
      </c>
      <c r="W17" s="1">
        <v>0.36</v>
      </c>
      <c r="X17" s="1">
        <v>0.5</v>
      </c>
      <c r="Y17" s="1">
        <v>10</v>
      </c>
      <c r="Z17" s="1">
        <v>47.82</v>
      </c>
      <c r="AA17" s="1">
        <v>17</v>
      </c>
      <c r="AB17" s="1">
        <v>2679909.98</v>
      </c>
      <c r="AC17" s="1">
        <v>-1578</v>
      </c>
      <c r="AD17" s="1">
        <v>128153</v>
      </c>
      <c r="AE17" s="1">
        <v>-1.2</v>
      </c>
      <c r="AF17" s="1">
        <v>77.55</v>
      </c>
      <c r="AG17" s="1">
        <v>-1.2237389999999999</v>
      </c>
      <c r="AH17" s="1">
        <v>-0.64</v>
      </c>
      <c r="AI17" s="1" t="s">
        <v>1773</v>
      </c>
      <c r="AJ17" s="1" t="s">
        <v>3515</v>
      </c>
    </row>
    <row r="18" spans="1:36" x14ac:dyDescent="0.25">
      <c r="A18" s="2" t="s">
        <v>12</v>
      </c>
      <c r="B18" s="3" t="s">
        <v>4957</v>
      </c>
      <c r="C18" s="3">
        <v>45.64</v>
      </c>
      <c r="D18" s="3">
        <v>0.76</v>
      </c>
      <c r="E18" s="3">
        <v>0.85</v>
      </c>
      <c r="F18" s="1">
        <f>IF(INDEX(董監!D:D,H18)=0,INDEX(董監!C:C,H18),INDEX(董監!D:D,H18))</f>
        <v>10.050000000000001</v>
      </c>
      <c r="G18" s="1">
        <f t="shared" si="0"/>
        <v>42.7</v>
      </c>
      <c r="H18" s="1">
        <f>MATCH(持股比率!A18,董監!A:A,0)</f>
        <v>18</v>
      </c>
      <c r="I18" s="3">
        <v>56820154.210000001</v>
      </c>
      <c r="J18" s="3">
        <v>8554</v>
      </c>
      <c r="K18" s="28">
        <f t="shared" si="1"/>
        <v>2426221</v>
      </c>
      <c r="L18" s="27">
        <f t="shared" si="2"/>
        <v>0.4</v>
      </c>
      <c r="M18" s="3">
        <v>73.34</v>
      </c>
      <c r="N18" s="29">
        <f t="shared" si="3"/>
        <v>6.2735035999999997</v>
      </c>
      <c r="O18" s="3">
        <v>-2.54</v>
      </c>
      <c r="P18" s="3" t="str">
        <f ca="1">IF(COUNTIF(股期對照!A:A,持股比率!B18)=2,B18&amp;"-m",IF(COUNTIF(股期對照!A:A,持股比率!B18)=1,B18&amp;"-F",B18))</f>
        <v>統一-F</v>
      </c>
      <c r="Q18" s="3" t="s">
        <v>4739</v>
      </c>
      <c r="T18" s="1" t="s">
        <v>12</v>
      </c>
      <c r="U18" s="1" t="s">
        <v>1774</v>
      </c>
      <c r="V18" s="1">
        <v>45.64</v>
      </c>
      <c r="W18" s="1">
        <v>0.76</v>
      </c>
      <c r="X18" s="1">
        <v>0.85</v>
      </c>
      <c r="Y18" s="1">
        <v>10.050000000000001</v>
      </c>
      <c r="Z18" s="1">
        <v>42.7</v>
      </c>
      <c r="AA18" s="1">
        <v>18</v>
      </c>
      <c r="AB18" s="1">
        <v>56820154.210000001</v>
      </c>
      <c r="AC18" s="1">
        <v>8554</v>
      </c>
      <c r="AD18" s="1">
        <v>2426221</v>
      </c>
      <c r="AE18" s="1">
        <v>0.4</v>
      </c>
      <c r="AF18" s="1">
        <v>73.34</v>
      </c>
      <c r="AG18" s="1">
        <v>6.2735035999999997</v>
      </c>
      <c r="AH18" s="1">
        <v>-2.54</v>
      </c>
      <c r="AI18" s="1" t="s">
        <v>4307</v>
      </c>
      <c r="AJ18" s="1" t="s">
        <v>3515</v>
      </c>
    </row>
    <row r="19" spans="1:36" x14ac:dyDescent="0.25">
      <c r="A19" s="2" t="s">
        <v>13</v>
      </c>
      <c r="B19" s="3" t="s">
        <v>4958</v>
      </c>
      <c r="C19" s="3">
        <v>6.21</v>
      </c>
      <c r="D19" s="3">
        <v>0</v>
      </c>
      <c r="E19" s="3">
        <v>0.02</v>
      </c>
      <c r="F19" s="1">
        <f>IF(INDEX(董監!D:D,H19)=0,INDEX(董監!C:C,H19),INDEX(董監!D:D,H19))</f>
        <v>6.96</v>
      </c>
      <c r="G19" s="1">
        <f t="shared" si="0"/>
        <v>86.81</v>
      </c>
      <c r="H19" s="1">
        <f>MATCH(持股比率!A19,董監!A:A,0)</f>
        <v>19</v>
      </c>
      <c r="I19" s="3">
        <v>4945133.3600000003</v>
      </c>
      <c r="J19" s="3">
        <v>-5872</v>
      </c>
      <c r="K19" s="28">
        <f t="shared" si="1"/>
        <v>429287</v>
      </c>
      <c r="L19" s="27">
        <f t="shared" si="2"/>
        <v>-1.4</v>
      </c>
      <c r="M19" s="3">
        <v>12.4</v>
      </c>
      <c r="N19" s="29">
        <f t="shared" si="3"/>
        <v>-0.728128</v>
      </c>
      <c r="O19" s="3">
        <v>5.6</v>
      </c>
      <c r="P19" s="3" t="str">
        <f ca="1">IF(COUNTIF(股期對照!A:A,持股比率!B19)=2,B19&amp;"-m",IF(COUNTIF(股期對照!A:A,持股比率!B19)=1,B19&amp;"-F",B19))</f>
        <v>愛之味</v>
      </c>
      <c r="Q19" s="3" t="s">
        <v>4739</v>
      </c>
      <c r="T19" s="1" t="s">
        <v>13</v>
      </c>
      <c r="U19" s="1" t="s">
        <v>1775</v>
      </c>
      <c r="V19" s="1">
        <v>6.21</v>
      </c>
      <c r="W19" s="1">
        <v>0</v>
      </c>
      <c r="X19" s="1">
        <v>0.02</v>
      </c>
      <c r="Y19" s="1">
        <v>6.96</v>
      </c>
      <c r="Z19" s="1">
        <v>86.81</v>
      </c>
      <c r="AA19" s="1">
        <v>19</v>
      </c>
      <c r="AB19" s="1">
        <v>4945133.3600000003</v>
      </c>
      <c r="AC19" s="1">
        <v>-5872</v>
      </c>
      <c r="AD19" s="1">
        <v>429287</v>
      </c>
      <c r="AE19" s="1">
        <v>-1.4</v>
      </c>
      <c r="AF19" s="1">
        <v>12.4</v>
      </c>
      <c r="AG19" s="1">
        <v>-0.728128</v>
      </c>
      <c r="AH19" s="1">
        <v>5.6</v>
      </c>
      <c r="AI19" s="1" t="s">
        <v>1775</v>
      </c>
      <c r="AJ19" s="1" t="s">
        <v>3515</v>
      </c>
    </row>
    <row r="20" spans="1:36" x14ac:dyDescent="0.25">
      <c r="A20" s="2" t="s">
        <v>14</v>
      </c>
      <c r="B20" s="3" t="s">
        <v>4959</v>
      </c>
      <c r="C20" s="3">
        <v>2.37</v>
      </c>
      <c r="D20" s="3">
        <v>0</v>
      </c>
      <c r="E20" s="3">
        <v>0.05</v>
      </c>
      <c r="F20" s="1">
        <f>IF(INDEX(董監!D:D,H20)=0,INDEX(董監!C:C,H20),INDEX(董監!D:D,H20))</f>
        <v>3.38</v>
      </c>
      <c r="G20" s="1">
        <f t="shared" si="0"/>
        <v>94.2</v>
      </c>
      <c r="H20" s="1">
        <f>MATCH(持股比率!A20,董監!A:A,0)</f>
        <v>20</v>
      </c>
      <c r="I20" s="3">
        <v>4999990.38</v>
      </c>
      <c r="J20" s="3">
        <v>-4219</v>
      </c>
      <c r="K20" s="28">
        <f t="shared" si="1"/>
        <v>470999</v>
      </c>
      <c r="L20" s="27">
        <f t="shared" si="2"/>
        <v>-0.9</v>
      </c>
      <c r="M20" s="3">
        <v>29.53</v>
      </c>
      <c r="N20" s="29">
        <f t="shared" si="3"/>
        <v>-1.2458707</v>
      </c>
      <c r="O20" s="3">
        <v>-11.62</v>
      </c>
      <c r="P20" s="3" t="str">
        <f ca="1">IF(COUNTIF(股期對照!A:A,持股比率!B20)=2,B20&amp;"-m",IF(COUNTIF(股期對照!A:A,持股比率!B20)=1,B20&amp;"-F",B20))</f>
        <v>泰山</v>
      </c>
      <c r="Q20" s="3" t="s">
        <v>6534</v>
      </c>
      <c r="T20" s="1" t="s">
        <v>14</v>
      </c>
      <c r="U20" s="1" t="s">
        <v>1776</v>
      </c>
      <c r="V20" s="1">
        <v>2.37</v>
      </c>
      <c r="W20" s="1">
        <v>0</v>
      </c>
      <c r="X20" s="1">
        <v>0.05</v>
      </c>
      <c r="Y20" s="1">
        <v>3.38</v>
      </c>
      <c r="Z20" s="1">
        <v>94.2</v>
      </c>
      <c r="AA20" s="1">
        <v>20</v>
      </c>
      <c r="AB20" s="1">
        <v>4999990.38</v>
      </c>
      <c r="AC20" s="1">
        <v>-4219</v>
      </c>
      <c r="AD20" s="1">
        <v>470999</v>
      </c>
      <c r="AE20" s="1">
        <v>-0.9</v>
      </c>
      <c r="AF20" s="1">
        <v>29.53</v>
      </c>
      <c r="AG20" s="1">
        <v>-1.2458707</v>
      </c>
      <c r="AH20" s="1">
        <v>-11.62</v>
      </c>
      <c r="AI20" s="1" t="s">
        <v>1776</v>
      </c>
      <c r="AJ20" s="1" t="s">
        <v>3515</v>
      </c>
    </row>
    <row r="21" spans="1:36" x14ac:dyDescent="0.25">
      <c r="A21" s="2" t="s">
        <v>15</v>
      </c>
      <c r="B21" s="3" t="s">
        <v>4960</v>
      </c>
      <c r="C21" s="3">
        <v>4.21</v>
      </c>
      <c r="D21" s="3">
        <v>0</v>
      </c>
      <c r="E21" s="3">
        <v>0.01</v>
      </c>
      <c r="F21" s="1">
        <f>IF(INDEX(董監!D:D,H21)=0,INDEX(董監!C:C,H21),INDEX(董監!D:D,H21))</f>
        <v>6.75</v>
      </c>
      <c r="G21" s="1">
        <f t="shared" si="0"/>
        <v>89.03</v>
      </c>
      <c r="H21" s="1">
        <f>MATCH(持股比率!A21,董監!A:A,0)</f>
        <v>21</v>
      </c>
      <c r="I21" s="3">
        <v>3220138.87</v>
      </c>
      <c r="J21" s="3">
        <v>2635</v>
      </c>
      <c r="K21" s="28">
        <f t="shared" si="1"/>
        <v>286689</v>
      </c>
      <c r="L21" s="27">
        <f t="shared" si="2"/>
        <v>0.9</v>
      </c>
      <c r="M21" s="3">
        <v>22.87</v>
      </c>
      <c r="N21" s="29">
        <f t="shared" si="3"/>
        <v>0.60262450000000001</v>
      </c>
      <c r="O21" s="3">
        <v>-10.25</v>
      </c>
      <c r="P21" s="3" t="str">
        <f ca="1">IF(COUNTIF(股期對照!A:A,持股比率!B21)=2,B21&amp;"-m",IF(COUNTIF(股期對照!A:A,持股比率!B21)=1,B21&amp;"-F",B21))</f>
        <v>福壽</v>
      </c>
      <c r="Q21" s="3" t="s">
        <v>4739</v>
      </c>
      <c r="T21" s="1" t="s">
        <v>15</v>
      </c>
      <c r="U21" s="1" t="s">
        <v>1777</v>
      </c>
      <c r="V21" s="1">
        <v>4.21</v>
      </c>
      <c r="W21" s="1">
        <v>0</v>
      </c>
      <c r="X21" s="1">
        <v>0.01</v>
      </c>
      <c r="Y21" s="1">
        <v>6.75</v>
      </c>
      <c r="Z21" s="1">
        <v>89.03</v>
      </c>
      <c r="AA21" s="1">
        <v>21</v>
      </c>
      <c r="AB21" s="1">
        <v>3220138.87</v>
      </c>
      <c r="AC21" s="1">
        <v>2635</v>
      </c>
      <c r="AD21" s="1">
        <v>286689</v>
      </c>
      <c r="AE21" s="1">
        <v>0.9</v>
      </c>
      <c r="AF21" s="1">
        <v>22.87</v>
      </c>
      <c r="AG21" s="1">
        <v>0.60262450000000001</v>
      </c>
      <c r="AH21" s="1">
        <v>-10.25</v>
      </c>
      <c r="AI21" s="1" t="s">
        <v>1777</v>
      </c>
      <c r="AJ21" s="1" t="s">
        <v>3515</v>
      </c>
    </row>
    <row r="22" spans="1:36" x14ac:dyDescent="0.25">
      <c r="A22" s="2" t="s">
        <v>16</v>
      </c>
      <c r="B22" s="3" t="s">
        <v>4961</v>
      </c>
      <c r="C22" s="3">
        <v>8.3800000000000008</v>
      </c>
      <c r="D22" s="3">
        <v>0</v>
      </c>
      <c r="E22" s="3">
        <v>0.17</v>
      </c>
      <c r="F22" s="1">
        <f>IF(INDEX(董監!D:D,H22)=0,INDEX(董監!C:C,H22),INDEX(董監!D:D,H22))</f>
        <v>21.11</v>
      </c>
      <c r="G22" s="1">
        <f t="shared" si="0"/>
        <v>70.34</v>
      </c>
      <c r="H22" s="1">
        <f>MATCH(持股比率!A22,董監!A:A,0)</f>
        <v>22</v>
      </c>
      <c r="I22" s="3">
        <v>1770779.44</v>
      </c>
      <c r="J22" s="3">
        <v>2399</v>
      </c>
      <c r="K22" s="28">
        <f t="shared" si="1"/>
        <v>124557</v>
      </c>
      <c r="L22" s="27">
        <f t="shared" si="2"/>
        <v>1.9</v>
      </c>
      <c r="M22" s="3">
        <v>15.95</v>
      </c>
      <c r="N22" s="29">
        <f t="shared" si="3"/>
        <v>0.38264049999999994</v>
      </c>
      <c r="O22" s="3">
        <v>-10.11</v>
      </c>
      <c r="P22" s="3" t="str">
        <f ca="1">IF(COUNTIF(股期對照!A:A,持股比率!B22)=2,B22&amp;"-m",IF(COUNTIF(股期對照!A:A,持股比率!B22)=1,B22&amp;"-F",B22))</f>
        <v>台榮</v>
      </c>
      <c r="Q22" s="3" t="s">
        <v>6533</v>
      </c>
      <c r="T22" s="1" t="s">
        <v>16</v>
      </c>
      <c r="U22" s="1" t="s">
        <v>1778</v>
      </c>
      <c r="V22" s="1">
        <v>8.3800000000000008</v>
      </c>
      <c r="W22" s="1">
        <v>0</v>
      </c>
      <c r="X22" s="1">
        <v>0.17</v>
      </c>
      <c r="Y22" s="1">
        <v>21.11</v>
      </c>
      <c r="Z22" s="1">
        <v>70.34</v>
      </c>
      <c r="AA22" s="1">
        <v>22</v>
      </c>
      <c r="AB22" s="1">
        <v>1770779.44</v>
      </c>
      <c r="AC22" s="1">
        <v>2399</v>
      </c>
      <c r="AD22" s="1">
        <v>124557</v>
      </c>
      <c r="AE22" s="1">
        <v>1.9</v>
      </c>
      <c r="AF22" s="1">
        <v>15.95</v>
      </c>
      <c r="AG22" s="1">
        <v>0.38264049999999994</v>
      </c>
      <c r="AH22" s="1">
        <v>-10.11</v>
      </c>
      <c r="AI22" s="1" t="s">
        <v>1778</v>
      </c>
      <c r="AJ22" s="1" t="s">
        <v>3515</v>
      </c>
    </row>
    <row r="23" spans="1:36" x14ac:dyDescent="0.25">
      <c r="A23" s="2" t="s">
        <v>17</v>
      </c>
      <c r="B23" s="3" t="s">
        <v>4962</v>
      </c>
      <c r="C23" s="3">
        <v>0.88</v>
      </c>
      <c r="D23" s="3">
        <v>0</v>
      </c>
      <c r="E23" s="3">
        <v>0</v>
      </c>
      <c r="F23" s="1">
        <f>IF(INDEX(董監!D:D,H23)=0,INDEX(董監!C:C,H23),INDEX(董監!D:D,H23))</f>
        <v>6.58</v>
      </c>
      <c r="G23" s="1">
        <f t="shared" si="0"/>
        <v>92.54</v>
      </c>
      <c r="H23" s="1">
        <f>MATCH(持股比率!A23,董監!A:A,0)</f>
        <v>23</v>
      </c>
      <c r="I23" s="3">
        <v>2187030.5099999998</v>
      </c>
      <c r="J23" s="3">
        <v>76</v>
      </c>
      <c r="K23" s="28">
        <f t="shared" si="1"/>
        <v>202388</v>
      </c>
      <c r="L23" s="27">
        <f t="shared" si="2"/>
        <v>0</v>
      </c>
      <c r="M23" s="3">
        <v>43.65</v>
      </c>
      <c r="N23" s="29">
        <f t="shared" si="3"/>
        <v>3.3174000000000002E-2</v>
      </c>
      <c r="O23" s="3">
        <v>-9.7100000000000009</v>
      </c>
      <c r="P23" s="3" t="str">
        <f ca="1">IF(COUNTIF(股期對照!A:A,持股比率!B23)=2,B23&amp;"-m",IF(COUNTIF(股期對照!A:A,持股比率!B23)=1,B23&amp;"-F",B23))</f>
        <v>福懋油</v>
      </c>
      <c r="Q23" s="3" t="s">
        <v>4739</v>
      </c>
      <c r="T23" s="1" t="s">
        <v>17</v>
      </c>
      <c r="U23" s="1" t="s">
        <v>1779</v>
      </c>
      <c r="V23" s="1">
        <v>0.88</v>
      </c>
      <c r="W23" s="1">
        <v>0</v>
      </c>
      <c r="X23" s="1">
        <v>0</v>
      </c>
      <c r="Y23" s="1">
        <v>6.58</v>
      </c>
      <c r="Z23" s="1">
        <v>92.54</v>
      </c>
      <c r="AA23" s="1">
        <v>23</v>
      </c>
      <c r="AB23" s="1">
        <v>2187030.5099999998</v>
      </c>
      <c r="AC23" s="1">
        <v>76</v>
      </c>
      <c r="AD23" s="1">
        <v>202388</v>
      </c>
      <c r="AE23" s="1">
        <v>0</v>
      </c>
      <c r="AF23" s="1">
        <v>43.65</v>
      </c>
      <c r="AG23" s="1">
        <v>3.3174000000000002E-2</v>
      </c>
      <c r="AH23" s="1">
        <v>-9.7100000000000009</v>
      </c>
      <c r="AI23" s="1" t="s">
        <v>1779</v>
      </c>
      <c r="AJ23" s="1" t="s">
        <v>3515</v>
      </c>
    </row>
    <row r="24" spans="1:36" x14ac:dyDescent="0.25">
      <c r="A24" s="2" t="s">
        <v>18</v>
      </c>
      <c r="B24" s="3" t="s">
        <v>4963</v>
      </c>
      <c r="C24" s="3">
        <v>6.87</v>
      </c>
      <c r="D24" s="3">
        <v>0.18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89.19</v>
      </c>
      <c r="H24" s="1">
        <f>MATCH(持股比率!A24,董監!A:A,0)</f>
        <v>24</v>
      </c>
      <c r="I24" s="3">
        <v>9150895.9100000001</v>
      </c>
      <c r="J24" s="3">
        <v>-2074</v>
      </c>
      <c r="K24" s="28">
        <f t="shared" si="1"/>
        <v>816168</v>
      </c>
      <c r="L24" s="27">
        <f t="shared" si="2"/>
        <v>-0.3</v>
      </c>
      <c r="M24" s="3">
        <v>52.21</v>
      </c>
      <c r="N24" s="29">
        <f t="shared" si="3"/>
        <v>-1.0828354</v>
      </c>
      <c r="O24" s="3">
        <v>-4.3600000000000003</v>
      </c>
      <c r="P24" s="3" t="str">
        <f ca="1">IF(COUNTIF(股期對照!A:A,持股比率!B24)=2,B24&amp;"-m",IF(COUNTIF(股期對照!A:A,持股比率!B24)=1,B24&amp;"-F",B24))</f>
        <v>佳格</v>
      </c>
      <c r="Q24" s="3" t="s">
        <v>6533</v>
      </c>
      <c r="T24" s="1" t="s">
        <v>18</v>
      </c>
      <c r="U24" s="1" t="s">
        <v>1780</v>
      </c>
      <c r="V24" s="1">
        <v>6.87</v>
      </c>
      <c r="W24" s="1">
        <v>0.18</v>
      </c>
      <c r="X24" s="1">
        <v>0.56000000000000005</v>
      </c>
      <c r="Y24" s="1">
        <v>3.2</v>
      </c>
      <c r="Z24" s="1">
        <v>89.19</v>
      </c>
      <c r="AA24" s="1">
        <v>24</v>
      </c>
      <c r="AB24" s="1">
        <v>9150895.9100000001</v>
      </c>
      <c r="AC24" s="1">
        <v>-2074</v>
      </c>
      <c r="AD24" s="1">
        <v>816168</v>
      </c>
      <c r="AE24" s="1">
        <v>-0.3</v>
      </c>
      <c r="AF24" s="1">
        <v>52.21</v>
      </c>
      <c r="AG24" s="1">
        <v>-1.0828354</v>
      </c>
      <c r="AH24" s="1">
        <v>-4.3600000000000003</v>
      </c>
      <c r="AI24" s="1" t="s">
        <v>1780</v>
      </c>
      <c r="AJ24" s="1" t="s">
        <v>3515</v>
      </c>
    </row>
    <row r="25" spans="1:36" x14ac:dyDescent="0.25">
      <c r="A25" s="2" t="s">
        <v>19</v>
      </c>
      <c r="B25" s="3" t="s">
        <v>4964</v>
      </c>
      <c r="C25" s="3">
        <v>11.52</v>
      </c>
      <c r="D25" s="3">
        <v>0.27</v>
      </c>
      <c r="E25" s="3">
        <v>0</v>
      </c>
      <c r="F25" s="1">
        <f>IF(INDEX(董監!D:D,H25)=0,INDEX(董監!C:C,H25),INDEX(董監!D:D,H25))</f>
        <v>25.04</v>
      </c>
      <c r="G25" s="1">
        <f t="shared" si="0"/>
        <v>63.17</v>
      </c>
      <c r="H25" s="1">
        <f>MATCH(持股比率!A25,董監!A:A,0)</f>
        <v>25</v>
      </c>
      <c r="I25" s="3">
        <v>12814982.15</v>
      </c>
      <c r="J25" s="3">
        <v>267</v>
      </c>
      <c r="K25" s="28">
        <f t="shared" si="1"/>
        <v>809522</v>
      </c>
      <c r="L25" s="27">
        <f t="shared" si="2"/>
        <v>0</v>
      </c>
      <c r="M25" s="3">
        <v>47.1</v>
      </c>
      <c r="N25" s="29">
        <f t="shared" si="3"/>
        <v>0.12575700000000001</v>
      </c>
      <c r="O25" s="3">
        <v>0.1</v>
      </c>
      <c r="P25" s="3" t="str">
        <f ca="1">IF(COUNTIF(股期對照!A:A,持股比率!B25)=2,B25&amp;"-m",IF(COUNTIF(股期對照!A:A,持股比率!B25)=1,B25&amp;"-F",B25))</f>
        <v>聯華</v>
      </c>
      <c r="Q25" s="3" t="s">
        <v>4739</v>
      </c>
      <c r="T25" s="1" t="s">
        <v>19</v>
      </c>
      <c r="U25" s="1" t="s">
        <v>1781</v>
      </c>
      <c r="V25" s="1">
        <v>11.52</v>
      </c>
      <c r="W25" s="1">
        <v>0.27</v>
      </c>
      <c r="X25" s="1">
        <v>0</v>
      </c>
      <c r="Y25" s="1">
        <v>25.04</v>
      </c>
      <c r="Z25" s="1">
        <v>63.17</v>
      </c>
      <c r="AA25" s="1">
        <v>25</v>
      </c>
      <c r="AB25" s="1">
        <v>12814982.15</v>
      </c>
      <c r="AC25" s="1">
        <v>267</v>
      </c>
      <c r="AD25" s="1">
        <v>809522</v>
      </c>
      <c r="AE25" s="1">
        <v>0</v>
      </c>
      <c r="AF25" s="1">
        <v>47.1</v>
      </c>
      <c r="AG25" s="1">
        <v>0.12575700000000001</v>
      </c>
      <c r="AH25" s="1">
        <v>0.1</v>
      </c>
      <c r="AI25" s="1" t="s">
        <v>1781</v>
      </c>
      <c r="AJ25" s="1" t="s">
        <v>3515</v>
      </c>
    </row>
    <row r="26" spans="1:36" x14ac:dyDescent="0.25">
      <c r="A26" s="2" t="s">
        <v>20</v>
      </c>
      <c r="B26" s="3" t="s">
        <v>4965</v>
      </c>
      <c r="C26" s="3">
        <v>1.29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74.31</v>
      </c>
      <c r="H26" s="1">
        <f>MATCH(持股比率!A26,董監!A:A,0)</f>
        <v>26</v>
      </c>
      <c r="I26" s="3">
        <v>1833251.65</v>
      </c>
      <c r="J26" s="3">
        <v>-1915</v>
      </c>
      <c r="K26" s="28">
        <f t="shared" si="1"/>
        <v>136229</v>
      </c>
      <c r="L26" s="27">
        <f t="shared" si="2"/>
        <v>-1.4</v>
      </c>
      <c r="M26" s="3">
        <v>59.62</v>
      </c>
      <c r="N26" s="29">
        <f t="shared" si="3"/>
        <v>-1.1417229999999998</v>
      </c>
      <c r="O26" s="3">
        <v>-1.01</v>
      </c>
      <c r="P26" s="3" t="str">
        <f ca="1">IF(COUNTIF(股期對照!A:A,持股比率!B26)=2,B26&amp;"-m",IF(COUNTIF(股期對照!A:A,持股比率!B26)=1,B26&amp;"-F",B26))</f>
        <v>聯華食</v>
      </c>
      <c r="Q26" s="3" t="s">
        <v>4739</v>
      </c>
      <c r="T26" s="1" t="s">
        <v>20</v>
      </c>
      <c r="U26" s="1" t="s">
        <v>1782</v>
      </c>
      <c r="V26" s="1">
        <v>1.29</v>
      </c>
      <c r="W26" s="1">
        <v>0.03</v>
      </c>
      <c r="X26" s="1">
        <v>0</v>
      </c>
      <c r="Y26" s="1">
        <v>24.37</v>
      </c>
      <c r="Z26" s="1">
        <v>74.31</v>
      </c>
      <c r="AA26" s="1">
        <v>26</v>
      </c>
      <c r="AB26" s="1">
        <v>1833251.65</v>
      </c>
      <c r="AC26" s="1">
        <v>-1915</v>
      </c>
      <c r="AD26" s="1">
        <v>136229</v>
      </c>
      <c r="AE26" s="1">
        <v>-1.4</v>
      </c>
      <c r="AF26" s="1">
        <v>59.62</v>
      </c>
      <c r="AG26" s="1">
        <v>-1.1417229999999998</v>
      </c>
      <c r="AH26" s="1">
        <v>-1.01</v>
      </c>
      <c r="AI26" s="1" t="s">
        <v>1782</v>
      </c>
      <c r="AJ26" s="1" t="s">
        <v>3515</v>
      </c>
    </row>
    <row r="27" spans="1:36" x14ac:dyDescent="0.25">
      <c r="A27" s="2" t="s">
        <v>21</v>
      </c>
      <c r="B27" s="3" t="s">
        <v>4966</v>
      </c>
      <c r="C27" s="3">
        <v>1.61</v>
      </c>
      <c r="D27" s="3">
        <v>0.33</v>
      </c>
      <c r="E27" s="3">
        <v>0.01</v>
      </c>
      <c r="F27" s="1">
        <f>IF(INDEX(董監!D:D,H27)=0,INDEX(董監!C:C,H27),INDEX(董監!D:D,H27))</f>
        <v>67.400000000000006</v>
      </c>
      <c r="G27" s="1">
        <f t="shared" si="0"/>
        <v>30.649999999999991</v>
      </c>
      <c r="H27" s="1">
        <f>MATCH(持股比率!A27,董監!A:A,0)</f>
        <v>27</v>
      </c>
      <c r="I27" s="3">
        <v>1599749.15</v>
      </c>
      <c r="J27" s="3">
        <v>51</v>
      </c>
      <c r="K27" s="28">
        <f t="shared" si="1"/>
        <v>49032</v>
      </c>
      <c r="L27" s="27">
        <f t="shared" si="2"/>
        <v>0.1</v>
      </c>
      <c r="M27" s="3">
        <v>161.15</v>
      </c>
      <c r="N27" s="29">
        <f t="shared" si="3"/>
        <v>8.2186499999999996E-2</v>
      </c>
      <c r="O27" s="3">
        <v>-3</v>
      </c>
      <c r="P27" s="3" t="str">
        <f ca="1">IF(COUNTIF(股期對照!A:A,持股比率!B27)=2,B27&amp;"-m",IF(COUNTIF(股期對照!A:A,持股比率!B27)=1,B27&amp;"-F",B27))</f>
        <v>大統益</v>
      </c>
      <c r="Q27" s="3" t="s">
        <v>6535</v>
      </c>
      <c r="T27" s="1" t="s">
        <v>21</v>
      </c>
      <c r="U27" s="1" t="s">
        <v>1783</v>
      </c>
      <c r="V27" s="1">
        <v>1.61</v>
      </c>
      <c r="W27" s="1">
        <v>0.33</v>
      </c>
      <c r="X27" s="1">
        <v>0.01</v>
      </c>
      <c r="Y27" s="1">
        <v>67.400000000000006</v>
      </c>
      <c r="Z27" s="1">
        <v>30.649999999999991</v>
      </c>
      <c r="AA27" s="1">
        <v>27</v>
      </c>
      <c r="AB27" s="1">
        <v>1599749.15</v>
      </c>
      <c r="AC27" s="1">
        <v>51</v>
      </c>
      <c r="AD27" s="1">
        <v>49032</v>
      </c>
      <c r="AE27" s="1">
        <v>0.1</v>
      </c>
      <c r="AF27" s="1">
        <v>161.15</v>
      </c>
      <c r="AG27" s="1">
        <v>8.2186499999999996E-2</v>
      </c>
      <c r="AH27" s="1">
        <v>-3</v>
      </c>
      <c r="AI27" s="1" t="s">
        <v>1783</v>
      </c>
      <c r="AJ27" s="1" t="s">
        <v>3515</v>
      </c>
    </row>
    <row r="28" spans="1:36" x14ac:dyDescent="0.25">
      <c r="A28" s="2" t="s">
        <v>22</v>
      </c>
      <c r="B28" s="3" t="s">
        <v>4967</v>
      </c>
      <c r="C28" s="3">
        <v>5.28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71.960000000000008</v>
      </c>
      <c r="H28" s="1">
        <f>MATCH(持股比率!A28,董監!A:A,0)</f>
        <v>28</v>
      </c>
      <c r="I28" s="3">
        <v>905919.48</v>
      </c>
      <c r="J28" s="3">
        <v>-94</v>
      </c>
      <c r="K28" s="28">
        <f t="shared" si="1"/>
        <v>65190</v>
      </c>
      <c r="L28" s="27">
        <f t="shared" si="2"/>
        <v>-0.1</v>
      </c>
      <c r="M28" s="3">
        <v>34.69</v>
      </c>
      <c r="N28" s="29">
        <f t="shared" si="3"/>
        <v>-3.2608599999999995E-2</v>
      </c>
      <c r="O28" s="3">
        <v>-4.43</v>
      </c>
      <c r="P28" s="3" t="str">
        <f ca="1">IF(COUNTIF(股期對照!A:A,持股比率!B28)=2,B28&amp;"-m",IF(COUNTIF(股期對照!A:A,持股比率!B28)=1,B28&amp;"-F",B28))</f>
        <v>天仁</v>
      </c>
      <c r="Q28" s="3" t="s">
        <v>6533</v>
      </c>
      <c r="T28" s="1" t="s">
        <v>22</v>
      </c>
      <c r="U28" s="1" t="s">
        <v>1784</v>
      </c>
      <c r="V28" s="1">
        <v>5.28</v>
      </c>
      <c r="W28" s="1">
        <v>0.06</v>
      </c>
      <c r="X28" s="1">
        <v>9.26</v>
      </c>
      <c r="Y28" s="1">
        <v>13.44</v>
      </c>
      <c r="Z28" s="1">
        <v>71.960000000000008</v>
      </c>
      <c r="AA28" s="1">
        <v>28</v>
      </c>
      <c r="AB28" s="1">
        <v>905919.48</v>
      </c>
      <c r="AC28" s="1">
        <v>-94</v>
      </c>
      <c r="AD28" s="1">
        <v>65190</v>
      </c>
      <c r="AE28" s="1">
        <v>-0.1</v>
      </c>
      <c r="AF28" s="1">
        <v>34.69</v>
      </c>
      <c r="AG28" s="1">
        <v>-3.2608599999999995E-2</v>
      </c>
      <c r="AH28" s="1">
        <v>-4.43</v>
      </c>
      <c r="AI28" s="1" t="s">
        <v>1784</v>
      </c>
      <c r="AJ28" s="1" t="s">
        <v>3515</v>
      </c>
    </row>
    <row r="29" spans="1:36" x14ac:dyDescent="0.25">
      <c r="A29" s="2" t="s">
        <v>23</v>
      </c>
      <c r="B29" s="3" t="s">
        <v>4968</v>
      </c>
      <c r="C29" s="3">
        <v>3.86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81.38</v>
      </c>
      <c r="H29" s="1">
        <f>MATCH(持股比率!A29,董監!A:A,0)</f>
        <v>29</v>
      </c>
      <c r="I29" s="3">
        <v>4018710.94</v>
      </c>
      <c r="J29" s="3">
        <v>-275</v>
      </c>
      <c r="K29" s="28">
        <f t="shared" si="1"/>
        <v>327043</v>
      </c>
      <c r="L29" s="27">
        <f t="shared" si="2"/>
        <v>-0.1</v>
      </c>
      <c r="M29" s="3">
        <v>34.69</v>
      </c>
      <c r="N29" s="29">
        <f t="shared" si="3"/>
        <v>-9.5397499999999996E-2</v>
      </c>
      <c r="O29" s="3">
        <v>-2.23</v>
      </c>
      <c r="P29" s="3" t="str">
        <f ca="1">IF(COUNTIF(股期對照!A:A,持股比率!B29)=2,B29&amp;"-m",IF(COUNTIF(股期對照!A:A,持股比率!B29)=1,B29&amp;"-F",B29))</f>
        <v>黑松</v>
      </c>
      <c r="Q29" s="3" t="s">
        <v>4739</v>
      </c>
      <c r="T29" s="1" t="s">
        <v>23</v>
      </c>
      <c r="U29" s="1" t="s">
        <v>1785</v>
      </c>
      <c r="V29" s="1">
        <v>3.86</v>
      </c>
      <c r="W29" s="1">
        <v>0.04</v>
      </c>
      <c r="X29" s="1">
        <v>0.02</v>
      </c>
      <c r="Y29" s="1">
        <v>14.7</v>
      </c>
      <c r="Z29" s="1">
        <v>81.38</v>
      </c>
      <c r="AA29" s="1">
        <v>29</v>
      </c>
      <c r="AB29" s="1">
        <v>4018710.94</v>
      </c>
      <c r="AC29" s="1">
        <v>-275</v>
      </c>
      <c r="AD29" s="1">
        <v>327043</v>
      </c>
      <c r="AE29" s="1">
        <v>-0.1</v>
      </c>
      <c r="AF29" s="1">
        <v>34.69</v>
      </c>
      <c r="AG29" s="1">
        <v>-9.5397499999999996E-2</v>
      </c>
      <c r="AH29" s="1">
        <v>-2.23</v>
      </c>
      <c r="AI29" s="1" t="s">
        <v>1785</v>
      </c>
      <c r="AJ29" s="1" t="s">
        <v>3515</v>
      </c>
    </row>
    <row r="30" spans="1:36" x14ac:dyDescent="0.25">
      <c r="A30" s="2" t="s">
        <v>24</v>
      </c>
      <c r="B30" s="3" t="s">
        <v>4969</v>
      </c>
      <c r="C30" s="3">
        <v>0.15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51.730000000000004</v>
      </c>
      <c r="H30" s="1">
        <f>MATCH(持股比率!A30,董監!A:A,0)</f>
        <v>30</v>
      </c>
      <c r="I30" s="3">
        <v>1043979.85</v>
      </c>
      <c r="J30" s="3">
        <v>-66</v>
      </c>
      <c r="K30" s="28">
        <f t="shared" si="1"/>
        <v>54005</v>
      </c>
      <c r="L30" s="27">
        <f t="shared" si="2"/>
        <v>-0.1</v>
      </c>
      <c r="M30" s="3">
        <v>31.97</v>
      </c>
      <c r="N30" s="29">
        <f t="shared" si="3"/>
        <v>-2.11002E-2</v>
      </c>
      <c r="O30" s="3">
        <v>0</v>
      </c>
      <c r="P30" s="3" t="str">
        <f ca="1">IF(COUNTIF(股期對照!A:A,持股比率!B30)=2,B30&amp;"-m",IF(COUNTIF(股期對照!A:A,持股比率!B30)=1,B30&amp;"-F",B30))</f>
        <v>興泰</v>
      </c>
      <c r="Q30" s="3" t="s">
        <v>4739</v>
      </c>
      <c r="T30" s="1" t="s">
        <v>24</v>
      </c>
      <c r="U30" s="1" t="s">
        <v>1786</v>
      </c>
      <c r="V30" s="1">
        <v>0.15</v>
      </c>
      <c r="W30" s="1">
        <v>0</v>
      </c>
      <c r="X30" s="1">
        <v>0</v>
      </c>
      <c r="Y30" s="1">
        <v>48.12</v>
      </c>
      <c r="Z30" s="1">
        <v>51.730000000000004</v>
      </c>
      <c r="AA30" s="1">
        <v>30</v>
      </c>
      <c r="AB30" s="1">
        <v>1043979.85</v>
      </c>
      <c r="AC30" s="1">
        <v>-66</v>
      </c>
      <c r="AD30" s="1">
        <v>54005</v>
      </c>
      <c r="AE30" s="1">
        <v>-0.1</v>
      </c>
      <c r="AF30" s="1">
        <v>31.97</v>
      </c>
      <c r="AG30" s="1">
        <v>-2.11002E-2</v>
      </c>
      <c r="AH30" s="1">
        <v>0</v>
      </c>
      <c r="AI30" s="1" t="s">
        <v>1786</v>
      </c>
      <c r="AJ30" s="1" t="s">
        <v>3515</v>
      </c>
    </row>
    <row r="31" spans="1:36" x14ac:dyDescent="0.25">
      <c r="A31" s="2" t="s">
        <v>25</v>
      </c>
      <c r="B31" s="3" t="s">
        <v>4970</v>
      </c>
      <c r="C31" s="3">
        <v>0.27</v>
      </c>
      <c r="D31" s="3">
        <v>0</v>
      </c>
      <c r="E31" s="3">
        <v>0.01</v>
      </c>
      <c r="F31" s="1">
        <f>IF(INDEX(董監!D:D,H31)=0,INDEX(董監!C:C,H31),INDEX(董監!D:D,H31))</f>
        <v>13.19</v>
      </c>
      <c r="G31" s="1">
        <f t="shared" si="0"/>
        <v>86.53</v>
      </c>
      <c r="H31" s="1">
        <f>MATCH(持股比率!A31,董監!A:A,0)</f>
        <v>31</v>
      </c>
      <c r="I31" s="3">
        <v>1083425.1000000001</v>
      </c>
      <c r="J31" s="3">
        <v>66</v>
      </c>
      <c r="K31" s="28">
        <f t="shared" si="1"/>
        <v>93749</v>
      </c>
      <c r="L31" s="27">
        <f t="shared" si="2"/>
        <v>0.1</v>
      </c>
      <c r="M31" s="3">
        <v>15.82</v>
      </c>
      <c r="N31" s="29">
        <f t="shared" si="3"/>
        <v>1.0441200000000001E-2</v>
      </c>
      <c r="O31" s="3">
        <v>4.1100000000000003</v>
      </c>
      <c r="P31" s="3" t="str">
        <f ca="1">IF(COUNTIF(股期對照!A:A,持股比率!B31)=2,B31&amp;"-m",IF(COUNTIF(股期對照!A:A,持股比率!B31)=1,B31&amp;"-F",B31))</f>
        <v>宏亞</v>
      </c>
      <c r="Q31" s="3" t="s">
        <v>4739</v>
      </c>
      <c r="T31" s="1" t="s">
        <v>25</v>
      </c>
      <c r="U31" s="1" t="s">
        <v>1787</v>
      </c>
      <c r="V31" s="1">
        <v>0.27</v>
      </c>
      <c r="W31" s="1">
        <v>0</v>
      </c>
      <c r="X31" s="1">
        <v>0.01</v>
      </c>
      <c r="Y31" s="1">
        <v>13.19</v>
      </c>
      <c r="Z31" s="1">
        <v>86.53</v>
      </c>
      <c r="AA31" s="1">
        <v>31</v>
      </c>
      <c r="AB31" s="1">
        <v>1083425.1000000001</v>
      </c>
      <c r="AC31" s="1">
        <v>66</v>
      </c>
      <c r="AD31" s="1">
        <v>93749</v>
      </c>
      <c r="AE31" s="1">
        <v>0.1</v>
      </c>
      <c r="AF31" s="1">
        <v>15.82</v>
      </c>
      <c r="AG31" s="1">
        <v>1.0441200000000001E-2</v>
      </c>
      <c r="AH31" s="1">
        <v>4.1100000000000003</v>
      </c>
      <c r="AI31" s="1" t="s">
        <v>1787</v>
      </c>
      <c r="AJ31" s="1" t="s">
        <v>3515</v>
      </c>
    </row>
    <row r="32" spans="1:36" x14ac:dyDescent="0.25">
      <c r="A32" s="2" t="s">
        <v>26</v>
      </c>
      <c r="B32" s="3" t="s">
        <v>4971</v>
      </c>
      <c r="C32" s="3">
        <v>0.39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88.58</v>
      </c>
      <c r="H32" s="1">
        <f>MATCH(持股比率!A32,董監!A:A,0)</f>
        <v>32</v>
      </c>
      <c r="I32" s="3">
        <v>350097</v>
      </c>
      <c r="J32" s="3">
        <v>21</v>
      </c>
      <c r="K32" s="28">
        <f t="shared" si="1"/>
        <v>31012</v>
      </c>
      <c r="L32" s="27">
        <f t="shared" si="2"/>
        <v>0.1</v>
      </c>
      <c r="M32" s="3">
        <v>53.03</v>
      </c>
      <c r="N32" s="29">
        <f t="shared" si="3"/>
        <v>1.1136300000000002E-2</v>
      </c>
      <c r="O32" s="3">
        <v>-5.88</v>
      </c>
      <c r="P32" s="3" t="str">
        <f ca="1">IF(COUNTIF(股期對照!A:A,持股比率!B32)=2,B32&amp;"-m",IF(COUNTIF(股期對照!A:A,持股比率!B32)=1,B32&amp;"-F",B32))</f>
        <v>茂生農經</v>
      </c>
      <c r="Q32" s="3" t="s">
        <v>6536</v>
      </c>
      <c r="T32" s="1" t="s">
        <v>26</v>
      </c>
      <c r="U32" s="1" t="s">
        <v>1788</v>
      </c>
      <c r="V32" s="1">
        <v>0.39</v>
      </c>
      <c r="W32" s="1">
        <v>0</v>
      </c>
      <c r="X32" s="1">
        <v>0</v>
      </c>
      <c r="Y32" s="1">
        <v>11.03</v>
      </c>
      <c r="Z32" s="1">
        <v>88.58</v>
      </c>
      <c r="AA32" s="1">
        <v>32</v>
      </c>
      <c r="AB32" s="1">
        <v>350097</v>
      </c>
      <c r="AC32" s="1">
        <v>21</v>
      </c>
      <c r="AD32" s="1">
        <v>31012</v>
      </c>
      <c r="AE32" s="1">
        <v>0.1</v>
      </c>
      <c r="AF32" s="1">
        <v>53.03</v>
      </c>
      <c r="AG32" s="1">
        <v>1.1136300000000002E-2</v>
      </c>
      <c r="AH32" s="1">
        <v>-5.88</v>
      </c>
      <c r="AI32" s="1" t="s">
        <v>1788</v>
      </c>
      <c r="AJ32" s="1" t="s">
        <v>3516</v>
      </c>
    </row>
    <row r="33" spans="1:36" x14ac:dyDescent="0.25">
      <c r="A33" s="2" t="s">
        <v>27</v>
      </c>
      <c r="B33" s="3" t="s">
        <v>4972</v>
      </c>
      <c r="C33" s="3">
        <v>4.46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41.12</v>
      </c>
      <c r="H33" s="1">
        <f>MATCH(持股比率!A33,董監!A:A,0)</f>
        <v>33</v>
      </c>
      <c r="I33" s="3">
        <v>338421.6</v>
      </c>
      <c r="J33" s="3">
        <v>-36</v>
      </c>
      <c r="K33" s="28">
        <f t="shared" si="1"/>
        <v>13916</v>
      </c>
      <c r="L33" s="27">
        <f t="shared" si="2"/>
        <v>-0.3</v>
      </c>
      <c r="M33" s="3">
        <v>439.96</v>
      </c>
      <c r="N33" s="29">
        <f t="shared" si="3"/>
        <v>-0.15838559999999999</v>
      </c>
      <c r="O33" s="3">
        <v>7.06</v>
      </c>
      <c r="P33" s="3" t="str">
        <f ca="1">IF(COUNTIF(股期對照!A:A,持股比率!B33)=2,B33&amp;"-m",IF(COUNTIF(股期對照!A:A,持股比率!B33)=1,B33&amp;"-F",B33))</f>
        <v>鮮活果汁-KY</v>
      </c>
      <c r="Q33" s="3" t="s">
        <v>4739</v>
      </c>
      <c r="T33" s="1" t="s">
        <v>27</v>
      </c>
      <c r="U33" s="1" t="s">
        <v>1789</v>
      </c>
      <c r="V33" s="1">
        <v>4.46</v>
      </c>
      <c r="W33" s="1">
        <v>0</v>
      </c>
      <c r="X33" s="1">
        <v>0.03</v>
      </c>
      <c r="Y33" s="1">
        <v>54.39</v>
      </c>
      <c r="Z33" s="1">
        <v>41.12</v>
      </c>
      <c r="AA33" s="1">
        <v>33</v>
      </c>
      <c r="AB33" s="1">
        <v>338421.6</v>
      </c>
      <c r="AC33" s="1">
        <v>-36</v>
      </c>
      <c r="AD33" s="1">
        <v>13916</v>
      </c>
      <c r="AE33" s="1">
        <v>-0.3</v>
      </c>
      <c r="AF33" s="1">
        <v>439.96</v>
      </c>
      <c r="AG33" s="1">
        <v>-0.15838559999999999</v>
      </c>
      <c r="AH33" s="1">
        <v>7.06</v>
      </c>
      <c r="AI33" s="1" t="s">
        <v>1789</v>
      </c>
      <c r="AJ33" s="1" t="s">
        <v>3515</v>
      </c>
    </row>
    <row r="34" spans="1:36" x14ac:dyDescent="0.25">
      <c r="A34" s="2" t="s">
        <v>28</v>
      </c>
      <c r="B34" s="3" t="s">
        <v>4973</v>
      </c>
      <c r="C34" s="3">
        <v>72.64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-15.879999999999995</v>
      </c>
      <c r="H34" s="1">
        <f>MATCH(持股比率!A34,董監!A:A,0)</f>
        <v>34</v>
      </c>
      <c r="I34" s="3">
        <v>368197.91</v>
      </c>
      <c r="J34" s="3">
        <v>-6</v>
      </c>
      <c r="K34" s="28">
        <f t="shared" si="1"/>
        <v>-5847</v>
      </c>
      <c r="L34" s="27">
        <f t="shared" si="2"/>
        <v>0.1</v>
      </c>
      <c r="M34" s="3">
        <v>15.53</v>
      </c>
      <c r="N34" s="29">
        <f t="shared" si="3"/>
        <v>-9.3179999999999988E-4</v>
      </c>
      <c r="O34" s="3">
        <v>15.28</v>
      </c>
      <c r="P34" s="3" t="str">
        <f ca="1">IF(COUNTIF(股期對照!A:A,持股比率!B34)=2,B34&amp;"-m",IF(COUNTIF(股期對照!A:A,持股比率!B34)=1,B34&amp;"-F",B34))</f>
        <v>其祥-KY</v>
      </c>
      <c r="Q34" s="3" t="s">
        <v>6532</v>
      </c>
      <c r="T34" s="1" t="s">
        <v>28</v>
      </c>
      <c r="U34" s="1" t="s">
        <v>1790</v>
      </c>
      <c r="V34" s="1">
        <v>72.64</v>
      </c>
      <c r="W34" s="1">
        <v>0</v>
      </c>
      <c r="X34" s="1">
        <v>0</v>
      </c>
      <c r="Y34" s="1">
        <v>43.24</v>
      </c>
      <c r="Z34" s="1">
        <v>-15.879999999999995</v>
      </c>
      <c r="AA34" s="1">
        <v>34</v>
      </c>
      <c r="AB34" s="1">
        <v>368197.91</v>
      </c>
      <c r="AC34" s="1">
        <v>-6</v>
      </c>
      <c r="AD34" s="1">
        <v>-5847</v>
      </c>
      <c r="AE34" s="1">
        <v>0.1</v>
      </c>
      <c r="AF34" s="1">
        <v>15.53</v>
      </c>
      <c r="AG34" s="1">
        <v>-9.3179999999999988E-4</v>
      </c>
      <c r="AH34" s="1">
        <v>15.28</v>
      </c>
      <c r="AI34" s="1" t="s">
        <v>1790</v>
      </c>
      <c r="AJ34" s="1" t="s">
        <v>3515</v>
      </c>
    </row>
    <row r="35" spans="1:36" x14ac:dyDescent="0.25">
      <c r="A35" s="2" t="s">
        <v>29</v>
      </c>
      <c r="B35" s="3" t="s">
        <v>4974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3">
        <v>-3</v>
      </c>
      <c r="K35" s="28">
        <f t="shared" si="1"/>
        <v>6883</v>
      </c>
      <c r="L35" s="27">
        <f t="shared" si="2"/>
        <v>0</v>
      </c>
      <c r="M35" s="3">
        <v>66.5</v>
      </c>
      <c r="N35" s="29">
        <f t="shared" si="3"/>
        <v>-1.9949999999999998E-3</v>
      </c>
      <c r="O35" s="3">
        <v>-0.88</v>
      </c>
      <c r="P35" s="3" t="str">
        <f ca="1">IF(COUNTIF(股期對照!A:A,持股比率!B35)=2,B35&amp;"-m",IF(COUNTIF(股期對照!A:A,持股比率!B35)=1,B35&amp;"-F",B35))</f>
        <v>安心</v>
      </c>
      <c r="Q35" s="3" t="s">
        <v>6537</v>
      </c>
      <c r="T35" s="1" t="s">
        <v>29</v>
      </c>
      <c r="U35" s="1" t="s">
        <v>1791</v>
      </c>
      <c r="V35" s="1">
        <v>26.21</v>
      </c>
      <c r="W35" s="1">
        <v>0</v>
      </c>
      <c r="X35" s="1">
        <v>0</v>
      </c>
      <c r="Y35" s="1">
        <v>52.54</v>
      </c>
      <c r="Z35" s="1">
        <v>21.25</v>
      </c>
      <c r="AA35" s="1">
        <v>35</v>
      </c>
      <c r="AB35" s="1">
        <v>323895</v>
      </c>
      <c r="AC35" s="1">
        <v>-3</v>
      </c>
      <c r="AD35" s="1">
        <v>6883</v>
      </c>
      <c r="AE35" s="1">
        <v>0</v>
      </c>
      <c r="AF35" s="1">
        <v>66.5</v>
      </c>
      <c r="AG35" s="1">
        <v>-1.9949999999999998E-3</v>
      </c>
      <c r="AH35" s="1">
        <v>-0.88</v>
      </c>
      <c r="AI35" s="1" t="s">
        <v>1791</v>
      </c>
      <c r="AJ35" s="1" t="s">
        <v>3517</v>
      </c>
    </row>
    <row r="36" spans="1:36" x14ac:dyDescent="0.25">
      <c r="A36" s="2" t="s">
        <v>30</v>
      </c>
      <c r="B36" s="3" t="s">
        <v>4975</v>
      </c>
      <c r="C36" s="3">
        <v>6.58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75.66</v>
      </c>
      <c r="H36" s="1">
        <f>MATCH(持股比率!A36,董監!A:A,0)</f>
        <v>36</v>
      </c>
      <c r="I36" s="3">
        <v>336959.7</v>
      </c>
      <c r="J36" s="3">
        <v>1</v>
      </c>
      <c r="K36" s="28">
        <f t="shared" si="1"/>
        <v>25494</v>
      </c>
      <c r="L36" s="27">
        <f t="shared" si="2"/>
        <v>0</v>
      </c>
      <c r="M36" s="3">
        <v>303.58</v>
      </c>
      <c r="N36" s="29">
        <f t="shared" si="3"/>
        <v>3.0358E-3</v>
      </c>
      <c r="O36" s="3">
        <v>0.16</v>
      </c>
      <c r="P36" s="3" t="str">
        <f ca="1">IF(COUNTIF(股期對照!A:A,持股比率!B36)=2,B36&amp;"-m",IF(COUNTIF(股期對照!A:A,持股比率!B36)=1,B36&amp;"-F",B36))</f>
        <v>德麥</v>
      </c>
      <c r="Q36" s="3" t="s">
        <v>6533</v>
      </c>
      <c r="T36" s="1" t="s">
        <v>30</v>
      </c>
      <c r="U36" s="1" t="s">
        <v>1792</v>
      </c>
      <c r="V36" s="1">
        <v>6.58</v>
      </c>
      <c r="W36" s="1">
        <v>0</v>
      </c>
      <c r="X36" s="1">
        <v>1.96</v>
      </c>
      <c r="Y36" s="1">
        <v>15.8</v>
      </c>
      <c r="Z36" s="1">
        <v>75.66</v>
      </c>
      <c r="AA36" s="1">
        <v>36</v>
      </c>
      <c r="AB36" s="1">
        <v>336959.7</v>
      </c>
      <c r="AC36" s="1">
        <v>1</v>
      </c>
      <c r="AD36" s="1">
        <v>25494</v>
      </c>
      <c r="AE36" s="1">
        <v>0</v>
      </c>
      <c r="AF36" s="1">
        <v>303.58</v>
      </c>
      <c r="AG36" s="1">
        <v>3.0358E-3</v>
      </c>
      <c r="AH36" s="1">
        <v>0.16</v>
      </c>
      <c r="AI36" s="1" t="s">
        <v>1792</v>
      </c>
      <c r="AJ36" s="1" t="s">
        <v>3515</v>
      </c>
    </row>
    <row r="37" spans="1:36" x14ac:dyDescent="0.25">
      <c r="A37" s="2" t="s">
        <v>31</v>
      </c>
      <c r="B37" s="3" t="s">
        <v>4976</v>
      </c>
      <c r="C37" s="3">
        <v>0.13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83.37</v>
      </c>
      <c r="H37" s="1">
        <f>MATCH(持股比率!A37,董監!A:A,0)</f>
        <v>37</v>
      </c>
      <c r="I37" s="3">
        <v>377237.3</v>
      </c>
      <c r="J37" s="3">
        <v>21</v>
      </c>
      <c r="K37" s="28">
        <f t="shared" si="1"/>
        <v>31450</v>
      </c>
      <c r="L37" s="27">
        <f t="shared" si="2"/>
        <v>0.1</v>
      </c>
      <c r="M37" s="3">
        <v>127.27</v>
      </c>
      <c r="N37" s="29">
        <f t="shared" si="3"/>
        <v>2.6726699999999999E-2</v>
      </c>
      <c r="O37" s="3">
        <v>-3.03</v>
      </c>
      <c r="P37" s="3" t="str">
        <f ca="1">IF(COUNTIF(股期對照!A:A,持股比率!B37)=2,B37&amp;"-m",IF(COUNTIF(股期對照!A:A,持股比率!B37)=1,B37&amp;"-F",B37))</f>
        <v>漢來美食</v>
      </c>
      <c r="Q37" s="3" t="s">
        <v>4574</v>
      </c>
      <c r="T37" s="1" t="s">
        <v>31</v>
      </c>
      <c r="U37" s="1" t="s">
        <v>1793</v>
      </c>
      <c r="V37" s="1">
        <v>0.13</v>
      </c>
      <c r="W37" s="1">
        <v>0</v>
      </c>
      <c r="X37" s="1">
        <v>0.1</v>
      </c>
      <c r="Y37" s="1">
        <v>16.399999999999999</v>
      </c>
      <c r="Z37" s="1">
        <v>83.37</v>
      </c>
      <c r="AA37" s="1">
        <v>37</v>
      </c>
      <c r="AB37" s="1">
        <v>377237.3</v>
      </c>
      <c r="AC37" s="1">
        <v>21</v>
      </c>
      <c r="AD37" s="1">
        <v>31450</v>
      </c>
      <c r="AE37" s="1">
        <v>0.1</v>
      </c>
      <c r="AF37" s="1">
        <v>127.27</v>
      </c>
      <c r="AG37" s="1">
        <v>2.6726699999999999E-2</v>
      </c>
      <c r="AH37" s="1">
        <v>-3.03</v>
      </c>
      <c r="AI37" s="1" t="s">
        <v>1793</v>
      </c>
      <c r="AJ37" s="1" t="s">
        <v>3517</v>
      </c>
    </row>
    <row r="38" spans="1:36" x14ac:dyDescent="0.25">
      <c r="A38" s="2" t="s">
        <v>32</v>
      </c>
      <c r="B38" s="3" t="s">
        <v>4977</v>
      </c>
      <c r="C38" s="3">
        <v>36.58</v>
      </c>
      <c r="D38" s="3">
        <v>0.32</v>
      </c>
      <c r="E38" s="3">
        <v>0.6</v>
      </c>
      <c r="F38" s="1">
        <f>IF(INDEX(董監!D:D,H38)=0,INDEX(董監!C:C,H38),INDEX(董監!D:D,H38))</f>
        <v>14.93</v>
      </c>
      <c r="G38" s="1">
        <f t="shared" si="0"/>
        <v>47.57</v>
      </c>
      <c r="H38" s="1">
        <f>MATCH(持股比率!A38,董監!A:A,0)</f>
        <v>38</v>
      </c>
      <c r="I38" s="3">
        <v>63657407.810000002</v>
      </c>
      <c r="J38" s="3">
        <v>5698</v>
      </c>
      <c r="K38" s="28">
        <f t="shared" si="1"/>
        <v>3028183</v>
      </c>
      <c r="L38" s="27">
        <f t="shared" si="2"/>
        <v>0.2</v>
      </c>
      <c r="M38" s="3">
        <v>98.12</v>
      </c>
      <c r="N38" s="29">
        <f t="shared" si="3"/>
        <v>5.5908775999999998</v>
      </c>
      <c r="O38" s="3">
        <v>-0.98</v>
      </c>
      <c r="P38" s="3" t="str">
        <f ca="1">IF(COUNTIF(股期對照!A:A,持股比率!B38)=2,B38&amp;"-m",IF(COUNTIF(股期對照!A:A,持股比率!B38)=1,B38&amp;"-F",B38))</f>
        <v>台塑-F</v>
      </c>
      <c r="Q38" s="3" t="s">
        <v>6538</v>
      </c>
      <c r="T38" s="1" t="s">
        <v>32</v>
      </c>
      <c r="U38" s="1" t="s">
        <v>1794</v>
      </c>
      <c r="V38" s="1">
        <v>36.58</v>
      </c>
      <c r="W38" s="1">
        <v>0.32</v>
      </c>
      <c r="X38" s="1">
        <v>0.6</v>
      </c>
      <c r="Y38" s="1">
        <v>14.93</v>
      </c>
      <c r="Z38" s="1">
        <v>47.57</v>
      </c>
      <c r="AA38" s="1">
        <v>38</v>
      </c>
      <c r="AB38" s="1">
        <v>63657407.810000002</v>
      </c>
      <c r="AC38" s="1">
        <v>5698</v>
      </c>
      <c r="AD38" s="1">
        <v>3028183</v>
      </c>
      <c r="AE38" s="1">
        <v>0.2</v>
      </c>
      <c r="AF38" s="1">
        <v>98.12</v>
      </c>
      <c r="AG38" s="1">
        <v>5.5908775999999998</v>
      </c>
      <c r="AH38" s="1">
        <v>-0.98</v>
      </c>
      <c r="AI38" s="1" t="s">
        <v>4308</v>
      </c>
      <c r="AJ38" s="1" t="s">
        <v>3518</v>
      </c>
    </row>
    <row r="39" spans="1:36" x14ac:dyDescent="0.25">
      <c r="A39" s="2" t="s">
        <v>33</v>
      </c>
      <c r="B39" s="3" t="s">
        <v>4978</v>
      </c>
      <c r="C39" s="3">
        <v>31.51</v>
      </c>
      <c r="D39" s="3">
        <v>0.32</v>
      </c>
      <c r="E39" s="3">
        <v>0.43</v>
      </c>
      <c r="F39" s="1">
        <f>IF(INDEX(董監!D:D,H39)=0,INDEX(董監!C:C,H39),INDEX(董監!D:D,H39))</f>
        <v>18.25</v>
      </c>
      <c r="G39" s="1">
        <f t="shared" si="0"/>
        <v>49.489999999999995</v>
      </c>
      <c r="H39" s="1">
        <f>MATCH(持股比率!A39,董監!A:A,0)</f>
        <v>39</v>
      </c>
      <c r="I39" s="3">
        <v>79308215.890000001</v>
      </c>
      <c r="J39" s="3">
        <v>4316</v>
      </c>
      <c r="K39" s="28">
        <f t="shared" si="1"/>
        <v>3924964</v>
      </c>
      <c r="L39" s="27">
        <f t="shared" si="2"/>
        <v>0.1</v>
      </c>
      <c r="M39" s="3">
        <v>81.540000000000006</v>
      </c>
      <c r="N39" s="29">
        <f t="shared" si="3"/>
        <v>3.5192664000000002</v>
      </c>
      <c r="O39" s="3">
        <v>-2.79</v>
      </c>
      <c r="P39" s="3" t="str">
        <f ca="1">IF(COUNTIF(股期對照!A:A,持股比率!B39)=2,B39&amp;"-m",IF(COUNTIF(股期對照!A:A,持股比率!B39)=1,B39&amp;"-F",B39))</f>
        <v>南亞-F</v>
      </c>
      <c r="Q39" s="3" t="s">
        <v>4740</v>
      </c>
      <c r="T39" s="1" t="s">
        <v>33</v>
      </c>
      <c r="U39" s="1" t="s">
        <v>1795</v>
      </c>
      <c r="V39" s="1">
        <v>31.51</v>
      </c>
      <c r="W39" s="1">
        <v>0.32</v>
      </c>
      <c r="X39" s="1">
        <v>0.43</v>
      </c>
      <c r="Y39" s="1">
        <v>18.25</v>
      </c>
      <c r="Z39" s="1">
        <v>49.489999999999995</v>
      </c>
      <c r="AA39" s="1">
        <v>39</v>
      </c>
      <c r="AB39" s="1">
        <v>79308215.890000001</v>
      </c>
      <c r="AC39" s="1">
        <v>4316</v>
      </c>
      <c r="AD39" s="1">
        <v>3924964</v>
      </c>
      <c r="AE39" s="1">
        <v>0.1</v>
      </c>
      <c r="AF39" s="1">
        <v>81.540000000000006</v>
      </c>
      <c r="AG39" s="1">
        <v>3.5192664000000002</v>
      </c>
      <c r="AH39" s="1">
        <v>-2.79</v>
      </c>
      <c r="AI39" s="1" t="s">
        <v>4309</v>
      </c>
      <c r="AJ39" s="1" t="s">
        <v>3518</v>
      </c>
    </row>
    <row r="40" spans="1:36" x14ac:dyDescent="0.25">
      <c r="A40" s="2" t="s">
        <v>34</v>
      </c>
      <c r="B40" s="3" t="s">
        <v>4979</v>
      </c>
      <c r="C40" s="3">
        <v>39.36</v>
      </c>
      <c r="D40" s="3">
        <v>0.19</v>
      </c>
      <c r="E40" s="3">
        <v>0.57999999999999996</v>
      </c>
      <c r="F40" s="1">
        <f>IF(INDEX(董監!D:D,H40)=0,INDEX(董監!C:C,H40),INDEX(董監!D:D,H40))</f>
        <v>24.41</v>
      </c>
      <c r="G40" s="1">
        <f t="shared" si="0"/>
        <v>35.460000000000008</v>
      </c>
      <c r="H40" s="1">
        <f>MATCH(持股比率!A40,董監!A:A,0)</f>
        <v>40</v>
      </c>
      <c r="I40" s="3">
        <v>11887635</v>
      </c>
      <c r="J40" s="3">
        <v>-9995</v>
      </c>
      <c r="K40" s="28">
        <f t="shared" si="1"/>
        <v>421536</v>
      </c>
      <c r="L40" s="27">
        <f t="shared" si="2"/>
        <v>-2.4</v>
      </c>
      <c r="M40" s="3">
        <v>31.6</v>
      </c>
      <c r="N40" s="29">
        <f t="shared" si="3"/>
        <v>-3.15842</v>
      </c>
      <c r="O40" s="3">
        <v>1.03</v>
      </c>
      <c r="P40" s="3" t="str">
        <f ca="1">IF(COUNTIF(股期對照!A:A,持股比率!B40)=2,B40&amp;"-m",IF(COUNTIF(股期對照!A:A,持股比率!B40)=1,B40&amp;"-F",B40))</f>
        <v>台聚</v>
      </c>
      <c r="Q40" s="3" t="s">
        <v>4740</v>
      </c>
      <c r="T40" s="1" t="s">
        <v>34</v>
      </c>
      <c r="U40" s="1" t="s">
        <v>1796</v>
      </c>
      <c r="V40" s="1">
        <v>39.36</v>
      </c>
      <c r="W40" s="1">
        <v>0.19</v>
      </c>
      <c r="X40" s="1">
        <v>0.57999999999999996</v>
      </c>
      <c r="Y40" s="1">
        <v>24.41</v>
      </c>
      <c r="Z40" s="1">
        <v>35.460000000000008</v>
      </c>
      <c r="AA40" s="1">
        <v>40</v>
      </c>
      <c r="AB40" s="1">
        <v>11887635</v>
      </c>
      <c r="AC40" s="1">
        <v>-9995</v>
      </c>
      <c r="AD40" s="1">
        <v>421536</v>
      </c>
      <c r="AE40" s="1">
        <v>-2.4</v>
      </c>
      <c r="AF40" s="1">
        <v>31.6</v>
      </c>
      <c r="AG40" s="1">
        <v>-3.15842</v>
      </c>
      <c r="AH40" s="1">
        <v>1.03</v>
      </c>
      <c r="AI40" s="1" t="s">
        <v>1796</v>
      </c>
      <c r="AJ40" s="1" t="s">
        <v>3518</v>
      </c>
    </row>
    <row r="41" spans="1:36" x14ac:dyDescent="0.25">
      <c r="A41" s="2" t="s">
        <v>35</v>
      </c>
      <c r="B41" s="3" t="s">
        <v>4980</v>
      </c>
      <c r="C41" s="3">
        <v>20.440000000000001</v>
      </c>
      <c r="D41" s="3">
        <v>3.63</v>
      </c>
      <c r="E41" s="3">
        <v>0.18</v>
      </c>
      <c r="F41" s="1">
        <f>IF(INDEX(董監!D:D,H41)=0,INDEX(董監!C:C,H41),INDEX(董監!D:D,H41))</f>
        <v>24.97</v>
      </c>
      <c r="G41" s="1">
        <f t="shared" si="0"/>
        <v>50.78</v>
      </c>
      <c r="H41" s="1">
        <f>MATCH(持股比率!A41,董監!A:A,0)</f>
        <v>41</v>
      </c>
      <c r="I41" s="3">
        <v>5533814.2300000004</v>
      </c>
      <c r="J41" s="3">
        <v>-14324</v>
      </c>
      <c r="K41" s="28">
        <f t="shared" si="1"/>
        <v>281007</v>
      </c>
      <c r="L41" s="27">
        <f t="shared" si="2"/>
        <v>-5.0999999999999996</v>
      </c>
      <c r="M41" s="3">
        <v>32.49</v>
      </c>
      <c r="N41" s="29">
        <f t="shared" si="3"/>
        <v>-4.6538675999999999</v>
      </c>
      <c r="O41" s="3">
        <v>-0.43</v>
      </c>
      <c r="P41" s="3" t="str">
        <f ca="1">IF(COUNTIF(股期對照!A:A,持股比率!B41)=2,B41&amp;"-m",IF(COUNTIF(股期對照!A:A,持股比率!B41)=1,B41&amp;"-F",B41))</f>
        <v>華夏</v>
      </c>
      <c r="Q41" s="3" t="s">
        <v>4740</v>
      </c>
      <c r="T41" s="1" t="s">
        <v>35</v>
      </c>
      <c r="U41" s="1" t="s">
        <v>1797</v>
      </c>
      <c r="V41" s="1">
        <v>20.440000000000001</v>
      </c>
      <c r="W41" s="1">
        <v>3.63</v>
      </c>
      <c r="X41" s="1">
        <v>0.18</v>
      </c>
      <c r="Y41" s="1">
        <v>24.97</v>
      </c>
      <c r="Z41" s="1">
        <v>50.78</v>
      </c>
      <c r="AA41" s="1">
        <v>41</v>
      </c>
      <c r="AB41" s="1">
        <v>5533814.2300000004</v>
      </c>
      <c r="AC41" s="1">
        <v>-14324</v>
      </c>
      <c r="AD41" s="1">
        <v>281007</v>
      </c>
      <c r="AE41" s="1">
        <v>-5.0999999999999996</v>
      </c>
      <c r="AF41" s="1">
        <v>32.49</v>
      </c>
      <c r="AG41" s="1">
        <v>-4.6538675999999999</v>
      </c>
      <c r="AH41" s="1">
        <v>-0.43</v>
      </c>
      <c r="AI41" s="1" t="s">
        <v>1797</v>
      </c>
      <c r="AJ41" s="1" t="s">
        <v>3518</v>
      </c>
    </row>
    <row r="42" spans="1:36" x14ac:dyDescent="0.25">
      <c r="A42" s="2" t="s">
        <v>36</v>
      </c>
      <c r="B42" s="3" t="s">
        <v>4981</v>
      </c>
      <c r="C42" s="3">
        <v>11.18</v>
      </c>
      <c r="D42" s="3">
        <v>0</v>
      </c>
      <c r="E42" s="3">
        <v>0.03</v>
      </c>
      <c r="F42" s="1">
        <f>IF(INDEX(董監!D:D,H42)=0,INDEX(董監!C:C,H42),INDEX(董監!D:D,H42))</f>
        <v>28.53</v>
      </c>
      <c r="G42" s="1">
        <f t="shared" si="0"/>
        <v>60.26</v>
      </c>
      <c r="H42" s="1">
        <f>MATCH(持股比率!A42,董監!A:A,0)</f>
        <v>42</v>
      </c>
      <c r="I42" s="3">
        <v>3978181.26</v>
      </c>
      <c r="J42" s="3">
        <v>-289</v>
      </c>
      <c r="K42" s="28">
        <f t="shared" si="1"/>
        <v>239725</v>
      </c>
      <c r="L42" s="27">
        <f t="shared" si="2"/>
        <v>-0.1</v>
      </c>
      <c r="M42" s="3">
        <v>20.94</v>
      </c>
      <c r="N42" s="29">
        <f t="shared" si="3"/>
        <v>-6.0516600000000011E-2</v>
      </c>
      <c r="O42" s="3">
        <v>2.34</v>
      </c>
      <c r="P42" s="3" t="str">
        <f ca="1">IF(COUNTIF(股期對照!A:A,持股比率!B42)=2,B42&amp;"-m",IF(COUNTIF(股期對照!A:A,持股比率!B42)=1,B42&amp;"-F",B42))</f>
        <v>三芳</v>
      </c>
      <c r="Q42" s="3" t="s">
        <v>6538</v>
      </c>
      <c r="T42" s="1" t="s">
        <v>36</v>
      </c>
      <c r="U42" s="1" t="s">
        <v>1798</v>
      </c>
      <c r="V42" s="1">
        <v>11.18</v>
      </c>
      <c r="W42" s="1">
        <v>0</v>
      </c>
      <c r="X42" s="1">
        <v>0.03</v>
      </c>
      <c r="Y42" s="1">
        <v>28.53</v>
      </c>
      <c r="Z42" s="1">
        <v>60.26</v>
      </c>
      <c r="AA42" s="1">
        <v>42</v>
      </c>
      <c r="AB42" s="1">
        <v>3978181.26</v>
      </c>
      <c r="AC42" s="1">
        <v>-289</v>
      </c>
      <c r="AD42" s="1">
        <v>239725</v>
      </c>
      <c r="AE42" s="1">
        <v>-0.1</v>
      </c>
      <c r="AF42" s="1">
        <v>20.94</v>
      </c>
      <c r="AG42" s="1">
        <v>-6.0516600000000011E-2</v>
      </c>
      <c r="AH42" s="1">
        <v>2.34</v>
      </c>
      <c r="AI42" s="1" t="s">
        <v>1798</v>
      </c>
      <c r="AJ42" s="1" t="s">
        <v>3518</v>
      </c>
    </row>
    <row r="43" spans="1:36" x14ac:dyDescent="0.25">
      <c r="A43" s="2" t="s">
        <v>37</v>
      </c>
      <c r="B43" s="3" t="s">
        <v>4982</v>
      </c>
      <c r="C43" s="3">
        <v>9.68</v>
      </c>
      <c r="D43" s="3">
        <v>0.05</v>
      </c>
      <c r="E43" s="3">
        <v>0.26</v>
      </c>
      <c r="F43" s="1">
        <f>IF(INDEX(董監!D:D,H43)=0,INDEX(董監!C:C,H43),INDEX(董監!D:D,H43))</f>
        <v>39.86</v>
      </c>
      <c r="G43" s="1">
        <f t="shared" si="0"/>
        <v>50.15</v>
      </c>
      <c r="H43" s="1">
        <f>MATCH(持股比率!A43,董監!A:A,0)</f>
        <v>43</v>
      </c>
      <c r="I43" s="3">
        <v>5821018.8200000003</v>
      </c>
      <c r="J43" s="3">
        <v>-4531</v>
      </c>
      <c r="K43" s="28">
        <f t="shared" si="1"/>
        <v>291924</v>
      </c>
      <c r="L43" s="27">
        <f t="shared" si="2"/>
        <v>-1.6</v>
      </c>
      <c r="M43" s="3">
        <v>27.71</v>
      </c>
      <c r="N43" s="29">
        <f t="shared" si="3"/>
        <v>-1.2555401000000002</v>
      </c>
      <c r="O43" s="3">
        <v>-0.98</v>
      </c>
      <c r="P43" s="3" t="str">
        <f ca="1">IF(COUNTIF(股期對照!A:A,持股比率!B43)=2,B43&amp;"-m",IF(COUNTIF(股期對照!A:A,持股比率!B43)=1,B43&amp;"-F",B43))</f>
        <v>亞聚</v>
      </c>
      <c r="Q43" s="3" t="s">
        <v>6539</v>
      </c>
      <c r="T43" s="1" t="s">
        <v>37</v>
      </c>
      <c r="U43" s="1" t="s">
        <v>1799</v>
      </c>
      <c r="V43" s="1">
        <v>9.68</v>
      </c>
      <c r="W43" s="1">
        <v>0.05</v>
      </c>
      <c r="X43" s="1">
        <v>0.26</v>
      </c>
      <c r="Y43" s="1">
        <v>39.86</v>
      </c>
      <c r="Z43" s="1">
        <v>50.15</v>
      </c>
      <c r="AA43" s="1">
        <v>43</v>
      </c>
      <c r="AB43" s="1">
        <v>5821018.8200000003</v>
      </c>
      <c r="AC43" s="1">
        <v>-4531</v>
      </c>
      <c r="AD43" s="1">
        <v>291924</v>
      </c>
      <c r="AE43" s="1">
        <v>-1.6</v>
      </c>
      <c r="AF43" s="1">
        <v>27.71</v>
      </c>
      <c r="AG43" s="1">
        <v>-1.2555401000000002</v>
      </c>
      <c r="AH43" s="1">
        <v>-0.98</v>
      </c>
      <c r="AI43" s="1" t="s">
        <v>1799</v>
      </c>
      <c r="AJ43" s="1" t="s">
        <v>3518</v>
      </c>
    </row>
    <row r="44" spans="1:36" x14ac:dyDescent="0.25">
      <c r="A44" s="2" t="s">
        <v>38</v>
      </c>
      <c r="B44" s="3" t="s">
        <v>4983</v>
      </c>
      <c r="C44" s="3">
        <v>6.34</v>
      </c>
      <c r="D44" s="3">
        <v>0.18</v>
      </c>
      <c r="E44" s="3">
        <v>0.54</v>
      </c>
      <c r="F44" s="1">
        <f>IF(INDEX(董監!D:D,H44)=0,INDEX(董監!C:C,H44),INDEX(董監!D:D,H44))</f>
        <v>41.2</v>
      </c>
      <c r="G44" s="1">
        <f t="shared" si="0"/>
        <v>51.739999999999995</v>
      </c>
      <c r="H44" s="1">
        <f>MATCH(持股比率!A44,董監!A:A,0)</f>
        <v>44</v>
      </c>
      <c r="I44" s="3">
        <v>3442310.38</v>
      </c>
      <c r="J44" s="3">
        <v>-9368</v>
      </c>
      <c r="K44" s="28">
        <f t="shared" si="1"/>
        <v>178105</v>
      </c>
      <c r="L44" s="27">
        <f t="shared" si="2"/>
        <v>-5.3</v>
      </c>
      <c r="M44" s="3">
        <v>38.68</v>
      </c>
      <c r="N44" s="29">
        <f t="shared" si="3"/>
        <v>-3.6235423999999998</v>
      </c>
      <c r="O44" s="3">
        <v>-2.62</v>
      </c>
      <c r="P44" s="3" t="str">
        <f ca="1">IF(COUNTIF(股期對照!A:A,持股比率!B44)=2,B44&amp;"-m",IF(COUNTIF(股期對照!A:A,持股比率!B44)=1,B44&amp;"-F",B44))</f>
        <v>台達化</v>
      </c>
      <c r="Q44" s="3" t="s">
        <v>6540</v>
      </c>
      <c r="T44" s="1" t="s">
        <v>38</v>
      </c>
      <c r="U44" s="1" t="s">
        <v>1800</v>
      </c>
      <c r="V44" s="1">
        <v>6.34</v>
      </c>
      <c r="W44" s="1">
        <v>0.18</v>
      </c>
      <c r="X44" s="1">
        <v>0.54</v>
      </c>
      <c r="Y44" s="1">
        <v>41.2</v>
      </c>
      <c r="Z44" s="1">
        <v>51.739999999999995</v>
      </c>
      <c r="AA44" s="1">
        <v>44</v>
      </c>
      <c r="AB44" s="1">
        <v>3442310.38</v>
      </c>
      <c r="AC44" s="1">
        <v>-9368</v>
      </c>
      <c r="AD44" s="1">
        <v>178105</v>
      </c>
      <c r="AE44" s="1">
        <v>-5.3</v>
      </c>
      <c r="AF44" s="1">
        <v>38.68</v>
      </c>
      <c r="AG44" s="1">
        <v>-3.6235423999999998</v>
      </c>
      <c r="AH44" s="1">
        <v>-2.62</v>
      </c>
      <c r="AI44" s="1" t="s">
        <v>1800</v>
      </c>
      <c r="AJ44" s="1" t="s">
        <v>3518</v>
      </c>
    </row>
    <row r="45" spans="1:36" x14ac:dyDescent="0.25">
      <c r="A45" s="2" t="s">
        <v>39</v>
      </c>
      <c r="B45" s="3" t="s">
        <v>4984</v>
      </c>
      <c r="C45" s="3">
        <v>11.11</v>
      </c>
      <c r="D45" s="3">
        <v>0</v>
      </c>
      <c r="E45" s="3">
        <v>0.24</v>
      </c>
      <c r="F45" s="1">
        <f>IF(INDEX(董監!D:D,H45)=0,INDEX(董監!C:C,H45),INDEX(董監!D:D,H45))</f>
        <v>4.5199999999999996</v>
      </c>
      <c r="G45" s="1">
        <f t="shared" si="0"/>
        <v>84.13</v>
      </c>
      <c r="H45" s="1">
        <f>MATCH(持股比率!A45,董監!A:A,0)</f>
        <v>45</v>
      </c>
      <c r="I45" s="3">
        <v>5278697.6399999997</v>
      </c>
      <c r="J45" s="3">
        <v>-5556</v>
      </c>
      <c r="K45" s="28">
        <f t="shared" si="1"/>
        <v>444097</v>
      </c>
      <c r="L45" s="27">
        <f t="shared" si="2"/>
        <v>-1.3</v>
      </c>
      <c r="M45" s="3">
        <v>18.649999999999999</v>
      </c>
      <c r="N45" s="29">
        <f t="shared" si="3"/>
        <v>-1.0361939999999998</v>
      </c>
      <c r="O45" s="3">
        <v>-7.58</v>
      </c>
      <c r="P45" s="3" t="str">
        <f ca="1">IF(COUNTIF(股期對照!A:A,持股比率!B45)=2,B45&amp;"-m",IF(COUNTIF(股期對照!A:A,持股比率!B45)=1,B45&amp;"-F",B45))</f>
        <v>台苯</v>
      </c>
      <c r="Q45" s="3" t="s">
        <v>4740</v>
      </c>
      <c r="T45" s="1" t="s">
        <v>39</v>
      </c>
      <c r="U45" s="1" t="s">
        <v>1801</v>
      </c>
      <c r="V45" s="1">
        <v>11.11</v>
      </c>
      <c r="W45" s="1">
        <v>0</v>
      </c>
      <c r="X45" s="1">
        <v>0.24</v>
      </c>
      <c r="Y45" s="1">
        <v>4.5199999999999996</v>
      </c>
      <c r="Z45" s="1">
        <v>84.13</v>
      </c>
      <c r="AA45" s="1">
        <v>45</v>
      </c>
      <c r="AB45" s="1">
        <v>5278697.6399999997</v>
      </c>
      <c r="AC45" s="1">
        <v>-5556</v>
      </c>
      <c r="AD45" s="1">
        <v>444097</v>
      </c>
      <c r="AE45" s="1">
        <v>-1.3</v>
      </c>
      <c r="AF45" s="1">
        <v>18.649999999999999</v>
      </c>
      <c r="AG45" s="1">
        <v>-1.0361939999999998</v>
      </c>
      <c r="AH45" s="1">
        <v>-7.58</v>
      </c>
      <c r="AI45" s="1" t="s">
        <v>1801</v>
      </c>
      <c r="AJ45" s="1" t="s">
        <v>3518</v>
      </c>
    </row>
    <row r="46" spans="1:36" x14ac:dyDescent="0.25">
      <c r="A46" s="2" t="s">
        <v>40</v>
      </c>
      <c r="B46" s="3" t="s">
        <v>4985</v>
      </c>
      <c r="C46" s="3">
        <v>27.95</v>
      </c>
      <c r="D46" s="3">
        <v>0.19</v>
      </c>
      <c r="E46" s="3">
        <v>5.47</v>
      </c>
      <c r="F46" s="1">
        <f>IF(INDEX(董監!D:D,H46)=0,INDEX(董監!C:C,H46),INDEX(董監!D:D,H46))</f>
        <v>5.26</v>
      </c>
      <c r="G46" s="1">
        <f t="shared" si="0"/>
        <v>61.13</v>
      </c>
      <c r="H46" s="1">
        <f>MATCH(持股比率!A46,董監!A:A,0)</f>
        <v>46</v>
      </c>
      <c r="I46" s="3">
        <v>9266203.2799999993</v>
      </c>
      <c r="J46" s="3">
        <v>-39221</v>
      </c>
      <c r="K46" s="28">
        <f t="shared" si="1"/>
        <v>566443</v>
      </c>
      <c r="L46" s="27">
        <f t="shared" si="2"/>
        <v>-6.9</v>
      </c>
      <c r="M46" s="3">
        <v>25.28</v>
      </c>
      <c r="N46" s="29">
        <f t="shared" si="3"/>
        <v>-9.9150688000000002</v>
      </c>
      <c r="O46" s="3">
        <v>-6.43</v>
      </c>
      <c r="P46" s="3" t="str">
        <f ca="1">IF(COUNTIF(股期對照!A:A,持股比率!B46)=2,B46&amp;"-m",IF(COUNTIF(股期對照!A:A,持股比率!B46)=1,B46&amp;"-F",B46))</f>
        <v>國喬-F</v>
      </c>
      <c r="Q46" s="3" t="s">
        <v>4740</v>
      </c>
      <c r="T46" s="1" t="s">
        <v>40</v>
      </c>
      <c r="U46" s="1" t="s">
        <v>1802</v>
      </c>
      <c r="V46" s="1">
        <v>27.95</v>
      </c>
      <c r="W46" s="1">
        <v>0.19</v>
      </c>
      <c r="X46" s="1">
        <v>5.47</v>
      </c>
      <c r="Y46" s="1">
        <v>5.26</v>
      </c>
      <c r="Z46" s="1">
        <v>61.13</v>
      </c>
      <c r="AA46" s="1">
        <v>46</v>
      </c>
      <c r="AB46" s="1">
        <v>9266203.2799999993</v>
      </c>
      <c r="AC46" s="1">
        <v>-39221</v>
      </c>
      <c r="AD46" s="1">
        <v>566443</v>
      </c>
      <c r="AE46" s="1">
        <v>-6.9</v>
      </c>
      <c r="AF46" s="1">
        <v>25.28</v>
      </c>
      <c r="AG46" s="1">
        <v>-9.9150688000000002</v>
      </c>
      <c r="AH46" s="1">
        <v>-6.43</v>
      </c>
      <c r="AI46" s="1" t="s">
        <v>4310</v>
      </c>
      <c r="AJ46" s="1" t="s">
        <v>3518</v>
      </c>
    </row>
    <row r="47" spans="1:36" x14ac:dyDescent="0.25">
      <c r="A47" s="2" t="s">
        <v>41</v>
      </c>
      <c r="B47" s="3" t="s">
        <v>4986</v>
      </c>
      <c r="C47" s="3">
        <v>12.81</v>
      </c>
      <c r="D47" s="3">
        <v>0.01</v>
      </c>
      <c r="E47" s="3">
        <v>0.28999999999999998</v>
      </c>
      <c r="F47" s="1">
        <f>IF(INDEX(董監!D:D,H47)=0,INDEX(董監!C:C,H47),INDEX(董監!D:D,H47))</f>
        <v>32.770000000000003</v>
      </c>
      <c r="G47" s="1">
        <f t="shared" si="0"/>
        <v>54.12</v>
      </c>
      <c r="H47" s="1">
        <f>MATCH(持股比率!A47,董監!A:A,0)</f>
        <v>47</v>
      </c>
      <c r="I47" s="3">
        <v>13323476.07</v>
      </c>
      <c r="J47" s="3">
        <v>2705</v>
      </c>
      <c r="K47" s="28">
        <f t="shared" si="1"/>
        <v>721067</v>
      </c>
      <c r="L47" s="27">
        <f t="shared" si="2"/>
        <v>0.4</v>
      </c>
      <c r="M47" s="3">
        <v>23.56</v>
      </c>
      <c r="N47" s="29">
        <f t="shared" si="3"/>
        <v>0.63729799999999992</v>
      </c>
      <c r="O47" s="3">
        <v>-4.1399999999999997</v>
      </c>
      <c r="P47" s="3" t="str">
        <f ca="1">IF(COUNTIF(股期對照!A:A,持股比率!B47)=2,B47&amp;"-m",IF(COUNTIF(股期對照!A:A,持股比率!B47)=1,B47&amp;"-F",B47))</f>
        <v>聯成</v>
      </c>
      <c r="Q47" s="3" t="s">
        <v>6539</v>
      </c>
      <c r="T47" s="1" t="s">
        <v>41</v>
      </c>
      <c r="U47" s="1" t="s">
        <v>1803</v>
      </c>
      <c r="V47" s="1">
        <v>12.81</v>
      </c>
      <c r="W47" s="1">
        <v>0.01</v>
      </c>
      <c r="X47" s="1">
        <v>0.28999999999999998</v>
      </c>
      <c r="Y47" s="1">
        <v>32.770000000000003</v>
      </c>
      <c r="Z47" s="1">
        <v>54.12</v>
      </c>
      <c r="AA47" s="1">
        <v>47</v>
      </c>
      <c r="AB47" s="1">
        <v>13323476.07</v>
      </c>
      <c r="AC47" s="1">
        <v>2705</v>
      </c>
      <c r="AD47" s="1">
        <v>721067</v>
      </c>
      <c r="AE47" s="1">
        <v>0.4</v>
      </c>
      <c r="AF47" s="1">
        <v>23.56</v>
      </c>
      <c r="AG47" s="1">
        <v>0.63729799999999992</v>
      </c>
      <c r="AH47" s="1">
        <v>-4.1399999999999997</v>
      </c>
      <c r="AI47" s="1" t="s">
        <v>1803</v>
      </c>
      <c r="AJ47" s="1" t="s">
        <v>3518</v>
      </c>
    </row>
    <row r="48" spans="1:36" x14ac:dyDescent="0.25">
      <c r="A48" s="2" t="s">
        <v>42</v>
      </c>
      <c r="B48" s="3" t="s">
        <v>4987</v>
      </c>
      <c r="C48" s="3">
        <v>12.92</v>
      </c>
      <c r="D48" s="3">
        <v>0.35</v>
      </c>
      <c r="E48" s="3">
        <v>0.87</v>
      </c>
      <c r="F48" s="1">
        <f>IF(INDEX(董監!D:D,H48)=0,INDEX(董監!C:C,H48),INDEX(董監!D:D,H48))</f>
        <v>2.44</v>
      </c>
      <c r="G48" s="1">
        <f t="shared" si="0"/>
        <v>83.42</v>
      </c>
      <c r="H48" s="1">
        <f>MATCH(持股比率!A48,董監!A:A,0)</f>
        <v>48</v>
      </c>
      <c r="I48" s="3">
        <v>32848501.300000001</v>
      </c>
      <c r="J48" s="3">
        <v>-4791</v>
      </c>
      <c r="K48" s="28">
        <f t="shared" si="1"/>
        <v>2740222</v>
      </c>
      <c r="L48" s="27">
        <f t="shared" si="2"/>
        <v>-0.2</v>
      </c>
      <c r="M48" s="3">
        <v>12.44</v>
      </c>
      <c r="N48" s="29">
        <f t="shared" si="3"/>
        <v>-0.59600039999999999</v>
      </c>
      <c r="O48" s="3">
        <v>-9.15</v>
      </c>
      <c r="P48" s="3" t="str">
        <f ca="1">IF(COUNTIF(股期對照!A:A,持股比率!B48)=2,B48&amp;"-m",IF(COUNTIF(股期對照!A:A,持股比率!B48)=1,B48&amp;"-F",B48))</f>
        <v>中石化-F</v>
      </c>
      <c r="Q48" s="3" t="s">
        <v>6541</v>
      </c>
      <c r="T48" s="1" t="s">
        <v>42</v>
      </c>
      <c r="U48" s="1" t="s">
        <v>1804</v>
      </c>
      <c r="V48" s="1">
        <v>12.92</v>
      </c>
      <c r="W48" s="1">
        <v>0.35</v>
      </c>
      <c r="X48" s="1">
        <v>0.87</v>
      </c>
      <c r="Y48" s="1">
        <v>2.44</v>
      </c>
      <c r="Z48" s="1">
        <v>83.42</v>
      </c>
      <c r="AA48" s="1">
        <v>48</v>
      </c>
      <c r="AB48" s="1">
        <v>32848501.300000001</v>
      </c>
      <c r="AC48" s="1">
        <v>-4791</v>
      </c>
      <c r="AD48" s="1">
        <v>2740222</v>
      </c>
      <c r="AE48" s="1">
        <v>-0.2</v>
      </c>
      <c r="AF48" s="1">
        <v>12.44</v>
      </c>
      <c r="AG48" s="1">
        <v>-0.59600039999999999</v>
      </c>
      <c r="AH48" s="1">
        <v>-9.15</v>
      </c>
      <c r="AI48" s="1" t="s">
        <v>4311</v>
      </c>
      <c r="AJ48" s="1" t="s">
        <v>3518</v>
      </c>
    </row>
    <row r="49" spans="1:36" x14ac:dyDescent="0.25">
      <c r="A49" s="2" t="s">
        <v>43</v>
      </c>
      <c r="B49" s="3" t="s">
        <v>4988</v>
      </c>
      <c r="C49" s="3">
        <v>1.6</v>
      </c>
      <c r="D49" s="3">
        <v>7.0000000000000007E-2</v>
      </c>
      <c r="E49" s="3">
        <v>0.01</v>
      </c>
      <c r="F49" s="1">
        <f>IF(INDEX(董監!D:D,H49)=0,INDEX(董監!C:C,H49),INDEX(董監!D:D,H49))</f>
        <v>17.510000000000002</v>
      </c>
      <c r="G49" s="1">
        <f t="shared" si="0"/>
        <v>80.81</v>
      </c>
      <c r="H49" s="1">
        <f>MATCH(持股比率!A49,董監!A:A,0)</f>
        <v>49</v>
      </c>
      <c r="I49" s="3">
        <v>1386000</v>
      </c>
      <c r="J49" s="3">
        <v>-149</v>
      </c>
      <c r="K49" s="28">
        <f t="shared" si="1"/>
        <v>112003</v>
      </c>
      <c r="L49" s="27">
        <f t="shared" si="2"/>
        <v>-0.1</v>
      </c>
      <c r="M49" s="3">
        <v>70.510000000000005</v>
      </c>
      <c r="N49" s="29">
        <f t="shared" si="3"/>
        <v>-0.10505990000000001</v>
      </c>
      <c r="O49" s="3">
        <v>-3.27</v>
      </c>
      <c r="P49" s="3" t="str">
        <f ca="1">IF(COUNTIF(股期對照!A:A,持股比率!B49)=2,B49&amp;"-m",IF(COUNTIF(股期對照!A:A,持股比率!B49)=1,B49&amp;"-F",B49))</f>
        <v>達新</v>
      </c>
      <c r="Q49" s="3" t="s">
        <v>4740</v>
      </c>
      <c r="T49" s="1" t="s">
        <v>43</v>
      </c>
      <c r="U49" s="1" t="s">
        <v>1805</v>
      </c>
      <c r="V49" s="1">
        <v>1.6</v>
      </c>
      <c r="W49" s="1">
        <v>7.0000000000000007E-2</v>
      </c>
      <c r="X49" s="1">
        <v>0.01</v>
      </c>
      <c r="Y49" s="1">
        <v>17.510000000000002</v>
      </c>
      <c r="Z49" s="1">
        <v>80.81</v>
      </c>
      <c r="AA49" s="1">
        <v>49</v>
      </c>
      <c r="AB49" s="1">
        <v>1386000</v>
      </c>
      <c r="AC49" s="1">
        <v>-149</v>
      </c>
      <c r="AD49" s="1">
        <v>112003</v>
      </c>
      <c r="AE49" s="1">
        <v>-0.1</v>
      </c>
      <c r="AF49" s="1">
        <v>70.510000000000005</v>
      </c>
      <c r="AG49" s="1">
        <v>-0.10505990000000001</v>
      </c>
      <c r="AH49" s="1">
        <v>-3.27</v>
      </c>
      <c r="AI49" s="1" t="s">
        <v>1805</v>
      </c>
      <c r="AJ49" s="1" t="s">
        <v>3518</v>
      </c>
    </row>
    <row r="50" spans="1:36" x14ac:dyDescent="0.25">
      <c r="A50" s="2" t="s">
        <v>44</v>
      </c>
      <c r="B50" s="3" t="s">
        <v>4989</v>
      </c>
      <c r="C50" s="3">
        <v>1.21</v>
      </c>
      <c r="D50" s="3">
        <v>0</v>
      </c>
      <c r="E50" s="3">
        <v>0.11</v>
      </c>
      <c r="F50" s="1">
        <f>IF(INDEX(董監!D:D,H50)=0,INDEX(董監!C:C,H50),INDEX(董監!D:D,H50))</f>
        <v>14</v>
      </c>
      <c r="G50" s="1">
        <f t="shared" si="0"/>
        <v>84.68</v>
      </c>
      <c r="H50" s="1">
        <f>MATCH(持股比率!A50,董監!A:A,0)</f>
        <v>50</v>
      </c>
      <c r="I50" s="3">
        <v>1798456.26</v>
      </c>
      <c r="J50" s="3">
        <v>-1338</v>
      </c>
      <c r="K50" s="28">
        <f t="shared" si="1"/>
        <v>152293</v>
      </c>
      <c r="L50" s="27">
        <f t="shared" si="2"/>
        <v>-0.9</v>
      </c>
      <c r="M50" s="3">
        <v>11.05</v>
      </c>
      <c r="N50" s="29">
        <f t="shared" si="3"/>
        <v>-0.14784900000000001</v>
      </c>
      <c r="O50" s="3">
        <v>-13.46</v>
      </c>
      <c r="P50" s="3" t="str">
        <f ca="1">IF(COUNTIF(股期對照!A:A,持股比率!B50)=2,B50&amp;"-m",IF(COUNTIF(股期對照!A:A,持股比率!B50)=1,B50&amp;"-F",B50))</f>
        <v>上曜</v>
      </c>
      <c r="Q50" s="3" t="s">
        <v>4774</v>
      </c>
      <c r="T50" s="1" t="s">
        <v>44</v>
      </c>
      <c r="U50" s="1" t="s">
        <v>1806</v>
      </c>
      <c r="V50" s="1">
        <v>1.21</v>
      </c>
      <c r="W50" s="1">
        <v>0</v>
      </c>
      <c r="X50" s="1">
        <v>0.11</v>
      </c>
      <c r="Y50" s="1">
        <v>14</v>
      </c>
      <c r="Z50" s="1">
        <v>84.68</v>
      </c>
      <c r="AA50" s="1">
        <v>50</v>
      </c>
      <c r="AB50" s="1">
        <v>1798456.26</v>
      </c>
      <c r="AC50" s="1">
        <v>-1338</v>
      </c>
      <c r="AD50" s="1">
        <v>152293</v>
      </c>
      <c r="AE50" s="1">
        <v>-0.9</v>
      </c>
      <c r="AF50" s="1">
        <v>11.05</v>
      </c>
      <c r="AG50" s="1">
        <v>-0.14784900000000001</v>
      </c>
      <c r="AH50" s="1">
        <v>-13.46</v>
      </c>
      <c r="AI50" s="1" t="s">
        <v>1806</v>
      </c>
      <c r="AJ50" s="1" t="s">
        <v>3519</v>
      </c>
    </row>
    <row r="51" spans="1:36" x14ac:dyDescent="0.25">
      <c r="A51" s="2" t="s">
        <v>45</v>
      </c>
      <c r="B51" s="3" t="s">
        <v>4990</v>
      </c>
      <c r="C51" s="3">
        <v>16.46</v>
      </c>
      <c r="D51" s="3">
        <v>0</v>
      </c>
      <c r="E51" s="3">
        <v>0.44</v>
      </c>
      <c r="F51" s="1">
        <f>IF(INDEX(董監!D:D,H51)=0,INDEX(董監!C:C,H51),INDEX(董監!D:D,H51))</f>
        <v>25.67</v>
      </c>
      <c r="G51" s="1">
        <f t="shared" si="0"/>
        <v>57.429999999999993</v>
      </c>
      <c r="H51" s="1">
        <f>MATCH(持股比率!A51,董監!A:A,0)</f>
        <v>51</v>
      </c>
      <c r="I51" s="3">
        <v>5914770.6799999997</v>
      </c>
      <c r="J51" s="3">
        <v>-2974</v>
      </c>
      <c r="K51" s="28">
        <f t="shared" si="1"/>
        <v>339685</v>
      </c>
      <c r="L51" s="27">
        <f t="shared" si="2"/>
        <v>-0.9</v>
      </c>
      <c r="M51" s="3">
        <v>32.340000000000003</v>
      </c>
      <c r="N51" s="29">
        <f t="shared" si="3"/>
        <v>-0.96179160000000008</v>
      </c>
      <c r="O51" s="3">
        <v>-7.87</v>
      </c>
      <c r="P51" s="3" t="str">
        <f ca="1">IF(COUNTIF(股期對照!A:A,持股比率!B51)=2,B51&amp;"-m",IF(COUNTIF(股期對照!A:A,持股比率!B51)=1,B51&amp;"-F",B51))</f>
        <v>東陽-F</v>
      </c>
      <c r="Q51" s="3" t="s">
        <v>6542</v>
      </c>
      <c r="T51" s="1" t="s">
        <v>45</v>
      </c>
      <c r="U51" s="1" t="s">
        <v>1807</v>
      </c>
      <c r="V51" s="1">
        <v>16.46</v>
      </c>
      <c r="W51" s="1">
        <v>0</v>
      </c>
      <c r="X51" s="1">
        <v>0.44</v>
      </c>
      <c r="Y51" s="1">
        <v>25.67</v>
      </c>
      <c r="Z51" s="1">
        <v>57.429999999999993</v>
      </c>
      <c r="AA51" s="1">
        <v>51</v>
      </c>
      <c r="AB51" s="1">
        <v>5914770.6799999997</v>
      </c>
      <c r="AC51" s="1">
        <v>-2974</v>
      </c>
      <c r="AD51" s="1">
        <v>339685</v>
      </c>
      <c r="AE51" s="1">
        <v>-0.9</v>
      </c>
      <c r="AF51" s="1">
        <v>32.340000000000003</v>
      </c>
      <c r="AG51" s="1">
        <v>-0.96179160000000008</v>
      </c>
      <c r="AH51" s="1">
        <v>-7.87</v>
      </c>
      <c r="AI51" s="1" t="s">
        <v>4312</v>
      </c>
      <c r="AJ51" s="1" t="s">
        <v>3520</v>
      </c>
    </row>
    <row r="52" spans="1:36" x14ac:dyDescent="0.25">
      <c r="A52" s="2" t="s">
        <v>46</v>
      </c>
      <c r="B52" s="3" t="s">
        <v>4991</v>
      </c>
      <c r="C52" s="3">
        <v>2.65</v>
      </c>
      <c r="D52" s="3">
        <v>0</v>
      </c>
      <c r="E52" s="3">
        <v>0.01</v>
      </c>
      <c r="F52" s="1">
        <f>IF(INDEX(董監!D:D,H52)=0,INDEX(董監!C:C,H52),INDEX(董監!D:D,H52))</f>
        <v>6.19</v>
      </c>
      <c r="G52" s="1">
        <f t="shared" si="0"/>
        <v>91.15</v>
      </c>
      <c r="H52" s="1">
        <f>MATCH(持股比率!A52,董監!A:A,0)</f>
        <v>52</v>
      </c>
      <c r="I52" s="3">
        <v>2272282.6800000002</v>
      </c>
      <c r="J52" s="3">
        <v>-931</v>
      </c>
      <c r="K52" s="28">
        <f t="shared" si="1"/>
        <v>207119</v>
      </c>
      <c r="L52" s="27">
        <f t="shared" si="2"/>
        <v>-0.4</v>
      </c>
      <c r="M52" s="3">
        <v>34.61</v>
      </c>
      <c r="N52" s="29">
        <f t="shared" si="3"/>
        <v>-0.32221909999999998</v>
      </c>
      <c r="O52" s="3">
        <v>-8.56</v>
      </c>
      <c r="P52" s="3" t="str">
        <f ca="1">IF(COUNTIF(股期對照!A:A,持股比率!B52)=2,B52&amp;"-m",IF(COUNTIF(股期對照!A:A,持股比率!B52)=1,B52&amp;"-F",B52))</f>
        <v>大洋</v>
      </c>
      <c r="Q52" s="3" t="s">
        <v>4740</v>
      </c>
      <c r="T52" s="1" t="s">
        <v>46</v>
      </c>
      <c r="U52" s="1" t="s">
        <v>1808</v>
      </c>
      <c r="V52" s="1">
        <v>2.65</v>
      </c>
      <c r="W52" s="1">
        <v>0</v>
      </c>
      <c r="X52" s="1">
        <v>0.01</v>
      </c>
      <c r="Y52" s="1">
        <v>6.19</v>
      </c>
      <c r="Z52" s="1">
        <v>91.15</v>
      </c>
      <c r="AA52" s="1">
        <v>52</v>
      </c>
      <c r="AB52" s="1">
        <v>2272282.6800000002</v>
      </c>
      <c r="AC52" s="1">
        <v>-931</v>
      </c>
      <c r="AD52" s="1">
        <v>207119</v>
      </c>
      <c r="AE52" s="1">
        <v>-0.4</v>
      </c>
      <c r="AF52" s="1">
        <v>34.61</v>
      </c>
      <c r="AG52" s="1">
        <v>-0.32221909999999998</v>
      </c>
      <c r="AH52" s="1">
        <v>-8.56</v>
      </c>
      <c r="AI52" s="1" t="s">
        <v>1808</v>
      </c>
      <c r="AJ52" s="1" t="s">
        <v>3518</v>
      </c>
    </row>
    <row r="53" spans="1:36" x14ac:dyDescent="0.25">
      <c r="A53" s="2" t="s">
        <v>47</v>
      </c>
      <c r="B53" s="3" t="s">
        <v>4992</v>
      </c>
      <c r="C53" s="3">
        <v>3.16</v>
      </c>
      <c r="D53" s="3">
        <v>0.24</v>
      </c>
      <c r="E53" s="3">
        <v>0</v>
      </c>
      <c r="F53" s="1">
        <f>IF(INDEX(董監!D:D,H53)=0,INDEX(董監!C:C,H53),INDEX(董監!D:D,H53))</f>
        <v>12.33</v>
      </c>
      <c r="G53" s="1">
        <f t="shared" si="0"/>
        <v>84.27</v>
      </c>
      <c r="H53" s="1">
        <f>MATCH(持股比率!A53,董監!A:A,0)</f>
        <v>53</v>
      </c>
      <c r="I53" s="3">
        <v>912745.54</v>
      </c>
      <c r="J53" s="3">
        <v>-160</v>
      </c>
      <c r="K53" s="28">
        <f t="shared" si="1"/>
        <v>76917</v>
      </c>
      <c r="L53" s="27">
        <f t="shared" si="2"/>
        <v>-0.2</v>
      </c>
      <c r="M53" s="3">
        <v>32.869999999999997</v>
      </c>
      <c r="N53" s="29">
        <f t="shared" si="3"/>
        <v>-5.2592E-2</v>
      </c>
      <c r="O53" s="3">
        <v>-1.87</v>
      </c>
      <c r="P53" s="3" t="str">
        <f ca="1">IF(COUNTIF(股期對照!A:A,持股比率!B53)=2,B53&amp;"-m",IF(COUNTIF(股期對照!A:A,持股比率!B53)=1,B53&amp;"-F",B53))</f>
        <v>永裕</v>
      </c>
      <c r="Q53" s="3" t="s">
        <v>6538</v>
      </c>
      <c r="T53" s="1" t="s">
        <v>47</v>
      </c>
      <c r="U53" s="1" t="s">
        <v>1809</v>
      </c>
      <c r="V53" s="1">
        <v>3.16</v>
      </c>
      <c r="W53" s="1">
        <v>0.24</v>
      </c>
      <c r="X53" s="1">
        <v>0</v>
      </c>
      <c r="Y53" s="1">
        <v>12.33</v>
      </c>
      <c r="Z53" s="1">
        <v>84.27</v>
      </c>
      <c r="AA53" s="1">
        <v>53</v>
      </c>
      <c r="AB53" s="1">
        <v>912745.54</v>
      </c>
      <c r="AC53" s="1">
        <v>-160</v>
      </c>
      <c r="AD53" s="1">
        <v>76917</v>
      </c>
      <c r="AE53" s="1">
        <v>-0.2</v>
      </c>
      <c r="AF53" s="1">
        <v>32.869999999999997</v>
      </c>
      <c r="AG53" s="1">
        <v>-5.2592E-2</v>
      </c>
      <c r="AH53" s="1">
        <v>-1.87</v>
      </c>
      <c r="AI53" s="1" t="s">
        <v>1809</v>
      </c>
      <c r="AJ53" s="1" t="s">
        <v>3518</v>
      </c>
    </row>
    <row r="54" spans="1:36" x14ac:dyDescent="0.25">
      <c r="A54" s="2" t="s">
        <v>48</v>
      </c>
      <c r="B54" s="3" t="s">
        <v>4993</v>
      </c>
      <c r="C54" s="3">
        <v>0.88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80.84</v>
      </c>
      <c r="H54" s="1">
        <f>MATCH(持股比率!A54,董監!A:A,0)</f>
        <v>54</v>
      </c>
      <c r="I54" s="3">
        <v>751218.82</v>
      </c>
      <c r="J54" s="3">
        <v>192</v>
      </c>
      <c r="K54" s="28">
        <f t="shared" si="1"/>
        <v>60729</v>
      </c>
      <c r="L54" s="27">
        <f t="shared" si="2"/>
        <v>0.3</v>
      </c>
      <c r="M54" s="3">
        <v>10.46</v>
      </c>
      <c r="N54" s="29">
        <f t="shared" si="3"/>
        <v>2.0083200000000002E-2</v>
      </c>
      <c r="O54" s="3">
        <v>-3.1</v>
      </c>
      <c r="P54" s="3" t="str">
        <f ca="1">IF(COUNTIF(股期對照!A:A,持股比率!B54)=2,B54&amp;"-m",IF(COUNTIF(股期對照!A:A,持股比率!B54)=1,B54&amp;"-F",B54))</f>
        <v>地球</v>
      </c>
      <c r="Q54" s="3" t="s">
        <v>6541</v>
      </c>
      <c r="T54" s="1" t="s">
        <v>48</v>
      </c>
      <c r="U54" s="1" t="s">
        <v>1810</v>
      </c>
      <c r="V54" s="1">
        <v>0.88</v>
      </c>
      <c r="W54" s="1">
        <v>0</v>
      </c>
      <c r="X54" s="1">
        <v>0</v>
      </c>
      <c r="Y54" s="1">
        <v>18.28</v>
      </c>
      <c r="Z54" s="1">
        <v>80.84</v>
      </c>
      <c r="AA54" s="1">
        <v>54</v>
      </c>
      <c r="AB54" s="1">
        <v>751218.82</v>
      </c>
      <c r="AC54" s="1">
        <v>192</v>
      </c>
      <c r="AD54" s="1">
        <v>60729</v>
      </c>
      <c r="AE54" s="1">
        <v>0.3</v>
      </c>
      <c r="AF54" s="1">
        <v>10.46</v>
      </c>
      <c r="AG54" s="1">
        <v>2.0083200000000002E-2</v>
      </c>
      <c r="AH54" s="1">
        <v>-3.1</v>
      </c>
      <c r="AI54" s="1" t="s">
        <v>1810</v>
      </c>
      <c r="AJ54" s="1" t="s">
        <v>3518</v>
      </c>
    </row>
    <row r="55" spans="1:36" x14ac:dyDescent="0.25">
      <c r="A55" s="2" t="s">
        <v>49</v>
      </c>
      <c r="B55" s="3" t="s">
        <v>4994</v>
      </c>
      <c r="C55" s="3">
        <v>4.2699999999999996</v>
      </c>
      <c r="D55" s="3">
        <v>0.04</v>
      </c>
      <c r="E55" s="3">
        <v>3.83</v>
      </c>
      <c r="F55" s="1">
        <f>IF(INDEX(董監!D:D,H55)=0,INDEX(董監!C:C,H55),INDEX(董監!D:D,H55))</f>
        <v>28.61</v>
      </c>
      <c r="G55" s="1">
        <f t="shared" si="0"/>
        <v>63.25</v>
      </c>
      <c r="H55" s="1">
        <f>MATCH(持股比率!A55,董監!A:A,0)</f>
        <v>55</v>
      </c>
      <c r="I55" s="3">
        <v>852811.98</v>
      </c>
      <c r="J55" s="3">
        <v>484</v>
      </c>
      <c r="K55" s="28">
        <f t="shared" si="1"/>
        <v>53940</v>
      </c>
      <c r="L55" s="27">
        <f t="shared" si="2"/>
        <v>0.9</v>
      </c>
      <c r="M55" s="3">
        <v>99.36</v>
      </c>
      <c r="N55" s="29">
        <f t="shared" si="3"/>
        <v>0.48090239999999995</v>
      </c>
      <c r="O55" s="3">
        <v>-2.4500000000000002</v>
      </c>
      <c r="P55" s="3" t="str">
        <f ca="1">IF(COUNTIF(股期對照!A:A,持股比率!B55)=2,B55&amp;"-m",IF(COUNTIF(股期對照!A:A,持股比率!B55)=1,B55&amp;"-F",B55))</f>
        <v>恆大</v>
      </c>
      <c r="Q55" s="3" t="s">
        <v>4740</v>
      </c>
      <c r="T55" s="1" t="s">
        <v>49</v>
      </c>
      <c r="U55" s="1" t="s">
        <v>1811</v>
      </c>
      <c r="V55" s="1">
        <v>4.2699999999999996</v>
      </c>
      <c r="W55" s="1">
        <v>0.04</v>
      </c>
      <c r="X55" s="1">
        <v>3.83</v>
      </c>
      <c r="Y55" s="1">
        <v>28.61</v>
      </c>
      <c r="Z55" s="1">
        <v>63.25</v>
      </c>
      <c r="AA55" s="1">
        <v>55</v>
      </c>
      <c r="AB55" s="1">
        <v>852811.98</v>
      </c>
      <c r="AC55" s="1">
        <v>484</v>
      </c>
      <c r="AD55" s="1">
        <v>53940</v>
      </c>
      <c r="AE55" s="1">
        <v>0.9</v>
      </c>
      <c r="AF55" s="1">
        <v>99.36</v>
      </c>
      <c r="AG55" s="1">
        <v>0.48090239999999995</v>
      </c>
      <c r="AH55" s="1">
        <v>-2.4500000000000002</v>
      </c>
      <c r="AI55" s="1" t="s">
        <v>1811</v>
      </c>
      <c r="AJ55" s="1" t="s">
        <v>3518</v>
      </c>
    </row>
    <row r="56" spans="1:36" x14ac:dyDescent="0.25">
      <c r="A56" s="2" t="s">
        <v>50</v>
      </c>
      <c r="B56" s="3" t="s">
        <v>4995</v>
      </c>
      <c r="C56" s="3">
        <v>35.83</v>
      </c>
      <c r="D56" s="3">
        <v>0.01</v>
      </c>
      <c r="E56" s="3">
        <v>0.72</v>
      </c>
      <c r="F56" s="1">
        <f>IF(INDEX(董監!D:D,H56)=0,INDEX(董監!C:C,H56),INDEX(董監!D:D,H56))</f>
        <v>5.72</v>
      </c>
      <c r="G56" s="1">
        <f t="shared" si="0"/>
        <v>57.720000000000006</v>
      </c>
      <c r="H56" s="1">
        <f>MATCH(持股比率!A56,董監!A:A,0)</f>
        <v>56</v>
      </c>
      <c r="I56" s="3">
        <v>58611862.909999996</v>
      </c>
      <c r="J56" s="3">
        <v>-11849</v>
      </c>
      <c r="K56" s="28">
        <f t="shared" si="1"/>
        <v>3383077</v>
      </c>
      <c r="L56" s="27">
        <f t="shared" si="2"/>
        <v>-0.4</v>
      </c>
      <c r="M56" s="3">
        <v>83.72</v>
      </c>
      <c r="N56" s="29">
        <f t="shared" si="3"/>
        <v>-9.9199827999999997</v>
      </c>
      <c r="O56" s="3">
        <v>-4.1500000000000004</v>
      </c>
      <c r="P56" s="3" t="str">
        <f ca="1">IF(COUNTIF(股期對照!A:A,持股比率!B56)=2,B56&amp;"-m",IF(COUNTIF(股期對照!A:A,持股比率!B56)=1,B56&amp;"-F",B56))</f>
        <v>台化-F</v>
      </c>
      <c r="Q56" s="3" t="s">
        <v>4740</v>
      </c>
      <c r="T56" s="1" t="s">
        <v>50</v>
      </c>
      <c r="U56" s="1" t="s">
        <v>1812</v>
      </c>
      <c r="V56" s="1">
        <v>35.83</v>
      </c>
      <c r="W56" s="1">
        <v>0.01</v>
      </c>
      <c r="X56" s="1">
        <v>0.72</v>
      </c>
      <c r="Y56" s="1">
        <v>5.72</v>
      </c>
      <c r="Z56" s="1">
        <v>57.720000000000006</v>
      </c>
      <c r="AA56" s="1">
        <v>56</v>
      </c>
      <c r="AB56" s="1">
        <v>58611862.909999996</v>
      </c>
      <c r="AC56" s="1">
        <v>-11849</v>
      </c>
      <c r="AD56" s="1">
        <v>3383077</v>
      </c>
      <c r="AE56" s="1">
        <v>-0.4</v>
      </c>
      <c r="AF56" s="1">
        <v>83.72</v>
      </c>
      <c r="AG56" s="1">
        <v>-9.9199827999999997</v>
      </c>
      <c r="AH56" s="1">
        <v>-4.1500000000000004</v>
      </c>
      <c r="AI56" s="1" t="s">
        <v>4313</v>
      </c>
      <c r="AJ56" s="1" t="s">
        <v>3518</v>
      </c>
    </row>
    <row r="57" spans="1:36" x14ac:dyDescent="0.25">
      <c r="A57" s="2" t="s">
        <v>51</v>
      </c>
      <c r="B57" s="3" t="s">
        <v>4996</v>
      </c>
      <c r="C57" s="3">
        <v>2.4900000000000002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77.11</v>
      </c>
      <c r="H57" s="1">
        <f>MATCH(持股比率!A57,董監!A:A,0)</f>
        <v>57</v>
      </c>
      <c r="I57" s="3">
        <v>770984.19</v>
      </c>
      <c r="J57" s="3">
        <v>-29</v>
      </c>
      <c r="K57" s="28">
        <f t="shared" si="1"/>
        <v>59451</v>
      </c>
      <c r="L57" s="27">
        <f t="shared" si="2"/>
        <v>0</v>
      </c>
      <c r="M57" s="3">
        <v>21.98</v>
      </c>
      <c r="N57" s="29">
        <f t="shared" si="3"/>
        <v>-6.3742E-3</v>
      </c>
      <c r="O57" s="3">
        <v>-2.33</v>
      </c>
      <c r="P57" s="3" t="str">
        <f ca="1">IF(COUNTIF(股期對照!A:A,持股比率!B57)=2,B57&amp;"-m",IF(COUNTIF(股期對照!A:A,持股比率!B57)=1,B57&amp;"-F",B57))</f>
        <v>台翰</v>
      </c>
      <c r="Q57" s="3" t="s">
        <v>6543</v>
      </c>
      <c r="T57" s="1" t="s">
        <v>51</v>
      </c>
      <c r="U57" s="1" t="s">
        <v>1813</v>
      </c>
      <c r="V57" s="1">
        <v>2.4900000000000002</v>
      </c>
      <c r="W57" s="1">
        <v>0</v>
      </c>
      <c r="X57" s="1">
        <v>0.01</v>
      </c>
      <c r="Y57" s="1">
        <v>20.39</v>
      </c>
      <c r="Z57" s="1">
        <v>77.11</v>
      </c>
      <c r="AA57" s="1">
        <v>57</v>
      </c>
      <c r="AB57" s="1">
        <v>770984.19</v>
      </c>
      <c r="AC57" s="1">
        <v>-29</v>
      </c>
      <c r="AD57" s="1">
        <v>59451</v>
      </c>
      <c r="AE57" s="1">
        <v>0</v>
      </c>
      <c r="AF57" s="1">
        <v>21.98</v>
      </c>
      <c r="AG57" s="1">
        <v>-6.3742E-3</v>
      </c>
      <c r="AH57" s="1">
        <v>-2.33</v>
      </c>
      <c r="AI57" s="1" t="s">
        <v>1813</v>
      </c>
      <c r="AJ57" s="1" t="s">
        <v>3521</v>
      </c>
    </row>
    <row r="58" spans="1:36" x14ac:dyDescent="0.25">
      <c r="A58" s="2" t="s">
        <v>52</v>
      </c>
      <c r="B58" s="3" t="s">
        <v>4997</v>
      </c>
      <c r="C58" s="3">
        <v>25.02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54.53</v>
      </c>
      <c r="H58" s="1">
        <f>MATCH(持股比率!A58,董監!A:A,0)</f>
        <v>58</v>
      </c>
      <c r="I58" s="3">
        <v>2689547.29</v>
      </c>
      <c r="J58" s="3">
        <v>-3896</v>
      </c>
      <c r="K58" s="28">
        <f t="shared" si="1"/>
        <v>146661</v>
      </c>
      <c r="L58" s="27">
        <f t="shared" si="2"/>
        <v>-2.7</v>
      </c>
      <c r="M58" s="3">
        <v>7.38</v>
      </c>
      <c r="N58" s="29">
        <f t="shared" si="3"/>
        <v>-0.28752479999999997</v>
      </c>
      <c r="O58" s="3">
        <v>-8.84</v>
      </c>
      <c r="P58" s="3" t="str">
        <f ca="1">IF(COUNTIF(股期對照!A:A,持股比率!B58)=2,B58&amp;"-m",IF(COUNTIF(股期對照!A:A,持股比率!B58)=1,B58&amp;"-F",B58))</f>
        <v>再生-KY</v>
      </c>
      <c r="Q58" s="3" t="s">
        <v>6539</v>
      </c>
      <c r="T58" s="1" t="s">
        <v>52</v>
      </c>
      <c r="U58" s="1" t="s">
        <v>1814</v>
      </c>
      <c r="V58" s="1">
        <v>25.02</v>
      </c>
      <c r="W58" s="1">
        <v>0</v>
      </c>
      <c r="X58" s="1">
        <v>0.05</v>
      </c>
      <c r="Y58" s="1">
        <v>20.399999999999999</v>
      </c>
      <c r="Z58" s="1">
        <v>54.53</v>
      </c>
      <c r="AA58" s="1">
        <v>58</v>
      </c>
      <c r="AB58" s="1">
        <v>2689547.29</v>
      </c>
      <c r="AC58" s="1">
        <v>-3896</v>
      </c>
      <c r="AD58" s="1">
        <v>146661</v>
      </c>
      <c r="AE58" s="1">
        <v>-2.7</v>
      </c>
      <c r="AF58" s="1">
        <v>7.38</v>
      </c>
      <c r="AG58" s="1">
        <v>-0.28752479999999997</v>
      </c>
      <c r="AH58" s="1">
        <v>-8.84</v>
      </c>
      <c r="AI58" s="1" t="s">
        <v>1814</v>
      </c>
      <c r="AJ58" s="1" t="s">
        <v>3518</v>
      </c>
    </row>
    <row r="59" spans="1:36" x14ac:dyDescent="0.25">
      <c r="A59" s="2" t="s">
        <v>53</v>
      </c>
      <c r="B59" s="3" t="s">
        <v>4998</v>
      </c>
      <c r="C59" s="3">
        <v>9.6999999999999993</v>
      </c>
      <c r="D59" s="3">
        <v>0.42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72.490000000000009</v>
      </c>
      <c r="H59" s="1">
        <f>MATCH(持股比率!A59,董監!A:A,0)</f>
        <v>59</v>
      </c>
      <c r="I59" s="3">
        <v>838400</v>
      </c>
      <c r="J59" s="3">
        <v>-749</v>
      </c>
      <c r="K59" s="28">
        <f t="shared" si="1"/>
        <v>60776</v>
      </c>
      <c r="L59" s="27">
        <f t="shared" si="2"/>
        <v>-1.2</v>
      </c>
      <c r="M59" s="3">
        <v>60.48</v>
      </c>
      <c r="N59" s="29">
        <f t="shared" si="3"/>
        <v>-0.45299519999999999</v>
      </c>
      <c r="O59" s="3">
        <v>-3.53</v>
      </c>
      <c r="P59" s="3" t="str">
        <f ca="1">IF(COUNTIF(股期對照!A:A,持股比率!B59)=2,B59&amp;"-m",IF(COUNTIF(股期對照!A:A,持股比率!B59)=1,B59&amp;"-F",B59))</f>
        <v>廣華-KY</v>
      </c>
      <c r="Q59" s="3" t="s">
        <v>6542</v>
      </c>
      <c r="T59" s="1" t="s">
        <v>53</v>
      </c>
      <c r="U59" s="1" t="s">
        <v>1815</v>
      </c>
      <c r="V59" s="1">
        <v>9.6999999999999993</v>
      </c>
      <c r="W59" s="1">
        <v>0.42</v>
      </c>
      <c r="X59" s="1">
        <v>0.09</v>
      </c>
      <c r="Y59" s="1">
        <v>17.3</v>
      </c>
      <c r="Z59" s="1">
        <v>72.490000000000009</v>
      </c>
      <c r="AA59" s="1">
        <v>59</v>
      </c>
      <c r="AB59" s="1">
        <v>838400</v>
      </c>
      <c r="AC59" s="1">
        <v>-749</v>
      </c>
      <c r="AD59" s="1">
        <v>60776</v>
      </c>
      <c r="AE59" s="1">
        <v>-1.2</v>
      </c>
      <c r="AF59" s="1">
        <v>60.48</v>
      </c>
      <c r="AG59" s="1">
        <v>-0.45299519999999999</v>
      </c>
      <c r="AH59" s="1">
        <v>-3.53</v>
      </c>
      <c r="AI59" s="1" t="s">
        <v>1815</v>
      </c>
      <c r="AJ59" s="1" t="s">
        <v>3520</v>
      </c>
    </row>
    <row r="60" spans="1:36" x14ac:dyDescent="0.25">
      <c r="A60" s="2" t="s">
        <v>54</v>
      </c>
      <c r="B60" s="3" t="s">
        <v>4999</v>
      </c>
      <c r="C60" s="3">
        <v>1.01</v>
      </c>
      <c r="D60" s="3">
        <v>0</v>
      </c>
      <c r="E60" s="3">
        <v>0.13</v>
      </c>
      <c r="F60" s="1">
        <f>IF(INDEX(董監!D:D,H60)=0,INDEX(董監!C:C,H60),INDEX(董監!D:D,H60))</f>
        <v>41.81</v>
      </c>
      <c r="G60" s="1">
        <f t="shared" si="0"/>
        <v>57.05</v>
      </c>
      <c r="H60" s="1">
        <f>MATCH(持股比率!A60,董監!A:A,0)</f>
        <v>60</v>
      </c>
      <c r="I60" s="3">
        <v>741388.75</v>
      </c>
      <c r="J60" s="3">
        <v>-69</v>
      </c>
      <c r="K60" s="28">
        <f t="shared" si="1"/>
        <v>42296</v>
      </c>
      <c r="L60" s="27">
        <f t="shared" si="2"/>
        <v>-0.2</v>
      </c>
      <c r="M60" s="3">
        <v>37.75</v>
      </c>
      <c r="N60" s="29">
        <f t="shared" si="3"/>
        <v>-2.6047500000000001E-2</v>
      </c>
      <c r="O60" s="3">
        <v>-2.68</v>
      </c>
      <c r="P60" s="3" t="str">
        <f ca="1">IF(COUNTIF(股期對照!A:A,持股比率!B60)=2,B60&amp;"-m",IF(COUNTIF(股期對照!A:A,持股比率!B60)=1,B60&amp;"-F",B60))</f>
        <v>昭輝</v>
      </c>
      <c r="Q60" s="3" t="s">
        <v>6542</v>
      </c>
      <c r="T60" s="1" t="s">
        <v>54</v>
      </c>
      <c r="U60" s="1" t="s">
        <v>1816</v>
      </c>
      <c r="V60" s="1">
        <v>1.01</v>
      </c>
      <c r="W60" s="1">
        <v>0</v>
      </c>
      <c r="X60" s="1">
        <v>0.13</v>
      </c>
      <c r="Y60" s="1">
        <v>41.81</v>
      </c>
      <c r="Z60" s="1">
        <v>57.05</v>
      </c>
      <c r="AA60" s="1">
        <v>60</v>
      </c>
      <c r="AB60" s="1">
        <v>741388.75</v>
      </c>
      <c r="AC60" s="1">
        <v>-69</v>
      </c>
      <c r="AD60" s="1">
        <v>42296</v>
      </c>
      <c r="AE60" s="1">
        <v>-0.2</v>
      </c>
      <c r="AF60" s="1">
        <v>37.75</v>
      </c>
      <c r="AG60" s="1">
        <v>-2.6047500000000001E-2</v>
      </c>
      <c r="AH60" s="1">
        <v>-2.68</v>
      </c>
      <c r="AI60" s="1" t="s">
        <v>1816</v>
      </c>
      <c r="AJ60" s="1" t="s">
        <v>3520</v>
      </c>
    </row>
    <row r="61" spans="1:36" x14ac:dyDescent="0.25">
      <c r="A61" s="2" t="s">
        <v>55</v>
      </c>
      <c r="B61" s="3" t="s">
        <v>5000</v>
      </c>
      <c r="C61" s="3">
        <v>28.71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71.05</v>
      </c>
      <c r="H61" s="1">
        <f>MATCH(持股比率!A61,董監!A:A,0)</f>
        <v>61</v>
      </c>
      <c r="I61" s="3">
        <v>1529228.55</v>
      </c>
      <c r="J61" s="3">
        <v>-519</v>
      </c>
      <c r="K61" s="28">
        <f t="shared" si="1"/>
        <v>108652</v>
      </c>
      <c r="L61" s="27">
        <f t="shared" si="2"/>
        <v>-0.5</v>
      </c>
      <c r="M61" s="3">
        <v>10.36</v>
      </c>
      <c r="N61" s="29">
        <f t="shared" si="3"/>
        <v>-5.3768400000000001E-2</v>
      </c>
      <c r="O61" s="3">
        <v>-6.09</v>
      </c>
      <c r="P61" s="3" t="str">
        <f ca="1">IF(COUNTIF(股期對照!A:A,持股比率!B61)=2,B61&amp;"-m",IF(COUNTIF(股期對照!A:A,持股比率!B61)=1,B61&amp;"-F",B61))</f>
        <v>勝悅-KY</v>
      </c>
      <c r="Q61" s="3" t="s">
        <v>6539</v>
      </c>
      <c r="T61" s="1" t="s">
        <v>55</v>
      </c>
      <c r="U61" s="1" t="s">
        <v>1817</v>
      </c>
      <c r="V61" s="1">
        <v>28.71</v>
      </c>
      <c r="W61" s="1">
        <v>0</v>
      </c>
      <c r="X61" s="1">
        <v>0.24</v>
      </c>
      <c r="Y61" s="1">
        <v>0</v>
      </c>
      <c r="Z61" s="1">
        <v>71.05</v>
      </c>
      <c r="AA61" s="1">
        <v>61</v>
      </c>
      <c r="AB61" s="1">
        <v>1529228.55</v>
      </c>
      <c r="AC61" s="1">
        <v>-519</v>
      </c>
      <c r="AD61" s="1">
        <v>108652</v>
      </c>
      <c r="AE61" s="1">
        <v>-0.5</v>
      </c>
      <c r="AF61" s="1">
        <v>10.36</v>
      </c>
      <c r="AG61" s="1">
        <v>-5.3768400000000001E-2</v>
      </c>
      <c r="AH61" s="1">
        <v>-6.09</v>
      </c>
      <c r="AI61" s="1" t="s">
        <v>1817</v>
      </c>
      <c r="AJ61" s="1" t="s">
        <v>3518</v>
      </c>
    </row>
    <row r="62" spans="1:36" x14ac:dyDescent="0.25">
      <c r="A62" s="2" t="s">
        <v>56</v>
      </c>
      <c r="B62" s="3" t="s">
        <v>5001</v>
      </c>
      <c r="C62" s="3">
        <v>84.59</v>
      </c>
      <c r="D62" s="3">
        <v>0</v>
      </c>
      <c r="E62" s="3">
        <v>0</v>
      </c>
      <c r="F62" s="1">
        <f>IF(INDEX(董監!D:D,H62)=0,INDEX(董監!C:C,H62),INDEX(董監!D:D,H62))</f>
        <v>1.55</v>
      </c>
      <c r="G62" s="1">
        <f t="shared" si="0"/>
        <v>13.86</v>
      </c>
      <c r="H62" s="1">
        <f>MATCH(持股比率!A62,董監!A:A,0)</f>
        <v>62</v>
      </c>
      <c r="I62" s="3">
        <v>494000</v>
      </c>
      <c r="J62" s="3">
        <v>-11</v>
      </c>
      <c r="K62" s="28">
        <f t="shared" si="1"/>
        <v>6847</v>
      </c>
      <c r="L62" s="27">
        <f t="shared" si="2"/>
        <v>-0.2</v>
      </c>
      <c r="M62" s="3">
        <v>78.25</v>
      </c>
      <c r="N62" s="29">
        <f t="shared" si="3"/>
        <v>-8.6075000000000006E-3</v>
      </c>
      <c r="O62" s="3">
        <v>-1</v>
      </c>
      <c r="P62" s="3" t="str">
        <f ca="1">IF(COUNTIF(股期對照!A:A,持股比率!B62)=2,B62&amp;"-m",IF(COUNTIF(股期對照!A:A,持股比率!B62)=1,B62&amp;"-F",B62))</f>
        <v>富林-KY</v>
      </c>
      <c r="Q62" s="3" t="s">
        <v>6544</v>
      </c>
      <c r="T62" s="1" t="s">
        <v>56</v>
      </c>
      <c r="U62" s="1" t="s">
        <v>1818</v>
      </c>
      <c r="V62" s="1">
        <v>84.59</v>
      </c>
      <c r="W62" s="1">
        <v>0</v>
      </c>
      <c r="X62" s="1">
        <v>0</v>
      </c>
      <c r="Y62" s="1">
        <v>1.55</v>
      </c>
      <c r="Z62" s="1">
        <v>13.86</v>
      </c>
      <c r="AA62" s="1">
        <v>62</v>
      </c>
      <c r="AB62" s="1">
        <v>494000</v>
      </c>
      <c r="AC62" s="1">
        <v>-11</v>
      </c>
      <c r="AD62" s="1">
        <v>6847</v>
      </c>
      <c r="AE62" s="1">
        <v>-0.2</v>
      </c>
      <c r="AF62" s="1">
        <v>78.25</v>
      </c>
      <c r="AG62" s="1">
        <v>-8.6075000000000006E-3</v>
      </c>
      <c r="AH62" s="1">
        <v>-1</v>
      </c>
      <c r="AI62" s="1" t="s">
        <v>1818</v>
      </c>
      <c r="AJ62" s="1" t="s">
        <v>3518</v>
      </c>
    </row>
    <row r="63" spans="1:36" x14ac:dyDescent="0.25">
      <c r="A63" s="2" t="s">
        <v>57</v>
      </c>
      <c r="B63" s="3" t="s">
        <v>5002</v>
      </c>
      <c r="C63" s="3">
        <v>53.54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28.490000000000009</v>
      </c>
      <c r="H63" s="1">
        <f>MATCH(持股比率!A63,董監!A:A,0)</f>
        <v>63</v>
      </c>
      <c r="I63" s="3">
        <v>678453.63</v>
      </c>
      <c r="J63" s="3">
        <v>-13</v>
      </c>
      <c r="K63" s="28">
        <f t="shared" si="1"/>
        <v>19329</v>
      </c>
      <c r="L63" s="27">
        <f t="shared" si="2"/>
        <v>-0.1</v>
      </c>
      <c r="M63" s="3">
        <v>51.6</v>
      </c>
      <c r="N63" s="29">
        <f t="shared" si="3"/>
        <v>-6.7080000000000004E-3</v>
      </c>
      <c r="O63" s="3">
        <v>0.18</v>
      </c>
      <c r="P63" s="3" t="str">
        <f ca="1">IF(COUNTIF(股期對照!A:A,持股比率!B63)=2,B63&amp;"-m",IF(COUNTIF(股期對照!A:A,持股比率!B63)=1,B63&amp;"-F",B63))</f>
        <v>八貫</v>
      </c>
      <c r="Q63" s="3" t="s">
        <v>4740</v>
      </c>
      <c r="T63" s="1" t="s">
        <v>57</v>
      </c>
      <c r="U63" s="1" t="s">
        <v>1819</v>
      </c>
      <c r="V63" s="1">
        <v>53.54</v>
      </c>
      <c r="W63" s="1">
        <v>0</v>
      </c>
      <c r="X63" s="1">
        <v>0</v>
      </c>
      <c r="Y63" s="1">
        <v>17.97</v>
      </c>
      <c r="Z63" s="1">
        <v>28.490000000000009</v>
      </c>
      <c r="AA63" s="1">
        <v>63</v>
      </c>
      <c r="AB63" s="1">
        <v>678453.63</v>
      </c>
      <c r="AC63" s="1">
        <v>-13</v>
      </c>
      <c r="AD63" s="1">
        <v>19329</v>
      </c>
      <c r="AE63" s="1">
        <v>-0.1</v>
      </c>
      <c r="AF63" s="1">
        <v>51.6</v>
      </c>
      <c r="AG63" s="1">
        <v>-6.7080000000000004E-3</v>
      </c>
      <c r="AH63" s="1">
        <v>0.18</v>
      </c>
      <c r="AI63" s="1" t="s">
        <v>1819</v>
      </c>
      <c r="AJ63" s="1" t="s">
        <v>3518</v>
      </c>
    </row>
    <row r="64" spans="1:36" x14ac:dyDescent="0.25">
      <c r="A64" s="2" t="s">
        <v>58</v>
      </c>
      <c r="B64" s="3" t="s">
        <v>5003</v>
      </c>
      <c r="C64" s="3">
        <v>18.03</v>
      </c>
      <c r="D64" s="3">
        <v>0.72</v>
      </c>
      <c r="E64" s="3">
        <v>0.39</v>
      </c>
      <c r="F64" s="1">
        <f>IF(INDEX(董監!D:D,H64)=0,INDEX(董監!C:C,H64),INDEX(董監!D:D,H64))</f>
        <v>27.07</v>
      </c>
      <c r="G64" s="1">
        <f t="shared" si="0"/>
        <v>53.79</v>
      </c>
      <c r="H64" s="1">
        <f>MATCH(持股比率!A64,董監!A:A,0)</f>
        <v>64</v>
      </c>
      <c r="I64" s="3">
        <v>53528752.270000003</v>
      </c>
      <c r="J64" s="3">
        <v>-5312</v>
      </c>
      <c r="K64" s="28">
        <f t="shared" si="1"/>
        <v>2879312</v>
      </c>
      <c r="L64" s="27">
        <f t="shared" si="2"/>
        <v>-0.2</v>
      </c>
      <c r="M64" s="3">
        <v>30.62</v>
      </c>
      <c r="N64" s="29">
        <f t="shared" si="3"/>
        <v>-1.6265343999999999</v>
      </c>
      <c r="O64" s="3">
        <v>-4.58</v>
      </c>
      <c r="P64" s="3" t="str">
        <f ca="1">IF(COUNTIF(股期對照!A:A,持股比率!B64)=2,B64&amp;"-m",IF(COUNTIF(股期對照!A:A,持股比率!B64)=1,B64&amp;"-F",B64))</f>
        <v>遠東新-F</v>
      </c>
      <c r="Q64" s="3" t="s">
        <v>4742</v>
      </c>
      <c r="T64" s="1" t="s">
        <v>58</v>
      </c>
      <c r="U64" s="1" t="s">
        <v>1820</v>
      </c>
      <c r="V64" s="1">
        <v>18.03</v>
      </c>
      <c r="W64" s="1">
        <v>0.72</v>
      </c>
      <c r="X64" s="1">
        <v>0.39</v>
      </c>
      <c r="Y64" s="1">
        <v>27.07</v>
      </c>
      <c r="Z64" s="1">
        <v>53.79</v>
      </c>
      <c r="AA64" s="1">
        <v>64</v>
      </c>
      <c r="AB64" s="1">
        <v>53528752.270000003</v>
      </c>
      <c r="AC64" s="1">
        <v>-5312</v>
      </c>
      <c r="AD64" s="1">
        <v>2879312</v>
      </c>
      <c r="AE64" s="1">
        <v>-0.2</v>
      </c>
      <c r="AF64" s="1">
        <v>30.62</v>
      </c>
      <c r="AG64" s="1">
        <v>-1.6265343999999999</v>
      </c>
      <c r="AH64" s="1">
        <v>-4.58</v>
      </c>
      <c r="AI64" s="1" t="s">
        <v>4314</v>
      </c>
      <c r="AJ64" s="1" t="s">
        <v>3522</v>
      </c>
    </row>
    <row r="65" spans="1:36" x14ac:dyDescent="0.25">
      <c r="A65" s="2" t="s">
        <v>59</v>
      </c>
      <c r="B65" s="3" t="s">
        <v>5004</v>
      </c>
      <c r="C65" s="3">
        <v>12.16</v>
      </c>
      <c r="D65" s="3">
        <v>0.04</v>
      </c>
      <c r="E65" s="3">
        <v>0.16</v>
      </c>
      <c r="F65" s="1">
        <f>IF(INDEX(董監!D:D,H65)=0,INDEX(董監!C:C,H65),INDEX(董監!D:D,H65))</f>
        <v>5.84</v>
      </c>
      <c r="G65" s="1">
        <f t="shared" si="0"/>
        <v>81.8</v>
      </c>
      <c r="H65" s="1">
        <f>MATCH(持股比率!A65,董監!A:A,0)</f>
        <v>65</v>
      </c>
      <c r="I65" s="3">
        <v>16184092.91</v>
      </c>
      <c r="J65" s="3">
        <v>-3533</v>
      </c>
      <c r="K65" s="28">
        <f t="shared" si="1"/>
        <v>1323859</v>
      </c>
      <c r="L65" s="27">
        <f t="shared" si="2"/>
        <v>-0.3</v>
      </c>
      <c r="M65" s="3">
        <v>20.260000000000002</v>
      </c>
      <c r="N65" s="29">
        <f t="shared" si="3"/>
        <v>-0.71578580000000003</v>
      </c>
      <c r="O65" s="3">
        <v>-8.51</v>
      </c>
      <c r="P65" s="3" t="str">
        <f ca="1">IF(COUNTIF(股期對照!A:A,持股比率!B65)=2,B65&amp;"-m",IF(COUNTIF(股期對照!A:A,持股比率!B65)=1,B65&amp;"-F",B65))</f>
        <v>新纖</v>
      </c>
      <c r="Q65" s="3" t="s">
        <v>4742</v>
      </c>
      <c r="T65" s="1" t="s">
        <v>59</v>
      </c>
      <c r="U65" s="1" t="s">
        <v>1821</v>
      </c>
      <c r="V65" s="1">
        <v>12.16</v>
      </c>
      <c r="W65" s="1">
        <v>0.04</v>
      </c>
      <c r="X65" s="1">
        <v>0.16</v>
      </c>
      <c r="Y65" s="1">
        <v>5.84</v>
      </c>
      <c r="Z65" s="1">
        <v>81.8</v>
      </c>
      <c r="AA65" s="1">
        <v>65</v>
      </c>
      <c r="AB65" s="1">
        <v>16184092.91</v>
      </c>
      <c r="AC65" s="1">
        <v>-3533</v>
      </c>
      <c r="AD65" s="1">
        <v>1323859</v>
      </c>
      <c r="AE65" s="1">
        <v>-0.3</v>
      </c>
      <c r="AF65" s="1">
        <v>20.260000000000002</v>
      </c>
      <c r="AG65" s="1">
        <v>-0.71578580000000003</v>
      </c>
      <c r="AH65" s="1">
        <v>-8.51</v>
      </c>
      <c r="AI65" s="1" t="s">
        <v>1821</v>
      </c>
      <c r="AJ65" s="1" t="s">
        <v>3522</v>
      </c>
    </row>
    <row r="66" spans="1:36" x14ac:dyDescent="0.25">
      <c r="A66" s="2" t="s">
        <v>60</v>
      </c>
      <c r="B66" s="3" t="s">
        <v>5005</v>
      </c>
      <c r="C66" s="3">
        <v>20.87</v>
      </c>
      <c r="D66" s="3">
        <v>0.11</v>
      </c>
      <c r="E66" s="3">
        <v>0</v>
      </c>
      <c r="F66" s="1">
        <f>IF(INDEX(董監!D:D,H66)=0,INDEX(董監!C:C,H66),INDEX(董監!D:D,H66))</f>
        <v>26.49</v>
      </c>
      <c r="G66" s="1">
        <f t="shared" si="0"/>
        <v>52.53</v>
      </c>
      <c r="H66" s="1">
        <f>MATCH(持股比率!A66,董監!A:A,0)</f>
        <v>66</v>
      </c>
      <c r="I66" s="3">
        <v>630000</v>
      </c>
      <c r="J66" s="3">
        <v>-15</v>
      </c>
      <c r="K66" s="28">
        <f t="shared" si="1"/>
        <v>33094</v>
      </c>
      <c r="L66" s="27">
        <f t="shared" si="2"/>
        <v>0</v>
      </c>
      <c r="M66" s="3">
        <v>34.81</v>
      </c>
      <c r="N66" s="29">
        <f t="shared" si="3"/>
        <v>-5.2215000000000013E-3</v>
      </c>
      <c r="O66" s="3">
        <v>-3.59</v>
      </c>
      <c r="P66" s="3" t="str">
        <f ca="1">IF(COUNTIF(股期對照!A:A,持股比率!B66)=2,B66&amp;"-m",IF(COUNTIF(股期對照!A:A,持股比率!B66)=1,B66&amp;"-F",B66))</f>
        <v>南染</v>
      </c>
      <c r="Q66" s="3" t="s">
        <v>6545</v>
      </c>
      <c r="T66" s="1" t="s">
        <v>60</v>
      </c>
      <c r="U66" s="1" t="s">
        <v>1822</v>
      </c>
      <c r="V66" s="1">
        <v>20.87</v>
      </c>
      <c r="W66" s="1">
        <v>0.11</v>
      </c>
      <c r="X66" s="1">
        <v>0</v>
      </c>
      <c r="Y66" s="1">
        <v>26.49</v>
      </c>
      <c r="Z66" s="1">
        <v>52.53</v>
      </c>
      <c r="AA66" s="1">
        <v>66</v>
      </c>
      <c r="AB66" s="1">
        <v>630000</v>
      </c>
      <c r="AC66" s="1">
        <v>-15</v>
      </c>
      <c r="AD66" s="1">
        <v>33094</v>
      </c>
      <c r="AE66" s="1">
        <v>0</v>
      </c>
      <c r="AF66" s="1">
        <v>34.81</v>
      </c>
      <c r="AG66" s="1">
        <v>-5.2215000000000013E-3</v>
      </c>
      <c r="AH66" s="1">
        <v>-3.59</v>
      </c>
      <c r="AI66" s="1" t="s">
        <v>1822</v>
      </c>
      <c r="AJ66" s="1" t="s">
        <v>3522</v>
      </c>
    </row>
    <row r="67" spans="1:36" x14ac:dyDescent="0.25">
      <c r="A67" s="2" t="s">
        <v>61</v>
      </c>
      <c r="B67" s="3" t="s">
        <v>5006</v>
      </c>
      <c r="C67" s="3">
        <v>0.61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64.38</v>
      </c>
      <c r="H67" s="1">
        <f>MATCH(持股比率!A67,董監!A:A,0)</f>
        <v>67</v>
      </c>
      <c r="I67" s="3">
        <v>1321124.54</v>
      </c>
      <c r="J67" s="3">
        <v>-168</v>
      </c>
      <c r="K67" s="28">
        <f t="shared" si="1"/>
        <v>85054</v>
      </c>
      <c r="L67" s="27">
        <f t="shared" si="2"/>
        <v>-0.2</v>
      </c>
      <c r="M67" s="3">
        <v>11.72</v>
      </c>
      <c r="N67" s="29">
        <f t="shared" si="3"/>
        <v>-1.9689600000000002E-2</v>
      </c>
      <c r="O67" s="3">
        <v>-15.38</v>
      </c>
      <c r="P67" s="3" t="str">
        <f ca="1">IF(COUNTIF(股期對照!A:A,持股比率!B67)=2,B67&amp;"-m",IF(COUNTIF(股期對照!A:A,持股比率!B67)=1,B67&amp;"-F",B67))</f>
        <v>宏洲</v>
      </c>
      <c r="Q67" s="3" t="s">
        <v>6545</v>
      </c>
      <c r="T67" s="1" t="s">
        <v>61</v>
      </c>
      <c r="U67" s="1" t="s">
        <v>1823</v>
      </c>
      <c r="V67" s="1">
        <v>0.61</v>
      </c>
      <c r="W67" s="1">
        <v>0.01</v>
      </c>
      <c r="X67" s="1">
        <v>0</v>
      </c>
      <c r="Y67" s="1">
        <v>35</v>
      </c>
      <c r="Z67" s="1">
        <v>64.38</v>
      </c>
      <c r="AA67" s="1">
        <v>67</v>
      </c>
      <c r="AB67" s="1">
        <v>1321124.54</v>
      </c>
      <c r="AC67" s="1">
        <v>-168</v>
      </c>
      <c r="AD67" s="1">
        <v>85054</v>
      </c>
      <c r="AE67" s="1">
        <v>-0.2</v>
      </c>
      <c r="AF67" s="1">
        <v>11.72</v>
      </c>
      <c r="AG67" s="1">
        <v>-1.9689600000000002E-2</v>
      </c>
      <c r="AH67" s="1">
        <v>-15.38</v>
      </c>
      <c r="AI67" s="1" t="s">
        <v>1823</v>
      </c>
      <c r="AJ67" s="1" t="s">
        <v>3522</v>
      </c>
    </row>
    <row r="68" spans="1:36" x14ac:dyDescent="0.25">
      <c r="A68" s="2" t="s">
        <v>62</v>
      </c>
      <c r="B68" s="3" t="s">
        <v>5007</v>
      </c>
      <c r="C68" s="3">
        <v>0.85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86.37</v>
      </c>
      <c r="H68" s="1">
        <f>MATCH(持股比率!A68,董監!A:A,0)</f>
        <v>68</v>
      </c>
      <c r="I68" s="3">
        <v>2200000</v>
      </c>
      <c r="J68" s="3">
        <v>-1163</v>
      </c>
      <c r="K68" s="28">
        <f t="shared" si="1"/>
        <v>190014</v>
      </c>
      <c r="L68" s="27">
        <f t="shared" si="2"/>
        <v>-0.6</v>
      </c>
      <c r="M68" s="3">
        <v>17.670000000000002</v>
      </c>
      <c r="N68" s="29">
        <f t="shared" si="3"/>
        <v>-0.20550210000000002</v>
      </c>
      <c r="O68" s="3">
        <v>-21.44</v>
      </c>
      <c r="P68" s="3" t="str">
        <f ca="1">IF(COUNTIF(股期對照!A:A,持股比率!B68)=2,B68&amp;"-m",IF(COUNTIF(股期對照!A:A,持股比率!B68)=1,B68&amp;"-F",B68))</f>
        <v>東和</v>
      </c>
      <c r="Q68" s="3" t="s">
        <v>4742</v>
      </c>
      <c r="T68" s="1" t="s">
        <v>62</v>
      </c>
      <c r="U68" s="1" t="s">
        <v>1824</v>
      </c>
      <c r="V68" s="1">
        <v>0.85</v>
      </c>
      <c r="W68" s="1">
        <v>0.05</v>
      </c>
      <c r="X68" s="1">
        <v>0</v>
      </c>
      <c r="Y68" s="1">
        <v>12.73</v>
      </c>
      <c r="Z68" s="1">
        <v>86.37</v>
      </c>
      <c r="AA68" s="1">
        <v>68</v>
      </c>
      <c r="AB68" s="1">
        <v>2200000</v>
      </c>
      <c r="AC68" s="1">
        <v>-1163</v>
      </c>
      <c r="AD68" s="1">
        <v>190014</v>
      </c>
      <c r="AE68" s="1">
        <v>-0.6</v>
      </c>
      <c r="AF68" s="1">
        <v>17.670000000000002</v>
      </c>
      <c r="AG68" s="1">
        <v>-0.20550210000000002</v>
      </c>
      <c r="AH68" s="1">
        <v>-21.44</v>
      </c>
      <c r="AI68" s="1" t="s">
        <v>1824</v>
      </c>
      <c r="AJ68" s="1" t="s">
        <v>3522</v>
      </c>
    </row>
    <row r="69" spans="1:36" x14ac:dyDescent="0.25">
      <c r="A69" s="2" t="s">
        <v>63</v>
      </c>
      <c r="B69" s="3" t="s">
        <v>5008</v>
      </c>
      <c r="C69" s="3">
        <v>9.2200000000000006</v>
      </c>
      <c r="D69" s="3">
        <v>0.14000000000000001</v>
      </c>
      <c r="E69" s="3">
        <v>0.05</v>
      </c>
      <c r="F69" s="1">
        <f>IF(INDEX(董監!D:D,H69)=0,INDEX(董監!C:C,H69),INDEX(董監!D:D,H69))</f>
        <v>8.1</v>
      </c>
      <c r="G69" s="1">
        <f t="shared" si="0"/>
        <v>82.49</v>
      </c>
      <c r="H69" s="1">
        <f>MATCH(持股比率!A69,董監!A:A,0)</f>
        <v>69</v>
      </c>
      <c r="I69" s="3">
        <v>1853421.68</v>
      </c>
      <c r="J69" s="3">
        <v>-1673</v>
      </c>
      <c r="K69" s="28">
        <f t="shared" si="1"/>
        <v>152889</v>
      </c>
      <c r="L69" s="27">
        <f t="shared" si="2"/>
        <v>-1.1000000000000001</v>
      </c>
      <c r="M69" s="3">
        <v>10.64</v>
      </c>
      <c r="N69" s="29">
        <f t="shared" si="3"/>
        <v>-0.1780072</v>
      </c>
      <c r="O69" s="3">
        <v>-3.06</v>
      </c>
      <c r="P69" s="3" t="str">
        <f ca="1">IF(COUNTIF(股期對照!A:A,持股比率!B69)=2,B69&amp;"-m",IF(COUNTIF(股期對照!A:A,持股比率!B69)=1,B69&amp;"-F",B69))</f>
        <v>廣豐</v>
      </c>
      <c r="Q69" s="3" t="s">
        <v>4759</v>
      </c>
      <c r="T69" s="1" t="s">
        <v>63</v>
      </c>
      <c r="U69" s="1" t="s">
        <v>1825</v>
      </c>
      <c r="V69" s="1">
        <v>9.2200000000000006</v>
      </c>
      <c r="W69" s="1">
        <v>0.14000000000000001</v>
      </c>
      <c r="X69" s="1">
        <v>0.05</v>
      </c>
      <c r="Y69" s="1">
        <v>8.1</v>
      </c>
      <c r="Z69" s="1">
        <v>82.49</v>
      </c>
      <c r="AA69" s="1">
        <v>69</v>
      </c>
      <c r="AB69" s="1">
        <v>1853421.68</v>
      </c>
      <c r="AC69" s="1">
        <v>-1673</v>
      </c>
      <c r="AD69" s="1">
        <v>152889</v>
      </c>
      <c r="AE69" s="1">
        <v>-1.1000000000000001</v>
      </c>
      <c r="AF69" s="1">
        <v>10.64</v>
      </c>
      <c r="AG69" s="1">
        <v>-0.1780072</v>
      </c>
      <c r="AH69" s="1">
        <v>-3.06</v>
      </c>
      <c r="AI69" s="1" t="s">
        <v>1825</v>
      </c>
      <c r="AJ69" s="1" t="s">
        <v>3516</v>
      </c>
    </row>
    <row r="70" spans="1:36" x14ac:dyDescent="0.25">
      <c r="A70" s="2" t="s">
        <v>64</v>
      </c>
      <c r="B70" s="3" t="s">
        <v>5009</v>
      </c>
      <c r="C70" s="3">
        <v>3.04</v>
      </c>
      <c r="D70" s="3">
        <v>0</v>
      </c>
      <c r="E70" s="3">
        <v>0.06</v>
      </c>
      <c r="F70" s="1">
        <f>IF(INDEX(董監!D:D,H70)=0,INDEX(董監!C:C,H70),INDEX(董監!D:D,H70))</f>
        <v>11.6</v>
      </c>
      <c r="G70" s="1">
        <f t="shared" si="0"/>
        <v>85.3</v>
      </c>
      <c r="H70" s="1">
        <f>MATCH(持股比率!A70,董監!A:A,0)</f>
        <v>70</v>
      </c>
      <c r="I70" s="3">
        <v>1899418.4</v>
      </c>
      <c r="J70" s="3">
        <v>-2491</v>
      </c>
      <c r="K70" s="28">
        <f t="shared" si="1"/>
        <v>162020</v>
      </c>
      <c r="L70" s="27">
        <f t="shared" si="2"/>
        <v>-1.5</v>
      </c>
      <c r="M70" s="3">
        <v>15.11</v>
      </c>
      <c r="N70" s="29">
        <f t="shared" si="3"/>
        <v>-0.37639010000000001</v>
      </c>
      <c r="O70" s="3">
        <v>-4.96</v>
      </c>
      <c r="P70" s="3" t="str">
        <f ca="1">IF(COUNTIF(股期對照!A:A,持股比率!B70)=2,B70&amp;"-m",IF(COUNTIF(股期對照!A:A,持股比率!B70)=1,B70&amp;"-F",B70))</f>
        <v>嘉裕</v>
      </c>
      <c r="Q70" s="3" t="s">
        <v>6546</v>
      </c>
      <c r="T70" s="1" t="s">
        <v>64</v>
      </c>
      <c r="U70" s="1" t="s">
        <v>1826</v>
      </c>
      <c r="V70" s="1">
        <v>3.04</v>
      </c>
      <c r="W70" s="1">
        <v>0</v>
      </c>
      <c r="X70" s="1">
        <v>0.06</v>
      </c>
      <c r="Y70" s="1">
        <v>11.6</v>
      </c>
      <c r="Z70" s="1">
        <v>85.3</v>
      </c>
      <c r="AA70" s="1">
        <v>70</v>
      </c>
      <c r="AB70" s="1">
        <v>1899418.4</v>
      </c>
      <c r="AC70" s="1">
        <v>-2491</v>
      </c>
      <c r="AD70" s="1">
        <v>162020</v>
      </c>
      <c r="AE70" s="1">
        <v>-1.5</v>
      </c>
      <c r="AF70" s="1">
        <v>15.11</v>
      </c>
      <c r="AG70" s="1">
        <v>-0.37639010000000001</v>
      </c>
      <c r="AH70" s="1">
        <v>-4.96</v>
      </c>
      <c r="AI70" s="1" t="s">
        <v>1826</v>
      </c>
      <c r="AJ70" s="1" t="s">
        <v>3522</v>
      </c>
    </row>
    <row r="71" spans="1:36" x14ac:dyDescent="0.25">
      <c r="A71" s="2" t="s">
        <v>65</v>
      </c>
      <c r="B71" s="3" t="s">
        <v>5010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3">
        <v>-3</v>
      </c>
      <c r="K71" s="28">
        <f t="shared" ref="K71:K134" si="5">ROUND((I71/10)*(G71/100),0)</f>
        <v>30565</v>
      </c>
      <c r="L71" s="27">
        <f t="shared" ref="L71:L134" si="6">ROUND(J71/K71*100,1)</f>
        <v>0</v>
      </c>
      <c r="M71" s="3">
        <v>11.98</v>
      </c>
      <c r="N71" s="29">
        <f t="shared" ref="N71:N134" si="7">M71*J71/100000</f>
        <v>-3.5939999999999995E-4</v>
      </c>
      <c r="O71" s="3">
        <v>1.31</v>
      </c>
      <c r="P71" s="3" t="str">
        <f ca="1">IF(COUNTIF(股期對照!A:A,持股比率!B71)=2,B71&amp;"-m",IF(COUNTIF(股期對照!A:A,持股比率!B71)=1,B71&amp;"-F",B71))</f>
        <v>東華</v>
      </c>
      <c r="Q71" s="3" t="s">
        <v>4742</v>
      </c>
      <c r="T71" s="1" t="s">
        <v>65</v>
      </c>
      <c r="U71" s="1" t="s">
        <v>1827</v>
      </c>
      <c r="V71" s="1">
        <v>0.59</v>
      </c>
      <c r="W71" s="1">
        <v>0</v>
      </c>
      <c r="X71" s="1">
        <v>0</v>
      </c>
      <c r="Y71" s="1">
        <v>45.63</v>
      </c>
      <c r="Z71" s="1">
        <v>53.779999999999994</v>
      </c>
      <c r="AA71" s="1">
        <v>71</v>
      </c>
      <c r="AB71" s="1">
        <v>568343.09</v>
      </c>
      <c r="AC71" s="1">
        <v>-3</v>
      </c>
      <c r="AD71" s="1">
        <v>30565</v>
      </c>
      <c r="AE71" s="1">
        <v>0</v>
      </c>
      <c r="AF71" s="1">
        <v>11.98</v>
      </c>
      <c r="AG71" s="1">
        <v>-3.5939999999999995E-4</v>
      </c>
      <c r="AH71" s="1">
        <v>1.31</v>
      </c>
      <c r="AI71" s="1" t="s">
        <v>1827</v>
      </c>
      <c r="AJ71" s="1" t="s">
        <v>3522</v>
      </c>
    </row>
    <row r="72" spans="1:36" x14ac:dyDescent="0.25">
      <c r="A72" s="2" t="s">
        <v>66</v>
      </c>
      <c r="B72" s="3" t="s">
        <v>5011</v>
      </c>
      <c r="C72" s="3">
        <v>2.2400000000000002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91.13</v>
      </c>
      <c r="H72" s="1">
        <f>MATCH(持股比率!A72,董監!A:A,0)</f>
        <v>72</v>
      </c>
      <c r="I72" s="3">
        <v>3000412.8</v>
      </c>
      <c r="J72" s="3">
        <v>-203</v>
      </c>
      <c r="K72" s="28">
        <f t="shared" si="5"/>
        <v>273428</v>
      </c>
      <c r="L72" s="27">
        <f t="shared" si="6"/>
        <v>-0.1</v>
      </c>
      <c r="M72" s="3">
        <v>38.909999999999997</v>
      </c>
      <c r="N72" s="29">
        <f t="shared" si="7"/>
        <v>-7.8987299999999996E-2</v>
      </c>
      <c r="O72" s="3">
        <v>-5.03</v>
      </c>
      <c r="P72" s="3" t="str">
        <f ca="1">IF(COUNTIF(股期對照!A:A,持股比率!B72)=2,B72&amp;"-m",IF(COUNTIF(股期對照!A:A,持股比率!B72)=1,B72&amp;"-F",B72))</f>
        <v>新紡</v>
      </c>
      <c r="Q72" s="3" t="s">
        <v>4742</v>
      </c>
      <c r="T72" s="1" t="s">
        <v>66</v>
      </c>
      <c r="U72" s="1" t="s">
        <v>1828</v>
      </c>
      <c r="V72" s="1">
        <v>2.2400000000000002</v>
      </c>
      <c r="W72" s="1">
        <v>0</v>
      </c>
      <c r="X72" s="1">
        <v>0.06</v>
      </c>
      <c r="Y72" s="1">
        <v>6.57</v>
      </c>
      <c r="Z72" s="1">
        <v>91.13</v>
      </c>
      <c r="AA72" s="1">
        <v>72</v>
      </c>
      <c r="AB72" s="1">
        <v>3000412.8</v>
      </c>
      <c r="AC72" s="1">
        <v>-203</v>
      </c>
      <c r="AD72" s="1">
        <v>273428</v>
      </c>
      <c r="AE72" s="1">
        <v>-0.1</v>
      </c>
      <c r="AF72" s="1">
        <v>38.909999999999997</v>
      </c>
      <c r="AG72" s="1">
        <v>-7.8987299999999996E-2</v>
      </c>
      <c r="AH72" s="1">
        <v>-5.03</v>
      </c>
      <c r="AI72" s="1" t="s">
        <v>1828</v>
      </c>
      <c r="AJ72" s="1" t="s">
        <v>3522</v>
      </c>
    </row>
    <row r="73" spans="1:36" x14ac:dyDescent="0.25">
      <c r="A73" s="2" t="s">
        <v>67</v>
      </c>
      <c r="B73" s="3" t="s">
        <v>5012</v>
      </c>
      <c r="C73" s="3">
        <v>2.23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80.62</v>
      </c>
      <c r="H73" s="1">
        <f>MATCH(持股比率!A73,董監!A:A,0)</f>
        <v>73</v>
      </c>
      <c r="I73" s="3">
        <v>1384000</v>
      </c>
      <c r="J73" s="3">
        <v>-718</v>
      </c>
      <c r="K73" s="28">
        <f t="shared" si="5"/>
        <v>111578</v>
      </c>
      <c r="L73" s="27">
        <f t="shared" si="6"/>
        <v>-0.6</v>
      </c>
      <c r="M73" s="3">
        <v>20.5</v>
      </c>
      <c r="N73" s="29">
        <f t="shared" si="7"/>
        <v>-0.14718999999999999</v>
      </c>
      <c r="O73" s="3">
        <v>-6.59</v>
      </c>
      <c r="P73" s="3" t="str">
        <f ca="1">IF(COUNTIF(股期對照!A:A,持股比率!B73)=2,B73&amp;"-m",IF(COUNTIF(股期對照!A:A,持股比率!B73)=1,B73&amp;"-F",B73))</f>
        <v>利華</v>
      </c>
      <c r="Q73" s="3" t="s">
        <v>4742</v>
      </c>
      <c r="T73" s="1" t="s">
        <v>67</v>
      </c>
      <c r="U73" s="1" t="s">
        <v>1829</v>
      </c>
      <c r="V73" s="1">
        <v>2.23</v>
      </c>
      <c r="W73" s="1">
        <v>0.1</v>
      </c>
      <c r="X73" s="1">
        <v>0</v>
      </c>
      <c r="Y73" s="1">
        <v>17.05</v>
      </c>
      <c r="Z73" s="1">
        <v>80.62</v>
      </c>
      <c r="AA73" s="1">
        <v>73</v>
      </c>
      <c r="AB73" s="1">
        <v>1384000</v>
      </c>
      <c r="AC73" s="1">
        <v>-718</v>
      </c>
      <c r="AD73" s="1">
        <v>111578</v>
      </c>
      <c r="AE73" s="1">
        <v>-0.6</v>
      </c>
      <c r="AF73" s="1">
        <v>20.5</v>
      </c>
      <c r="AG73" s="1">
        <v>-0.14718999999999999</v>
      </c>
      <c r="AH73" s="1">
        <v>-6.59</v>
      </c>
      <c r="AI73" s="1" t="s">
        <v>1829</v>
      </c>
      <c r="AJ73" s="1" t="s">
        <v>3522</v>
      </c>
    </row>
    <row r="74" spans="1:36" x14ac:dyDescent="0.25">
      <c r="A74" s="2" t="s">
        <v>68</v>
      </c>
      <c r="B74" s="3" t="s">
        <v>4604</v>
      </c>
      <c r="C74" s="3">
        <v>0.5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89.09</v>
      </c>
      <c r="H74" s="1">
        <f>MATCH(持股比率!A74,董監!A:A,0)</f>
        <v>74</v>
      </c>
      <c r="I74" s="3">
        <v>750000</v>
      </c>
      <c r="J74" s="3">
        <v>129</v>
      </c>
      <c r="K74" s="28">
        <f t="shared" si="5"/>
        <v>66818</v>
      </c>
      <c r="L74" s="27">
        <f t="shared" si="6"/>
        <v>0.2</v>
      </c>
      <c r="M74" s="3">
        <v>13.37</v>
      </c>
      <c r="N74" s="29">
        <f t="shared" si="7"/>
        <v>1.7247299999999997E-2</v>
      </c>
      <c r="O74" s="3">
        <v>-7.33</v>
      </c>
      <c r="P74" s="3" t="str">
        <f ca="1">IF(COUNTIF(股期對照!A:A,持股比率!B74)=2,B74&amp;"-m",IF(COUNTIF(股期對照!A:A,持股比率!B74)=1,B74&amp;"-F",B74))</f>
        <v>大魯閣</v>
      </c>
      <c r="Q74" s="3" t="s">
        <v>4743</v>
      </c>
      <c r="T74" s="1" t="s">
        <v>68</v>
      </c>
      <c r="U74" s="1" t="s">
        <v>1830</v>
      </c>
      <c r="V74" s="1">
        <v>0.5</v>
      </c>
      <c r="W74" s="1">
        <v>0</v>
      </c>
      <c r="X74" s="1">
        <v>0.01</v>
      </c>
      <c r="Y74" s="1">
        <v>10.4</v>
      </c>
      <c r="Z74" s="1">
        <v>89.09</v>
      </c>
      <c r="AA74" s="1">
        <v>74</v>
      </c>
      <c r="AB74" s="1">
        <v>750000</v>
      </c>
      <c r="AC74" s="1">
        <v>129</v>
      </c>
      <c r="AD74" s="1">
        <v>66818</v>
      </c>
      <c r="AE74" s="1">
        <v>0.2</v>
      </c>
      <c r="AF74" s="1">
        <v>13.37</v>
      </c>
      <c r="AG74" s="1">
        <v>1.7247299999999997E-2</v>
      </c>
      <c r="AH74" s="1">
        <v>-7.33</v>
      </c>
      <c r="AI74" s="1" t="s">
        <v>1830</v>
      </c>
      <c r="AJ74" s="1" t="s">
        <v>3523</v>
      </c>
    </row>
    <row r="75" spans="1:36" x14ac:dyDescent="0.25">
      <c r="A75" s="2" t="s">
        <v>69</v>
      </c>
      <c r="B75" s="3" t="s">
        <v>5013</v>
      </c>
      <c r="C75" s="3">
        <v>9.84</v>
      </c>
      <c r="D75" s="3">
        <v>3.9</v>
      </c>
      <c r="E75" s="3">
        <v>0.62</v>
      </c>
      <c r="F75" s="1">
        <f>IF(INDEX(董監!D:D,H75)=0,INDEX(董監!C:C,H75),INDEX(董監!D:D,H75))</f>
        <v>38.57</v>
      </c>
      <c r="G75" s="1">
        <f t="shared" si="4"/>
        <v>47.07</v>
      </c>
      <c r="H75" s="1">
        <f>MATCH(持股比率!A75,董監!A:A,0)</f>
        <v>75</v>
      </c>
      <c r="I75" s="3">
        <v>16846646.370000001</v>
      </c>
      <c r="J75" s="3">
        <v>-3386</v>
      </c>
      <c r="K75" s="28">
        <f t="shared" si="5"/>
        <v>792972</v>
      </c>
      <c r="L75" s="27">
        <f t="shared" si="6"/>
        <v>-0.4</v>
      </c>
      <c r="M75" s="3">
        <v>30.49</v>
      </c>
      <c r="N75" s="29">
        <f t="shared" si="7"/>
        <v>-1.0323914000000001</v>
      </c>
      <c r="O75" s="3">
        <v>-7.77</v>
      </c>
      <c r="P75" s="3" t="str">
        <f ca="1">IF(COUNTIF(股期對照!A:A,持股比率!B75)=2,B75&amp;"-m",IF(COUNTIF(股期對照!A:A,持股比率!B75)=1,B75&amp;"-F",B75))</f>
        <v>福懋</v>
      </c>
      <c r="Q75" s="3" t="s">
        <v>6545</v>
      </c>
      <c r="T75" s="1" t="s">
        <v>69</v>
      </c>
      <c r="U75" s="1" t="s">
        <v>1831</v>
      </c>
      <c r="V75" s="1">
        <v>9.84</v>
      </c>
      <c r="W75" s="1">
        <v>3.9</v>
      </c>
      <c r="X75" s="1">
        <v>0.62</v>
      </c>
      <c r="Y75" s="1">
        <v>38.57</v>
      </c>
      <c r="Z75" s="1">
        <v>47.07</v>
      </c>
      <c r="AA75" s="1">
        <v>75</v>
      </c>
      <c r="AB75" s="1">
        <v>16846646.370000001</v>
      </c>
      <c r="AC75" s="1">
        <v>-3386</v>
      </c>
      <c r="AD75" s="1">
        <v>792972</v>
      </c>
      <c r="AE75" s="1">
        <v>-0.4</v>
      </c>
      <c r="AF75" s="1">
        <v>30.49</v>
      </c>
      <c r="AG75" s="1">
        <v>-1.0323914000000001</v>
      </c>
      <c r="AH75" s="1">
        <v>-7.77</v>
      </c>
      <c r="AI75" s="1" t="s">
        <v>1831</v>
      </c>
      <c r="AJ75" s="1" t="s">
        <v>3522</v>
      </c>
    </row>
    <row r="76" spans="1:36" x14ac:dyDescent="0.25">
      <c r="A76" s="2" t="s">
        <v>70</v>
      </c>
      <c r="B76" s="3" t="s">
        <v>5014</v>
      </c>
      <c r="C76" s="3">
        <v>0.25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78.14</v>
      </c>
      <c r="H76" s="1">
        <f>MATCH(持股比率!A76,董監!A:A,0)</f>
        <v>76</v>
      </c>
      <c r="I76" s="3">
        <v>1397800.8</v>
      </c>
      <c r="J76" s="3">
        <v>-6</v>
      </c>
      <c r="K76" s="28">
        <f t="shared" si="5"/>
        <v>109224</v>
      </c>
      <c r="L76" s="27">
        <f t="shared" si="6"/>
        <v>0</v>
      </c>
      <c r="M76" s="3">
        <v>17.149999999999999</v>
      </c>
      <c r="N76" s="29">
        <f t="shared" si="7"/>
        <v>-1.029E-3</v>
      </c>
      <c r="O76" s="3">
        <v>11.84</v>
      </c>
      <c r="P76" s="3" t="str">
        <f ca="1">IF(COUNTIF(股期對照!A:A,持股比率!B76)=2,B76&amp;"-m",IF(COUNTIF(股期對照!A:A,持股比率!B76)=1,B76&amp;"-F",B76))</f>
        <v>中福</v>
      </c>
      <c r="Q76" s="3" t="s">
        <v>4759</v>
      </c>
      <c r="T76" s="1" t="s">
        <v>70</v>
      </c>
      <c r="U76" s="1" t="s">
        <v>1832</v>
      </c>
      <c r="V76" s="1">
        <v>0.25</v>
      </c>
      <c r="W76" s="1">
        <v>0</v>
      </c>
      <c r="X76" s="1">
        <v>0</v>
      </c>
      <c r="Y76" s="1">
        <v>21.61</v>
      </c>
      <c r="Z76" s="1">
        <v>78.14</v>
      </c>
      <c r="AA76" s="1">
        <v>76</v>
      </c>
      <c r="AB76" s="1">
        <v>1397800.8</v>
      </c>
      <c r="AC76" s="1">
        <v>-6</v>
      </c>
      <c r="AD76" s="1">
        <v>109224</v>
      </c>
      <c r="AE76" s="1">
        <v>0</v>
      </c>
      <c r="AF76" s="1">
        <v>17.149999999999999</v>
      </c>
      <c r="AG76" s="1">
        <v>-1.029E-3</v>
      </c>
      <c r="AH76" s="1">
        <v>11.84</v>
      </c>
      <c r="AI76" s="1" t="s">
        <v>1832</v>
      </c>
      <c r="AJ76" s="1" t="s">
        <v>3516</v>
      </c>
    </row>
    <row r="77" spans="1:36" x14ac:dyDescent="0.25">
      <c r="A77" s="2" t="s">
        <v>71</v>
      </c>
      <c r="B77" s="3" t="s">
        <v>4852</v>
      </c>
      <c r="C77" s="3">
        <v>0.3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78.88</v>
      </c>
      <c r="H77" s="1">
        <f>MATCH(持股比率!A77,董監!A:A,0)</f>
        <v>77</v>
      </c>
      <c r="I77" s="3">
        <v>956340</v>
      </c>
      <c r="J77" s="3">
        <v>-52</v>
      </c>
      <c r="K77" s="28">
        <f t="shared" si="5"/>
        <v>75436</v>
      </c>
      <c r="L77" s="27">
        <f t="shared" si="6"/>
        <v>-0.1</v>
      </c>
      <c r="M77" s="3">
        <v>39.29</v>
      </c>
      <c r="N77" s="29">
        <f t="shared" si="7"/>
        <v>-2.0430799999999999E-2</v>
      </c>
      <c r="O77" s="3">
        <v>-0.75</v>
      </c>
      <c r="P77" s="3" t="str">
        <f ca="1">IF(COUNTIF(股期對照!A:A,持股比率!B77)=2,B77&amp;"-m",IF(COUNTIF(股期對照!A:A,持股比率!B77)=1,B77&amp;"-F",B77))</f>
        <v>華友聯</v>
      </c>
      <c r="Q77" s="3" t="s">
        <v>6547</v>
      </c>
      <c r="T77" s="1" t="s">
        <v>71</v>
      </c>
      <c r="U77" s="1" t="s">
        <v>1833</v>
      </c>
      <c r="V77" s="1">
        <v>0.3</v>
      </c>
      <c r="W77" s="1">
        <v>0</v>
      </c>
      <c r="X77" s="1">
        <v>0</v>
      </c>
      <c r="Y77" s="1">
        <v>20.82</v>
      </c>
      <c r="Z77" s="1">
        <v>78.88</v>
      </c>
      <c r="AA77" s="1">
        <v>77</v>
      </c>
      <c r="AB77" s="1">
        <v>956340</v>
      </c>
      <c r="AC77" s="1">
        <v>-52</v>
      </c>
      <c r="AD77" s="1">
        <v>75436</v>
      </c>
      <c r="AE77" s="1">
        <v>-0.1</v>
      </c>
      <c r="AF77" s="1">
        <v>39.29</v>
      </c>
      <c r="AG77" s="1">
        <v>-2.0430799999999999E-2</v>
      </c>
      <c r="AH77" s="1">
        <v>-0.75</v>
      </c>
      <c r="AI77" s="1" t="s">
        <v>1833</v>
      </c>
      <c r="AJ77" s="1" t="s">
        <v>3519</v>
      </c>
    </row>
    <row r="78" spans="1:36" x14ac:dyDescent="0.25">
      <c r="A78" s="2" t="s">
        <v>72</v>
      </c>
      <c r="B78" s="3" t="s">
        <v>5015</v>
      </c>
      <c r="C78" s="3">
        <v>5.75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87.3</v>
      </c>
      <c r="H78" s="1">
        <f>MATCH(持股比率!A78,董監!A:A,0)</f>
        <v>78</v>
      </c>
      <c r="I78" s="3">
        <v>2033712.84</v>
      </c>
      <c r="J78" s="3">
        <v>-61</v>
      </c>
      <c r="K78" s="28">
        <f t="shared" si="5"/>
        <v>177543</v>
      </c>
      <c r="L78" s="27">
        <f t="shared" si="6"/>
        <v>0</v>
      </c>
      <c r="M78" s="3">
        <v>24.4</v>
      </c>
      <c r="N78" s="29">
        <f t="shared" si="7"/>
        <v>-1.4883999999999998E-2</v>
      </c>
      <c r="O78" s="3">
        <v>-3.51</v>
      </c>
      <c r="P78" s="3" t="str">
        <f ca="1">IF(COUNTIF(股期對照!A:A,持股比率!B78)=2,B78&amp;"-m",IF(COUNTIF(股期對照!A:A,持股比率!B78)=1,B78&amp;"-F",B78))</f>
        <v>勤益控</v>
      </c>
      <c r="Q78" s="3" t="s">
        <v>4759</v>
      </c>
      <c r="T78" s="1" t="s">
        <v>72</v>
      </c>
      <c r="U78" s="1" t="s">
        <v>1834</v>
      </c>
      <c r="V78" s="1">
        <v>5.75</v>
      </c>
      <c r="W78" s="1">
        <v>0.06</v>
      </c>
      <c r="X78" s="1">
        <v>0</v>
      </c>
      <c r="Y78" s="1">
        <v>6.89</v>
      </c>
      <c r="Z78" s="1">
        <v>87.3</v>
      </c>
      <c r="AA78" s="1">
        <v>78</v>
      </c>
      <c r="AB78" s="1">
        <v>2033712.84</v>
      </c>
      <c r="AC78" s="1">
        <v>-61</v>
      </c>
      <c r="AD78" s="1">
        <v>177543</v>
      </c>
      <c r="AE78" s="1">
        <v>0</v>
      </c>
      <c r="AF78" s="1">
        <v>24.4</v>
      </c>
      <c r="AG78" s="1">
        <v>-1.4883999999999998E-2</v>
      </c>
      <c r="AH78" s="1">
        <v>-3.51</v>
      </c>
      <c r="AI78" s="1" t="s">
        <v>1834</v>
      </c>
      <c r="AJ78" s="1" t="s">
        <v>3516</v>
      </c>
    </row>
    <row r="79" spans="1:36" x14ac:dyDescent="0.25">
      <c r="A79" s="2" t="s">
        <v>73</v>
      </c>
      <c r="B79" s="3" t="s">
        <v>4853</v>
      </c>
      <c r="C79" s="3">
        <v>0.24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87.52</v>
      </c>
      <c r="H79" s="1">
        <f>MATCH(持股比率!A79,董監!A:A,0)</f>
        <v>79</v>
      </c>
      <c r="I79" s="3">
        <v>512057.59</v>
      </c>
      <c r="J79" s="3">
        <v>-22</v>
      </c>
      <c r="K79" s="28">
        <f t="shared" si="5"/>
        <v>44815</v>
      </c>
      <c r="L79" s="27">
        <f t="shared" si="6"/>
        <v>0</v>
      </c>
      <c r="M79" s="3">
        <v>29.07</v>
      </c>
      <c r="N79" s="29">
        <f t="shared" si="7"/>
        <v>-6.3953999999999999E-3</v>
      </c>
      <c r="O79" s="3">
        <v>4.45</v>
      </c>
      <c r="P79" s="3" t="str">
        <f ca="1">IF(COUNTIF(股期對照!A:A,持股比率!B79)=2,B79&amp;"-m",IF(COUNTIF(股期對照!A:A,持股比率!B79)=1,B79&amp;"-F",B79))</f>
        <v>三地開發</v>
      </c>
      <c r="Q79" s="3" t="s">
        <v>6547</v>
      </c>
      <c r="T79" s="1" t="s">
        <v>73</v>
      </c>
      <c r="U79" s="1" t="s">
        <v>1835</v>
      </c>
      <c r="V79" s="1">
        <v>0.24</v>
      </c>
      <c r="W79" s="1">
        <v>0.34</v>
      </c>
      <c r="X79" s="1">
        <v>0</v>
      </c>
      <c r="Y79" s="1">
        <v>11.9</v>
      </c>
      <c r="Z79" s="1">
        <v>87.52</v>
      </c>
      <c r="AA79" s="1">
        <v>79</v>
      </c>
      <c r="AB79" s="1">
        <v>512057.59</v>
      </c>
      <c r="AC79" s="1">
        <v>-22</v>
      </c>
      <c r="AD79" s="1">
        <v>44815</v>
      </c>
      <c r="AE79" s="1">
        <v>0</v>
      </c>
      <c r="AF79" s="1">
        <v>29.07</v>
      </c>
      <c r="AG79" s="1">
        <v>-6.3953999999999999E-3</v>
      </c>
      <c r="AH79" s="1">
        <v>4.45</v>
      </c>
      <c r="AI79" s="1" t="s">
        <v>1835</v>
      </c>
      <c r="AJ79" s="1" t="s">
        <v>3519</v>
      </c>
    </row>
    <row r="80" spans="1:36" x14ac:dyDescent="0.25">
      <c r="A80" s="2" t="s">
        <v>74</v>
      </c>
      <c r="B80" s="3" t="s">
        <v>5016</v>
      </c>
      <c r="C80" s="3">
        <v>0.59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91.32</v>
      </c>
      <c r="H80" s="1">
        <f>MATCH(持股比率!A80,董監!A:A,0)</f>
        <v>80</v>
      </c>
      <c r="I80" s="3">
        <v>920000</v>
      </c>
      <c r="J80" s="3">
        <v>-63</v>
      </c>
      <c r="K80" s="28">
        <f t="shared" si="5"/>
        <v>84014</v>
      </c>
      <c r="L80" s="27">
        <f t="shared" si="6"/>
        <v>-0.1</v>
      </c>
      <c r="M80" s="3">
        <v>23.78</v>
      </c>
      <c r="N80" s="29">
        <f t="shared" si="7"/>
        <v>-1.4981400000000001E-2</v>
      </c>
      <c r="O80" s="3">
        <v>2.31</v>
      </c>
      <c r="P80" s="3" t="str">
        <f ca="1">IF(COUNTIF(股期對照!A:A,持股比率!B80)=2,B80&amp;"-m",IF(COUNTIF(股期對照!A:A,持股比率!B80)=1,B80&amp;"-F",B80))</f>
        <v>中和</v>
      </c>
      <c r="Q80" s="3" t="s">
        <v>4742</v>
      </c>
      <c r="T80" s="1" t="s">
        <v>74</v>
      </c>
      <c r="U80" s="1" t="s">
        <v>1836</v>
      </c>
      <c r="V80" s="1">
        <v>0.59</v>
      </c>
      <c r="W80" s="1">
        <v>0</v>
      </c>
      <c r="X80" s="1">
        <v>0.09</v>
      </c>
      <c r="Y80" s="1">
        <v>8</v>
      </c>
      <c r="Z80" s="1">
        <v>91.32</v>
      </c>
      <c r="AA80" s="1">
        <v>80</v>
      </c>
      <c r="AB80" s="1">
        <v>920000</v>
      </c>
      <c r="AC80" s="1">
        <v>-63</v>
      </c>
      <c r="AD80" s="1">
        <v>84014</v>
      </c>
      <c r="AE80" s="1">
        <v>-0.1</v>
      </c>
      <c r="AF80" s="1">
        <v>23.78</v>
      </c>
      <c r="AG80" s="1">
        <v>-1.4981400000000001E-2</v>
      </c>
      <c r="AH80" s="1">
        <v>2.31</v>
      </c>
      <c r="AI80" s="1" t="s">
        <v>1836</v>
      </c>
      <c r="AJ80" s="1" t="s">
        <v>3522</v>
      </c>
    </row>
    <row r="81" spans="1:36" x14ac:dyDescent="0.25">
      <c r="A81" s="2" t="s">
        <v>75</v>
      </c>
      <c r="B81" s="3" t="s">
        <v>5017</v>
      </c>
      <c r="C81" s="3">
        <v>6.52</v>
      </c>
      <c r="D81" s="3">
        <v>1.04</v>
      </c>
      <c r="E81" s="3">
        <v>0.15</v>
      </c>
      <c r="F81" s="1">
        <f>IF(INDEX(董監!D:D,H81)=0,INDEX(董監!C:C,H81),INDEX(董監!D:D,H81))</f>
        <v>15.82</v>
      </c>
      <c r="G81" s="1">
        <f t="shared" si="4"/>
        <v>76.47</v>
      </c>
      <c r="H81" s="1">
        <f>MATCH(持股比率!A81,董監!A:A,0)</f>
        <v>81</v>
      </c>
      <c r="I81" s="3">
        <v>16568158.57</v>
      </c>
      <c r="J81" s="3">
        <v>-30617</v>
      </c>
      <c r="K81" s="28">
        <f t="shared" si="5"/>
        <v>1266967</v>
      </c>
      <c r="L81" s="27">
        <f t="shared" si="6"/>
        <v>-2.4</v>
      </c>
      <c r="M81" s="3">
        <v>26.35</v>
      </c>
      <c r="N81" s="29">
        <f t="shared" si="7"/>
        <v>-8.0675795000000008</v>
      </c>
      <c r="O81" s="3">
        <v>-15.33</v>
      </c>
      <c r="P81" s="3" t="str">
        <f ca="1">IF(COUNTIF(股期對照!A:A,持股比率!B81)=2,B81&amp;"-m",IF(COUNTIF(股期對照!A:A,持股比率!B81)=1,B81&amp;"-F",B81))</f>
        <v>南紡</v>
      </c>
      <c r="Q81" s="3" t="s">
        <v>6548</v>
      </c>
      <c r="T81" s="1" t="s">
        <v>75</v>
      </c>
      <c r="U81" s="1" t="s">
        <v>1837</v>
      </c>
      <c r="V81" s="1">
        <v>6.52</v>
      </c>
      <c r="W81" s="1">
        <v>1.04</v>
      </c>
      <c r="X81" s="1">
        <v>0.15</v>
      </c>
      <c r="Y81" s="1">
        <v>15.82</v>
      </c>
      <c r="Z81" s="1">
        <v>76.47</v>
      </c>
      <c r="AA81" s="1">
        <v>81</v>
      </c>
      <c r="AB81" s="1">
        <v>16568158.57</v>
      </c>
      <c r="AC81" s="1">
        <v>-30617</v>
      </c>
      <c r="AD81" s="1">
        <v>1266967</v>
      </c>
      <c r="AE81" s="1">
        <v>-2.4</v>
      </c>
      <c r="AF81" s="1">
        <v>26.35</v>
      </c>
      <c r="AG81" s="1">
        <v>-8.0675795000000008</v>
      </c>
      <c r="AH81" s="1">
        <v>-15.33</v>
      </c>
      <c r="AI81" s="1" t="s">
        <v>1837</v>
      </c>
      <c r="AJ81" s="1" t="s">
        <v>3522</v>
      </c>
    </row>
    <row r="82" spans="1:36" x14ac:dyDescent="0.25">
      <c r="A82" s="2" t="s">
        <v>76</v>
      </c>
      <c r="B82" s="3" t="s">
        <v>5018</v>
      </c>
      <c r="C82" s="3">
        <v>1.99</v>
      </c>
      <c r="D82" s="3">
        <v>0</v>
      </c>
      <c r="E82" s="3">
        <v>0.02</v>
      </c>
      <c r="F82" s="1">
        <f>IF(INDEX(董監!D:D,H82)=0,INDEX(董監!C:C,H82),INDEX(董監!D:D,H82))</f>
        <v>27.38</v>
      </c>
      <c r="G82" s="1">
        <f t="shared" si="4"/>
        <v>70.61</v>
      </c>
      <c r="H82" s="1">
        <f>MATCH(持股比率!A82,董監!A:A,0)</f>
        <v>82</v>
      </c>
      <c r="I82" s="3">
        <v>1008000</v>
      </c>
      <c r="J82" s="3">
        <v>324</v>
      </c>
      <c r="K82" s="28">
        <f t="shared" si="5"/>
        <v>71175</v>
      </c>
      <c r="L82" s="27">
        <f t="shared" si="6"/>
        <v>0.5</v>
      </c>
      <c r="M82" s="3">
        <v>11.81</v>
      </c>
      <c r="N82" s="29">
        <f t="shared" si="7"/>
        <v>3.8264400000000004E-2</v>
      </c>
      <c r="O82" s="3">
        <v>-15.19</v>
      </c>
      <c r="P82" s="3" t="str">
        <f ca="1">IF(COUNTIF(股期對照!A:A,持股比率!B82)=2,B82&amp;"-m",IF(COUNTIF(股期對照!A:A,持股比率!B82)=1,B82&amp;"-F",B82))</f>
        <v>大東</v>
      </c>
      <c r="Q82" s="3" t="s">
        <v>6548</v>
      </c>
      <c r="T82" s="1" t="s">
        <v>76</v>
      </c>
      <c r="U82" s="1" t="s">
        <v>1838</v>
      </c>
      <c r="V82" s="1">
        <v>1.99</v>
      </c>
      <c r="W82" s="1">
        <v>0</v>
      </c>
      <c r="X82" s="1">
        <v>0.02</v>
      </c>
      <c r="Y82" s="1">
        <v>27.38</v>
      </c>
      <c r="Z82" s="1">
        <v>70.61</v>
      </c>
      <c r="AA82" s="1">
        <v>82</v>
      </c>
      <c r="AB82" s="1">
        <v>1008000</v>
      </c>
      <c r="AC82" s="1">
        <v>324</v>
      </c>
      <c r="AD82" s="1">
        <v>71175</v>
      </c>
      <c r="AE82" s="1">
        <v>0.5</v>
      </c>
      <c r="AF82" s="1">
        <v>11.81</v>
      </c>
      <c r="AG82" s="1">
        <v>3.8264400000000004E-2</v>
      </c>
      <c r="AH82" s="1">
        <v>-15.19</v>
      </c>
      <c r="AI82" s="1" t="s">
        <v>1838</v>
      </c>
      <c r="AJ82" s="1" t="s">
        <v>3522</v>
      </c>
    </row>
    <row r="83" spans="1:36" x14ac:dyDescent="0.25">
      <c r="A83" s="2" t="s">
        <v>77</v>
      </c>
      <c r="B83" s="3" t="s">
        <v>5019</v>
      </c>
      <c r="C83" s="3">
        <v>3.15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92.62</v>
      </c>
      <c r="H83" s="1">
        <f>MATCH(持股比率!A83,董監!A:A,0)</f>
        <v>83</v>
      </c>
      <c r="I83" s="3">
        <v>3662113.58</v>
      </c>
      <c r="J83" s="3">
        <v>-775</v>
      </c>
      <c r="K83" s="28">
        <f t="shared" si="5"/>
        <v>339185</v>
      </c>
      <c r="L83" s="27">
        <f t="shared" si="6"/>
        <v>-0.2</v>
      </c>
      <c r="M83" s="3">
        <v>16.87</v>
      </c>
      <c r="N83" s="29">
        <f t="shared" si="7"/>
        <v>-0.13074250000000001</v>
      </c>
      <c r="O83" s="3">
        <v>0</v>
      </c>
      <c r="P83" s="3" t="str">
        <f ca="1">IF(COUNTIF(股期對照!A:A,持股比率!B83)=2,B83&amp;"-m",IF(COUNTIF(股期對照!A:A,持股比率!B83)=1,B83&amp;"-F",B83))</f>
        <v>名軒</v>
      </c>
      <c r="Q83" s="3" t="s">
        <v>6547</v>
      </c>
      <c r="T83" s="1" t="s">
        <v>77</v>
      </c>
      <c r="U83" s="1" t="s">
        <v>1839</v>
      </c>
      <c r="V83" s="1">
        <v>3.15</v>
      </c>
      <c r="W83" s="1">
        <v>0</v>
      </c>
      <c r="X83" s="1">
        <v>0</v>
      </c>
      <c r="Y83" s="1">
        <v>4.2300000000000004</v>
      </c>
      <c r="Z83" s="1">
        <v>92.62</v>
      </c>
      <c r="AA83" s="1">
        <v>83</v>
      </c>
      <c r="AB83" s="1">
        <v>3662113.58</v>
      </c>
      <c r="AC83" s="1">
        <v>-775</v>
      </c>
      <c r="AD83" s="1">
        <v>339185</v>
      </c>
      <c r="AE83" s="1">
        <v>-0.2</v>
      </c>
      <c r="AF83" s="1">
        <v>16.87</v>
      </c>
      <c r="AG83" s="1">
        <v>-0.13074250000000001</v>
      </c>
      <c r="AH83" s="1">
        <v>0</v>
      </c>
      <c r="AI83" s="1" t="s">
        <v>1839</v>
      </c>
      <c r="AJ83" s="1" t="s">
        <v>3519</v>
      </c>
    </row>
    <row r="84" spans="1:36" x14ac:dyDescent="0.25">
      <c r="A84" s="2" t="s">
        <v>78</v>
      </c>
      <c r="B84" s="3" t="s">
        <v>5020</v>
      </c>
      <c r="C84" s="3">
        <v>0.19</v>
      </c>
      <c r="D84" s="3">
        <v>0</v>
      </c>
      <c r="E84" s="3">
        <v>0</v>
      </c>
      <c r="F84" s="1">
        <f>IF(INDEX(董監!D:D,H84)=0,INDEX(董監!C:C,H84),INDEX(董監!D:D,H84))</f>
        <v>18.04</v>
      </c>
      <c r="G84" s="1">
        <f t="shared" si="4"/>
        <v>81.77</v>
      </c>
      <c r="H84" s="1">
        <f>MATCH(持股比率!A84,董監!A:A,0)</f>
        <v>84</v>
      </c>
      <c r="I84" s="3">
        <v>1353430.11</v>
      </c>
      <c r="J84" s="3">
        <v>-17</v>
      </c>
      <c r="K84" s="28">
        <f t="shared" si="5"/>
        <v>110670</v>
      </c>
      <c r="L84" s="27">
        <f t="shared" si="6"/>
        <v>0</v>
      </c>
      <c r="M84" s="3">
        <v>12.08</v>
      </c>
      <c r="N84" s="29">
        <f t="shared" si="7"/>
        <v>-2.0536E-3</v>
      </c>
      <c r="O84" s="3">
        <v>-6.87</v>
      </c>
      <c r="P84" s="3" t="str">
        <f ca="1">IF(COUNTIF(股期對照!A:A,持股比率!B84)=2,B84&amp;"-m",IF(COUNTIF(股期對照!A:A,持股比率!B84)=1,B84&amp;"-F",B84))</f>
        <v>立益</v>
      </c>
      <c r="Q84" s="3" t="s">
        <v>6548</v>
      </c>
      <c r="T84" s="1" t="s">
        <v>78</v>
      </c>
      <c r="U84" s="1" t="s">
        <v>1840</v>
      </c>
      <c r="V84" s="1">
        <v>0.19</v>
      </c>
      <c r="W84" s="1">
        <v>0</v>
      </c>
      <c r="X84" s="1">
        <v>0</v>
      </c>
      <c r="Y84" s="1">
        <v>18.04</v>
      </c>
      <c r="Z84" s="1">
        <v>81.77</v>
      </c>
      <c r="AA84" s="1">
        <v>84</v>
      </c>
      <c r="AB84" s="1">
        <v>1353430.11</v>
      </c>
      <c r="AC84" s="1">
        <v>-17</v>
      </c>
      <c r="AD84" s="1">
        <v>110670</v>
      </c>
      <c r="AE84" s="1">
        <v>0</v>
      </c>
      <c r="AF84" s="1">
        <v>12.08</v>
      </c>
      <c r="AG84" s="1">
        <v>-2.0536E-3</v>
      </c>
      <c r="AH84" s="1">
        <v>-6.87</v>
      </c>
      <c r="AI84" s="1" t="s">
        <v>1840</v>
      </c>
      <c r="AJ84" s="1" t="s">
        <v>3522</v>
      </c>
    </row>
    <row r="85" spans="1:36" x14ac:dyDescent="0.25">
      <c r="A85" s="2" t="s">
        <v>79</v>
      </c>
      <c r="B85" s="3" t="s">
        <v>5021</v>
      </c>
      <c r="C85" s="3">
        <v>8.59</v>
      </c>
      <c r="D85" s="3">
        <v>0.32</v>
      </c>
      <c r="E85" s="3">
        <v>0.14000000000000001</v>
      </c>
      <c r="F85" s="1">
        <f>IF(INDEX(董監!D:D,H85)=0,INDEX(董監!C:C,H85),INDEX(董監!D:D,H85))</f>
        <v>19.46</v>
      </c>
      <c r="G85" s="1">
        <f t="shared" si="4"/>
        <v>71.489999999999995</v>
      </c>
      <c r="H85" s="1">
        <f>MATCH(持股比率!A85,董監!A:A,0)</f>
        <v>85</v>
      </c>
      <c r="I85" s="3">
        <v>9573029.4199999999</v>
      </c>
      <c r="J85" s="3">
        <v>928</v>
      </c>
      <c r="K85" s="28">
        <f t="shared" si="5"/>
        <v>684376</v>
      </c>
      <c r="L85" s="27">
        <f t="shared" si="6"/>
        <v>0.1</v>
      </c>
      <c r="M85" s="3">
        <v>11.84</v>
      </c>
      <c r="N85" s="29">
        <f t="shared" si="7"/>
        <v>0.10987520000000001</v>
      </c>
      <c r="O85" s="3">
        <v>-9.9600000000000009</v>
      </c>
      <c r="P85" s="3" t="str">
        <f ca="1">IF(COUNTIF(股期對照!A:A,持股比率!B85)=2,B85&amp;"-m",IF(COUNTIF(股期對照!A:A,持股比率!B85)=1,B85&amp;"-F",B85))</f>
        <v>力麗</v>
      </c>
      <c r="Q85" s="3" t="s">
        <v>4742</v>
      </c>
      <c r="T85" s="1" t="s">
        <v>79</v>
      </c>
      <c r="U85" s="1" t="s">
        <v>1841</v>
      </c>
      <c r="V85" s="1">
        <v>8.59</v>
      </c>
      <c r="W85" s="1">
        <v>0.32</v>
      </c>
      <c r="X85" s="1">
        <v>0.14000000000000001</v>
      </c>
      <c r="Y85" s="1">
        <v>19.46</v>
      </c>
      <c r="Z85" s="1">
        <v>71.489999999999995</v>
      </c>
      <c r="AA85" s="1">
        <v>85</v>
      </c>
      <c r="AB85" s="1">
        <v>9573029.4199999999</v>
      </c>
      <c r="AC85" s="1">
        <v>928</v>
      </c>
      <c r="AD85" s="1">
        <v>684376</v>
      </c>
      <c r="AE85" s="1">
        <v>0.1</v>
      </c>
      <c r="AF85" s="1">
        <v>11.84</v>
      </c>
      <c r="AG85" s="1">
        <v>0.10987520000000001</v>
      </c>
      <c r="AH85" s="1">
        <v>-9.9600000000000009</v>
      </c>
      <c r="AI85" s="1" t="s">
        <v>1841</v>
      </c>
      <c r="AJ85" s="1" t="s">
        <v>3522</v>
      </c>
    </row>
    <row r="86" spans="1:36" x14ac:dyDescent="0.25">
      <c r="A86" s="2" t="s">
        <v>80</v>
      </c>
      <c r="B86" s="3" t="s">
        <v>5022</v>
      </c>
      <c r="C86" s="3">
        <v>1.69</v>
      </c>
      <c r="D86" s="3">
        <v>0.02</v>
      </c>
      <c r="E86" s="3">
        <v>0.1</v>
      </c>
      <c r="F86" s="1">
        <f>IF(INDEX(董監!D:D,H86)=0,INDEX(董監!C:C,H86),INDEX(董監!D:D,H86))</f>
        <v>13.36</v>
      </c>
      <c r="G86" s="1">
        <f t="shared" si="4"/>
        <v>84.83</v>
      </c>
      <c r="H86" s="1">
        <f>MATCH(持股比率!A86,董監!A:A,0)</f>
        <v>86</v>
      </c>
      <c r="I86" s="3">
        <v>1306660.3400000001</v>
      </c>
      <c r="J86" s="3">
        <v>-68</v>
      </c>
      <c r="K86" s="28">
        <f t="shared" si="5"/>
        <v>110844</v>
      </c>
      <c r="L86" s="27">
        <f t="shared" si="6"/>
        <v>-0.1</v>
      </c>
      <c r="M86" s="3">
        <v>11.9</v>
      </c>
      <c r="N86" s="29">
        <f t="shared" si="7"/>
        <v>-8.0920000000000002E-3</v>
      </c>
      <c r="O86" s="3">
        <v>-9.89</v>
      </c>
      <c r="P86" s="3" t="str">
        <f ca="1">IF(COUNTIF(股期對照!A:A,持股比率!B86)=2,B86&amp;"-m",IF(COUNTIF(股期對照!A:A,持股比率!B86)=1,B86&amp;"-F",B86))</f>
        <v>大宇</v>
      </c>
      <c r="Q86" s="3" t="s">
        <v>4742</v>
      </c>
      <c r="T86" s="1" t="s">
        <v>80</v>
      </c>
      <c r="U86" s="1" t="s">
        <v>1842</v>
      </c>
      <c r="V86" s="1">
        <v>1.69</v>
      </c>
      <c r="W86" s="1">
        <v>0.02</v>
      </c>
      <c r="X86" s="1">
        <v>0.1</v>
      </c>
      <c r="Y86" s="1">
        <v>13.36</v>
      </c>
      <c r="Z86" s="1">
        <v>84.83</v>
      </c>
      <c r="AA86" s="1">
        <v>86</v>
      </c>
      <c r="AB86" s="1">
        <v>1306660.3400000001</v>
      </c>
      <c r="AC86" s="1">
        <v>-68</v>
      </c>
      <c r="AD86" s="1">
        <v>110844</v>
      </c>
      <c r="AE86" s="1">
        <v>-0.1</v>
      </c>
      <c r="AF86" s="1">
        <v>11.9</v>
      </c>
      <c r="AG86" s="1">
        <v>-8.0920000000000002E-3</v>
      </c>
      <c r="AH86" s="1">
        <v>-9.89</v>
      </c>
      <c r="AI86" s="1" t="s">
        <v>1842</v>
      </c>
      <c r="AJ86" s="1" t="s">
        <v>3522</v>
      </c>
    </row>
    <row r="87" spans="1:36" x14ac:dyDescent="0.25">
      <c r="A87" s="2" t="s">
        <v>81</v>
      </c>
      <c r="B87" s="3" t="s">
        <v>5023</v>
      </c>
      <c r="C87" s="3">
        <v>1.05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89.42</v>
      </c>
      <c r="H87" s="1">
        <f>MATCH(持股比率!A87,董監!A:A,0)</f>
        <v>87</v>
      </c>
      <c r="I87" s="3">
        <v>1377095.13</v>
      </c>
      <c r="J87" s="3">
        <v>-4</v>
      </c>
      <c r="K87" s="28">
        <f t="shared" si="5"/>
        <v>123140</v>
      </c>
      <c r="L87" s="27">
        <f t="shared" si="6"/>
        <v>0</v>
      </c>
      <c r="M87" s="3">
        <v>27.79</v>
      </c>
      <c r="N87" s="29">
        <f t="shared" si="7"/>
        <v>-1.1115999999999999E-3</v>
      </c>
      <c r="O87" s="3">
        <v>-1.88</v>
      </c>
      <c r="P87" s="3" t="str">
        <f ca="1">IF(COUNTIF(股期對照!A:A,持股比率!B87)=2,B87&amp;"-m",IF(COUNTIF(股期對照!A:A,持股比率!B87)=1,B87&amp;"-F",B87))</f>
        <v>宏和</v>
      </c>
      <c r="Q87" s="3" t="s">
        <v>6549</v>
      </c>
      <c r="T87" s="1" t="s">
        <v>81</v>
      </c>
      <c r="U87" s="1" t="s">
        <v>1843</v>
      </c>
      <c r="V87" s="1">
        <v>1.05</v>
      </c>
      <c r="W87" s="1">
        <v>0</v>
      </c>
      <c r="X87" s="1">
        <v>0</v>
      </c>
      <c r="Y87" s="1">
        <v>9.5299999999999994</v>
      </c>
      <c r="Z87" s="1">
        <v>89.42</v>
      </c>
      <c r="AA87" s="1">
        <v>87</v>
      </c>
      <c r="AB87" s="1">
        <v>1377095.13</v>
      </c>
      <c r="AC87" s="1">
        <v>-4</v>
      </c>
      <c r="AD87" s="1">
        <v>123140</v>
      </c>
      <c r="AE87" s="1">
        <v>0</v>
      </c>
      <c r="AF87" s="1">
        <v>27.79</v>
      </c>
      <c r="AG87" s="1">
        <v>-1.1115999999999999E-3</v>
      </c>
      <c r="AH87" s="1">
        <v>-1.88</v>
      </c>
      <c r="AI87" s="1" t="s">
        <v>1843</v>
      </c>
      <c r="AJ87" s="1" t="s">
        <v>3522</v>
      </c>
    </row>
    <row r="88" spans="1:36" x14ac:dyDescent="0.25">
      <c r="A88" s="2" t="s">
        <v>82</v>
      </c>
      <c r="B88" s="3" t="s">
        <v>5024</v>
      </c>
      <c r="C88" s="3">
        <v>5.52</v>
      </c>
      <c r="D88" s="3">
        <v>0</v>
      </c>
      <c r="E88" s="3">
        <v>0.76</v>
      </c>
      <c r="F88" s="1">
        <f>IF(INDEX(董監!D:D,H88)=0,INDEX(董監!C:C,H88),INDEX(董監!D:D,H88))</f>
        <v>22.04</v>
      </c>
      <c r="G88" s="1">
        <f t="shared" si="4"/>
        <v>71.680000000000007</v>
      </c>
      <c r="H88" s="1">
        <f>MATCH(持股比率!A88,董監!A:A,0)</f>
        <v>88</v>
      </c>
      <c r="I88" s="3">
        <v>9144872.4199999999</v>
      </c>
      <c r="J88" s="3">
        <v>-6584</v>
      </c>
      <c r="K88" s="28">
        <f t="shared" si="5"/>
        <v>655504</v>
      </c>
      <c r="L88" s="27">
        <f t="shared" si="6"/>
        <v>-1</v>
      </c>
      <c r="M88" s="3">
        <v>11.8</v>
      </c>
      <c r="N88" s="29">
        <f t="shared" si="7"/>
        <v>-0.77691200000000016</v>
      </c>
      <c r="O88" s="3">
        <v>-9.64</v>
      </c>
      <c r="P88" s="3" t="str">
        <f ca="1">IF(COUNTIF(股期對照!A:A,持股比率!B88)=2,B88&amp;"-m",IF(COUNTIF(股期對照!A:A,持股比率!B88)=1,B88&amp;"-F",B88))</f>
        <v>力鵬</v>
      </c>
      <c r="Q88" s="3" t="s">
        <v>4742</v>
      </c>
      <c r="T88" s="1" t="s">
        <v>82</v>
      </c>
      <c r="U88" s="1" t="s">
        <v>1844</v>
      </c>
      <c r="V88" s="1">
        <v>5.52</v>
      </c>
      <c r="W88" s="1">
        <v>0</v>
      </c>
      <c r="X88" s="1">
        <v>0.76</v>
      </c>
      <c r="Y88" s="1">
        <v>22.04</v>
      </c>
      <c r="Z88" s="1">
        <v>71.680000000000007</v>
      </c>
      <c r="AA88" s="1">
        <v>88</v>
      </c>
      <c r="AB88" s="1">
        <v>9144872.4199999999</v>
      </c>
      <c r="AC88" s="1">
        <v>-6584</v>
      </c>
      <c r="AD88" s="1">
        <v>655504</v>
      </c>
      <c r="AE88" s="1">
        <v>-1</v>
      </c>
      <c r="AF88" s="1">
        <v>11.8</v>
      </c>
      <c r="AG88" s="1">
        <v>-0.77691200000000016</v>
      </c>
      <c r="AH88" s="1">
        <v>-9.64</v>
      </c>
      <c r="AI88" s="1" t="s">
        <v>1844</v>
      </c>
      <c r="AJ88" s="1" t="s">
        <v>3522</v>
      </c>
    </row>
    <row r="89" spans="1:36" x14ac:dyDescent="0.25">
      <c r="A89" s="2" t="s">
        <v>83</v>
      </c>
      <c r="B89" s="3" t="s">
        <v>5025</v>
      </c>
      <c r="C89" s="3">
        <v>0.65</v>
      </c>
      <c r="D89" s="3">
        <v>0</v>
      </c>
      <c r="E89" s="3">
        <v>0.01</v>
      </c>
      <c r="F89" s="1">
        <f>IF(INDEX(董監!D:D,H89)=0,INDEX(董監!C:C,H89),INDEX(董監!D:D,H89))</f>
        <v>15.85</v>
      </c>
      <c r="G89" s="1">
        <f t="shared" si="4"/>
        <v>83.490000000000009</v>
      </c>
      <c r="H89" s="1">
        <f>MATCH(持股比率!A89,董監!A:A,0)</f>
        <v>89</v>
      </c>
      <c r="I89" s="3">
        <v>880825</v>
      </c>
      <c r="J89" s="3">
        <v>459</v>
      </c>
      <c r="K89" s="28">
        <f t="shared" si="5"/>
        <v>73540</v>
      </c>
      <c r="L89" s="27">
        <f t="shared" si="6"/>
        <v>0.6</v>
      </c>
      <c r="M89" s="3">
        <v>15.48</v>
      </c>
      <c r="N89" s="29">
        <f t="shared" si="7"/>
        <v>7.1053200000000011E-2</v>
      </c>
      <c r="O89" s="3">
        <v>-20.3</v>
      </c>
      <c r="P89" s="3" t="str">
        <f ca="1">IF(COUNTIF(股期對照!A:A,持股比率!B89)=2,B89&amp;"-m",IF(COUNTIF(股期對照!A:A,持股比率!B89)=1,B89&amp;"-F",B89))</f>
        <v>佳和</v>
      </c>
      <c r="Q89" s="3" t="s">
        <v>6548</v>
      </c>
      <c r="T89" s="1" t="s">
        <v>83</v>
      </c>
      <c r="U89" s="1" t="s">
        <v>1845</v>
      </c>
      <c r="V89" s="1">
        <v>0.65</v>
      </c>
      <c r="W89" s="1">
        <v>0</v>
      </c>
      <c r="X89" s="1">
        <v>0.01</v>
      </c>
      <c r="Y89" s="1">
        <v>15.85</v>
      </c>
      <c r="Z89" s="1">
        <v>83.490000000000009</v>
      </c>
      <c r="AA89" s="1">
        <v>89</v>
      </c>
      <c r="AB89" s="1">
        <v>880825</v>
      </c>
      <c r="AC89" s="1">
        <v>459</v>
      </c>
      <c r="AD89" s="1">
        <v>73540</v>
      </c>
      <c r="AE89" s="1">
        <v>0.6</v>
      </c>
      <c r="AF89" s="1">
        <v>15.48</v>
      </c>
      <c r="AG89" s="1">
        <v>7.1053200000000011E-2</v>
      </c>
      <c r="AH89" s="1">
        <v>-20.3</v>
      </c>
      <c r="AI89" s="1" t="s">
        <v>1845</v>
      </c>
      <c r="AJ89" s="1" t="s">
        <v>3522</v>
      </c>
    </row>
    <row r="90" spans="1:36" x14ac:dyDescent="0.25">
      <c r="A90" s="2" t="s">
        <v>84</v>
      </c>
      <c r="B90" s="3" t="s">
        <v>4598</v>
      </c>
      <c r="C90" s="3">
        <v>7.63</v>
      </c>
      <c r="D90" s="3">
        <v>7.0000000000000007E-2</v>
      </c>
      <c r="E90" s="3">
        <v>0.15</v>
      </c>
      <c r="F90" s="1">
        <f>IF(INDEX(董監!D:D,H90)=0,INDEX(董監!C:C,H90),INDEX(董監!D:D,H90))</f>
        <v>9.26</v>
      </c>
      <c r="G90" s="1">
        <f t="shared" si="4"/>
        <v>82.89</v>
      </c>
      <c r="H90" s="1">
        <f>MATCH(持股比率!A90,董監!A:A,0)</f>
        <v>90</v>
      </c>
      <c r="I90" s="3">
        <v>1980000</v>
      </c>
      <c r="J90" s="3">
        <v>-529</v>
      </c>
      <c r="K90" s="28">
        <f t="shared" si="5"/>
        <v>164122</v>
      </c>
      <c r="L90" s="27">
        <f t="shared" si="6"/>
        <v>-0.3</v>
      </c>
      <c r="M90" s="3">
        <v>20.2</v>
      </c>
      <c r="N90" s="29">
        <f t="shared" si="7"/>
        <v>-0.10685799999999999</v>
      </c>
      <c r="O90" s="3">
        <v>-1.0900000000000001</v>
      </c>
      <c r="P90" s="3" t="str">
        <f ca="1">IF(COUNTIF(股期對照!A:A,持股比率!B90)=2,B90&amp;"-m",IF(COUNTIF(股期對照!A:A,持股比率!B90)=1,B90&amp;"-F",B90))</f>
        <v>年興</v>
      </c>
      <c r="Q90" s="3" t="s">
        <v>4742</v>
      </c>
      <c r="T90" s="1" t="s">
        <v>84</v>
      </c>
      <c r="U90" s="1" t="s">
        <v>1846</v>
      </c>
      <c r="V90" s="1">
        <v>7.63</v>
      </c>
      <c r="W90" s="1">
        <v>7.0000000000000007E-2</v>
      </c>
      <c r="X90" s="1">
        <v>0.15</v>
      </c>
      <c r="Y90" s="1">
        <v>9.26</v>
      </c>
      <c r="Z90" s="1">
        <v>82.89</v>
      </c>
      <c r="AA90" s="1">
        <v>90</v>
      </c>
      <c r="AB90" s="1">
        <v>1980000</v>
      </c>
      <c r="AC90" s="1">
        <v>-529</v>
      </c>
      <c r="AD90" s="1">
        <v>164122</v>
      </c>
      <c r="AE90" s="1">
        <v>-0.3</v>
      </c>
      <c r="AF90" s="1">
        <v>20.2</v>
      </c>
      <c r="AG90" s="1">
        <v>-0.10685799999999999</v>
      </c>
      <c r="AH90" s="1">
        <v>-1.0900000000000001</v>
      </c>
      <c r="AI90" s="1" t="s">
        <v>1846</v>
      </c>
      <c r="AJ90" s="1" t="s">
        <v>3522</v>
      </c>
    </row>
    <row r="91" spans="1:36" x14ac:dyDescent="0.25">
      <c r="A91" s="2" t="s">
        <v>85</v>
      </c>
      <c r="B91" s="3" t="s">
        <v>5026</v>
      </c>
      <c r="C91" s="3">
        <v>2.3199999999999998</v>
      </c>
      <c r="D91" s="3">
        <v>0</v>
      </c>
      <c r="E91" s="3">
        <v>0.49</v>
      </c>
      <c r="F91" s="1">
        <f>IF(INDEX(董監!D:D,H91)=0,INDEX(董監!C:C,H91),INDEX(董監!D:D,H91))</f>
        <v>11.42</v>
      </c>
      <c r="G91" s="1">
        <f t="shared" si="4"/>
        <v>85.77</v>
      </c>
      <c r="H91" s="1">
        <f>MATCH(持股比率!A91,董監!A:A,0)</f>
        <v>91</v>
      </c>
      <c r="I91" s="3">
        <v>1326414</v>
      </c>
      <c r="J91" s="3">
        <v>-4396</v>
      </c>
      <c r="K91" s="28">
        <f t="shared" si="5"/>
        <v>113767</v>
      </c>
      <c r="L91" s="27">
        <f t="shared" si="6"/>
        <v>-3.9</v>
      </c>
      <c r="M91" s="3">
        <v>23.08</v>
      </c>
      <c r="N91" s="29">
        <f t="shared" si="7"/>
        <v>-1.0145967999999999</v>
      </c>
      <c r="O91" s="3">
        <v>-8.6199999999999992</v>
      </c>
      <c r="P91" s="3" t="str">
        <f ca="1">IF(COUNTIF(股期對照!A:A,持股比率!B91)=2,B91&amp;"-m",IF(COUNTIF(股期對照!A:A,持股比率!B91)=1,B91&amp;"-F",B91))</f>
        <v>宏益</v>
      </c>
      <c r="Q91" s="3" t="s">
        <v>6548</v>
      </c>
      <c r="T91" s="1" t="s">
        <v>85</v>
      </c>
      <c r="U91" s="1" t="s">
        <v>1847</v>
      </c>
      <c r="V91" s="1">
        <v>2.3199999999999998</v>
      </c>
      <c r="W91" s="1">
        <v>0</v>
      </c>
      <c r="X91" s="1">
        <v>0.49</v>
      </c>
      <c r="Y91" s="1">
        <v>11.42</v>
      </c>
      <c r="Z91" s="1">
        <v>85.77</v>
      </c>
      <c r="AA91" s="1">
        <v>91</v>
      </c>
      <c r="AB91" s="1">
        <v>1326414</v>
      </c>
      <c r="AC91" s="1">
        <v>-4396</v>
      </c>
      <c r="AD91" s="1">
        <v>113767</v>
      </c>
      <c r="AE91" s="1">
        <v>-3.9</v>
      </c>
      <c r="AF91" s="1">
        <v>23.08</v>
      </c>
      <c r="AG91" s="1">
        <v>-1.0145967999999999</v>
      </c>
      <c r="AH91" s="1">
        <v>-8.6199999999999992</v>
      </c>
      <c r="AI91" s="1" t="s">
        <v>1847</v>
      </c>
      <c r="AJ91" s="1" t="s">
        <v>3522</v>
      </c>
    </row>
    <row r="92" spans="1:36" x14ac:dyDescent="0.25">
      <c r="A92" s="2" t="s">
        <v>86</v>
      </c>
      <c r="B92" s="3" t="s">
        <v>5027</v>
      </c>
      <c r="C92" s="3">
        <v>0.28000000000000003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72.349999999999994</v>
      </c>
      <c r="H92" s="1">
        <f>MATCH(持股比率!A92,董監!A:A,0)</f>
        <v>92</v>
      </c>
      <c r="I92" s="3">
        <v>1006149.8</v>
      </c>
      <c r="J92" s="3">
        <v>-111</v>
      </c>
      <c r="K92" s="28">
        <f t="shared" si="5"/>
        <v>72795</v>
      </c>
      <c r="L92" s="27">
        <f t="shared" si="6"/>
        <v>-0.2</v>
      </c>
      <c r="M92" s="3">
        <v>8.9600000000000009</v>
      </c>
      <c r="N92" s="29">
        <f t="shared" si="7"/>
        <v>-9.9456000000000006E-3</v>
      </c>
      <c r="O92" s="3">
        <v>-16.09</v>
      </c>
      <c r="P92" s="3" t="str">
        <f ca="1">IF(COUNTIF(股期對照!A:A,持股比率!B92)=2,B92&amp;"-m",IF(COUNTIF(股期對照!A:A,持股比率!B92)=1,B92&amp;"-F",B92))</f>
        <v>大將</v>
      </c>
      <c r="Q92" s="3" t="s">
        <v>4742</v>
      </c>
      <c r="T92" s="1" t="s">
        <v>86</v>
      </c>
      <c r="U92" s="1" t="s">
        <v>1848</v>
      </c>
      <c r="V92" s="1">
        <v>0.28000000000000003</v>
      </c>
      <c r="W92" s="1">
        <v>0</v>
      </c>
      <c r="X92" s="1">
        <v>0.01</v>
      </c>
      <c r="Y92" s="1">
        <v>27.36</v>
      </c>
      <c r="Z92" s="1">
        <v>72.349999999999994</v>
      </c>
      <c r="AA92" s="1">
        <v>92</v>
      </c>
      <c r="AB92" s="1">
        <v>1006149.8</v>
      </c>
      <c r="AC92" s="1">
        <v>-111</v>
      </c>
      <c r="AD92" s="1">
        <v>72795</v>
      </c>
      <c r="AE92" s="1">
        <v>-0.2</v>
      </c>
      <c r="AF92" s="1">
        <v>8.9600000000000009</v>
      </c>
      <c r="AG92" s="1">
        <v>-9.9456000000000006E-3</v>
      </c>
      <c r="AH92" s="1">
        <v>-16.09</v>
      </c>
      <c r="AI92" s="1" t="s">
        <v>1848</v>
      </c>
      <c r="AJ92" s="1" t="s">
        <v>3522</v>
      </c>
    </row>
    <row r="93" spans="1:36" x14ac:dyDescent="0.25">
      <c r="A93" s="2" t="s">
        <v>87</v>
      </c>
      <c r="B93" s="3" t="s">
        <v>5028</v>
      </c>
      <c r="C93" s="3">
        <v>0.6</v>
      </c>
      <c r="D93" s="3">
        <v>0</v>
      </c>
      <c r="E93" s="3">
        <v>0.03</v>
      </c>
      <c r="F93" s="1">
        <f>IF(INDEX(董監!D:D,H93)=0,INDEX(董監!C:C,H93),INDEX(董監!D:D,H93))</f>
        <v>17.86</v>
      </c>
      <c r="G93" s="1">
        <f t="shared" si="4"/>
        <v>81.510000000000005</v>
      </c>
      <c r="H93" s="1">
        <f>MATCH(持股比率!A93,董監!A:A,0)</f>
        <v>93</v>
      </c>
      <c r="I93" s="3">
        <v>1298338.48</v>
      </c>
      <c r="J93" s="3">
        <v>74</v>
      </c>
      <c r="K93" s="28">
        <f t="shared" si="5"/>
        <v>105828</v>
      </c>
      <c r="L93" s="27">
        <f t="shared" si="6"/>
        <v>0.1</v>
      </c>
      <c r="M93" s="3">
        <v>9.91</v>
      </c>
      <c r="N93" s="29">
        <f t="shared" si="7"/>
        <v>7.3334000000000003E-3</v>
      </c>
      <c r="O93" s="3">
        <v>-6.61</v>
      </c>
      <c r="P93" s="3" t="str">
        <f ca="1">IF(COUNTIF(股期對照!A:A,持股比率!B93)=2,B93&amp;"-m",IF(COUNTIF(股期對照!A:A,持股比率!B93)=1,B93&amp;"-F",B93))</f>
        <v>台富</v>
      </c>
      <c r="Q93" s="3" t="s">
        <v>4742</v>
      </c>
      <c r="T93" s="1" t="s">
        <v>87</v>
      </c>
      <c r="U93" s="1" t="s">
        <v>1849</v>
      </c>
      <c r="V93" s="1">
        <v>0.6</v>
      </c>
      <c r="W93" s="1">
        <v>0</v>
      </c>
      <c r="X93" s="1">
        <v>0.03</v>
      </c>
      <c r="Y93" s="1">
        <v>17.86</v>
      </c>
      <c r="Z93" s="1">
        <v>81.510000000000005</v>
      </c>
      <c r="AA93" s="1">
        <v>93</v>
      </c>
      <c r="AB93" s="1">
        <v>1298338.48</v>
      </c>
      <c r="AC93" s="1">
        <v>74</v>
      </c>
      <c r="AD93" s="1">
        <v>105828</v>
      </c>
      <c r="AE93" s="1">
        <v>0.1</v>
      </c>
      <c r="AF93" s="1">
        <v>9.91</v>
      </c>
      <c r="AG93" s="1">
        <v>7.3334000000000003E-3</v>
      </c>
      <c r="AH93" s="1">
        <v>-6.61</v>
      </c>
      <c r="AI93" s="1" t="s">
        <v>1849</v>
      </c>
      <c r="AJ93" s="1" t="s">
        <v>3522</v>
      </c>
    </row>
    <row r="94" spans="1:36" x14ac:dyDescent="0.25">
      <c r="A94" s="2" t="s">
        <v>88</v>
      </c>
      <c r="B94" s="3" t="s">
        <v>5029</v>
      </c>
      <c r="C94" s="3">
        <v>2.5099999999999998</v>
      </c>
      <c r="D94" s="3">
        <v>0</v>
      </c>
      <c r="E94" s="3">
        <v>0.52</v>
      </c>
      <c r="F94" s="1">
        <f>IF(INDEX(董監!D:D,H94)=0,INDEX(董監!C:C,H94),INDEX(董監!D:D,H94))</f>
        <v>19.48</v>
      </c>
      <c r="G94" s="1">
        <f t="shared" si="4"/>
        <v>77.489999999999995</v>
      </c>
      <c r="H94" s="1">
        <f>MATCH(持股比率!A94,董監!A:A,0)</f>
        <v>94</v>
      </c>
      <c r="I94" s="3">
        <v>5316883.8</v>
      </c>
      <c r="J94" s="3">
        <v>-8554</v>
      </c>
      <c r="K94" s="28">
        <f t="shared" si="5"/>
        <v>412005</v>
      </c>
      <c r="L94" s="27">
        <f t="shared" si="6"/>
        <v>-2.1</v>
      </c>
      <c r="M94" s="3">
        <v>22.64</v>
      </c>
      <c r="N94" s="29">
        <f t="shared" si="7"/>
        <v>-1.9366255999999999</v>
      </c>
      <c r="O94" s="3">
        <v>17.52</v>
      </c>
      <c r="P94" s="3" t="str">
        <f ca="1">IF(COUNTIF(股期對照!A:A,持股比率!B94)=2,B94&amp;"-m",IF(COUNTIF(股期對照!A:A,持股比率!B94)=1,B94&amp;"-F",B94))</f>
        <v>集盛</v>
      </c>
      <c r="Q94" s="3" t="s">
        <v>6550</v>
      </c>
      <c r="T94" s="1" t="s">
        <v>88</v>
      </c>
      <c r="U94" s="1" t="s">
        <v>1850</v>
      </c>
      <c r="V94" s="1">
        <v>2.5099999999999998</v>
      </c>
      <c r="W94" s="1">
        <v>0</v>
      </c>
      <c r="X94" s="1">
        <v>0.52</v>
      </c>
      <c r="Y94" s="1">
        <v>19.48</v>
      </c>
      <c r="Z94" s="1">
        <v>77.489999999999995</v>
      </c>
      <c r="AA94" s="1">
        <v>94</v>
      </c>
      <c r="AB94" s="1">
        <v>5316883.8</v>
      </c>
      <c r="AC94" s="1">
        <v>-8554</v>
      </c>
      <c r="AD94" s="1">
        <v>412005</v>
      </c>
      <c r="AE94" s="1">
        <v>-2.1</v>
      </c>
      <c r="AF94" s="1">
        <v>22.64</v>
      </c>
      <c r="AG94" s="1">
        <v>-1.9366255999999999</v>
      </c>
      <c r="AH94" s="1">
        <v>17.52</v>
      </c>
      <c r="AI94" s="1" t="s">
        <v>1850</v>
      </c>
      <c r="AJ94" s="1" t="s">
        <v>3522</v>
      </c>
    </row>
    <row r="95" spans="1:36" x14ac:dyDescent="0.25">
      <c r="A95" s="2" t="s">
        <v>89</v>
      </c>
      <c r="B95" s="3" t="s">
        <v>5030</v>
      </c>
      <c r="C95" s="3">
        <v>0.77</v>
      </c>
      <c r="D95" s="3">
        <v>0</v>
      </c>
      <c r="E95" s="3">
        <v>0.23</v>
      </c>
      <c r="F95" s="1">
        <f>IF(INDEX(董監!D:D,H95)=0,INDEX(董監!C:C,H95),INDEX(董監!D:D,H95))</f>
        <v>47.64</v>
      </c>
      <c r="G95" s="1">
        <f t="shared" si="4"/>
        <v>51.36</v>
      </c>
      <c r="H95" s="1">
        <f>MATCH(持股比率!A95,董監!A:A,0)</f>
        <v>95</v>
      </c>
      <c r="I95" s="3">
        <v>937200</v>
      </c>
      <c r="J95" s="3">
        <v>96</v>
      </c>
      <c r="K95" s="28">
        <f t="shared" si="5"/>
        <v>48135</v>
      </c>
      <c r="L95" s="27">
        <f t="shared" si="6"/>
        <v>0.2</v>
      </c>
      <c r="M95" s="3">
        <v>16.739999999999998</v>
      </c>
      <c r="N95" s="29">
        <f t="shared" si="7"/>
        <v>1.6070399999999999E-2</v>
      </c>
      <c r="O95" s="3">
        <v>-1.1299999999999999</v>
      </c>
      <c r="P95" s="3" t="str">
        <f ca="1">IF(COUNTIF(股期對照!A:A,持股比率!B95)=2,B95&amp;"-m",IF(COUNTIF(股期對照!A:A,持股比率!B95)=1,B95&amp;"-F",B95))</f>
        <v>怡華</v>
      </c>
      <c r="Q95" s="3" t="s">
        <v>6548</v>
      </c>
      <c r="T95" s="1" t="s">
        <v>89</v>
      </c>
      <c r="U95" s="1" t="s">
        <v>1851</v>
      </c>
      <c r="V95" s="1">
        <v>0.77</v>
      </c>
      <c r="W95" s="1">
        <v>0</v>
      </c>
      <c r="X95" s="1">
        <v>0.23</v>
      </c>
      <c r="Y95" s="1">
        <v>47.64</v>
      </c>
      <c r="Z95" s="1">
        <v>51.36</v>
      </c>
      <c r="AA95" s="1">
        <v>95</v>
      </c>
      <c r="AB95" s="1">
        <v>937200</v>
      </c>
      <c r="AC95" s="1">
        <v>96</v>
      </c>
      <c r="AD95" s="1">
        <v>48135</v>
      </c>
      <c r="AE95" s="1">
        <v>0.2</v>
      </c>
      <c r="AF95" s="1">
        <v>16.739999999999998</v>
      </c>
      <c r="AG95" s="1">
        <v>1.6070399999999999E-2</v>
      </c>
      <c r="AH95" s="1">
        <v>-1.1299999999999999</v>
      </c>
      <c r="AI95" s="1" t="s">
        <v>1851</v>
      </c>
      <c r="AJ95" s="1" t="s">
        <v>3522</v>
      </c>
    </row>
    <row r="96" spans="1:36" x14ac:dyDescent="0.25">
      <c r="A96" s="2" t="s">
        <v>90</v>
      </c>
      <c r="B96" s="3" t="s">
        <v>5031</v>
      </c>
      <c r="C96" s="3">
        <v>2.11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87.63</v>
      </c>
      <c r="H96" s="1">
        <f>MATCH(持股比率!A96,董監!A:A,0)</f>
        <v>96</v>
      </c>
      <c r="I96" s="3">
        <v>3016476.4</v>
      </c>
      <c r="J96" s="3">
        <v>-11231</v>
      </c>
      <c r="K96" s="28">
        <f t="shared" si="5"/>
        <v>264334</v>
      </c>
      <c r="L96" s="27">
        <f t="shared" si="6"/>
        <v>-4.2</v>
      </c>
      <c r="M96" s="3">
        <v>17.13</v>
      </c>
      <c r="N96" s="29">
        <f t="shared" si="7"/>
        <v>-1.9238702999999999</v>
      </c>
      <c r="O96" s="3">
        <v>-6.74</v>
      </c>
      <c r="P96" s="3" t="str">
        <f ca="1">IF(COUNTIF(股期對照!A:A,持股比率!B96)=2,B96&amp;"-m",IF(COUNTIF(股期對照!A:A,持股比率!B96)=1,B96&amp;"-F",B96))</f>
        <v>宜進</v>
      </c>
      <c r="Q96" s="3" t="s">
        <v>4742</v>
      </c>
      <c r="T96" s="1" t="s">
        <v>90</v>
      </c>
      <c r="U96" s="1" t="s">
        <v>1852</v>
      </c>
      <c r="V96" s="1">
        <v>2.11</v>
      </c>
      <c r="W96" s="1">
        <v>0</v>
      </c>
      <c r="X96" s="1">
        <v>0</v>
      </c>
      <c r="Y96" s="1">
        <v>10.26</v>
      </c>
      <c r="Z96" s="1">
        <v>87.63</v>
      </c>
      <c r="AA96" s="1">
        <v>96</v>
      </c>
      <c r="AB96" s="1">
        <v>3016476.4</v>
      </c>
      <c r="AC96" s="1">
        <v>-11231</v>
      </c>
      <c r="AD96" s="1">
        <v>264334</v>
      </c>
      <c r="AE96" s="1">
        <v>-4.2</v>
      </c>
      <c r="AF96" s="1">
        <v>17.13</v>
      </c>
      <c r="AG96" s="1">
        <v>-1.9238702999999999</v>
      </c>
      <c r="AH96" s="1">
        <v>-6.74</v>
      </c>
      <c r="AI96" s="1" t="s">
        <v>1852</v>
      </c>
      <c r="AJ96" s="1" t="s">
        <v>3522</v>
      </c>
    </row>
    <row r="97" spans="1:36" x14ac:dyDescent="0.25">
      <c r="A97" s="2" t="s">
        <v>91</v>
      </c>
      <c r="B97" s="3" t="s">
        <v>5032</v>
      </c>
      <c r="C97" s="3">
        <v>1.97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82.95</v>
      </c>
      <c r="H97" s="1">
        <f>MATCH(持股比率!A97,董監!A:A,0)</f>
        <v>97</v>
      </c>
      <c r="I97" s="3">
        <v>3586289.07</v>
      </c>
      <c r="J97" s="3">
        <v>-446</v>
      </c>
      <c r="K97" s="28">
        <f t="shared" si="5"/>
        <v>297483</v>
      </c>
      <c r="L97" s="27">
        <f t="shared" si="6"/>
        <v>-0.1</v>
      </c>
      <c r="M97" s="3">
        <v>14.13</v>
      </c>
      <c r="N97" s="29">
        <f t="shared" si="7"/>
        <v>-6.3019800000000001E-2</v>
      </c>
      <c r="O97" s="3">
        <v>-22.34</v>
      </c>
      <c r="P97" s="3" t="str">
        <f ca="1">IF(COUNTIF(股期對照!A:A,持股比率!B97)=2,B97&amp;"-m",IF(COUNTIF(股期對照!A:A,持股比率!B97)=1,B97&amp;"-F",B97))</f>
        <v>聯發</v>
      </c>
      <c r="Q97" s="3" t="s">
        <v>4742</v>
      </c>
      <c r="T97" s="1" t="s">
        <v>91</v>
      </c>
      <c r="U97" s="1" t="s">
        <v>1853</v>
      </c>
      <c r="V97" s="1">
        <v>1.97</v>
      </c>
      <c r="W97" s="1">
        <v>0.1</v>
      </c>
      <c r="X97" s="1">
        <v>0.02</v>
      </c>
      <c r="Y97" s="1">
        <v>14.96</v>
      </c>
      <c r="Z97" s="1">
        <v>82.95</v>
      </c>
      <c r="AA97" s="1">
        <v>97</v>
      </c>
      <c r="AB97" s="1">
        <v>3586289.07</v>
      </c>
      <c r="AC97" s="1">
        <v>-446</v>
      </c>
      <c r="AD97" s="1">
        <v>297483</v>
      </c>
      <c r="AE97" s="1">
        <v>-0.1</v>
      </c>
      <c r="AF97" s="1">
        <v>14.13</v>
      </c>
      <c r="AG97" s="1">
        <v>-6.3019800000000001E-2</v>
      </c>
      <c r="AH97" s="1">
        <v>-22.34</v>
      </c>
      <c r="AI97" s="1" t="s">
        <v>1853</v>
      </c>
      <c r="AJ97" s="1" t="s">
        <v>3522</v>
      </c>
    </row>
    <row r="98" spans="1:36" x14ac:dyDescent="0.25">
      <c r="A98" s="2" t="s">
        <v>92</v>
      </c>
      <c r="B98" s="3" t="s">
        <v>5033</v>
      </c>
      <c r="C98" s="3">
        <v>3.92</v>
      </c>
      <c r="D98" s="3">
        <v>0</v>
      </c>
      <c r="E98" s="3">
        <v>0.01</v>
      </c>
      <c r="F98" s="1">
        <f>IF(INDEX(董監!D:D,H98)=0,INDEX(董監!C:C,H98),INDEX(董監!D:D,H98))</f>
        <v>28.49</v>
      </c>
      <c r="G98" s="1">
        <f t="shared" si="4"/>
        <v>67.58</v>
      </c>
      <c r="H98" s="1">
        <f>MATCH(持股比率!A98,董監!A:A,0)</f>
        <v>98</v>
      </c>
      <c r="I98" s="3">
        <v>5098341.82</v>
      </c>
      <c r="J98" s="3">
        <v>-886</v>
      </c>
      <c r="K98" s="28">
        <f t="shared" si="5"/>
        <v>344546</v>
      </c>
      <c r="L98" s="27">
        <f t="shared" si="6"/>
        <v>-0.3</v>
      </c>
      <c r="M98" s="3">
        <v>11.32</v>
      </c>
      <c r="N98" s="29">
        <f t="shared" si="7"/>
        <v>-0.1002952</v>
      </c>
      <c r="O98" s="3">
        <v>-1.63</v>
      </c>
      <c r="P98" s="3" t="str">
        <f ca="1">IF(COUNTIF(股期對照!A:A,持股比率!B98)=2,B98&amp;"-m",IF(COUNTIF(股期對照!A:A,持股比率!B98)=1,B98&amp;"-F",B98))</f>
        <v>宏遠</v>
      </c>
      <c r="Q98" s="3" t="s">
        <v>4742</v>
      </c>
      <c r="T98" s="1" t="s">
        <v>92</v>
      </c>
      <c r="U98" s="1" t="s">
        <v>1854</v>
      </c>
      <c r="V98" s="1">
        <v>3.92</v>
      </c>
      <c r="W98" s="1">
        <v>0</v>
      </c>
      <c r="X98" s="1">
        <v>0.01</v>
      </c>
      <c r="Y98" s="1">
        <v>28.49</v>
      </c>
      <c r="Z98" s="1">
        <v>67.58</v>
      </c>
      <c r="AA98" s="1">
        <v>98</v>
      </c>
      <c r="AB98" s="1">
        <v>5098341.82</v>
      </c>
      <c r="AC98" s="1">
        <v>-886</v>
      </c>
      <c r="AD98" s="1">
        <v>344546</v>
      </c>
      <c r="AE98" s="1">
        <v>-0.3</v>
      </c>
      <c r="AF98" s="1">
        <v>11.32</v>
      </c>
      <c r="AG98" s="1">
        <v>-0.1002952</v>
      </c>
      <c r="AH98" s="1">
        <v>-1.63</v>
      </c>
      <c r="AI98" s="1" t="s">
        <v>1854</v>
      </c>
      <c r="AJ98" s="1" t="s">
        <v>3522</v>
      </c>
    </row>
    <row r="99" spans="1:36" x14ac:dyDescent="0.25">
      <c r="A99" s="2" t="s">
        <v>93</v>
      </c>
      <c r="B99" s="3" t="s">
        <v>5034</v>
      </c>
      <c r="C99" s="3">
        <v>2.94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83.11</v>
      </c>
      <c r="H99" s="1">
        <f>MATCH(持股比率!A99,董監!A:A,0)</f>
        <v>99</v>
      </c>
      <c r="I99" s="3">
        <v>1732683.81</v>
      </c>
      <c r="J99" s="3">
        <v>-303</v>
      </c>
      <c r="K99" s="28">
        <f t="shared" si="5"/>
        <v>144003</v>
      </c>
      <c r="L99" s="27">
        <f t="shared" si="6"/>
        <v>-0.2</v>
      </c>
      <c r="M99" s="3">
        <v>13.48</v>
      </c>
      <c r="N99" s="29">
        <f t="shared" si="7"/>
        <v>-4.0844400000000003E-2</v>
      </c>
      <c r="O99" s="3">
        <v>-0.36</v>
      </c>
      <c r="P99" s="3" t="str">
        <f ca="1">IF(COUNTIF(股期對照!A:A,持股比率!B99)=2,B99&amp;"-m",IF(COUNTIF(股期對照!A:A,持股比率!B99)=1,B99&amp;"-F",B99))</f>
        <v>強盛</v>
      </c>
      <c r="Q99" s="3" t="s">
        <v>6548</v>
      </c>
      <c r="T99" s="1" t="s">
        <v>93</v>
      </c>
      <c r="U99" s="1" t="s">
        <v>1855</v>
      </c>
      <c r="V99" s="1">
        <v>2.94</v>
      </c>
      <c r="W99" s="1">
        <v>0</v>
      </c>
      <c r="X99" s="1">
        <v>0</v>
      </c>
      <c r="Y99" s="1">
        <v>13.95</v>
      </c>
      <c r="Z99" s="1">
        <v>83.11</v>
      </c>
      <c r="AA99" s="1">
        <v>99</v>
      </c>
      <c r="AB99" s="1">
        <v>1732683.81</v>
      </c>
      <c r="AC99" s="1">
        <v>-303</v>
      </c>
      <c r="AD99" s="1">
        <v>144003</v>
      </c>
      <c r="AE99" s="1">
        <v>-0.2</v>
      </c>
      <c r="AF99" s="1">
        <v>13.48</v>
      </c>
      <c r="AG99" s="1">
        <v>-4.0844400000000003E-2</v>
      </c>
      <c r="AH99" s="1">
        <v>-0.36</v>
      </c>
      <c r="AI99" s="1" t="s">
        <v>1855</v>
      </c>
      <c r="AJ99" s="1" t="s">
        <v>3522</v>
      </c>
    </row>
    <row r="100" spans="1:36" x14ac:dyDescent="0.25">
      <c r="A100" s="2" t="s">
        <v>94</v>
      </c>
      <c r="B100" s="3" t="s">
        <v>5035</v>
      </c>
      <c r="C100" s="3">
        <v>1.18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4"/>
        <v>90.15</v>
      </c>
      <c r="H100" s="1">
        <f>MATCH(持股比率!A100,董監!A:A,0)</f>
        <v>100</v>
      </c>
      <c r="I100" s="3">
        <v>3845656.52</v>
      </c>
      <c r="J100" s="3">
        <v>-744</v>
      </c>
      <c r="K100" s="28">
        <f t="shared" si="5"/>
        <v>346686</v>
      </c>
      <c r="L100" s="27">
        <f t="shared" si="6"/>
        <v>-0.2</v>
      </c>
      <c r="M100" s="3">
        <v>16.89</v>
      </c>
      <c r="N100" s="29">
        <f t="shared" si="7"/>
        <v>-0.12566160000000001</v>
      </c>
      <c r="O100" s="3">
        <v>-6.23</v>
      </c>
      <c r="P100" s="3" t="str">
        <f ca="1">IF(COUNTIF(股期對照!A:A,持股比率!B100)=2,B100&amp;"-m",IF(COUNTIF(股期對照!A:A,持股比率!B100)=1,B100&amp;"-F",B100))</f>
        <v>得力</v>
      </c>
      <c r="Q100" s="3" t="s">
        <v>6545</v>
      </c>
      <c r="T100" s="1" t="s">
        <v>94</v>
      </c>
      <c r="U100" s="1" t="s">
        <v>1856</v>
      </c>
      <c r="V100" s="1">
        <v>1.18</v>
      </c>
      <c r="W100" s="1">
        <v>0</v>
      </c>
      <c r="X100" s="1">
        <v>0</v>
      </c>
      <c r="Y100" s="1">
        <v>8.67</v>
      </c>
      <c r="Z100" s="1">
        <v>90.15</v>
      </c>
      <c r="AA100" s="1">
        <v>100</v>
      </c>
      <c r="AB100" s="1">
        <v>3845656.52</v>
      </c>
      <c r="AC100" s="1">
        <v>-744</v>
      </c>
      <c r="AD100" s="1">
        <v>346686</v>
      </c>
      <c r="AE100" s="1">
        <v>-0.2</v>
      </c>
      <c r="AF100" s="1">
        <v>16.89</v>
      </c>
      <c r="AG100" s="1">
        <v>-0.12566160000000001</v>
      </c>
      <c r="AH100" s="1">
        <v>-6.23</v>
      </c>
      <c r="AI100" s="1" t="s">
        <v>1856</v>
      </c>
      <c r="AJ100" s="1" t="s">
        <v>3522</v>
      </c>
    </row>
    <row r="101" spans="1:36" x14ac:dyDescent="0.25">
      <c r="A101" s="2" t="s">
        <v>95</v>
      </c>
      <c r="B101" s="3" t="s">
        <v>5036</v>
      </c>
      <c r="C101" s="3">
        <v>0.56999999999999995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82.68</v>
      </c>
      <c r="H101" s="1">
        <f>MATCH(持股比率!A101,董監!A:A,0)</f>
        <v>101</v>
      </c>
      <c r="I101" s="3">
        <v>1036072.67</v>
      </c>
      <c r="J101" s="3">
        <v>-20</v>
      </c>
      <c r="K101" s="28">
        <f t="shared" si="5"/>
        <v>85662</v>
      </c>
      <c r="L101" s="27">
        <f t="shared" si="6"/>
        <v>0</v>
      </c>
      <c r="M101" s="3">
        <v>12.68</v>
      </c>
      <c r="N101" s="29">
        <f t="shared" si="7"/>
        <v>-2.5360000000000001E-3</v>
      </c>
      <c r="O101" s="3">
        <v>-2.27</v>
      </c>
      <c r="P101" s="3" t="str">
        <f ca="1">IF(COUNTIF(股期對照!A:A,持股比率!B101)=2,B101&amp;"-m",IF(COUNTIF(股期對照!A:A,持股比率!B101)=1,B101&amp;"-F",B101))</f>
        <v>偉全</v>
      </c>
      <c r="Q101" s="3" t="s">
        <v>4742</v>
      </c>
      <c r="T101" s="1" t="s">
        <v>95</v>
      </c>
      <c r="U101" s="1" t="s">
        <v>1857</v>
      </c>
      <c r="V101" s="1">
        <v>0.56999999999999995</v>
      </c>
      <c r="W101" s="1">
        <v>0</v>
      </c>
      <c r="X101" s="1">
        <v>0.01</v>
      </c>
      <c r="Y101" s="1">
        <v>16.739999999999998</v>
      </c>
      <c r="Z101" s="1">
        <v>82.68</v>
      </c>
      <c r="AA101" s="1">
        <v>101</v>
      </c>
      <c r="AB101" s="1">
        <v>1036072.67</v>
      </c>
      <c r="AC101" s="1">
        <v>-20</v>
      </c>
      <c r="AD101" s="1">
        <v>85662</v>
      </c>
      <c r="AE101" s="1">
        <v>0</v>
      </c>
      <c r="AF101" s="1">
        <v>12.68</v>
      </c>
      <c r="AG101" s="1">
        <v>-2.5360000000000001E-3</v>
      </c>
      <c r="AH101" s="1">
        <v>-2.27</v>
      </c>
      <c r="AI101" s="1" t="s">
        <v>1857</v>
      </c>
      <c r="AJ101" s="1" t="s">
        <v>3522</v>
      </c>
    </row>
    <row r="102" spans="1:36" x14ac:dyDescent="0.25">
      <c r="A102" s="2" t="s">
        <v>96</v>
      </c>
      <c r="B102" s="3" t="s">
        <v>5037</v>
      </c>
      <c r="C102" s="3">
        <v>0.72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80.89</v>
      </c>
      <c r="H102" s="1">
        <f>MATCH(持股比率!A102,董監!A:A,0)</f>
        <v>102</v>
      </c>
      <c r="I102" s="3">
        <v>1111573.2</v>
      </c>
      <c r="J102" s="3">
        <v>-1687</v>
      </c>
      <c r="K102" s="28">
        <f t="shared" si="5"/>
        <v>89915</v>
      </c>
      <c r="L102" s="27">
        <f t="shared" si="6"/>
        <v>-1.9</v>
      </c>
      <c r="M102" s="3">
        <v>17</v>
      </c>
      <c r="N102" s="29">
        <f t="shared" si="7"/>
        <v>-0.28678999999999999</v>
      </c>
      <c r="O102" s="3">
        <v>19.22</v>
      </c>
      <c r="P102" s="3" t="str">
        <f ca="1">IF(COUNTIF(股期對照!A:A,持股比率!B102)=2,B102&amp;"-m",IF(COUNTIF(股期對照!A:A,持股比率!B102)=1,B102&amp;"-F",B102))</f>
        <v>聚隆</v>
      </c>
      <c r="Q102" s="3" t="s">
        <v>4742</v>
      </c>
      <c r="T102" s="1" t="s">
        <v>96</v>
      </c>
      <c r="U102" s="1" t="s">
        <v>1858</v>
      </c>
      <c r="V102" s="1">
        <v>0.72</v>
      </c>
      <c r="W102" s="1">
        <v>0</v>
      </c>
      <c r="X102" s="1">
        <v>0.25</v>
      </c>
      <c r="Y102" s="1">
        <v>18.14</v>
      </c>
      <c r="Z102" s="1">
        <v>80.89</v>
      </c>
      <c r="AA102" s="1">
        <v>102</v>
      </c>
      <c r="AB102" s="1">
        <v>1111573.2</v>
      </c>
      <c r="AC102" s="1">
        <v>-1687</v>
      </c>
      <c r="AD102" s="1">
        <v>89915</v>
      </c>
      <c r="AE102" s="1">
        <v>-1.9</v>
      </c>
      <c r="AF102" s="1">
        <v>17</v>
      </c>
      <c r="AG102" s="1">
        <v>-0.28678999999999999</v>
      </c>
      <c r="AH102" s="1">
        <v>19.22</v>
      </c>
      <c r="AI102" s="1" t="s">
        <v>1858</v>
      </c>
      <c r="AJ102" s="1" t="s">
        <v>3522</v>
      </c>
    </row>
    <row r="103" spans="1:36" x14ac:dyDescent="0.25">
      <c r="A103" s="2" t="s">
        <v>97</v>
      </c>
      <c r="B103" s="3" t="s">
        <v>4854</v>
      </c>
      <c r="C103" s="3">
        <v>19.149999999999999</v>
      </c>
      <c r="D103" s="3">
        <v>0.12</v>
      </c>
      <c r="E103" s="3">
        <v>7.0000000000000007E-2</v>
      </c>
      <c r="F103" s="1">
        <f>IF(INDEX(董監!D:D,H103)=0,INDEX(董監!C:C,H103),INDEX(董監!D:D,H103))</f>
        <v>33.799999999999997</v>
      </c>
      <c r="G103" s="1">
        <f t="shared" si="4"/>
        <v>46.86</v>
      </c>
      <c r="H103" s="1">
        <f>MATCH(持股比率!A103,董監!A:A,0)</f>
        <v>103</v>
      </c>
      <c r="I103" s="3">
        <v>2336246.67</v>
      </c>
      <c r="J103" s="3">
        <v>-381</v>
      </c>
      <c r="K103" s="28">
        <f t="shared" si="5"/>
        <v>109477</v>
      </c>
      <c r="L103" s="27">
        <f t="shared" si="6"/>
        <v>-0.3</v>
      </c>
      <c r="M103" s="3">
        <v>18.03</v>
      </c>
      <c r="N103" s="29">
        <f t="shared" si="7"/>
        <v>-6.86943E-2</v>
      </c>
      <c r="O103" s="3">
        <v>-7.25</v>
      </c>
      <c r="P103" s="3" t="str">
        <f ca="1">IF(COUNTIF(股期對照!A:A,持股比率!B103)=2,B103&amp;"-m",IF(COUNTIF(股期對照!A:A,持股比率!B103)=1,B103&amp;"-F",B103))</f>
        <v>南緯</v>
      </c>
      <c r="Q103" s="3" t="s">
        <v>6545</v>
      </c>
      <c r="T103" s="1" t="s">
        <v>97</v>
      </c>
      <c r="U103" s="1" t="s">
        <v>1859</v>
      </c>
      <c r="V103" s="1">
        <v>19.149999999999999</v>
      </c>
      <c r="W103" s="1">
        <v>0.12</v>
      </c>
      <c r="X103" s="1">
        <v>7.0000000000000007E-2</v>
      </c>
      <c r="Y103" s="1">
        <v>33.799999999999997</v>
      </c>
      <c r="Z103" s="1">
        <v>46.86</v>
      </c>
      <c r="AA103" s="1">
        <v>103</v>
      </c>
      <c r="AB103" s="1">
        <v>2336246.67</v>
      </c>
      <c r="AC103" s="1">
        <v>-381</v>
      </c>
      <c r="AD103" s="1">
        <v>109477</v>
      </c>
      <c r="AE103" s="1">
        <v>-0.3</v>
      </c>
      <c r="AF103" s="1">
        <v>18.03</v>
      </c>
      <c r="AG103" s="1">
        <v>-6.86943E-2</v>
      </c>
      <c r="AH103" s="1">
        <v>-7.25</v>
      </c>
      <c r="AI103" s="1" t="s">
        <v>1859</v>
      </c>
      <c r="AJ103" s="1" t="s">
        <v>3522</v>
      </c>
    </row>
    <row r="104" spans="1:36" x14ac:dyDescent="0.25">
      <c r="A104" s="2" t="s">
        <v>98</v>
      </c>
      <c r="B104" s="3" t="s">
        <v>5038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70.52000000000001</v>
      </c>
      <c r="H104" s="1">
        <f>MATCH(持股比率!A104,董監!A:A,0)</f>
        <v>104</v>
      </c>
      <c r="I104" s="3">
        <v>1604052.44</v>
      </c>
      <c r="J104" s="3">
        <v>-52</v>
      </c>
      <c r="K104" s="28">
        <f t="shared" si="5"/>
        <v>113118</v>
      </c>
      <c r="L104" s="27">
        <f t="shared" si="6"/>
        <v>0</v>
      </c>
      <c r="M104" s="3">
        <v>12.4</v>
      </c>
      <c r="N104" s="29">
        <f t="shared" si="7"/>
        <v>-6.4480000000000006E-3</v>
      </c>
      <c r="O104" s="3">
        <v>-10.64</v>
      </c>
      <c r="P104" s="3" t="str">
        <f ca="1">IF(COUNTIF(股期對照!A:A,持股比率!B104)=2,B104&amp;"-m",IF(COUNTIF(股期對照!A:A,持股比率!B104)=1,B104&amp;"-F",B104))</f>
        <v>昶和</v>
      </c>
      <c r="Q104" s="3" t="s">
        <v>4742</v>
      </c>
      <c r="T104" s="1" t="s">
        <v>98</v>
      </c>
      <c r="U104" s="1" t="s">
        <v>1860</v>
      </c>
      <c r="V104" s="1">
        <v>1.82</v>
      </c>
      <c r="W104" s="1">
        <v>0.01</v>
      </c>
      <c r="X104" s="1">
        <v>0</v>
      </c>
      <c r="Y104" s="1">
        <v>27.65</v>
      </c>
      <c r="Z104" s="1">
        <v>70.52000000000001</v>
      </c>
      <c r="AA104" s="1">
        <v>104</v>
      </c>
      <c r="AB104" s="1">
        <v>1604052.44</v>
      </c>
      <c r="AC104" s="1">
        <v>-52</v>
      </c>
      <c r="AD104" s="1">
        <v>113118</v>
      </c>
      <c r="AE104" s="1">
        <v>0</v>
      </c>
      <c r="AF104" s="1">
        <v>12.4</v>
      </c>
      <c r="AG104" s="1">
        <v>-6.4480000000000006E-3</v>
      </c>
      <c r="AH104" s="1">
        <v>-10.64</v>
      </c>
      <c r="AI104" s="1" t="s">
        <v>1860</v>
      </c>
      <c r="AJ104" s="1" t="s">
        <v>3522</v>
      </c>
    </row>
    <row r="105" spans="1:36" x14ac:dyDescent="0.25">
      <c r="A105" s="2" t="s">
        <v>99</v>
      </c>
      <c r="B105" s="3" t="s">
        <v>5039</v>
      </c>
      <c r="C105" s="3">
        <v>0.19</v>
      </c>
      <c r="D105" s="3">
        <v>0</v>
      </c>
      <c r="E105" s="3">
        <v>0</v>
      </c>
      <c r="F105" s="1">
        <f>IF(INDEX(董監!D:D,H105)=0,INDEX(董監!C:C,H105),INDEX(董監!D:D,H105))</f>
        <v>21.29</v>
      </c>
      <c r="G105" s="1">
        <f t="shared" si="4"/>
        <v>78.52</v>
      </c>
      <c r="H105" s="1">
        <f>MATCH(持股比率!A105,董監!A:A,0)</f>
        <v>105</v>
      </c>
      <c r="I105" s="3">
        <v>857670</v>
      </c>
      <c r="J105" s="3">
        <v>-39</v>
      </c>
      <c r="K105" s="28">
        <f t="shared" si="5"/>
        <v>67344</v>
      </c>
      <c r="L105" s="27">
        <f t="shared" si="6"/>
        <v>-0.1</v>
      </c>
      <c r="M105" s="3">
        <v>16.14</v>
      </c>
      <c r="N105" s="29">
        <f t="shared" si="7"/>
        <v>-6.2946E-3</v>
      </c>
      <c r="O105" s="3">
        <v>-11.08</v>
      </c>
      <c r="P105" s="3" t="str">
        <f ca="1">IF(COUNTIF(股期對照!A:A,持股比率!B105)=2,B105&amp;"-m",IF(COUNTIF(股期對照!A:A,持股比率!B105)=1,B105&amp;"-F",B105))</f>
        <v>大統新創</v>
      </c>
      <c r="Q105" s="3" t="s">
        <v>4742</v>
      </c>
      <c r="T105" s="1" t="s">
        <v>99</v>
      </c>
      <c r="U105" s="1" t="s">
        <v>1861</v>
      </c>
      <c r="V105" s="1">
        <v>0.19</v>
      </c>
      <c r="W105" s="1">
        <v>0</v>
      </c>
      <c r="X105" s="1">
        <v>0</v>
      </c>
      <c r="Y105" s="1">
        <v>21.29</v>
      </c>
      <c r="Z105" s="1">
        <v>78.52</v>
      </c>
      <c r="AA105" s="1">
        <v>105</v>
      </c>
      <c r="AB105" s="1">
        <v>857670</v>
      </c>
      <c r="AC105" s="1">
        <v>-39</v>
      </c>
      <c r="AD105" s="1">
        <v>67344</v>
      </c>
      <c r="AE105" s="1">
        <v>-0.1</v>
      </c>
      <c r="AF105" s="1">
        <v>16.14</v>
      </c>
      <c r="AG105" s="1">
        <v>-6.2946E-3</v>
      </c>
      <c r="AH105" s="1">
        <v>-11.08</v>
      </c>
      <c r="AI105" s="1" t="s">
        <v>1861</v>
      </c>
      <c r="AJ105" s="1" t="s">
        <v>3522</v>
      </c>
    </row>
    <row r="106" spans="1:36" x14ac:dyDescent="0.25">
      <c r="A106" s="2" t="s">
        <v>100</v>
      </c>
      <c r="B106" s="3" t="s">
        <v>5040</v>
      </c>
      <c r="C106" s="3">
        <v>3.27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83.94</v>
      </c>
      <c r="H106" s="1">
        <f>MATCH(持股比率!A106,董監!A:A,0)</f>
        <v>106</v>
      </c>
      <c r="I106" s="3">
        <v>1504145.36</v>
      </c>
      <c r="J106" s="3">
        <v>1765</v>
      </c>
      <c r="K106" s="28">
        <f t="shared" si="5"/>
        <v>126258</v>
      </c>
      <c r="L106" s="27">
        <f t="shared" si="6"/>
        <v>1.4</v>
      </c>
      <c r="M106" s="3">
        <v>9.48</v>
      </c>
      <c r="N106" s="29">
        <f t="shared" si="7"/>
        <v>0.167322</v>
      </c>
      <c r="O106" s="3">
        <v>-3.38</v>
      </c>
      <c r="P106" s="3" t="str">
        <f ca="1">IF(COUNTIF(股期對照!A:A,持股比率!B106)=2,B106&amp;"-m",IF(COUNTIF(股期對照!A:A,持股比率!B106)=1,B106&amp;"-F",B106))</f>
        <v>首利</v>
      </c>
      <c r="Q106" s="3" t="s">
        <v>6551</v>
      </c>
      <c r="T106" s="1" t="s">
        <v>100</v>
      </c>
      <c r="U106" s="1" t="s">
        <v>1862</v>
      </c>
      <c r="V106" s="1">
        <v>3.27</v>
      </c>
      <c r="W106" s="1">
        <v>0.01</v>
      </c>
      <c r="X106" s="1">
        <v>0.03</v>
      </c>
      <c r="Y106" s="1">
        <v>12.75</v>
      </c>
      <c r="Z106" s="1">
        <v>83.94</v>
      </c>
      <c r="AA106" s="1">
        <v>106</v>
      </c>
      <c r="AB106" s="1">
        <v>1504145.36</v>
      </c>
      <c r="AC106" s="1">
        <v>1765</v>
      </c>
      <c r="AD106" s="1">
        <v>126258</v>
      </c>
      <c r="AE106" s="1">
        <v>1.4</v>
      </c>
      <c r="AF106" s="1">
        <v>9.48</v>
      </c>
      <c r="AG106" s="1">
        <v>0.167322</v>
      </c>
      <c r="AH106" s="1">
        <v>-3.38</v>
      </c>
      <c r="AI106" s="1" t="s">
        <v>1862</v>
      </c>
      <c r="AJ106" s="1" t="s">
        <v>3524</v>
      </c>
    </row>
    <row r="107" spans="1:36" x14ac:dyDescent="0.25">
      <c r="A107" s="2" t="s">
        <v>101</v>
      </c>
      <c r="B107" s="3" t="s">
        <v>5041</v>
      </c>
      <c r="C107" s="3">
        <v>0.14000000000000001</v>
      </c>
      <c r="D107" s="3">
        <v>0.01</v>
      </c>
      <c r="E107" s="3">
        <v>0.03</v>
      </c>
      <c r="F107" s="1">
        <f>IF(INDEX(董監!D:D,H107)=0,INDEX(董監!C:C,H107),INDEX(董監!D:D,H107))</f>
        <v>7.13</v>
      </c>
      <c r="G107" s="1">
        <f t="shared" si="4"/>
        <v>92.69</v>
      </c>
      <c r="H107" s="1">
        <f>MATCH(持股比率!A107,董監!A:A,0)</f>
        <v>107</v>
      </c>
      <c r="I107" s="3">
        <v>860528.51</v>
      </c>
      <c r="J107" s="3">
        <v>-7</v>
      </c>
      <c r="K107" s="28">
        <f t="shared" si="5"/>
        <v>79762</v>
      </c>
      <c r="L107" s="27">
        <f t="shared" si="6"/>
        <v>0</v>
      </c>
      <c r="M107" s="3">
        <v>10.43</v>
      </c>
      <c r="N107" s="29">
        <f t="shared" si="7"/>
        <v>-7.3009999999999991E-4</v>
      </c>
      <c r="O107" s="3">
        <v>-1.87</v>
      </c>
      <c r="P107" s="3" t="str">
        <f ca="1">IF(COUNTIF(股期對照!A:A,持股比率!B107)=2,B107&amp;"-m",IF(COUNTIF(股期對照!A:A,持股比率!B107)=1,B107&amp;"-F",B107))</f>
        <v>三洋紡</v>
      </c>
      <c r="Q107" s="3" t="s">
        <v>4742</v>
      </c>
      <c r="T107" s="1" t="s">
        <v>101</v>
      </c>
      <c r="U107" s="1" t="s">
        <v>1863</v>
      </c>
      <c r="V107" s="1">
        <v>0.14000000000000001</v>
      </c>
      <c r="W107" s="1">
        <v>0.01</v>
      </c>
      <c r="X107" s="1">
        <v>0.03</v>
      </c>
      <c r="Y107" s="1">
        <v>7.13</v>
      </c>
      <c r="Z107" s="1">
        <v>92.69</v>
      </c>
      <c r="AA107" s="1">
        <v>107</v>
      </c>
      <c r="AB107" s="1">
        <v>860528.51</v>
      </c>
      <c r="AC107" s="1">
        <v>-7</v>
      </c>
      <c r="AD107" s="1">
        <v>79762</v>
      </c>
      <c r="AE107" s="1">
        <v>0</v>
      </c>
      <c r="AF107" s="1">
        <v>10.43</v>
      </c>
      <c r="AG107" s="1">
        <v>-7.3009999999999991E-4</v>
      </c>
      <c r="AH107" s="1">
        <v>-1.87</v>
      </c>
      <c r="AI107" s="1" t="s">
        <v>1863</v>
      </c>
      <c r="AJ107" s="1" t="s">
        <v>3522</v>
      </c>
    </row>
    <row r="108" spans="1:36" x14ac:dyDescent="0.25">
      <c r="A108" s="2" t="s">
        <v>102</v>
      </c>
      <c r="B108" s="3" t="s">
        <v>5042</v>
      </c>
      <c r="C108" s="3">
        <v>9.43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69.23</v>
      </c>
      <c r="H108" s="1">
        <f>MATCH(持股比率!A108,董監!A:A,0)</f>
        <v>108</v>
      </c>
      <c r="I108" s="3">
        <v>1471535.34</v>
      </c>
      <c r="J108" s="3">
        <v>-212</v>
      </c>
      <c r="K108" s="28">
        <f t="shared" si="5"/>
        <v>101874</v>
      </c>
      <c r="L108" s="27">
        <f t="shared" si="6"/>
        <v>-0.2</v>
      </c>
      <c r="M108" s="3">
        <v>17.68</v>
      </c>
      <c r="N108" s="29">
        <f t="shared" si="7"/>
        <v>-3.7481599999999997E-2</v>
      </c>
      <c r="O108" s="3">
        <v>-2.7</v>
      </c>
      <c r="P108" s="3" t="str">
        <f ca="1">IF(COUNTIF(股期對照!A:A,持股比率!B108)=2,B108&amp;"-m",IF(COUNTIF(股期對照!A:A,持股比率!B108)=1,B108&amp;"-F",B108))</f>
        <v>台南</v>
      </c>
      <c r="Q108" s="3" t="s">
        <v>4742</v>
      </c>
      <c r="T108" s="1" t="s">
        <v>102</v>
      </c>
      <c r="U108" s="1" t="s">
        <v>1864</v>
      </c>
      <c r="V108" s="1">
        <v>9.43</v>
      </c>
      <c r="W108" s="1">
        <v>0</v>
      </c>
      <c r="X108" s="1">
        <v>0.05</v>
      </c>
      <c r="Y108" s="1">
        <v>21.29</v>
      </c>
      <c r="Z108" s="1">
        <v>69.23</v>
      </c>
      <c r="AA108" s="1">
        <v>108</v>
      </c>
      <c r="AB108" s="1">
        <v>1471535.34</v>
      </c>
      <c r="AC108" s="1">
        <v>-212</v>
      </c>
      <c r="AD108" s="1">
        <v>101874</v>
      </c>
      <c r="AE108" s="1">
        <v>-0.2</v>
      </c>
      <c r="AF108" s="1">
        <v>17.68</v>
      </c>
      <c r="AG108" s="1">
        <v>-3.7481599999999997E-2</v>
      </c>
      <c r="AH108" s="1">
        <v>-2.7</v>
      </c>
      <c r="AI108" s="1" t="s">
        <v>1864</v>
      </c>
      <c r="AJ108" s="1" t="s">
        <v>3522</v>
      </c>
    </row>
    <row r="109" spans="1:36" x14ac:dyDescent="0.25">
      <c r="A109" s="2" t="s">
        <v>103</v>
      </c>
      <c r="B109" s="3" t="s">
        <v>5043</v>
      </c>
      <c r="C109" s="3">
        <v>0.67</v>
      </c>
      <c r="D109" s="3">
        <v>0</v>
      </c>
      <c r="E109" s="3">
        <v>0.22</v>
      </c>
      <c r="F109" s="1">
        <f>IF(INDEX(董監!D:D,H109)=0,INDEX(董監!C:C,H109),INDEX(董監!D:D,H109))</f>
        <v>9.35</v>
      </c>
      <c r="G109" s="1">
        <f t="shared" si="4"/>
        <v>89.76</v>
      </c>
      <c r="H109" s="1">
        <f>MATCH(持股比率!A109,董監!A:A,0)</f>
        <v>109</v>
      </c>
      <c r="I109" s="3">
        <v>1298969.69</v>
      </c>
      <c r="J109" s="3">
        <v>-117</v>
      </c>
      <c r="K109" s="28">
        <f t="shared" si="5"/>
        <v>116596</v>
      </c>
      <c r="L109" s="27">
        <f t="shared" si="6"/>
        <v>-0.1</v>
      </c>
      <c r="M109" s="3">
        <v>15.58</v>
      </c>
      <c r="N109" s="29">
        <f t="shared" si="7"/>
        <v>-1.8228599999999998E-2</v>
      </c>
      <c r="O109" s="3">
        <v>2.3199999999999998</v>
      </c>
      <c r="P109" s="3" t="str">
        <f ca="1">IF(COUNTIF(股期對照!A:A,持股比率!B109)=2,B109&amp;"-m",IF(COUNTIF(股期對照!A:A,持股比率!B109)=1,B109&amp;"-F",B109))</f>
        <v>弘裕</v>
      </c>
      <c r="Q109" s="3" t="s">
        <v>6548</v>
      </c>
      <c r="T109" s="1" t="s">
        <v>103</v>
      </c>
      <c r="U109" s="1" t="s">
        <v>1865</v>
      </c>
      <c r="V109" s="1">
        <v>0.67</v>
      </c>
      <c r="W109" s="1">
        <v>0</v>
      </c>
      <c r="X109" s="1">
        <v>0.22</v>
      </c>
      <c r="Y109" s="1">
        <v>9.35</v>
      </c>
      <c r="Z109" s="1">
        <v>89.76</v>
      </c>
      <c r="AA109" s="1">
        <v>109</v>
      </c>
      <c r="AB109" s="1">
        <v>1298969.69</v>
      </c>
      <c r="AC109" s="1">
        <v>-117</v>
      </c>
      <c r="AD109" s="1">
        <v>116596</v>
      </c>
      <c r="AE109" s="1">
        <v>-0.1</v>
      </c>
      <c r="AF109" s="1">
        <v>15.58</v>
      </c>
      <c r="AG109" s="1">
        <v>-1.8228599999999998E-2</v>
      </c>
      <c r="AH109" s="1">
        <v>2.3199999999999998</v>
      </c>
      <c r="AI109" s="1" t="s">
        <v>1865</v>
      </c>
      <c r="AJ109" s="1" t="s">
        <v>3522</v>
      </c>
    </row>
    <row r="110" spans="1:36" x14ac:dyDescent="0.25">
      <c r="A110" s="2" t="s">
        <v>104</v>
      </c>
      <c r="B110" s="3" t="s">
        <v>5044</v>
      </c>
      <c r="C110" s="3">
        <v>0.2</v>
      </c>
      <c r="D110" s="3">
        <v>0</v>
      </c>
      <c r="E110" s="3">
        <v>0</v>
      </c>
      <c r="F110" s="1">
        <f>IF(INDEX(董監!D:D,H110)=0,INDEX(董監!C:C,H110),INDEX(董監!D:D,H110))</f>
        <v>16.260000000000002</v>
      </c>
      <c r="G110" s="1">
        <f t="shared" si="4"/>
        <v>83.539999999999992</v>
      </c>
      <c r="H110" s="1">
        <f>MATCH(持股比率!A110,董監!A:A,0)</f>
        <v>110</v>
      </c>
      <c r="I110" s="3">
        <v>560167.49</v>
      </c>
      <c r="J110" s="3">
        <v>27</v>
      </c>
      <c r="K110" s="28">
        <f t="shared" si="5"/>
        <v>46796</v>
      </c>
      <c r="L110" s="27">
        <f t="shared" si="6"/>
        <v>0.1</v>
      </c>
      <c r="M110" s="3">
        <v>33.99</v>
      </c>
      <c r="N110" s="29">
        <f t="shared" si="7"/>
        <v>9.1772999999999993E-3</v>
      </c>
      <c r="O110" s="3">
        <v>-20.11</v>
      </c>
      <c r="P110" s="3" t="str">
        <f ca="1">IF(COUNTIF(股期對照!A:A,持股比率!B110)=2,B110&amp;"-m",IF(COUNTIF(股期對照!A:A,持股比率!B110)=1,B110&amp;"-F",B110))</f>
        <v>業旺</v>
      </c>
      <c r="Q110" s="3" t="s">
        <v>6545</v>
      </c>
      <c r="T110" s="1" t="s">
        <v>104</v>
      </c>
      <c r="U110" s="1" t="s">
        <v>1866</v>
      </c>
      <c r="V110" s="1">
        <v>0.2</v>
      </c>
      <c r="W110" s="1">
        <v>0</v>
      </c>
      <c r="X110" s="1">
        <v>0</v>
      </c>
      <c r="Y110" s="1">
        <v>16.260000000000002</v>
      </c>
      <c r="Z110" s="1">
        <v>83.539999999999992</v>
      </c>
      <c r="AA110" s="1">
        <v>110</v>
      </c>
      <c r="AB110" s="1">
        <v>560167.49</v>
      </c>
      <c r="AC110" s="1">
        <v>27</v>
      </c>
      <c r="AD110" s="1">
        <v>46796</v>
      </c>
      <c r="AE110" s="1">
        <v>0.1</v>
      </c>
      <c r="AF110" s="1">
        <v>33.99</v>
      </c>
      <c r="AG110" s="1">
        <v>9.1772999999999993E-3</v>
      </c>
      <c r="AH110" s="1">
        <v>-20.11</v>
      </c>
      <c r="AI110" s="1" t="s">
        <v>1866</v>
      </c>
      <c r="AJ110" s="1" t="s">
        <v>3522</v>
      </c>
    </row>
    <row r="111" spans="1:36" x14ac:dyDescent="0.25">
      <c r="A111" s="2" t="s">
        <v>105</v>
      </c>
      <c r="B111" s="3" t="s">
        <v>5045</v>
      </c>
      <c r="C111" s="3">
        <v>41.85</v>
      </c>
      <c r="D111" s="3">
        <v>2.2200000000000002</v>
      </c>
      <c r="E111" s="3">
        <v>1.77</v>
      </c>
      <c r="F111" s="1">
        <f>IF(INDEX(董監!D:D,H111)=0,INDEX(董監!C:C,H111),INDEX(董監!D:D,H111))</f>
        <v>24.08</v>
      </c>
      <c r="G111" s="1">
        <f t="shared" si="4"/>
        <v>30.08</v>
      </c>
      <c r="H111" s="1">
        <f>MATCH(持股比率!A111,董監!A:A,0)</f>
        <v>111</v>
      </c>
      <c r="I111" s="3">
        <v>2743671.11</v>
      </c>
      <c r="J111" s="3">
        <v>3258</v>
      </c>
      <c r="K111" s="28">
        <f t="shared" si="5"/>
        <v>82530</v>
      </c>
      <c r="L111" s="27">
        <f t="shared" si="6"/>
        <v>3.9</v>
      </c>
      <c r="M111" s="3">
        <v>619.85</v>
      </c>
      <c r="N111" s="29">
        <f t="shared" si="7"/>
        <v>20.194713</v>
      </c>
      <c r="O111" s="3">
        <v>4.17</v>
      </c>
      <c r="P111" s="3" t="str">
        <f ca="1">IF(COUNTIF(股期對照!A:A,持股比率!B111)=2,B111&amp;"-m",IF(COUNTIF(股期對照!A:A,持股比率!B111)=1,B111&amp;"-F",B111))</f>
        <v>儒鴻-F</v>
      </c>
      <c r="Q111" s="3" t="s">
        <v>6550</v>
      </c>
      <c r="T111" s="1" t="s">
        <v>105</v>
      </c>
      <c r="U111" s="1" t="s">
        <v>1867</v>
      </c>
      <c r="V111" s="1">
        <v>41.85</v>
      </c>
      <c r="W111" s="1">
        <v>2.2200000000000002</v>
      </c>
      <c r="X111" s="1">
        <v>1.77</v>
      </c>
      <c r="Y111" s="1">
        <v>24.08</v>
      </c>
      <c r="Z111" s="1">
        <v>30.08</v>
      </c>
      <c r="AA111" s="1">
        <v>111</v>
      </c>
      <c r="AB111" s="1">
        <v>2743671.11</v>
      </c>
      <c r="AC111" s="1">
        <v>3258</v>
      </c>
      <c r="AD111" s="1">
        <v>82530</v>
      </c>
      <c r="AE111" s="1">
        <v>3.9</v>
      </c>
      <c r="AF111" s="1">
        <v>619.85</v>
      </c>
      <c r="AG111" s="1">
        <v>20.194713</v>
      </c>
      <c r="AH111" s="1">
        <v>4.17</v>
      </c>
      <c r="AI111" s="1" t="s">
        <v>4315</v>
      </c>
      <c r="AJ111" s="1" t="s">
        <v>3522</v>
      </c>
    </row>
    <row r="112" spans="1:36" x14ac:dyDescent="0.25">
      <c r="A112" s="2" t="s">
        <v>106</v>
      </c>
      <c r="B112" s="3" t="s">
        <v>5046</v>
      </c>
      <c r="C112" s="3">
        <v>29.7</v>
      </c>
      <c r="D112" s="3">
        <v>7.02</v>
      </c>
      <c r="E112" s="3">
        <v>1.29</v>
      </c>
      <c r="F112" s="1">
        <f>IF(INDEX(董監!D:D,H112)=0,INDEX(董監!C:C,H112),INDEX(董監!D:D,H112))</f>
        <v>9.8699999999999992</v>
      </c>
      <c r="G112" s="1">
        <f t="shared" si="4"/>
        <v>52.120000000000005</v>
      </c>
      <c r="H112" s="1">
        <f>MATCH(持股比率!A112,董監!A:A,0)</f>
        <v>112</v>
      </c>
      <c r="I112" s="3">
        <v>2418565.81</v>
      </c>
      <c r="J112" s="3">
        <v>7170</v>
      </c>
      <c r="K112" s="28">
        <f t="shared" si="5"/>
        <v>126056</v>
      </c>
      <c r="L112" s="27">
        <f t="shared" si="6"/>
        <v>5.7</v>
      </c>
      <c r="M112" s="3">
        <v>264.45999999999998</v>
      </c>
      <c r="N112" s="29">
        <f t="shared" si="7"/>
        <v>18.961781999999999</v>
      </c>
      <c r="O112" s="3">
        <v>4.79</v>
      </c>
      <c r="P112" s="3" t="str">
        <f ca="1">IF(COUNTIF(股期對照!A:A,持股比率!B112)=2,B112&amp;"-m",IF(COUNTIF(股期對照!A:A,持股比率!B112)=1,B112&amp;"-F",B112))</f>
        <v>聚陽-F</v>
      </c>
      <c r="Q112" s="3" t="s">
        <v>4742</v>
      </c>
      <c r="T112" s="1" t="s">
        <v>106</v>
      </c>
      <c r="U112" s="1" t="s">
        <v>1868</v>
      </c>
      <c r="V112" s="1">
        <v>29.7</v>
      </c>
      <c r="W112" s="1">
        <v>7.02</v>
      </c>
      <c r="X112" s="1">
        <v>1.29</v>
      </c>
      <c r="Y112" s="1">
        <v>9.8699999999999992</v>
      </c>
      <c r="Z112" s="1">
        <v>52.120000000000005</v>
      </c>
      <c r="AA112" s="1">
        <v>112</v>
      </c>
      <c r="AB112" s="1">
        <v>2418565.81</v>
      </c>
      <c r="AC112" s="1">
        <v>7170</v>
      </c>
      <c r="AD112" s="1">
        <v>126056</v>
      </c>
      <c r="AE112" s="1">
        <v>5.7</v>
      </c>
      <c r="AF112" s="1">
        <v>264.45999999999998</v>
      </c>
      <c r="AG112" s="1">
        <v>18.961781999999999</v>
      </c>
      <c r="AH112" s="1">
        <v>4.79</v>
      </c>
      <c r="AI112" s="1" t="s">
        <v>4316</v>
      </c>
      <c r="AJ112" s="1" t="s">
        <v>3522</v>
      </c>
    </row>
    <row r="113" spans="1:36" x14ac:dyDescent="0.25">
      <c r="A113" s="2" t="s">
        <v>107</v>
      </c>
      <c r="B113" s="3" t="s">
        <v>5047</v>
      </c>
      <c r="C113" s="3">
        <v>32.01</v>
      </c>
      <c r="D113" s="3">
        <v>0.08</v>
      </c>
      <c r="E113" s="3">
        <v>0.51</v>
      </c>
      <c r="F113" s="1">
        <f>IF(INDEX(董監!D:D,H113)=0,INDEX(董監!C:C,H113),INDEX(董監!D:D,H113))</f>
        <v>26.28</v>
      </c>
      <c r="G113" s="1">
        <f t="shared" si="4"/>
        <v>41.120000000000005</v>
      </c>
      <c r="H113" s="1">
        <f>MATCH(持股比率!A113,董監!A:A,0)</f>
        <v>113</v>
      </c>
      <c r="I113" s="3">
        <v>5209722.2300000004</v>
      </c>
      <c r="J113" s="3">
        <v>-129</v>
      </c>
      <c r="K113" s="28">
        <f t="shared" si="5"/>
        <v>214224</v>
      </c>
      <c r="L113" s="27">
        <f t="shared" si="6"/>
        <v>-0.1</v>
      </c>
      <c r="M113" s="3">
        <v>49.66</v>
      </c>
      <c r="N113" s="29">
        <f t="shared" si="7"/>
        <v>-6.4061399999999991E-2</v>
      </c>
      <c r="O113" s="3">
        <v>2.2000000000000002</v>
      </c>
      <c r="P113" s="3" t="str">
        <f ca="1">IF(COUNTIF(股期對照!A:A,持股比率!B113)=2,B113&amp;"-m",IF(COUNTIF(股期對照!A:A,持股比率!B113)=1,B113&amp;"-F",B113))</f>
        <v>士電</v>
      </c>
      <c r="Q113" s="3" t="s">
        <v>4744</v>
      </c>
      <c r="T113" s="1" t="s">
        <v>107</v>
      </c>
      <c r="U113" s="1" t="s">
        <v>1869</v>
      </c>
      <c r="V113" s="1">
        <v>32.01</v>
      </c>
      <c r="W113" s="1">
        <v>0.08</v>
      </c>
      <c r="X113" s="1">
        <v>0.51</v>
      </c>
      <c r="Y113" s="1">
        <v>26.28</v>
      </c>
      <c r="Z113" s="1">
        <v>41.120000000000005</v>
      </c>
      <c r="AA113" s="1">
        <v>113</v>
      </c>
      <c r="AB113" s="1">
        <v>5209722.2300000004</v>
      </c>
      <c r="AC113" s="1">
        <v>-129</v>
      </c>
      <c r="AD113" s="1">
        <v>214224</v>
      </c>
      <c r="AE113" s="1">
        <v>-0.1</v>
      </c>
      <c r="AF113" s="1">
        <v>49.66</v>
      </c>
      <c r="AG113" s="1">
        <v>-6.4061399999999991E-2</v>
      </c>
      <c r="AH113" s="1">
        <v>2.2000000000000002</v>
      </c>
      <c r="AI113" s="1" t="s">
        <v>1869</v>
      </c>
      <c r="AJ113" s="1" t="s">
        <v>3525</v>
      </c>
    </row>
    <row r="114" spans="1:36" x14ac:dyDescent="0.25">
      <c r="A114" s="2" t="s">
        <v>108</v>
      </c>
      <c r="B114" s="3" t="s">
        <v>5048</v>
      </c>
      <c r="C114" s="3">
        <v>24.79</v>
      </c>
      <c r="D114" s="3">
        <v>0.14000000000000001</v>
      </c>
      <c r="E114" s="3">
        <v>0.11</v>
      </c>
      <c r="F114" s="1">
        <f>IF(INDEX(董監!D:D,H114)=0,INDEX(董監!C:C,H114),INDEX(董監!D:D,H114))</f>
        <v>7.05</v>
      </c>
      <c r="G114" s="1">
        <f t="shared" si="4"/>
        <v>67.91</v>
      </c>
      <c r="H114" s="1">
        <f>MATCH(持股比率!A114,董監!A:A,0)</f>
        <v>114</v>
      </c>
      <c r="I114" s="3">
        <v>21387966.16</v>
      </c>
      <c r="J114" s="3">
        <v>-3173</v>
      </c>
      <c r="K114" s="28">
        <f t="shared" si="5"/>
        <v>1452457</v>
      </c>
      <c r="L114" s="27">
        <f t="shared" si="6"/>
        <v>-0.2</v>
      </c>
      <c r="M114" s="3">
        <v>31.52</v>
      </c>
      <c r="N114" s="29">
        <f t="shared" si="7"/>
        <v>-1.0001296</v>
      </c>
      <c r="O114" s="3">
        <v>-4.08</v>
      </c>
      <c r="P114" s="3" t="str">
        <f ca="1">IF(COUNTIF(股期對照!A:A,持股比率!B114)=2,B114&amp;"-m",IF(COUNTIF(股期對照!A:A,持股比率!B114)=1,B114&amp;"-F",B114))</f>
        <v>東元-F</v>
      </c>
      <c r="Q114" s="3" t="s">
        <v>6552</v>
      </c>
      <c r="T114" s="1" t="s">
        <v>108</v>
      </c>
      <c r="U114" s="1" t="s">
        <v>1870</v>
      </c>
      <c r="V114" s="1">
        <v>24.79</v>
      </c>
      <c r="W114" s="1">
        <v>0.14000000000000001</v>
      </c>
      <c r="X114" s="1">
        <v>0.11</v>
      </c>
      <c r="Y114" s="1">
        <v>7.05</v>
      </c>
      <c r="Z114" s="1">
        <v>67.91</v>
      </c>
      <c r="AA114" s="1">
        <v>114</v>
      </c>
      <c r="AB114" s="1">
        <v>21387966.16</v>
      </c>
      <c r="AC114" s="1">
        <v>-3173</v>
      </c>
      <c r="AD114" s="1">
        <v>1452457</v>
      </c>
      <c r="AE114" s="1">
        <v>-0.2</v>
      </c>
      <c r="AF114" s="1">
        <v>31.52</v>
      </c>
      <c r="AG114" s="1">
        <v>-1.0001296</v>
      </c>
      <c r="AH114" s="1">
        <v>-4.08</v>
      </c>
      <c r="AI114" s="1" t="s">
        <v>4317</v>
      </c>
      <c r="AJ114" s="1" t="s">
        <v>3525</v>
      </c>
    </row>
    <row r="115" spans="1:36" x14ac:dyDescent="0.25">
      <c r="A115" s="2" t="s">
        <v>109</v>
      </c>
      <c r="B115" s="3" t="s">
        <v>5049</v>
      </c>
      <c r="C115" s="3">
        <v>0.88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94.02</v>
      </c>
      <c r="H115" s="1">
        <f>MATCH(持股比率!A115,董監!A:A,0)</f>
        <v>115</v>
      </c>
      <c r="I115" s="3">
        <v>1631617.51</v>
      </c>
      <c r="J115" s="3">
        <v>296</v>
      </c>
      <c r="K115" s="28">
        <f t="shared" si="5"/>
        <v>153405</v>
      </c>
      <c r="L115" s="27">
        <f t="shared" si="6"/>
        <v>0.2</v>
      </c>
      <c r="M115" s="3">
        <v>9.64</v>
      </c>
      <c r="N115" s="29">
        <f t="shared" si="7"/>
        <v>2.8534400000000001E-2</v>
      </c>
      <c r="O115" s="3">
        <v>-9.2100000000000009</v>
      </c>
      <c r="P115" s="3" t="str">
        <f ca="1">IF(COUNTIF(股期對照!A:A,持股比率!B115)=2,B115&amp;"-m",IF(COUNTIF(股期對照!A:A,持股比率!B115)=1,B115&amp;"-F",B115))</f>
        <v>正道</v>
      </c>
      <c r="Q115" s="3" t="s">
        <v>4741</v>
      </c>
      <c r="T115" s="1" t="s">
        <v>109</v>
      </c>
      <c r="U115" s="1" t="s">
        <v>1871</v>
      </c>
      <c r="V115" s="1">
        <v>0.88</v>
      </c>
      <c r="W115" s="1">
        <v>0</v>
      </c>
      <c r="X115" s="1">
        <v>0.19</v>
      </c>
      <c r="Y115" s="1">
        <v>4.91</v>
      </c>
      <c r="Z115" s="1">
        <v>94.02</v>
      </c>
      <c r="AA115" s="1">
        <v>115</v>
      </c>
      <c r="AB115" s="1">
        <v>1631617.51</v>
      </c>
      <c r="AC115" s="1">
        <v>296</v>
      </c>
      <c r="AD115" s="1">
        <v>153405</v>
      </c>
      <c r="AE115" s="1">
        <v>0.2</v>
      </c>
      <c r="AF115" s="1">
        <v>9.64</v>
      </c>
      <c r="AG115" s="1">
        <v>2.8534400000000001E-2</v>
      </c>
      <c r="AH115" s="1">
        <v>-9.2100000000000009</v>
      </c>
      <c r="AI115" s="1" t="s">
        <v>1871</v>
      </c>
      <c r="AJ115" s="1" t="s">
        <v>3520</v>
      </c>
    </row>
    <row r="116" spans="1:36" x14ac:dyDescent="0.25">
      <c r="A116" s="2" t="s">
        <v>110</v>
      </c>
      <c r="B116" s="3" t="s">
        <v>5050</v>
      </c>
      <c r="C116" s="3">
        <v>13.63</v>
      </c>
      <c r="D116" s="3">
        <v>0</v>
      </c>
      <c r="E116" s="3">
        <v>0</v>
      </c>
      <c r="F116" s="1">
        <f>IF(INDEX(董監!D:D,H116)=0,INDEX(董監!C:C,H116),INDEX(董監!D:D,H116))</f>
        <v>8.2899999999999991</v>
      </c>
      <c r="G116" s="1">
        <f t="shared" si="4"/>
        <v>78.08</v>
      </c>
      <c r="H116" s="1">
        <f>MATCH(持股比率!A116,董監!A:A,0)</f>
        <v>116</v>
      </c>
      <c r="I116" s="3">
        <v>4108200</v>
      </c>
      <c r="J116" s="3">
        <v>-481</v>
      </c>
      <c r="K116" s="28">
        <f t="shared" si="5"/>
        <v>320768</v>
      </c>
      <c r="L116" s="27">
        <f t="shared" si="6"/>
        <v>-0.1</v>
      </c>
      <c r="M116" s="3">
        <v>61.44</v>
      </c>
      <c r="N116" s="29">
        <f t="shared" si="7"/>
        <v>-0.29552639999999997</v>
      </c>
      <c r="O116" s="3">
        <v>-2.54</v>
      </c>
      <c r="P116" s="3" t="str">
        <f ca="1">IF(COUNTIF(股期對照!A:A,持股比率!B116)=2,B116&amp;"-m",IF(COUNTIF(股期對照!A:A,持股比率!B116)=1,B116&amp;"-F",B116))</f>
        <v>永大</v>
      </c>
      <c r="Q116" s="3" t="s">
        <v>4744</v>
      </c>
      <c r="T116" s="1" t="s">
        <v>110</v>
      </c>
      <c r="U116" s="1" t="s">
        <v>1872</v>
      </c>
      <c r="V116" s="1">
        <v>13.63</v>
      </c>
      <c r="W116" s="1">
        <v>0</v>
      </c>
      <c r="X116" s="1">
        <v>0</v>
      </c>
      <c r="Y116" s="1">
        <v>8.2899999999999991</v>
      </c>
      <c r="Z116" s="1">
        <v>78.08</v>
      </c>
      <c r="AA116" s="1">
        <v>116</v>
      </c>
      <c r="AB116" s="1">
        <v>4108200</v>
      </c>
      <c r="AC116" s="1">
        <v>-481</v>
      </c>
      <c r="AD116" s="1">
        <v>320768</v>
      </c>
      <c r="AE116" s="1">
        <v>-0.1</v>
      </c>
      <c r="AF116" s="1">
        <v>61.44</v>
      </c>
      <c r="AG116" s="1">
        <v>-0.29552639999999997</v>
      </c>
      <c r="AH116" s="1">
        <v>-2.54</v>
      </c>
      <c r="AI116" s="1" t="s">
        <v>1872</v>
      </c>
      <c r="AJ116" s="1" t="s">
        <v>3525</v>
      </c>
    </row>
    <row r="117" spans="1:36" x14ac:dyDescent="0.25">
      <c r="A117" s="2" t="s">
        <v>111</v>
      </c>
      <c r="B117" s="3" t="s">
        <v>5051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3">
        <v>-4</v>
      </c>
      <c r="K117" s="28">
        <f t="shared" si="5"/>
        <v>181196</v>
      </c>
      <c r="L117" s="27">
        <f t="shared" si="6"/>
        <v>0</v>
      </c>
      <c r="M117" s="3">
        <v>4.49</v>
      </c>
      <c r="N117" s="29">
        <f t="shared" si="7"/>
        <v>-1.796E-4</v>
      </c>
      <c r="O117" s="3">
        <v>-5.37</v>
      </c>
      <c r="P117" s="3" t="str">
        <f ca="1">IF(COUNTIF(股期對照!A:A,持股比率!B117)=2,B117&amp;"-m",IF(COUNTIF(股期對照!A:A,持股比率!B117)=1,B117&amp;"-F",B117))</f>
        <v>瑞利</v>
      </c>
      <c r="Q117" s="3" t="s">
        <v>6553</v>
      </c>
      <c r="T117" s="1" t="s">
        <v>111</v>
      </c>
      <c r="U117" s="1" t="s">
        <v>1873</v>
      </c>
      <c r="V117" s="1">
        <v>7.47</v>
      </c>
      <c r="W117" s="1">
        <v>0</v>
      </c>
      <c r="X117" s="1">
        <v>0</v>
      </c>
      <c r="Y117" s="1">
        <v>15.98</v>
      </c>
      <c r="Z117" s="1">
        <v>76.55</v>
      </c>
      <c r="AA117" s="1">
        <v>117</v>
      </c>
      <c r="AB117" s="1">
        <v>2367024.94</v>
      </c>
      <c r="AC117" s="1">
        <v>-4</v>
      </c>
      <c r="AD117" s="1">
        <v>181196</v>
      </c>
      <c r="AE117" s="1">
        <v>0</v>
      </c>
      <c r="AF117" s="1">
        <v>4.49</v>
      </c>
      <c r="AG117" s="1">
        <v>-1.796E-4</v>
      </c>
      <c r="AH117" s="1">
        <v>-5.37</v>
      </c>
      <c r="AI117" s="1" t="s">
        <v>1873</v>
      </c>
      <c r="AJ117" s="1" t="s">
        <v>3520</v>
      </c>
    </row>
    <row r="118" spans="1:36" x14ac:dyDescent="0.25">
      <c r="A118" s="2" t="s">
        <v>112</v>
      </c>
      <c r="B118" s="3" t="s">
        <v>5052</v>
      </c>
      <c r="C118" s="3">
        <v>8.7200000000000006</v>
      </c>
      <c r="D118" s="3">
        <v>0.67</v>
      </c>
      <c r="E118" s="3">
        <v>0.04</v>
      </c>
      <c r="F118" s="1">
        <f>IF(INDEX(董監!D:D,H118)=0,INDEX(董監!C:C,H118),INDEX(董監!D:D,H118))</f>
        <v>9.75</v>
      </c>
      <c r="G118" s="1">
        <f t="shared" si="4"/>
        <v>80.819999999999993</v>
      </c>
      <c r="H118" s="1">
        <f>MATCH(持股比率!A118,董監!A:A,0)</f>
        <v>118</v>
      </c>
      <c r="I118" s="3">
        <v>4761343.0999999996</v>
      </c>
      <c r="J118" s="3">
        <v>4598</v>
      </c>
      <c r="K118" s="28">
        <f t="shared" si="5"/>
        <v>384812</v>
      </c>
      <c r="L118" s="27">
        <f t="shared" si="6"/>
        <v>1.2</v>
      </c>
      <c r="M118" s="3">
        <v>48.31</v>
      </c>
      <c r="N118" s="29">
        <f t="shared" si="7"/>
        <v>2.2212938000000002</v>
      </c>
      <c r="O118" s="3">
        <v>4.07</v>
      </c>
      <c r="P118" s="3" t="str">
        <f ca="1">IF(COUNTIF(股期對照!A:A,持股比率!B118)=2,B118&amp;"-m",IF(COUNTIF(股期對照!A:A,持股比率!B118)=1,B118&amp;"-F",B118))</f>
        <v>中興電</v>
      </c>
      <c r="Q118" s="3" t="s">
        <v>4744</v>
      </c>
      <c r="T118" s="1" t="s">
        <v>112</v>
      </c>
      <c r="U118" s="1" t="s">
        <v>1874</v>
      </c>
      <c r="V118" s="1">
        <v>8.7200000000000006</v>
      </c>
      <c r="W118" s="1">
        <v>0.67</v>
      </c>
      <c r="X118" s="1">
        <v>0.04</v>
      </c>
      <c r="Y118" s="1">
        <v>9.75</v>
      </c>
      <c r="Z118" s="1">
        <v>80.819999999999993</v>
      </c>
      <c r="AA118" s="1">
        <v>118</v>
      </c>
      <c r="AB118" s="1">
        <v>4761343.0999999996</v>
      </c>
      <c r="AC118" s="1">
        <v>4598</v>
      </c>
      <c r="AD118" s="1">
        <v>384812</v>
      </c>
      <c r="AE118" s="1">
        <v>1.2</v>
      </c>
      <c r="AF118" s="1">
        <v>48.31</v>
      </c>
      <c r="AG118" s="1">
        <v>2.2212938000000002</v>
      </c>
      <c r="AH118" s="1">
        <v>4.07</v>
      </c>
      <c r="AI118" s="1" t="s">
        <v>1874</v>
      </c>
      <c r="AJ118" s="1" t="s">
        <v>3525</v>
      </c>
    </row>
    <row r="119" spans="1:36" x14ac:dyDescent="0.25">
      <c r="A119" s="2" t="s">
        <v>113</v>
      </c>
      <c r="B119" s="3" t="s">
        <v>5053</v>
      </c>
      <c r="C119" s="3">
        <v>7.63</v>
      </c>
      <c r="D119" s="3">
        <v>0.01</v>
      </c>
      <c r="E119" s="3">
        <v>0.1</v>
      </c>
      <c r="F119" s="1">
        <f>IF(INDEX(董監!D:D,H119)=0,INDEX(董監!C:C,H119),INDEX(董監!D:D,H119))</f>
        <v>15.13</v>
      </c>
      <c r="G119" s="1">
        <f t="shared" si="4"/>
        <v>77.13</v>
      </c>
      <c r="H119" s="1">
        <f>MATCH(持股比率!A119,董監!A:A,0)</f>
        <v>119</v>
      </c>
      <c r="I119" s="3">
        <v>2174539.7400000002</v>
      </c>
      <c r="J119" s="3">
        <v>-86</v>
      </c>
      <c r="K119" s="28">
        <f t="shared" si="5"/>
        <v>167722</v>
      </c>
      <c r="L119" s="27">
        <f t="shared" si="6"/>
        <v>-0.1</v>
      </c>
      <c r="M119" s="3">
        <v>22.91</v>
      </c>
      <c r="N119" s="29">
        <f t="shared" si="7"/>
        <v>-1.9702600000000001E-2</v>
      </c>
      <c r="O119" s="3">
        <v>-3.63</v>
      </c>
      <c r="P119" s="3" t="str">
        <f ca="1">IF(COUNTIF(股期對照!A:A,持股比率!B119)=2,B119&amp;"-m",IF(COUNTIF(股期對照!A:A,持股比率!B119)=1,B119&amp;"-F",B119))</f>
        <v>亞力</v>
      </c>
      <c r="Q119" s="3" t="s">
        <v>4744</v>
      </c>
      <c r="T119" s="1" t="s">
        <v>113</v>
      </c>
      <c r="U119" s="1" t="s">
        <v>1875</v>
      </c>
      <c r="V119" s="1">
        <v>7.63</v>
      </c>
      <c r="W119" s="1">
        <v>0.01</v>
      </c>
      <c r="X119" s="1">
        <v>0.1</v>
      </c>
      <c r="Y119" s="1">
        <v>15.13</v>
      </c>
      <c r="Z119" s="1">
        <v>77.13</v>
      </c>
      <c r="AA119" s="1">
        <v>119</v>
      </c>
      <c r="AB119" s="1">
        <v>2174539.7400000002</v>
      </c>
      <c r="AC119" s="1">
        <v>-86</v>
      </c>
      <c r="AD119" s="1">
        <v>167722</v>
      </c>
      <c r="AE119" s="1">
        <v>-0.1</v>
      </c>
      <c r="AF119" s="1">
        <v>22.91</v>
      </c>
      <c r="AG119" s="1">
        <v>-1.9702600000000001E-2</v>
      </c>
      <c r="AH119" s="1">
        <v>-3.63</v>
      </c>
      <c r="AI119" s="1" t="s">
        <v>1875</v>
      </c>
      <c r="AJ119" s="1" t="s">
        <v>3525</v>
      </c>
    </row>
    <row r="120" spans="1:36" x14ac:dyDescent="0.25">
      <c r="A120" s="2" t="s">
        <v>114</v>
      </c>
      <c r="B120" s="3" t="s">
        <v>5054</v>
      </c>
      <c r="C120" s="3">
        <v>11.38</v>
      </c>
      <c r="D120" s="3">
        <v>0.37</v>
      </c>
      <c r="E120" s="3">
        <v>0.52</v>
      </c>
      <c r="F120" s="1">
        <f>IF(INDEX(董監!D:D,H120)=0,INDEX(董監!C:C,H120),INDEX(董監!D:D,H120))</f>
        <v>1.78</v>
      </c>
      <c r="G120" s="1">
        <f t="shared" si="4"/>
        <v>85.95</v>
      </c>
      <c r="H120" s="1">
        <f>MATCH(持股比率!A120,董監!A:A,0)</f>
        <v>120</v>
      </c>
      <c r="I120" s="3">
        <v>1814735</v>
      </c>
      <c r="J120" s="3">
        <v>862</v>
      </c>
      <c r="K120" s="28">
        <f t="shared" si="5"/>
        <v>155976</v>
      </c>
      <c r="L120" s="27">
        <f t="shared" si="6"/>
        <v>0.6</v>
      </c>
      <c r="M120" s="3">
        <v>69.84</v>
      </c>
      <c r="N120" s="29">
        <f t="shared" si="7"/>
        <v>0.60202080000000002</v>
      </c>
      <c r="O120" s="3">
        <v>9.09</v>
      </c>
      <c r="P120" s="3" t="str">
        <f ca="1">IF(COUNTIF(股期對照!A:A,持股比率!B120)=2,B120&amp;"-m",IF(COUNTIF(股期對照!A:A,持股比率!B120)=1,B120&amp;"-F",B120))</f>
        <v>力山</v>
      </c>
      <c r="Q120" s="3" t="s">
        <v>6554</v>
      </c>
      <c r="T120" s="1" t="s">
        <v>114</v>
      </c>
      <c r="U120" s="1" t="s">
        <v>1876</v>
      </c>
      <c r="V120" s="1">
        <v>11.38</v>
      </c>
      <c r="W120" s="1">
        <v>0.37</v>
      </c>
      <c r="X120" s="1">
        <v>0.52</v>
      </c>
      <c r="Y120" s="1">
        <v>1.78</v>
      </c>
      <c r="Z120" s="1">
        <v>85.95</v>
      </c>
      <c r="AA120" s="1">
        <v>120</v>
      </c>
      <c r="AB120" s="1">
        <v>1814735</v>
      </c>
      <c r="AC120" s="1">
        <v>862</v>
      </c>
      <c r="AD120" s="1">
        <v>155976</v>
      </c>
      <c r="AE120" s="1">
        <v>0.6</v>
      </c>
      <c r="AF120" s="1">
        <v>69.84</v>
      </c>
      <c r="AG120" s="1">
        <v>0.60202080000000002</v>
      </c>
      <c r="AH120" s="1">
        <v>9.09</v>
      </c>
      <c r="AI120" s="1" t="s">
        <v>1876</v>
      </c>
      <c r="AJ120" s="1" t="s">
        <v>3525</v>
      </c>
    </row>
    <row r="121" spans="1:36" x14ac:dyDescent="0.25">
      <c r="A121" s="2" t="s">
        <v>115</v>
      </c>
      <c r="B121" s="3" t="s">
        <v>5055</v>
      </c>
      <c r="C121" s="3">
        <v>0.41</v>
      </c>
      <c r="D121" s="3">
        <v>0</v>
      </c>
      <c r="E121" s="3">
        <v>0.01</v>
      </c>
      <c r="F121" s="1">
        <f>IF(INDEX(董監!D:D,H121)=0,INDEX(董監!C:C,H121),INDEX(董監!D:D,H121))</f>
        <v>23.79</v>
      </c>
      <c r="G121" s="1">
        <f t="shared" si="4"/>
        <v>75.789999999999992</v>
      </c>
      <c r="H121" s="1">
        <f>MATCH(持股比率!A121,董監!A:A,0)</f>
        <v>121</v>
      </c>
      <c r="I121" s="3">
        <v>343947.94</v>
      </c>
      <c r="J121" s="3">
        <v>-34</v>
      </c>
      <c r="K121" s="28">
        <f t="shared" si="5"/>
        <v>26068</v>
      </c>
      <c r="L121" s="27">
        <f t="shared" si="6"/>
        <v>-0.1</v>
      </c>
      <c r="M121" s="3">
        <v>20.99</v>
      </c>
      <c r="N121" s="29">
        <f t="shared" si="7"/>
        <v>-7.1365999999999999E-3</v>
      </c>
      <c r="O121" s="3">
        <v>-8.66</v>
      </c>
      <c r="P121" s="3" t="str">
        <f ca="1">IF(COUNTIF(股期對照!A:A,持股比率!B121)=2,B121&amp;"-m",IF(COUNTIF(股期對照!A:A,持股比率!B121)=1,B121&amp;"-F",B121))</f>
        <v>川飛</v>
      </c>
      <c r="Q121" s="3" t="s">
        <v>6555</v>
      </c>
      <c r="T121" s="1" t="s">
        <v>115</v>
      </c>
      <c r="U121" s="1" t="s">
        <v>1877</v>
      </c>
      <c r="V121" s="1">
        <v>0.41</v>
      </c>
      <c r="W121" s="1">
        <v>0</v>
      </c>
      <c r="X121" s="1">
        <v>0.01</v>
      </c>
      <c r="Y121" s="1">
        <v>23.79</v>
      </c>
      <c r="Z121" s="1">
        <v>75.789999999999992</v>
      </c>
      <c r="AA121" s="1">
        <v>121</v>
      </c>
      <c r="AB121" s="1">
        <v>343947.94</v>
      </c>
      <c r="AC121" s="1">
        <v>-34</v>
      </c>
      <c r="AD121" s="1">
        <v>26068</v>
      </c>
      <c r="AE121" s="1">
        <v>-0.1</v>
      </c>
      <c r="AF121" s="1">
        <v>20.99</v>
      </c>
      <c r="AG121" s="1">
        <v>-7.1365999999999999E-3</v>
      </c>
      <c r="AH121" s="1">
        <v>-8.66</v>
      </c>
      <c r="AI121" s="1" t="s">
        <v>1877</v>
      </c>
      <c r="AJ121" s="1" t="s">
        <v>3516</v>
      </c>
    </row>
    <row r="122" spans="1:36" x14ac:dyDescent="0.25">
      <c r="A122" s="2" t="s">
        <v>116</v>
      </c>
      <c r="B122" s="3" t="s">
        <v>5056</v>
      </c>
      <c r="C122" s="3">
        <v>7.58</v>
      </c>
      <c r="D122" s="3">
        <v>0.4</v>
      </c>
      <c r="E122" s="3">
        <v>0.42</v>
      </c>
      <c r="F122" s="1">
        <f>IF(INDEX(董監!D:D,H122)=0,INDEX(董監!C:C,H122),INDEX(董監!D:D,H122))</f>
        <v>10.45</v>
      </c>
      <c r="G122" s="1">
        <f t="shared" si="4"/>
        <v>81.150000000000006</v>
      </c>
      <c r="H122" s="1">
        <f>MATCH(持股比率!A122,董監!A:A,0)</f>
        <v>122</v>
      </c>
      <c r="I122" s="3">
        <v>2278250.0699999998</v>
      </c>
      <c r="J122" s="3">
        <v>7032</v>
      </c>
      <c r="K122" s="28">
        <f t="shared" si="5"/>
        <v>184880</v>
      </c>
      <c r="L122" s="27">
        <f t="shared" si="6"/>
        <v>3.8</v>
      </c>
      <c r="M122" s="3">
        <v>23.71</v>
      </c>
      <c r="N122" s="29">
        <f t="shared" si="7"/>
        <v>1.6672872000000001</v>
      </c>
      <c r="O122" s="3">
        <v>0.2</v>
      </c>
      <c r="P122" s="3" t="str">
        <f ca="1">IF(COUNTIF(股期對照!A:A,持股比率!B122)=2,B122&amp;"-m",IF(COUNTIF(股期對照!A:A,持股比率!B122)=1,B122&amp;"-F",B122))</f>
        <v>利奇</v>
      </c>
      <c r="Q122" s="3" t="s">
        <v>4744</v>
      </c>
      <c r="T122" s="1" t="s">
        <v>116</v>
      </c>
      <c r="U122" s="1" t="s">
        <v>1878</v>
      </c>
      <c r="V122" s="1">
        <v>7.58</v>
      </c>
      <c r="W122" s="1">
        <v>0.4</v>
      </c>
      <c r="X122" s="1">
        <v>0.42</v>
      </c>
      <c r="Y122" s="1">
        <v>10.45</v>
      </c>
      <c r="Z122" s="1">
        <v>81.150000000000006</v>
      </c>
      <c r="AA122" s="1">
        <v>122</v>
      </c>
      <c r="AB122" s="1">
        <v>2278250.0699999998</v>
      </c>
      <c r="AC122" s="1">
        <v>7032</v>
      </c>
      <c r="AD122" s="1">
        <v>184880</v>
      </c>
      <c r="AE122" s="1">
        <v>3.8</v>
      </c>
      <c r="AF122" s="1">
        <v>23.71</v>
      </c>
      <c r="AG122" s="1">
        <v>1.6672872000000001</v>
      </c>
      <c r="AH122" s="1">
        <v>0.2</v>
      </c>
      <c r="AI122" s="1" t="s">
        <v>1878</v>
      </c>
      <c r="AJ122" s="1" t="s">
        <v>3525</v>
      </c>
    </row>
    <row r="123" spans="1:36" x14ac:dyDescent="0.25">
      <c r="A123" s="2" t="s">
        <v>117</v>
      </c>
      <c r="B123" s="3" t="s">
        <v>5057</v>
      </c>
      <c r="C123" s="3">
        <v>6.75</v>
      </c>
      <c r="D123" s="3">
        <v>0.14000000000000001</v>
      </c>
      <c r="E123" s="3">
        <v>0.03</v>
      </c>
      <c r="F123" s="1">
        <f>IF(INDEX(董監!D:D,H123)=0,INDEX(董監!C:C,H123),INDEX(董監!D:D,H123))</f>
        <v>19.010000000000002</v>
      </c>
      <c r="G123" s="1">
        <f t="shared" si="4"/>
        <v>74.069999999999993</v>
      </c>
      <c r="H123" s="1">
        <f>MATCH(持股比率!A123,董監!A:A,0)</f>
        <v>123</v>
      </c>
      <c r="I123" s="3">
        <v>2610585.48</v>
      </c>
      <c r="J123" s="3">
        <v>639</v>
      </c>
      <c r="K123" s="28">
        <f t="shared" si="5"/>
        <v>193366</v>
      </c>
      <c r="L123" s="27">
        <f t="shared" si="6"/>
        <v>0.3</v>
      </c>
      <c r="M123" s="3">
        <v>41.6</v>
      </c>
      <c r="N123" s="29">
        <f t="shared" si="7"/>
        <v>0.265824</v>
      </c>
      <c r="O123" s="3">
        <v>-4.84</v>
      </c>
      <c r="P123" s="3" t="str">
        <f ca="1">IF(COUNTIF(股期對照!A:A,持股比率!B123)=2,B123&amp;"-m",IF(COUNTIF(股期對照!A:A,持股比率!B123)=1,B123&amp;"-F",B123))</f>
        <v>華城</v>
      </c>
      <c r="Q123" s="3" t="s">
        <v>4744</v>
      </c>
      <c r="T123" s="1" t="s">
        <v>117</v>
      </c>
      <c r="U123" s="1" t="s">
        <v>1879</v>
      </c>
      <c r="V123" s="1">
        <v>6.75</v>
      </c>
      <c r="W123" s="1">
        <v>0.14000000000000001</v>
      </c>
      <c r="X123" s="1">
        <v>0.03</v>
      </c>
      <c r="Y123" s="1">
        <v>19.010000000000002</v>
      </c>
      <c r="Z123" s="1">
        <v>74.069999999999993</v>
      </c>
      <c r="AA123" s="1">
        <v>123</v>
      </c>
      <c r="AB123" s="1">
        <v>2610585.48</v>
      </c>
      <c r="AC123" s="1">
        <v>639</v>
      </c>
      <c r="AD123" s="1">
        <v>193366</v>
      </c>
      <c r="AE123" s="1">
        <v>0.3</v>
      </c>
      <c r="AF123" s="1">
        <v>41.6</v>
      </c>
      <c r="AG123" s="1">
        <v>0.265824</v>
      </c>
      <c r="AH123" s="1">
        <v>-4.84</v>
      </c>
      <c r="AI123" s="1" t="s">
        <v>1879</v>
      </c>
      <c r="AJ123" s="1" t="s">
        <v>3525</v>
      </c>
    </row>
    <row r="124" spans="1:36" x14ac:dyDescent="0.25">
      <c r="A124" s="2" t="s">
        <v>118</v>
      </c>
      <c r="B124" s="3" t="s">
        <v>5058</v>
      </c>
      <c r="C124" s="3">
        <v>33.5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33.699999999999989</v>
      </c>
      <c r="H124" s="1">
        <f>MATCH(持股比率!A124,董監!A:A,0)</f>
        <v>124</v>
      </c>
      <c r="I124" s="3">
        <v>762300</v>
      </c>
      <c r="J124" s="3">
        <v>26</v>
      </c>
      <c r="K124" s="28">
        <f t="shared" si="5"/>
        <v>25690</v>
      </c>
      <c r="L124" s="27">
        <f t="shared" si="6"/>
        <v>0.1</v>
      </c>
      <c r="M124" s="3">
        <v>43.78</v>
      </c>
      <c r="N124" s="29">
        <f t="shared" si="7"/>
        <v>1.13828E-2</v>
      </c>
      <c r="O124" s="3">
        <v>-15.41</v>
      </c>
      <c r="P124" s="3" t="str">
        <f ca="1">IF(COUNTIF(股期對照!A:A,持股比率!B124)=2,B124&amp;"-m",IF(COUNTIF(股期對照!A:A,持股比率!B124)=1,B124&amp;"-F",B124))</f>
        <v>大億</v>
      </c>
      <c r="Q124" s="3" t="s">
        <v>6542</v>
      </c>
      <c r="T124" s="1" t="s">
        <v>118</v>
      </c>
      <c r="U124" s="1" t="s">
        <v>1880</v>
      </c>
      <c r="V124" s="1">
        <v>33.5</v>
      </c>
      <c r="W124" s="1">
        <v>0.24</v>
      </c>
      <c r="X124" s="1">
        <v>0</v>
      </c>
      <c r="Y124" s="1">
        <v>32.56</v>
      </c>
      <c r="Z124" s="1">
        <v>33.699999999999989</v>
      </c>
      <c r="AA124" s="1">
        <v>124</v>
      </c>
      <c r="AB124" s="1">
        <v>762300</v>
      </c>
      <c r="AC124" s="1">
        <v>26</v>
      </c>
      <c r="AD124" s="1">
        <v>25690</v>
      </c>
      <c r="AE124" s="1">
        <v>0.1</v>
      </c>
      <c r="AF124" s="1">
        <v>43.78</v>
      </c>
      <c r="AG124" s="1">
        <v>1.13828E-2</v>
      </c>
      <c r="AH124" s="1">
        <v>-15.41</v>
      </c>
      <c r="AI124" s="1" t="s">
        <v>1880</v>
      </c>
      <c r="AJ124" s="1" t="s">
        <v>3520</v>
      </c>
    </row>
    <row r="125" spans="1:36" x14ac:dyDescent="0.25">
      <c r="A125" s="2" t="s">
        <v>119</v>
      </c>
      <c r="B125" s="3" t="s">
        <v>5059</v>
      </c>
      <c r="C125" s="3">
        <v>5.5</v>
      </c>
      <c r="D125" s="3">
        <v>0.04</v>
      </c>
      <c r="E125" s="3">
        <v>0.01</v>
      </c>
      <c r="F125" s="1">
        <f>IF(INDEX(董監!D:D,H125)=0,INDEX(董監!C:C,H125),INDEX(董監!D:D,H125))</f>
        <v>8.34</v>
      </c>
      <c r="G125" s="1">
        <f t="shared" si="4"/>
        <v>86.11</v>
      </c>
      <c r="H125" s="1">
        <f>MATCH(持股比率!A125,董監!A:A,0)</f>
        <v>125</v>
      </c>
      <c r="I125" s="3">
        <v>3128978.81</v>
      </c>
      <c r="J125" s="3">
        <v>-793</v>
      </c>
      <c r="K125" s="28">
        <f t="shared" si="5"/>
        <v>269436</v>
      </c>
      <c r="L125" s="27">
        <f t="shared" si="6"/>
        <v>-0.3</v>
      </c>
      <c r="M125" s="3">
        <v>20.47</v>
      </c>
      <c r="N125" s="29">
        <f t="shared" si="7"/>
        <v>-0.1623271</v>
      </c>
      <c r="O125" s="3">
        <v>-3.36</v>
      </c>
      <c r="P125" s="3" t="str">
        <f ca="1">IF(COUNTIF(股期對照!A:A,持股比率!B125)=2,B125&amp;"-m",IF(COUNTIF(股期對照!A:A,持股比率!B125)=1,B125&amp;"-F",B125))</f>
        <v>堤維西</v>
      </c>
      <c r="Q125" s="3" t="s">
        <v>4741</v>
      </c>
      <c r="T125" s="1" t="s">
        <v>119</v>
      </c>
      <c r="U125" s="1" t="s">
        <v>1881</v>
      </c>
      <c r="V125" s="1">
        <v>5.5</v>
      </c>
      <c r="W125" s="1">
        <v>0.04</v>
      </c>
      <c r="X125" s="1">
        <v>0.01</v>
      </c>
      <c r="Y125" s="1">
        <v>8.34</v>
      </c>
      <c r="Z125" s="1">
        <v>86.11</v>
      </c>
      <c r="AA125" s="1">
        <v>125</v>
      </c>
      <c r="AB125" s="1">
        <v>3128978.81</v>
      </c>
      <c r="AC125" s="1">
        <v>-793</v>
      </c>
      <c r="AD125" s="1">
        <v>269436</v>
      </c>
      <c r="AE125" s="1">
        <v>-0.3</v>
      </c>
      <c r="AF125" s="1">
        <v>20.47</v>
      </c>
      <c r="AG125" s="1">
        <v>-0.1623271</v>
      </c>
      <c r="AH125" s="1">
        <v>-3.36</v>
      </c>
      <c r="AI125" s="1" t="s">
        <v>1881</v>
      </c>
      <c r="AJ125" s="1" t="s">
        <v>3520</v>
      </c>
    </row>
    <row r="126" spans="1:36" x14ac:dyDescent="0.25">
      <c r="A126" s="2" t="s">
        <v>120</v>
      </c>
      <c r="B126" s="3" t="s">
        <v>4799</v>
      </c>
      <c r="C126" s="3">
        <v>0.69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72.78</v>
      </c>
      <c r="H126" s="1">
        <f>MATCH(持股比率!A126,董監!A:A,0)</f>
        <v>126</v>
      </c>
      <c r="I126" s="3">
        <v>1653103.97</v>
      </c>
      <c r="J126" s="3">
        <v>-624</v>
      </c>
      <c r="K126" s="28">
        <f t="shared" si="5"/>
        <v>120313</v>
      </c>
      <c r="L126" s="27">
        <f t="shared" si="6"/>
        <v>-0.5</v>
      </c>
      <c r="M126" s="3">
        <v>9.61</v>
      </c>
      <c r="N126" s="29">
        <f t="shared" si="7"/>
        <v>-5.9966399999999996E-2</v>
      </c>
      <c r="O126" s="3">
        <v>-1.96</v>
      </c>
      <c r="P126" s="3" t="str">
        <f ca="1">IF(COUNTIF(股期對照!A:A,持股比率!B126)=2,B126&amp;"-m",IF(COUNTIF(股期對照!A:A,持股比率!B126)=1,B126&amp;"-F",B126))</f>
        <v>耿鼎</v>
      </c>
      <c r="Q126" s="3" t="s">
        <v>4741</v>
      </c>
      <c r="T126" s="1" t="s">
        <v>120</v>
      </c>
      <c r="U126" s="1" t="s">
        <v>1882</v>
      </c>
      <c r="V126" s="1">
        <v>0.69</v>
      </c>
      <c r="W126" s="1">
        <v>0.23</v>
      </c>
      <c r="X126" s="1">
        <v>0.02</v>
      </c>
      <c r="Y126" s="1">
        <v>26.28</v>
      </c>
      <c r="Z126" s="1">
        <v>72.78</v>
      </c>
      <c r="AA126" s="1">
        <v>126</v>
      </c>
      <c r="AB126" s="1">
        <v>1653103.97</v>
      </c>
      <c r="AC126" s="1">
        <v>-624</v>
      </c>
      <c r="AD126" s="1">
        <v>120313</v>
      </c>
      <c r="AE126" s="1">
        <v>-0.5</v>
      </c>
      <c r="AF126" s="1">
        <v>9.61</v>
      </c>
      <c r="AG126" s="1">
        <v>-5.9966399999999996E-2</v>
      </c>
      <c r="AH126" s="1">
        <v>-1.96</v>
      </c>
      <c r="AI126" s="1" t="s">
        <v>1882</v>
      </c>
      <c r="AJ126" s="1" t="s">
        <v>3520</v>
      </c>
    </row>
    <row r="127" spans="1:36" x14ac:dyDescent="0.25">
      <c r="A127" s="2" t="s">
        <v>121</v>
      </c>
      <c r="B127" s="3" t="s">
        <v>5060</v>
      </c>
      <c r="C127" s="3">
        <v>0.79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21.36</v>
      </c>
      <c r="H127" s="1">
        <f>MATCH(持股比率!A127,董監!A:A,0)</f>
        <v>127</v>
      </c>
      <c r="I127" s="3">
        <v>734001.35</v>
      </c>
      <c r="J127" s="3">
        <v>31</v>
      </c>
      <c r="K127" s="28">
        <f t="shared" si="5"/>
        <v>15678</v>
      </c>
      <c r="L127" s="27">
        <f t="shared" si="6"/>
        <v>0.2</v>
      </c>
      <c r="M127" s="3">
        <v>62.3</v>
      </c>
      <c r="N127" s="29">
        <f t="shared" si="7"/>
        <v>1.9313E-2</v>
      </c>
      <c r="O127" s="3">
        <v>-2.1</v>
      </c>
      <c r="P127" s="3" t="str">
        <f ca="1">IF(COUNTIF(股期對照!A:A,持股比率!B127)=2,B127&amp;"-m",IF(COUNTIF(股期對照!A:A,持股比率!B127)=1,B127&amp;"-F",B127))</f>
        <v>江申</v>
      </c>
      <c r="Q127" s="3" t="s">
        <v>4741</v>
      </c>
      <c r="T127" s="1" t="s">
        <v>121</v>
      </c>
      <c r="U127" s="1" t="s">
        <v>1883</v>
      </c>
      <c r="V127" s="1">
        <v>0.79</v>
      </c>
      <c r="W127" s="1">
        <v>0.01</v>
      </c>
      <c r="X127" s="1">
        <v>0</v>
      </c>
      <c r="Y127" s="1">
        <v>77.84</v>
      </c>
      <c r="Z127" s="1">
        <v>21.36</v>
      </c>
      <c r="AA127" s="1">
        <v>127</v>
      </c>
      <c r="AB127" s="1">
        <v>734001.35</v>
      </c>
      <c r="AC127" s="1">
        <v>31</v>
      </c>
      <c r="AD127" s="1">
        <v>15678</v>
      </c>
      <c r="AE127" s="1">
        <v>0.2</v>
      </c>
      <c r="AF127" s="1">
        <v>62.3</v>
      </c>
      <c r="AG127" s="1">
        <v>1.9313E-2</v>
      </c>
      <c r="AH127" s="1">
        <v>-2.1</v>
      </c>
      <c r="AI127" s="1" t="s">
        <v>1883</v>
      </c>
      <c r="AJ127" s="1" t="s">
        <v>3520</v>
      </c>
    </row>
    <row r="128" spans="1:36" x14ac:dyDescent="0.25">
      <c r="A128" s="2" t="s">
        <v>122</v>
      </c>
      <c r="B128" s="3" t="s">
        <v>5061</v>
      </c>
      <c r="C128" s="3">
        <v>5.74</v>
      </c>
      <c r="D128" s="3">
        <v>0</v>
      </c>
      <c r="E128" s="3">
        <v>0.18</v>
      </c>
      <c r="F128" s="1">
        <f>IF(INDEX(董監!D:D,H128)=0,INDEX(董監!C:C,H128),INDEX(董監!D:D,H128))</f>
        <v>29.15</v>
      </c>
      <c r="G128" s="1">
        <f t="shared" si="4"/>
        <v>64.930000000000007</v>
      </c>
      <c r="H128" s="1">
        <f>MATCH(持股比率!A128,董監!A:A,0)</f>
        <v>128</v>
      </c>
      <c r="I128" s="3">
        <v>600000</v>
      </c>
      <c r="J128" s="3">
        <v>507</v>
      </c>
      <c r="K128" s="28">
        <f t="shared" si="5"/>
        <v>38958</v>
      </c>
      <c r="L128" s="27">
        <f t="shared" si="6"/>
        <v>1.3</v>
      </c>
      <c r="M128" s="3">
        <v>45.87</v>
      </c>
      <c r="N128" s="29">
        <f t="shared" si="7"/>
        <v>0.23256090000000001</v>
      </c>
      <c r="O128" s="3">
        <v>3.23</v>
      </c>
      <c r="P128" s="3" t="str">
        <f ca="1">IF(COUNTIF(股期對照!A:A,持股比率!B128)=2,B128&amp;"-m",IF(COUNTIF(股期對照!A:A,持股比率!B128)=1,B128&amp;"-F",B128))</f>
        <v>日馳</v>
      </c>
      <c r="Q128" s="3" t="s">
        <v>4744</v>
      </c>
      <c r="T128" s="1" t="s">
        <v>122</v>
      </c>
      <c r="U128" s="1" t="s">
        <v>1884</v>
      </c>
      <c r="V128" s="1">
        <v>5.74</v>
      </c>
      <c r="W128" s="1">
        <v>0</v>
      </c>
      <c r="X128" s="1">
        <v>0.18</v>
      </c>
      <c r="Y128" s="1">
        <v>29.15</v>
      </c>
      <c r="Z128" s="1">
        <v>64.930000000000007</v>
      </c>
      <c r="AA128" s="1">
        <v>128</v>
      </c>
      <c r="AB128" s="1">
        <v>600000</v>
      </c>
      <c r="AC128" s="1">
        <v>507</v>
      </c>
      <c r="AD128" s="1">
        <v>38958</v>
      </c>
      <c r="AE128" s="1">
        <v>1.3</v>
      </c>
      <c r="AF128" s="1">
        <v>45.87</v>
      </c>
      <c r="AG128" s="1">
        <v>0.23256090000000001</v>
      </c>
      <c r="AH128" s="1">
        <v>3.23</v>
      </c>
      <c r="AI128" s="1" t="s">
        <v>1884</v>
      </c>
      <c r="AJ128" s="1" t="s">
        <v>3525</v>
      </c>
    </row>
    <row r="129" spans="1:36" x14ac:dyDescent="0.25">
      <c r="A129" s="2" t="s">
        <v>123</v>
      </c>
      <c r="B129" s="3" t="s">
        <v>5062</v>
      </c>
      <c r="C129" s="3">
        <v>9.9700000000000006</v>
      </c>
      <c r="D129" s="3">
        <v>2.4300000000000002</v>
      </c>
      <c r="E129" s="3">
        <v>0.44</v>
      </c>
      <c r="F129" s="1">
        <f>IF(INDEX(董監!D:D,H129)=0,INDEX(董監!C:C,H129),INDEX(董監!D:D,H129))</f>
        <v>15.43</v>
      </c>
      <c r="G129" s="1">
        <f t="shared" si="4"/>
        <v>71.73</v>
      </c>
      <c r="H129" s="1">
        <f>MATCH(持股比率!A129,董監!A:A,0)</f>
        <v>129</v>
      </c>
      <c r="I129" s="3">
        <v>1385706.4</v>
      </c>
      <c r="J129" s="3">
        <v>1926</v>
      </c>
      <c r="K129" s="28">
        <f t="shared" si="5"/>
        <v>99397</v>
      </c>
      <c r="L129" s="27">
        <f t="shared" si="6"/>
        <v>1.9</v>
      </c>
      <c r="M129" s="3">
        <v>44.97</v>
      </c>
      <c r="N129" s="29">
        <f t="shared" si="7"/>
        <v>0.86612220000000006</v>
      </c>
      <c r="O129" s="3">
        <v>2.13</v>
      </c>
      <c r="P129" s="3" t="str">
        <f ca="1">IF(COUNTIF(股期對照!A:A,持股比率!B129)=2,B129&amp;"-m",IF(COUNTIF(股期對照!A:A,持股比率!B129)=1,B129&amp;"-F",B129))</f>
        <v>鑽全</v>
      </c>
      <c r="Q129" s="3" t="s">
        <v>6554</v>
      </c>
      <c r="T129" s="1" t="s">
        <v>123</v>
      </c>
      <c r="U129" s="1" t="s">
        <v>1885</v>
      </c>
      <c r="V129" s="1">
        <v>9.9700000000000006</v>
      </c>
      <c r="W129" s="1">
        <v>2.4300000000000002</v>
      </c>
      <c r="X129" s="1">
        <v>0.44</v>
      </c>
      <c r="Y129" s="1">
        <v>15.43</v>
      </c>
      <c r="Z129" s="1">
        <v>71.73</v>
      </c>
      <c r="AA129" s="1">
        <v>129</v>
      </c>
      <c r="AB129" s="1">
        <v>1385706.4</v>
      </c>
      <c r="AC129" s="1">
        <v>1926</v>
      </c>
      <c r="AD129" s="1">
        <v>99397</v>
      </c>
      <c r="AE129" s="1">
        <v>1.9</v>
      </c>
      <c r="AF129" s="1">
        <v>44.97</v>
      </c>
      <c r="AG129" s="1">
        <v>0.86612220000000006</v>
      </c>
      <c r="AH129" s="1">
        <v>2.13</v>
      </c>
      <c r="AI129" s="1" t="s">
        <v>1885</v>
      </c>
      <c r="AJ129" s="1" t="s">
        <v>3525</v>
      </c>
    </row>
    <row r="130" spans="1:36" x14ac:dyDescent="0.25">
      <c r="A130" s="2" t="s">
        <v>124</v>
      </c>
      <c r="B130" s="3" t="s">
        <v>5063</v>
      </c>
      <c r="C130" s="3">
        <v>2.06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87.88</v>
      </c>
      <c r="H130" s="1">
        <f>MATCH(持股比率!A130,董監!A:A,0)</f>
        <v>130</v>
      </c>
      <c r="I130" s="3">
        <v>1993310</v>
      </c>
      <c r="J130" s="3">
        <v>-614</v>
      </c>
      <c r="K130" s="28">
        <f t="shared" si="5"/>
        <v>175172</v>
      </c>
      <c r="L130" s="27">
        <f t="shared" si="6"/>
        <v>-0.4</v>
      </c>
      <c r="M130" s="3">
        <v>9.59</v>
      </c>
      <c r="N130" s="29">
        <f t="shared" si="7"/>
        <v>-5.88826E-2</v>
      </c>
      <c r="O130" s="3">
        <v>-6.16</v>
      </c>
      <c r="P130" s="3" t="str">
        <f ca="1">IF(COUNTIF(股期對照!A:A,持股比率!B130)=2,B130&amp;"-m",IF(COUNTIF(股期對照!A:A,持股比率!B130)=1,B130&amp;"-F",B130))</f>
        <v>恩德</v>
      </c>
      <c r="Q130" s="3" t="s">
        <v>4744</v>
      </c>
      <c r="T130" s="1" t="s">
        <v>124</v>
      </c>
      <c r="U130" s="1" t="s">
        <v>1886</v>
      </c>
      <c r="V130" s="1">
        <v>2.06</v>
      </c>
      <c r="W130" s="1">
        <v>0</v>
      </c>
      <c r="X130" s="1">
        <v>0.02</v>
      </c>
      <c r="Y130" s="1">
        <v>10.039999999999999</v>
      </c>
      <c r="Z130" s="1">
        <v>87.88</v>
      </c>
      <c r="AA130" s="1">
        <v>130</v>
      </c>
      <c r="AB130" s="1">
        <v>1993310</v>
      </c>
      <c r="AC130" s="1">
        <v>-614</v>
      </c>
      <c r="AD130" s="1">
        <v>175172</v>
      </c>
      <c r="AE130" s="1">
        <v>-0.4</v>
      </c>
      <c r="AF130" s="1">
        <v>9.59</v>
      </c>
      <c r="AG130" s="1">
        <v>-5.88826E-2</v>
      </c>
      <c r="AH130" s="1">
        <v>-6.16</v>
      </c>
      <c r="AI130" s="1" t="s">
        <v>1886</v>
      </c>
      <c r="AJ130" s="1" t="s">
        <v>3525</v>
      </c>
    </row>
    <row r="131" spans="1:36" x14ac:dyDescent="0.25">
      <c r="A131" s="2" t="s">
        <v>125</v>
      </c>
      <c r="B131" s="3" t="s">
        <v>5064</v>
      </c>
      <c r="C131" s="3">
        <v>0.53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4"/>
        <v>66.31</v>
      </c>
      <c r="H131" s="1">
        <f>MATCH(持股比率!A131,董監!A:A,0)</f>
        <v>131</v>
      </c>
      <c r="I131" s="3">
        <v>959679.82</v>
      </c>
      <c r="J131" s="3">
        <v>179</v>
      </c>
      <c r="K131" s="28">
        <f t="shared" si="5"/>
        <v>63636</v>
      </c>
      <c r="L131" s="27">
        <f t="shared" si="6"/>
        <v>0.3</v>
      </c>
      <c r="M131" s="3">
        <v>16.41</v>
      </c>
      <c r="N131" s="29">
        <f t="shared" si="7"/>
        <v>2.9373899999999998E-2</v>
      </c>
      <c r="O131" s="3">
        <v>-1.45</v>
      </c>
      <c r="P131" s="3" t="str">
        <f ca="1">IF(COUNTIF(股期對照!A:A,持股比率!B131)=2,B131&amp;"-m",IF(COUNTIF(股期對照!A:A,持股比率!B131)=1,B131&amp;"-F",B131))</f>
        <v>樂士</v>
      </c>
      <c r="Q131" s="3" t="s">
        <v>4744</v>
      </c>
      <c r="T131" s="1" t="s">
        <v>125</v>
      </c>
      <c r="U131" s="1" t="s">
        <v>1887</v>
      </c>
      <c r="V131" s="1">
        <v>0.53</v>
      </c>
      <c r="W131" s="1">
        <v>0</v>
      </c>
      <c r="X131" s="1">
        <v>4.88</v>
      </c>
      <c r="Y131" s="1">
        <v>28.28</v>
      </c>
      <c r="Z131" s="1">
        <v>66.31</v>
      </c>
      <c r="AA131" s="1">
        <v>131</v>
      </c>
      <c r="AB131" s="1">
        <v>959679.82</v>
      </c>
      <c r="AC131" s="1">
        <v>179</v>
      </c>
      <c r="AD131" s="1">
        <v>63636</v>
      </c>
      <c r="AE131" s="1">
        <v>0.3</v>
      </c>
      <c r="AF131" s="1">
        <v>16.41</v>
      </c>
      <c r="AG131" s="1">
        <v>2.9373899999999998E-2</v>
      </c>
      <c r="AH131" s="1">
        <v>-1.45</v>
      </c>
      <c r="AI131" s="1" t="s">
        <v>1887</v>
      </c>
      <c r="AJ131" s="1" t="s">
        <v>3525</v>
      </c>
    </row>
    <row r="132" spans="1:36" x14ac:dyDescent="0.25">
      <c r="A132" s="2" t="s">
        <v>126</v>
      </c>
      <c r="B132" s="3" t="s">
        <v>5065</v>
      </c>
      <c r="C132" s="3">
        <v>0.67</v>
      </c>
      <c r="D132" s="3">
        <v>0.18</v>
      </c>
      <c r="E132" s="3">
        <v>0</v>
      </c>
      <c r="F132" s="1">
        <f>IF(INDEX(董監!D:D,H132)=0,INDEX(董監!C:C,H132),INDEX(董監!D:D,H132))</f>
        <v>57.36</v>
      </c>
      <c r="G132" s="1">
        <f t="shared" si="4"/>
        <v>41.79</v>
      </c>
      <c r="H132" s="1">
        <f>MATCH(持股比率!A132,董監!A:A,0)</f>
        <v>132</v>
      </c>
      <c r="I132" s="3">
        <v>965941.71</v>
      </c>
      <c r="J132" s="3">
        <v>-25</v>
      </c>
      <c r="K132" s="28">
        <f t="shared" si="5"/>
        <v>40367</v>
      </c>
      <c r="L132" s="27">
        <f t="shared" si="6"/>
        <v>-0.1</v>
      </c>
      <c r="M132" s="3">
        <v>34.61</v>
      </c>
      <c r="N132" s="29">
        <f t="shared" si="7"/>
        <v>-8.6525000000000005E-3</v>
      </c>
      <c r="O132" s="3">
        <v>-4.32</v>
      </c>
      <c r="P132" s="3" t="str">
        <f ca="1">IF(COUNTIF(股期對照!A:A,持股比率!B132)=2,B132&amp;"-m",IF(COUNTIF(股期對照!A:A,持股比率!B132)=1,B132&amp;"-F",B132))</f>
        <v>亞崴</v>
      </c>
      <c r="Q132" s="3" t="s">
        <v>4744</v>
      </c>
      <c r="T132" s="1" t="s">
        <v>126</v>
      </c>
      <c r="U132" s="1" t="s">
        <v>1888</v>
      </c>
      <c r="V132" s="1">
        <v>0.67</v>
      </c>
      <c r="W132" s="1">
        <v>0.18</v>
      </c>
      <c r="X132" s="1">
        <v>0</v>
      </c>
      <c r="Y132" s="1">
        <v>57.36</v>
      </c>
      <c r="Z132" s="1">
        <v>41.79</v>
      </c>
      <c r="AA132" s="1">
        <v>132</v>
      </c>
      <c r="AB132" s="1">
        <v>965941.71</v>
      </c>
      <c r="AC132" s="1">
        <v>-25</v>
      </c>
      <c r="AD132" s="1">
        <v>40367</v>
      </c>
      <c r="AE132" s="1">
        <v>-0.1</v>
      </c>
      <c r="AF132" s="1">
        <v>34.61</v>
      </c>
      <c r="AG132" s="1">
        <v>-8.6525000000000005E-3</v>
      </c>
      <c r="AH132" s="1">
        <v>-4.32</v>
      </c>
      <c r="AI132" s="1" t="s">
        <v>1888</v>
      </c>
      <c r="AJ132" s="1" t="s">
        <v>3525</v>
      </c>
    </row>
    <row r="133" spans="1:36" x14ac:dyDescent="0.25">
      <c r="A133" s="2" t="s">
        <v>127</v>
      </c>
      <c r="B133" s="3" t="s">
        <v>5066</v>
      </c>
      <c r="C133" s="3">
        <v>4.34</v>
      </c>
      <c r="D133" s="3">
        <v>0.42</v>
      </c>
      <c r="E133" s="3">
        <v>0.01</v>
      </c>
      <c r="F133" s="1">
        <f>IF(INDEX(董監!D:D,H133)=0,INDEX(董監!C:C,H133),INDEX(董監!D:D,H133))</f>
        <v>23.56</v>
      </c>
      <c r="G133" s="1">
        <f t="shared" si="4"/>
        <v>71.67</v>
      </c>
      <c r="H133" s="1">
        <f>MATCH(持股比率!A133,董監!A:A,0)</f>
        <v>133</v>
      </c>
      <c r="I133" s="3">
        <v>1836080.8</v>
      </c>
      <c r="J133" s="3">
        <v>-401</v>
      </c>
      <c r="K133" s="28">
        <f t="shared" si="5"/>
        <v>131592</v>
      </c>
      <c r="L133" s="27">
        <f t="shared" si="6"/>
        <v>-0.3</v>
      </c>
      <c r="M133" s="3">
        <v>14.13</v>
      </c>
      <c r="N133" s="29">
        <f t="shared" si="7"/>
        <v>-5.6661299999999998E-2</v>
      </c>
      <c r="O133" s="3">
        <v>-9.32</v>
      </c>
      <c r="P133" s="3" t="str">
        <f ca="1">IF(COUNTIF(股期對照!A:A,持股比率!B133)=2,B133&amp;"-m",IF(COUNTIF(股期對照!A:A,持股比率!B133)=1,B133&amp;"-F",B133))</f>
        <v>高林股</v>
      </c>
      <c r="Q133" s="3" t="s">
        <v>4744</v>
      </c>
      <c r="T133" s="1" t="s">
        <v>127</v>
      </c>
      <c r="U133" s="1" t="s">
        <v>1889</v>
      </c>
      <c r="V133" s="1">
        <v>4.34</v>
      </c>
      <c r="W133" s="1">
        <v>0.42</v>
      </c>
      <c r="X133" s="1">
        <v>0.01</v>
      </c>
      <c r="Y133" s="1">
        <v>23.56</v>
      </c>
      <c r="Z133" s="1">
        <v>71.67</v>
      </c>
      <c r="AA133" s="1">
        <v>133</v>
      </c>
      <c r="AB133" s="1">
        <v>1836080.8</v>
      </c>
      <c r="AC133" s="1">
        <v>-401</v>
      </c>
      <c r="AD133" s="1">
        <v>131592</v>
      </c>
      <c r="AE133" s="1">
        <v>-0.3</v>
      </c>
      <c r="AF133" s="1">
        <v>14.13</v>
      </c>
      <c r="AG133" s="1">
        <v>-5.6661299999999998E-2</v>
      </c>
      <c r="AH133" s="1">
        <v>-9.32</v>
      </c>
      <c r="AI133" s="1" t="s">
        <v>1889</v>
      </c>
      <c r="AJ133" s="1" t="s">
        <v>3525</v>
      </c>
    </row>
    <row r="134" spans="1:36" x14ac:dyDescent="0.25">
      <c r="A134" s="2" t="s">
        <v>128</v>
      </c>
      <c r="B134" s="3" t="s">
        <v>5067</v>
      </c>
      <c r="C134" s="3">
        <v>13.55</v>
      </c>
      <c r="D134" s="3">
        <v>0.05</v>
      </c>
      <c r="E134" s="3">
        <v>0.16</v>
      </c>
      <c r="F134" s="1">
        <f>IF(INDEX(董監!D:D,H134)=0,INDEX(董監!C:C,H134),INDEX(董監!D:D,H134))</f>
        <v>19.12</v>
      </c>
      <c r="G134" s="1">
        <f t="shared" si="4"/>
        <v>67.12</v>
      </c>
      <c r="H134" s="1">
        <f>MATCH(持股比率!A134,董監!A:A,0)</f>
        <v>134</v>
      </c>
      <c r="I134" s="3">
        <v>3761221.12</v>
      </c>
      <c r="J134" s="3">
        <v>-2968</v>
      </c>
      <c r="K134" s="28">
        <f t="shared" si="5"/>
        <v>252453</v>
      </c>
      <c r="L134" s="27">
        <f t="shared" si="6"/>
        <v>-1.2</v>
      </c>
      <c r="M134" s="3">
        <v>32.479999999999997</v>
      </c>
      <c r="N134" s="29">
        <f t="shared" si="7"/>
        <v>-0.96400639999999982</v>
      </c>
      <c r="O134" s="3">
        <v>-8.48</v>
      </c>
      <c r="P134" s="3" t="str">
        <f ca="1">IF(COUNTIF(股期對照!A:A,持股比率!B134)=2,B134&amp;"-m",IF(COUNTIF(股期對照!A:A,持股比率!B134)=1,B134&amp;"-F",B134))</f>
        <v>勤美</v>
      </c>
      <c r="Q134" s="3" t="s">
        <v>6556</v>
      </c>
      <c r="T134" s="1" t="s">
        <v>128</v>
      </c>
      <c r="U134" s="1" t="s">
        <v>1890</v>
      </c>
      <c r="V134" s="1">
        <v>13.55</v>
      </c>
      <c r="W134" s="1">
        <v>0.05</v>
      </c>
      <c r="X134" s="1">
        <v>0.16</v>
      </c>
      <c r="Y134" s="1">
        <v>19.12</v>
      </c>
      <c r="Z134" s="1">
        <v>67.12</v>
      </c>
      <c r="AA134" s="1">
        <v>134</v>
      </c>
      <c r="AB134" s="1">
        <v>3761221.12</v>
      </c>
      <c r="AC134" s="1">
        <v>-2968</v>
      </c>
      <c r="AD134" s="1">
        <v>252453</v>
      </c>
      <c r="AE134" s="1">
        <v>-1.2</v>
      </c>
      <c r="AF134" s="1">
        <v>32.479999999999997</v>
      </c>
      <c r="AG134" s="1">
        <v>-0.96400639999999982</v>
      </c>
      <c r="AH134" s="1">
        <v>-8.48</v>
      </c>
      <c r="AI134" s="1" t="s">
        <v>1890</v>
      </c>
      <c r="AJ134" s="1" t="s">
        <v>3526</v>
      </c>
    </row>
    <row r="135" spans="1:36" x14ac:dyDescent="0.25">
      <c r="A135" s="2" t="s">
        <v>129</v>
      </c>
      <c r="B135" s="3" t="s">
        <v>5068</v>
      </c>
      <c r="C135" s="3">
        <v>9.11</v>
      </c>
      <c r="D135" s="3">
        <v>0.04</v>
      </c>
      <c r="E135" s="3">
        <v>0.01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57.790000000000006</v>
      </c>
      <c r="H135" s="1">
        <f>MATCH(持股比率!A135,董監!A:A,0)</f>
        <v>135</v>
      </c>
      <c r="I135" s="3">
        <v>985474.86</v>
      </c>
      <c r="J135" s="3">
        <v>1934</v>
      </c>
      <c r="K135" s="28">
        <f t="shared" ref="K135:K198" si="9">ROUND((I135/10)*(G135/100),0)</f>
        <v>56951</v>
      </c>
      <c r="L135" s="27">
        <f t="shared" ref="L135:L198" si="10">ROUND(J135/K135*100,1)</f>
        <v>3.4</v>
      </c>
      <c r="M135" s="3">
        <v>52.31</v>
      </c>
      <c r="N135" s="29">
        <f t="shared" ref="N135:N198" si="11">M135*J135/100000</f>
        <v>1.0116754000000001</v>
      </c>
      <c r="O135" s="3">
        <v>6.82</v>
      </c>
      <c r="P135" s="3" t="str">
        <f ca="1">IF(COUNTIF(股期對照!A:A,持股比率!B135)=2,B135&amp;"-m",IF(COUNTIF(股期對照!A:A,持股比率!B135)=1,B135&amp;"-F",B135))</f>
        <v>車王電</v>
      </c>
      <c r="Q135" s="3" t="s">
        <v>6542</v>
      </c>
      <c r="T135" s="1" t="s">
        <v>129</v>
      </c>
      <c r="U135" s="1" t="s">
        <v>1891</v>
      </c>
      <c r="V135" s="1">
        <v>9.11</v>
      </c>
      <c r="W135" s="1">
        <v>0.04</v>
      </c>
      <c r="X135" s="1">
        <v>0.01</v>
      </c>
      <c r="Y135" s="1">
        <v>33.049999999999997</v>
      </c>
      <c r="Z135" s="1">
        <v>57.790000000000006</v>
      </c>
      <c r="AA135" s="1">
        <v>135</v>
      </c>
      <c r="AB135" s="1">
        <v>985474.86</v>
      </c>
      <c r="AC135" s="1">
        <v>1934</v>
      </c>
      <c r="AD135" s="1">
        <v>56951</v>
      </c>
      <c r="AE135" s="1">
        <v>3.4</v>
      </c>
      <c r="AF135" s="1">
        <v>52.31</v>
      </c>
      <c r="AG135" s="1">
        <v>1.0116754000000001</v>
      </c>
      <c r="AH135" s="1">
        <v>6.82</v>
      </c>
      <c r="AI135" s="1" t="s">
        <v>1891</v>
      </c>
      <c r="AJ135" s="1" t="s">
        <v>3520</v>
      </c>
    </row>
    <row r="136" spans="1:36" x14ac:dyDescent="0.25">
      <c r="A136" s="2" t="s">
        <v>130</v>
      </c>
      <c r="B136" s="3" t="s">
        <v>5069</v>
      </c>
      <c r="C136" s="3">
        <v>1.39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38.17</v>
      </c>
      <c r="H136" s="1">
        <f>MATCH(持股比率!A136,董監!A:A,0)</f>
        <v>136</v>
      </c>
      <c r="I136" s="3">
        <v>1237425.52</v>
      </c>
      <c r="J136" s="3">
        <v>-274</v>
      </c>
      <c r="K136" s="28">
        <f t="shared" si="9"/>
        <v>47233</v>
      </c>
      <c r="L136" s="27">
        <f t="shared" si="10"/>
        <v>-0.6</v>
      </c>
      <c r="M136" s="3">
        <v>38.08</v>
      </c>
      <c r="N136" s="29">
        <f t="shared" si="11"/>
        <v>-0.10433920000000001</v>
      </c>
      <c r="O136" s="3">
        <v>-2.9</v>
      </c>
      <c r="P136" s="3" t="str">
        <f ca="1">IF(COUNTIF(股期對照!A:A,持股比率!B136)=2,B136&amp;"-m",IF(COUNTIF(股期對照!A:A,持股比率!B136)=1,B136&amp;"-F",B136))</f>
        <v>中宇</v>
      </c>
      <c r="Q136" s="3" t="s">
        <v>4744</v>
      </c>
      <c r="T136" s="1" t="s">
        <v>130</v>
      </c>
      <c r="U136" s="1" t="s">
        <v>1892</v>
      </c>
      <c r="V136" s="1">
        <v>1.39</v>
      </c>
      <c r="W136" s="1">
        <v>0</v>
      </c>
      <c r="X136" s="1">
        <v>0</v>
      </c>
      <c r="Y136" s="1">
        <v>60.44</v>
      </c>
      <c r="Z136" s="1">
        <v>38.17</v>
      </c>
      <c r="AA136" s="1">
        <v>136</v>
      </c>
      <c r="AB136" s="1">
        <v>1237425.52</v>
      </c>
      <c r="AC136" s="1">
        <v>-274</v>
      </c>
      <c r="AD136" s="1">
        <v>47233</v>
      </c>
      <c r="AE136" s="1">
        <v>-0.6</v>
      </c>
      <c r="AF136" s="1">
        <v>38.08</v>
      </c>
      <c r="AG136" s="1">
        <v>-0.10433920000000001</v>
      </c>
      <c r="AH136" s="1">
        <v>-2.9</v>
      </c>
      <c r="AI136" s="1" t="s">
        <v>1892</v>
      </c>
      <c r="AJ136" s="1" t="s">
        <v>3525</v>
      </c>
    </row>
    <row r="137" spans="1:36" x14ac:dyDescent="0.25">
      <c r="A137" s="2" t="s">
        <v>131</v>
      </c>
      <c r="B137" s="3" t="s">
        <v>5070</v>
      </c>
      <c r="C137" s="3">
        <v>12.46</v>
      </c>
      <c r="D137" s="3">
        <v>0.64</v>
      </c>
      <c r="E137" s="3">
        <v>0.71</v>
      </c>
      <c r="F137" s="1">
        <f>IF(INDEX(董監!D:D,H137)=0,INDEX(董監!C:C,H137),INDEX(董監!D:D,H137))</f>
        <v>12.12</v>
      </c>
      <c r="G137" s="1">
        <f t="shared" si="8"/>
        <v>74.069999999999993</v>
      </c>
      <c r="H137" s="1">
        <f>MATCH(持股比率!A137,董監!A:A,0)</f>
        <v>137</v>
      </c>
      <c r="I137" s="3">
        <v>2795175.13</v>
      </c>
      <c r="J137" s="3">
        <v>779</v>
      </c>
      <c r="K137" s="28">
        <f t="shared" si="9"/>
        <v>207039</v>
      </c>
      <c r="L137" s="27">
        <f t="shared" si="10"/>
        <v>0.4</v>
      </c>
      <c r="M137" s="3">
        <v>89.44</v>
      </c>
      <c r="N137" s="29">
        <f t="shared" si="11"/>
        <v>0.69673759999999996</v>
      </c>
      <c r="O137" s="3">
        <v>-0.75</v>
      </c>
      <c r="P137" s="3" t="str">
        <f ca="1">IF(COUNTIF(股期對照!A:A,持股比率!B137)=2,B137&amp;"-m",IF(COUNTIF(股期對照!A:A,持股比率!B137)=1,B137&amp;"-F",B137))</f>
        <v>和大-F</v>
      </c>
      <c r="Q137" s="3" t="s">
        <v>6557</v>
      </c>
      <c r="T137" s="1" t="s">
        <v>131</v>
      </c>
      <c r="U137" s="1" t="s">
        <v>1893</v>
      </c>
      <c r="V137" s="1">
        <v>12.46</v>
      </c>
      <c r="W137" s="1">
        <v>0.64</v>
      </c>
      <c r="X137" s="1">
        <v>0.71</v>
      </c>
      <c r="Y137" s="1">
        <v>12.12</v>
      </c>
      <c r="Z137" s="1">
        <v>74.069999999999993</v>
      </c>
      <c r="AA137" s="1">
        <v>137</v>
      </c>
      <c r="AB137" s="1">
        <v>2795175.13</v>
      </c>
      <c r="AC137" s="1">
        <v>779</v>
      </c>
      <c r="AD137" s="1">
        <v>207039</v>
      </c>
      <c r="AE137" s="1">
        <v>0.4</v>
      </c>
      <c r="AF137" s="1">
        <v>89.44</v>
      </c>
      <c r="AG137" s="1">
        <v>0.69673759999999996</v>
      </c>
      <c r="AH137" s="1">
        <v>-0.75</v>
      </c>
      <c r="AI137" s="1" t="s">
        <v>4318</v>
      </c>
      <c r="AJ137" s="1" t="s">
        <v>3520</v>
      </c>
    </row>
    <row r="138" spans="1:36" x14ac:dyDescent="0.25">
      <c r="A138" s="2" t="s">
        <v>132</v>
      </c>
      <c r="B138" s="3" t="s">
        <v>5071</v>
      </c>
      <c r="C138" s="3">
        <v>19.55</v>
      </c>
      <c r="D138" s="3">
        <v>0.1</v>
      </c>
      <c r="E138" s="3">
        <v>0.67</v>
      </c>
      <c r="F138" s="1">
        <f>IF(INDEX(董監!D:D,H138)=0,INDEX(董監!C:C,H138),INDEX(董監!D:D,H138))</f>
        <v>18.350000000000001</v>
      </c>
      <c r="G138" s="1">
        <f t="shared" si="8"/>
        <v>61.33</v>
      </c>
      <c r="H138" s="1">
        <f>MATCH(持股比率!A138,董監!A:A,0)</f>
        <v>138</v>
      </c>
      <c r="I138" s="3">
        <v>820663.94</v>
      </c>
      <c r="J138" s="3">
        <v>-729</v>
      </c>
      <c r="K138" s="28">
        <f t="shared" si="9"/>
        <v>50331</v>
      </c>
      <c r="L138" s="27">
        <f t="shared" si="10"/>
        <v>-1.4</v>
      </c>
      <c r="M138" s="3">
        <v>143.65</v>
      </c>
      <c r="N138" s="29">
        <f t="shared" si="11"/>
        <v>-1.0472085</v>
      </c>
      <c r="O138" s="3">
        <v>-2.7</v>
      </c>
      <c r="P138" s="3" t="str">
        <f ca="1">IF(COUNTIF(股期對照!A:A,持股比率!B138)=2,B138&amp;"-m",IF(COUNTIF(股期對照!A:A,持股比率!B138)=1,B138&amp;"-F",B138))</f>
        <v>廣隆</v>
      </c>
      <c r="Q138" s="3" t="s">
        <v>6557</v>
      </c>
      <c r="T138" s="1" t="s">
        <v>132</v>
      </c>
      <c r="U138" s="1" t="s">
        <v>1894</v>
      </c>
      <c r="V138" s="1">
        <v>19.55</v>
      </c>
      <c r="W138" s="1">
        <v>0.1</v>
      </c>
      <c r="X138" s="1">
        <v>0.67</v>
      </c>
      <c r="Y138" s="1">
        <v>18.350000000000001</v>
      </c>
      <c r="Z138" s="1">
        <v>61.33</v>
      </c>
      <c r="AA138" s="1">
        <v>138</v>
      </c>
      <c r="AB138" s="1">
        <v>820663.94</v>
      </c>
      <c r="AC138" s="1">
        <v>-729</v>
      </c>
      <c r="AD138" s="1">
        <v>50331</v>
      </c>
      <c r="AE138" s="1">
        <v>-1.4</v>
      </c>
      <c r="AF138" s="1">
        <v>143.65</v>
      </c>
      <c r="AG138" s="1">
        <v>-1.0472085</v>
      </c>
      <c r="AH138" s="1">
        <v>-2.7</v>
      </c>
      <c r="AI138" s="1" t="s">
        <v>1894</v>
      </c>
      <c r="AJ138" s="1" t="s">
        <v>3520</v>
      </c>
    </row>
    <row r="139" spans="1:36" x14ac:dyDescent="0.25">
      <c r="A139" s="2" t="s">
        <v>133</v>
      </c>
      <c r="B139" s="3" t="s">
        <v>5072</v>
      </c>
      <c r="C139" s="3">
        <v>0.06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</v>
      </c>
      <c r="H139" s="1">
        <f>MATCH(持股比率!A139,董監!A:A,0)</f>
        <v>139</v>
      </c>
      <c r="I139" s="3">
        <v>264105.51</v>
      </c>
      <c r="J139" s="3">
        <v>-4</v>
      </c>
      <c r="K139" s="28">
        <f t="shared" si="9"/>
        <v>24245</v>
      </c>
      <c r="L139" s="27">
        <f t="shared" si="10"/>
        <v>0</v>
      </c>
      <c r="M139" s="3">
        <v>12.5</v>
      </c>
      <c r="N139" s="29">
        <f t="shared" si="11"/>
        <v>-5.0000000000000001E-4</v>
      </c>
      <c r="O139" s="3">
        <v>-6.37</v>
      </c>
      <c r="P139" s="3" t="str">
        <f ca="1">IF(COUNTIF(股期對照!A:A,持股比率!B139)=2,B139&amp;"-m",IF(COUNTIF(股期對照!A:A,持股比率!B139)=1,B139&amp;"-F",B139))</f>
        <v>正峰</v>
      </c>
      <c r="Q139" s="3" t="s">
        <v>6552</v>
      </c>
      <c r="T139" s="1" t="s">
        <v>133</v>
      </c>
      <c r="U139" s="1" t="s">
        <v>1895</v>
      </c>
      <c r="V139" s="1">
        <v>0.06</v>
      </c>
      <c r="W139" s="1">
        <v>0.28000000000000003</v>
      </c>
      <c r="X139" s="1">
        <v>0</v>
      </c>
      <c r="Y139" s="1">
        <v>7.86</v>
      </c>
      <c r="Z139" s="1">
        <v>91.8</v>
      </c>
      <c r="AA139" s="1">
        <v>139</v>
      </c>
      <c r="AB139" s="1">
        <v>264105.51</v>
      </c>
      <c r="AC139" s="1">
        <v>-4</v>
      </c>
      <c r="AD139" s="1">
        <v>24245</v>
      </c>
      <c r="AE139" s="1">
        <v>0</v>
      </c>
      <c r="AF139" s="1">
        <v>12.5</v>
      </c>
      <c r="AG139" s="1">
        <v>-5.0000000000000001E-4</v>
      </c>
      <c r="AH139" s="1">
        <v>-6.37</v>
      </c>
      <c r="AI139" s="1" t="s">
        <v>1895</v>
      </c>
      <c r="AJ139" s="1" t="s">
        <v>3525</v>
      </c>
    </row>
    <row r="140" spans="1:36" x14ac:dyDescent="0.25">
      <c r="A140" s="2" t="s">
        <v>134</v>
      </c>
      <c r="B140" s="3" t="s">
        <v>5073</v>
      </c>
      <c r="C140" s="3">
        <v>0.37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84.62</v>
      </c>
      <c r="H140" s="1">
        <f>MATCH(持股比率!A140,董監!A:A,0)</f>
        <v>140</v>
      </c>
      <c r="I140" s="3">
        <v>653700</v>
      </c>
      <c r="J140" s="3">
        <v>-89</v>
      </c>
      <c r="K140" s="28">
        <f t="shared" si="9"/>
        <v>55316</v>
      </c>
      <c r="L140" s="27">
        <f t="shared" si="10"/>
        <v>-0.2</v>
      </c>
      <c r="M140" s="3">
        <v>17.45</v>
      </c>
      <c r="N140" s="29">
        <f t="shared" si="11"/>
        <v>-1.5530499999999999E-2</v>
      </c>
      <c r="O140" s="3">
        <v>-6.1</v>
      </c>
      <c r="P140" s="3" t="str">
        <f ca="1">IF(COUNTIF(股期對照!A:A,持股比率!B140)=2,B140&amp;"-m",IF(COUNTIF(股期對照!A:A,持股比率!B140)=1,B140&amp;"-F",B140))</f>
        <v>巨庭</v>
      </c>
      <c r="Q140" s="3" t="s">
        <v>4744</v>
      </c>
      <c r="T140" s="1" t="s">
        <v>134</v>
      </c>
      <c r="U140" s="1" t="s">
        <v>1896</v>
      </c>
      <c r="V140" s="1">
        <v>0.37</v>
      </c>
      <c r="W140" s="1">
        <v>0</v>
      </c>
      <c r="X140" s="1">
        <v>0</v>
      </c>
      <c r="Y140" s="1">
        <v>15.01</v>
      </c>
      <c r="Z140" s="1">
        <v>84.62</v>
      </c>
      <c r="AA140" s="1">
        <v>140</v>
      </c>
      <c r="AB140" s="1">
        <v>653700</v>
      </c>
      <c r="AC140" s="1">
        <v>-89</v>
      </c>
      <c r="AD140" s="1">
        <v>55316</v>
      </c>
      <c r="AE140" s="1">
        <v>-0.2</v>
      </c>
      <c r="AF140" s="1">
        <v>17.45</v>
      </c>
      <c r="AG140" s="1">
        <v>-1.5530499999999999E-2</v>
      </c>
      <c r="AH140" s="1">
        <v>-6.1</v>
      </c>
      <c r="AI140" s="1" t="s">
        <v>1896</v>
      </c>
      <c r="AJ140" s="1" t="s">
        <v>3525</v>
      </c>
    </row>
    <row r="141" spans="1:36" x14ac:dyDescent="0.25">
      <c r="A141" s="2" t="s">
        <v>135</v>
      </c>
      <c r="B141" s="3" t="s">
        <v>4800</v>
      </c>
      <c r="C141" s="3">
        <v>0.8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78.319999999999993</v>
      </c>
      <c r="H141" s="1">
        <f>MATCH(持股比率!A141,董監!A:A,0)</f>
        <v>141</v>
      </c>
      <c r="I141" s="3">
        <v>854736.12</v>
      </c>
      <c r="J141" s="3">
        <v>-285</v>
      </c>
      <c r="K141" s="28">
        <f t="shared" si="9"/>
        <v>66943</v>
      </c>
      <c r="L141" s="27">
        <f t="shared" si="10"/>
        <v>-0.4</v>
      </c>
      <c r="M141" s="3">
        <v>15.67</v>
      </c>
      <c r="N141" s="29">
        <f t="shared" si="11"/>
        <v>-4.4659499999999998E-2</v>
      </c>
      <c r="O141" s="3">
        <v>-4.76</v>
      </c>
      <c r="P141" s="3" t="str">
        <f ca="1">IF(COUNTIF(股期對照!A:A,持股比率!B141)=2,B141&amp;"-m",IF(COUNTIF(股期對照!A:A,持股比率!B141)=1,B141&amp;"-F",B141))</f>
        <v>喬福</v>
      </c>
      <c r="Q141" s="3" t="s">
        <v>4744</v>
      </c>
      <c r="T141" s="1" t="s">
        <v>135</v>
      </c>
      <c r="U141" s="1" t="s">
        <v>1897</v>
      </c>
      <c r="V141" s="1">
        <v>0.8</v>
      </c>
      <c r="W141" s="1">
        <v>0.1</v>
      </c>
      <c r="X141" s="1">
        <v>0.02</v>
      </c>
      <c r="Y141" s="1">
        <v>20.76</v>
      </c>
      <c r="Z141" s="1">
        <v>78.319999999999993</v>
      </c>
      <c r="AA141" s="1">
        <v>141</v>
      </c>
      <c r="AB141" s="1">
        <v>854736.12</v>
      </c>
      <c r="AC141" s="1">
        <v>-285</v>
      </c>
      <c r="AD141" s="1">
        <v>66943</v>
      </c>
      <c r="AE141" s="1">
        <v>-0.4</v>
      </c>
      <c r="AF141" s="1">
        <v>15.67</v>
      </c>
      <c r="AG141" s="1">
        <v>-4.4659499999999998E-2</v>
      </c>
      <c r="AH141" s="1">
        <v>-4.76</v>
      </c>
      <c r="AI141" s="1" t="s">
        <v>1897</v>
      </c>
      <c r="AJ141" s="1" t="s">
        <v>3525</v>
      </c>
    </row>
    <row r="142" spans="1:36" x14ac:dyDescent="0.25">
      <c r="A142" s="2" t="s">
        <v>136</v>
      </c>
      <c r="B142" s="3" t="s">
        <v>5074</v>
      </c>
      <c r="C142" s="3">
        <v>9.86</v>
      </c>
      <c r="D142" s="3">
        <v>0</v>
      </c>
      <c r="E142" s="3">
        <v>0.14000000000000001</v>
      </c>
      <c r="F142" s="1">
        <f>IF(INDEX(董監!D:D,H142)=0,INDEX(董監!C:C,H142),INDEX(董監!D:D,H142))</f>
        <v>38.64</v>
      </c>
      <c r="G142" s="1">
        <f t="shared" si="8"/>
        <v>51.36</v>
      </c>
      <c r="H142" s="1">
        <f>MATCH(持股比率!A142,董監!A:A,0)</f>
        <v>142</v>
      </c>
      <c r="I142" s="3">
        <v>788000</v>
      </c>
      <c r="J142" s="3">
        <v>15</v>
      </c>
      <c r="K142" s="28">
        <f t="shared" si="9"/>
        <v>40472</v>
      </c>
      <c r="L142" s="27">
        <f t="shared" si="10"/>
        <v>0</v>
      </c>
      <c r="M142" s="3">
        <v>48.13</v>
      </c>
      <c r="N142" s="29">
        <f t="shared" si="11"/>
        <v>7.2195000000000002E-3</v>
      </c>
      <c r="O142" s="3">
        <v>-3.3</v>
      </c>
      <c r="P142" s="3" t="str">
        <f ca="1">IF(COUNTIF(股期對照!A:A,持股比率!B142)=2,B142&amp;"-m",IF(COUNTIF(股期對照!A:A,持股比率!B142)=1,B142&amp;"-F",B142))</f>
        <v>錩泰</v>
      </c>
      <c r="Q142" s="3" t="s">
        <v>4744</v>
      </c>
      <c r="T142" s="1" t="s">
        <v>136</v>
      </c>
      <c r="U142" s="1" t="s">
        <v>1898</v>
      </c>
      <c r="V142" s="1">
        <v>9.86</v>
      </c>
      <c r="W142" s="1">
        <v>0</v>
      </c>
      <c r="X142" s="1">
        <v>0.14000000000000001</v>
      </c>
      <c r="Y142" s="1">
        <v>38.64</v>
      </c>
      <c r="Z142" s="1">
        <v>51.36</v>
      </c>
      <c r="AA142" s="1">
        <v>142</v>
      </c>
      <c r="AB142" s="1">
        <v>788000</v>
      </c>
      <c r="AC142" s="1">
        <v>15</v>
      </c>
      <c r="AD142" s="1">
        <v>40472</v>
      </c>
      <c r="AE142" s="1">
        <v>0</v>
      </c>
      <c r="AF142" s="1">
        <v>48.13</v>
      </c>
      <c r="AG142" s="1">
        <v>7.2195000000000002E-3</v>
      </c>
      <c r="AH142" s="1">
        <v>-3.3</v>
      </c>
      <c r="AI142" s="1" t="s">
        <v>1898</v>
      </c>
      <c r="AJ142" s="1" t="s">
        <v>3525</v>
      </c>
    </row>
    <row r="143" spans="1:36" x14ac:dyDescent="0.25">
      <c r="A143" s="2" t="s">
        <v>137</v>
      </c>
      <c r="B143" s="3" t="s">
        <v>5075</v>
      </c>
      <c r="C143" s="3">
        <v>12.03</v>
      </c>
      <c r="D143" s="3">
        <v>0.33</v>
      </c>
      <c r="E143" s="3">
        <v>0.27</v>
      </c>
      <c r="F143" s="1">
        <f>IF(INDEX(董監!D:D,H143)=0,INDEX(董監!C:C,H143),INDEX(董監!D:D,H143))</f>
        <v>10.95</v>
      </c>
      <c r="G143" s="1">
        <f t="shared" si="8"/>
        <v>76.42</v>
      </c>
      <c r="H143" s="1">
        <f>MATCH(持股比率!A143,董監!A:A,0)</f>
        <v>143</v>
      </c>
      <c r="I143" s="3">
        <v>605356.31000000006</v>
      </c>
      <c r="J143" s="3">
        <v>170</v>
      </c>
      <c r="K143" s="28">
        <f t="shared" si="9"/>
        <v>46261</v>
      </c>
      <c r="L143" s="27">
        <f t="shared" si="10"/>
        <v>0.4</v>
      </c>
      <c r="M143" s="3">
        <v>163.12</v>
      </c>
      <c r="N143" s="29">
        <f t="shared" si="11"/>
        <v>0.27730399999999999</v>
      </c>
      <c r="O143" s="3">
        <v>-1.79</v>
      </c>
      <c r="P143" s="3" t="str">
        <f ca="1">IF(COUNTIF(股期對照!A:A,持股比率!B143)=2,B143&amp;"-m",IF(COUNTIF(股期對照!A:A,持股比率!B143)=1,B143&amp;"-F",B143))</f>
        <v>伸興</v>
      </c>
      <c r="Q143" s="3" t="s">
        <v>4744</v>
      </c>
      <c r="T143" s="1" t="s">
        <v>137</v>
      </c>
      <c r="U143" s="1" t="s">
        <v>1899</v>
      </c>
      <c r="V143" s="1">
        <v>12.03</v>
      </c>
      <c r="W143" s="1">
        <v>0.33</v>
      </c>
      <c r="X143" s="1">
        <v>0.27</v>
      </c>
      <c r="Y143" s="1">
        <v>10.95</v>
      </c>
      <c r="Z143" s="1">
        <v>76.42</v>
      </c>
      <c r="AA143" s="1">
        <v>143</v>
      </c>
      <c r="AB143" s="1">
        <v>605356.31000000006</v>
      </c>
      <c r="AC143" s="1">
        <v>170</v>
      </c>
      <c r="AD143" s="1">
        <v>46261</v>
      </c>
      <c r="AE143" s="1">
        <v>0.4</v>
      </c>
      <c r="AF143" s="1">
        <v>163.12</v>
      </c>
      <c r="AG143" s="1">
        <v>0.27730399999999999</v>
      </c>
      <c r="AH143" s="1">
        <v>-1.79</v>
      </c>
      <c r="AI143" s="1" t="s">
        <v>1899</v>
      </c>
      <c r="AJ143" s="1" t="s">
        <v>3525</v>
      </c>
    </row>
    <row r="144" spans="1:36" x14ac:dyDescent="0.25">
      <c r="A144" s="2" t="s">
        <v>138</v>
      </c>
      <c r="B144" s="3" t="s">
        <v>5076</v>
      </c>
      <c r="C144" s="3">
        <v>11.65</v>
      </c>
      <c r="D144" s="3">
        <v>0.35</v>
      </c>
      <c r="E144" s="3">
        <v>0.17</v>
      </c>
      <c r="F144" s="1">
        <f>IF(INDEX(董監!D:D,H144)=0,INDEX(董監!C:C,H144),INDEX(董監!D:D,H144))</f>
        <v>14.54</v>
      </c>
      <c r="G144" s="1">
        <f t="shared" si="8"/>
        <v>73.289999999999992</v>
      </c>
      <c r="H144" s="1">
        <f>MATCH(持股比率!A144,董監!A:A,0)</f>
        <v>144</v>
      </c>
      <c r="I144" s="3">
        <v>1414690</v>
      </c>
      <c r="J144" s="3">
        <v>-922</v>
      </c>
      <c r="K144" s="28">
        <f t="shared" si="9"/>
        <v>103683</v>
      </c>
      <c r="L144" s="27">
        <f t="shared" si="10"/>
        <v>-0.9</v>
      </c>
      <c r="M144" s="3">
        <v>62.32</v>
      </c>
      <c r="N144" s="29">
        <f t="shared" si="11"/>
        <v>-0.57459040000000006</v>
      </c>
      <c r="O144" s="3">
        <v>-1.98</v>
      </c>
      <c r="P144" s="3" t="str">
        <f ca="1">IF(COUNTIF(股期對照!A:A,持股比率!B144)=2,B144&amp;"-m",IF(COUNTIF(股期對照!A:A,持股比率!B144)=1,B144&amp;"-F",B144))</f>
        <v>中砂</v>
      </c>
      <c r="Q144" s="3" t="s">
        <v>4744</v>
      </c>
      <c r="T144" s="1" t="s">
        <v>138</v>
      </c>
      <c r="U144" s="1" t="s">
        <v>1900</v>
      </c>
      <c r="V144" s="1">
        <v>11.65</v>
      </c>
      <c r="W144" s="1">
        <v>0.35</v>
      </c>
      <c r="X144" s="1">
        <v>0.17</v>
      </c>
      <c r="Y144" s="1">
        <v>14.54</v>
      </c>
      <c r="Z144" s="1">
        <v>73.289999999999992</v>
      </c>
      <c r="AA144" s="1">
        <v>144</v>
      </c>
      <c r="AB144" s="1">
        <v>1414690</v>
      </c>
      <c r="AC144" s="1">
        <v>-922</v>
      </c>
      <c r="AD144" s="1">
        <v>103683</v>
      </c>
      <c r="AE144" s="1">
        <v>-0.9</v>
      </c>
      <c r="AF144" s="1">
        <v>62.32</v>
      </c>
      <c r="AG144" s="1">
        <v>-0.57459040000000006</v>
      </c>
      <c r="AH144" s="1">
        <v>-1.98</v>
      </c>
      <c r="AI144" s="1" t="s">
        <v>1900</v>
      </c>
      <c r="AJ144" s="1" t="s">
        <v>3525</v>
      </c>
    </row>
    <row r="145" spans="1:36" x14ac:dyDescent="0.25">
      <c r="A145" s="2" t="s">
        <v>139</v>
      </c>
      <c r="B145" s="3" t="s">
        <v>5077</v>
      </c>
      <c r="C145" s="3">
        <v>27.14</v>
      </c>
      <c r="D145" s="3">
        <v>0.45</v>
      </c>
      <c r="E145" s="3">
        <v>1.41</v>
      </c>
      <c r="F145" s="1">
        <f>IF(INDEX(董監!D:D,H145)=0,INDEX(董監!C:C,H145),INDEX(董監!D:D,H145))</f>
        <v>9.19</v>
      </c>
      <c r="G145" s="1">
        <f t="shared" si="8"/>
        <v>61.81</v>
      </c>
      <c r="H145" s="1">
        <f>MATCH(持股比率!A145,董監!A:A,0)</f>
        <v>145</v>
      </c>
      <c r="I145" s="3">
        <v>504165.16</v>
      </c>
      <c r="J145" s="3">
        <v>278</v>
      </c>
      <c r="K145" s="28">
        <f t="shared" si="9"/>
        <v>31162</v>
      </c>
      <c r="L145" s="27">
        <f t="shared" si="10"/>
        <v>0.9</v>
      </c>
      <c r="M145" s="3">
        <v>277.69</v>
      </c>
      <c r="N145" s="29">
        <f t="shared" si="11"/>
        <v>0.77197819999999995</v>
      </c>
      <c r="O145" s="3">
        <v>-3.61</v>
      </c>
      <c r="P145" s="3" t="str">
        <f ca="1">IF(COUNTIF(股期對照!A:A,持股比率!B145)=2,B145&amp;"-m",IF(COUNTIF(股期對照!A:A,持股比率!B145)=1,B145&amp;"-F",B145))</f>
        <v>精華-m</v>
      </c>
      <c r="Q145" s="3" t="s">
        <v>6558</v>
      </c>
      <c r="T145" s="1" t="s">
        <v>139</v>
      </c>
      <c r="U145" s="1" t="s">
        <v>1901</v>
      </c>
      <c r="V145" s="1">
        <v>27.14</v>
      </c>
      <c r="W145" s="1">
        <v>0.45</v>
      </c>
      <c r="X145" s="1">
        <v>1.41</v>
      </c>
      <c r="Y145" s="1">
        <v>9.19</v>
      </c>
      <c r="Z145" s="1">
        <v>61.81</v>
      </c>
      <c r="AA145" s="1">
        <v>145</v>
      </c>
      <c r="AB145" s="1">
        <v>504165.16</v>
      </c>
      <c r="AC145" s="1">
        <v>278</v>
      </c>
      <c r="AD145" s="1">
        <v>31162</v>
      </c>
      <c r="AE145" s="1">
        <v>0.9</v>
      </c>
      <c r="AF145" s="1">
        <v>277.69</v>
      </c>
      <c r="AG145" s="1">
        <v>0.77197819999999995</v>
      </c>
      <c r="AH145" s="1">
        <v>-3.61</v>
      </c>
      <c r="AI145" s="1" t="s">
        <v>4319</v>
      </c>
      <c r="AJ145" s="1" t="s">
        <v>3527</v>
      </c>
    </row>
    <row r="146" spans="1:36" x14ac:dyDescent="0.25">
      <c r="A146" s="2" t="s">
        <v>140</v>
      </c>
      <c r="B146" s="3" t="s">
        <v>5078</v>
      </c>
      <c r="C146" s="3">
        <v>3.94</v>
      </c>
      <c r="D146" s="3">
        <v>0.24</v>
      </c>
      <c r="E146" s="3">
        <v>0.04</v>
      </c>
      <c r="F146" s="1">
        <f>IF(INDEX(董監!D:D,H146)=0,INDEX(董監!C:C,H146),INDEX(董監!D:D,H146))</f>
        <v>18.559999999999999</v>
      </c>
      <c r="G146" s="1">
        <f t="shared" si="8"/>
        <v>77.22</v>
      </c>
      <c r="H146" s="1">
        <f>MATCH(持股比率!A146,董監!A:A,0)</f>
        <v>146</v>
      </c>
      <c r="I146" s="3">
        <v>1030865.59</v>
      </c>
      <c r="J146" s="3">
        <v>2762</v>
      </c>
      <c r="K146" s="28">
        <f t="shared" si="9"/>
        <v>79603</v>
      </c>
      <c r="L146" s="27">
        <f t="shared" si="10"/>
        <v>3.5</v>
      </c>
      <c r="M146" s="3">
        <v>24.61</v>
      </c>
      <c r="N146" s="29">
        <f t="shared" si="11"/>
        <v>0.67972819999999989</v>
      </c>
      <c r="O146" s="3">
        <v>-2.84</v>
      </c>
      <c r="P146" s="3" t="str">
        <f ca="1">IF(COUNTIF(股期對照!A:A,持股比率!B146)=2,B146&amp;"-m",IF(COUNTIF(股期對照!A:A,持股比率!B146)=1,B146&amp;"-F",B146))</f>
        <v>倉佑</v>
      </c>
      <c r="Q146" s="3" t="s">
        <v>6553</v>
      </c>
      <c r="T146" s="1" t="s">
        <v>140</v>
      </c>
      <c r="U146" s="1" t="s">
        <v>1902</v>
      </c>
      <c r="V146" s="1">
        <v>3.94</v>
      </c>
      <c r="W146" s="1">
        <v>0.24</v>
      </c>
      <c r="X146" s="1">
        <v>0.04</v>
      </c>
      <c r="Y146" s="1">
        <v>18.559999999999999</v>
      </c>
      <c r="Z146" s="1">
        <v>77.22</v>
      </c>
      <c r="AA146" s="1">
        <v>146</v>
      </c>
      <c r="AB146" s="1">
        <v>1030865.59</v>
      </c>
      <c r="AC146" s="1">
        <v>2762</v>
      </c>
      <c r="AD146" s="1">
        <v>79603</v>
      </c>
      <c r="AE146" s="1">
        <v>3.5</v>
      </c>
      <c r="AF146" s="1">
        <v>24.61</v>
      </c>
      <c r="AG146" s="1">
        <v>0.67972819999999989</v>
      </c>
      <c r="AH146" s="1">
        <v>-2.84</v>
      </c>
      <c r="AI146" s="1" t="s">
        <v>1902</v>
      </c>
      <c r="AJ146" s="1" t="s">
        <v>3520</v>
      </c>
    </row>
    <row r="147" spans="1:36" x14ac:dyDescent="0.25">
      <c r="A147" s="2" t="s">
        <v>141</v>
      </c>
      <c r="B147" s="3" t="s">
        <v>5079</v>
      </c>
      <c r="C147" s="3">
        <v>1.57</v>
      </c>
      <c r="D147" s="3">
        <v>0</v>
      </c>
      <c r="E147" s="3">
        <v>0.11</v>
      </c>
      <c r="F147" s="1">
        <f>IF(INDEX(董監!D:D,H147)=0,INDEX(董監!C:C,H147),INDEX(董監!D:D,H147))</f>
        <v>15.16</v>
      </c>
      <c r="G147" s="1">
        <f t="shared" si="8"/>
        <v>83.16</v>
      </c>
      <c r="H147" s="1">
        <f>MATCH(持股比率!A147,董監!A:A,0)</f>
        <v>147</v>
      </c>
      <c r="I147" s="3">
        <v>1205653.49</v>
      </c>
      <c r="J147" s="3">
        <v>786</v>
      </c>
      <c r="K147" s="28">
        <f t="shared" si="9"/>
        <v>100262</v>
      </c>
      <c r="L147" s="27">
        <f t="shared" si="10"/>
        <v>0.8</v>
      </c>
      <c r="M147" s="3">
        <v>24.78</v>
      </c>
      <c r="N147" s="29">
        <f t="shared" si="11"/>
        <v>0.19477080000000002</v>
      </c>
      <c r="O147" s="3">
        <v>0.98</v>
      </c>
      <c r="P147" s="3" t="str">
        <f ca="1">IF(COUNTIF(股期對照!A:A,持股比率!B147)=2,B147&amp;"-m",IF(COUNTIF(股期對照!A:A,持股比率!B147)=1,B147&amp;"-F",B147))</f>
        <v>濱川</v>
      </c>
      <c r="Q147" s="3" t="s">
        <v>4779</v>
      </c>
      <c r="T147" s="1" t="s">
        <v>141</v>
      </c>
      <c r="U147" s="1" t="s">
        <v>1903</v>
      </c>
      <c r="V147" s="1">
        <v>1.57</v>
      </c>
      <c r="W147" s="1">
        <v>0</v>
      </c>
      <c r="X147" s="1">
        <v>0.11</v>
      </c>
      <c r="Y147" s="1">
        <v>15.16</v>
      </c>
      <c r="Z147" s="1">
        <v>83.16</v>
      </c>
      <c r="AA147" s="1">
        <v>147</v>
      </c>
      <c r="AB147" s="1">
        <v>1205653.49</v>
      </c>
      <c r="AC147" s="1">
        <v>786</v>
      </c>
      <c r="AD147" s="1">
        <v>100262</v>
      </c>
      <c r="AE147" s="1">
        <v>0.8</v>
      </c>
      <c r="AF147" s="1">
        <v>24.78</v>
      </c>
      <c r="AG147" s="1">
        <v>0.19477080000000002</v>
      </c>
      <c r="AH147" s="1">
        <v>0.98</v>
      </c>
      <c r="AI147" s="1" t="s">
        <v>1903</v>
      </c>
      <c r="AJ147" s="1" t="s">
        <v>3528</v>
      </c>
    </row>
    <row r="148" spans="1:36" x14ac:dyDescent="0.25">
      <c r="A148" s="2" t="s">
        <v>142</v>
      </c>
      <c r="B148" s="3" t="s">
        <v>5080</v>
      </c>
      <c r="C148" s="3">
        <v>1.64</v>
      </c>
      <c r="D148" s="3">
        <v>0</v>
      </c>
      <c r="E148" s="3">
        <v>0.26</v>
      </c>
      <c r="F148" s="1">
        <f>IF(INDEX(董監!D:D,H148)=0,INDEX(董監!C:C,H148),INDEX(董監!D:D,H148))</f>
        <v>13.4</v>
      </c>
      <c r="G148" s="1">
        <f t="shared" si="8"/>
        <v>84.7</v>
      </c>
      <c r="H148" s="1">
        <f>MATCH(持股比率!A148,董監!A:A,0)</f>
        <v>148</v>
      </c>
      <c r="I148" s="3">
        <v>515008.39</v>
      </c>
      <c r="J148" s="3">
        <v>487</v>
      </c>
      <c r="K148" s="28">
        <f t="shared" si="9"/>
        <v>43621</v>
      </c>
      <c r="L148" s="27">
        <f t="shared" si="10"/>
        <v>1.1000000000000001</v>
      </c>
      <c r="M148" s="3">
        <v>14.88</v>
      </c>
      <c r="N148" s="29">
        <f t="shared" si="11"/>
        <v>7.2465600000000005E-2</v>
      </c>
      <c r="O148" s="3">
        <v>2.2400000000000002</v>
      </c>
      <c r="P148" s="3" t="str">
        <f ca="1">IF(COUNTIF(股期對照!A:A,持股比率!B148)=2,B148&amp;"-m",IF(COUNTIF(股期對照!A:A,持股比率!B148)=1,B148&amp;"-F",B148))</f>
        <v>力肯</v>
      </c>
      <c r="Q148" s="3" t="s">
        <v>4744</v>
      </c>
      <c r="T148" s="1" t="s">
        <v>142</v>
      </c>
      <c r="U148" s="1" t="s">
        <v>1904</v>
      </c>
      <c r="V148" s="1">
        <v>1.64</v>
      </c>
      <c r="W148" s="1">
        <v>0</v>
      </c>
      <c r="X148" s="1">
        <v>0.26</v>
      </c>
      <c r="Y148" s="1">
        <v>13.4</v>
      </c>
      <c r="Z148" s="1">
        <v>84.7</v>
      </c>
      <c r="AA148" s="1">
        <v>148</v>
      </c>
      <c r="AB148" s="1">
        <v>515008.39</v>
      </c>
      <c r="AC148" s="1">
        <v>487</v>
      </c>
      <c r="AD148" s="1">
        <v>43621</v>
      </c>
      <c r="AE148" s="1">
        <v>1.1000000000000001</v>
      </c>
      <c r="AF148" s="1">
        <v>14.88</v>
      </c>
      <c r="AG148" s="1">
        <v>7.2465600000000005E-2</v>
      </c>
      <c r="AH148" s="1">
        <v>2.2400000000000002</v>
      </c>
      <c r="AI148" s="1" t="s">
        <v>1904</v>
      </c>
      <c r="AJ148" s="1" t="s">
        <v>3525</v>
      </c>
    </row>
    <row r="149" spans="1:36" x14ac:dyDescent="0.25">
      <c r="A149" s="2" t="s">
        <v>143</v>
      </c>
      <c r="B149" s="3" t="s">
        <v>5081</v>
      </c>
      <c r="C149" s="3">
        <v>12.42</v>
      </c>
      <c r="D149" s="3">
        <v>1.26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73.52000000000001</v>
      </c>
      <c r="H149" s="1">
        <f>MATCH(持股比率!A149,董監!A:A,0)</f>
        <v>149</v>
      </c>
      <c r="I149" s="3">
        <v>502302.42</v>
      </c>
      <c r="J149" s="3">
        <v>139</v>
      </c>
      <c r="K149" s="28">
        <f t="shared" si="9"/>
        <v>36929</v>
      </c>
      <c r="L149" s="27">
        <f t="shared" si="10"/>
        <v>0.4</v>
      </c>
      <c r="M149" s="3">
        <v>104.16</v>
      </c>
      <c r="N149" s="29">
        <f t="shared" si="11"/>
        <v>0.14478240000000001</v>
      </c>
      <c r="O149" s="3">
        <v>-1.41</v>
      </c>
      <c r="P149" s="3" t="str">
        <f ca="1">IF(COUNTIF(股期對照!A:A,持股比率!B149)=2,B149&amp;"-m",IF(COUNTIF(股期對照!A:A,持股比率!B149)=1,B149&amp;"-F",B149))</f>
        <v>新麥</v>
      </c>
      <c r="Q149" s="3" t="s">
        <v>6555</v>
      </c>
      <c r="T149" s="1" t="s">
        <v>143</v>
      </c>
      <c r="U149" s="1" t="s">
        <v>1905</v>
      </c>
      <c r="V149" s="1">
        <v>12.42</v>
      </c>
      <c r="W149" s="1">
        <v>1.26</v>
      </c>
      <c r="X149" s="1">
        <v>0.04</v>
      </c>
      <c r="Y149" s="1">
        <v>12.76</v>
      </c>
      <c r="Z149" s="1">
        <v>73.52000000000001</v>
      </c>
      <c r="AA149" s="1">
        <v>149</v>
      </c>
      <c r="AB149" s="1">
        <v>502302.42</v>
      </c>
      <c r="AC149" s="1">
        <v>139</v>
      </c>
      <c r="AD149" s="1">
        <v>36929</v>
      </c>
      <c r="AE149" s="1">
        <v>0.4</v>
      </c>
      <c r="AF149" s="1">
        <v>104.16</v>
      </c>
      <c r="AG149" s="1">
        <v>0.14478240000000001</v>
      </c>
      <c r="AH149" s="1">
        <v>-1.41</v>
      </c>
      <c r="AI149" s="1" t="s">
        <v>1905</v>
      </c>
      <c r="AJ149" s="1" t="s">
        <v>3516</v>
      </c>
    </row>
    <row r="150" spans="1:36" x14ac:dyDescent="0.25">
      <c r="A150" s="2" t="s">
        <v>144</v>
      </c>
      <c r="B150" s="3" t="s">
        <v>5082</v>
      </c>
      <c r="C150" s="3">
        <v>15.6</v>
      </c>
      <c r="D150" s="3">
        <v>0.19</v>
      </c>
      <c r="E150" s="3">
        <v>0.1</v>
      </c>
      <c r="F150" s="1">
        <f>IF(INDEX(董監!D:D,H150)=0,INDEX(董監!C:C,H150),INDEX(董監!D:D,H150))</f>
        <v>10.37</v>
      </c>
      <c r="G150" s="1">
        <f t="shared" si="8"/>
        <v>73.740000000000009</v>
      </c>
      <c r="H150" s="1">
        <f>MATCH(持股比率!A150,董監!A:A,0)</f>
        <v>150</v>
      </c>
      <c r="I150" s="3">
        <v>1237241.71</v>
      </c>
      <c r="J150" s="3">
        <v>-223</v>
      </c>
      <c r="K150" s="28">
        <f t="shared" si="9"/>
        <v>91234</v>
      </c>
      <c r="L150" s="27">
        <f t="shared" si="10"/>
        <v>-0.2</v>
      </c>
      <c r="M150" s="3">
        <v>81.25</v>
      </c>
      <c r="N150" s="29">
        <f t="shared" si="11"/>
        <v>-0.1811875</v>
      </c>
      <c r="O150" s="3">
        <v>0.72</v>
      </c>
      <c r="P150" s="3" t="str">
        <f ca="1">IF(COUNTIF(股期對照!A:A,持股比率!B150)=2,B150&amp;"-m",IF(COUNTIF(股期對照!A:A,持股比率!B150)=1,B150&amp;"-F",B150))</f>
        <v>信錦</v>
      </c>
      <c r="Q150" s="3" t="s">
        <v>4771</v>
      </c>
      <c r="T150" s="1" t="s">
        <v>144</v>
      </c>
      <c r="U150" s="1" t="s">
        <v>1906</v>
      </c>
      <c r="V150" s="1">
        <v>15.6</v>
      </c>
      <c r="W150" s="1">
        <v>0.19</v>
      </c>
      <c r="X150" s="1">
        <v>0.1</v>
      </c>
      <c r="Y150" s="1">
        <v>10.37</v>
      </c>
      <c r="Z150" s="1">
        <v>73.740000000000009</v>
      </c>
      <c r="AA150" s="1">
        <v>150</v>
      </c>
      <c r="AB150" s="1">
        <v>1237241.71</v>
      </c>
      <c r="AC150" s="1">
        <v>-223</v>
      </c>
      <c r="AD150" s="1">
        <v>91234</v>
      </c>
      <c r="AE150" s="1">
        <v>-0.2</v>
      </c>
      <c r="AF150" s="1">
        <v>81.25</v>
      </c>
      <c r="AG150" s="1">
        <v>-0.1811875</v>
      </c>
      <c r="AH150" s="1">
        <v>0.72</v>
      </c>
      <c r="AI150" s="1" t="s">
        <v>1906</v>
      </c>
      <c r="AJ150" s="1" t="s">
        <v>3529</v>
      </c>
    </row>
    <row r="151" spans="1:36" x14ac:dyDescent="0.25">
      <c r="A151" s="2" t="s">
        <v>145</v>
      </c>
      <c r="B151" s="3" t="s">
        <v>5083</v>
      </c>
      <c r="C151" s="3">
        <v>0.22</v>
      </c>
      <c r="D151" s="3">
        <v>0</v>
      </c>
      <c r="E151" s="3">
        <v>0</v>
      </c>
      <c r="F151" s="1">
        <f>IF(INDEX(董監!D:D,H151)=0,INDEX(董監!C:C,H151),INDEX(董監!D:D,H151))</f>
        <v>42.16</v>
      </c>
      <c r="G151" s="1">
        <f t="shared" si="8"/>
        <v>57.620000000000005</v>
      </c>
      <c r="H151" s="1">
        <f>MATCH(持股比率!A151,董監!A:A,0)</f>
        <v>151</v>
      </c>
      <c r="I151" s="3">
        <v>1104003.72</v>
      </c>
      <c r="J151" s="3">
        <v>-64</v>
      </c>
      <c r="K151" s="28">
        <f t="shared" si="9"/>
        <v>63613</v>
      </c>
      <c r="L151" s="27">
        <f t="shared" si="10"/>
        <v>-0.1</v>
      </c>
      <c r="M151" s="3">
        <v>62.08</v>
      </c>
      <c r="N151" s="29">
        <f t="shared" si="11"/>
        <v>-3.9731200000000001E-2</v>
      </c>
      <c r="O151" s="3">
        <v>-1.41</v>
      </c>
      <c r="P151" s="3" t="str">
        <f ca="1">IF(COUNTIF(股期對照!A:A,持股比率!B151)=2,B151&amp;"-m",IF(COUNTIF(股期對照!A:A,持股比率!B151)=1,B151&amp;"-F",B151))</f>
        <v>程泰</v>
      </c>
      <c r="Q151" s="3" t="s">
        <v>6552</v>
      </c>
      <c r="T151" s="1" t="s">
        <v>145</v>
      </c>
      <c r="U151" s="1" t="s">
        <v>1907</v>
      </c>
      <c r="V151" s="1">
        <v>0.22</v>
      </c>
      <c r="W151" s="1">
        <v>0</v>
      </c>
      <c r="X151" s="1">
        <v>0</v>
      </c>
      <c r="Y151" s="1">
        <v>42.16</v>
      </c>
      <c r="Z151" s="1">
        <v>57.620000000000005</v>
      </c>
      <c r="AA151" s="1">
        <v>151</v>
      </c>
      <c r="AB151" s="1">
        <v>1104003.72</v>
      </c>
      <c r="AC151" s="1">
        <v>-64</v>
      </c>
      <c r="AD151" s="1">
        <v>63613</v>
      </c>
      <c r="AE151" s="1">
        <v>-0.1</v>
      </c>
      <c r="AF151" s="1">
        <v>62.08</v>
      </c>
      <c r="AG151" s="1">
        <v>-3.9731200000000001E-2</v>
      </c>
      <c r="AH151" s="1">
        <v>-1.41</v>
      </c>
      <c r="AI151" s="1" t="s">
        <v>1907</v>
      </c>
      <c r="AJ151" s="1" t="s">
        <v>3525</v>
      </c>
    </row>
    <row r="152" spans="1:36" x14ac:dyDescent="0.25">
      <c r="A152" s="2" t="s">
        <v>146</v>
      </c>
      <c r="B152" s="3" t="s">
        <v>4801</v>
      </c>
      <c r="C152" s="3">
        <v>1.66</v>
      </c>
      <c r="D152" s="3">
        <v>0</v>
      </c>
      <c r="E152" s="3">
        <v>0</v>
      </c>
      <c r="F152" s="1">
        <f>IF(INDEX(董監!D:D,H152)=0,INDEX(董監!C:C,H152),INDEX(董監!D:D,H152))</f>
        <v>26</v>
      </c>
      <c r="G152" s="1">
        <f t="shared" si="8"/>
        <v>72.34</v>
      </c>
      <c r="H152" s="1">
        <f>MATCH(持股比率!A152,董監!A:A,0)</f>
        <v>152</v>
      </c>
      <c r="I152" s="3">
        <v>1224705.33</v>
      </c>
      <c r="J152" s="3">
        <v>344</v>
      </c>
      <c r="K152" s="28">
        <f t="shared" si="9"/>
        <v>88595</v>
      </c>
      <c r="L152" s="27">
        <f t="shared" si="10"/>
        <v>0.4</v>
      </c>
      <c r="M152" s="3">
        <v>12.18</v>
      </c>
      <c r="N152" s="29">
        <f t="shared" si="11"/>
        <v>4.1899199999999998E-2</v>
      </c>
      <c r="O152" s="3">
        <v>-22.71</v>
      </c>
      <c r="P152" s="3" t="str">
        <f ca="1">IF(COUNTIF(股期對照!A:A,持股比率!B152)=2,B152&amp;"-m",IF(COUNTIF(股期對照!A:A,持股比率!B152)=1,B152&amp;"-F",B152))</f>
        <v>精剛</v>
      </c>
      <c r="Q152" s="3" t="s">
        <v>4759</v>
      </c>
      <c r="T152" s="1" t="s">
        <v>146</v>
      </c>
      <c r="U152" s="1" t="s">
        <v>1908</v>
      </c>
      <c r="V152" s="1">
        <v>1.66</v>
      </c>
      <c r="W152" s="1">
        <v>0</v>
      </c>
      <c r="X152" s="1">
        <v>0</v>
      </c>
      <c r="Y152" s="1">
        <v>26</v>
      </c>
      <c r="Z152" s="1">
        <v>72.34</v>
      </c>
      <c r="AA152" s="1">
        <v>152</v>
      </c>
      <c r="AB152" s="1">
        <v>1224705.33</v>
      </c>
      <c r="AC152" s="1">
        <v>344</v>
      </c>
      <c r="AD152" s="1">
        <v>88595</v>
      </c>
      <c r="AE152" s="1">
        <v>0.4</v>
      </c>
      <c r="AF152" s="1">
        <v>12.18</v>
      </c>
      <c r="AG152" s="1">
        <v>4.1899199999999998E-2</v>
      </c>
      <c r="AH152" s="1">
        <v>-22.71</v>
      </c>
      <c r="AI152" s="1" t="s">
        <v>1908</v>
      </c>
      <c r="AJ152" s="1" t="s">
        <v>3516</v>
      </c>
    </row>
    <row r="153" spans="1:36" x14ac:dyDescent="0.25">
      <c r="A153" s="2" t="s">
        <v>147</v>
      </c>
      <c r="B153" s="3" t="s">
        <v>5084</v>
      </c>
      <c r="C153" s="3">
        <v>1.1100000000000001</v>
      </c>
      <c r="D153" s="3">
        <v>0</v>
      </c>
      <c r="E153" s="3">
        <v>0.22</v>
      </c>
      <c r="F153" s="1">
        <f>IF(INDEX(董監!D:D,H153)=0,INDEX(董監!C:C,H153),INDEX(董監!D:D,H153))</f>
        <v>14.32</v>
      </c>
      <c r="G153" s="1">
        <f t="shared" si="8"/>
        <v>84.35</v>
      </c>
      <c r="H153" s="1">
        <f>MATCH(持股比率!A153,董監!A:A,0)</f>
        <v>153</v>
      </c>
      <c r="I153" s="3">
        <v>841572.25</v>
      </c>
      <c r="J153" s="3">
        <v>201</v>
      </c>
      <c r="K153" s="28">
        <f t="shared" si="9"/>
        <v>70987</v>
      </c>
      <c r="L153" s="27">
        <f t="shared" si="10"/>
        <v>0.3</v>
      </c>
      <c r="M153" s="3">
        <v>43.02</v>
      </c>
      <c r="N153" s="29">
        <f t="shared" si="11"/>
        <v>8.6470200000000011E-2</v>
      </c>
      <c r="O153" s="3">
        <v>2.82</v>
      </c>
      <c r="P153" s="3" t="str">
        <f ca="1">IF(COUNTIF(股期對照!A:A,持股比率!B153)=2,B153&amp;"-m",IF(COUNTIF(股期對照!A:A,持股比率!B153)=1,B153&amp;"-F",B153))</f>
        <v>和勤</v>
      </c>
      <c r="Q153" s="3" t="s">
        <v>4745</v>
      </c>
      <c r="T153" s="1" t="s">
        <v>147</v>
      </c>
      <c r="U153" s="1" t="s">
        <v>1909</v>
      </c>
      <c r="V153" s="1">
        <v>1.1100000000000001</v>
      </c>
      <c r="W153" s="1">
        <v>0</v>
      </c>
      <c r="X153" s="1">
        <v>0.22</v>
      </c>
      <c r="Y153" s="1">
        <v>14.32</v>
      </c>
      <c r="Z153" s="1">
        <v>84.35</v>
      </c>
      <c r="AA153" s="1">
        <v>153</v>
      </c>
      <c r="AB153" s="1">
        <v>841572.25</v>
      </c>
      <c r="AC153" s="1">
        <v>201</v>
      </c>
      <c r="AD153" s="1">
        <v>70987</v>
      </c>
      <c r="AE153" s="1">
        <v>0.3</v>
      </c>
      <c r="AF153" s="1">
        <v>43.02</v>
      </c>
      <c r="AG153" s="1">
        <v>8.6470200000000011E-2</v>
      </c>
      <c r="AH153" s="1">
        <v>2.82</v>
      </c>
      <c r="AI153" s="1" t="s">
        <v>1909</v>
      </c>
      <c r="AJ153" s="1" t="s">
        <v>3530</v>
      </c>
    </row>
    <row r="154" spans="1:36" x14ac:dyDescent="0.25">
      <c r="A154" s="2" t="s">
        <v>148</v>
      </c>
      <c r="B154" s="3" t="s">
        <v>5085</v>
      </c>
      <c r="C154" s="3">
        <v>25.65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8"/>
        <v>43.180000000000007</v>
      </c>
      <c r="H154" s="1">
        <f>MATCH(持股比率!A154,董監!A:A,0)</f>
        <v>154</v>
      </c>
      <c r="I154" s="3">
        <v>653566.18000000005</v>
      </c>
      <c r="J154" s="3">
        <v>-152</v>
      </c>
      <c r="K154" s="28">
        <f t="shared" si="9"/>
        <v>28221</v>
      </c>
      <c r="L154" s="27">
        <f t="shared" si="10"/>
        <v>-0.5</v>
      </c>
      <c r="M154" s="3">
        <v>26.73</v>
      </c>
      <c r="N154" s="29">
        <f t="shared" si="11"/>
        <v>-4.0629600000000002E-2</v>
      </c>
      <c r="O154" s="3">
        <v>-9.82</v>
      </c>
      <c r="P154" s="3" t="str">
        <f ca="1">IF(COUNTIF(股期對照!A:A,持股比率!B154)=2,B154&amp;"-m",IF(COUNTIF(股期對照!A:A,持股比率!B154)=1,B154&amp;"-F",B154))</f>
        <v>吉茂</v>
      </c>
      <c r="Q154" s="3" t="s">
        <v>4744</v>
      </c>
      <c r="T154" s="1" t="s">
        <v>148</v>
      </c>
      <c r="U154" s="1" t="s">
        <v>1910</v>
      </c>
      <c r="V154" s="1">
        <v>25.65</v>
      </c>
      <c r="W154" s="1">
        <v>0.02</v>
      </c>
      <c r="X154" s="1">
        <v>0</v>
      </c>
      <c r="Y154" s="1">
        <v>31.15</v>
      </c>
      <c r="Z154" s="1">
        <v>43.180000000000007</v>
      </c>
      <c r="AA154" s="1">
        <v>154</v>
      </c>
      <c r="AB154" s="1">
        <v>653566.18000000005</v>
      </c>
      <c r="AC154" s="1">
        <v>-152</v>
      </c>
      <c r="AD154" s="1">
        <v>28221</v>
      </c>
      <c r="AE154" s="1">
        <v>-0.5</v>
      </c>
      <c r="AF154" s="1">
        <v>26.73</v>
      </c>
      <c r="AG154" s="1">
        <v>-4.0629600000000002E-2</v>
      </c>
      <c r="AH154" s="1">
        <v>-9.82</v>
      </c>
      <c r="AI154" s="1" t="s">
        <v>1910</v>
      </c>
      <c r="AJ154" s="1" t="s">
        <v>3525</v>
      </c>
    </row>
    <row r="155" spans="1:36" x14ac:dyDescent="0.25">
      <c r="A155" s="2" t="s">
        <v>149</v>
      </c>
      <c r="B155" s="3" t="s">
        <v>5086</v>
      </c>
      <c r="C155" s="3">
        <v>6.46</v>
      </c>
      <c r="D155" s="3">
        <v>0</v>
      </c>
      <c r="E155" s="3">
        <v>0.93</v>
      </c>
      <c r="F155" s="1">
        <f>IF(INDEX(董監!D:D,H155)=0,INDEX(董監!C:C,H155),INDEX(董監!D:D,H155))</f>
        <v>22.81</v>
      </c>
      <c r="G155" s="1">
        <f t="shared" si="8"/>
        <v>69.8</v>
      </c>
      <c r="H155" s="1">
        <f>MATCH(持股比率!A155,董監!A:A,0)</f>
        <v>155</v>
      </c>
      <c r="I155" s="3">
        <v>1106175.19</v>
      </c>
      <c r="J155" s="3">
        <v>-1412</v>
      </c>
      <c r="K155" s="28">
        <f t="shared" si="9"/>
        <v>77211</v>
      </c>
      <c r="L155" s="27">
        <f t="shared" si="10"/>
        <v>-1.8</v>
      </c>
      <c r="M155" s="3">
        <v>72.92</v>
      </c>
      <c r="N155" s="29">
        <f t="shared" si="11"/>
        <v>-1.0296304000000001</v>
      </c>
      <c r="O155" s="3">
        <v>-13.6</v>
      </c>
      <c r="P155" s="3" t="str">
        <f ca="1">IF(COUNTIF(股期對照!A:A,持股比率!B155)=2,B155&amp;"-m",IF(COUNTIF(股期對照!A:A,持股比率!B155)=1,B155&amp;"-F",B155))</f>
        <v>永冠-KY</v>
      </c>
      <c r="Q155" s="3" t="s">
        <v>4744</v>
      </c>
      <c r="T155" s="1" t="s">
        <v>149</v>
      </c>
      <c r="U155" s="1" t="s">
        <v>1911</v>
      </c>
      <c r="V155" s="1">
        <v>6.46</v>
      </c>
      <c r="W155" s="1">
        <v>0</v>
      </c>
      <c r="X155" s="1">
        <v>0.93</v>
      </c>
      <c r="Y155" s="1">
        <v>22.81</v>
      </c>
      <c r="Z155" s="1">
        <v>69.8</v>
      </c>
      <c r="AA155" s="1">
        <v>155</v>
      </c>
      <c r="AB155" s="1">
        <v>1106175.19</v>
      </c>
      <c r="AC155" s="1">
        <v>-1412</v>
      </c>
      <c r="AD155" s="1">
        <v>77211</v>
      </c>
      <c r="AE155" s="1">
        <v>-1.8</v>
      </c>
      <c r="AF155" s="1">
        <v>72.92</v>
      </c>
      <c r="AG155" s="1">
        <v>-1.0296304000000001</v>
      </c>
      <c r="AH155" s="1">
        <v>-13.6</v>
      </c>
      <c r="AI155" s="1" t="s">
        <v>1911</v>
      </c>
      <c r="AJ155" s="1" t="s">
        <v>3525</v>
      </c>
    </row>
    <row r="156" spans="1:36" x14ac:dyDescent="0.25">
      <c r="A156" s="2" t="s">
        <v>150</v>
      </c>
      <c r="B156" s="3" t="s">
        <v>5087</v>
      </c>
      <c r="C156" s="3">
        <v>75.05</v>
      </c>
      <c r="D156" s="3">
        <v>1.22</v>
      </c>
      <c r="E156" s="3">
        <v>0.23</v>
      </c>
      <c r="F156" s="1">
        <f>IF(INDEX(董監!D:D,H156)=0,INDEX(董監!C:C,H156),INDEX(董監!D:D,H156))</f>
        <v>4.12</v>
      </c>
      <c r="G156" s="1">
        <f t="shared" si="8"/>
        <v>19.379999999999995</v>
      </c>
      <c r="H156" s="1">
        <f>MATCH(持股比率!A156,董監!A:A,0)</f>
        <v>156</v>
      </c>
      <c r="I156" s="3">
        <v>1890249.98</v>
      </c>
      <c r="J156" s="3">
        <v>-647</v>
      </c>
      <c r="K156" s="28">
        <f t="shared" si="9"/>
        <v>36633</v>
      </c>
      <c r="L156" s="27">
        <f t="shared" si="10"/>
        <v>-1.8</v>
      </c>
      <c r="M156" s="3">
        <v>1002.15</v>
      </c>
      <c r="N156" s="29">
        <f t="shared" si="11"/>
        <v>-6.4839104999999995</v>
      </c>
      <c r="O156" s="3">
        <v>1.52</v>
      </c>
      <c r="P156" s="3" t="str">
        <f ca="1">IF(COUNTIF(股期對照!A:A,持股比率!B156)=2,B156&amp;"-m",IF(COUNTIF(股期對照!A:A,持股比率!B156)=1,B156&amp;"-F",B156))</f>
        <v>亞德客-KY-F</v>
      </c>
      <c r="Q156" s="3" t="s">
        <v>6552</v>
      </c>
      <c r="T156" s="1" t="s">
        <v>150</v>
      </c>
      <c r="U156" s="1" t="s">
        <v>1912</v>
      </c>
      <c r="V156" s="1">
        <v>75.05</v>
      </c>
      <c r="W156" s="1">
        <v>1.22</v>
      </c>
      <c r="X156" s="1">
        <v>0.23</v>
      </c>
      <c r="Y156" s="1">
        <v>4.12</v>
      </c>
      <c r="Z156" s="1">
        <v>19.379999999999995</v>
      </c>
      <c r="AA156" s="1">
        <v>156</v>
      </c>
      <c r="AB156" s="1">
        <v>1890249.98</v>
      </c>
      <c r="AC156" s="1">
        <v>-647</v>
      </c>
      <c r="AD156" s="1">
        <v>36633</v>
      </c>
      <c r="AE156" s="1">
        <v>-1.8</v>
      </c>
      <c r="AF156" s="1">
        <v>1002.15</v>
      </c>
      <c r="AG156" s="1">
        <v>-6.4839104999999995</v>
      </c>
      <c r="AH156" s="1">
        <v>1.52</v>
      </c>
      <c r="AI156" s="1" t="s">
        <v>4320</v>
      </c>
      <c r="AJ156" s="1" t="s">
        <v>3525</v>
      </c>
    </row>
    <row r="157" spans="1:36" x14ac:dyDescent="0.25">
      <c r="A157" s="2" t="s">
        <v>151</v>
      </c>
      <c r="B157" s="3" t="s">
        <v>5088</v>
      </c>
      <c r="C157" s="3">
        <v>15.56</v>
      </c>
      <c r="D157" s="3">
        <v>0</v>
      </c>
      <c r="E157" s="3">
        <v>0.3</v>
      </c>
      <c r="F157" s="1">
        <f>IF(INDEX(董監!D:D,H157)=0,INDEX(董監!C:C,H157),INDEX(董監!D:D,H157))</f>
        <v>19.11</v>
      </c>
      <c r="G157" s="1">
        <f t="shared" si="8"/>
        <v>65.03</v>
      </c>
      <c r="H157" s="1">
        <f>MATCH(持股比率!A157,董監!A:A,0)</f>
        <v>157</v>
      </c>
      <c r="I157" s="3">
        <v>331648.07</v>
      </c>
      <c r="J157" s="3">
        <v>5</v>
      </c>
      <c r="K157" s="28">
        <f t="shared" si="9"/>
        <v>21567</v>
      </c>
      <c r="L157" s="27">
        <f t="shared" si="10"/>
        <v>0</v>
      </c>
      <c r="M157" s="3">
        <v>18.09</v>
      </c>
      <c r="N157" s="29">
        <f t="shared" si="11"/>
        <v>9.0450000000000003E-4</v>
      </c>
      <c r="O157" s="3">
        <v>-2.0699999999999998</v>
      </c>
      <c r="P157" s="3" t="str">
        <f ca="1">IF(COUNTIF(股期對照!A:A,持股比率!B157)=2,B157&amp;"-m",IF(COUNTIF(股期對照!A:A,持股比率!B157)=1,B157&amp;"-F",B157))</f>
        <v>駿吉-KY</v>
      </c>
      <c r="Q157" s="3" t="s">
        <v>4744</v>
      </c>
      <c r="T157" s="1" t="s">
        <v>151</v>
      </c>
      <c r="U157" s="1" t="s">
        <v>1913</v>
      </c>
      <c r="V157" s="1">
        <v>15.56</v>
      </c>
      <c r="W157" s="1">
        <v>0</v>
      </c>
      <c r="X157" s="1">
        <v>0.3</v>
      </c>
      <c r="Y157" s="1">
        <v>19.11</v>
      </c>
      <c r="Z157" s="1">
        <v>65.03</v>
      </c>
      <c r="AA157" s="1">
        <v>157</v>
      </c>
      <c r="AB157" s="1">
        <v>331648.07</v>
      </c>
      <c r="AC157" s="1">
        <v>5</v>
      </c>
      <c r="AD157" s="1">
        <v>21567</v>
      </c>
      <c r="AE157" s="1">
        <v>0</v>
      </c>
      <c r="AF157" s="1">
        <v>18.09</v>
      </c>
      <c r="AG157" s="1">
        <v>9.0450000000000003E-4</v>
      </c>
      <c r="AH157" s="1">
        <v>-2.0699999999999998</v>
      </c>
      <c r="AI157" s="1" t="s">
        <v>1913</v>
      </c>
      <c r="AJ157" s="1" t="s">
        <v>3525</v>
      </c>
    </row>
    <row r="158" spans="1:36" x14ac:dyDescent="0.25">
      <c r="A158" s="2" t="s">
        <v>152</v>
      </c>
      <c r="B158" s="3" t="s">
        <v>5089</v>
      </c>
      <c r="C158" s="3">
        <v>37.25</v>
      </c>
      <c r="D158" s="3">
        <v>0</v>
      </c>
      <c r="E158" s="3">
        <v>0.12</v>
      </c>
      <c r="F158" s="1">
        <f>IF(INDEX(董監!D:D,H158)=0,INDEX(董監!C:C,H158),INDEX(董監!D:D,H158))</f>
        <v>5.75</v>
      </c>
      <c r="G158" s="1">
        <f t="shared" si="8"/>
        <v>56.88</v>
      </c>
      <c r="H158" s="1">
        <f>MATCH(持股比率!A158,董監!A:A,0)</f>
        <v>158</v>
      </c>
      <c r="I158" s="3">
        <v>1109782.5</v>
      </c>
      <c r="J158" s="3">
        <v>-361</v>
      </c>
      <c r="K158" s="28">
        <f t="shared" si="9"/>
        <v>63124</v>
      </c>
      <c r="L158" s="27">
        <f t="shared" si="10"/>
        <v>-0.6</v>
      </c>
      <c r="M158" s="3">
        <v>2.92</v>
      </c>
      <c r="N158" s="29">
        <f t="shared" si="11"/>
        <v>-1.0541199999999999E-2</v>
      </c>
      <c r="O158" s="3">
        <v>-6.73</v>
      </c>
      <c r="P158" s="3" t="str">
        <f ca="1">IF(COUNTIF(股期對照!A:A,持股比率!B158)=2,B158&amp;"-m",IF(COUNTIF(股期對照!A:A,持股比率!B158)=1,B158&amp;"-F",B158))</f>
        <v>英瑞-KY</v>
      </c>
      <c r="Q158" s="3" t="s">
        <v>4741</v>
      </c>
      <c r="T158" s="1" t="s">
        <v>152</v>
      </c>
      <c r="U158" s="1" t="s">
        <v>1914</v>
      </c>
      <c r="V158" s="1">
        <v>37.25</v>
      </c>
      <c r="W158" s="1">
        <v>0</v>
      </c>
      <c r="X158" s="1">
        <v>0.12</v>
      </c>
      <c r="Y158" s="1">
        <v>5.75</v>
      </c>
      <c r="Z158" s="1">
        <v>56.88</v>
      </c>
      <c r="AA158" s="1">
        <v>158</v>
      </c>
      <c r="AB158" s="1">
        <v>1109782.5</v>
      </c>
      <c r="AC158" s="1">
        <v>-361</v>
      </c>
      <c r="AD158" s="1">
        <v>63124</v>
      </c>
      <c r="AE158" s="1">
        <v>-0.6</v>
      </c>
      <c r="AF158" s="1">
        <v>2.92</v>
      </c>
      <c r="AG158" s="1">
        <v>-1.0541199999999999E-2</v>
      </c>
      <c r="AH158" s="1">
        <v>-6.73</v>
      </c>
      <c r="AI158" s="1" t="s">
        <v>1914</v>
      </c>
      <c r="AJ158" s="1" t="s">
        <v>3520</v>
      </c>
    </row>
    <row r="159" spans="1:36" x14ac:dyDescent="0.25">
      <c r="A159" s="2" t="s">
        <v>153</v>
      </c>
      <c r="B159" s="3" t="s">
        <v>5090</v>
      </c>
      <c r="C159" s="3">
        <v>2.2400000000000002</v>
      </c>
      <c r="D159" s="3">
        <v>0</v>
      </c>
      <c r="E159" s="3">
        <v>0.24</v>
      </c>
      <c r="F159" s="1">
        <f>IF(INDEX(董監!D:D,H159)=0,INDEX(董監!C:C,H159),INDEX(董監!D:D,H159))</f>
        <v>14.06</v>
      </c>
      <c r="G159" s="1">
        <f t="shared" si="8"/>
        <v>83.460000000000008</v>
      </c>
      <c r="H159" s="1">
        <f>MATCH(持股比率!A159,董監!A:A,0)</f>
        <v>159</v>
      </c>
      <c r="I159" s="3">
        <v>352178.99</v>
      </c>
      <c r="J159" s="3">
        <v>88</v>
      </c>
      <c r="K159" s="28">
        <f t="shared" si="9"/>
        <v>29393</v>
      </c>
      <c r="L159" s="27">
        <f t="shared" si="10"/>
        <v>0.3</v>
      </c>
      <c r="M159" s="3">
        <v>93.99</v>
      </c>
      <c r="N159" s="29">
        <f t="shared" si="11"/>
        <v>8.2711199999999985E-2</v>
      </c>
      <c r="O159" s="3">
        <v>-9.76</v>
      </c>
      <c r="P159" s="3" t="str">
        <f ca="1">IF(COUNTIF(股期對照!A:A,持股比率!B159)=2,B159&amp;"-m",IF(COUNTIF(股期對照!A:A,持股比率!B159)=1,B159&amp;"-F",B159))</f>
        <v>祺驊</v>
      </c>
      <c r="Q159" s="3" t="s">
        <v>6559</v>
      </c>
      <c r="T159" s="1" t="s">
        <v>153</v>
      </c>
      <c r="U159" s="1" t="s">
        <v>1915</v>
      </c>
      <c r="V159" s="1">
        <v>2.2400000000000002</v>
      </c>
      <c r="W159" s="1">
        <v>0</v>
      </c>
      <c r="X159" s="1">
        <v>0.24</v>
      </c>
      <c r="Y159" s="1">
        <v>14.06</v>
      </c>
      <c r="Z159" s="1">
        <v>83.460000000000008</v>
      </c>
      <c r="AA159" s="1">
        <v>159</v>
      </c>
      <c r="AB159" s="1">
        <v>352178.99</v>
      </c>
      <c r="AC159" s="1">
        <v>88</v>
      </c>
      <c r="AD159" s="1">
        <v>29393</v>
      </c>
      <c r="AE159" s="1">
        <v>0.3</v>
      </c>
      <c r="AF159" s="1">
        <v>93.99</v>
      </c>
      <c r="AG159" s="1">
        <v>8.2711199999999985E-2</v>
      </c>
      <c r="AH159" s="1">
        <v>-9.76</v>
      </c>
      <c r="AI159" s="1" t="s">
        <v>1915</v>
      </c>
      <c r="AJ159" s="1" t="s">
        <v>3527</v>
      </c>
    </row>
    <row r="160" spans="1:36" x14ac:dyDescent="0.25">
      <c r="A160" s="2" t="s">
        <v>154</v>
      </c>
      <c r="B160" s="3" t="s">
        <v>5091</v>
      </c>
      <c r="C160" s="3">
        <v>0.77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83.960000000000008</v>
      </c>
      <c r="H160" s="1">
        <f>MATCH(持股比率!A160,董監!A:A,0)</f>
        <v>160</v>
      </c>
      <c r="I160" s="3">
        <v>471481.34</v>
      </c>
      <c r="J160" s="3">
        <v>3</v>
      </c>
      <c r="K160" s="28">
        <f t="shared" si="9"/>
        <v>39586</v>
      </c>
      <c r="L160" s="27">
        <f t="shared" si="10"/>
        <v>0</v>
      </c>
      <c r="M160" s="3">
        <v>28.67</v>
      </c>
      <c r="N160" s="29">
        <f t="shared" si="11"/>
        <v>8.6010000000000004E-4</v>
      </c>
      <c r="O160" s="3">
        <v>-5.0999999999999996</v>
      </c>
      <c r="P160" s="3" t="str">
        <f ca="1">IF(COUNTIF(股期對照!A:A,持股比率!B160)=2,B160&amp;"-m",IF(COUNTIF(股期對照!A:A,持股比率!B160)=1,B160&amp;"-F",B160))</f>
        <v>川寶</v>
      </c>
      <c r="Q160" s="3" t="s">
        <v>6560</v>
      </c>
      <c r="T160" s="1" t="s">
        <v>154</v>
      </c>
      <c r="U160" s="1" t="s">
        <v>1916</v>
      </c>
      <c r="V160" s="1">
        <v>0.77</v>
      </c>
      <c r="W160" s="1">
        <v>0</v>
      </c>
      <c r="X160" s="1">
        <v>0</v>
      </c>
      <c r="Y160" s="1">
        <v>15.27</v>
      </c>
      <c r="Z160" s="1">
        <v>83.960000000000008</v>
      </c>
      <c r="AA160" s="1">
        <v>160</v>
      </c>
      <c r="AB160" s="1">
        <v>471481.34</v>
      </c>
      <c r="AC160" s="1">
        <v>3</v>
      </c>
      <c r="AD160" s="1">
        <v>39586</v>
      </c>
      <c r="AE160" s="1">
        <v>0</v>
      </c>
      <c r="AF160" s="1">
        <v>28.67</v>
      </c>
      <c r="AG160" s="1">
        <v>8.6010000000000004E-4</v>
      </c>
      <c r="AH160" s="1">
        <v>-5.0999999999999996</v>
      </c>
      <c r="AI160" s="1" t="s">
        <v>1916</v>
      </c>
      <c r="AJ160" s="1" t="s">
        <v>3531</v>
      </c>
    </row>
    <row r="161" spans="1:36" x14ac:dyDescent="0.25">
      <c r="A161" s="2" t="s">
        <v>155</v>
      </c>
      <c r="B161" s="3" t="s">
        <v>5092</v>
      </c>
      <c r="C161" s="3">
        <v>7.47</v>
      </c>
      <c r="D161" s="3">
        <v>0.04</v>
      </c>
      <c r="E161" s="3">
        <v>0.34</v>
      </c>
      <c r="F161" s="1">
        <f>IF(INDEX(董監!D:D,H161)=0,INDEX(董監!C:C,H161),INDEX(董監!D:D,H161))</f>
        <v>14.1</v>
      </c>
      <c r="G161" s="1">
        <f t="shared" si="8"/>
        <v>78.05</v>
      </c>
      <c r="H161" s="1">
        <f>MATCH(持股比率!A161,董監!A:A,0)</f>
        <v>161</v>
      </c>
      <c r="I161" s="3">
        <v>811875.49</v>
      </c>
      <c r="J161" s="3">
        <v>1385</v>
      </c>
      <c r="K161" s="28">
        <f t="shared" si="9"/>
        <v>63367</v>
      </c>
      <c r="L161" s="27">
        <f t="shared" si="10"/>
        <v>2.2000000000000002</v>
      </c>
      <c r="M161" s="3">
        <v>95.97</v>
      </c>
      <c r="N161" s="29">
        <f t="shared" si="11"/>
        <v>1.3291845000000002</v>
      </c>
      <c r="O161" s="3">
        <v>4.4400000000000004</v>
      </c>
      <c r="P161" s="3" t="str">
        <f ca="1">IF(COUNTIF(股期對照!A:A,持股比率!B161)=2,B161&amp;"-m",IF(COUNTIF(股期對照!A:A,持股比率!B161)=1,B161&amp;"-F",B161))</f>
        <v>直得</v>
      </c>
      <c r="Q161" s="3" t="s">
        <v>4744</v>
      </c>
      <c r="T161" s="1" t="s">
        <v>155</v>
      </c>
      <c r="U161" s="1" t="s">
        <v>1917</v>
      </c>
      <c r="V161" s="1">
        <v>7.47</v>
      </c>
      <c r="W161" s="1">
        <v>0.04</v>
      </c>
      <c r="X161" s="1">
        <v>0.34</v>
      </c>
      <c r="Y161" s="1">
        <v>14.1</v>
      </c>
      <c r="Z161" s="1">
        <v>78.05</v>
      </c>
      <c r="AA161" s="1">
        <v>161</v>
      </c>
      <c r="AB161" s="1">
        <v>811875.49</v>
      </c>
      <c r="AC161" s="1">
        <v>1385</v>
      </c>
      <c r="AD161" s="1">
        <v>63367</v>
      </c>
      <c r="AE161" s="1">
        <v>2.2000000000000002</v>
      </c>
      <c r="AF161" s="1">
        <v>95.97</v>
      </c>
      <c r="AG161" s="1">
        <v>1.3291845000000002</v>
      </c>
      <c r="AH161" s="1">
        <v>4.4400000000000004</v>
      </c>
      <c r="AI161" s="1" t="s">
        <v>1917</v>
      </c>
      <c r="AJ161" s="1" t="s">
        <v>3525</v>
      </c>
    </row>
    <row r="162" spans="1:36" x14ac:dyDescent="0.25">
      <c r="A162" s="2" t="s">
        <v>156</v>
      </c>
      <c r="B162" s="3" t="s">
        <v>5093</v>
      </c>
      <c r="C162" s="3">
        <v>7.04</v>
      </c>
      <c r="D162" s="3">
        <v>0.21</v>
      </c>
      <c r="E162" s="3">
        <v>0.5</v>
      </c>
      <c r="F162" s="1">
        <f>IF(INDEX(董監!D:D,H162)=0,INDEX(董監!C:C,H162),INDEX(董監!D:D,H162))</f>
        <v>9.15</v>
      </c>
      <c r="G162" s="1">
        <f t="shared" si="8"/>
        <v>83.1</v>
      </c>
      <c r="H162" s="1">
        <f>MATCH(持股比率!A162,董監!A:A,0)</f>
        <v>162</v>
      </c>
      <c r="I162" s="3">
        <v>1334442.54</v>
      </c>
      <c r="J162" s="3">
        <v>2991</v>
      </c>
      <c r="K162" s="28">
        <f t="shared" si="9"/>
        <v>110892</v>
      </c>
      <c r="L162" s="27">
        <f t="shared" si="10"/>
        <v>2.7</v>
      </c>
      <c r="M162" s="3">
        <v>86.2</v>
      </c>
      <c r="N162" s="29">
        <f t="shared" si="11"/>
        <v>2.5782419999999999</v>
      </c>
      <c r="O162" s="3">
        <v>1.68</v>
      </c>
      <c r="P162" s="3" t="str">
        <f ca="1">IF(COUNTIF(股期對照!A:A,持股比率!B162)=2,B162&amp;"-m",IF(COUNTIF(股期對照!A:A,持股比率!B162)=1,B162&amp;"-F",B162))</f>
        <v>岱宇</v>
      </c>
      <c r="Q162" s="3" t="s">
        <v>6561</v>
      </c>
      <c r="T162" s="1" t="s">
        <v>156</v>
      </c>
      <c r="U162" s="1" t="s">
        <v>1918</v>
      </c>
      <c r="V162" s="1">
        <v>7.04</v>
      </c>
      <c r="W162" s="1">
        <v>0.21</v>
      </c>
      <c r="X162" s="1">
        <v>0.5</v>
      </c>
      <c r="Y162" s="1">
        <v>9.15</v>
      </c>
      <c r="Z162" s="1">
        <v>83.1</v>
      </c>
      <c r="AA162" s="1">
        <v>162</v>
      </c>
      <c r="AB162" s="1">
        <v>1334442.54</v>
      </c>
      <c r="AC162" s="1">
        <v>2991</v>
      </c>
      <c r="AD162" s="1">
        <v>110892</v>
      </c>
      <c r="AE162" s="1">
        <v>2.7</v>
      </c>
      <c r="AF162" s="1">
        <v>86.2</v>
      </c>
      <c r="AG162" s="1">
        <v>2.5782419999999999</v>
      </c>
      <c r="AH162" s="1">
        <v>1.68</v>
      </c>
      <c r="AI162" s="1" t="s">
        <v>1918</v>
      </c>
      <c r="AJ162" s="1" t="s">
        <v>3527</v>
      </c>
    </row>
    <row r="163" spans="1:36" x14ac:dyDescent="0.25">
      <c r="A163" s="2" t="s">
        <v>157</v>
      </c>
      <c r="B163" s="3" t="s">
        <v>5094</v>
      </c>
      <c r="C163" s="3">
        <v>12.3</v>
      </c>
      <c r="D163" s="3">
        <v>0</v>
      </c>
      <c r="E163" s="3">
        <v>0.41</v>
      </c>
      <c r="F163" s="1">
        <f>IF(INDEX(董監!D:D,H163)=0,INDEX(董監!C:C,H163),INDEX(董監!D:D,H163))</f>
        <v>8.43</v>
      </c>
      <c r="G163" s="1">
        <f t="shared" si="8"/>
        <v>78.86</v>
      </c>
      <c r="H163" s="1">
        <f>MATCH(持股比率!A163,董監!A:A,0)</f>
        <v>163</v>
      </c>
      <c r="I163" s="3">
        <v>762797.64</v>
      </c>
      <c r="J163" s="3">
        <v>142</v>
      </c>
      <c r="K163" s="28">
        <f t="shared" si="9"/>
        <v>60154</v>
      </c>
      <c r="L163" s="27">
        <f t="shared" si="10"/>
        <v>0.2</v>
      </c>
      <c r="M163" s="3">
        <v>39.25</v>
      </c>
      <c r="N163" s="29">
        <f t="shared" si="11"/>
        <v>5.5735E-2</v>
      </c>
      <c r="O163" s="3">
        <v>-0.61</v>
      </c>
      <c r="P163" s="3" t="str">
        <f ca="1">IF(COUNTIF(股期對照!A:A,持股比率!B163)=2,B163&amp;"-m",IF(COUNTIF(股期對照!A:A,持股比率!B163)=1,B163&amp;"-F",B163))</f>
        <v>宏佳騰</v>
      </c>
      <c r="Q163" s="3" t="s">
        <v>4744</v>
      </c>
      <c r="T163" s="1" t="s">
        <v>157</v>
      </c>
      <c r="U163" s="1" t="s">
        <v>1919</v>
      </c>
      <c r="V163" s="1">
        <v>12.3</v>
      </c>
      <c r="W163" s="1">
        <v>0</v>
      </c>
      <c r="X163" s="1">
        <v>0.41</v>
      </c>
      <c r="Y163" s="1">
        <v>8.43</v>
      </c>
      <c r="Z163" s="1">
        <v>78.86</v>
      </c>
      <c r="AA163" s="1">
        <v>163</v>
      </c>
      <c r="AB163" s="1">
        <v>762797.64</v>
      </c>
      <c r="AC163" s="1">
        <v>142</v>
      </c>
      <c r="AD163" s="1">
        <v>60154</v>
      </c>
      <c r="AE163" s="1">
        <v>0.2</v>
      </c>
      <c r="AF163" s="1">
        <v>39.25</v>
      </c>
      <c r="AG163" s="1">
        <v>5.5735E-2</v>
      </c>
      <c r="AH163" s="1">
        <v>-0.61</v>
      </c>
      <c r="AI163" s="1" t="s">
        <v>1919</v>
      </c>
      <c r="AJ163" s="1" t="s">
        <v>3525</v>
      </c>
    </row>
    <row r="164" spans="1:36" x14ac:dyDescent="0.25">
      <c r="A164" s="2" t="s">
        <v>158</v>
      </c>
      <c r="B164" s="3" t="s">
        <v>5095</v>
      </c>
      <c r="C164" s="3">
        <v>1.1599999999999999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8"/>
        <v>82.38</v>
      </c>
      <c r="H164" s="1">
        <f>MATCH(持股比率!A164,董監!A:A,0)</f>
        <v>164</v>
      </c>
      <c r="I164" s="3">
        <v>1916880</v>
      </c>
      <c r="J164" s="3">
        <v>-41</v>
      </c>
      <c r="K164" s="28">
        <f t="shared" si="9"/>
        <v>157913</v>
      </c>
      <c r="L164" s="27">
        <f t="shared" si="10"/>
        <v>0</v>
      </c>
      <c r="M164" s="3">
        <v>29.87</v>
      </c>
      <c r="N164" s="29">
        <f t="shared" si="11"/>
        <v>-1.2246700000000001E-2</v>
      </c>
      <c r="O164" s="3">
        <v>-19.25</v>
      </c>
      <c r="P164" s="3" t="str">
        <f ca="1">IF(COUNTIF(股期對照!A:A,持股比率!B164)=2,B164&amp;"-m",IF(COUNTIF(股期對照!A:A,持股比率!B164)=1,B164&amp;"-F",B164))</f>
        <v>華電</v>
      </c>
      <c r="Q164" s="3" t="s">
        <v>6562</v>
      </c>
      <c r="T164" s="1" t="s">
        <v>158</v>
      </c>
      <c r="U164" s="1" t="s">
        <v>1920</v>
      </c>
      <c r="V164" s="1">
        <v>1.1599999999999999</v>
      </c>
      <c r="W164" s="1">
        <v>0</v>
      </c>
      <c r="X164" s="1">
        <v>0</v>
      </c>
      <c r="Y164" s="1">
        <v>16.46</v>
      </c>
      <c r="Z164" s="1">
        <v>82.38</v>
      </c>
      <c r="AA164" s="1">
        <v>164</v>
      </c>
      <c r="AB164" s="1">
        <v>1916880</v>
      </c>
      <c r="AC164" s="1">
        <v>-41</v>
      </c>
      <c r="AD164" s="1">
        <v>157913</v>
      </c>
      <c r="AE164" s="1">
        <v>0</v>
      </c>
      <c r="AF164" s="1">
        <v>29.87</v>
      </c>
      <c r="AG164" s="1">
        <v>-1.2246700000000001E-2</v>
      </c>
      <c r="AH164" s="1">
        <v>-19.25</v>
      </c>
      <c r="AI164" s="1" t="s">
        <v>1920</v>
      </c>
      <c r="AJ164" s="1" t="s">
        <v>3532</v>
      </c>
    </row>
    <row r="165" spans="1:36" x14ac:dyDescent="0.25">
      <c r="A165" s="2" t="s">
        <v>159</v>
      </c>
      <c r="B165" s="3" t="s">
        <v>5096</v>
      </c>
      <c r="C165" s="3">
        <v>11.35</v>
      </c>
      <c r="D165" s="3">
        <v>0.21</v>
      </c>
      <c r="E165" s="3">
        <v>0</v>
      </c>
      <c r="F165" s="1">
        <f>IF(INDEX(董監!D:D,H165)=0,INDEX(董監!C:C,H165),INDEX(董監!D:D,H165))</f>
        <v>5.57</v>
      </c>
      <c r="G165" s="1">
        <f t="shared" si="8"/>
        <v>82.87</v>
      </c>
      <c r="H165" s="1">
        <f>MATCH(持股比率!A165,董監!A:A,0)</f>
        <v>165</v>
      </c>
      <c r="I165" s="3">
        <v>3872000</v>
      </c>
      <c r="J165" s="3">
        <v>-2719</v>
      </c>
      <c r="K165" s="28">
        <f t="shared" si="9"/>
        <v>320873</v>
      </c>
      <c r="L165" s="27">
        <f t="shared" si="10"/>
        <v>-0.8</v>
      </c>
      <c r="M165" s="3">
        <v>28.39</v>
      </c>
      <c r="N165" s="29">
        <f t="shared" si="11"/>
        <v>-0.7719241</v>
      </c>
      <c r="O165" s="3">
        <v>-0.84</v>
      </c>
      <c r="P165" s="3" t="str">
        <f ca="1">IF(COUNTIF(股期對照!A:A,持股比率!B165)=2,B165&amp;"-m",IF(COUNTIF(股期對照!A:A,持股比率!B165)=1,B165&amp;"-F",B165))</f>
        <v>聲寶</v>
      </c>
      <c r="Q165" s="3" t="s">
        <v>6563</v>
      </c>
      <c r="T165" s="1" t="s">
        <v>159</v>
      </c>
      <c r="U165" s="1" t="s">
        <v>1921</v>
      </c>
      <c r="V165" s="1">
        <v>11.35</v>
      </c>
      <c r="W165" s="1">
        <v>0.21</v>
      </c>
      <c r="X165" s="1">
        <v>0</v>
      </c>
      <c r="Y165" s="1">
        <v>5.57</v>
      </c>
      <c r="Z165" s="1">
        <v>82.87</v>
      </c>
      <c r="AA165" s="1">
        <v>165</v>
      </c>
      <c r="AB165" s="1">
        <v>3872000</v>
      </c>
      <c r="AC165" s="1">
        <v>-2719</v>
      </c>
      <c r="AD165" s="1">
        <v>320873</v>
      </c>
      <c r="AE165" s="1">
        <v>-0.8</v>
      </c>
      <c r="AF165" s="1">
        <v>28.39</v>
      </c>
      <c r="AG165" s="1">
        <v>-0.7719241</v>
      </c>
      <c r="AH165" s="1">
        <v>-0.84</v>
      </c>
      <c r="AI165" s="1" t="s">
        <v>1921</v>
      </c>
      <c r="AJ165" s="1" t="s">
        <v>3533</v>
      </c>
    </row>
    <row r="166" spans="1:36" x14ac:dyDescent="0.25">
      <c r="A166" s="2" t="s">
        <v>160</v>
      </c>
      <c r="B166" s="3" t="s">
        <v>4803</v>
      </c>
      <c r="C166" s="3">
        <v>21.43</v>
      </c>
      <c r="D166" s="3">
        <v>0</v>
      </c>
      <c r="E166" s="3">
        <v>3.18</v>
      </c>
      <c r="F166" s="1">
        <f>IF(INDEX(董監!D:D,H166)=0,INDEX(董監!C:C,H166),INDEX(董監!D:D,H166))</f>
        <v>13.47</v>
      </c>
      <c r="G166" s="1">
        <f t="shared" si="8"/>
        <v>61.92</v>
      </c>
      <c r="H166" s="1">
        <f>MATCH(持股比率!A166,董監!A:A,0)</f>
        <v>166</v>
      </c>
      <c r="I166" s="3">
        <v>34313329.479999997</v>
      </c>
      <c r="J166" s="3">
        <v>-11</v>
      </c>
      <c r="K166" s="28">
        <f t="shared" si="9"/>
        <v>2124681</v>
      </c>
      <c r="L166" s="27">
        <f t="shared" si="10"/>
        <v>0</v>
      </c>
      <c r="M166" s="3">
        <v>23.69</v>
      </c>
      <c r="N166" s="29">
        <f t="shared" si="11"/>
        <v>-2.6059000000000004E-3</v>
      </c>
      <c r="O166" s="3">
        <v>-12.02</v>
      </c>
      <c r="P166" s="3" t="str">
        <f ca="1">IF(COUNTIF(股期對照!A:A,持股比率!B166)=2,B166&amp;"-m",IF(COUNTIF(股期對照!A:A,持股比率!B166)=1,B166&amp;"-F",B166))</f>
        <v>華新-F</v>
      </c>
      <c r="Q166" s="3" t="s">
        <v>4746</v>
      </c>
      <c r="T166" s="1" t="s">
        <v>160</v>
      </c>
      <c r="U166" s="1" t="s">
        <v>1922</v>
      </c>
      <c r="V166" s="1">
        <v>21.43</v>
      </c>
      <c r="W166" s="1">
        <v>0</v>
      </c>
      <c r="X166" s="1">
        <v>3.18</v>
      </c>
      <c r="Y166" s="1">
        <v>13.47</v>
      </c>
      <c r="Z166" s="1">
        <v>61.92</v>
      </c>
      <c r="AA166" s="1">
        <v>166</v>
      </c>
      <c r="AB166" s="1">
        <v>34313329.479999997</v>
      </c>
      <c r="AC166" s="1">
        <v>-11</v>
      </c>
      <c r="AD166" s="1">
        <v>2124681</v>
      </c>
      <c r="AE166" s="1">
        <v>0</v>
      </c>
      <c r="AF166" s="1">
        <v>23.69</v>
      </c>
      <c r="AG166" s="1">
        <v>-2.6059000000000004E-3</v>
      </c>
      <c r="AH166" s="1">
        <v>-12.02</v>
      </c>
      <c r="AI166" s="1" t="s">
        <v>4321</v>
      </c>
      <c r="AJ166" s="1" t="s">
        <v>3532</v>
      </c>
    </row>
    <row r="167" spans="1:36" x14ac:dyDescent="0.25">
      <c r="A167" s="2" t="s">
        <v>161</v>
      </c>
      <c r="B167" s="3" t="s">
        <v>5097</v>
      </c>
      <c r="C167" s="3">
        <v>3.5</v>
      </c>
      <c r="D167" s="3">
        <v>0.11</v>
      </c>
      <c r="E167" s="3">
        <v>0.17</v>
      </c>
      <c r="F167" s="1">
        <f>IF(INDEX(董監!D:D,H167)=0,INDEX(董監!C:C,H167),INDEX(董監!D:D,H167))</f>
        <v>33.58</v>
      </c>
      <c r="G167" s="1">
        <f t="shared" si="8"/>
        <v>62.64</v>
      </c>
      <c r="H167" s="1">
        <f>MATCH(持股比率!A167,董監!A:A,0)</f>
        <v>167</v>
      </c>
      <c r="I167" s="3">
        <v>6327735.0599999996</v>
      </c>
      <c r="J167" s="3">
        <v>193</v>
      </c>
      <c r="K167" s="28">
        <f t="shared" si="9"/>
        <v>396369</v>
      </c>
      <c r="L167" s="27">
        <f t="shared" si="10"/>
        <v>0</v>
      </c>
      <c r="M167" s="3">
        <v>24.47</v>
      </c>
      <c r="N167" s="29">
        <f t="shared" si="11"/>
        <v>4.7227100000000001E-2</v>
      </c>
      <c r="O167" s="3">
        <v>-14.26</v>
      </c>
      <c r="P167" s="3" t="str">
        <f ca="1">IF(COUNTIF(股期對照!A:A,持股比率!B167)=2,B167&amp;"-m",IF(COUNTIF(股期對照!A:A,持股比率!B167)=1,B167&amp;"-F",B167))</f>
        <v>華榮</v>
      </c>
      <c r="Q167" s="3" t="s">
        <v>6564</v>
      </c>
      <c r="T167" s="1" t="s">
        <v>161</v>
      </c>
      <c r="U167" s="1" t="s">
        <v>1923</v>
      </c>
      <c r="V167" s="1">
        <v>3.5</v>
      </c>
      <c r="W167" s="1">
        <v>0.11</v>
      </c>
      <c r="X167" s="1">
        <v>0.17</v>
      </c>
      <c r="Y167" s="1">
        <v>33.58</v>
      </c>
      <c r="Z167" s="1">
        <v>62.64</v>
      </c>
      <c r="AA167" s="1">
        <v>167</v>
      </c>
      <c r="AB167" s="1">
        <v>6327735.0599999996</v>
      </c>
      <c r="AC167" s="1">
        <v>193</v>
      </c>
      <c r="AD167" s="1">
        <v>396369</v>
      </c>
      <c r="AE167" s="1">
        <v>0</v>
      </c>
      <c r="AF167" s="1">
        <v>24.47</v>
      </c>
      <c r="AG167" s="1">
        <v>4.7227100000000001E-2</v>
      </c>
      <c r="AH167" s="1">
        <v>-14.26</v>
      </c>
      <c r="AI167" s="1" t="s">
        <v>1923</v>
      </c>
      <c r="AJ167" s="1" t="s">
        <v>3532</v>
      </c>
    </row>
    <row r="168" spans="1:36" x14ac:dyDescent="0.25">
      <c r="A168" s="2" t="s">
        <v>162</v>
      </c>
      <c r="B168" s="3" t="s">
        <v>5098</v>
      </c>
      <c r="C168" s="3">
        <v>8.26</v>
      </c>
      <c r="D168" s="3">
        <v>0</v>
      </c>
      <c r="E168" s="3">
        <v>0.73</v>
      </c>
      <c r="F168" s="1">
        <f>IF(INDEX(董監!D:D,H168)=0,INDEX(董監!C:C,H168),INDEX(董監!D:D,H168))</f>
        <v>5.35</v>
      </c>
      <c r="G168" s="1">
        <f t="shared" si="8"/>
        <v>85.66</v>
      </c>
      <c r="H168" s="1">
        <f>MATCH(持股比率!A168,董監!A:A,0)</f>
        <v>168</v>
      </c>
      <c r="I168" s="3">
        <v>5950680.2199999997</v>
      </c>
      <c r="J168" s="3">
        <v>-7307</v>
      </c>
      <c r="K168" s="28">
        <f t="shared" si="9"/>
        <v>509735</v>
      </c>
      <c r="L168" s="27">
        <f t="shared" si="10"/>
        <v>-1.4</v>
      </c>
      <c r="M168" s="3">
        <v>25.66</v>
      </c>
      <c r="N168" s="29">
        <f t="shared" si="11"/>
        <v>-1.8749761999999999</v>
      </c>
      <c r="O168" s="3">
        <v>-9.6</v>
      </c>
      <c r="P168" s="3" t="str">
        <f ca="1">IF(COUNTIF(股期對照!A:A,持股比率!B168)=2,B168&amp;"-m",IF(COUNTIF(股期對照!A:A,持股比率!B168)=1,B168&amp;"-F",B168))</f>
        <v>大亞</v>
      </c>
      <c r="Q168" s="3" t="s">
        <v>4746</v>
      </c>
      <c r="T168" s="1" t="s">
        <v>162</v>
      </c>
      <c r="U168" s="1" t="s">
        <v>1924</v>
      </c>
      <c r="V168" s="1">
        <v>8.26</v>
      </c>
      <c r="W168" s="1">
        <v>0</v>
      </c>
      <c r="X168" s="1">
        <v>0.73</v>
      </c>
      <c r="Y168" s="1">
        <v>5.35</v>
      </c>
      <c r="Z168" s="1">
        <v>85.66</v>
      </c>
      <c r="AA168" s="1">
        <v>168</v>
      </c>
      <c r="AB168" s="1">
        <v>5950680.2199999997</v>
      </c>
      <c r="AC168" s="1">
        <v>-7307</v>
      </c>
      <c r="AD168" s="1">
        <v>509735</v>
      </c>
      <c r="AE168" s="1">
        <v>-1.4</v>
      </c>
      <c r="AF168" s="1">
        <v>25.66</v>
      </c>
      <c r="AG168" s="1">
        <v>-1.8749761999999999</v>
      </c>
      <c r="AH168" s="1">
        <v>-9.6</v>
      </c>
      <c r="AI168" s="1" t="s">
        <v>1924</v>
      </c>
      <c r="AJ168" s="1" t="s">
        <v>3532</v>
      </c>
    </row>
    <row r="169" spans="1:36" x14ac:dyDescent="0.25">
      <c r="A169" s="2" t="s">
        <v>163</v>
      </c>
      <c r="B169" s="3" t="s">
        <v>5099</v>
      </c>
      <c r="C169" s="3">
        <v>10.75</v>
      </c>
      <c r="D169" s="3">
        <v>0</v>
      </c>
      <c r="E169" s="3">
        <v>0.04</v>
      </c>
      <c r="F169" s="1">
        <f>IF(INDEX(董監!D:D,H169)=0,INDEX(董監!C:C,H169),INDEX(董監!D:D,H169))</f>
        <v>8.52</v>
      </c>
      <c r="G169" s="1">
        <f t="shared" si="8"/>
        <v>80.69</v>
      </c>
      <c r="H169" s="1">
        <f>MATCH(持股比率!A169,董監!A:A,0)</f>
        <v>169</v>
      </c>
      <c r="I169" s="3">
        <v>3227357.42</v>
      </c>
      <c r="J169" s="3">
        <v>1375</v>
      </c>
      <c r="K169" s="28">
        <f t="shared" si="9"/>
        <v>260415</v>
      </c>
      <c r="L169" s="27">
        <f t="shared" si="10"/>
        <v>0.5</v>
      </c>
      <c r="M169" s="3">
        <v>10.77</v>
      </c>
      <c r="N169" s="29">
        <f t="shared" si="11"/>
        <v>0.14808750000000001</v>
      </c>
      <c r="O169" s="3">
        <v>-7.02</v>
      </c>
      <c r="P169" s="3" t="str">
        <f ca="1">IF(COUNTIF(股期對照!A:A,持股比率!B169)=2,B169&amp;"-m",IF(COUNTIF(股期對照!A:A,持股比率!B169)=1,B169&amp;"-F",B169))</f>
        <v>中電</v>
      </c>
      <c r="Q169" s="3" t="s">
        <v>6554</v>
      </c>
      <c r="T169" s="1" t="s">
        <v>163</v>
      </c>
      <c r="U169" s="1" t="s">
        <v>1925</v>
      </c>
      <c r="V169" s="1">
        <v>10.75</v>
      </c>
      <c r="W169" s="1">
        <v>0</v>
      </c>
      <c r="X169" s="1">
        <v>0.04</v>
      </c>
      <c r="Y169" s="1">
        <v>8.52</v>
      </c>
      <c r="Z169" s="1">
        <v>80.69</v>
      </c>
      <c r="AA169" s="1">
        <v>169</v>
      </c>
      <c r="AB169" s="1">
        <v>3227357.42</v>
      </c>
      <c r="AC169" s="1">
        <v>1375</v>
      </c>
      <c r="AD169" s="1">
        <v>260415</v>
      </c>
      <c r="AE169" s="1">
        <v>0.5</v>
      </c>
      <c r="AF169" s="1">
        <v>10.77</v>
      </c>
      <c r="AG169" s="1">
        <v>0.14808750000000001</v>
      </c>
      <c r="AH169" s="1">
        <v>-7.02</v>
      </c>
      <c r="AI169" s="1" t="s">
        <v>1925</v>
      </c>
      <c r="AJ169" s="1" t="s">
        <v>3525</v>
      </c>
    </row>
    <row r="170" spans="1:36" x14ac:dyDescent="0.25">
      <c r="A170" s="2" t="s">
        <v>164</v>
      </c>
      <c r="B170" s="3" t="s">
        <v>5100</v>
      </c>
      <c r="C170" s="3">
        <v>13.47</v>
      </c>
      <c r="D170" s="3">
        <v>0.01</v>
      </c>
      <c r="E170" s="3">
        <v>0.26</v>
      </c>
      <c r="F170" s="1">
        <f>IF(INDEX(董監!D:D,H170)=0,INDEX(董監!C:C,H170),INDEX(董監!D:D,H170))</f>
        <v>12.41</v>
      </c>
      <c r="G170" s="1">
        <f t="shared" si="8"/>
        <v>73.849999999999994</v>
      </c>
      <c r="H170" s="1">
        <f>MATCH(持股比率!A170,董監!A:A,0)</f>
        <v>170</v>
      </c>
      <c r="I170" s="3">
        <v>3160800.63</v>
      </c>
      <c r="J170" s="3">
        <v>6406</v>
      </c>
      <c r="K170" s="28">
        <f t="shared" si="9"/>
        <v>233425</v>
      </c>
      <c r="L170" s="27">
        <f t="shared" si="10"/>
        <v>2.7</v>
      </c>
      <c r="M170" s="3">
        <v>23.22</v>
      </c>
      <c r="N170" s="29">
        <f t="shared" si="11"/>
        <v>1.4874732000000002</v>
      </c>
      <c r="O170" s="3">
        <v>-8.3000000000000007</v>
      </c>
      <c r="P170" s="3" t="str">
        <f ca="1">IF(COUNTIF(股期對照!A:A,持股比率!B170)=2,B170&amp;"-m",IF(COUNTIF(股期對照!A:A,持股比率!B170)=1,B170&amp;"-F",B170))</f>
        <v>宏泰</v>
      </c>
      <c r="Q170" s="3" t="s">
        <v>6564</v>
      </c>
      <c r="T170" s="1" t="s">
        <v>164</v>
      </c>
      <c r="U170" s="1" t="s">
        <v>1926</v>
      </c>
      <c r="V170" s="1">
        <v>13.47</v>
      </c>
      <c r="W170" s="1">
        <v>0.01</v>
      </c>
      <c r="X170" s="1">
        <v>0.26</v>
      </c>
      <c r="Y170" s="1">
        <v>12.41</v>
      </c>
      <c r="Z170" s="1">
        <v>73.849999999999994</v>
      </c>
      <c r="AA170" s="1">
        <v>170</v>
      </c>
      <c r="AB170" s="1">
        <v>3160800.63</v>
      </c>
      <c r="AC170" s="1">
        <v>6406</v>
      </c>
      <c r="AD170" s="1">
        <v>233425</v>
      </c>
      <c r="AE170" s="1">
        <v>2.7</v>
      </c>
      <c r="AF170" s="1">
        <v>23.22</v>
      </c>
      <c r="AG170" s="1">
        <v>1.4874732000000002</v>
      </c>
      <c r="AH170" s="1">
        <v>-8.3000000000000007</v>
      </c>
      <c r="AI170" s="1" t="s">
        <v>1926</v>
      </c>
      <c r="AJ170" s="1" t="s">
        <v>3532</v>
      </c>
    </row>
    <row r="171" spans="1:36" x14ac:dyDescent="0.25">
      <c r="A171" s="2" t="s">
        <v>165</v>
      </c>
      <c r="B171" s="3" t="s">
        <v>5101</v>
      </c>
      <c r="C171" s="3">
        <v>2.1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63.67</v>
      </c>
      <c r="H171" s="1">
        <f>MATCH(持股比率!A171,董監!A:A,0)</f>
        <v>171</v>
      </c>
      <c r="I171" s="3">
        <v>2691134.06</v>
      </c>
      <c r="J171" s="3">
        <v>-206</v>
      </c>
      <c r="K171" s="28">
        <f t="shared" si="9"/>
        <v>171345</v>
      </c>
      <c r="L171" s="27">
        <f t="shared" si="10"/>
        <v>-0.1</v>
      </c>
      <c r="M171" s="3">
        <v>32.93</v>
      </c>
      <c r="N171" s="29">
        <f t="shared" si="11"/>
        <v>-6.7835800000000002E-2</v>
      </c>
      <c r="O171" s="3">
        <v>-5.2</v>
      </c>
      <c r="P171" s="3" t="str">
        <f ca="1">IF(COUNTIF(股期對照!A:A,持股比率!B171)=2,B171&amp;"-m",IF(COUNTIF(股期對照!A:A,持股比率!B171)=1,B171&amp;"-F",B171))</f>
        <v>三洋電</v>
      </c>
      <c r="Q171" s="3" t="s">
        <v>6554</v>
      </c>
      <c r="T171" s="1" t="s">
        <v>165</v>
      </c>
      <c r="U171" s="1" t="s">
        <v>1927</v>
      </c>
      <c r="V171" s="1">
        <v>2.1</v>
      </c>
      <c r="W171" s="1">
        <v>0.02</v>
      </c>
      <c r="X171" s="1">
        <v>0</v>
      </c>
      <c r="Y171" s="1">
        <v>34.21</v>
      </c>
      <c r="Z171" s="1">
        <v>63.67</v>
      </c>
      <c r="AA171" s="1">
        <v>171</v>
      </c>
      <c r="AB171" s="1">
        <v>2691134.06</v>
      </c>
      <c r="AC171" s="1">
        <v>-206</v>
      </c>
      <c r="AD171" s="1">
        <v>171345</v>
      </c>
      <c r="AE171" s="1">
        <v>-0.1</v>
      </c>
      <c r="AF171" s="1">
        <v>32.93</v>
      </c>
      <c r="AG171" s="1">
        <v>-6.7835800000000002E-2</v>
      </c>
      <c r="AH171" s="1">
        <v>-5.2</v>
      </c>
      <c r="AI171" s="1" t="s">
        <v>1927</v>
      </c>
      <c r="AJ171" s="1" t="s">
        <v>3525</v>
      </c>
    </row>
    <row r="172" spans="1:36" x14ac:dyDescent="0.25">
      <c r="A172" s="2" t="s">
        <v>166</v>
      </c>
      <c r="B172" s="3" t="s">
        <v>5102</v>
      </c>
      <c r="C172" s="3">
        <v>0.8</v>
      </c>
      <c r="D172" s="3">
        <v>0.1</v>
      </c>
      <c r="E172" s="3">
        <v>0.11</v>
      </c>
      <c r="F172" s="1">
        <f>IF(INDEX(董監!D:D,H172)=0,INDEX(董監!C:C,H172),INDEX(董監!D:D,H172))</f>
        <v>23.34</v>
      </c>
      <c r="G172" s="1">
        <f t="shared" si="8"/>
        <v>75.650000000000006</v>
      </c>
      <c r="H172" s="1">
        <f>MATCH(持股比率!A172,董監!A:A,0)</f>
        <v>172</v>
      </c>
      <c r="I172" s="3">
        <v>1230479.6200000001</v>
      </c>
      <c r="J172" s="3">
        <v>451</v>
      </c>
      <c r="K172" s="28">
        <f t="shared" si="9"/>
        <v>93086</v>
      </c>
      <c r="L172" s="27">
        <f t="shared" si="10"/>
        <v>0.5</v>
      </c>
      <c r="M172" s="3">
        <v>35.96</v>
      </c>
      <c r="N172" s="29">
        <f t="shared" si="11"/>
        <v>0.16217960000000001</v>
      </c>
      <c r="O172" s="3">
        <v>-10.98</v>
      </c>
      <c r="P172" s="3" t="str">
        <f ca="1">IF(COUNTIF(股期對照!A:A,持股比率!B172)=2,B172&amp;"-m",IF(COUNTIF(股期對照!A:A,持股比率!B172)=1,B172&amp;"-F",B172))</f>
        <v>大山</v>
      </c>
      <c r="Q172" s="3" t="s">
        <v>4746</v>
      </c>
      <c r="T172" s="1" t="s">
        <v>166</v>
      </c>
      <c r="U172" s="1" t="s">
        <v>1928</v>
      </c>
      <c r="V172" s="1">
        <v>0.8</v>
      </c>
      <c r="W172" s="1">
        <v>0.1</v>
      </c>
      <c r="X172" s="1">
        <v>0.11</v>
      </c>
      <c r="Y172" s="1">
        <v>23.34</v>
      </c>
      <c r="Z172" s="1">
        <v>75.650000000000006</v>
      </c>
      <c r="AA172" s="1">
        <v>172</v>
      </c>
      <c r="AB172" s="1">
        <v>1230479.6200000001</v>
      </c>
      <c r="AC172" s="1">
        <v>451</v>
      </c>
      <c r="AD172" s="1">
        <v>93086</v>
      </c>
      <c r="AE172" s="1">
        <v>0.5</v>
      </c>
      <c r="AF172" s="1">
        <v>35.96</v>
      </c>
      <c r="AG172" s="1">
        <v>0.16217960000000001</v>
      </c>
      <c r="AH172" s="1">
        <v>-10.98</v>
      </c>
      <c r="AI172" s="1" t="s">
        <v>1928</v>
      </c>
      <c r="AJ172" s="1" t="s">
        <v>3532</v>
      </c>
    </row>
    <row r="173" spans="1:36" x14ac:dyDescent="0.25">
      <c r="A173" s="2" t="s">
        <v>167</v>
      </c>
      <c r="B173" s="3" t="s">
        <v>5103</v>
      </c>
      <c r="C173" s="3">
        <v>0.85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88.34</v>
      </c>
      <c r="H173" s="1">
        <f>MATCH(持股比率!A173,董監!A:A,0)</f>
        <v>173</v>
      </c>
      <c r="I173" s="3">
        <v>1941485.15</v>
      </c>
      <c r="J173" s="3">
        <v>-88</v>
      </c>
      <c r="K173" s="28">
        <f t="shared" si="9"/>
        <v>171511</v>
      </c>
      <c r="L173" s="27">
        <f t="shared" si="10"/>
        <v>-0.1</v>
      </c>
      <c r="M173" s="3">
        <v>8.6300000000000008</v>
      </c>
      <c r="N173" s="29">
        <f t="shared" si="11"/>
        <v>-7.5944000000000003E-3</v>
      </c>
      <c r="O173" s="3">
        <v>-7.09</v>
      </c>
      <c r="P173" s="3" t="str">
        <f ca="1">IF(COUNTIF(股期對照!A:A,持股比率!B173)=2,B173&amp;"-m",IF(COUNTIF(股期對照!A:A,持股比率!B173)=1,B173&amp;"-F",B173))</f>
        <v>億泰</v>
      </c>
      <c r="Q173" s="3" t="s">
        <v>4746</v>
      </c>
      <c r="T173" s="1" t="s">
        <v>167</v>
      </c>
      <c r="U173" s="1" t="s">
        <v>1929</v>
      </c>
      <c r="V173" s="1">
        <v>0.85</v>
      </c>
      <c r="W173" s="1">
        <v>0</v>
      </c>
      <c r="X173" s="1">
        <v>0</v>
      </c>
      <c r="Y173" s="1">
        <v>10.81</v>
      </c>
      <c r="Z173" s="1">
        <v>88.34</v>
      </c>
      <c r="AA173" s="1">
        <v>173</v>
      </c>
      <c r="AB173" s="1">
        <v>1941485.15</v>
      </c>
      <c r="AC173" s="1">
        <v>-88</v>
      </c>
      <c r="AD173" s="1">
        <v>171511</v>
      </c>
      <c r="AE173" s="1">
        <v>-0.1</v>
      </c>
      <c r="AF173" s="1">
        <v>8.6300000000000008</v>
      </c>
      <c r="AG173" s="1">
        <v>-7.5944000000000003E-3</v>
      </c>
      <c r="AH173" s="1">
        <v>-7.09</v>
      </c>
      <c r="AI173" s="1" t="s">
        <v>1929</v>
      </c>
      <c r="AJ173" s="1" t="s">
        <v>3532</v>
      </c>
    </row>
    <row r="174" spans="1:36" x14ac:dyDescent="0.25">
      <c r="A174" s="2" t="s">
        <v>168</v>
      </c>
      <c r="B174" s="3" t="s">
        <v>5104</v>
      </c>
      <c r="C174" s="3">
        <v>21.75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28.849999999999994</v>
      </c>
      <c r="H174" s="1">
        <f>MATCH(持股比率!A174,董監!A:A,0)</f>
        <v>174</v>
      </c>
      <c r="I174" s="3">
        <v>1442332.35</v>
      </c>
      <c r="J174" s="3">
        <v>-64</v>
      </c>
      <c r="K174" s="28">
        <f t="shared" si="9"/>
        <v>41611</v>
      </c>
      <c r="L174" s="27">
        <f t="shared" si="10"/>
        <v>-0.2</v>
      </c>
      <c r="M174" s="3">
        <v>17.68</v>
      </c>
      <c r="N174" s="29">
        <f t="shared" si="11"/>
        <v>-1.1315199999999999E-2</v>
      </c>
      <c r="O174" s="3">
        <v>-12.09</v>
      </c>
      <c r="P174" s="3" t="str">
        <f ca="1">IF(COUNTIF(股期對照!A:A,持股比率!B174)=2,B174&amp;"-m",IF(COUNTIF(股期對照!A:A,持股比率!B174)=1,B174&amp;"-F",B174))</f>
        <v>榮星</v>
      </c>
      <c r="Q174" s="3" t="s">
        <v>6564</v>
      </c>
      <c r="T174" s="1" t="s">
        <v>168</v>
      </c>
      <c r="U174" s="1" t="s">
        <v>1930</v>
      </c>
      <c r="V174" s="1">
        <v>21.75</v>
      </c>
      <c r="W174" s="1">
        <v>0</v>
      </c>
      <c r="X174" s="1">
        <v>0</v>
      </c>
      <c r="Y174" s="1">
        <v>49.4</v>
      </c>
      <c r="Z174" s="1">
        <v>28.849999999999994</v>
      </c>
      <c r="AA174" s="1">
        <v>174</v>
      </c>
      <c r="AB174" s="1">
        <v>1442332.35</v>
      </c>
      <c r="AC174" s="1">
        <v>-64</v>
      </c>
      <c r="AD174" s="1">
        <v>41611</v>
      </c>
      <c r="AE174" s="1">
        <v>-0.2</v>
      </c>
      <c r="AF174" s="1">
        <v>17.68</v>
      </c>
      <c r="AG174" s="1">
        <v>-1.1315199999999999E-2</v>
      </c>
      <c r="AH174" s="1">
        <v>-12.09</v>
      </c>
      <c r="AI174" s="1" t="s">
        <v>1930</v>
      </c>
      <c r="AJ174" s="1" t="s">
        <v>3532</v>
      </c>
    </row>
    <row r="175" spans="1:36" x14ac:dyDescent="0.25">
      <c r="A175" s="2" t="s">
        <v>169</v>
      </c>
      <c r="B175" s="3" t="s">
        <v>5105</v>
      </c>
      <c r="C175" s="3">
        <v>6.1</v>
      </c>
      <c r="D175" s="3">
        <v>0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58.430000000000007</v>
      </c>
      <c r="H175" s="1">
        <f>MATCH(持股比率!A175,董監!A:A,0)</f>
        <v>175</v>
      </c>
      <c r="I175" s="3">
        <v>2408646.84</v>
      </c>
      <c r="J175" s="3">
        <v>1281</v>
      </c>
      <c r="K175" s="28">
        <f t="shared" si="9"/>
        <v>140737</v>
      </c>
      <c r="L175" s="27">
        <f t="shared" si="10"/>
        <v>0.9</v>
      </c>
      <c r="M175" s="3">
        <v>15.35</v>
      </c>
      <c r="N175" s="29">
        <f t="shared" si="11"/>
        <v>0.19663349999999999</v>
      </c>
      <c r="O175" s="3">
        <v>-9.6</v>
      </c>
      <c r="P175" s="3" t="str">
        <f ca="1">IF(COUNTIF(股期對照!A:A,持股比率!B175)=2,B175&amp;"-m",IF(COUNTIF(股期對照!A:A,持股比率!B175)=1,B175&amp;"-F",B175))</f>
        <v>合機</v>
      </c>
      <c r="Q175" s="3" t="s">
        <v>6564</v>
      </c>
      <c r="T175" s="1" t="s">
        <v>169</v>
      </c>
      <c r="U175" s="1" t="s">
        <v>1931</v>
      </c>
      <c r="V175" s="1">
        <v>6.1</v>
      </c>
      <c r="W175" s="1">
        <v>0</v>
      </c>
      <c r="X175" s="1">
        <v>0.1</v>
      </c>
      <c r="Y175" s="1">
        <v>35.369999999999997</v>
      </c>
      <c r="Z175" s="1">
        <v>58.430000000000007</v>
      </c>
      <c r="AA175" s="1">
        <v>175</v>
      </c>
      <c r="AB175" s="1">
        <v>2408646.84</v>
      </c>
      <c r="AC175" s="1">
        <v>1281</v>
      </c>
      <c r="AD175" s="1">
        <v>140737</v>
      </c>
      <c r="AE175" s="1">
        <v>0.9</v>
      </c>
      <c r="AF175" s="1">
        <v>15.35</v>
      </c>
      <c r="AG175" s="1">
        <v>0.19663349999999999</v>
      </c>
      <c r="AH175" s="1">
        <v>-9.6</v>
      </c>
      <c r="AI175" s="1" t="s">
        <v>1931</v>
      </c>
      <c r="AJ175" s="1" t="s">
        <v>3532</v>
      </c>
    </row>
    <row r="176" spans="1:36" x14ac:dyDescent="0.25">
      <c r="A176" s="2" t="s">
        <v>170</v>
      </c>
      <c r="B176" s="3" t="s">
        <v>5106</v>
      </c>
      <c r="C176" s="3">
        <v>45.22</v>
      </c>
      <c r="D176" s="3">
        <v>0</v>
      </c>
      <c r="E176" s="3">
        <v>0.1</v>
      </c>
      <c r="F176" s="1">
        <f>IF(INDEX(董監!D:D,H176)=0,INDEX(董監!C:C,H176),INDEX(董監!D:D,H176))</f>
        <v>9.36</v>
      </c>
      <c r="G176" s="1">
        <f t="shared" si="8"/>
        <v>45.32</v>
      </c>
      <c r="H176" s="1">
        <f>MATCH(持股比率!A176,董監!A:A,0)</f>
        <v>176</v>
      </c>
      <c r="I176" s="3">
        <v>1396098.71</v>
      </c>
      <c r="J176" s="3">
        <v>-367</v>
      </c>
      <c r="K176" s="28">
        <f t="shared" si="9"/>
        <v>63271</v>
      </c>
      <c r="L176" s="27">
        <f t="shared" si="10"/>
        <v>-0.6</v>
      </c>
      <c r="M176" s="3">
        <v>24.63</v>
      </c>
      <c r="N176" s="29">
        <f t="shared" si="11"/>
        <v>-9.0392099999999989E-2</v>
      </c>
      <c r="O176" s="3">
        <v>-13.29</v>
      </c>
      <c r="P176" s="3" t="str">
        <f ca="1">IF(COUNTIF(股期對照!A:A,持股比率!B176)=2,B176&amp;"-m",IF(COUNTIF(股期對照!A:A,持股比率!B176)=1,B176&amp;"-F",B176))</f>
        <v>艾美特-KY</v>
      </c>
      <c r="Q176" s="3" t="s">
        <v>6552</v>
      </c>
      <c r="T176" s="1" t="s">
        <v>170</v>
      </c>
      <c r="U176" s="1" t="s">
        <v>1932</v>
      </c>
      <c r="V176" s="1">
        <v>45.22</v>
      </c>
      <c r="W176" s="1">
        <v>0</v>
      </c>
      <c r="X176" s="1">
        <v>0.1</v>
      </c>
      <c r="Y176" s="1">
        <v>9.36</v>
      </c>
      <c r="Z176" s="1">
        <v>45.32</v>
      </c>
      <c r="AA176" s="1">
        <v>176</v>
      </c>
      <c r="AB176" s="1">
        <v>1396098.71</v>
      </c>
      <c r="AC176" s="1">
        <v>-367</v>
      </c>
      <c r="AD176" s="1">
        <v>63271</v>
      </c>
      <c r="AE176" s="1">
        <v>-0.6</v>
      </c>
      <c r="AF176" s="1">
        <v>24.63</v>
      </c>
      <c r="AG176" s="1">
        <v>-9.0392099999999989E-2</v>
      </c>
      <c r="AH176" s="1">
        <v>-13.29</v>
      </c>
      <c r="AI176" s="1" t="s">
        <v>1932</v>
      </c>
      <c r="AJ176" s="1" t="s">
        <v>3525</v>
      </c>
    </row>
    <row r="177" spans="1:36" x14ac:dyDescent="0.25">
      <c r="A177" s="2" t="s">
        <v>171</v>
      </c>
      <c r="B177" s="3" t="s">
        <v>5107</v>
      </c>
      <c r="C177" s="3">
        <v>10.56</v>
      </c>
      <c r="D177" s="3">
        <v>0</v>
      </c>
      <c r="E177" s="3">
        <v>0.01</v>
      </c>
      <c r="F177" s="1">
        <f>IF(INDEX(董監!D:D,H177)=0,INDEX(董監!C:C,H177),INDEX(董監!D:D,H177))</f>
        <v>13.3</v>
      </c>
      <c r="G177" s="1">
        <f t="shared" si="8"/>
        <v>76.13</v>
      </c>
      <c r="H177" s="1">
        <f>MATCH(持股比率!A177,董監!A:A,0)</f>
        <v>177</v>
      </c>
      <c r="I177" s="3">
        <v>2980810.8</v>
      </c>
      <c r="J177" s="3">
        <v>-3301</v>
      </c>
      <c r="K177" s="28">
        <f t="shared" si="9"/>
        <v>226929</v>
      </c>
      <c r="L177" s="27">
        <f t="shared" si="10"/>
        <v>-1.5</v>
      </c>
      <c r="M177" s="3">
        <v>23.17</v>
      </c>
      <c r="N177" s="29">
        <f t="shared" si="11"/>
        <v>-0.76484170000000018</v>
      </c>
      <c r="O177" s="3">
        <v>-2.31</v>
      </c>
      <c r="P177" s="3" t="str">
        <f ca="1">IF(COUNTIF(股期對照!A:A,持股比率!B177)=2,B177&amp;"-m",IF(COUNTIF(股期對照!A:A,持股比率!B177)=1,B177&amp;"-F",B177))</f>
        <v>中化</v>
      </c>
      <c r="Q177" s="3" t="s">
        <v>6559</v>
      </c>
      <c r="T177" s="1" t="s">
        <v>171</v>
      </c>
      <c r="U177" s="1" t="s">
        <v>1933</v>
      </c>
      <c r="V177" s="1">
        <v>10.56</v>
      </c>
      <c r="W177" s="1">
        <v>0</v>
      </c>
      <c r="X177" s="1">
        <v>0.01</v>
      </c>
      <c r="Y177" s="1">
        <v>13.3</v>
      </c>
      <c r="Z177" s="1">
        <v>76.13</v>
      </c>
      <c r="AA177" s="1">
        <v>177</v>
      </c>
      <c r="AB177" s="1">
        <v>2980810.8</v>
      </c>
      <c r="AC177" s="1">
        <v>-3301</v>
      </c>
      <c r="AD177" s="1">
        <v>226929</v>
      </c>
      <c r="AE177" s="1">
        <v>-1.5</v>
      </c>
      <c r="AF177" s="1">
        <v>23.17</v>
      </c>
      <c r="AG177" s="1">
        <v>-0.76484170000000018</v>
      </c>
      <c r="AH177" s="1">
        <v>-2.31</v>
      </c>
      <c r="AI177" s="1" t="s">
        <v>1933</v>
      </c>
      <c r="AJ177" s="1" t="s">
        <v>3527</v>
      </c>
    </row>
    <row r="178" spans="1:36" x14ac:dyDescent="0.25">
      <c r="A178" s="2" t="s">
        <v>172</v>
      </c>
      <c r="B178" s="3" t="s">
        <v>5108</v>
      </c>
      <c r="C178" s="3">
        <v>15.93</v>
      </c>
      <c r="D178" s="3">
        <v>1.76</v>
      </c>
      <c r="E178" s="3">
        <v>0.1</v>
      </c>
      <c r="F178" s="1">
        <f>IF(INDEX(董監!D:D,H178)=0,INDEX(董監!C:C,H178),INDEX(董監!D:D,H178))</f>
        <v>41.88</v>
      </c>
      <c r="G178" s="1">
        <f t="shared" si="8"/>
        <v>40.33</v>
      </c>
      <c r="H178" s="1">
        <f>MATCH(持股比率!A178,董監!A:A,0)</f>
        <v>178</v>
      </c>
      <c r="I178" s="3">
        <v>2941329.62</v>
      </c>
      <c r="J178" s="3">
        <v>-246</v>
      </c>
      <c r="K178" s="28">
        <f t="shared" si="9"/>
        <v>118624</v>
      </c>
      <c r="L178" s="27">
        <f t="shared" si="10"/>
        <v>-0.2</v>
      </c>
      <c r="M178" s="3">
        <v>53.82</v>
      </c>
      <c r="N178" s="29">
        <f t="shared" si="11"/>
        <v>-0.13239719999999999</v>
      </c>
      <c r="O178" s="3">
        <v>-0.53</v>
      </c>
      <c r="P178" s="3" t="str">
        <f ca="1">IF(COUNTIF(股期對照!A:A,持股比率!B178)=2,B178&amp;"-m",IF(COUNTIF(股期對照!A:A,持股比率!B178)=1,B178&amp;"-F",B178))</f>
        <v>南僑-F</v>
      </c>
      <c r="Q178" s="3" t="s">
        <v>6532</v>
      </c>
      <c r="T178" s="1" t="s">
        <v>172</v>
      </c>
      <c r="U178" s="1" t="s">
        <v>1934</v>
      </c>
      <c r="V178" s="1">
        <v>15.93</v>
      </c>
      <c r="W178" s="1">
        <v>1.76</v>
      </c>
      <c r="X178" s="1">
        <v>0.1</v>
      </c>
      <c r="Y178" s="1">
        <v>41.88</v>
      </c>
      <c r="Z178" s="1">
        <v>40.33</v>
      </c>
      <c r="AA178" s="1">
        <v>178</v>
      </c>
      <c r="AB178" s="1">
        <v>2941329.62</v>
      </c>
      <c r="AC178" s="1">
        <v>-246</v>
      </c>
      <c r="AD178" s="1">
        <v>118624</v>
      </c>
      <c r="AE178" s="1">
        <v>-0.2</v>
      </c>
      <c r="AF178" s="1">
        <v>53.82</v>
      </c>
      <c r="AG178" s="1">
        <v>-0.13239719999999999</v>
      </c>
      <c r="AH178" s="1">
        <v>-0.53</v>
      </c>
      <c r="AI178" s="1" t="s">
        <v>4322</v>
      </c>
      <c r="AJ178" s="1" t="s">
        <v>3515</v>
      </c>
    </row>
    <row r="179" spans="1:36" x14ac:dyDescent="0.25">
      <c r="A179" s="2" t="s">
        <v>173</v>
      </c>
      <c r="B179" s="3" t="s">
        <v>5109</v>
      </c>
      <c r="C179" s="3">
        <v>10.46</v>
      </c>
      <c r="D179" s="3">
        <v>0.11</v>
      </c>
      <c r="E179" s="3">
        <v>0.05</v>
      </c>
      <c r="F179" s="1">
        <f>IF(INDEX(董監!D:D,H179)=0,INDEX(董監!C:C,H179),INDEX(董監!D:D,H179))</f>
        <v>12.67</v>
      </c>
      <c r="G179" s="1">
        <f t="shared" si="8"/>
        <v>76.710000000000008</v>
      </c>
      <c r="H179" s="1">
        <f>MATCH(持股比率!A179,董監!A:A,0)</f>
        <v>179</v>
      </c>
      <c r="I179" s="3">
        <v>1481373.73</v>
      </c>
      <c r="J179" s="3">
        <v>-17</v>
      </c>
      <c r="K179" s="28">
        <f t="shared" si="9"/>
        <v>113636</v>
      </c>
      <c r="L179" s="27">
        <f t="shared" si="10"/>
        <v>0</v>
      </c>
      <c r="M179" s="3">
        <v>165.65</v>
      </c>
      <c r="N179" s="29">
        <f t="shared" si="11"/>
        <v>-2.8160500000000002E-2</v>
      </c>
      <c r="O179" s="3">
        <v>-3.51</v>
      </c>
      <c r="P179" s="3" t="str">
        <f ca="1">IF(COUNTIF(股期對照!A:A,持股比率!B179)=2,B179&amp;"-m",IF(COUNTIF(股期對照!A:A,持股比率!B179)=1,B179&amp;"-F",B179))</f>
        <v>葡萄王-F</v>
      </c>
      <c r="Q179" s="3" t="s">
        <v>6565</v>
      </c>
      <c r="T179" s="1" t="s">
        <v>173</v>
      </c>
      <c r="U179" s="1" t="s">
        <v>1935</v>
      </c>
      <c r="V179" s="1">
        <v>10.46</v>
      </c>
      <c r="W179" s="1">
        <v>0.11</v>
      </c>
      <c r="X179" s="1">
        <v>0.05</v>
      </c>
      <c r="Y179" s="1">
        <v>12.67</v>
      </c>
      <c r="Z179" s="1">
        <v>76.710000000000008</v>
      </c>
      <c r="AA179" s="1">
        <v>179</v>
      </c>
      <c r="AB179" s="1">
        <v>1481373.73</v>
      </c>
      <c r="AC179" s="1">
        <v>-17</v>
      </c>
      <c r="AD179" s="1">
        <v>113636</v>
      </c>
      <c r="AE179" s="1">
        <v>0</v>
      </c>
      <c r="AF179" s="1">
        <v>165.65</v>
      </c>
      <c r="AG179" s="1">
        <v>-2.8160500000000002E-2</v>
      </c>
      <c r="AH179" s="1">
        <v>-3.51</v>
      </c>
      <c r="AI179" s="1" t="s">
        <v>4323</v>
      </c>
      <c r="AJ179" s="1" t="s">
        <v>3527</v>
      </c>
    </row>
    <row r="180" spans="1:36" x14ac:dyDescent="0.25">
      <c r="A180" s="2" t="s">
        <v>174</v>
      </c>
      <c r="B180" s="3" t="s">
        <v>5110</v>
      </c>
      <c r="C180" s="3">
        <v>7.32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78.210000000000008</v>
      </c>
      <c r="H180" s="1">
        <f>MATCH(持股比率!A180,董監!A:A,0)</f>
        <v>180</v>
      </c>
      <c r="I180" s="3">
        <v>2284418.81</v>
      </c>
      <c r="J180" s="3">
        <v>1528</v>
      </c>
      <c r="K180" s="28">
        <f t="shared" si="9"/>
        <v>178664</v>
      </c>
      <c r="L180" s="27">
        <f t="shared" si="10"/>
        <v>0.9</v>
      </c>
      <c r="M180" s="3">
        <v>26.16</v>
      </c>
      <c r="N180" s="29">
        <f t="shared" si="11"/>
        <v>0.39972480000000005</v>
      </c>
      <c r="O180" s="3">
        <v>-6.23</v>
      </c>
      <c r="P180" s="3" t="str">
        <f ca="1">IF(COUNTIF(股期對照!A:A,持股比率!B180)=2,B180&amp;"-m",IF(COUNTIF(股期對照!A:A,持股比率!B180)=1,B180&amp;"-F",B180))</f>
        <v>東鹼</v>
      </c>
      <c r="Q180" s="3" t="s">
        <v>4747</v>
      </c>
      <c r="T180" s="1" t="s">
        <v>174</v>
      </c>
      <c r="U180" s="1" t="s">
        <v>1936</v>
      </c>
      <c r="V180" s="1">
        <v>7.32</v>
      </c>
      <c r="W180" s="1">
        <v>0</v>
      </c>
      <c r="X180" s="1">
        <v>0.01</v>
      </c>
      <c r="Y180" s="1">
        <v>14.46</v>
      </c>
      <c r="Z180" s="1">
        <v>78.210000000000008</v>
      </c>
      <c r="AA180" s="1">
        <v>180</v>
      </c>
      <c r="AB180" s="1">
        <v>2284418.81</v>
      </c>
      <c r="AC180" s="1">
        <v>1528</v>
      </c>
      <c r="AD180" s="1">
        <v>178664</v>
      </c>
      <c r="AE180" s="1">
        <v>0.9</v>
      </c>
      <c r="AF180" s="1">
        <v>26.16</v>
      </c>
      <c r="AG180" s="1">
        <v>0.39972480000000005</v>
      </c>
      <c r="AH180" s="1">
        <v>-6.23</v>
      </c>
      <c r="AI180" s="1" t="s">
        <v>1936</v>
      </c>
      <c r="AJ180" s="1" t="s">
        <v>3534</v>
      </c>
    </row>
    <row r="181" spans="1:36" x14ac:dyDescent="0.25">
      <c r="A181" s="2" t="s">
        <v>175</v>
      </c>
      <c r="B181" s="3" t="s">
        <v>5111</v>
      </c>
      <c r="C181" s="3">
        <v>6.23</v>
      </c>
      <c r="D181" s="3">
        <v>0</v>
      </c>
      <c r="E181" s="3">
        <v>7.0000000000000007E-2</v>
      </c>
      <c r="F181" s="1">
        <f>IF(INDEX(董監!D:D,H181)=0,INDEX(董監!C:C,H181),INDEX(董監!D:D,H181))</f>
        <v>18.41</v>
      </c>
      <c r="G181" s="1">
        <f t="shared" si="8"/>
        <v>75.289999999999992</v>
      </c>
      <c r="H181" s="1">
        <f>MATCH(持股比率!A181,董監!A:A,0)</f>
        <v>181</v>
      </c>
      <c r="I181" s="3">
        <v>4770162.72</v>
      </c>
      <c r="J181" s="3">
        <v>-1269</v>
      </c>
      <c r="K181" s="28">
        <f t="shared" si="9"/>
        <v>359146</v>
      </c>
      <c r="L181" s="27">
        <f t="shared" si="10"/>
        <v>-0.4</v>
      </c>
      <c r="M181" s="3">
        <v>17.34</v>
      </c>
      <c r="N181" s="29">
        <f t="shared" si="11"/>
        <v>-0.22004459999999998</v>
      </c>
      <c r="O181" s="3">
        <v>-2.4700000000000002</v>
      </c>
      <c r="P181" s="3" t="str">
        <f ca="1">IF(COUNTIF(股期對照!A:A,持股比率!B181)=2,B181&amp;"-m",IF(COUNTIF(股期對照!A:A,持股比率!B181)=1,B181&amp;"-F",B181))</f>
        <v>和益</v>
      </c>
      <c r="Q181" s="3" t="s">
        <v>4747</v>
      </c>
      <c r="T181" s="1" t="s">
        <v>175</v>
      </c>
      <c r="U181" s="1" t="s">
        <v>1937</v>
      </c>
      <c r="V181" s="1">
        <v>6.23</v>
      </c>
      <c r="W181" s="1">
        <v>0</v>
      </c>
      <c r="X181" s="1">
        <v>7.0000000000000007E-2</v>
      </c>
      <c r="Y181" s="1">
        <v>18.41</v>
      </c>
      <c r="Z181" s="1">
        <v>75.289999999999992</v>
      </c>
      <c r="AA181" s="1">
        <v>181</v>
      </c>
      <c r="AB181" s="1">
        <v>4770162.72</v>
      </c>
      <c r="AC181" s="1">
        <v>-1269</v>
      </c>
      <c r="AD181" s="1">
        <v>359146</v>
      </c>
      <c r="AE181" s="1">
        <v>-0.4</v>
      </c>
      <c r="AF181" s="1">
        <v>17.34</v>
      </c>
      <c r="AG181" s="1">
        <v>-0.22004459999999998</v>
      </c>
      <c r="AH181" s="1">
        <v>-2.4700000000000002</v>
      </c>
      <c r="AI181" s="1" t="s">
        <v>1937</v>
      </c>
      <c r="AJ181" s="1" t="s">
        <v>3534</v>
      </c>
    </row>
    <row r="182" spans="1:36" x14ac:dyDescent="0.25">
      <c r="A182" s="2" t="s">
        <v>176</v>
      </c>
      <c r="B182" s="3" t="s">
        <v>5112</v>
      </c>
      <c r="C182" s="3">
        <v>10.61</v>
      </c>
      <c r="D182" s="3">
        <v>0.02</v>
      </c>
      <c r="E182" s="3">
        <v>0.44</v>
      </c>
      <c r="F182" s="1">
        <f>IF(INDEX(董監!D:D,H182)=0,INDEX(董監!C:C,H182),INDEX(董監!D:D,H182))</f>
        <v>10.32</v>
      </c>
      <c r="G182" s="1">
        <f t="shared" si="8"/>
        <v>78.61</v>
      </c>
      <c r="H182" s="1">
        <f>MATCH(持股比率!A182,董監!A:A,0)</f>
        <v>182</v>
      </c>
      <c r="I182" s="3">
        <v>8857030.2899999991</v>
      </c>
      <c r="J182" s="3">
        <v>-3890</v>
      </c>
      <c r="K182" s="28">
        <f t="shared" si="9"/>
        <v>696251</v>
      </c>
      <c r="L182" s="27">
        <f t="shared" si="10"/>
        <v>-0.6</v>
      </c>
      <c r="M182" s="3">
        <v>20.62</v>
      </c>
      <c r="N182" s="29">
        <f t="shared" si="11"/>
        <v>-0.802118</v>
      </c>
      <c r="O182" s="3">
        <v>-9.32</v>
      </c>
      <c r="P182" s="3" t="str">
        <f ca="1">IF(COUNTIF(股期對照!A:A,持股比率!B182)=2,B182&amp;"-m",IF(COUNTIF(股期對照!A:A,持股比率!B182)=1,B182&amp;"-F",B182))</f>
        <v>東聯</v>
      </c>
      <c r="Q182" s="3" t="s">
        <v>4740</v>
      </c>
      <c r="T182" s="1" t="s">
        <v>176</v>
      </c>
      <c r="U182" s="1" t="s">
        <v>1938</v>
      </c>
      <c r="V182" s="1">
        <v>10.61</v>
      </c>
      <c r="W182" s="1">
        <v>0.02</v>
      </c>
      <c r="X182" s="1">
        <v>0.44</v>
      </c>
      <c r="Y182" s="1">
        <v>10.32</v>
      </c>
      <c r="Z182" s="1">
        <v>78.61</v>
      </c>
      <c r="AA182" s="1">
        <v>182</v>
      </c>
      <c r="AB182" s="1">
        <v>8857030.2899999991</v>
      </c>
      <c r="AC182" s="1">
        <v>-3890</v>
      </c>
      <c r="AD182" s="1">
        <v>696251</v>
      </c>
      <c r="AE182" s="1">
        <v>-0.6</v>
      </c>
      <c r="AF182" s="1">
        <v>20.62</v>
      </c>
      <c r="AG182" s="1">
        <v>-0.802118</v>
      </c>
      <c r="AH182" s="1">
        <v>-9.32</v>
      </c>
      <c r="AI182" s="1" t="s">
        <v>1938</v>
      </c>
      <c r="AJ182" s="1" t="s">
        <v>3518</v>
      </c>
    </row>
    <row r="183" spans="1:36" x14ac:dyDescent="0.25">
      <c r="A183" s="2" t="s">
        <v>177</v>
      </c>
      <c r="B183" s="3" t="s">
        <v>5113</v>
      </c>
      <c r="C183" s="3">
        <v>6.15</v>
      </c>
      <c r="D183" s="3">
        <v>0.22</v>
      </c>
      <c r="E183" s="3">
        <v>0.1</v>
      </c>
      <c r="F183" s="1">
        <f>IF(INDEX(董監!D:D,H183)=0,INDEX(董監!C:C,H183),INDEX(董監!D:D,H183))</f>
        <v>19.11</v>
      </c>
      <c r="G183" s="1">
        <f t="shared" si="8"/>
        <v>74.42</v>
      </c>
      <c r="H183" s="1">
        <f>MATCH(持股比率!A183,董監!A:A,0)</f>
        <v>183</v>
      </c>
      <c r="I183" s="3">
        <v>5477522.2599999998</v>
      </c>
      <c r="J183" s="3">
        <v>-7141</v>
      </c>
      <c r="K183" s="28">
        <f t="shared" si="9"/>
        <v>407637</v>
      </c>
      <c r="L183" s="27">
        <f t="shared" si="10"/>
        <v>-1.8</v>
      </c>
      <c r="M183" s="3">
        <v>17.940000000000001</v>
      </c>
      <c r="N183" s="29">
        <f t="shared" si="11"/>
        <v>-1.2810954000000001</v>
      </c>
      <c r="O183" s="3">
        <v>6.67</v>
      </c>
      <c r="P183" s="3" t="str">
        <f ca="1">IF(COUNTIF(股期對照!A:A,持股比率!B183)=2,B183&amp;"-m",IF(COUNTIF(股期對照!A:A,持股比率!B183)=1,B183&amp;"-F",B183))</f>
        <v>永光</v>
      </c>
      <c r="Q183" s="3" t="s">
        <v>6566</v>
      </c>
      <c r="T183" s="1" t="s">
        <v>177</v>
      </c>
      <c r="U183" s="1" t="s">
        <v>1939</v>
      </c>
      <c r="V183" s="1">
        <v>6.15</v>
      </c>
      <c r="W183" s="1">
        <v>0.22</v>
      </c>
      <c r="X183" s="1">
        <v>0.1</v>
      </c>
      <c r="Y183" s="1">
        <v>19.11</v>
      </c>
      <c r="Z183" s="1">
        <v>74.42</v>
      </c>
      <c r="AA183" s="1">
        <v>183</v>
      </c>
      <c r="AB183" s="1">
        <v>5477522.2599999998</v>
      </c>
      <c r="AC183" s="1">
        <v>-7141</v>
      </c>
      <c r="AD183" s="1">
        <v>407637</v>
      </c>
      <c r="AE183" s="1">
        <v>-1.8</v>
      </c>
      <c r="AF183" s="1">
        <v>17.940000000000001</v>
      </c>
      <c r="AG183" s="1">
        <v>-1.2810954000000001</v>
      </c>
      <c r="AH183" s="1">
        <v>6.67</v>
      </c>
      <c r="AI183" s="1" t="s">
        <v>1939</v>
      </c>
      <c r="AJ183" s="1" t="s">
        <v>3534</v>
      </c>
    </row>
    <row r="184" spans="1:36" x14ac:dyDescent="0.25">
      <c r="A184" s="2" t="s">
        <v>178</v>
      </c>
      <c r="B184" s="3" t="s">
        <v>5114</v>
      </c>
      <c r="C184" s="3">
        <v>10.34</v>
      </c>
      <c r="D184" s="3">
        <v>0.01</v>
      </c>
      <c r="E184" s="3">
        <v>0.11</v>
      </c>
      <c r="F184" s="1">
        <f>IF(INDEX(董監!D:D,H184)=0,INDEX(董監!C:C,H184),INDEX(董監!D:D,H184))</f>
        <v>12.91</v>
      </c>
      <c r="G184" s="1">
        <f t="shared" si="8"/>
        <v>76.63</v>
      </c>
      <c r="H184" s="1">
        <f>MATCH(持股比率!A184,董監!A:A,0)</f>
        <v>184</v>
      </c>
      <c r="I184" s="3">
        <v>4204925.8499999996</v>
      </c>
      <c r="J184" s="3">
        <v>-2690</v>
      </c>
      <c r="K184" s="28">
        <f t="shared" si="9"/>
        <v>322223</v>
      </c>
      <c r="L184" s="27">
        <f t="shared" si="10"/>
        <v>-0.8</v>
      </c>
      <c r="M184" s="3">
        <v>21.48</v>
      </c>
      <c r="N184" s="29">
        <f t="shared" si="11"/>
        <v>-0.57781199999999999</v>
      </c>
      <c r="O184" s="3">
        <v>-4.21</v>
      </c>
      <c r="P184" s="3" t="str">
        <f ca="1">IF(COUNTIF(股期對照!A:A,持股比率!B184)=2,B184&amp;"-m",IF(COUNTIF(股期對照!A:A,持股比率!B184)=1,B184&amp;"-F",B184))</f>
        <v>興農</v>
      </c>
      <c r="Q184" s="3" t="s">
        <v>4577</v>
      </c>
      <c r="T184" s="1" t="s">
        <v>178</v>
      </c>
      <c r="U184" s="1" t="s">
        <v>1940</v>
      </c>
      <c r="V184" s="1">
        <v>10.34</v>
      </c>
      <c r="W184" s="1">
        <v>0.01</v>
      </c>
      <c r="X184" s="1">
        <v>0.11</v>
      </c>
      <c r="Y184" s="1">
        <v>12.91</v>
      </c>
      <c r="Z184" s="1">
        <v>76.63</v>
      </c>
      <c r="AA184" s="1">
        <v>184</v>
      </c>
      <c r="AB184" s="1">
        <v>4204925.8499999996</v>
      </c>
      <c r="AC184" s="1">
        <v>-2690</v>
      </c>
      <c r="AD184" s="1">
        <v>322223</v>
      </c>
      <c r="AE184" s="1">
        <v>-0.8</v>
      </c>
      <c r="AF184" s="1">
        <v>21.48</v>
      </c>
      <c r="AG184" s="1">
        <v>-0.57781199999999999</v>
      </c>
      <c r="AH184" s="1">
        <v>-4.21</v>
      </c>
      <c r="AI184" s="1" t="s">
        <v>1940</v>
      </c>
      <c r="AJ184" s="1" t="s">
        <v>3527</v>
      </c>
    </row>
    <row r="185" spans="1:36" x14ac:dyDescent="0.25">
      <c r="A185" s="2" t="s">
        <v>179</v>
      </c>
      <c r="B185" s="3" t="s">
        <v>5115</v>
      </c>
      <c r="C185" s="3">
        <v>4.0999999999999996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82.89</v>
      </c>
      <c r="H185" s="1">
        <f>MATCH(持股比率!A185,董監!A:A,0)</f>
        <v>185</v>
      </c>
      <c r="I185" s="3">
        <v>1509517</v>
      </c>
      <c r="J185" s="3">
        <v>-270</v>
      </c>
      <c r="K185" s="28">
        <f t="shared" si="9"/>
        <v>125124</v>
      </c>
      <c r="L185" s="27">
        <f t="shared" si="10"/>
        <v>-0.2</v>
      </c>
      <c r="M185" s="3">
        <v>21.53</v>
      </c>
      <c r="N185" s="29">
        <f t="shared" si="11"/>
        <v>-5.8131000000000002E-2</v>
      </c>
      <c r="O185" s="3">
        <v>-8.4</v>
      </c>
      <c r="P185" s="3" t="str">
        <f ca="1">IF(COUNTIF(股期對照!A:A,持股比率!B185)=2,B185&amp;"-m",IF(COUNTIF(股期對照!A:A,持股比率!B185)=1,B185&amp;"-F",B185))</f>
        <v>國化</v>
      </c>
      <c r="Q185" s="3" t="s">
        <v>4747</v>
      </c>
      <c r="T185" s="1" t="s">
        <v>179</v>
      </c>
      <c r="U185" s="1" t="s">
        <v>1941</v>
      </c>
      <c r="V185" s="1">
        <v>4.0999999999999996</v>
      </c>
      <c r="W185" s="1">
        <v>0.01</v>
      </c>
      <c r="X185" s="1">
        <v>0.01</v>
      </c>
      <c r="Y185" s="1">
        <v>12.99</v>
      </c>
      <c r="Z185" s="1">
        <v>82.89</v>
      </c>
      <c r="AA185" s="1">
        <v>185</v>
      </c>
      <c r="AB185" s="1">
        <v>1509517</v>
      </c>
      <c r="AC185" s="1">
        <v>-270</v>
      </c>
      <c r="AD185" s="1">
        <v>125124</v>
      </c>
      <c r="AE185" s="1">
        <v>-0.2</v>
      </c>
      <c r="AF185" s="1">
        <v>21.53</v>
      </c>
      <c r="AG185" s="1">
        <v>-5.8131000000000002E-2</v>
      </c>
      <c r="AH185" s="1">
        <v>-8.4</v>
      </c>
      <c r="AI185" s="1" t="s">
        <v>1941</v>
      </c>
      <c r="AJ185" s="1" t="s">
        <v>3534</v>
      </c>
    </row>
    <row r="186" spans="1:36" x14ac:dyDescent="0.25">
      <c r="A186" s="2" t="s">
        <v>180</v>
      </c>
      <c r="B186" s="3" t="s">
        <v>5116</v>
      </c>
      <c r="C186" s="3">
        <v>18.14</v>
      </c>
      <c r="D186" s="3">
        <v>0</v>
      </c>
      <c r="E186" s="3">
        <v>0.3</v>
      </c>
      <c r="F186" s="1">
        <f>IF(INDEX(董監!D:D,H186)=0,INDEX(董監!C:C,H186),INDEX(董監!D:D,H186))</f>
        <v>10.01</v>
      </c>
      <c r="G186" s="1">
        <f t="shared" si="8"/>
        <v>71.55</v>
      </c>
      <c r="H186" s="1">
        <f>MATCH(持股比率!A186,董監!A:A,0)</f>
        <v>186</v>
      </c>
      <c r="I186" s="3">
        <v>10168248.08</v>
      </c>
      <c r="J186" s="3">
        <v>-25589</v>
      </c>
      <c r="K186" s="28">
        <f t="shared" si="9"/>
        <v>727538</v>
      </c>
      <c r="L186" s="27">
        <f t="shared" si="10"/>
        <v>-3.5</v>
      </c>
      <c r="M186" s="3">
        <v>11.19</v>
      </c>
      <c r="N186" s="29">
        <f t="shared" si="11"/>
        <v>-2.8634090999999997</v>
      </c>
      <c r="O186" s="3">
        <v>6.16</v>
      </c>
      <c r="P186" s="3" t="str">
        <f ca="1">IF(COUNTIF(股期對照!A:A,持股比率!B186)=2,B186&amp;"-m",IF(COUNTIF(股期對照!A:A,持股比率!B186)=1,B186&amp;"-F",B186))</f>
        <v>和桐</v>
      </c>
      <c r="Q186" s="3" t="s">
        <v>6567</v>
      </c>
      <c r="T186" s="1" t="s">
        <v>180</v>
      </c>
      <c r="U186" s="1" t="s">
        <v>1942</v>
      </c>
      <c r="V186" s="1">
        <v>18.14</v>
      </c>
      <c r="W186" s="1">
        <v>0</v>
      </c>
      <c r="X186" s="1">
        <v>0.3</v>
      </c>
      <c r="Y186" s="1">
        <v>10.01</v>
      </c>
      <c r="Z186" s="1">
        <v>71.55</v>
      </c>
      <c r="AA186" s="1">
        <v>186</v>
      </c>
      <c r="AB186" s="1">
        <v>10168248.08</v>
      </c>
      <c r="AC186" s="1">
        <v>-25589</v>
      </c>
      <c r="AD186" s="1">
        <v>727538</v>
      </c>
      <c r="AE186" s="1">
        <v>-3.5</v>
      </c>
      <c r="AF186" s="1">
        <v>11.19</v>
      </c>
      <c r="AG186" s="1">
        <v>-2.8634090999999997</v>
      </c>
      <c r="AH186" s="1">
        <v>6.16</v>
      </c>
      <c r="AI186" s="1" t="s">
        <v>1942</v>
      </c>
      <c r="AJ186" s="1" t="s">
        <v>3534</v>
      </c>
    </row>
    <row r="187" spans="1:36" x14ac:dyDescent="0.25">
      <c r="A187" s="2" t="s">
        <v>181</v>
      </c>
      <c r="B187" s="3" t="s">
        <v>4856</v>
      </c>
      <c r="C187" s="3">
        <v>12.73</v>
      </c>
      <c r="D187" s="3">
        <v>0.42</v>
      </c>
      <c r="E187" s="3">
        <v>0.05</v>
      </c>
      <c r="F187" s="1">
        <f>IF(INDEX(董監!D:D,H187)=0,INDEX(董監!C:C,H187),INDEX(董監!D:D,H187))</f>
        <v>17.690000000000001</v>
      </c>
      <c r="G187" s="1">
        <f t="shared" si="8"/>
        <v>69.11</v>
      </c>
      <c r="H187" s="1">
        <f>MATCH(持股比率!A187,董監!A:A,0)</f>
        <v>187</v>
      </c>
      <c r="I187" s="3">
        <v>12402794.550000001</v>
      </c>
      <c r="J187" s="3">
        <v>-19042</v>
      </c>
      <c r="K187" s="28">
        <f t="shared" si="9"/>
        <v>857157</v>
      </c>
      <c r="L187" s="27">
        <f t="shared" si="10"/>
        <v>-2.2000000000000002</v>
      </c>
      <c r="M187" s="3">
        <v>38.200000000000003</v>
      </c>
      <c r="N187" s="29">
        <f t="shared" si="11"/>
        <v>-7.274044</v>
      </c>
      <c r="O187" s="3">
        <v>4.96</v>
      </c>
      <c r="P187" s="3" t="str">
        <f ca="1">IF(COUNTIF(股期對照!A:A,持股比率!B187)=2,B187&amp;"-m",IF(COUNTIF(股期對照!A:A,持股比率!B187)=1,B187&amp;"-F",B187))</f>
        <v>長興</v>
      </c>
      <c r="Q187" s="3" t="s">
        <v>6568</v>
      </c>
      <c r="T187" s="1" t="s">
        <v>181</v>
      </c>
      <c r="U187" s="1" t="s">
        <v>1943</v>
      </c>
      <c r="V187" s="1">
        <v>12.73</v>
      </c>
      <c r="W187" s="1">
        <v>0.42</v>
      </c>
      <c r="X187" s="1">
        <v>0.05</v>
      </c>
      <c r="Y187" s="1">
        <v>17.690000000000001</v>
      </c>
      <c r="Z187" s="1">
        <v>69.11</v>
      </c>
      <c r="AA187" s="1">
        <v>187</v>
      </c>
      <c r="AB187" s="1">
        <v>12402794.550000001</v>
      </c>
      <c r="AC187" s="1">
        <v>-19042</v>
      </c>
      <c r="AD187" s="1">
        <v>857157</v>
      </c>
      <c r="AE187" s="1">
        <v>-2.2000000000000002</v>
      </c>
      <c r="AF187" s="1">
        <v>38.200000000000003</v>
      </c>
      <c r="AG187" s="1">
        <v>-7.274044</v>
      </c>
      <c r="AH187" s="1">
        <v>4.96</v>
      </c>
      <c r="AI187" s="1" t="s">
        <v>1943</v>
      </c>
      <c r="AJ187" s="1" t="s">
        <v>3534</v>
      </c>
    </row>
    <row r="188" spans="1:36" x14ac:dyDescent="0.25">
      <c r="A188" s="2" t="s">
        <v>182</v>
      </c>
      <c r="B188" s="3" t="s">
        <v>5117</v>
      </c>
      <c r="C188" s="3">
        <v>9.75</v>
      </c>
      <c r="D188" s="3">
        <v>0.2</v>
      </c>
      <c r="E188" s="3">
        <v>0.25</v>
      </c>
      <c r="F188" s="1">
        <f>IF(INDEX(董監!D:D,H188)=0,INDEX(董監!C:C,H188),INDEX(董監!D:D,H188))</f>
        <v>5.71</v>
      </c>
      <c r="G188" s="1">
        <f t="shared" si="8"/>
        <v>84.09</v>
      </c>
      <c r="H188" s="1">
        <f>MATCH(持股比率!A188,董監!A:A,0)</f>
        <v>188</v>
      </c>
      <c r="I188" s="3">
        <v>16213672.17</v>
      </c>
      <c r="J188" s="3">
        <v>-21150</v>
      </c>
      <c r="K188" s="28">
        <f t="shared" si="9"/>
        <v>1363408</v>
      </c>
      <c r="L188" s="27">
        <f t="shared" si="10"/>
        <v>-1.6</v>
      </c>
      <c r="M188" s="3">
        <v>9.74</v>
      </c>
      <c r="N188" s="29">
        <f t="shared" si="11"/>
        <v>-2.0600100000000001</v>
      </c>
      <c r="O188" s="3">
        <v>-10.18</v>
      </c>
      <c r="P188" s="3" t="str">
        <f ca="1">IF(COUNTIF(股期對照!A:A,持股比率!B188)=2,B188&amp;"-m",IF(COUNTIF(股期對照!A:A,持股比率!B188)=1,B188&amp;"-F",B188))</f>
        <v>中纖-F</v>
      </c>
      <c r="Q188" s="3" t="s">
        <v>6538</v>
      </c>
      <c r="T188" s="1" t="s">
        <v>182</v>
      </c>
      <c r="U188" s="1" t="s">
        <v>1944</v>
      </c>
      <c r="V188" s="1">
        <v>9.75</v>
      </c>
      <c r="W188" s="1">
        <v>0.2</v>
      </c>
      <c r="X188" s="1">
        <v>0.25</v>
      </c>
      <c r="Y188" s="1">
        <v>5.71</v>
      </c>
      <c r="Z188" s="1">
        <v>84.09</v>
      </c>
      <c r="AA188" s="1">
        <v>188</v>
      </c>
      <c r="AB188" s="1">
        <v>16213672.17</v>
      </c>
      <c r="AC188" s="1">
        <v>-21150</v>
      </c>
      <c r="AD188" s="1">
        <v>1363408</v>
      </c>
      <c r="AE188" s="1">
        <v>-1.6</v>
      </c>
      <c r="AF188" s="1">
        <v>9.74</v>
      </c>
      <c r="AG188" s="1">
        <v>-2.0600100000000001</v>
      </c>
      <c r="AH188" s="1">
        <v>-10.18</v>
      </c>
      <c r="AI188" s="1" t="s">
        <v>4324</v>
      </c>
      <c r="AJ188" s="1" t="s">
        <v>3518</v>
      </c>
    </row>
    <row r="189" spans="1:36" x14ac:dyDescent="0.25">
      <c r="A189" s="2" t="s">
        <v>183</v>
      </c>
      <c r="B189" s="3" t="s">
        <v>5118</v>
      </c>
      <c r="C189" s="3">
        <v>2.31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8"/>
        <v>77.789999999999992</v>
      </c>
      <c r="H189" s="1">
        <f>MATCH(持股比率!A189,董監!A:A,0)</f>
        <v>189</v>
      </c>
      <c r="I189" s="3">
        <v>1786960.89</v>
      </c>
      <c r="J189" s="3">
        <v>-1089</v>
      </c>
      <c r="K189" s="28">
        <f t="shared" si="9"/>
        <v>139008</v>
      </c>
      <c r="L189" s="27">
        <f t="shared" si="10"/>
        <v>-0.8</v>
      </c>
      <c r="M189" s="3">
        <v>38.89</v>
      </c>
      <c r="N189" s="29">
        <f t="shared" si="11"/>
        <v>-0.4235121</v>
      </c>
      <c r="O189" s="3">
        <v>-3.5</v>
      </c>
      <c r="P189" s="3" t="str">
        <f ca="1">IF(COUNTIF(股期對照!A:A,持股比率!B189)=2,B189&amp;"-m",IF(COUNTIF(股期對照!A:A,持股比率!B189)=1,B189&amp;"-F",B189))</f>
        <v>生達</v>
      </c>
      <c r="Q189" s="3" t="s">
        <v>4577</v>
      </c>
      <c r="T189" s="1" t="s">
        <v>183</v>
      </c>
      <c r="U189" s="1" t="s">
        <v>1945</v>
      </c>
      <c r="V189" s="1">
        <v>2.31</v>
      </c>
      <c r="W189" s="1">
        <v>0.02</v>
      </c>
      <c r="X189" s="1">
        <v>0.04</v>
      </c>
      <c r="Y189" s="1">
        <v>19.84</v>
      </c>
      <c r="Z189" s="1">
        <v>77.789999999999992</v>
      </c>
      <c r="AA189" s="1">
        <v>189</v>
      </c>
      <c r="AB189" s="1">
        <v>1786960.89</v>
      </c>
      <c r="AC189" s="1">
        <v>-1089</v>
      </c>
      <c r="AD189" s="1">
        <v>139008</v>
      </c>
      <c r="AE189" s="1">
        <v>-0.8</v>
      </c>
      <c r="AF189" s="1">
        <v>38.89</v>
      </c>
      <c r="AG189" s="1">
        <v>-0.4235121</v>
      </c>
      <c r="AH189" s="1">
        <v>-3.5</v>
      </c>
      <c r="AI189" s="1" t="s">
        <v>1945</v>
      </c>
      <c r="AJ189" s="1" t="s">
        <v>3527</v>
      </c>
    </row>
    <row r="190" spans="1:36" x14ac:dyDescent="0.25">
      <c r="A190" s="2" t="s">
        <v>184</v>
      </c>
      <c r="B190" s="3" t="s">
        <v>5119</v>
      </c>
      <c r="C190" s="3">
        <v>4.0599999999999996</v>
      </c>
      <c r="D190" s="3">
        <v>0</v>
      </c>
      <c r="E190" s="3">
        <v>0</v>
      </c>
      <c r="F190" s="1">
        <f>IF(INDEX(董監!D:D,H190)=0,INDEX(董監!C:C,H190),INDEX(董監!D:D,H190))</f>
        <v>9.01</v>
      </c>
      <c r="G190" s="1">
        <f t="shared" si="8"/>
        <v>86.93</v>
      </c>
      <c r="H190" s="1">
        <f>MATCH(持股比率!A190,董監!A:A,0)</f>
        <v>190</v>
      </c>
      <c r="I190" s="3">
        <v>1889952.42</v>
      </c>
      <c r="J190" s="3">
        <v>-1689</v>
      </c>
      <c r="K190" s="28">
        <f t="shared" si="9"/>
        <v>164294</v>
      </c>
      <c r="L190" s="27">
        <f t="shared" si="10"/>
        <v>-1</v>
      </c>
      <c r="M190" s="3">
        <v>9.7200000000000006</v>
      </c>
      <c r="N190" s="29">
        <f t="shared" si="11"/>
        <v>-0.16417080000000001</v>
      </c>
      <c r="O190" s="3">
        <v>-12.61</v>
      </c>
      <c r="P190" s="3" t="str">
        <f ca="1">IF(COUNTIF(股期對照!A:A,持股比率!B190)=2,B190&amp;"-m",IF(COUNTIF(股期對照!A:A,持股比率!B190)=1,B190&amp;"-F",B190))</f>
        <v>三晃</v>
      </c>
      <c r="Q190" s="3" t="s">
        <v>6569</v>
      </c>
      <c r="T190" s="1" t="s">
        <v>184</v>
      </c>
      <c r="U190" s="1" t="s">
        <v>1946</v>
      </c>
      <c r="V190" s="1">
        <v>4.0599999999999996</v>
      </c>
      <c r="W190" s="1">
        <v>0</v>
      </c>
      <c r="X190" s="1">
        <v>0</v>
      </c>
      <c r="Y190" s="1">
        <v>9.01</v>
      </c>
      <c r="Z190" s="1">
        <v>86.93</v>
      </c>
      <c r="AA190" s="1">
        <v>190</v>
      </c>
      <c r="AB190" s="1">
        <v>1889952.42</v>
      </c>
      <c r="AC190" s="1">
        <v>-1689</v>
      </c>
      <c r="AD190" s="1">
        <v>164294</v>
      </c>
      <c r="AE190" s="1">
        <v>-1</v>
      </c>
      <c r="AF190" s="1">
        <v>9.7200000000000006</v>
      </c>
      <c r="AG190" s="1">
        <v>-0.16417080000000001</v>
      </c>
      <c r="AH190" s="1">
        <v>-12.61</v>
      </c>
      <c r="AI190" s="1" t="s">
        <v>1946</v>
      </c>
      <c r="AJ190" s="1" t="s">
        <v>3534</v>
      </c>
    </row>
    <row r="191" spans="1:36" x14ac:dyDescent="0.25">
      <c r="A191" s="2" t="s">
        <v>185</v>
      </c>
      <c r="B191" s="3" t="s">
        <v>5120</v>
      </c>
      <c r="C191" s="3">
        <v>9.73</v>
      </c>
      <c r="D191" s="3">
        <v>0.43</v>
      </c>
      <c r="E191" s="3">
        <v>0.81</v>
      </c>
      <c r="F191" s="1">
        <f>IF(INDEX(董監!D:D,H191)=0,INDEX(董監!C:C,H191),INDEX(董監!D:D,H191))</f>
        <v>24.08</v>
      </c>
      <c r="G191" s="1">
        <f t="shared" si="8"/>
        <v>64.95</v>
      </c>
      <c r="H191" s="1">
        <f>MATCH(持股比率!A191,董監!A:A,0)</f>
        <v>191</v>
      </c>
      <c r="I191" s="3">
        <v>9800000</v>
      </c>
      <c r="J191" s="3">
        <v>-8337</v>
      </c>
      <c r="K191" s="28">
        <f t="shared" si="9"/>
        <v>636510</v>
      </c>
      <c r="L191" s="27">
        <f t="shared" si="10"/>
        <v>-1.3</v>
      </c>
      <c r="M191" s="3">
        <v>55.57</v>
      </c>
      <c r="N191" s="29">
        <f t="shared" si="11"/>
        <v>-4.6328709000000003</v>
      </c>
      <c r="O191" s="3">
        <v>-7.17</v>
      </c>
      <c r="P191" s="3" t="str">
        <f ca="1">IF(COUNTIF(股期對照!A:A,持股比率!B191)=2,B191&amp;"-m",IF(COUNTIF(股期對照!A:A,持股比率!B191)=1,B191&amp;"-F",B191))</f>
        <v>台肥-F</v>
      </c>
      <c r="Q191" s="3" t="s">
        <v>4747</v>
      </c>
      <c r="T191" s="1" t="s">
        <v>185</v>
      </c>
      <c r="U191" s="1" t="s">
        <v>1947</v>
      </c>
      <c r="V191" s="1">
        <v>9.73</v>
      </c>
      <c r="W191" s="1">
        <v>0.43</v>
      </c>
      <c r="X191" s="1">
        <v>0.81</v>
      </c>
      <c r="Y191" s="1">
        <v>24.08</v>
      </c>
      <c r="Z191" s="1">
        <v>64.95</v>
      </c>
      <c r="AA191" s="1">
        <v>191</v>
      </c>
      <c r="AB191" s="1">
        <v>9800000</v>
      </c>
      <c r="AC191" s="1">
        <v>-8337</v>
      </c>
      <c r="AD191" s="1">
        <v>636510</v>
      </c>
      <c r="AE191" s="1">
        <v>-1.3</v>
      </c>
      <c r="AF191" s="1">
        <v>55.57</v>
      </c>
      <c r="AG191" s="1">
        <v>-4.6328709000000003</v>
      </c>
      <c r="AH191" s="1">
        <v>-7.17</v>
      </c>
      <c r="AI191" s="1" t="s">
        <v>4325</v>
      </c>
      <c r="AJ191" s="1" t="s">
        <v>3534</v>
      </c>
    </row>
    <row r="192" spans="1:36" x14ac:dyDescent="0.25">
      <c r="A192" s="2" t="s">
        <v>186</v>
      </c>
      <c r="B192" s="3" t="s">
        <v>5121</v>
      </c>
      <c r="C192" s="3">
        <v>8.58</v>
      </c>
      <c r="D192" s="3">
        <v>0.03</v>
      </c>
      <c r="E192" s="3">
        <v>0.26</v>
      </c>
      <c r="F192" s="1">
        <f>IF(INDEX(董監!D:D,H192)=0,INDEX(董監!C:C,H192),INDEX(董監!D:D,H192))</f>
        <v>34</v>
      </c>
      <c r="G192" s="1">
        <f t="shared" si="8"/>
        <v>57.13</v>
      </c>
      <c r="H192" s="1">
        <f>MATCH(持股比率!A192,董監!A:A,0)</f>
        <v>192</v>
      </c>
      <c r="I192" s="3">
        <v>2369044.7999999998</v>
      </c>
      <c r="J192" s="3">
        <v>181</v>
      </c>
      <c r="K192" s="28">
        <f t="shared" si="9"/>
        <v>135344</v>
      </c>
      <c r="L192" s="27">
        <f t="shared" si="10"/>
        <v>0.1</v>
      </c>
      <c r="M192" s="3">
        <v>106.42</v>
      </c>
      <c r="N192" s="29">
        <f t="shared" si="11"/>
        <v>0.19262019999999999</v>
      </c>
      <c r="O192" s="3">
        <v>-4.82</v>
      </c>
      <c r="P192" s="3" t="str">
        <f ca="1">IF(COUNTIF(股期對照!A:A,持股比率!B192)=2,B192&amp;"-m",IF(COUNTIF(股期對照!A:A,持股比率!B192)=1,B192&amp;"-F",B192))</f>
        <v>中碳</v>
      </c>
      <c r="Q192" s="3" t="s">
        <v>6569</v>
      </c>
      <c r="T192" s="1" t="s">
        <v>186</v>
      </c>
      <c r="U192" s="1" t="s">
        <v>1948</v>
      </c>
      <c r="V192" s="1">
        <v>8.58</v>
      </c>
      <c r="W192" s="1">
        <v>0.03</v>
      </c>
      <c r="X192" s="1">
        <v>0.26</v>
      </c>
      <c r="Y192" s="1">
        <v>34</v>
      </c>
      <c r="Z192" s="1">
        <v>57.13</v>
      </c>
      <c r="AA192" s="1">
        <v>192</v>
      </c>
      <c r="AB192" s="1">
        <v>2369044.7999999998</v>
      </c>
      <c r="AC192" s="1">
        <v>181</v>
      </c>
      <c r="AD192" s="1">
        <v>135344</v>
      </c>
      <c r="AE192" s="1">
        <v>0.1</v>
      </c>
      <c r="AF192" s="1">
        <v>106.42</v>
      </c>
      <c r="AG192" s="1">
        <v>0.19262019999999999</v>
      </c>
      <c r="AH192" s="1">
        <v>-4.82</v>
      </c>
      <c r="AI192" s="1" t="s">
        <v>1948</v>
      </c>
      <c r="AJ192" s="1" t="s">
        <v>3534</v>
      </c>
    </row>
    <row r="193" spans="1:36" x14ac:dyDescent="0.25">
      <c r="A193" s="2" t="s">
        <v>187</v>
      </c>
      <c r="B193" s="3" t="s">
        <v>5122</v>
      </c>
      <c r="C193" s="3">
        <v>6.5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48.21</v>
      </c>
      <c r="H193" s="1">
        <f>MATCH(持股比率!A193,董監!A:A,0)</f>
        <v>193</v>
      </c>
      <c r="I193" s="3">
        <v>1278139</v>
      </c>
      <c r="J193" s="3">
        <v>8</v>
      </c>
      <c r="K193" s="28">
        <f t="shared" si="9"/>
        <v>61619</v>
      </c>
      <c r="L193" s="27">
        <f t="shared" si="10"/>
        <v>0</v>
      </c>
      <c r="M193" s="3">
        <v>15.81</v>
      </c>
      <c r="N193" s="29">
        <f t="shared" si="11"/>
        <v>1.2648E-3</v>
      </c>
      <c r="O193" s="3">
        <v>0</v>
      </c>
      <c r="P193" s="3" t="str">
        <f ca="1">IF(COUNTIF(股期對照!A:A,持股比率!B193)=2,B193&amp;"-m",IF(COUNTIF(股期對照!A:A,持股比率!B193)=1,B193&amp;"-F",B193))</f>
        <v>台硝</v>
      </c>
      <c r="Q193" s="3" t="s">
        <v>6569</v>
      </c>
      <c r="T193" s="1" t="s">
        <v>187</v>
      </c>
      <c r="U193" s="1" t="s">
        <v>1949</v>
      </c>
      <c r="V193" s="1">
        <v>6.5</v>
      </c>
      <c r="W193" s="1">
        <v>0</v>
      </c>
      <c r="X193" s="1">
        <v>0.01</v>
      </c>
      <c r="Y193" s="1">
        <v>45.28</v>
      </c>
      <c r="Z193" s="1">
        <v>48.21</v>
      </c>
      <c r="AA193" s="1">
        <v>193</v>
      </c>
      <c r="AB193" s="1">
        <v>1278139</v>
      </c>
      <c r="AC193" s="1">
        <v>8</v>
      </c>
      <c r="AD193" s="1">
        <v>61619</v>
      </c>
      <c r="AE193" s="1">
        <v>0</v>
      </c>
      <c r="AF193" s="1">
        <v>15.81</v>
      </c>
      <c r="AG193" s="1">
        <v>1.2648E-3</v>
      </c>
      <c r="AH193" s="1">
        <v>0</v>
      </c>
      <c r="AI193" s="1" t="s">
        <v>1949</v>
      </c>
      <c r="AJ193" s="1" t="s">
        <v>3534</v>
      </c>
    </row>
    <row r="194" spans="1:36" x14ac:dyDescent="0.25">
      <c r="A194" s="2" t="s">
        <v>188</v>
      </c>
      <c r="B194" s="3" t="s">
        <v>5123</v>
      </c>
      <c r="C194" s="3">
        <v>0.49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84.8</v>
      </c>
      <c r="H194" s="1">
        <f>MATCH(持股比率!A194,董監!A:A,0)</f>
        <v>194</v>
      </c>
      <c r="I194" s="3">
        <v>1818299.78</v>
      </c>
      <c r="J194" s="3">
        <v>108</v>
      </c>
      <c r="K194" s="28">
        <f t="shared" si="9"/>
        <v>154192</v>
      </c>
      <c r="L194" s="27">
        <f t="shared" si="10"/>
        <v>0.1</v>
      </c>
      <c r="M194" s="3">
        <v>18.59</v>
      </c>
      <c r="N194" s="29">
        <f t="shared" si="11"/>
        <v>2.00772E-2</v>
      </c>
      <c r="O194" s="3">
        <v>-17.829999999999998</v>
      </c>
      <c r="P194" s="3" t="str">
        <f ca="1">IF(COUNTIF(股期對照!A:A,持股比率!B194)=2,B194&amp;"-m",IF(COUNTIF(股期對照!A:A,持股比率!B194)=1,B194&amp;"-F",B194))</f>
        <v>元禎</v>
      </c>
      <c r="Q194" s="3" t="s">
        <v>6570</v>
      </c>
      <c r="T194" s="1" t="s">
        <v>188</v>
      </c>
      <c r="U194" s="1" t="s">
        <v>1950</v>
      </c>
      <c r="V194" s="1">
        <v>0.49</v>
      </c>
      <c r="W194" s="1">
        <v>0</v>
      </c>
      <c r="X194" s="1">
        <v>0.01</v>
      </c>
      <c r="Y194" s="1">
        <v>14.7</v>
      </c>
      <c r="Z194" s="1">
        <v>84.8</v>
      </c>
      <c r="AA194" s="1">
        <v>194</v>
      </c>
      <c r="AB194" s="1">
        <v>1818299.78</v>
      </c>
      <c r="AC194" s="1">
        <v>108</v>
      </c>
      <c r="AD194" s="1">
        <v>154192</v>
      </c>
      <c r="AE194" s="1">
        <v>0.1</v>
      </c>
      <c r="AF194" s="1">
        <v>18.59</v>
      </c>
      <c r="AG194" s="1">
        <v>2.00772E-2</v>
      </c>
      <c r="AH194" s="1">
        <v>-17.829999999999998</v>
      </c>
      <c r="AI194" s="1" t="s">
        <v>1950</v>
      </c>
      <c r="AJ194" s="1" t="s">
        <v>3534</v>
      </c>
    </row>
    <row r="195" spans="1:36" x14ac:dyDescent="0.25">
      <c r="A195" s="2" t="s">
        <v>189</v>
      </c>
      <c r="B195" s="3" t="s">
        <v>5124</v>
      </c>
      <c r="C195" s="3">
        <v>14.54</v>
      </c>
      <c r="D195" s="3">
        <v>0</v>
      </c>
      <c r="E195" s="3">
        <v>0.02</v>
      </c>
      <c r="F195" s="1">
        <f>IF(INDEX(董監!D:D,H195)=0,INDEX(董監!C:C,H195),INDEX(董監!D:D,H195))</f>
        <v>21.08</v>
      </c>
      <c r="G195" s="1">
        <f t="shared" si="8"/>
        <v>64.36</v>
      </c>
      <c r="H195" s="1">
        <f>MATCH(持股比率!A195,董監!A:A,0)</f>
        <v>195</v>
      </c>
      <c r="I195" s="3">
        <v>1620000</v>
      </c>
      <c r="J195" s="3">
        <v>-95</v>
      </c>
      <c r="K195" s="28">
        <f t="shared" si="9"/>
        <v>104263</v>
      </c>
      <c r="L195" s="27">
        <f t="shared" si="10"/>
        <v>-0.1</v>
      </c>
      <c r="M195" s="3">
        <v>73.069999999999993</v>
      </c>
      <c r="N195" s="29">
        <f t="shared" si="11"/>
        <v>-6.9416499999999992E-2</v>
      </c>
      <c r="O195" s="3">
        <v>1.0900000000000001</v>
      </c>
      <c r="P195" s="3" t="str">
        <f ca="1">IF(COUNTIF(股期對照!A:A,持股比率!B195)=2,B195&amp;"-m",IF(COUNTIF(股期對照!A:A,持股比率!B195)=1,B195&amp;"-F",B195))</f>
        <v>永記</v>
      </c>
      <c r="Q195" s="3" t="s">
        <v>4747</v>
      </c>
      <c r="T195" s="1" t="s">
        <v>189</v>
      </c>
      <c r="U195" s="1" t="s">
        <v>1951</v>
      </c>
      <c r="V195" s="1">
        <v>14.54</v>
      </c>
      <c r="W195" s="1">
        <v>0</v>
      </c>
      <c r="X195" s="1">
        <v>0.02</v>
      </c>
      <c r="Y195" s="1">
        <v>21.08</v>
      </c>
      <c r="Z195" s="1">
        <v>64.36</v>
      </c>
      <c r="AA195" s="1">
        <v>195</v>
      </c>
      <c r="AB195" s="1">
        <v>1620000</v>
      </c>
      <c r="AC195" s="1">
        <v>-95</v>
      </c>
      <c r="AD195" s="1">
        <v>104263</v>
      </c>
      <c r="AE195" s="1">
        <v>-0.1</v>
      </c>
      <c r="AF195" s="1">
        <v>73.069999999999993</v>
      </c>
      <c r="AG195" s="1">
        <v>-6.9416499999999992E-2</v>
      </c>
      <c r="AH195" s="1">
        <v>1.0900000000000001</v>
      </c>
      <c r="AI195" s="1" t="s">
        <v>1951</v>
      </c>
      <c r="AJ195" s="1" t="s">
        <v>3534</v>
      </c>
    </row>
    <row r="196" spans="1:36" x14ac:dyDescent="0.25">
      <c r="A196" s="2" t="s">
        <v>190</v>
      </c>
      <c r="B196" s="3" t="s">
        <v>5125</v>
      </c>
      <c r="C196" s="3">
        <v>1.26</v>
      </c>
      <c r="D196" s="3">
        <v>4.7699999999999996</v>
      </c>
      <c r="E196" s="3">
        <v>0.01</v>
      </c>
      <c r="F196" s="1">
        <f>IF(INDEX(董監!D:D,H196)=0,INDEX(董監!C:C,H196),INDEX(董監!D:D,H196))</f>
        <v>17.41</v>
      </c>
      <c r="G196" s="1">
        <f t="shared" si="8"/>
        <v>76.55</v>
      </c>
      <c r="H196" s="1">
        <f>MATCH(持股比率!A196,董監!A:A,0)</f>
        <v>196</v>
      </c>
      <c r="I196" s="3">
        <v>1082500</v>
      </c>
      <c r="J196" s="3">
        <v>9</v>
      </c>
      <c r="K196" s="28">
        <f t="shared" si="9"/>
        <v>82865</v>
      </c>
      <c r="L196" s="27">
        <f t="shared" si="10"/>
        <v>0</v>
      </c>
      <c r="M196" s="3">
        <v>12.07</v>
      </c>
      <c r="N196" s="29">
        <f t="shared" si="11"/>
        <v>1.0862999999999999E-3</v>
      </c>
      <c r="O196" s="3">
        <v>6.69</v>
      </c>
      <c r="P196" s="3" t="str">
        <f ca="1">IF(COUNTIF(股期對照!A:A,持股比率!B196)=2,B196&amp;"-m",IF(COUNTIF(股期對照!A:A,持股比率!B196)=1,B196&amp;"-F",B196))</f>
        <v>中華化</v>
      </c>
      <c r="Q196" s="3" t="s">
        <v>4747</v>
      </c>
      <c r="T196" s="1" t="s">
        <v>190</v>
      </c>
      <c r="U196" s="1" t="s">
        <v>1952</v>
      </c>
      <c r="V196" s="1">
        <v>1.26</v>
      </c>
      <c r="W196" s="1">
        <v>4.7699999999999996</v>
      </c>
      <c r="X196" s="1">
        <v>0.01</v>
      </c>
      <c r="Y196" s="1">
        <v>17.41</v>
      </c>
      <c r="Z196" s="1">
        <v>76.55</v>
      </c>
      <c r="AA196" s="1">
        <v>196</v>
      </c>
      <c r="AB196" s="1">
        <v>1082500</v>
      </c>
      <c r="AC196" s="1">
        <v>9</v>
      </c>
      <c r="AD196" s="1">
        <v>82865</v>
      </c>
      <c r="AE196" s="1">
        <v>0</v>
      </c>
      <c r="AF196" s="1">
        <v>12.07</v>
      </c>
      <c r="AG196" s="1">
        <v>1.0862999999999999E-3</v>
      </c>
      <c r="AH196" s="1">
        <v>6.69</v>
      </c>
      <c r="AI196" s="1" t="s">
        <v>1952</v>
      </c>
      <c r="AJ196" s="1" t="s">
        <v>3534</v>
      </c>
    </row>
    <row r="197" spans="1:36" x14ac:dyDescent="0.25">
      <c r="A197" s="2" t="s">
        <v>191</v>
      </c>
      <c r="B197" s="3" t="s">
        <v>5126</v>
      </c>
      <c r="C197" s="3">
        <v>10.1</v>
      </c>
      <c r="D197" s="3">
        <v>0</v>
      </c>
      <c r="E197" s="3">
        <v>0.17</v>
      </c>
      <c r="F197" s="1">
        <f>IF(INDEX(董監!D:D,H197)=0,INDEX(董監!C:C,H197),INDEX(董監!D:D,H197))</f>
        <v>22.96</v>
      </c>
      <c r="G197" s="1">
        <f t="shared" si="8"/>
        <v>66.77</v>
      </c>
      <c r="H197" s="1">
        <f>MATCH(持股比率!A197,董監!A:A,0)</f>
        <v>197</v>
      </c>
      <c r="I197" s="3">
        <v>632338.51</v>
      </c>
      <c r="J197" s="3">
        <v>-566</v>
      </c>
      <c r="K197" s="28">
        <f t="shared" si="9"/>
        <v>42221</v>
      </c>
      <c r="L197" s="27">
        <f t="shared" si="10"/>
        <v>-1.3</v>
      </c>
      <c r="M197" s="3">
        <v>70.53</v>
      </c>
      <c r="N197" s="29">
        <f t="shared" si="11"/>
        <v>-0.39919980000000005</v>
      </c>
      <c r="O197" s="3">
        <v>-1.1399999999999999</v>
      </c>
      <c r="P197" s="3" t="str">
        <f ca="1">IF(COUNTIF(股期對照!A:A,持股比率!B197)=2,B197&amp;"-m",IF(COUNTIF(股期對照!A:A,持股比率!B197)=1,B197&amp;"-F",B197))</f>
        <v>花仙子</v>
      </c>
      <c r="Q197" s="3" t="s">
        <v>4747</v>
      </c>
      <c r="T197" s="1" t="s">
        <v>191</v>
      </c>
      <c r="U197" s="1" t="s">
        <v>1953</v>
      </c>
      <c r="V197" s="1">
        <v>10.1</v>
      </c>
      <c r="W197" s="1">
        <v>0</v>
      </c>
      <c r="X197" s="1">
        <v>0.17</v>
      </c>
      <c r="Y197" s="1">
        <v>22.96</v>
      </c>
      <c r="Z197" s="1">
        <v>66.77</v>
      </c>
      <c r="AA197" s="1">
        <v>197</v>
      </c>
      <c r="AB197" s="1">
        <v>632338.51</v>
      </c>
      <c r="AC197" s="1">
        <v>-566</v>
      </c>
      <c r="AD197" s="1">
        <v>42221</v>
      </c>
      <c r="AE197" s="1">
        <v>-1.3</v>
      </c>
      <c r="AF197" s="1">
        <v>70.53</v>
      </c>
      <c r="AG197" s="1">
        <v>-0.39919980000000005</v>
      </c>
      <c r="AH197" s="1">
        <v>-1.1399999999999999</v>
      </c>
      <c r="AI197" s="1" t="s">
        <v>1953</v>
      </c>
      <c r="AJ197" s="1" t="s">
        <v>3534</v>
      </c>
    </row>
    <row r="198" spans="1:36" x14ac:dyDescent="0.25">
      <c r="A198" s="2" t="s">
        <v>192</v>
      </c>
      <c r="B198" s="3" t="s">
        <v>5127</v>
      </c>
      <c r="C198" s="3">
        <v>0.86</v>
      </c>
      <c r="D198" s="3">
        <v>0</v>
      </c>
      <c r="E198" s="3">
        <v>0.02</v>
      </c>
      <c r="F198" s="1">
        <f>IF(INDEX(董監!D:D,H198)=0,INDEX(董監!C:C,H198),INDEX(董監!D:D,H198))</f>
        <v>31.96</v>
      </c>
      <c r="G198" s="1">
        <f t="shared" si="8"/>
        <v>67.16</v>
      </c>
      <c r="H198" s="1">
        <f>MATCH(持股比率!A198,董監!A:A,0)</f>
        <v>198</v>
      </c>
      <c r="I198" s="3">
        <v>1329152.44</v>
      </c>
      <c r="J198" s="3">
        <v>-4107</v>
      </c>
      <c r="K198" s="28">
        <f t="shared" si="9"/>
        <v>89266</v>
      </c>
      <c r="L198" s="27">
        <f t="shared" si="10"/>
        <v>-4.5999999999999996</v>
      </c>
      <c r="M198" s="3">
        <v>21.13</v>
      </c>
      <c r="N198" s="29">
        <f t="shared" si="11"/>
        <v>-0.86780909999999989</v>
      </c>
      <c r="O198" s="3">
        <v>5.93</v>
      </c>
      <c r="P198" s="3" t="str">
        <f ca="1">IF(COUNTIF(股期對照!A:A,持股比率!B198)=2,B198&amp;"-m",IF(COUNTIF(股期對照!A:A,持股比率!B198)=1,B198&amp;"-F",B198))</f>
        <v>美吾華</v>
      </c>
      <c r="Q198" s="3" t="s">
        <v>4577</v>
      </c>
      <c r="T198" s="1" t="s">
        <v>192</v>
      </c>
      <c r="U198" s="1" t="s">
        <v>1954</v>
      </c>
      <c r="V198" s="1">
        <v>0.86</v>
      </c>
      <c r="W198" s="1">
        <v>0</v>
      </c>
      <c r="X198" s="1">
        <v>0.02</v>
      </c>
      <c r="Y198" s="1">
        <v>31.96</v>
      </c>
      <c r="Z198" s="1">
        <v>67.16</v>
      </c>
      <c r="AA198" s="1">
        <v>198</v>
      </c>
      <c r="AB198" s="1">
        <v>1329152.44</v>
      </c>
      <c r="AC198" s="1">
        <v>-4107</v>
      </c>
      <c r="AD198" s="1">
        <v>89266</v>
      </c>
      <c r="AE198" s="1">
        <v>-4.5999999999999996</v>
      </c>
      <c r="AF198" s="1">
        <v>21.13</v>
      </c>
      <c r="AG198" s="1">
        <v>-0.86780909999999989</v>
      </c>
      <c r="AH198" s="1">
        <v>5.93</v>
      </c>
      <c r="AI198" s="1" t="s">
        <v>1954</v>
      </c>
      <c r="AJ198" s="1" t="s">
        <v>3527</v>
      </c>
    </row>
    <row r="199" spans="1:36" x14ac:dyDescent="0.25">
      <c r="A199" s="2" t="s">
        <v>193</v>
      </c>
      <c r="B199" s="3" t="s">
        <v>5128</v>
      </c>
      <c r="C199" s="3">
        <v>4.53</v>
      </c>
      <c r="D199" s="3">
        <v>0</v>
      </c>
      <c r="E199" s="3">
        <v>1.71</v>
      </c>
      <c r="F199" s="1">
        <f>IF(INDEX(董監!D:D,H199)=0,INDEX(董監!C:C,H199),INDEX(董監!D:D,H199))</f>
        <v>18.29</v>
      </c>
      <c r="G199" s="1">
        <f t="shared" ref="G199:G262" si="12">100-SUM(C199:F199)</f>
        <v>75.47</v>
      </c>
      <c r="H199" s="1">
        <f>MATCH(持股比率!A199,董監!A:A,0)</f>
        <v>199</v>
      </c>
      <c r="I199" s="3">
        <v>424439.57</v>
      </c>
      <c r="J199" s="3">
        <v>1513</v>
      </c>
      <c r="K199" s="28">
        <f t="shared" ref="K199:K262" si="13">ROUND((I199/10)*(G199/100),0)</f>
        <v>32032</v>
      </c>
      <c r="L199" s="27">
        <f t="shared" ref="L199:L262" si="14">ROUND(J199/K199*100,1)</f>
        <v>4.7</v>
      </c>
      <c r="M199" s="3">
        <v>41.66</v>
      </c>
      <c r="N199" s="29">
        <f t="shared" ref="N199:N262" si="15">M199*J199/100000</f>
        <v>0.63031579999999998</v>
      </c>
      <c r="O199" s="3">
        <v>26.13</v>
      </c>
      <c r="P199" s="3" t="str">
        <f ca="1">IF(COUNTIF(股期對照!A:A,持股比率!B199)=2,B199&amp;"-m",IF(COUNTIF(股期對照!A:A,持股比率!B199)=1,B199&amp;"-F",B199))</f>
        <v>毛寶</v>
      </c>
      <c r="Q199" s="3" t="s">
        <v>4747</v>
      </c>
      <c r="T199" s="1" t="s">
        <v>193</v>
      </c>
      <c r="U199" s="1" t="s">
        <v>1955</v>
      </c>
      <c r="V199" s="1">
        <v>4.53</v>
      </c>
      <c r="W199" s="1">
        <v>0</v>
      </c>
      <c r="X199" s="1">
        <v>1.71</v>
      </c>
      <c r="Y199" s="1">
        <v>18.29</v>
      </c>
      <c r="Z199" s="1">
        <v>75.47</v>
      </c>
      <c r="AA199" s="1">
        <v>199</v>
      </c>
      <c r="AB199" s="1">
        <v>424439.57</v>
      </c>
      <c r="AC199" s="1">
        <v>1513</v>
      </c>
      <c r="AD199" s="1">
        <v>32032</v>
      </c>
      <c r="AE199" s="1">
        <v>4.7</v>
      </c>
      <c r="AF199" s="1">
        <v>41.66</v>
      </c>
      <c r="AG199" s="1">
        <v>0.63031579999999998</v>
      </c>
      <c r="AH199" s="1">
        <v>26.13</v>
      </c>
      <c r="AI199" s="1" t="s">
        <v>1955</v>
      </c>
      <c r="AJ199" s="1" t="s">
        <v>3534</v>
      </c>
    </row>
    <row r="200" spans="1:36" x14ac:dyDescent="0.25">
      <c r="A200" s="2" t="s">
        <v>194</v>
      </c>
      <c r="B200" s="3" t="s">
        <v>5129</v>
      </c>
      <c r="C200" s="3">
        <v>2.92</v>
      </c>
      <c r="D200" s="3">
        <v>0.17</v>
      </c>
      <c r="E200" s="3">
        <v>1.53</v>
      </c>
      <c r="F200" s="1">
        <f>IF(INDEX(董監!D:D,H200)=0,INDEX(董監!C:C,H200),INDEX(董監!D:D,H200))</f>
        <v>10.02</v>
      </c>
      <c r="G200" s="1">
        <f t="shared" si="12"/>
        <v>85.36</v>
      </c>
      <c r="H200" s="1">
        <f>MATCH(持股比率!A200,董監!A:A,0)</f>
        <v>200</v>
      </c>
      <c r="I200" s="3">
        <v>999501.92</v>
      </c>
      <c r="J200" s="3">
        <v>281</v>
      </c>
      <c r="K200" s="28">
        <f t="shared" si="13"/>
        <v>85317</v>
      </c>
      <c r="L200" s="27">
        <f t="shared" si="14"/>
        <v>0.3</v>
      </c>
      <c r="M200" s="3">
        <v>24.03</v>
      </c>
      <c r="N200" s="29">
        <f t="shared" si="15"/>
        <v>6.7524300000000009E-2</v>
      </c>
      <c r="O200" s="3">
        <v>0</v>
      </c>
      <c r="P200" s="3" t="str">
        <f ca="1">IF(COUNTIF(股期對照!A:A,持股比率!B200)=2,B200&amp;"-m",IF(COUNTIF(股期對照!A:A,持股比率!B200)=1,B200&amp;"-F",B200))</f>
        <v>五鼎</v>
      </c>
      <c r="Q200" s="3" t="s">
        <v>6565</v>
      </c>
      <c r="T200" s="1" t="s">
        <v>194</v>
      </c>
      <c r="U200" s="1" t="s">
        <v>1956</v>
      </c>
      <c r="V200" s="1">
        <v>2.92</v>
      </c>
      <c r="W200" s="1">
        <v>0.17</v>
      </c>
      <c r="X200" s="1">
        <v>1.53</v>
      </c>
      <c r="Y200" s="1">
        <v>10.02</v>
      </c>
      <c r="Z200" s="1">
        <v>85.36</v>
      </c>
      <c r="AA200" s="1">
        <v>200</v>
      </c>
      <c r="AB200" s="1">
        <v>999501.92</v>
      </c>
      <c r="AC200" s="1">
        <v>281</v>
      </c>
      <c r="AD200" s="1">
        <v>85317</v>
      </c>
      <c r="AE200" s="1">
        <v>0.3</v>
      </c>
      <c r="AF200" s="1">
        <v>24.03</v>
      </c>
      <c r="AG200" s="1">
        <v>6.7524300000000009E-2</v>
      </c>
      <c r="AH200" s="1">
        <v>0</v>
      </c>
      <c r="AI200" s="1" t="s">
        <v>1956</v>
      </c>
      <c r="AJ200" s="1" t="s">
        <v>3527</v>
      </c>
    </row>
    <row r="201" spans="1:36" x14ac:dyDescent="0.25">
      <c r="A201" s="2" t="s">
        <v>195</v>
      </c>
      <c r="B201" s="3" t="s">
        <v>5130</v>
      </c>
      <c r="C201" s="3">
        <v>1.82</v>
      </c>
      <c r="D201" s="3">
        <v>0.15</v>
      </c>
      <c r="E201" s="3">
        <v>0.26</v>
      </c>
      <c r="F201" s="1">
        <f>IF(INDEX(董監!D:D,H201)=0,INDEX(董監!C:C,H201),INDEX(董監!D:D,H201))</f>
        <v>15.22</v>
      </c>
      <c r="G201" s="1">
        <f t="shared" si="12"/>
        <v>82.55</v>
      </c>
      <c r="H201" s="1">
        <f>MATCH(持股比率!A201,董監!A:A,0)</f>
        <v>201</v>
      </c>
      <c r="I201" s="3">
        <v>1677220.22</v>
      </c>
      <c r="J201" s="3">
        <v>-4</v>
      </c>
      <c r="K201" s="28">
        <f t="shared" si="13"/>
        <v>138455</v>
      </c>
      <c r="L201" s="27">
        <f t="shared" si="14"/>
        <v>0</v>
      </c>
      <c r="M201" s="3">
        <v>32.18</v>
      </c>
      <c r="N201" s="29">
        <f t="shared" si="15"/>
        <v>-1.2872000000000001E-3</v>
      </c>
      <c r="O201" s="3">
        <v>7.99</v>
      </c>
      <c r="P201" s="3" t="str">
        <f ca="1">IF(COUNTIF(股期對照!A:A,持股比率!B201)=2,B201&amp;"-m",IF(COUNTIF(股期對照!A:A,持股比率!B201)=1,B201&amp;"-F",B201))</f>
        <v>杏輝</v>
      </c>
      <c r="Q201" s="3" t="s">
        <v>4577</v>
      </c>
      <c r="T201" s="1" t="s">
        <v>195</v>
      </c>
      <c r="U201" s="1" t="s">
        <v>1957</v>
      </c>
      <c r="V201" s="1">
        <v>1.82</v>
      </c>
      <c r="W201" s="1">
        <v>0.15</v>
      </c>
      <c r="X201" s="1">
        <v>0.26</v>
      </c>
      <c r="Y201" s="1">
        <v>15.22</v>
      </c>
      <c r="Z201" s="1">
        <v>82.55</v>
      </c>
      <c r="AA201" s="1">
        <v>201</v>
      </c>
      <c r="AB201" s="1">
        <v>1677220.22</v>
      </c>
      <c r="AC201" s="1">
        <v>-4</v>
      </c>
      <c r="AD201" s="1">
        <v>138455</v>
      </c>
      <c r="AE201" s="1">
        <v>0</v>
      </c>
      <c r="AF201" s="1">
        <v>32.18</v>
      </c>
      <c r="AG201" s="1">
        <v>-1.2872000000000001E-3</v>
      </c>
      <c r="AH201" s="1">
        <v>7.99</v>
      </c>
      <c r="AI201" s="1" t="s">
        <v>1957</v>
      </c>
      <c r="AJ201" s="1" t="s">
        <v>3527</v>
      </c>
    </row>
    <row r="202" spans="1:36" x14ac:dyDescent="0.25">
      <c r="A202" s="2" t="s">
        <v>196</v>
      </c>
      <c r="B202" s="3" t="s">
        <v>5131</v>
      </c>
      <c r="C202" s="3">
        <v>50.31</v>
      </c>
      <c r="D202" s="3">
        <v>0</v>
      </c>
      <c r="E202" s="3">
        <v>0.01</v>
      </c>
      <c r="F202" s="1">
        <f>IF(INDEX(董監!D:D,H202)=0,INDEX(董監!C:C,H202),INDEX(董監!D:D,H202))</f>
        <v>64.989999999999995</v>
      </c>
      <c r="G202" s="1">
        <f t="shared" si="12"/>
        <v>-15.310000000000002</v>
      </c>
      <c r="H202" s="1">
        <f>MATCH(持股比率!A202,董監!A:A,0)</f>
        <v>202</v>
      </c>
      <c r="I202" s="3">
        <v>993880</v>
      </c>
      <c r="J202" s="3">
        <v>-44</v>
      </c>
      <c r="K202" s="28">
        <f t="shared" si="13"/>
        <v>-15216</v>
      </c>
      <c r="L202" s="27">
        <f t="shared" si="14"/>
        <v>0.3</v>
      </c>
      <c r="M202" s="3">
        <v>17.5</v>
      </c>
      <c r="N202" s="29">
        <f t="shared" si="15"/>
        <v>-7.7000000000000002E-3</v>
      </c>
      <c r="O202" s="3">
        <v>0.28000000000000003</v>
      </c>
      <c r="P202" s="3" t="str">
        <f ca="1">IF(COUNTIF(股期對照!A:A,持股比率!B202)=2,B202&amp;"-m",IF(COUNTIF(股期對照!A:A,持股比率!B202)=1,B202&amp;"-F",B202))</f>
        <v>日勝化</v>
      </c>
      <c r="Q202" s="3" t="s">
        <v>4740</v>
      </c>
      <c r="T202" s="1" t="s">
        <v>196</v>
      </c>
      <c r="U202" s="1" t="s">
        <v>1958</v>
      </c>
      <c r="V202" s="1">
        <v>50.31</v>
      </c>
      <c r="W202" s="1">
        <v>0</v>
      </c>
      <c r="X202" s="1">
        <v>0.01</v>
      </c>
      <c r="Y202" s="1">
        <v>64.989999999999995</v>
      </c>
      <c r="Z202" s="1">
        <v>-15.310000000000002</v>
      </c>
      <c r="AA202" s="1">
        <v>202</v>
      </c>
      <c r="AB202" s="1">
        <v>993880</v>
      </c>
      <c r="AC202" s="1">
        <v>-44</v>
      </c>
      <c r="AD202" s="1">
        <v>-15216</v>
      </c>
      <c r="AE202" s="1">
        <v>0.3</v>
      </c>
      <c r="AF202" s="1">
        <v>17.5</v>
      </c>
      <c r="AG202" s="1">
        <v>-7.7000000000000002E-3</v>
      </c>
      <c r="AH202" s="1">
        <v>0.28000000000000003</v>
      </c>
      <c r="AI202" s="1" t="s">
        <v>1958</v>
      </c>
      <c r="AJ202" s="1" t="s">
        <v>3518</v>
      </c>
    </row>
    <row r="203" spans="1:36" x14ac:dyDescent="0.25">
      <c r="A203" s="2" t="s">
        <v>197</v>
      </c>
      <c r="B203" s="3" t="s">
        <v>5132</v>
      </c>
      <c r="C203" s="3">
        <v>9.19</v>
      </c>
      <c r="D203" s="3">
        <v>7.0000000000000007E-2</v>
      </c>
      <c r="E203" s="3">
        <v>0.01</v>
      </c>
      <c r="F203" s="1">
        <f>IF(INDEX(董監!D:D,H203)=0,INDEX(董監!C:C,H203),INDEX(董監!D:D,H203))</f>
        <v>62.94</v>
      </c>
      <c r="G203" s="1">
        <f t="shared" si="12"/>
        <v>27.790000000000006</v>
      </c>
      <c r="H203" s="1">
        <f>MATCH(持股比率!A203,董監!A:A,0)</f>
        <v>203</v>
      </c>
      <c r="I203" s="3">
        <v>3036166.17</v>
      </c>
      <c r="J203" s="3">
        <v>1139</v>
      </c>
      <c r="K203" s="28">
        <f t="shared" si="13"/>
        <v>84375</v>
      </c>
      <c r="L203" s="27">
        <f t="shared" si="14"/>
        <v>1.3</v>
      </c>
      <c r="M203" s="3">
        <v>75.92</v>
      </c>
      <c r="N203" s="29">
        <f t="shared" si="15"/>
        <v>0.86472880000000008</v>
      </c>
      <c r="O203" s="3">
        <v>7.85</v>
      </c>
      <c r="P203" s="3" t="str">
        <f ca="1">IF(COUNTIF(股期對照!A:A,持股比率!B203)=2,B203&amp;"-m",IF(COUNTIF(股期對照!A:A,持股比率!B203)=1,B203&amp;"-F",B203))</f>
        <v>喬山</v>
      </c>
      <c r="Q203" s="3" t="s">
        <v>4577</v>
      </c>
      <c r="T203" s="1" t="s">
        <v>197</v>
      </c>
      <c r="U203" s="1" t="s">
        <v>1959</v>
      </c>
      <c r="V203" s="1">
        <v>9.19</v>
      </c>
      <c r="W203" s="1">
        <v>7.0000000000000007E-2</v>
      </c>
      <c r="X203" s="1">
        <v>0.01</v>
      </c>
      <c r="Y203" s="1">
        <v>62.94</v>
      </c>
      <c r="Z203" s="1">
        <v>27.790000000000006</v>
      </c>
      <c r="AA203" s="1">
        <v>203</v>
      </c>
      <c r="AB203" s="1">
        <v>3036166.17</v>
      </c>
      <c r="AC203" s="1">
        <v>1139</v>
      </c>
      <c r="AD203" s="1">
        <v>84375</v>
      </c>
      <c r="AE203" s="1">
        <v>1.3</v>
      </c>
      <c r="AF203" s="1">
        <v>75.92</v>
      </c>
      <c r="AG203" s="1">
        <v>0.86472880000000008</v>
      </c>
      <c r="AH203" s="1">
        <v>7.85</v>
      </c>
      <c r="AI203" s="1" t="s">
        <v>1959</v>
      </c>
      <c r="AJ203" s="1" t="s">
        <v>3527</v>
      </c>
    </row>
    <row r="204" spans="1:36" x14ac:dyDescent="0.25">
      <c r="A204" s="2" t="s">
        <v>198</v>
      </c>
      <c r="B204" s="3" t="s">
        <v>5133</v>
      </c>
      <c r="C204" s="3">
        <v>9.01</v>
      </c>
      <c r="D204" s="3">
        <v>0.01</v>
      </c>
      <c r="E204" s="3">
        <v>0.97</v>
      </c>
      <c r="F204" s="1">
        <f>IF(INDEX(董監!D:D,H204)=0,INDEX(董監!C:C,H204),INDEX(董監!D:D,H204))</f>
        <v>42.15</v>
      </c>
      <c r="G204" s="1">
        <f t="shared" si="12"/>
        <v>47.86</v>
      </c>
      <c r="H204" s="1">
        <f>MATCH(持股比率!A204,董監!A:A,0)</f>
        <v>204</v>
      </c>
      <c r="I204" s="3">
        <v>2000000</v>
      </c>
      <c r="J204" s="3">
        <v>-1644</v>
      </c>
      <c r="K204" s="28">
        <f t="shared" si="13"/>
        <v>95720</v>
      </c>
      <c r="L204" s="27">
        <f t="shared" si="14"/>
        <v>-1.7</v>
      </c>
      <c r="M204" s="3">
        <v>31.91</v>
      </c>
      <c r="N204" s="29">
        <f t="shared" si="15"/>
        <v>-0.52460039999999997</v>
      </c>
      <c r="O204" s="3">
        <v>-4.4800000000000004</v>
      </c>
      <c r="P204" s="3" t="str">
        <f ca="1">IF(COUNTIF(股期對照!A:A,持股比率!B204)=2,B204&amp;"-m",IF(COUNTIF(股期對照!A:A,持股比率!B204)=1,B204&amp;"-F",B204))</f>
        <v>臺鹽</v>
      </c>
      <c r="Q204" s="3" t="s">
        <v>4739</v>
      </c>
      <c r="T204" s="1" t="s">
        <v>198</v>
      </c>
      <c r="U204" s="1" t="s">
        <v>1960</v>
      </c>
      <c r="V204" s="1">
        <v>9.01</v>
      </c>
      <c r="W204" s="1">
        <v>0.01</v>
      </c>
      <c r="X204" s="1">
        <v>0.97</v>
      </c>
      <c r="Y204" s="1">
        <v>42.15</v>
      </c>
      <c r="Z204" s="1">
        <v>47.86</v>
      </c>
      <c r="AA204" s="1">
        <v>204</v>
      </c>
      <c r="AB204" s="1">
        <v>2000000</v>
      </c>
      <c r="AC204" s="1">
        <v>-1644</v>
      </c>
      <c r="AD204" s="1">
        <v>95720</v>
      </c>
      <c r="AE204" s="1">
        <v>-1.7</v>
      </c>
      <c r="AF204" s="1">
        <v>31.91</v>
      </c>
      <c r="AG204" s="1">
        <v>-0.52460039999999997</v>
      </c>
      <c r="AH204" s="1">
        <v>-4.4800000000000004</v>
      </c>
      <c r="AI204" s="1" t="s">
        <v>1960</v>
      </c>
      <c r="AJ204" s="1" t="s">
        <v>3515</v>
      </c>
    </row>
    <row r="205" spans="1:36" x14ac:dyDescent="0.25">
      <c r="A205" s="2" t="s">
        <v>199</v>
      </c>
      <c r="B205" s="3" t="s">
        <v>5134</v>
      </c>
      <c r="C205" s="3">
        <v>0.25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78.680000000000007</v>
      </c>
      <c r="H205" s="1">
        <f>MATCH(持股比率!A205,董監!A:A,0)</f>
        <v>205</v>
      </c>
      <c r="I205" s="3">
        <v>715500</v>
      </c>
      <c r="J205" s="3">
        <v>-1</v>
      </c>
      <c r="K205" s="28">
        <f t="shared" si="13"/>
        <v>56296</v>
      </c>
      <c r="L205" s="27">
        <f t="shared" si="14"/>
        <v>0</v>
      </c>
      <c r="M205" s="3">
        <v>15.91</v>
      </c>
      <c r="N205" s="29">
        <f t="shared" si="15"/>
        <v>-1.5909999999999999E-4</v>
      </c>
      <c r="O205" s="3">
        <v>-2.77</v>
      </c>
      <c r="P205" s="3" t="str">
        <f ca="1">IF(COUNTIF(股期對照!A:A,持股比率!B205)=2,B205&amp;"-m",IF(COUNTIF(股期對照!A:A,持股比率!B205)=1,B205&amp;"-F",B205))</f>
        <v>台蠟</v>
      </c>
      <c r="Q205" s="3" t="s">
        <v>6566</v>
      </c>
      <c r="T205" s="1" t="s">
        <v>199</v>
      </c>
      <c r="U205" s="1" t="s">
        <v>1961</v>
      </c>
      <c r="V205" s="1">
        <v>0.25</v>
      </c>
      <c r="W205" s="1">
        <v>0</v>
      </c>
      <c r="X205" s="1">
        <v>0.08</v>
      </c>
      <c r="Y205" s="1">
        <v>20.99</v>
      </c>
      <c r="Z205" s="1">
        <v>78.680000000000007</v>
      </c>
      <c r="AA205" s="1">
        <v>205</v>
      </c>
      <c r="AB205" s="1">
        <v>715500</v>
      </c>
      <c r="AC205" s="1">
        <v>-1</v>
      </c>
      <c r="AD205" s="1">
        <v>56296</v>
      </c>
      <c r="AE205" s="1">
        <v>0</v>
      </c>
      <c r="AF205" s="1">
        <v>15.91</v>
      </c>
      <c r="AG205" s="1">
        <v>-1.5909999999999999E-4</v>
      </c>
      <c r="AH205" s="1">
        <v>-2.77</v>
      </c>
      <c r="AI205" s="1" t="s">
        <v>1961</v>
      </c>
      <c r="AJ205" s="1" t="s">
        <v>3534</v>
      </c>
    </row>
    <row r="206" spans="1:36" x14ac:dyDescent="0.25">
      <c r="A206" s="2" t="s">
        <v>200</v>
      </c>
      <c r="B206" s="3" t="s">
        <v>5135</v>
      </c>
      <c r="C206" s="3">
        <v>1.23</v>
      </c>
      <c r="D206" s="3">
        <v>0</v>
      </c>
      <c r="E206" s="3">
        <v>0.03</v>
      </c>
      <c r="F206" s="1">
        <f>IF(INDEX(董監!D:D,H206)=0,INDEX(董監!C:C,H206),INDEX(董監!D:D,H206))</f>
        <v>14.15</v>
      </c>
      <c r="G206" s="1">
        <f t="shared" si="12"/>
        <v>84.59</v>
      </c>
      <c r="H206" s="1">
        <f>MATCH(持股比率!A206,董監!A:A,0)</f>
        <v>206</v>
      </c>
      <c r="I206" s="3">
        <v>1009884.72</v>
      </c>
      <c r="J206" s="3">
        <v>-186</v>
      </c>
      <c r="K206" s="28">
        <f t="shared" si="13"/>
        <v>85426</v>
      </c>
      <c r="L206" s="27">
        <f t="shared" si="14"/>
        <v>-0.2</v>
      </c>
      <c r="M206" s="3">
        <v>39.450000000000003</v>
      </c>
      <c r="N206" s="29">
        <f t="shared" si="15"/>
        <v>-7.3377000000000012E-2</v>
      </c>
      <c r="O206" s="3">
        <v>-1.98</v>
      </c>
      <c r="P206" s="3" t="str">
        <f ca="1">IF(COUNTIF(股期對照!A:A,持股比率!B206)=2,B206&amp;"-m",IF(COUNTIF(股期對照!A:A,持股比率!B206)=1,B206&amp;"-F",B206))</f>
        <v>南光</v>
      </c>
      <c r="Q206" s="3" t="s">
        <v>4577</v>
      </c>
      <c r="T206" s="1" t="s">
        <v>200</v>
      </c>
      <c r="U206" s="1" t="s">
        <v>1962</v>
      </c>
      <c r="V206" s="1">
        <v>1.23</v>
      </c>
      <c r="W206" s="1">
        <v>0</v>
      </c>
      <c r="X206" s="1">
        <v>0.03</v>
      </c>
      <c r="Y206" s="1">
        <v>14.15</v>
      </c>
      <c r="Z206" s="1">
        <v>84.59</v>
      </c>
      <c r="AA206" s="1">
        <v>206</v>
      </c>
      <c r="AB206" s="1">
        <v>1009884.72</v>
      </c>
      <c r="AC206" s="1">
        <v>-186</v>
      </c>
      <c r="AD206" s="1">
        <v>85426</v>
      </c>
      <c r="AE206" s="1">
        <v>-0.2</v>
      </c>
      <c r="AF206" s="1">
        <v>39.450000000000003</v>
      </c>
      <c r="AG206" s="1">
        <v>-7.3377000000000012E-2</v>
      </c>
      <c r="AH206" s="1">
        <v>-1.98</v>
      </c>
      <c r="AI206" s="1" t="s">
        <v>1962</v>
      </c>
      <c r="AJ206" s="1" t="s">
        <v>3527</v>
      </c>
    </row>
    <row r="207" spans="1:36" x14ac:dyDescent="0.25">
      <c r="A207" s="2" t="s">
        <v>201</v>
      </c>
      <c r="B207" s="3" t="s">
        <v>5136</v>
      </c>
      <c r="C207" s="3">
        <v>2.23</v>
      </c>
      <c r="D207" s="3">
        <v>0</v>
      </c>
      <c r="E207" s="3">
        <v>0.66</v>
      </c>
      <c r="F207" s="1">
        <f>IF(INDEX(董監!D:D,H207)=0,INDEX(董監!C:C,H207),INDEX(董監!D:D,H207))</f>
        <v>21.13</v>
      </c>
      <c r="G207" s="1">
        <f t="shared" si="12"/>
        <v>75.98</v>
      </c>
      <c r="H207" s="1">
        <f>MATCH(持股比率!A207,董監!A:A,0)</f>
        <v>207</v>
      </c>
      <c r="I207" s="3">
        <v>767390.13</v>
      </c>
      <c r="J207" s="3">
        <v>2534</v>
      </c>
      <c r="K207" s="28">
        <f t="shared" si="13"/>
        <v>58306</v>
      </c>
      <c r="L207" s="27">
        <f t="shared" si="14"/>
        <v>4.3</v>
      </c>
      <c r="M207" s="3">
        <v>103.07</v>
      </c>
      <c r="N207" s="29">
        <f t="shared" si="15"/>
        <v>2.6117937999999996</v>
      </c>
      <c r="O207" s="3">
        <v>49.79</v>
      </c>
      <c r="P207" s="3" t="str">
        <f ca="1">IF(COUNTIF(股期對照!A:A,持股比率!B207)=2,B207&amp;"-m",IF(COUNTIF(股期對照!A:A,持股比率!B207)=1,B207&amp;"-F",B207))</f>
        <v>寶齡富錦</v>
      </c>
      <c r="Q207" s="3" t="s">
        <v>6561</v>
      </c>
      <c r="T207" s="1" t="s">
        <v>201</v>
      </c>
      <c r="U207" s="1" t="s">
        <v>1963</v>
      </c>
      <c r="V207" s="1">
        <v>2.23</v>
      </c>
      <c r="W207" s="1">
        <v>0</v>
      </c>
      <c r="X207" s="1">
        <v>0.66</v>
      </c>
      <c r="Y207" s="1">
        <v>21.13</v>
      </c>
      <c r="Z207" s="1">
        <v>75.98</v>
      </c>
      <c r="AA207" s="1">
        <v>207</v>
      </c>
      <c r="AB207" s="1">
        <v>767390.13</v>
      </c>
      <c r="AC207" s="1">
        <v>2534</v>
      </c>
      <c r="AD207" s="1">
        <v>58306</v>
      </c>
      <c r="AE207" s="1">
        <v>4.3</v>
      </c>
      <c r="AF207" s="1">
        <v>103.07</v>
      </c>
      <c r="AG207" s="1">
        <v>2.6117937999999996</v>
      </c>
      <c r="AH207" s="1">
        <v>49.79</v>
      </c>
      <c r="AI207" s="1" t="s">
        <v>1963</v>
      </c>
      <c r="AJ207" s="1" t="s">
        <v>3527</v>
      </c>
    </row>
    <row r="208" spans="1:36" x14ac:dyDescent="0.25">
      <c r="A208" s="2" t="s">
        <v>202</v>
      </c>
      <c r="B208" s="3" t="s">
        <v>5137</v>
      </c>
      <c r="C208" s="3">
        <v>6.02</v>
      </c>
      <c r="D208" s="3">
        <v>0.03</v>
      </c>
      <c r="E208" s="3">
        <v>0.13</v>
      </c>
      <c r="F208" s="1">
        <f>IF(INDEX(董監!D:D,H208)=0,INDEX(董監!C:C,H208),INDEX(董監!D:D,H208))</f>
        <v>26.11</v>
      </c>
      <c r="G208" s="1">
        <f t="shared" si="12"/>
        <v>67.710000000000008</v>
      </c>
      <c r="H208" s="1">
        <f>MATCH(持股比率!A208,董監!A:A,0)</f>
        <v>208</v>
      </c>
      <c r="I208" s="3">
        <v>775600</v>
      </c>
      <c r="J208" s="3">
        <v>2326</v>
      </c>
      <c r="K208" s="28">
        <f t="shared" si="13"/>
        <v>52516</v>
      </c>
      <c r="L208" s="27">
        <f t="shared" si="14"/>
        <v>4.4000000000000004</v>
      </c>
      <c r="M208" s="3">
        <v>62.73</v>
      </c>
      <c r="N208" s="29">
        <f t="shared" si="15"/>
        <v>1.4590997999999997</v>
      </c>
      <c r="O208" s="3">
        <v>8.4700000000000006</v>
      </c>
      <c r="P208" s="3" t="str">
        <f ca="1">IF(COUNTIF(股期對照!A:A,持股比率!B208)=2,B208&amp;"-m",IF(COUNTIF(股期對照!A:A,持股比率!B208)=1,B208&amp;"-F",B208))</f>
        <v>中化生</v>
      </c>
      <c r="Q208" s="3" t="s">
        <v>4577</v>
      </c>
      <c r="T208" s="1" t="s">
        <v>202</v>
      </c>
      <c r="U208" s="1" t="s">
        <v>1964</v>
      </c>
      <c r="V208" s="1">
        <v>6.02</v>
      </c>
      <c r="W208" s="1">
        <v>0.03</v>
      </c>
      <c r="X208" s="1">
        <v>0.13</v>
      </c>
      <c r="Y208" s="1">
        <v>26.11</v>
      </c>
      <c r="Z208" s="1">
        <v>67.710000000000008</v>
      </c>
      <c r="AA208" s="1">
        <v>208</v>
      </c>
      <c r="AB208" s="1">
        <v>775600</v>
      </c>
      <c r="AC208" s="1">
        <v>2326</v>
      </c>
      <c r="AD208" s="1">
        <v>52516</v>
      </c>
      <c r="AE208" s="1">
        <v>4.4000000000000004</v>
      </c>
      <c r="AF208" s="1">
        <v>62.73</v>
      </c>
      <c r="AG208" s="1">
        <v>1.4590997999999997</v>
      </c>
      <c r="AH208" s="1">
        <v>8.4700000000000006</v>
      </c>
      <c r="AI208" s="1" t="s">
        <v>1964</v>
      </c>
      <c r="AJ208" s="1" t="s">
        <v>3527</v>
      </c>
    </row>
    <row r="209" spans="1:36" x14ac:dyDescent="0.25">
      <c r="A209" s="2" t="s">
        <v>203</v>
      </c>
      <c r="B209" s="3" t="s">
        <v>5138</v>
      </c>
      <c r="C209" s="3">
        <v>2.73</v>
      </c>
      <c r="D209" s="3">
        <v>0.05</v>
      </c>
      <c r="E209" s="3">
        <v>0.03</v>
      </c>
      <c r="F209" s="1">
        <f>IF(INDEX(董監!D:D,H209)=0,INDEX(董監!C:C,H209),INDEX(董監!D:D,H209))</f>
        <v>45.85</v>
      </c>
      <c r="G209" s="1">
        <f t="shared" si="12"/>
        <v>51.339999999999996</v>
      </c>
      <c r="H209" s="1">
        <f>MATCH(持股比率!A209,董監!A:A,0)</f>
        <v>209</v>
      </c>
      <c r="I209" s="3">
        <v>1800000</v>
      </c>
      <c r="J209" s="3">
        <v>-939</v>
      </c>
      <c r="K209" s="28">
        <f t="shared" si="13"/>
        <v>92412</v>
      </c>
      <c r="L209" s="27">
        <f t="shared" si="14"/>
        <v>-1</v>
      </c>
      <c r="M209" s="3">
        <v>110.81</v>
      </c>
      <c r="N209" s="29">
        <f t="shared" si="15"/>
        <v>-1.0405058999999999</v>
      </c>
      <c r="O209" s="3">
        <v>-2.1800000000000002</v>
      </c>
      <c r="P209" s="3" t="str">
        <f ca="1">IF(COUNTIF(股期對照!A:A,持股比率!B209)=2,B209&amp;"-m",IF(COUNTIF(股期對照!A:A,持股比率!B209)=1,B209&amp;"-F",B209))</f>
        <v>勝一</v>
      </c>
      <c r="Q209" s="3" t="s">
        <v>4747</v>
      </c>
      <c r="T209" s="1" t="s">
        <v>203</v>
      </c>
      <c r="U209" s="1" t="s">
        <v>1965</v>
      </c>
      <c r="V209" s="1">
        <v>2.73</v>
      </c>
      <c r="W209" s="1">
        <v>0.05</v>
      </c>
      <c r="X209" s="1">
        <v>0.03</v>
      </c>
      <c r="Y209" s="1">
        <v>45.85</v>
      </c>
      <c r="Z209" s="1">
        <v>51.339999999999996</v>
      </c>
      <c r="AA209" s="1">
        <v>209</v>
      </c>
      <c r="AB209" s="1">
        <v>1800000</v>
      </c>
      <c r="AC209" s="1">
        <v>-939</v>
      </c>
      <c r="AD209" s="1">
        <v>92412</v>
      </c>
      <c r="AE209" s="1">
        <v>-1</v>
      </c>
      <c r="AF209" s="1">
        <v>110.81</v>
      </c>
      <c r="AG209" s="1">
        <v>-1.0405058999999999</v>
      </c>
      <c r="AH209" s="1">
        <v>-2.1800000000000002</v>
      </c>
      <c r="AI209" s="1" t="s">
        <v>1965</v>
      </c>
      <c r="AJ209" s="1" t="s">
        <v>3534</v>
      </c>
    </row>
    <row r="210" spans="1:36" x14ac:dyDescent="0.25">
      <c r="A210" s="2" t="s">
        <v>204</v>
      </c>
      <c r="B210" s="3" t="s">
        <v>5139</v>
      </c>
      <c r="C210" s="3">
        <v>0.15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91.28</v>
      </c>
      <c r="H210" s="1">
        <f>MATCH(持股比率!A210,董監!A:A,0)</f>
        <v>210</v>
      </c>
      <c r="I210" s="3">
        <v>703469.99</v>
      </c>
      <c r="J210" s="3">
        <v>-28</v>
      </c>
      <c r="K210" s="28">
        <f t="shared" si="13"/>
        <v>64213</v>
      </c>
      <c r="L210" s="27">
        <f t="shared" si="14"/>
        <v>0</v>
      </c>
      <c r="M210" s="3">
        <v>17.079999999999998</v>
      </c>
      <c r="N210" s="29">
        <f t="shared" si="15"/>
        <v>-4.7823999999999992E-3</v>
      </c>
      <c r="O210" s="3">
        <v>-4.4400000000000004</v>
      </c>
      <c r="P210" s="3" t="str">
        <f ca="1">IF(COUNTIF(股期對照!A:A,持股比率!B210)=2,B210&amp;"-m",IF(COUNTIF(股期對照!A:A,持股比率!B210)=1,B210&amp;"-F",B210))</f>
        <v>展宇</v>
      </c>
      <c r="Q210" s="3" t="s">
        <v>6566</v>
      </c>
      <c r="T210" s="1" t="s">
        <v>204</v>
      </c>
      <c r="U210" s="1" t="s">
        <v>1966</v>
      </c>
      <c r="V210" s="1">
        <v>0.15</v>
      </c>
      <c r="W210" s="1">
        <v>0</v>
      </c>
      <c r="X210" s="1">
        <v>0.01</v>
      </c>
      <c r="Y210" s="1">
        <v>8.56</v>
      </c>
      <c r="Z210" s="1">
        <v>91.28</v>
      </c>
      <c r="AA210" s="1">
        <v>210</v>
      </c>
      <c r="AB210" s="1">
        <v>703469.99</v>
      </c>
      <c r="AC210" s="1">
        <v>-28</v>
      </c>
      <c r="AD210" s="1">
        <v>64213</v>
      </c>
      <c r="AE210" s="1">
        <v>0</v>
      </c>
      <c r="AF210" s="1">
        <v>17.079999999999998</v>
      </c>
      <c r="AG210" s="1">
        <v>-4.7823999999999992E-3</v>
      </c>
      <c r="AH210" s="1">
        <v>-4.4400000000000004</v>
      </c>
      <c r="AI210" s="1" t="s">
        <v>1966</v>
      </c>
      <c r="AJ210" s="1" t="s">
        <v>3534</v>
      </c>
    </row>
    <row r="211" spans="1:36" x14ac:dyDescent="0.25">
      <c r="A211" s="2" t="s">
        <v>205</v>
      </c>
      <c r="B211" s="3" t="s">
        <v>5140</v>
      </c>
      <c r="C211" s="3">
        <v>0.89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70.75</v>
      </c>
      <c r="H211" s="1">
        <f>MATCH(持股比率!A211,董監!A:A,0)</f>
        <v>211</v>
      </c>
      <c r="I211" s="3">
        <v>300595.5</v>
      </c>
      <c r="J211" s="3">
        <v>246</v>
      </c>
      <c r="K211" s="28">
        <f t="shared" si="13"/>
        <v>21267</v>
      </c>
      <c r="L211" s="27">
        <f t="shared" si="14"/>
        <v>1.2</v>
      </c>
      <c r="M211" s="3">
        <v>83.87</v>
      </c>
      <c r="N211" s="29">
        <f t="shared" si="15"/>
        <v>0.20632020000000001</v>
      </c>
      <c r="O211" s="3">
        <v>-15.18</v>
      </c>
      <c r="P211" s="3" t="str">
        <f ca="1">IF(COUNTIF(股期對照!A:A,持股比率!B211)=2,B211&amp;"-m",IF(COUNTIF(股期對照!A:A,持股比率!B211)=1,B211&amp;"-F",B211))</f>
        <v>生泰</v>
      </c>
      <c r="Q211" s="3" t="s">
        <v>4577</v>
      </c>
      <c r="T211" s="1" t="s">
        <v>205</v>
      </c>
      <c r="U211" s="1" t="s">
        <v>1967</v>
      </c>
      <c r="V211" s="1">
        <v>0.89</v>
      </c>
      <c r="W211" s="1">
        <v>0</v>
      </c>
      <c r="X211" s="1">
        <v>0</v>
      </c>
      <c r="Y211" s="1">
        <v>28.36</v>
      </c>
      <c r="Z211" s="1">
        <v>70.75</v>
      </c>
      <c r="AA211" s="1">
        <v>211</v>
      </c>
      <c r="AB211" s="1">
        <v>300595.5</v>
      </c>
      <c r="AC211" s="1">
        <v>246</v>
      </c>
      <c r="AD211" s="1">
        <v>21267</v>
      </c>
      <c r="AE211" s="1">
        <v>1.2</v>
      </c>
      <c r="AF211" s="1">
        <v>83.87</v>
      </c>
      <c r="AG211" s="1">
        <v>0.20632020000000001</v>
      </c>
      <c r="AH211" s="1">
        <v>-15.18</v>
      </c>
      <c r="AI211" s="1" t="s">
        <v>1967</v>
      </c>
      <c r="AJ211" s="1" t="s">
        <v>3527</v>
      </c>
    </row>
    <row r="212" spans="1:36" x14ac:dyDescent="0.25">
      <c r="A212" s="2" t="s">
        <v>206</v>
      </c>
      <c r="B212" s="3" t="s">
        <v>5141</v>
      </c>
      <c r="C212" s="3">
        <v>0.25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86.47</v>
      </c>
      <c r="H212" s="1">
        <f>MATCH(持股比率!A212,董監!A:A,0)</f>
        <v>212</v>
      </c>
      <c r="I212" s="3">
        <v>474076.05</v>
      </c>
      <c r="J212" s="3">
        <v>-11</v>
      </c>
      <c r="K212" s="28">
        <f t="shared" si="13"/>
        <v>40993</v>
      </c>
      <c r="L212" s="27">
        <f t="shared" si="14"/>
        <v>0</v>
      </c>
      <c r="M212" s="3">
        <v>24.1</v>
      </c>
      <c r="N212" s="29">
        <f t="shared" si="15"/>
        <v>-2.6510000000000001E-3</v>
      </c>
      <c r="O212" s="3">
        <v>18.11</v>
      </c>
      <c r="P212" s="3" t="str">
        <f ca="1">IF(COUNTIF(股期對照!A:A,持股比率!B212)=2,B212&amp;"-m",IF(COUNTIF(股期對照!A:A,持股比率!B212)=1,B212&amp;"-F",B212))</f>
        <v>合世</v>
      </c>
      <c r="Q212" s="3" t="s">
        <v>4577</v>
      </c>
      <c r="T212" s="1" t="s">
        <v>206</v>
      </c>
      <c r="U212" s="1" t="s">
        <v>1968</v>
      </c>
      <c r="V212" s="1">
        <v>0.25</v>
      </c>
      <c r="W212" s="1">
        <v>0</v>
      </c>
      <c r="X212" s="1">
        <v>0</v>
      </c>
      <c r="Y212" s="1">
        <v>13.28</v>
      </c>
      <c r="Z212" s="1">
        <v>86.47</v>
      </c>
      <c r="AA212" s="1">
        <v>212</v>
      </c>
      <c r="AB212" s="1">
        <v>474076.05</v>
      </c>
      <c r="AC212" s="1">
        <v>-11</v>
      </c>
      <c r="AD212" s="1">
        <v>40993</v>
      </c>
      <c r="AE212" s="1">
        <v>0</v>
      </c>
      <c r="AF212" s="1">
        <v>24.1</v>
      </c>
      <c r="AG212" s="1">
        <v>-2.6510000000000001E-3</v>
      </c>
      <c r="AH212" s="1">
        <v>18.11</v>
      </c>
      <c r="AI212" s="1" t="s">
        <v>1968</v>
      </c>
      <c r="AJ212" s="1" t="s">
        <v>3527</v>
      </c>
    </row>
    <row r="213" spans="1:36" x14ac:dyDescent="0.25">
      <c r="A213" s="2" t="s">
        <v>207</v>
      </c>
      <c r="B213" s="3" t="s">
        <v>5142</v>
      </c>
      <c r="C213" s="3">
        <v>7.5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85.45</v>
      </c>
      <c r="H213" s="1">
        <f>MATCH(持股比率!A213,董監!A:A,0)</f>
        <v>213</v>
      </c>
      <c r="I213" s="3">
        <v>694650</v>
      </c>
      <c r="J213" s="3">
        <v>-599</v>
      </c>
      <c r="K213" s="28">
        <f t="shared" si="13"/>
        <v>59358</v>
      </c>
      <c r="L213" s="27">
        <f t="shared" si="14"/>
        <v>-1</v>
      </c>
      <c r="M213" s="3">
        <v>33.64</v>
      </c>
      <c r="N213" s="29">
        <f t="shared" si="15"/>
        <v>-0.2015036</v>
      </c>
      <c r="O213" s="3">
        <v>9.5299999999999994</v>
      </c>
      <c r="P213" s="3" t="str">
        <f ca="1">IF(COUNTIF(股期對照!A:A,持股比率!B213)=2,B213&amp;"-m",IF(COUNTIF(股期對照!A:A,持股比率!B213)=1,B213&amp;"-F",B213))</f>
        <v>和康生</v>
      </c>
      <c r="Q213" s="3" t="s">
        <v>4577</v>
      </c>
      <c r="T213" s="1" t="s">
        <v>207</v>
      </c>
      <c r="U213" s="1" t="s">
        <v>1969</v>
      </c>
      <c r="V213" s="1">
        <v>7.5</v>
      </c>
      <c r="W213" s="1">
        <v>0</v>
      </c>
      <c r="X213" s="1">
        <v>0.19</v>
      </c>
      <c r="Y213" s="1">
        <v>6.86</v>
      </c>
      <c r="Z213" s="1">
        <v>85.45</v>
      </c>
      <c r="AA213" s="1">
        <v>213</v>
      </c>
      <c r="AB213" s="1">
        <v>694650</v>
      </c>
      <c r="AC213" s="1">
        <v>-599</v>
      </c>
      <c r="AD213" s="1">
        <v>59358</v>
      </c>
      <c r="AE213" s="1">
        <v>-1</v>
      </c>
      <c r="AF213" s="1">
        <v>33.64</v>
      </c>
      <c r="AG213" s="1">
        <v>-0.2015036</v>
      </c>
      <c r="AH213" s="1">
        <v>9.5299999999999994</v>
      </c>
      <c r="AI213" s="1" t="s">
        <v>1969</v>
      </c>
      <c r="AJ213" s="1" t="s">
        <v>3527</v>
      </c>
    </row>
    <row r="214" spans="1:36" x14ac:dyDescent="0.25">
      <c r="A214" s="2" t="s">
        <v>208</v>
      </c>
      <c r="B214" s="3" t="s">
        <v>5143</v>
      </c>
      <c r="C214" s="3">
        <v>2.48</v>
      </c>
      <c r="D214" s="3">
        <v>0</v>
      </c>
      <c r="E214" s="3">
        <v>0.11</v>
      </c>
      <c r="F214" s="1">
        <f>IF(INDEX(董監!D:D,H214)=0,INDEX(董監!C:C,H214),INDEX(董監!D:D,H214))</f>
        <v>10.73</v>
      </c>
      <c r="G214" s="1">
        <f t="shared" si="12"/>
        <v>86.68</v>
      </c>
      <c r="H214" s="1">
        <f>MATCH(持股比率!A214,董監!A:A,0)</f>
        <v>214</v>
      </c>
      <c r="I214" s="3">
        <v>496269.24</v>
      </c>
      <c r="J214" s="3">
        <v>344</v>
      </c>
      <c r="K214" s="28">
        <f t="shared" si="13"/>
        <v>43017</v>
      </c>
      <c r="L214" s="27">
        <f t="shared" si="14"/>
        <v>0.8</v>
      </c>
      <c r="M214" s="3">
        <v>39.909999999999997</v>
      </c>
      <c r="N214" s="29">
        <f t="shared" si="15"/>
        <v>0.13729039999999998</v>
      </c>
      <c r="O214" s="3">
        <v>5.99</v>
      </c>
      <c r="P214" s="3" t="str">
        <f ca="1">IF(COUNTIF(股期對照!A:A,持股比率!B214)=2,B214&amp;"-m",IF(COUNTIF(股期對照!A:A,持股比率!B214)=1,B214&amp;"-F",B214))</f>
        <v>訊聯</v>
      </c>
      <c r="Q214" s="3" t="s">
        <v>4577</v>
      </c>
      <c r="T214" s="1" t="s">
        <v>208</v>
      </c>
      <c r="U214" s="1" t="s">
        <v>1970</v>
      </c>
      <c r="V214" s="1">
        <v>2.48</v>
      </c>
      <c r="W214" s="1">
        <v>0</v>
      </c>
      <c r="X214" s="1">
        <v>0.11</v>
      </c>
      <c r="Y214" s="1">
        <v>10.73</v>
      </c>
      <c r="Z214" s="1">
        <v>86.68</v>
      </c>
      <c r="AA214" s="1">
        <v>214</v>
      </c>
      <c r="AB214" s="1">
        <v>496269.24</v>
      </c>
      <c r="AC214" s="1">
        <v>344</v>
      </c>
      <c r="AD214" s="1">
        <v>43017</v>
      </c>
      <c r="AE214" s="1">
        <v>0.8</v>
      </c>
      <c r="AF214" s="1">
        <v>39.909999999999997</v>
      </c>
      <c r="AG214" s="1">
        <v>0.13729039999999998</v>
      </c>
      <c r="AH214" s="1">
        <v>5.99</v>
      </c>
      <c r="AI214" s="1" t="s">
        <v>1970</v>
      </c>
      <c r="AJ214" s="1" t="s">
        <v>3527</v>
      </c>
    </row>
    <row r="215" spans="1:36" x14ac:dyDescent="0.25">
      <c r="A215" s="2" t="s">
        <v>209</v>
      </c>
      <c r="B215" s="3" t="s">
        <v>5144</v>
      </c>
      <c r="C215" s="3">
        <v>14.28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81.75</v>
      </c>
      <c r="H215" s="1">
        <f>MATCH(持股比率!A215,董監!A:A,0)</f>
        <v>215</v>
      </c>
      <c r="I215" s="3">
        <v>5919312.4299999997</v>
      </c>
      <c r="J215" s="3">
        <v>5147</v>
      </c>
      <c r="K215" s="28">
        <f t="shared" si="13"/>
        <v>483904</v>
      </c>
      <c r="L215" s="27">
        <f t="shared" si="14"/>
        <v>1.1000000000000001</v>
      </c>
      <c r="M215" s="3">
        <v>43.95</v>
      </c>
      <c r="N215" s="29">
        <f t="shared" si="15"/>
        <v>2.2621065000000002</v>
      </c>
      <c r="O215" s="3">
        <v>-3.97</v>
      </c>
      <c r="P215" s="3" t="str">
        <f ca="1">IF(COUNTIF(股期對照!A:A,持股比率!B215)=2,B215&amp;"-m",IF(COUNTIF(股期對照!A:A,持股比率!B215)=1,B215&amp;"-F",B215))</f>
        <v>光洋科</v>
      </c>
      <c r="Q215" s="3" t="s">
        <v>6571</v>
      </c>
      <c r="T215" s="1" t="s">
        <v>209</v>
      </c>
      <c r="U215" s="1" t="s">
        <v>1971</v>
      </c>
      <c r="V215" s="1">
        <v>14.28</v>
      </c>
      <c r="W215" s="1">
        <v>0.61</v>
      </c>
      <c r="X215" s="1">
        <v>0</v>
      </c>
      <c r="Y215" s="1">
        <v>3.36</v>
      </c>
      <c r="Z215" s="1">
        <v>81.75</v>
      </c>
      <c r="AA215" s="1">
        <v>215</v>
      </c>
      <c r="AB215" s="1">
        <v>5919312.4299999997</v>
      </c>
      <c r="AC215" s="1">
        <v>5147</v>
      </c>
      <c r="AD215" s="1">
        <v>483904</v>
      </c>
      <c r="AE215" s="1">
        <v>1.1000000000000001</v>
      </c>
      <c r="AF215" s="1">
        <v>43.95</v>
      </c>
      <c r="AG215" s="1">
        <v>2.2621065000000002</v>
      </c>
      <c r="AH215" s="1">
        <v>-3.97</v>
      </c>
      <c r="AI215" s="1" t="s">
        <v>1971</v>
      </c>
      <c r="AJ215" s="1" t="s">
        <v>3535</v>
      </c>
    </row>
    <row r="216" spans="1:36" x14ac:dyDescent="0.25">
      <c r="A216" s="2" t="s">
        <v>210</v>
      </c>
      <c r="B216" s="3" t="s">
        <v>5145</v>
      </c>
      <c r="C216" s="3">
        <v>0.47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85.68</v>
      </c>
      <c r="H216" s="1">
        <f>MATCH(持股比率!A216,董監!A:A,0)</f>
        <v>216</v>
      </c>
      <c r="I216" s="3">
        <v>610050</v>
      </c>
      <c r="J216" s="3">
        <v>68</v>
      </c>
      <c r="K216" s="28">
        <f t="shared" si="13"/>
        <v>52269</v>
      </c>
      <c r="L216" s="27">
        <f t="shared" si="14"/>
        <v>0.1</v>
      </c>
      <c r="M216" s="3">
        <v>50.39</v>
      </c>
      <c r="N216" s="29">
        <f t="shared" si="15"/>
        <v>3.4265200000000003E-2</v>
      </c>
      <c r="O216" s="3">
        <v>-3.17</v>
      </c>
      <c r="P216" s="3" t="str">
        <f ca="1">IF(COUNTIF(股期對照!A:A,持股比率!B216)=2,B216&amp;"-m",IF(COUNTIF(股期對照!A:A,持股比率!B216)=1,B216&amp;"-F",B216))</f>
        <v>科妍</v>
      </c>
      <c r="Q216" s="3" t="s">
        <v>4577</v>
      </c>
      <c r="T216" s="1" t="s">
        <v>210</v>
      </c>
      <c r="U216" s="1" t="s">
        <v>1972</v>
      </c>
      <c r="V216" s="1">
        <v>0.47</v>
      </c>
      <c r="W216" s="1">
        <v>0</v>
      </c>
      <c r="X216" s="1">
        <v>0.12</v>
      </c>
      <c r="Y216" s="1">
        <v>13.73</v>
      </c>
      <c r="Z216" s="1">
        <v>85.68</v>
      </c>
      <c r="AA216" s="1">
        <v>216</v>
      </c>
      <c r="AB216" s="1">
        <v>610050</v>
      </c>
      <c r="AC216" s="1">
        <v>68</v>
      </c>
      <c r="AD216" s="1">
        <v>52269</v>
      </c>
      <c r="AE216" s="1">
        <v>0.1</v>
      </c>
      <c r="AF216" s="1">
        <v>50.39</v>
      </c>
      <c r="AG216" s="1">
        <v>3.4265200000000003E-2</v>
      </c>
      <c r="AH216" s="1">
        <v>-3.17</v>
      </c>
      <c r="AI216" s="1" t="s">
        <v>1972</v>
      </c>
      <c r="AJ216" s="1" t="s">
        <v>3527</v>
      </c>
    </row>
    <row r="217" spans="1:36" x14ac:dyDescent="0.25">
      <c r="A217" s="2" t="s">
        <v>211</v>
      </c>
      <c r="B217" s="3" t="s">
        <v>5146</v>
      </c>
      <c r="C217" s="3">
        <v>11.1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61.12</v>
      </c>
      <c r="H217" s="1">
        <f>MATCH(持股比率!A217,董監!A:A,0)</f>
        <v>217</v>
      </c>
      <c r="I217" s="3">
        <v>382749.43</v>
      </c>
      <c r="J217" s="3">
        <v>73</v>
      </c>
      <c r="K217" s="28">
        <f t="shared" si="13"/>
        <v>23394</v>
      </c>
      <c r="L217" s="27">
        <f t="shared" si="14"/>
        <v>0.3</v>
      </c>
      <c r="M217" s="3">
        <v>134.88</v>
      </c>
      <c r="N217" s="29">
        <f t="shared" si="15"/>
        <v>9.8462399999999992E-2</v>
      </c>
      <c r="O217" s="3">
        <v>-1.0900000000000001</v>
      </c>
      <c r="P217" s="3" t="str">
        <f ca="1">IF(COUNTIF(股期對照!A:A,持股比率!B217)=2,B217&amp;"-m",IF(COUNTIF(股期對照!A:A,持股比率!B217)=1,B217&amp;"-F",B217))</f>
        <v>杏昌</v>
      </c>
      <c r="Q217" s="3" t="s">
        <v>6558</v>
      </c>
      <c r="T217" s="1" t="s">
        <v>211</v>
      </c>
      <c r="U217" s="1" t="s">
        <v>1973</v>
      </c>
      <c r="V217" s="1">
        <v>11.1</v>
      </c>
      <c r="W217" s="1">
        <v>0</v>
      </c>
      <c r="X217" s="1">
        <v>0</v>
      </c>
      <c r="Y217" s="1">
        <v>27.78</v>
      </c>
      <c r="Z217" s="1">
        <v>61.12</v>
      </c>
      <c r="AA217" s="1">
        <v>217</v>
      </c>
      <c r="AB217" s="1">
        <v>382749.43</v>
      </c>
      <c r="AC217" s="1">
        <v>73</v>
      </c>
      <c r="AD217" s="1">
        <v>23394</v>
      </c>
      <c r="AE217" s="1">
        <v>0.3</v>
      </c>
      <c r="AF217" s="1">
        <v>134.88</v>
      </c>
      <c r="AG217" s="1">
        <v>9.8462399999999992E-2</v>
      </c>
      <c r="AH217" s="1">
        <v>-1.0900000000000001</v>
      </c>
      <c r="AI217" s="1" t="s">
        <v>1973</v>
      </c>
      <c r="AJ217" s="1" t="s">
        <v>3527</v>
      </c>
    </row>
    <row r="218" spans="1:36" x14ac:dyDescent="0.25">
      <c r="A218" s="2" t="s">
        <v>212</v>
      </c>
      <c r="B218" s="3" t="s">
        <v>4605</v>
      </c>
      <c r="C218" s="3">
        <v>3.76</v>
      </c>
      <c r="D218" s="3">
        <v>0.03</v>
      </c>
      <c r="E218" s="3">
        <v>0</v>
      </c>
      <c r="F218" s="1">
        <f>IF(INDEX(董監!D:D,H218)=0,INDEX(董監!C:C,H218),INDEX(董監!D:D,H218))</f>
        <v>64.400000000000006</v>
      </c>
      <c r="G218" s="1">
        <f t="shared" si="12"/>
        <v>31.809999999999988</v>
      </c>
      <c r="H218" s="1">
        <f>MATCH(持股比率!A218,董監!A:A,0)</f>
        <v>218</v>
      </c>
      <c r="I218" s="3">
        <v>7907392.2199999997</v>
      </c>
      <c r="J218" s="3">
        <v>2235</v>
      </c>
      <c r="K218" s="28">
        <f t="shared" si="13"/>
        <v>251534</v>
      </c>
      <c r="L218" s="27">
        <f t="shared" si="14"/>
        <v>0.9</v>
      </c>
      <c r="M218" s="3">
        <v>26.43</v>
      </c>
      <c r="N218" s="29">
        <f t="shared" si="15"/>
        <v>0.59071050000000003</v>
      </c>
      <c r="O218" s="3">
        <v>10.039999999999999</v>
      </c>
      <c r="P218" s="3" t="str">
        <f ca="1">IF(COUNTIF(股期對照!A:A,持股比率!B218)=2,B218&amp;"-m",IF(COUNTIF(股期對照!A:A,持股比率!B218)=1,B218&amp;"-F",B218))</f>
        <v>神隆</v>
      </c>
      <c r="Q218" s="3" t="s">
        <v>4577</v>
      </c>
      <c r="T218" s="1" t="s">
        <v>212</v>
      </c>
      <c r="U218" s="1" t="s">
        <v>1974</v>
      </c>
      <c r="V218" s="1">
        <v>3.76</v>
      </c>
      <c r="W218" s="1">
        <v>0.03</v>
      </c>
      <c r="X218" s="1">
        <v>0</v>
      </c>
      <c r="Y218" s="1">
        <v>64.400000000000006</v>
      </c>
      <c r="Z218" s="1">
        <v>31.809999999999988</v>
      </c>
      <c r="AA218" s="1">
        <v>218</v>
      </c>
      <c r="AB218" s="1">
        <v>7907392.2199999997</v>
      </c>
      <c r="AC218" s="1">
        <v>2235</v>
      </c>
      <c r="AD218" s="1">
        <v>251534</v>
      </c>
      <c r="AE218" s="1">
        <v>0.9</v>
      </c>
      <c r="AF218" s="1">
        <v>26.43</v>
      </c>
      <c r="AG218" s="1">
        <v>0.59071050000000003</v>
      </c>
      <c r="AH218" s="1">
        <v>10.039999999999999</v>
      </c>
      <c r="AI218" s="1" t="s">
        <v>1974</v>
      </c>
      <c r="AJ218" s="1" t="s">
        <v>3527</v>
      </c>
    </row>
    <row r="219" spans="1:36" x14ac:dyDescent="0.25">
      <c r="A219" s="2" t="s">
        <v>213</v>
      </c>
      <c r="B219" s="3" t="s">
        <v>5147</v>
      </c>
      <c r="C219" s="3">
        <v>74.75</v>
      </c>
      <c r="D219" s="3">
        <v>0.33</v>
      </c>
      <c r="E219" s="3">
        <v>0.08</v>
      </c>
      <c r="F219" s="1">
        <f>IF(INDEX(董監!D:D,H219)=0,INDEX(董監!C:C,H219),INDEX(董監!D:D,H219))</f>
        <v>57.48</v>
      </c>
      <c r="G219" s="1">
        <f t="shared" si="12"/>
        <v>-32.639999999999986</v>
      </c>
      <c r="H219" s="1">
        <f>MATCH(持股比率!A219,董監!A:A,0)</f>
        <v>219</v>
      </c>
      <c r="I219" s="3">
        <v>2628713.12</v>
      </c>
      <c r="J219" s="3">
        <v>7332</v>
      </c>
      <c r="K219" s="28">
        <f t="shared" si="13"/>
        <v>-85801</v>
      </c>
      <c r="L219" s="27">
        <f t="shared" si="14"/>
        <v>-8.5</v>
      </c>
      <c r="M219" s="3">
        <v>85.66</v>
      </c>
      <c r="N219" s="29">
        <f t="shared" si="15"/>
        <v>6.2805911999999999</v>
      </c>
      <c r="O219" s="3">
        <v>27.9</v>
      </c>
      <c r="P219" s="3" t="str">
        <f ca="1">IF(COUNTIF(股期對照!A:A,持股比率!B219)=2,B219&amp;"-m",IF(COUNTIF(股期對照!A:A,持股比率!B219)=1,B219&amp;"-F",B219))</f>
        <v>美時</v>
      </c>
      <c r="Q219" s="3" t="s">
        <v>6561</v>
      </c>
      <c r="T219" s="1" t="s">
        <v>213</v>
      </c>
      <c r="U219" s="1" t="s">
        <v>1975</v>
      </c>
      <c r="V219" s="1">
        <v>74.75</v>
      </c>
      <c r="W219" s="1">
        <v>0.33</v>
      </c>
      <c r="X219" s="1">
        <v>0.08</v>
      </c>
      <c r="Y219" s="1">
        <v>57.48</v>
      </c>
      <c r="Z219" s="1">
        <v>-32.639999999999986</v>
      </c>
      <c r="AA219" s="1">
        <v>219</v>
      </c>
      <c r="AB219" s="1">
        <v>2628713.12</v>
      </c>
      <c r="AC219" s="1">
        <v>7332</v>
      </c>
      <c r="AD219" s="1">
        <v>-85801</v>
      </c>
      <c r="AE219" s="1">
        <v>-8.5</v>
      </c>
      <c r="AF219" s="1">
        <v>85.66</v>
      </c>
      <c r="AG219" s="1">
        <v>6.2805911999999999</v>
      </c>
      <c r="AH219" s="1">
        <v>27.9</v>
      </c>
      <c r="AI219" s="1" t="s">
        <v>1975</v>
      </c>
      <c r="AJ219" s="1" t="s">
        <v>3527</v>
      </c>
    </row>
    <row r="220" spans="1:36" x14ac:dyDescent="0.25">
      <c r="A220" s="2" t="s">
        <v>214</v>
      </c>
      <c r="B220" s="3" t="s">
        <v>5148</v>
      </c>
      <c r="C220" s="3">
        <v>0.5</v>
      </c>
      <c r="D220" s="3">
        <v>0</v>
      </c>
      <c r="E220" s="3">
        <v>0.01</v>
      </c>
      <c r="F220" s="1">
        <f>IF(INDEX(董監!D:D,H220)=0,INDEX(董監!C:C,H220),INDEX(董監!D:D,H220))</f>
        <v>15.9</v>
      </c>
      <c r="G220" s="1">
        <f t="shared" si="12"/>
        <v>83.59</v>
      </c>
      <c r="H220" s="1">
        <f>MATCH(持股比率!A220,董監!A:A,0)</f>
        <v>220</v>
      </c>
      <c r="I220" s="3">
        <v>400173.91</v>
      </c>
      <c r="J220" s="3">
        <v>4</v>
      </c>
      <c r="K220" s="28">
        <f t="shared" si="13"/>
        <v>33451</v>
      </c>
      <c r="L220" s="27">
        <f t="shared" si="14"/>
        <v>0</v>
      </c>
      <c r="M220" s="3">
        <v>33.08</v>
      </c>
      <c r="N220" s="29">
        <f t="shared" si="15"/>
        <v>1.3231999999999999E-3</v>
      </c>
      <c r="O220" s="3">
        <v>-3.08</v>
      </c>
      <c r="P220" s="3" t="str">
        <f ca="1">IF(COUNTIF(股期對照!A:A,持股比率!B220)=2,B220&amp;"-m",IF(COUNTIF(股期對照!A:A,持股比率!B220)=1,B220&amp;"-F",B220))</f>
        <v>金穎生技</v>
      </c>
      <c r="Q220" s="3" t="s">
        <v>4577</v>
      </c>
      <c r="T220" s="1" t="s">
        <v>214</v>
      </c>
      <c r="U220" s="1" t="s">
        <v>1976</v>
      </c>
      <c r="V220" s="1">
        <v>0.5</v>
      </c>
      <c r="W220" s="1">
        <v>0</v>
      </c>
      <c r="X220" s="1">
        <v>0.01</v>
      </c>
      <c r="Y220" s="1">
        <v>15.9</v>
      </c>
      <c r="Z220" s="1">
        <v>83.59</v>
      </c>
      <c r="AA220" s="1">
        <v>220</v>
      </c>
      <c r="AB220" s="1">
        <v>400173.91</v>
      </c>
      <c r="AC220" s="1">
        <v>4</v>
      </c>
      <c r="AD220" s="1">
        <v>33451</v>
      </c>
      <c r="AE220" s="1">
        <v>0</v>
      </c>
      <c r="AF220" s="1">
        <v>33.08</v>
      </c>
      <c r="AG220" s="1">
        <v>1.3231999999999999E-3</v>
      </c>
      <c r="AH220" s="1">
        <v>-3.08</v>
      </c>
      <c r="AI220" s="1" t="s">
        <v>1976</v>
      </c>
      <c r="AJ220" s="1" t="s">
        <v>3527</v>
      </c>
    </row>
    <row r="221" spans="1:36" x14ac:dyDescent="0.25">
      <c r="A221" s="2" t="s">
        <v>215</v>
      </c>
      <c r="B221" s="3" t="s">
        <v>5149</v>
      </c>
      <c r="C221" s="3">
        <v>13.41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49.819999999999993</v>
      </c>
      <c r="H221" s="1">
        <f>MATCH(持股比率!A221,董監!A:A,0)</f>
        <v>221</v>
      </c>
      <c r="I221" s="3">
        <v>1393796.78</v>
      </c>
      <c r="J221" s="3">
        <v>50</v>
      </c>
      <c r="K221" s="28">
        <f t="shared" si="13"/>
        <v>69439</v>
      </c>
      <c r="L221" s="27">
        <f t="shared" si="14"/>
        <v>0.1</v>
      </c>
      <c r="M221" s="3">
        <v>17.53</v>
      </c>
      <c r="N221" s="29">
        <f t="shared" si="15"/>
        <v>8.7650000000000002E-3</v>
      </c>
      <c r="O221" s="3">
        <v>7.41</v>
      </c>
      <c r="P221" s="3" t="str">
        <f ca="1">IF(COUNTIF(股期對照!A:A,持股比率!B221)=2,B221&amp;"-m",IF(COUNTIF(股期對照!A:A,持股比率!B221)=1,B221&amp;"-F",B221))</f>
        <v>易威</v>
      </c>
      <c r="Q221" s="3" t="s">
        <v>6561</v>
      </c>
      <c r="T221" s="1" t="s">
        <v>215</v>
      </c>
      <c r="U221" s="1" t="s">
        <v>1977</v>
      </c>
      <c r="V221" s="1">
        <v>13.41</v>
      </c>
      <c r="W221" s="1">
        <v>0</v>
      </c>
      <c r="X221" s="1">
        <v>0</v>
      </c>
      <c r="Y221" s="1">
        <v>36.770000000000003</v>
      </c>
      <c r="Z221" s="1">
        <v>49.819999999999993</v>
      </c>
      <c r="AA221" s="1">
        <v>221</v>
      </c>
      <c r="AB221" s="1">
        <v>1393796.78</v>
      </c>
      <c r="AC221" s="1">
        <v>50</v>
      </c>
      <c r="AD221" s="1">
        <v>69439</v>
      </c>
      <c r="AE221" s="1">
        <v>0.1</v>
      </c>
      <c r="AF221" s="1">
        <v>17.53</v>
      </c>
      <c r="AG221" s="1">
        <v>8.7650000000000002E-3</v>
      </c>
      <c r="AH221" s="1">
        <v>7.41</v>
      </c>
      <c r="AI221" s="1" t="s">
        <v>1977</v>
      </c>
      <c r="AJ221" s="1" t="s">
        <v>3527</v>
      </c>
    </row>
    <row r="222" spans="1:36" x14ac:dyDescent="0.25">
      <c r="A222" s="2" t="s">
        <v>216</v>
      </c>
      <c r="B222" s="3" t="s">
        <v>4804</v>
      </c>
      <c r="C222" s="3">
        <v>8.17</v>
      </c>
      <c r="D222" s="3">
        <v>1.85</v>
      </c>
      <c r="E222" s="3">
        <v>0.32</v>
      </c>
      <c r="F222" s="1">
        <f>IF(INDEX(董監!D:D,H222)=0,INDEX(董監!C:C,H222),INDEX(董監!D:D,H222))</f>
        <v>43.36</v>
      </c>
      <c r="G222" s="1">
        <f t="shared" si="12"/>
        <v>46.3</v>
      </c>
      <c r="H222" s="1">
        <f>MATCH(持股比率!A222,董監!A:A,0)</f>
        <v>222</v>
      </c>
      <c r="I222" s="3">
        <v>29080608</v>
      </c>
      <c r="J222" s="3">
        <v>5156</v>
      </c>
      <c r="K222" s="28">
        <f t="shared" si="13"/>
        <v>1346432</v>
      </c>
      <c r="L222" s="27">
        <f t="shared" si="14"/>
        <v>0.4</v>
      </c>
      <c r="M222" s="3">
        <v>29.96</v>
      </c>
      <c r="N222" s="29">
        <f t="shared" si="15"/>
        <v>1.5447376000000002</v>
      </c>
      <c r="O222" s="3">
        <v>-17.32</v>
      </c>
      <c r="P222" s="3" t="str">
        <f ca="1">IF(COUNTIF(股期對照!A:A,持股比率!B222)=2,B222&amp;"-m",IF(COUNTIF(股期對照!A:A,持股比率!B222)=1,B222&amp;"-F",B222))</f>
        <v>台玻</v>
      </c>
      <c r="Q222" s="3" t="s">
        <v>4579</v>
      </c>
      <c r="T222" s="1" t="s">
        <v>216</v>
      </c>
      <c r="U222" s="1" t="s">
        <v>1978</v>
      </c>
      <c r="V222" s="1">
        <v>8.17</v>
      </c>
      <c r="W222" s="1">
        <v>1.85</v>
      </c>
      <c r="X222" s="1">
        <v>0.32</v>
      </c>
      <c r="Y222" s="1">
        <v>43.36</v>
      </c>
      <c r="Z222" s="1">
        <v>46.3</v>
      </c>
      <c r="AA222" s="1">
        <v>222</v>
      </c>
      <c r="AB222" s="1">
        <v>29080608</v>
      </c>
      <c r="AC222" s="1">
        <v>5156</v>
      </c>
      <c r="AD222" s="1">
        <v>1346432</v>
      </c>
      <c r="AE222" s="1">
        <v>0.4</v>
      </c>
      <c r="AF222" s="1">
        <v>29.96</v>
      </c>
      <c r="AG222" s="1">
        <v>1.5447376000000002</v>
      </c>
      <c r="AH222" s="1">
        <v>-17.32</v>
      </c>
      <c r="AI222" s="1" t="s">
        <v>1978</v>
      </c>
      <c r="AJ222" s="1" t="s">
        <v>3536</v>
      </c>
    </row>
    <row r="223" spans="1:36" x14ac:dyDescent="0.25">
      <c r="A223" s="2" t="s">
        <v>217</v>
      </c>
      <c r="B223" s="3" t="s">
        <v>5150</v>
      </c>
      <c r="C223" s="3">
        <v>0.8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86.05</v>
      </c>
      <c r="H223" s="1">
        <f>MATCH(持股比率!A223,董監!A:A,0)</f>
        <v>223</v>
      </c>
      <c r="I223" s="3">
        <v>1002654</v>
      </c>
      <c r="J223" s="3">
        <v>359</v>
      </c>
      <c r="K223" s="28">
        <f t="shared" si="13"/>
        <v>86278</v>
      </c>
      <c r="L223" s="27">
        <f t="shared" si="14"/>
        <v>0.4</v>
      </c>
      <c r="M223" s="3">
        <v>13.31</v>
      </c>
      <c r="N223" s="29">
        <f t="shared" si="15"/>
        <v>4.7782899999999996E-2</v>
      </c>
      <c r="O223" s="3">
        <v>-3.45</v>
      </c>
      <c r="P223" s="3" t="str">
        <f ca="1">IF(COUNTIF(股期對照!A:A,持股比率!B223)=2,B223&amp;"-m",IF(COUNTIF(股期對照!A:A,持股比率!B223)=1,B223&amp;"-F",B223))</f>
        <v>寶徠</v>
      </c>
      <c r="Q223" s="3" t="s">
        <v>4774</v>
      </c>
      <c r="T223" s="1" t="s">
        <v>217</v>
      </c>
      <c r="U223" s="1" t="s">
        <v>1979</v>
      </c>
      <c r="V223" s="1">
        <v>0.8</v>
      </c>
      <c r="W223" s="1">
        <v>0</v>
      </c>
      <c r="X223" s="1">
        <v>0</v>
      </c>
      <c r="Y223" s="1">
        <v>13.15</v>
      </c>
      <c r="Z223" s="1">
        <v>86.05</v>
      </c>
      <c r="AA223" s="1">
        <v>223</v>
      </c>
      <c r="AB223" s="1">
        <v>1002654</v>
      </c>
      <c r="AC223" s="1">
        <v>359</v>
      </c>
      <c r="AD223" s="1">
        <v>86278</v>
      </c>
      <c r="AE223" s="1">
        <v>0.4</v>
      </c>
      <c r="AF223" s="1">
        <v>13.31</v>
      </c>
      <c r="AG223" s="1">
        <v>4.7782899999999996E-2</v>
      </c>
      <c r="AH223" s="1">
        <v>-3.45</v>
      </c>
      <c r="AI223" s="1" t="s">
        <v>1979</v>
      </c>
      <c r="AJ223" s="1" t="s">
        <v>3519</v>
      </c>
    </row>
    <row r="224" spans="1:36" x14ac:dyDescent="0.25">
      <c r="A224" s="2" t="s">
        <v>218</v>
      </c>
      <c r="B224" s="3" t="s">
        <v>5151</v>
      </c>
      <c r="C224" s="3">
        <v>11.77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81.22</v>
      </c>
      <c r="H224" s="1">
        <f>MATCH(持股比率!A224,董監!A:A,0)</f>
        <v>224</v>
      </c>
      <c r="I224" s="3">
        <v>4337820.78</v>
      </c>
      <c r="J224" s="3">
        <v>5754</v>
      </c>
      <c r="K224" s="28">
        <f t="shared" si="13"/>
        <v>352318</v>
      </c>
      <c r="L224" s="27">
        <f t="shared" si="14"/>
        <v>1.6</v>
      </c>
      <c r="M224" s="3">
        <v>11.14</v>
      </c>
      <c r="N224" s="29">
        <f t="shared" si="15"/>
        <v>0.6409956</v>
      </c>
      <c r="O224" s="3">
        <v>-15.27</v>
      </c>
      <c r="P224" s="3" t="str">
        <f ca="1">IF(COUNTIF(股期對照!A:A,持股比率!B224)=2,B224&amp;"-m",IF(COUNTIF(股期對照!A:A,持股比率!B224)=1,B224&amp;"-F",B224))</f>
        <v>冠軍</v>
      </c>
      <c r="Q224" s="3" t="s">
        <v>6572</v>
      </c>
      <c r="T224" s="1" t="s">
        <v>218</v>
      </c>
      <c r="U224" s="1" t="s">
        <v>1980</v>
      </c>
      <c r="V224" s="1">
        <v>11.77</v>
      </c>
      <c r="W224" s="1">
        <v>7.0000000000000007E-2</v>
      </c>
      <c r="X224" s="1">
        <v>0.01</v>
      </c>
      <c r="Y224" s="1">
        <v>6.93</v>
      </c>
      <c r="Z224" s="1">
        <v>81.22</v>
      </c>
      <c r="AA224" s="1">
        <v>224</v>
      </c>
      <c r="AB224" s="1">
        <v>4337820.78</v>
      </c>
      <c r="AC224" s="1">
        <v>5754</v>
      </c>
      <c r="AD224" s="1">
        <v>352318</v>
      </c>
      <c r="AE224" s="1">
        <v>1.6</v>
      </c>
      <c r="AF224" s="1">
        <v>11.14</v>
      </c>
      <c r="AG224" s="1">
        <v>0.6409956</v>
      </c>
      <c r="AH224" s="1">
        <v>-15.27</v>
      </c>
      <c r="AI224" s="1" t="s">
        <v>1980</v>
      </c>
      <c r="AJ224" s="1" t="s">
        <v>3536</v>
      </c>
    </row>
    <row r="225" spans="1:36" x14ac:dyDescent="0.25">
      <c r="A225" s="2" t="s">
        <v>219</v>
      </c>
      <c r="B225" s="3" t="s">
        <v>5152</v>
      </c>
      <c r="C225" s="3">
        <v>4.8899999999999997</v>
      </c>
      <c r="D225" s="3">
        <v>0.02</v>
      </c>
      <c r="E225" s="3">
        <v>0.03</v>
      </c>
      <c r="F225" s="1">
        <f>IF(INDEX(董監!D:D,H225)=0,INDEX(董監!C:C,H225),INDEX(董監!D:D,H225))</f>
        <v>9.5299999999999994</v>
      </c>
      <c r="G225" s="1">
        <f t="shared" si="12"/>
        <v>85.53</v>
      </c>
      <c r="H225" s="1">
        <f>MATCH(持股比率!A225,董監!A:A,0)</f>
        <v>225</v>
      </c>
      <c r="I225" s="3">
        <v>3699966.37</v>
      </c>
      <c r="J225" s="3">
        <v>-424</v>
      </c>
      <c r="K225" s="28">
        <f t="shared" si="13"/>
        <v>316458</v>
      </c>
      <c r="L225" s="27">
        <f t="shared" si="14"/>
        <v>-0.1</v>
      </c>
      <c r="M225" s="3">
        <v>51.81</v>
      </c>
      <c r="N225" s="29">
        <f t="shared" si="15"/>
        <v>-0.21967440000000002</v>
      </c>
      <c r="O225" s="3">
        <v>-0.9</v>
      </c>
      <c r="P225" s="3" t="str">
        <f ca="1">IF(COUNTIF(股期對照!A:A,持股比率!B225)=2,B225&amp;"-m",IF(COUNTIF(股期對照!A:A,持股比率!B225)=1,B225&amp;"-F",B225))</f>
        <v>潤隆</v>
      </c>
      <c r="Q225" s="3" t="s">
        <v>6547</v>
      </c>
      <c r="T225" s="1" t="s">
        <v>219</v>
      </c>
      <c r="U225" s="1" t="s">
        <v>1981</v>
      </c>
      <c r="V225" s="1">
        <v>4.8899999999999997</v>
      </c>
      <c r="W225" s="1">
        <v>0.02</v>
      </c>
      <c r="X225" s="1">
        <v>0.03</v>
      </c>
      <c r="Y225" s="1">
        <v>9.5299999999999994</v>
      </c>
      <c r="Z225" s="1">
        <v>85.53</v>
      </c>
      <c r="AA225" s="1">
        <v>225</v>
      </c>
      <c r="AB225" s="1">
        <v>3699966.37</v>
      </c>
      <c r="AC225" s="1">
        <v>-424</v>
      </c>
      <c r="AD225" s="1">
        <v>316458</v>
      </c>
      <c r="AE225" s="1">
        <v>-0.1</v>
      </c>
      <c r="AF225" s="1">
        <v>51.81</v>
      </c>
      <c r="AG225" s="1">
        <v>-0.21967440000000002</v>
      </c>
      <c r="AH225" s="1">
        <v>-0.9</v>
      </c>
      <c r="AI225" s="1" t="s">
        <v>1981</v>
      </c>
      <c r="AJ225" s="1" t="s">
        <v>3519</v>
      </c>
    </row>
    <row r="226" spans="1:36" x14ac:dyDescent="0.25">
      <c r="A226" s="2" t="s">
        <v>220</v>
      </c>
      <c r="B226" s="3" t="s">
        <v>5153</v>
      </c>
      <c r="C226" s="3">
        <v>3.87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83.81</v>
      </c>
      <c r="H226" s="1">
        <f>MATCH(持股比率!A226,董監!A:A,0)</f>
        <v>226</v>
      </c>
      <c r="I226" s="3">
        <v>1670419.37</v>
      </c>
      <c r="J226" s="3">
        <v>3007</v>
      </c>
      <c r="K226" s="28">
        <f t="shared" si="13"/>
        <v>139998</v>
      </c>
      <c r="L226" s="27">
        <f t="shared" si="14"/>
        <v>2.1</v>
      </c>
      <c r="M226" s="3">
        <v>13.38</v>
      </c>
      <c r="N226" s="29">
        <f t="shared" si="15"/>
        <v>0.40233660000000004</v>
      </c>
      <c r="O226" s="3">
        <v>-9.2899999999999991</v>
      </c>
      <c r="P226" s="3" t="str">
        <f ca="1">IF(COUNTIF(股期對照!A:A,持股比率!B226)=2,B226&amp;"-m",IF(COUNTIF(股期對照!A:A,持股比率!B226)=1,B226&amp;"-F",B226))</f>
        <v>中釉</v>
      </c>
      <c r="Q226" s="3" t="s">
        <v>6573</v>
      </c>
      <c r="T226" s="1" t="s">
        <v>220</v>
      </c>
      <c r="U226" s="1" t="s">
        <v>1982</v>
      </c>
      <c r="V226" s="1">
        <v>3.87</v>
      </c>
      <c r="W226" s="1">
        <v>0.16</v>
      </c>
      <c r="X226" s="1">
        <v>0.01</v>
      </c>
      <c r="Y226" s="1">
        <v>12.15</v>
      </c>
      <c r="Z226" s="1">
        <v>83.81</v>
      </c>
      <c r="AA226" s="1">
        <v>226</v>
      </c>
      <c r="AB226" s="1">
        <v>1670419.37</v>
      </c>
      <c r="AC226" s="1">
        <v>3007</v>
      </c>
      <c r="AD226" s="1">
        <v>139998</v>
      </c>
      <c r="AE226" s="1">
        <v>2.1</v>
      </c>
      <c r="AF226" s="1">
        <v>13.38</v>
      </c>
      <c r="AG226" s="1">
        <v>0.40233660000000004</v>
      </c>
      <c r="AH226" s="1">
        <v>-9.2899999999999991</v>
      </c>
      <c r="AI226" s="1" t="s">
        <v>1982</v>
      </c>
      <c r="AJ226" s="1" t="s">
        <v>3536</v>
      </c>
    </row>
    <row r="227" spans="1:36" x14ac:dyDescent="0.25">
      <c r="A227" s="2" t="s">
        <v>221</v>
      </c>
      <c r="B227" s="3" t="s">
        <v>5154</v>
      </c>
      <c r="C227" s="3">
        <v>3.54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87.74</v>
      </c>
      <c r="H227" s="1">
        <f>MATCH(持股比率!A227,董監!A:A,0)</f>
        <v>227</v>
      </c>
      <c r="I227" s="3">
        <v>3698536.1</v>
      </c>
      <c r="J227" s="3">
        <v>-2661</v>
      </c>
      <c r="K227" s="28">
        <f t="shared" si="13"/>
        <v>324510</v>
      </c>
      <c r="L227" s="27">
        <f t="shared" si="14"/>
        <v>-0.8</v>
      </c>
      <c r="M227" s="3">
        <v>10.97</v>
      </c>
      <c r="N227" s="29">
        <f t="shared" si="15"/>
        <v>-0.2919117</v>
      </c>
      <c r="O227" s="3">
        <v>-12.4</v>
      </c>
      <c r="P227" s="3" t="str">
        <f ca="1">IF(COUNTIF(股期對照!A:A,持股比率!B227)=2,B227&amp;"-m",IF(COUNTIF(股期對照!A:A,持股比率!B227)=1,B227&amp;"-F",B227))</f>
        <v>和成</v>
      </c>
      <c r="Q227" s="3" t="s">
        <v>4579</v>
      </c>
      <c r="T227" s="1" t="s">
        <v>221</v>
      </c>
      <c r="U227" s="1" t="s">
        <v>1983</v>
      </c>
      <c r="V227" s="1">
        <v>3.54</v>
      </c>
      <c r="W227" s="1">
        <v>0.08</v>
      </c>
      <c r="X227" s="1">
        <v>0.01</v>
      </c>
      <c r="Y227" s="1">
        <v>8.6300000000000008</v>
      </c>
      <c r="Z227" s="1">
        <v>87.74</v>
      </c>
      <c r="AA227" s="1">
        <v>227</v>
      </c>
      <c r="AB227" s="1">
        <v>3698536.1</v>
      </c>
      <c r="AC227" s="1">
        <v>-2661</v>
      </c>
      <c r="AD227" s="1">
        <v>324510</v>
      </c>
      <c r="AE227" s="1">
        <v>-0.8</v>
      </c>
      <c r="AF227" s="1">
        <v>10.97</v>
      </c>
      <c r="AG227" s="1">
        <v>-0.2919117</v>
      </c>
      <c r="AH227" s="1">
        <v>-12.4</v>
      </c>
      <c r="AI227" s="1" t="s">
        <v>1983</v>
      </c>
      <c r="AJ227" s="1" t="s">
        <v>3536</v>
      </c>
    </row>
    <row r="228" spans="1:36" x14ac:dyDescent="0.25">
      <c r="A228" s="2" t="s">
        <v>222</v>
      </c>
      <c r="B228" s="3" t="s">
        <v>5155</v>
      </c>
      <c r="C228" s="3">
        <v>10.34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73.81</v>
      </c>
      <c r="H228" s="1">
        <f>MATCH(持股比率!A228,董監!A:A,0)</f>
        <v>228</v>
      </c>
      <c r="I228" s="3">
        <v>466355.1</v>
      </c>
      <c r="J228" s="3">
        <v>72</v>
      </c>
      <c r="K228" s="28">
        <f t="shared" si="13"/>
        <v>34422</v>
      </c>
      <c r="L228" s="27">
        <f t="shared" si="14"/>
        <v>0.2</v>
      </c>
      <c r="M228" s="3">
        <v>18.18</v>
      </c>
      <c r="N228" s="29">
        <f t="shared" si="15"/>
        <v>1.30896E-2</v>
      </c>
      <c r="O228" s="3">
        <v>-3.17</v>
      </c>
      <c r="P228" s="3" t="str">
        <f ca="1">IF(COUNTIF(股期對照!A:A,持股比率!B228)=2,B228&amp;"-m",IF(COUNTIF(股期對照!A:A,持股比率!B228)=1,B228&amp;"-F",B228))</f>
        <v>寶利徠</v>
      </c>
      <c r="Q228" s="3" t="s">
        <v>4577</v>
      </c>
      <c r="T228" s="1" t="s">
        <v>222</v>
      </c>
      <c r="U228" s="1" t="s">
        <v>1984</v>
      </c>
      <c r="V228" s="1">
        <v>10.34</v>
      </c>
      <c r="W228" s="1">
        <v>0</v>
      </c>
      <c r="X228" s="1">
        <v>0.01</v>
      </c>
      <c r="Y228" s="1">
        <v>15.84</v>
      </c>
      <c r="Z228" s="1">
        <v>73.81</v>
      </c>
      <c r="AA228" s="1">
        <v>228</v>
      </c>
      <c r="AB228" s="1">
        <v>466355.1</v>
      </c>
      <c r="AC228" s="1">
        <v>72</v>
      </c>
      <c r="AD228" s="1">
        <v>34422</v>
      </c>
      <c r="AE228" s="1">
        <v>0.2</v>
      </c>
      <c r="AF228" s="1">
        <v>18.18</v>
      </c>
      <c r="AG228" s="1">
        <v>1.30896E-2</v>
      </c>
      <c r="AH228" s="1">
        <v>-3.17</v>
      </c>
      <c r="AI228" s="1" t="s">
        <v>1984</v>
      </c>
      <c r="AJ228" s="1" t="s">
        <v>3527</v>
      </c>
    </row>
    <row r="229" spans="1:36" x14ac:dyDescent="0.25">
      <c r="A229" s="2" t="s">
        <v>223</v>
      </c>
      <c r="B229" s="3" t="s">
        <v>5156</v>
      </c>
      <c r="C229" s="3">
        <v>4.42</v>
      </c>
      <c r="D229" s="3">
        <v>0.04</v>
      </c>
      <c r="E229" s="3">
        <v>0.52</v>
      </c>
      <c r="F229" s="1">
        <f>IF(INDEX(董監!D:D,H229)=0,INDEX(董監!C:C,H229),INDEX(董監!D:D,H229))</f>
        <v>16.52</v>
      </c>
      <c r="G229" s="1">
        <f t="shared" si="12"/>
        <v>78.5</v>
      </c>
      <c r="H229" s="1">
        <f>MATCH(持股比率!A229,董監!A:A,0)</f>
        <v>229</v>
      </c>
      <c r="I229" s="3">
        <v>4178964.98</v>
      </c>
      <c r="J229" s="3">
        <v>6146</v>
      </c>
      <c r="K229" s="28">
        <f t="shared" si="13"/>
        <v>328049</v>
      </c>
      <c r="L229" s="27">
        <f t="shared" si="14"/>
        <v>1.9</v>
      </c>
      <c r="M229" s="3">
        <v>14.4</v>
      </c>
      <c r="N229" s="29">
        <f t="shared" si="15"/>
        <v>0.88502400000000003</v>
      </c>
      <c r="O229" s="3">
        <v>-3.08</v>
      </c>
      <c r="P229" s="3" t="str">
        <f ca="1">IF(COUNTIF(股期對照!A:A,持股比率!B229)=2,B229&amp;"-m",IF(COUNTIF(股期對照!A:A,持股比率!B229)=1,B229&amp;"-F",B229))</f>
        <v>富喬</v>
      </c>
      <c r="Q229" s="3" t="s">
        <v>6560</v>
      </c>
      <c r="T229" s="1" t="s">
        <v>223</v>
      </c>
      <c r="U229" s="1" t="s">
        <v>1985</v>
      </c>
      <c r="V229" s="1">
        <v>4.42</v>
      </c>
      <c r="W229" s="1">
        <v>0.04</v>
      </c>
      <c r="X229" s="1">
        <v>0.52</v>
      </c>
      <c r="Y229" s="1">
        <v>16.52</v>
      </c>
      <c r="Z229" s="1">
        <v>78.5</v>
      </c>
      <c r="AA229" s="1">
        <v>229</v>
      </c>
      <c r="AB229" s="1">
        <v>4178964.98</v>
      </c>
      <c r="AC229" s="1">
        <v>6146</v>
      </c>
      <c r="AD229" s="1">
        <v>328049</v>
      </c>
      <c r="AE229" s="1">
        <v>1.9</v>
      </c>
      <c r="AF229" s="1">
        <v>14.4</v>
      </c>
      <c r="AG229" s="1">
        <v>0.88502400000000003</v>
      </c>
      <c r="AH229" s="1">
        <v>-3.08</v>
      </c>
      <c r="AI229" s="1" t="s">
        <v>1985</v>
      </c>
      <c r="AJ229" s="1" t="s">
        <v>3531</v>
      </c>
    </row>
    <row r="230" spans="1:36" x14ac:dyDescent="0.25">
      <c r="A230" s="2" t="s">
        <v>224</v>
      </c>
      <c r="B230" s="3" t="s">
        <v>5157</v>
      </c>
      <c r="C230" s="3">
        <v>1.9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12"/>
        <v>78.42</v>
      </c>
      <c r="H230" s="1">
        <f>MATCH(持股比率!A230,董監!A:A,0)</f>
        <v>230</v>
      </c>
      <c r="I230" s="3">
        <v>726000</v>
      </c>
      <c r="J230" s="3">
        <v>79</v>
      </c>
      <c r="K230" s="28">
        <f t="shared" si="13"/>
        <v>56933</v>
      </c>
      <c r="L230" s="27">
        <f t="shared" si="14"/>
        <v>0.1</v>
      </c>
      <c r="M230" s="3">
        <v>35.32</v>
      </c>
      <c r="N230" s="29">
        <f t="shared" si="15"/>
        <v>2.7902800000000002E-2</v>
      </c>
      <c r="O230" s="3">
        <v>-4.3</v>
      </c>
      <c r="P230" s="3" t="str">
        <f ca="1">IF(COUNTIF(股期對照!A:A,持股比率!B230)=2,B230&amp;"-m",IF(COUNTIF(股期對照!A:A,持股比率!B230)=1,B230&amp;"-F",B230))</f>
        <v>凱撒衛</v>
      </c>
      <c r="Q230" s="3" t="s">
        <v>4579</v>
      </c>
      <c r="T230" s="1" t="s">
        <v>224</v>
      </c>
      <c r="U230" s="1" t="s">
        <v>1986</v>
      </c>
      <c r="V230" s="1">
        <v>1.9</v>
      </c>
      <c r="W230" s="1">
        <v>0.41</v>
      </c>
      <c r="X230" s="1">
        <v>0.31</v>
      </c>
      <c r="Y230" s="1">
        <v>18.96</v>
      </c>
      <c r="Z230" s="1">
        <v>78.42</v>
      </c>
      <c r="AA230" s="1">
        <v>230</v>
      </c>
      <c r="AB230" s="1">
        <v>726000</v>
      </c>
      <c r="AC230" s="1">
        <v>79</v>
      </c>
      <c r="AD230" s="1">
        <v>56933</v>
      </c>
      <c r="AE230" s="1">
        <v>0.1</v>
      </c>
      <c r="AF230" s="1">
        <v>35.32</v>
      </c>
      <c r="AG230" s="1">
        <v>2.7902800000000002E-2</v>
      </c>
      <c r="AH230" s="1">
        <v>-4.3</v>
      </c>
      <c r="AI230" s="1" t="s">
        <v>1986</v>
      </c>
      <c r="AJ230" s="1" t="s">
        <v>3536</v>
      </c>
    </row>
    <row r="231" spans="1:36" x14ac:dyDescent="0.25">
      <c r="A231" s="2" t="s">
        <v>225</v>
      </c>
      <c r="B231" s="3" t="s">
        <v>5158</v>
      </c>
      <c r="C231" s="3">
        <v>14.49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12"/>
        <v>79.66</v>
      </c>
      <c r="H231" s="1">
        <f>MATCH(持股比率!A231,董監!A:A,0)</f>
        <v>231</v>
      </c>
      <c r="I231" s="3">
        <v>2600391.21</v>
      </c>
      <c r="J231" s="3">
        <v>-298</v>
      </c>
      <c r="K231" s="28">
        <f t="shared" si="13"/>
        <v>207147</v>
      </c>
      <c r="L231" s="27">
        <f t="shared" si="14"/>
        <v>-0.1</v>
      </c>
      <c r="M231" s="3">
        <v>50.76</v>
      </c>
      <c r="N231" s="29">
        <f t="shared" si="15"/>
        <v>-0.1512648</v>
      </c>
      <c r="O231" s="3">
        <v>-3.99</v>
      </c>
      <c r="P231" s="3" t="str">
        <f ca="1">IF(COUNTIF(股期對照!A:A,持股比率!B231)=2,B231&amp;"-m",IF(COUNTIF(股期對照!A:A,持股比率!B231)=1,B231&amp;"-F",B231))</f>
        <v>士紙</v>
      </c>
      <c r="Q231" s="3" t="s">
        <v>6574</v>
      </c>
      <c r="T231" s="1" t="s">
        <v>225</v>
      </c>
      <c r="U231" s="1" t="s">
        <v>1987</v>
      </c>
      <c r="V231" s="1">
        <v>14.49</v>
      </c>
      <c r="W231" s="1">
        <v>0</v>
      </c>
      <c r="X231" s="1">
        <v>0</v>
      </c>
      <c r="Y231" s="1">
        <v>5.85</v>
      </c>
      <c r="Z231" s="1">
        <v>79.66</v>
      </c>
      <c r="AA231" s="1">
        <v>231</v>
      </c>
      <c r="AB231" s="1">
        <v>2600391.21</v>
      </c>
      <c r="AC231" s="1">
        <v>-298</v>
      </c>
      <c r="AD231" s="1">
        <v>207147</v>
      </c>
      <c r="AE231" s="1">
        <v>-0.1</v>
      </c>
      <c r="AF231" s="1">
        <v>50.76</v>
      </c>
      <c r="AG231" s="1">
        <v>-0.1512648</v>
      </c>
      <c r="AH231" s="1">
        <v>-3.99</v>
      </c>
      <c r="AI231" s="1" t="s">
        <v>1987</v>
      </c>
      <c r="AJ231" s="1" t="s">
        <v>3537</v>
      </c>
    </row>
    <row r="232" spans="1:36" x14ac:dyDescent="0.25">
      <c r="A232" s="2" t="s">
        <v>226</v>
      </c>
      <c r="B232" s="3" t="s">
        <v>5159</v>
      </c>
      <c r="C232" s="3">
        <v>15.74</v>
      </c>
      <c r="D232" s="3">
        <v>1.1599999999999999</v>
      </c>
      <c r="E232" s="3">
        <v>0.06</v>
      </c>
      <c r="F232" s="1">
        <f>IF(INDEX(董監!D:D,H232)=0,INDEX(董監!C:C,H232),INDEX(董監!D:D,H232))</f>
        <v>12.09</v>
      </c>
      <c r="G232" s="1">
        <f t="shared" si="12"/>
        <v>70.95</v>
      </c>
      <c r="H232" s="1">
        <f>MATCH(持股比率!A232,董監!A:A,0)</f>
        <v>232</v>
      </c>
      <c r="I232" s="3">
        <v>11082745.220000001</v>
      </c>
      <c r="J232" s="3">
        <v>-8793</v>
      </c>
      <c r="K232" s="28">
        <f t="shared" si="13"/>
        <v>786321</v>
      </c>
      <c r="L232" s="27">
        <f t="shared" si="14"/>
        <v>-1.1000000000000001</v>
      </c>
      <c r="M232" s="3">
        <v>40.58</v>
      </c>
      <c r="N232" s="29">
        <f t="shared" si="15"/>
        <v>-3.5681994000000001</v>
      </c>
      <c r="O232" s="3">
        <v>-8.14</v>
      </c>
      <c r="P232" s="3" t="str">
        <f ca="1">IF(COUNTIF(股期對照!A:A,持股比率!B232)=2,B232&amp;"-m",IF(COUNTIF(股期對照!A:A,持股比率!B232)=1,B232&amp;"-F",B232))</f>
        <v>正隆</v>
      </c>
      <c r="Q232" s="3" t="s">
        <v>6574</v>
      </c>
      <c r="T232" s="1" t="s">
        <v>226</v>
      </c>
      <c r="U232" s="1" t="s">
        <v>1988</v>
      </c>
      <c r="V232" s="1">
        <v>15.74</v>
      </c>
      <c r="W232" s="1">
        <v>1.1599999999999999</v>
      </c>
      <c r="X232" s="1">
        <v>0.06</v>
      </c>
      <c r="Y232" s="1">
        <v>12.09</v>
      </c>
      <c r="Z232" s="1">
        <v>70.95</v>
      </c>
      <c r="AA232" s="1">
        <v>232</v>
      </c>
      <c r="AB232" s="1">
        <v>11082745.220000001</v>
      </c>
      <c r="AC232" s="1">
        <v>-8793</v>
      </c>
      <c r="AD232" s="1">
        <v>786321</v>
      </c>
      <c r="AE232" s="1">
        <v>-1.1000000000000001</v>
      </c>
      <c r="AF232" s="1">
        <v>40.58</v>
      </c>
      <c r="AG232" s="1">
        <v>-3.5681994000000001</v>
      </c>
      <c r="AH232" s="1">
        <v>-8.14</v>
      </c>
      <c r="AI232" s="1" t="s">
        <v>1988</v>
      </c>
      <c r="AJ232" s="1" t="s">
        <v>3537</v>
      </c>
    </row>
    <row r="233" spans="1:36" x14ac:dyDescent="0.25">
      <c r="A233" s="2" t="s">
        <v>227</v>
      </c>
      <c r="B233" s="3" t="s">
        <v>5160</v>
      </c>
      <c r="C233" s="3">
        <v>3.28</v>
      </c>
      <c r="D233" s="3">
        <v>0.38</v>
      </c>
      <c r="E233" s="3">
        <v>0.13</v>
      </c>
      <c r="F233" s="1">
        <f>IF(INDEX(董監!D:D,H233)=0,INDEX(董監!C:C,H233),INDEX(董監!D:D,H233))</f>
        <v>57.63</v>
      </c>
      <c r="G233" s="1">
        <f t="shared" si="12"/>
        <v>38.58</v>
      </c>
      <c r="H233" s="1">
        <f>MATCH(持股比率!A233,董監!A:A,0)</f>
        <v>233</v>
      </c>
      <c r="I233" s="3">
        <v>11028353.16</v>
      </c>
      <c r="J233" s="3">
        <v>-14392</v>
      </c>
      <c r="K233" s="28">
        <f t="shared" si="13"/>
        <v>425474</v>
      </c>
      <c r="L233" s="27">
        <f t="shared" si="14"/>
        <v>-3.4</v>
      </c>
      <c r="M233" s="3">
        <v>22.22</v>
      </c>
      <c r="N233" s="29">
        <f t="shared" si="15"/>
        <v>-3.1979023999999998</v>
      </c>
      <c r="O233" s="3">
        <v>-11.67</v>
      </c>
      <c r="P233" s="3" t="str">
        <f ca="1">IF(COUNTIF(股期對照!A:A,持股比率!B233)=2,B233&amp;"-m",IF(COUNTIF(股期對照!A:A,持股比率!B233)=1,B233&amp;"-F",B233))</f>
        <v>華紙</v>
      </c>
      <c r="Q233" s="3" t="s">
        <v>4748</v>
      </c>
      <c r="T233" s="1" t="s">
        <v>227</v>
      </c>
      <c r="U233" s="1" t="s">
        <v>1989</v>
      </c>
      <c r="V233" s="1">
        <v>3.28</v>
      </c>
      <c r="W233" s="1">
        <v>0.38</v>
      </c>
      <c r="X233" s="1">
        <v>0.13</v>
      </c>
      <c r="Y233" s="1">
        <v>57.63</v>
      </c>
      <c r="Z233" s="1">
        <v>38.58</v>
      </c>
      <c r="AA233" s="1">
        <v>233</v>
      </c>
      <c r="AB233" s="1">
        <v>11028353.16</v>
      </c>
      <c r="AC233" s="1">
        <v>-14392</v>
      </c>
      <c r="AD233" s="1">
        <v>425474</v>
      </c>
      <c r="AE233" s="1">
        <v>-3.4</v>
      </c>
      <c r="AF233" s="1">
        <v>22.22</v>
      </c>
      <c r="AG233" s="1">
        <v>-3.1979023999999998</v>
      </c>
      <c r="AH233" s="1">
        <v>-11.67</v>
      </c>
      <c r="AI233" s="1" t="s">
        <v>1989</v>
      </c>
      <c r="AJ233" s="1" t="s">
        <v>3537</v>
      </c>
    </row>
    <row r="234" spans="1:36" x14ac:dyDescent="0.25">
      <c r="A234" s="2" t="s">
        <v>228</v>
      </c>
      <c r="B234" s="3" t="s">
        <v>5161</v>
      </c>
      <c r="C234" s="3">
        <v>1.68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63.33</v>
      </c>
      <c r="H234" s="1">
        <f>MATCH(持股比率!A234,董監!A:A,0)</f>
        <v>234</v>
      </c>
      <c r="I234" s="3">
        <v>1510000</v>
      </c>
      <c r="J234" s="3">
        <v>-1977</v>
      </c>
      <c r="K234" s="28">
        <f t="shared" si="13"/>
        <v>95628</v>
      </c>
      <c r="L234" s="27">
        <f t="shared" si="14"/>
        <v>-2.1</v>
      </c>
      <c r="M234" s="3">
        <v>18.559999999999999</v>
      </c>
      <c r="N234" s="29">
        <f t="shared" si="15"/>
        <v>-0.36693119999999996</v>
      </c>
      <c r="O234" s="3">
        <v>-15.72</v>
      </c>
      <c r="P234" s="3" t="str">
        <f ca="1">IF(COUNTIF(股期對照!A:A,持股比率!B234)=2,B234&amp;"-m",IF(COUNTIF(股期對照!A:A,持股比率!B234)=1,B234&amp;"-F",B234))</f>
        <v>寶隆</v>
      </c>
      <c r="Q234" s="3" t="s">
        <v>4748</v>
      </c>
      <c r="T234" s="1" t="s">
        <v>228</v>
      </c>
      <c r="U234" s="1" t="s">
        <v>1990</v>
      </c>
      <c r="V234" s="1">
        <v>1.68</v>
      </c>
      <c r="W234" s="1">
        <v>0</v>
      </c>
      <c r="X234" s="1">
        <v>0</v>
      </c>
      <c r="Y234" s="1">
        <v>34.99</v>
      </c>
      <c r="Z234" s="1">
        <v>63.33</v>
      </c>
      <c r="AA234" s="1">
        <v>234</v>
      </c>
      <c r="AB234" s="1">
        <v>1510000</v>
      </c>
      <c r="AC234" s="1">
        <v>-1977</v>
      </c>
      <c r="AD234" s="1">
        <v>95628</v>
      </c>
      <c r="AE234" s="1">
        <v>-2.1</v>
      </c>
      <c r="AF234" s="1">
        <v>18.559999999999999</v>
      </c>
      <c r="AG234" s="1">
        <v>-0.36693119999999996</v>
      </c>
      <c r="AH234" s="1">
        <v>-15.72</v>
      </c>
      <c r="AI234" s="1" t="s">
        <v>1990</v>
      </c>
      <c r="AJ234" s="1" t="s">
        <v>3537</v>
      </c>
    </row>
    <row r="235" spans="1:36" x14ac:dyDescent="0.25">
      <c r="A235" s="2" t="s">
        <v>229</v>
      </c>
      <c r="B235" s="3" t="s">
        <v>5162</v>
      </c>
      <c r="C235" s="3">
        <v>18.3</v>
      </c>
      <c r="D235" s="3">
        <v>0.83</v>
      </c>
      <c r="E235" s="3">
        <v>0.13</v>
      </c>
      <c r="F235" s="1">
        <f>IF(INDEX(董監!D:D,H235)=0,INDEX(董監!C:C,H235),INDEX(董監!D:D,H235))</f>
        <v>5.79</v>
      </c>
      <c r="G235" s="1">
        <f t="shared" si="12"/>
        <v>74.95</v>
      </c>
      <c r="H235" s="1">
        <f>MATCH(持股比率!A235,董監!A:A,0)</f>
        <v>235</v>
      </c>
      <c r="I235" s="3">
        <v>16603714.949999999</v>
      </c>
      <c r="J235" s="3">
        <v>8873</v>
      </c>
      <c r="K235" s="28">
        <f t="shared" si="13"/>
        <v>1244448</v>
      </c>
      <c r="L235" s="27">
        <f t="shared" si="14"/>
        <v>0.7</v>
      </c>
      <c r="M235" s="3">
        <v>34.049999999999997</v>
      </c>
      <c r="N235" s="29">
        <f t="shared" si="15"/>
        <v>3.0212564999999998</v>
      </c>
      <c r="O235" s="3">
        <v>4.57</v>
      </c>
      <c r="P235" s="3" t="str">
        <f ca="1">IF(COUNTIF(股期對照!A:A,持股比率!B235)=2,B235&amp;"-m",IF(COUNTIF(股期對照!A:A,持股比率!B235)=1,B235&amp;"-F",B235))</f>
        <v>永豐餘-F</v>
      </c>
      <c r="Q235" s="3" t="s">
        <v>6575</v>
      </c>
      <c r="T235" s="1" t="s">
        <v>229</v>
      </c>
      <c r="U235" s="1" t="s">
        <v>1991</v>
      </c>
      <c r="V235" s="1">
        <v>18.3</v>
      </c>
      <c r="W235" s="1">
        <v>0.83</v>
      </c>
      <c r="X235" s="1">
        <v>0.13</v>
      </c>
      <c r="Y235" s="1">
        <v>5.79</v>
      </c>
      <c r="Z235" s="1">
        <v>74.95</v>
      </c>
      <c r="AA235" s="1">
        <v>235</v>
      </c>
      <c r="AB235" s="1">
        <v>16603714.949999999</v>
      </c>
      <c r="AC235" s="1">
        <v>8873</v>
      </c>
      <c r="AD235" s="1">
        <v>1244448</v>
      </c>
      <c r="AE235" s="1">
        <v>0.7</v>
      </c>
      <c r="AF235" s="1">
        <v>34.049999999999997</v>
      </c>
      <c r="AG235" s="1">
        <v>3.0212564999999998</v>
      </c>
      <c r="AH235" s="1">
        <v>4.57</v>
      </c>
      <c r="AI235" s="1" t="s">
        <v>4326</v>
      </c>
      <c r="AJ235" s="1" t="s">
        <v>3537</v>
      </c>
    </row>
    <row r="236" spans="1:36" x14ac:dyDescent="0.25">
      <c r="A236" s="2" t="s">
        <v>230</v>
      </c>
      <c r="B236" s="3" t="s">
        <v>5163</v>
      </c>
      <c r="C236" s="3">
        <v>11.26</v>
      </c>
      <c r="D236" s="3">
        <v>1.47</v>
      </c>
      <c r="E236" s="3">
        <v>0.28000000000000003</v>
      </c>
      <c r="F236" s="1">
        <f>IF(INDEX(董監!D:D,H236)=0,INDEX(董監!C:C,H236),INDEX(董監!D:D,H236))</f>
        <v>36.49</v>
      </c>
      <c r="G236" s="1">
        <f t="shared" si="12"/>
        <v>50.5</v>
      </c>
      <c r="H236" s="1">
        <f>MATCH(持股比率!A236,董監!A:A,0)</f>
        <v>236</v>
      </c>
      <c r="I236" s="3">
        <v>12776857.27</v>
      </c>
      <c r="J236" s="3">
        <v>-26979</v>
      </c>
      <c r="K236" s="28">
        <f t="shared" si="13"/>
        <v>645231</v>
      </c>
      <c r="L236" s="27">
        <f t="shared" si="14"/>
        <v>-4.2</v>
      </c>
      <c r="M236" s="3">
        <v>22.15</v>
      </c>
      <c r="N236" s="29">
        <f t="shared" si="15"/>
        <v>-5.9758484999999997</v>
      </c>
      <c r="O236" s="3">
        <v>-13.33</v>
      </c>
      <c r="P236" s="3" t="str">
        <f ca="1">IF(COUNTIF(股期對照!A:A,持股比率!B236)=2,B236&amp;"-m",IF(COUNTIF(股期對照!A:A,持股比率!B236)=1,B236&amp;"-F",B236))</f>
        <v>榮成-F</v>
      </c>
      <c r="Q236" s="3" t="s">
        <v>6574</v>
      </c>
      <c r="T236" s="1" t="s">
        <v>230</v>
      </c>
      <c r="U236" s="1" t="s">
        <v>1992</v>
      </c>
      <c r="V236" s="1">
        <v>11.26</v>
      </c>
      <c r="W236" s="1">
        <v>1.47</v>
      </c>
      <c r="X236" s="1">
        <v>0.28000000000000003</v>
      </c>
      <c r="Y236" s="1">
        <v>36.49</v>
      </c>
      <c r="Z236" s="1">
        <v>50.5</v>
      </c>
      <c r="AA236" s="1">
        <v>236</v>
      </c>
      <c r="AB236" s="1">
        <v>12776857.27</v>
      </c>
      <c r="AC236" s="1">
        <v>-26979</v>
      </c>
      <c r="AD236" s="1">
        <v>645231</v>
      </c>
      <c r="AE236" s="1">
        <v>-4.2</v>
      </c>
      <c r="AF236" s="1">
        <v>22.15</v>
      </c>
      <c r="AG236" s="1">
        <v>-5.9758484999999997</v>
      </c>
      <c r="AH236" s="1">
        <v>-13.33</v>
      </c>
      <c r="AI236" s="1" t="s">
        <v>4327</v>
      </c>
      <c r="AJ236" s="1" t="s">
        <v>3537</v>
      </c>
    </row>
    <row r="237" spans="1:36" x14ac:dyDescent="0.25">
      <c r="A237" s="2" t="s">
        <v>231</v>
      </c>
      <c r="B237" s="3" t="s">
        <v>4805</v>
      </c>
      <c r="C237" s="3">
        <v>20.149999999999999</v>
      </c>
      <c r="D237" s="3">
        <v>1.65</v>
      </c>
      <c r="E237" s="3">
        <v>0.72</v>
      </c>
      <c r="F237" s="1">
        <f>IF(INDEX(董監!D:D,H237)=0,INDEX(董監!C:C,H237),INDEX(董監!D:D,H237))</f>
        <v>20.100000000000001</v>
      </c>
      <c r="G237" s="1">
        <f t="shared" si="12"/>
        <v>57.38</v>
      </c>
      <c r="H237" s="1">
        <f>MATCH(持股比率!A237,董監!A:A,0)</f>
        <v>237</v>
      </c>
      <c r="I237" s="3">
        <v>157731289.96000001</v>
      </c>
      <c r="J237" s="3">
        <v>-164898</v>
      </c>
      <c r="K237" s="28">
        <f t="shared" si="13"/>
        <v>9050621</v>
      </c>
      <c r="L237" s="27">
        <f t="shared" si="14"/>
        <v>-1.8</v>
      </c>
      <c r="M237" s="3">
        <v>35.49</v>
      </c>
      <c r="N237" s="29">
        <f t="shared" si="15"/>
        <v>-58.522300200000004</v>
      </c>
      <c r="O237" s="3">
        <v>-12.98</v>
      </c>
      <c r="P237" s="3" t="str">
        <f ca="1">IF(COUNTIF(股期對照!A:A,持股比率!B237)=2,B237&amp;"-m",IF(COUNTIF(股期對照!A:A,持股比率!B237)=1,B237&amp;"-F",B237))</f>
        <v>中鋼-F</v>
      </c>
      <c r="Q237" s="3" t="s">
        <v>4749</v>
      </c>
      <c r="T237" s="1" t="s">
        <v>231</v>
      </c>
      <c r="U237" s="1" t="s">
        <v>1993</v>
      </c>
      <c r="V237" s="1">
        <v>20.149999999999999</v>
      </c>
      <c r="W237" s="1">
        <v>1.65</v>
      </c>
      <c r="X237" s="1">
        <v>0.72</v>
      </c>
      <c r="Y237" s="1">
        <v>20.100000000000001</v>
      </c>
      <c r="Z237" s="1">
        <v>57.38</v>
      </c>
      <c r="AA237" s="1">
        <v>237</v>
      </c>
      <c r="AB237" s="1">
        <v>157731289.96000001</v>
      </c>
      <c r="AC237" s="1">
        <v>-164898</v>
      </c>
      <c r="AD237" s="1">
        <v>9050621</v>
      </c>
      <c r="AE237" s="1">
        <v>-1.8</v>
      </c>
      <c r="AF237" s="1">
        <v>35.49</v>
      </c>
      <c r="AG237" s="1">
        <v>-58.522300200000004</v>
      </c>
      <c r="AH237" s="1">
        <v>-12.98</v>
      </c>
      <c r="AI237" s="1" t="s">
        <v>4328</v>
      </c>
      <c r="AJ237" s="1" t="s">
        <v>3526</v>
      </c>
    </row>
    <row r="238" spans="1:36" x14ac:dyDescent="0.25">
      <c r="A238" s="2" t="s">
        <v>232</v>
      </c>
      <c r="B238" s="3" t="s">
        <v>5164</v>
      </c>
      <c r="C238" s="3">
        <v>26.07</v>
      </c>
      <c r="D238" s="3">
        <v>3.68</v>
      </c>
      <c r="E238" s="3">
        <v>0.44</v>
      </c>
      <c r="F238" s="1">
        <f>IF(INDEX(董監!D:D,H238)=0,INDEX(董監!C:C,H238),INDEX(董監!D:D,H238))</f>
        <v>21.05</v>
      </c>
      <c r="G238" s="1">
        <f t="shared" si="12"/>
        <v>48.76</v>
      </c>
      <c r="H238" s="1">
        <f>MATCH(持股比率!A238,董監!A:A,0)</f>
        <v>238</v>
      </c>
      <c r="I238" s="3">
        <v>10898713.699999999</v>
      </c>
      <c r="J238" s="3">
        <v>-3565</v>
      </c>
      <c r="K238" s="28">
        <f t="shared" si="13"/>
        <v>531421</v>
      </c>
      <c r="L238" s="27">
        <f t="shared" si="14"/>
        <v>-0.7</v>
      </c>
      <c r="M238" s="3">
        <v>47.47</v>
      </c>
      <c r="N238" s="29">
        <f t="shared" si="15"/>
        <v>-1.6923054999999998</v>
      </c>
      <c r="O238" s="3">
        <v>-13.6</v>
      </c>
      <c r="P238" s="3" t="str">
        <f ca="1">IF(COUNTIF(股期對照!A:A,持股比率!B238)=2,B238&amp;"-m",IF(COUNTIF(股期對照!A:A,持股比率!B238)=1,B238&amp;"-F",B238))</f>
        <v>東和鋼鐵</v>
      </c>
      <c r="Q238" s="3" t="s">
        <v>6576</v>
      </c>
      <c r="T238" s="1" t="s">
        <v>232</v>
      </c>
      <c r="U238" s="1" t="s">
        <v>1994</v>
      </c>
      <c r="V238" s="1">
        <v>26.07</v>
      </c>
      <c r="W238" s="1">
        <v>3.68</v>
      </c>
      <c r="X238" s="1">
        <v>0.44</v>
      </c>
      <c r="Y238" s="1">
        <v>21.05</v>
      </c>
      <c r="Z238" s="1">
        <v>48.76</v>
      </c>
      <c r="AA238" s="1">
        <v>238</v>
      </c>
      <c r="AB238" s="1">
        <v>10898713.699999999</v>
      </c>
      <c r="AC238" s="1">
        <v>-3565</v>
      </c>
      <c r="AD238" s="1">
        <v>531421</v>
      </c>
      <c r="AE238" s="1">
        <v>-0.7</v>
      </c>
      <c r="AF238" s="1">
        <v>47.47</v>
      </c>
      <c r="AG238" s="1">
        <v>-1.6923054999999998</v>
      </c>
      <c r="AH238" s="1">
        <v>-13.6</v>
      </c>
      <c r="AI238" s="1" t="s">
        <v>1994</v>
      </c>
      <c r="AJ238" s="1" t="s">
        <v>3526</v>
      </c>
    </row>
    <row r="239" spans="1:36" x14ac:dyDescent="0.25">
      <c r="A239" s="2" t="s">
        <v>233</v>
      </c>
      <c r="B239" s="3" t="s">
        <v>4581</v>
      </c>
      <c r="C239" s="3">
        <v>1.04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25.399999999999991</v>
      </c>
      <c r="H239" s="1">
        <f>MATCH(持股比率!A239,董監!A:A,0)</f>
        <v>239</v>
      </c>
      <c r="I239" s="3">
        <v>5306516.13</v>
      </c>
      <c r="J239" s="3">
        <v>-6326</v>
      </c>
      <c r="K239" s="28">
        <f t="shared" si="13"/>
        <v>134786</v>
      </c>
      <c r="L239" s="27">
        <f t="shared" si="14"/>
        <v>-4.7</v>
      </c>
      <c r="M239" s="3">
        <v>13.73</v>
      </c>
      <c r="N239" s="29">
        <f t="shared" si="15"/>
        <v>-0.86855979999999999</v>
      </c>
      <c r="O239" s="3">
        <v>-25.13</v>
      </c>
      <c r="P239" s="3" t="str">
        <f ca="1">IF(COUNTIF(股期對照!A:A,持股比率!B239)=2,B239&amp;"-m",IF(COUNTIF(股期對照!A:A,持股比率!B239)=1,B239&amp;"-F",B239))</f>
        <v>燁興</v>
      </c>
      <c r="Q239" s="3" t="s">
        <v>4749</v>
      </c>
      <c r="T239" s="1" t="s">
        <v>233</v>
      </c>
      <c r="U239" s="1" t="s">
        <v>1995</v>
      </c>
      <c r="V239" s="1">
        <v>1.04</v>
      </c>
      <c r="W239" s="1">
        <v>0</v>
      </c>
      <c r="X239" s="1">
        <v>0</v>
      </c>
      <c r="Y239" s="1">
        <v>73.56</v>
      </c>
      <c r="Z239" s="1">
        <v>25.399999999999991</v>
      </c>
      <c r="AA239" s="1">
        <v>239</v>
      </c>
      <c r="AB239" s="1">
        <v>5306516.13</v>
      </c>
      <c r="AC239" s="1">
        <v>-6326</v>
      </c>
      <c r="AD239" s="1">
        <v>134786</v>
      </c>
      <c r="AE239" s="1">
        <v>-4.7</v>
      </c>
      <c r="AF239" s="1">
        <v>13.73</v>
      </c>
      <c r="AG239" s="1">
        <v>-0.86855979999999999</v>
      </c>
      <c r="AH239" s="1">
        <v>-25.13</v>
      </c>
      <c r="AI239" s="1" t="s">
        <v>1995</v>
      </c>
      <c r="AJ239" s="1" t="s">
        <v>3526</v>
      </c>
    </row>
    <row r="240" spans="1:36" x14ac:dyDescent="0.25">
      <c r="A240" s="2" t="s">
        <v>234</v>
      </c>
      <c r="B240" s="3" t="s">
        <v>5165</v>
      </c>
      <c r="C240" s="3">
        <v>7.87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55.790000000000006</v>
      </c>
      <c r="H240" s="1">
        <f>MATCH(持股比率!A240,董監!A:A,0)</f>
        <v>240</v>
      </c>
      <c r="I240" s="3">
        <v>2008522.93</v>
      </c>
      <c r="J240" s="3">
        <v>-362</v>
      </c>
      <c r="K240" s="28">
        <f t="shared" si="13"/>
        <v>112055</v>
      </c>
      <c r="L240" s="27">
        <f t="shared" si="14"/>
        <v>-0.3</v>
      </c>
      <c r="M240" s="3">
        <v>16.43</v>
      </c>
      <c r="N240" s="29">
        <f t="shared" si="15"/>
        <v>-5.9476599999999998E-2</v>
      </c>
      <c r="O240" s="3">
        <v>-10.57</v>
      </c>
      <c r="P240" s="3" t="str">
        <f ca="1">IF(COUNTIF(股期對照!A:A,持股比率!B240)=2,B240&amp;"-m",IF(COUNTIF(股期對照!A:A,持股比率!B240)=1,B240&amp;"-F",B240))</f>
        <v>高興昌</v>
      </c>
      <c r="Q240" s="3" t="s">
        <v>6556</v>
      </c>
      <c r="T240" s="1" t="s">
        <v>234</v>
      </c>
      <c r="U240" s="1" t="s">
        <v>1996</v>
      </c>
      <c r="V240" s="1">
        <v>7.87</v>
      </c>
      <c r="W240" s="1">
        <v>1.9</v>
      </c>
      <c r="X240" s="1">
        <v>0</v>
      </c>
      <c r="Y240" s="1">
        <v>34.44</v>
      </c>
      <c r="Z240" s="1">
        <v>55.790000000000006</v>
      </c>
      <c r="AA240" s="1">
        <v>240</v>
      </c>
      <c r="AB240" s="1">
        <v>2008522.93</v>
      </c>
      <c r="AC240" s="1">
        <v>-362</v>
      </c>
      <c r="AD240" s="1">
        <v>112055</v>
      </c>
      <c r="AE240" s="1">
        <v>-0.3</v>
      </c>
      <c r="AF240" s="1">
        <v>16.43</v>
      </c>
      <c r="AG240" s="1">
        <v>-5.9476599999999998E-2</v>
      </c>
      <c r="AH240" s="1">
        <v>-10.57</v>
      </c>
      <c r="AI240" s="1" t="s">
        <v>1996</v>
      </c>
      <c r="AJ240" s="1" t="s">
        <v>3526</v>
      </c>
    </row>
    <row r="241" spans="1:36" x14ac:dyDescent="0.25">
      <c r="A241" s="2" t="s">
        <v>235</v>
      </c>
      <c r="B241" s="3" t="s">
        <v>5166</v>
      </c>
      <c r="C241" s="3">
        <v>1.81</v>
      </c>
      <c r="D241" s="3">
        <v>0.04</v>
      </c>
      <c r="E241" s="3">
        <v>0.21</v>
      </c>
      <c r="F241" s="1">
        <f>IF(INDEX(董監!D:D,H241)=0,INDEX(董監!C:C,H241),INDEX(董監!D:D,H241))</f>
        <v>39.44</v>
      </c>
      <c r="G241" s="1">
        <f t="shared" si="12"/>
        <v>58.5</v>
      </c>
      <c r="H241" s="1">
        <f>MATCH(持股比率!A241,董監!A:A,0)</f>
        <v>241</v>
      </c>
      <c r="I241" s="3">
        <v>3596221.65</v>
      </c>
      <c r="J241" s="3">
        <v>1927</v>
      </c>
      <c r="K241" s="28">
        <f t="shared" si="13"/>
        <v>210379</v>
      </c>
      <c r="L241" s="27">
        <f t="shared" si="14"/>
        <v>0.9</v>
      </c>
      <c r="M241" s="3">
        <v>57</v>
      </c>
      <c r="N241" s="29">
        <f t="shared" si="15"/>
        <v>1.09839</v>
      </c>
      <c r="O241" s="3">
        <v>-3.41</v>
      </c>
      <c r="P241" s="3" t="str">
        <f ca="1">IF(COUNTIF(股期對照!A:A,持股比率!B241)=2,B241&amp;"-m",IF(COUNTIF(股期對照!A:A,持股比率!B241)=1,B241&amp;"-F",B241))</f>
        <v>第一銅</v>
      </c>
      <c r="Q241" s="3" t="s">
        <v>6576</v>
      </c>
      <c r="T241" s="1" t="s">
        <v>235</v>
      </c>
      <c r="U241" s="1" t="s">
        <v>1997</v>
      </c>
      <c r="V241" s="1">
        <v>1.81</v>
      </c>
      <c r="W241" s="1">
        <v>0.04</v>
      </c>
      <c r="X241" s="1">
        <v>0.21</v>
      </c>
      <c r="Y241" s="1">
        <v>39.44</v>
      </c>
      <c r="Z241" s="1">
        <v>58.5</v>
      </c>
      <c r="AA241" s="1">
        <v>241</v>
      </c>
      <c r="AB241" s="1">
        <v>3596221.65</v>
      </c>
      <c r="AC241" s="1">
        <v>1927</v>
      </c>
      <c r="AD241" s="1">
        <v>210379</v>
      </c>
      <c r="AE241" s="1">
        <v>0.9</v>
      </c>
      <c r="AF241" s="1">
        <v>57</v>
      </c>
      <c r="AG241" s="1">
        <v>1.09839</v>
      </c>
      <c r="AH241" s="1">
        <v>-3.41</v>
      </c>
      <c r="AI241" s="1" t="s">
        <v>1997</v>
      </c>
      <c r="AJ241" s="1" t="s">
        <v>3526</v>
      </c>
    </row>
    <row r="242" spans="1:36" x14ac:dyDescent="0.25">
      <c r="A242" s="2" t="s">
        <v>236</v>
      </c>
      <c r="B242" s="3" t="s">
        <v>5167</v>
      </c>
      <c r="C242" s="3">
        <v>3.7</v>
      </c>
      <c r="D242" s="3">
        <v>0.04</v>
      </c>
      <c r="E242" s="3">
        <v>0.06</v>
      </c>
      <c r="F242" s="1">
        <f>IF(INDEX(董監!D:D,H242)=0,INDEX(董監!C:C,H242),INDEX(董監!D:D,H242))</f>
        <v>21.04</v>
      </c>
      <c r="G242" s="1">
        <f t="shared" si="12"/>
        <v>75.16</v>
      </c>
      <c r="H242" s="1">
        <f>MATCH(持股比率!A242,董監!A:A,0)</f>
        <v>242</v>
      </c>
      <c r="I242" s="3">
        <v>6476553.9000000004</v>
      </c>
      <c r="J242" s="3">
        <v>5553</v>
      </c>
      <c r="K242" s="28">
        <f t="shared" si="13"/>
        <v>486778</v>
      </c>
      <c r="L242" s="27">
        <f t="shared" si="14"/>
        <v>1.1000000000000001</v>
      </c>
      <c r="M242" s="3">
        <v>19.91</v>
      </c>
      <c r="N242" s="29">
        <f t="shared" si="15"/>
        <v>1.1056022999999999</v>
      </c>
      <c r="O242" s="3">
        <v>-15.89</v>
      </c>
      <c r="P242" s="3" t="str">
        <f ca="1">IF(COUNTIF(股期對照!A:A,持股比率!B242)=2,B242&amp;"-m",IF(COUNTIF(股期對照!A:A,持股比率!B242)=1,B242&amp;"-F",B242))</f>
        <v>春源</v>
      </c>
      <c r="Q242" s="3" t="s">
        <v>4749</v>
      </c>
      <c r="T242" s="1" t="s">
        <v>236</v>
      </c>
      <c r="U242" s="1" t="s">
        <v>1998</v>
      </c>
      <c r="V242" s="1">
        <v>3.7</v>
      </c>
      <c r="W242" s="1">
        <v>0.04</v>
      </c>
      <c r="X242" s="1">
        <v>0.06</v>
      </c>
      <c r="Y242" s="1">
        <v>21.04</v>
      </c>
      <c r="Z242" s="1">
        <v>75.16</v>
      </c>
      <c r="AA242" s="1">
        <v>242</v>
      </c>
      <c r="AB242" s="1">
        <v>6476553.9000000004</v>
      </c>
      <c r="AC242" s="1">
        <v>5553</v>
      </c>
      <c r="AD242" s="1">
        <v>486778</v>
      </c>
      <c r="AE242" s="1">
        <v>1.1000000000000001</v>
      </c>
      <c r="AF242" s="1">
        <v>19.91</v>
      </c>
      <c r="AG242" s="1">
        <v>1.1056022999999999</v>
      </c>
      <c r="AH242" s="1">
        <v>-15.89</v>
      </c>
      <c r="AI242" s="1" t="s">
        <v>1998</v>
      </c>
      <c r="AJ242" s="1" t="s">
        <v>3526</v>
      </c>
    </row>
    <row r="243" spans="1:36" x14ac:dyDescent="0.25">
      <c r="A243" s="2" t="s">
        <v>237</v>
      </c>
      <c r="B243" s="3" t="s">
        <v>5168</v>
      </c>
      <c r="C243" s="3">
        <v>1.82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68.81</v>
      </c>
      <c r="H243" s="1">
        <f>MATCH(持股比率!A243,董監!A:A,0)</f>
        <v>243</v>
      </c>
      <c r="I243" s="3">
        <v>2877740</v>
      </c>
      <c r="J243" s="3">
        <v>1736</v>
      </c>
      <c r="K243" s="28">
        <f t="shared" si="13"/>
        <v>198017</v>
      </c>
      <c r="L243" s="27">
        <f t="shared" si="14"/>
        <v>0.9</v>
      </c>
      <c r="M243" s="3">
        <v>25.13</v>
      </c>
      <c r="N243" s="29">
        <f t="shared" si="15"/>
        <v>0.4362568</v>
      </c>
      <c r="O243" s="3">
        <v>0.71</v>
      </c>
      <c r="P243" s="3" t="str">
        <f ca="1">IF(COUNTIF(股期對照!A:A,持股比率!B243)=2,B243&amp;"-m",IF(COUNTIF(股期對照!A:A,持股比率!B243)=1,B243&amp;"-F",B243))</f>
        <v>春雨</v>
      </c>
      <c r="Q243" s="3" t="s">
        <v>4749</v>
      </c>
      <c r="T243" s="1" t="s">
        <v>237</v>
      </c>
      <c r="U243" s="1" t="s">
        <v>1999</v>
      </c>
      <c r="V243" s="1">
        <v>1.82</v>
      </c>
      <c r="W243" s="1">
        <v>0.04</v>
      </c>
      <c r="X243" s="1">
        <v>0</v>
      </c>
      <c r="Y243" s="1">
        <v>29.33</v>
      </c>
      <c r="Z243" s="1">
        <v>68.81</v>
      </c>
      <c r="AA243" s="1">
        <v>243</v>
      </c>
      <c r="AB243" s="1">
        <v>2877740</v>
      </c>
      <c r="AC243" s="1">
        <v>1736</v>
      </c>
      <c r="AD243" s="1">
        <v>198017</v>
      </c>
      <c r="AE243" s="1">
        <v>0.9</v>
      </c>
      <c r="AF243" s="1">
        <v>25.13</v>
      </c>
      <c r="AG243" s="1">
        <v>0.4362568</v>
      </c>
      <c r="AH243" s="1">
        <v>0.71</v>
      </c>
      <c r="AI243" s="1" t="s">
        <v>1999</v>
      </c>
      <c r="AJ243" s="1" t="s">
        <v>3526</v>
      </c>
    </row>
    <row r="244" spans="1:36" x14ac:dyDescent="0.25">
      <c r="A244" s="2" t="s">
        <v>238</v>
      </c>
      <c r="B244" s="3" t="s">
        <v>5169</v>
      </c>
      <c r="C244" s="3">
        <v>10.58</v>
      </c>
      <c r="D244" s="3">
        <v>0.05</v>
      </c>
      <c r="E244" s="3">
        <v>0.43</v>
      </c>
      <c r="F244" s="1">
        <f>IF(INDEX(董監!D:D,H244)=0,INDEX(董監!C:C,H244),INDEX(董監!D:D,H244))</f>
        <v>43.02</v>
      </c>
      <c r="G244" s="1">
        <f t="shared" si="12"/>
        <v>45.919999999999995</v>
      </c>
      <c r="H244" s="1">
        <f>MATCH(持股比率!A244,董監!A:A,0)</f>
        <v>244</v>
      </c>
      <c r="I244" s="3">
        <v>2000000</v>
      </c>
      <c r="J244" s="3">
        <v>-153</v>
      </c>
      <c r="K244" s="28">
        <f t="shared" si="13"/>
        <v>91840</v>
      </c>
      <c r="L244" s="27">
        <f t="shared" si="14"/>
        <v>-0.2</v>
      </c>
      <c r="M244" s="3">
        <v>40.450000000000003</v>
      </c>
      <c r="N244" s="29">
        <f t="shared" si="15"/>
        <v>-6.1888500000000006E-2</v>
      </c>
      <c r="O244" s="3">
        <v>-6.1</v>
      </c>
      <c r="P244" s="3" t="str">
        <f ca="1">IF(COUNTIF(股期對照!A:A,持股比率!B244)=2,B244&amp;"-m",IF(COUNTIF(股期對照!A:A,持股比率!B244)=1,B244&amp;"-F",B244))</f>
        <v>中鋼構</v>
      </c>
      <c r="Q244" s="3" t="s">
        <v>4749</v>
      </c>
      <c r="T244" s="1" t="s">
        <v>238</v>
      </c>
      <c r="U244" s="1" t="s">
        <v>2000</v>
      </c>
      <c r="V244" s="1">
        <v>10.58</v>
      </c>
      <c r="W244" s="1">
        <v>0.05</v>
      </c>
      <c r="X244" s="1">
        <v>0.43</v>
      </c>
      <c r="Y244" s="1">
        <v>43.02</v>
      </c>
      <c r="Z244" s="1">
        <v>45.919999999999995</v>
      </c>
      <c r="AA244" s="1">
        <v>244</v>
      </c>
      <c r="AB244" s="1">
        <v>2000000</v>
      </c>
      <c r="AC244" s="1">
        <v>-153</v>
      </c>
      <c r="AD244" s="1">
        <v>91840</v>
      </c>
      <c r="AE244" s="1">
        <v>-0.2</v>
      </c>
      <c r="AF244" s="1">
        <v>40.450000000000003</v>
      </c>
      <c r="AG244" s="1">
        <v>-6.1888500000000006E-2</v>
      </c>
      <c r="AH244" s="1">
        <v>-6.1</v>
      </c>
      <c r="AI244" s="1" t="s">
        <v>2000</v>
      </c>
      <c r="AJ244" s="1" t="s">
        <v>3526</v>
      </c>
    </row>
    <row r="245" spans="1:36" x14ac:dyDescent="0.25">
      <c r="A245" s="2" t="s">
        <v>239</v>
      </c>
      <c r="B245" s="3" t="s">
        <v>5170</v>
      </c>
      <c r="C245" s="3">
        <v>7.81</v>
      </c>
      <c r="D245" s="3">
        <v>1.28</v>
      </c>
      <c r="E245" s="3">
        <v>0.95</v>
      </c>
      <c r="F245" s="1">
        <f>IF(INDEX(董監!D:D,H245)=0,INDEX(董監!C:C,H245),INDEX(董監!D:D,H245))</f>
        <v>40.590000000000003</v>
      </c>
      <c r="G245" s="1">
        <f t="shared" si="12"/>
        <v>49.37</v>
      </c>
      <c r="H245" s="1">
        <f>MATCH(持股比率!A245,董監!A:A,0)</f>
        <v>245</v>
      </c>
      <c r="I245" s="3">
        <v>14355444.460000001</v>
      </c>
      <c r="J245" s="3">
        <v>-52615</v>
      </c>
      <c r="K245" s="28">
        <f t="shared" si="13"/>
        <v>708728</v>
      </c>
      <c r="L245" s="27">
        <f t="shared" si="14"/>
        <v>-7.4</v>
      </c>
      <c r="M245" s="3">
        <v>44.37</v>
      </c>
      <c r="N245" s="29">
        <f t="shared" si="15"/>
        <v>-23.3452755</v>
      </c>
      <c r="O245" s="3">
        <v>-13.96</v>
      </c>
      <c r="P245" s="3" t="str">
        <f ca="1">IF(COUNTIF(股期對照!A:A,持股比率!B245)=2,B245&amp;"-m",IF(COUNTIF(股期對照!A:A,持股比率!B245)=1,B245&amp;"-F",B245))</f>
        <v>中鴻</v>
      </c>
      <c r="Q245" s="3" t="s">
        <v>4749</v>
      </c>
      <c r="T245" s="1" t="s">
        <v>239</v>
      </c>
      <c r="U245" s="1" t="s">
        <v>2001</v>
      </c>
      <c r="V245" s="1">
        <v>7.81</v>
      </c>
      <c r="W245" s="1">
        <v>1.28</v>
      </c>
      <c r="X245" s="1">
        <v>0.95</v>
      </c>
      <c r="Y245" s="1">
        <v>40.590000000000003</v>
      </c>
      <c r="Z245" s="1">
        <v>49.37</v>
      </c>
      <c r="AA245" s="1">
        <v>245</v>
      </c>
      <c r="AB245" s="1">
        <v>14355444.460000001</v>
      </c>
      <c r="AC245" s="1">
        <v>-52615</v>
      </c>
      <c r="AD245" s="1">
        <v>708728</v>
      </c>
      <c r="AE245" s="1">
        <v>-7.4</v>
      </c>
      <c r="AF245" s="1">
        <v>44.37</v>
      </c>
      <c r="AG245" s="1">
        <v>-23.3452755</v>
      </c>
      <c r="AH245" s="1">
        <v>-13.96</v>
      </c>
      <c r="AI245" s="1" t="s">
        <v>2001</v>
      </c>
      <c r="AJ245" s="1" t="s">
        <v>3526</v>
      </c>
    </row>
    <row r="246" spans="1:36" x14ac:dyDescent="0.25">
      <c r="A246" s="2" t="s">
        <v>240</v>
      </c>
      <c r="B246" s="3" t="s">
        <v>5171</v>
      </c>
      <c r="C246" s="3">
        <v>10.38</v>
      </c>
      <c r="D246" s="3">
        <v>0.43</v>
      </c>
      <c r="E246" s="3">
        <v>0.02</v>
      </c>
      <c r="F246" s="1">
        <f>IF(INDEX(董監!D:D,H246)=0,INDEX(董監!C:C,H246),INDEX(董監!D:D,H246))</f>
        <v>12.98</v>
      </c>
      <c r="G246" s="1">
        <f t="shared" si="12"/>
        <v>76.19</v>
      </c>
      <c r="H246" s="1">
        <f>MATCH(持股比率!A246,董監!A:A,0)</f>
        <v>246</v>
      </c>
      <c r="I246" s="3">
        <v>5815994.2400000002</v>
      </c>
      <c r="J246" s="3">
        <v>-1214</v>
      </c>
      <c r="K246" s="28">
        <f t="shared" si="13"/>
        <v>443121</v>
      </c>
      <c r="L246" s="27">
        <f t="shared" si="14"/>
        <v>-0.3</v>
      </c>
      <c r="M246" s="3">
        <v>72.819999999999993</v>
      </c>
      <c r="N246" s="29">
        <f t="shared" si="15"/>
        <v>-0.88403480000000001</v>
      </c>
      <c r="O246" s="3">
        <v>-7.96</v>
      </c>
      <c r="P246" s="3" t="str">
        <f ca="1">IF(COUNTIF(股期對照!A:A,持股比率!B246)=2,B246&amp;"-m",IF(COUNTIF(股期對照!A:A,持股比率!B246)=1,B246&amp;"-F",B246))</f>
        <v>豐興</v>
      </c>
      <c r="Q246" s="3" t="s">
        <v>4749</v>
      </c>
      <c r="T246" s="1" t="s">
        <v>240</v>
      </c>
      <c r="U246" s="1" t="s">
        <v>2002</v>
      </c>
      <c r="V246" s="1">
        <v>10.38</v>
      </c>
      <c r="W246" s="1">
        <v>0.43</v>
      </c>
      <c r="X246" s="1">
        <v>0.02</v>
      </c>
      <c r="Y246" s="1">
        <v>12.98</v>
      </c>
      <c r="Z246" s="1">
        <v>76.19</v>
      </c>
      <c r="AA246" s="1">
        <v>246</v>
      </c>
      <c r="AB246" s="1">
        <v>5815994.2400000002</v>
      </c>
      <c r="AC246" s="1">
        <v>-1214</v>
      </c>
      <c r="AD246" s="1">
        <v>443121</v>
      </c>
      <c r="AE246" s="1">
        <v>-0.3</v>
      </c>
      <c r="AF246" s="1">
        <v>72.819999999999993</v>
      </c>
      <c r="AG246" s="1">
        <v>-0.88403480000000001</v>
      </c>
      <c r="AH246" s="1">
        <v>-7.96</v>
      </c>
      <c r="AI246" s="1" t="s">
        <v>2002</v>
      </c>
      <c r="AJ246" s="1" t="s">
        <v>3526</v>
      </c>
    </row>
    <row r="247" spans="1:36" x14ac:dyDescent="0.25">
      <c r="A247" s="2" t="s">
        <v>241</v>
      </c>
      <c r="B247" s="3" t="s">
        <v>4806</v>
      </c>
      <c r="C247" s="3">
        <v>2.2200000000000002</v>
      </c>
      <c r="D247" s="3">
        <v>0</v>
      </c>
      <c r="E247" s="3">
        <v>8.73</v>
      </c>
      <c r="F247" s="1">
        <f>IF(INDEX(董監!D:D,H247)=0,INDEX(董監!C:C,H247),INDEX(董監!D:D,H247))</f>
        <v>31.71</v>
      </c>
      <c r="G247" s="1">
        <f t="shared" si="12"/>
        <v>57.339999999999996</v>
      </c>
      <c r="H247" s="1">
        <f>MATCH(持股比率!A247,董監!A:A,0)</f>
        <v>247</v>
      </c>
      <c r="I247" s="3">
        <v>3418674.62</v>
      </c>
      <c r="J247" s="3">
        <v>400</v>
      </c>
      <c r="K247" s="28">
        <f t="shared" si="13"/>
        <v>196027</v>
      </c>
      <c r="L247" s="27">
        <f t="shared" si="14"/>
        <v>0.2</v>
      </c>
      <c r="M247" s="3">
        <v>19.63</v>
      </c>
      <c r="N247" s="29">
        <f t="shared" si="15"/>
        <v>7.8520000000000006E-2</v>
      </c>
      <c r="O247" s="3">
        <v>-3.31</v>
      </c>
      <c r="P247" s="3" t="str">
        <f ca="1">IF(COUNTIF(股期對照!A:A,持股比率!B247)=2,B247&amp;"-m",IF(COUNTIF(股期對照!A:A,持股比率!B247)=1,B247&amp;"-F",B247))</f>
        <v>官田鋼</v>
      </c>
      <c r="Q247" s="3" t="s">
        <v>6577</v>
      </c>
      <c r="T247" s="1" t="s">
        <v>241</v>
      </c>
      <c r="U247" s="1" t="s">
        <v>2003</v>
      </c>
      <c r="V247" s="1">
        <v>2.2200000000000002</v>
      </c>
      <c r="W247" s="1">
        <v>0</v>
      </c>
      <c r="X247" s="1">
        <v>8.73</v>
      </c>
      <c r="Y247" s="1">
        <v>31.71</v>
      </c>
      <c r="Z247" s="1">
        <v>57.339999999999996</v>
      </c>
      <c r="AA247" s="1">
        <v>247</v>
      </c>
      <c r="AB247" s="1">
        <v>3418674.62</v>
      </c>
      <c r="AC247" s="1">
        <v>400</v>
      </c>
      <c r="AD247" s="1">
        <v>196027</v>
      </c>
      <c r="AE247" s="1">
        <v>0.2</v>
      </c>
      <c r="AF247" s="1">
        <v>19.63</v>
      </c>
      <c r="AG247" s="1">
        <v>7.8520000000000006E-2</v>
      </c>
      <c r="AH247" s="1">
        <v>-3.31</v>
      </c>
      <c r="AI247" s="1" t="s">
        <v>2003</v>
      </c>
      <c r="AJ247" s="1" t="s">
        <v>3526</v>
      </c>
    </row>
    <row r="248" spans="1:36" x14ac:dyDescent="0.25">
      <c r="A248" s="2" t="s">
        <v>242</v>
      </c>
      <c r="B248" s="3" t="s">
        <v>5172</v>
      </c>
      <c r="C248" s="3">
        <v>1.69</v>
      </c>
      <c r="D248" s="3">
        <v>0.03</v>
      </c>
      <c r="E248" s="3">
        <v>1.1000000000000001</v>
      </c>
      <c r="F248" s="1">
        <f>IF(INDEX(董監!D:D,H248)=0,INDEX(董監!C:C,H248),INDEX(董監!D:D,H248))</f>
        <v>16.71</v>
      </c>
      <c r="G248" s="1">
        <f t="shared" si="12"/>
        <v>80.47</v>
      </c>
      <c r="H248" s="1">
        <f>MATCH(持股比率!A248,董監!A:A,0)</f>
        <v>248</v>
      </c>
      <c r="I248" s="3">
        <v>2225261</v>
      </c>
      <c r="J248" s="3">
        <v>-1984</v>
      </c>
      <c r="K248" s="28">
        <f t="shared" si="13"/>
        <v>179067</v>
      </c>
      <c r="L248" s="27">
        <f t="shared" si="14"/>
        <v>-1.1000000000000001</v>
      </c>
      <c r="M248" s="3">
        <v>31.18</v>
      </c>
      <c r="N248" s="29">
        <f t="shared" si="15"/>
        <v>-0.61861120000000003</v>
      </c>
      <c r="O248" s="3">
        <v>-7.47</v>
      </c>
      <c r="P248" s="3" t="str">
        <f ca="1">IF(COUNTIF(股期對照!A:A,持股比率!B248)=2,B248&amp;"-m",IF(COUNTIF(股期對照!A:A,持股比率!B248)=1,B248&amp;"-F",B248))</f>
        <v>美亞</v>
      </c>
      <c r="Q248" s="3" t="s">
        <v>4749</v>
      </c>
      <c r="T248" s="1" t="s">
        <v>242</v>
      </c>
      <c r="U248" s="1" t="s">
        <v>2004</v>
      </c>
      <c r="V248" s="1">
        <v>1.69</v>
      </c>
      <c r="W248" s="1">
        <v>0.03</v>
      </c>
      <c r="X248" s="1">
        <v>1.1000000000000001</v>
      </c>
      <c r="Y248" s="1">
        <v>16.71</v>
      </c>
      <c r="Z248" s="1">
        <v>80.47</v>
      </c>
      <c r="AA248" s="1">
        <v>248</v>
      </c>
      <c r="AB248" s="1">
        <v>2225261</v>
      </c>
      <c r="AC248" s="1">
        <v>-1984</v>
      </c>
      <c r="AD248" s="1">
        <v>179067</v>
      </c>
      <c r="AE248" s="1">
        <v>-1.1000000000000001</v>
      </c>
      <c r="AF248" s="1">
        <v>31.18</v>
      </c>
      <c r="AG248" s="1">
        <v>-0.61861120000000003</v>
      </c>
      <c r="AH248" s="1">
        <v>-7.47</v>
      </c>
      <c r="AI248" s="1" t="s">
        <v>2004</v>
      </c>
      <c r="AJ248" s="1" t="s">
        <v>3526</v>
      </c>
    </row>
    <row r="249" spans="1:36" x14ac:dyDescent="0.25">
      <c r="A249" s="2" t="s">
        <v>243</v>
      </c>
      <c r="B249" s="3" t="s">
        <v>5173</v>
      </c>
      <c r="C249" s="3">
        <v>3.76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90.55</v>
      </c>
      <c r="H249" s="1">
        <f>MATCH(持股比率!A249,董監!A:A,0)</f>
        <v>249</v>
      </c>
      <c r="I249" s="3">
        <v>4797519.76</v>
      </c>
      <c r="J249" s="3">
        <v>-2742</v>
      </c>
      <c r="K249" s="28">
        <f t="shared" si="13"/>
        <v>434415</v>
      </c>
      <c r="L249" s="27">
        <f t="shared" si="14"/>
        <v>-0.6</v>
      </c>
      <c r="M249" s="3">
        <v>13.32</v>
      </c>
      <c r="N249" s="29">
        <f t="shared" si="15"/>
        <v>-0.36523440000000001</v>
      </c>
      <c r="O249" s="3">
        <v>-23.33</v>
      </c>
      <c r="P249" s="3" t="str">
        <f ca="1">IF(COUNTIF(股期對照!A:A,持股比率!B249)=2,B249&amp;"-m",IF(COUNTIF(股期對照!A:A,持股比率!B249)=1,B249&amp;"-F",B249))</f>
        <v>聚亨</v>
      </c>
      <c r="Q249" s="3" t="s">
        <v>4749</v>
      </c>
      <c r="T249" s="1" t="s">
        <v>243</v>
      </c>
      <c r="U249" s="1" t="s">
        <v>2005</v>
      </c>
      <c r="V249" s="1">
        <v>3.76</v>
      </c>
      <c r="W249" s="1">
        <v>0</v>
      </c>
      <c r="X249" s="1">
        <v>0.02</v>
      </c>
      <c r="Y249" s="1">
        <v>5.67</v>
      </c>
      <c r="Z249" s="1">
        <v>90.55</v>
      </c>
      <c r="AA249" s="1">
        <v>249</v>
      </c>
      <c r="AB249" s="1">
        <v>4797519.76</v>
      </c>
      <c r="AC249" s="1">
        <v>-2742</v>
      </c>
      <c r="AD249" s="1">
        <v>434415</v>
      </c>
      <c r="AE249" s="1">
        <v>-0.6</v>
      </c>
      <c r="AF249" s="1">
        <v>13.32</v>
      </c>
      <c r="AG249" s="1">
        <v>-0.36523440000000001</v>
      </c>
      <c r="AH249" s="1">
        <v>-23.33</v>
      </c>
      <c r="AI249" s="1" t="s">
        <v>2005</v>
      </c>
      <c r="AJ249" s="1" t="s">
        <v>3526</v>
      </c>
    </row>
    <row r="250" spans="1:36" x14ac:dyDescent="0.25">
      <c r="A250" s="2" t="s">
        <v>244</v>
      </c>
      <c r="B250" s="3" t="s">
        <v>5174</v>
      </c>
      <c r="C250" s="3">
        <v>7.64</v>
      </c>
      <c r="D250" s="3">
        <v>0.08</v>
      </c>
      <c r="E250" s="3">
        <v>0.2</v>
      </c>
      <c r="F250" s="1">
        <f>IF(INDEX(董監!D:D,H250)=0,INDEX(董監!C:C,H250),INDEX(董監!D:D,H250))</f>
        <v>3.27</v>
      </c>
      <c r="G250" s="1">
        <f t="shared" si="12"/>
        <v>88.81</v>
      </c>
      <c r="H250" s="1">
        <f>MATCH(持股比率!A250,董監!A:A,0)</f>
        <v>250</v>
      </c>
      <c r="I250" s="3">
        <v>18905695.18</v>
      </c>
      <c r="J250" s="3">
        <v>4958</v>
      </c>
      <c r="K250" s="28">
        <f t="shared" si="13"/>
        <v>1679015</v>
      </c>
      <c r="L250" s="27">
        <f t="shared" si="14"/>
        <v>0.3</v>
      </c>
      <c r="M250" s="3">
        <v>20.95</v>
      </c>
      <c r="N250" s="29">
        <f t="shared" si="15"/>
        <v>1.0387009999999999</v>
      </c>
      <c r="O250" s="3">
        <v>-17.75</v>
      </c>
      <c r="P250" s="3" t="str">
        <f ca="1">IF(COUNTIF(股期對照!A:A,持股比率!B250)=2,B250&amp;"-m",IF(COUNTIF(股期對照!A:A,持股比率!B250)=1,B250&amp;"-F",B250))</f>
        <v>燁輝</v>
      </c>
      <c r="Q250" s="3" t="s">
        <v>6576</v>
      </c>
      <c r="T250" s="1" t="s">
        <v>244</v>
      </c>
      <c r="U250" s="1" t="s">
        <v>2006</v>
      </c>
      <c r="V250" s="1">
        <v>7.64</v>
      </c>
      <c r="W250" s="1">
        <v>0.08</v>
      </c>
      <c r="X250" s="1">
        <v>0.2</v>
      </c>
      <c r="Y250" s="1">
        <v>3.27</v>
      </c>
      <c r="Z250" s="1">
        <v>88.81</v>
      </c>
      <c r="AA250" s="1">
        <v>250</v>
      </c>
      <c r="AB250" s="1">
        <v>18905695.18</v>
      </c>
      <c r="AC250" s="1">
        <v>4958</v>
      </c>
      <c r="AD250" s="1">
        <v>1679015</v>
      </c>
      <c r="AE250" s="1">
        <v>0.3</v>
      </c>
      <c r="AF250" s="1">
        <v>20.95</v>
      </c>
      <c r="AG250" s="1">
        <v>1.0387009999999999</v>
      </c>
      <c r="AH250" s="1">
        <v>-17.75</v>
      </c>
      <c r="AI250" s="1" t="s">
        <v>2006</v>
      </c>
      <c r="AJ250" s="1" t="s">
        <v>3526</v>
      </c>
    </row>
    <row r="251" spans="1:36" x14ac:dyDescent="0.25">
      <c r="A251" s="2" t="s">
        <v>245</v>
      </c>
      <c r="B251" s="3" t="s">
        <v>5175</v>
      </c>
      <c r="C251" s="3">
        <v>0.54</v>
      </c>
      <c r="D251" s="3">
        <v>0</v>
      </c>
      <c r="E251" s="3">
        <v>0.05</v>
      </c>
      <c r="F251" s="1">
        <f>IF(INDEX(董監!D:D,H251)=0,INDEX(董監!C:C,H251),INDEX(董監!D:D,H251))</f>
        <v>26.61</v>
      </c>
      <c r="G251" s="1">
        <f t="shared" si="12"/>
        <v>72.8</v>
      </c>
      <c r="H251" s="1">
        <f>MATCH(持股比率!A251,董監!A:A,0)</f>
        <v>251</v>
      </c>
      <c r="I251" s="3">
        <v>975000</v>
      </c>
      <c r="J251" s="3">
        <v>115</v>
      </c>
      <c r="K251" s="28">
        <f t="shared" si="13"/>
        <v>70980</v>
      </c>
      <c r="L251" s="27">
        <f t="shared" si="14"/>
        <v>0.2</v>
      </c>
      <c r="M251" s="3">
        <v>16.329999999999998</v>
      </c>
      <c r="N251" s="29">
        <f t="shared" si="15"/>
        <v>1.8779499999999998E-2</v>
      </c>
      <c r="O251" s="3">
        <v>-8.93</v>
      </c>
      <c r="P251" s="3" t="str">
        <f ca="1">IF(COUNTIF(股期對照!A:A,持股比率!B251)=2,B251&amp;"-m",IF(COUNTIF(股期對照!A:A,持股比率!B251)=1,B251&amp;"-F",B251))</f>
        <v>志聯</v>
      </c>
      <c r="Q251" s="3" t="s">
        <v>6578</v>
      </c>
      <c r="T251" s="1" t="s">
        <v>245</v>
      </c>
      <c r="U251" s="1" t="s">
        <v>2007</v>
      </c>
      <c r="V251" s="1">
        <v>0.54</v>
      </c>
      <c r="W251" s="1">
        <v>0</v>
      </c>
      <c r="X251" s="1">
        <v>0.05</v>
      </c>
      <c r="Y251" s="1">
        <v>26.61</v>
      </c>
      <c r="Z251" s="1">
        <v>72.8</v>
      </c>
      <c r="AA251" s="1">
        <v>251</v>
      </c>
      <c r="AB251" s="1">
        <v>975000</v>
      </c>
      <c r="AC251" s="1">
        <v>115</v>
      </c>
      <c r="AD251" s="1">
        <v>70980</v>
      </c>
      <c r="AE251" s="1">
        <v>0.2</v>
      </c>
      <c r="AF251" s="1">
        <v>16.329999999999998</v>
      </c>
      <c r="AG251" s="1">
        <v>1.8779499999999998E-2</v>
      </c>
      <c r="AH251" s="1">
        <v>-8.93</v>
      </c>
      <c r="AI251" s="1" t="s">
        <v>2007</v>
      </c>
      <c r="AJ251" s="1" t="s">
        <v>3526</v>
      </c>
    </row>
    <row r="252" spans="1:36" x14ac:dyDescent="0.25">
      <c r="A252" s="2" t="s">
        <v>246</v>
      </c>
      <c r="B252" s="3" t="s">
        <v>4582</v>
      </c>
      <c r="C252" s="3">
        <v>0.18</v>
      </c>
      <c r="D252" s="3">
        <v>0</v>
      </c>
      <c r="E252" s="3">
        <v>0</v>
      </c>
      <c r="F252" s="1">
        <f>IF(INDEX(董監!D:D,H252)=0,INDEX(董監!C:C,H252),INDEX(董監!D:D,H252))</f>
        <v>12.21</v>
      </c>
      <c r="G252" s="1">
        <f t="shared" si="12"/>
        <v>87.61</v>
      </c>
      <c r="H252" s="1">
        <f>MATCH(持股比率!A252,董監!A:A,0)</f>
        <v>252</v>
      </c>
      <c r="I252" s="3">
        <v>2811672.62</v>
      </c>
      <c r="J252" s="3">
        <v>358</v>
      </c>
      <c r="K252" s="28">
        <f t="shared" si="13"/>
        <v>246331</v>
      </c>
      <c r="L252" s="27">
        <f t="shared" si="14"/>
        <v>0.1</v>
      </c>
      <c r="M252" s="3">
        <v>3.47</v>
      </c>
      <c r="N252" s="29">
        <f t="shared" si="15"/>
        <v>1.2422600000000001E-2</v>
      </c>
      <c r="O252" s="3">
        <v>4.74</v>
      </c>
      <c r="P252" s="3" t="str">
        <f ca="1">IF(COUNTIF(股期對照!A:A,持股比率!B252)=2,B252&amp;"-m",IF(COUNTIF(股期對照!A:A,持股比率!B252)=1,B252&amp;"-F",B252))</f>
        <v>千興</v>
      </c>
      <c r="Q252" s="3" t="s">
        <v>4749</v>
      </c>
      <c r="T252" s="1" t="s">
        <v>246</v>
      </c>
      <c r="U252" s="1" t="s">
        <v>2008</v>
      </c>
      <c r="V252" s="1">
        <v>0.18</v>
      </c>
      <c r="W252" s="1">
        <v>0</v>
      </c>
      <c r="X252" s="1">
        <v>0</v>
      </c>
      <c r="Y252" s="1">
        <v>12.21</v>
      </c>
      <c r="Z252" s="1">
        <v>87.61</v>
      </c>
      <c r="AA252" s="1">
        <v>252</v>
      </c>
      <c r="AB252" s="1">
        <v>2811672.62</v>
      </c>
      <c r="AC252" s="1">
        <v>358</v>
      </c>
      <c r="AD252" s="1">
        <v>246331</v>
      </c>
      <c r="AE252" s="1">
        <v>0.1</v>
      </c>
      <c r="AF252" s="1">
        <v>3.47</v>
      </c>
      <c r="AG252" s="1">
        <v>1.2422600000000001E-2</v>
      </c>
      <c r="AH252" s="1">
        <v>4.74</v>
      </c>
      <c r="AI252" s="1" t="s">
        <v>2008</v>
      </c>
      <c r="AJ252" s="1" t="s">
        <v>3526</v>
      </c>
    </row>
    <row r="253" spans="1:36" x14ac:dyDescent="0.25">
      <c r="A253" s="2" t="s">
        <v>247</v>
      </c>
      <c r="B253" s="3" t="s">
        <v>5176</v>
      </c>
      <c r="C253" s="3">
        <v>20.14</v>
      </c>
      <c r="D253" s="3">
        <v>1.48</v>
      </c>
      <c r="E253" s="3">
        <v>3.75</v>
      </c>
      <c r="F253" s="1">
        <f>IF(INDEX(董監!D:D,H253)=0,INDEX(董監!C:C,H253),INDEX(董監!D:D,H253))</f>
        <v>8</v>
      </c>
      <c r="G253" s="1">
        <f t="shared" si="12"/>
        <v>66.63</v>
      </c>
      <c r="H253" s="1">
        <f>MATCH(持股比率!A253,董監!A:A,0)</f>
        <v>253</v>
      </c>
      <c r="I253" s="3">
        <v>16584658.529999999</v>
      </c>
      <c r="J253" s="3">
        <v>23686</v>
      </c>
      <c r="K253" s="28">
        <f t="shared" si="13"/>
        <v>1105036</v>
      </c>
      <c r="L253" s="27">
        <f t="shared" si="14"/>
        <v>2.1</v>
      </c>
      <c r="M253" s="3">
        <v>40.03</v>
      </c>
      <c r="N253" s="29">
        <f t="shared" si="15"/>
        <v>9.4815058000000008</v>
      </c>
      <c r="O253" s="3">
        <v>-7.42</v>
      </c>
      <c r="P253" s="3" t="str">
        <f ca="1">IF(COUNTIF(股期對照!A:A,持股比率!B253)=2,B253&amp;"-m",IF(COUNTIF(股期對照!A:A,持股比率!B253)=1,B253&amp;"-F",B253))</f>
        <v>大成鋼-F</v>
      </c>
      <c r="Q253" s="3" t="s">
        <v>4749</v>
      </c>
      <c r="T253" s="1" t="s">
        <v>247</v>
      </c>
      <c r="U253" s="1" t="s">
        <v>2009</v>
      </c>
      <c r="V253" s="1">
        <v>20.14</v>
      </c>
      <c r="W253" s="1">
        <v>1.48</v>
      </c>
      <c r="X253" s="1">
        <v>3.75</v>
      </c>
      <c r="Y253" s="1">
        <v>8</v>
      </c>
      <c r="Z253" s="1">
        <v>66.63</v>
      </c>
      <c r="AA253" s="1">
        <v>253</v>
      </c>
      <c r="AB253" s="1">
        <v>16584658.529999999</v>
      </c>
      <c r="AC253" s="1">
        <v>23686</v>
      </c>
      <c r="AD253" s="1">
        <v>1105036</v>
      </c>
      <c r="AE253" s="1">
        <v>2.1</v>
      </c>
      <c r="AF253" s="1">
        <v>40.03</v>
      </c>
      <c r="AG253" s="1">
        <v>9.4815058000000008</v>
      </c>
      <c r="AH253" s="1">
        <v>-7.42</v>
      </c>
      <c r="AI253" s="1" t="s">
        <v>4329</v>
      </c>
      <c r="AJ253" s="1" t="s">
        <v>3526</v>
      </c>
    </row>
    <row r="254" spans="1:36" x14ac:dyDescent="0.25">
      <c r="A254" s="2" t="s">
        <v>248</v>
      </c>
      <c r="B254" s="3" t="s">
        <v>5177</v>
      </c>
      <c r="C254" s="3">
        <v>1.1299999999999999</v>
      </c>
      <c r="D254" s="3">
        <v>0.13</v>
      </c>
      <c r="E254" s="3">
        <v>0.01</v>
      </c>
      <c r="F254" s="1">
        <f>IF(INDEX(董監!D:D,H254)=0,INDEX(董監!C:C,H254),INDEX(董監!D:D,H254))</f>
        <v>13.22</v>
      </c>
      <c r="G254" s="1">
        <f t="shared" si="12"/>
        <v>85.51</v>
      </c>
      <c r="H254" s="1">
        <f>MATCH(持股比率!A254,董監!A:A,0)</f>
        <v>254</v>
      </c>
      <c r="I254" s="3">
        <v>3257148</v>
      </c>
      <c r="J254" s="3">
        <v>-2990</v>
      </c>
      <c r="K254" s="28">
        <f t="shared" si="13"/>
        <v>278519</v>
      </c>
      <c r="L254" s="27">
        <f t="shared" si="14"/>
        <v>-1.1000000000000001</v>
      </c>
      <c r="M254" s="3">
        <v>31.05</v>
      </c>
      <c r="N254" s="29">
        <f t="shared" si="15"/>
        <v>-0.92839499999999997</v>
      </c>
      <c r="O254" s="3">
        <v>-2.89</v>
      </c>
      <c r="P254" s="3" t="str">
        <f ca="1">IF(COUNTIF(股期對照!A:A,持股比率!B254)=2,B254&amp;"-m",IF(COUNTIF(股期對照!A:A,持股比率!B254)=1,B254&amp;"-F",B254))</f>
        <v>威致</v>
      </c>
      <c r="Q254" s="3" t="s">
        <v>6556</v>
      </c>
      <c r="T254" s="1" t="s">
        <v>248</v>
      </c>
      <c r="U254" s="1" t="s">
        <v>2010</v>
      </c>
      <c r="V254" s="1">
        <v>1.1299999999999999</v>
      </c>
      <c r="W254" s="1">
        <v>0.13</v>
      </c>
      <c r="X254" s="1">
        <v>0.01</v>
      </c>
      <c r="Y254" s="1">
        <v>13.22</v>
      </c>
      <c r="Z254" s="1">
        <v>85.51</v>
      </c>
      <c r="AA254" s="1">
        <v>254</v>
      </c>
      <c r="AB254" s="1">
        <v>3257148</v>
      </c>
      <c r="AC254" s="1">
        <v>-2990</v>
      </c>
      <c r="AD254" s="1">
        <v>278519</v>
      </c>
      <c r="AE254" s="1">
        <v>-1.1000000000000001</v>
      </c>
      <c r="AF254" s="1">
        <v>31.05</v>
      </c>
      <c r="AG254" s="1">
        <v>-0.92839499999999997</v>
      </c>
      <c r="AH254" s="1">
        <v>-2.89</v>
      </c>
      <c r="AI254" s="1" t="s">
        <v>2010</v>
      </c>
      <c r="AJ254" s="1" t="s">
        <v>3526</v>
      </c>
    </row>
    <row r="255" spans="1:36" x14ac:dyDescent="0.25">
      <c r="A255" s="2" t="s">
        <v>249</v>
      </c>
      <c r="B255" s="3" t="s">
        <v>5178</v>
      </c>
      <c r="C255" s="3">
        <v>70.58</v>
      </c>
      <c r="D255" s="3">
        <v>1.63</v>
      </c>
      <c r="E255" s="3">
        <v>0.06</v>
      </c>
      <c r="F255" s="1">
        <f>IF(INDEX(董監!D:D,H255)=0,INDEX(董監!C:C,H255),INDEX(董監!D:D,H255))</f>
        <v>65.760000000000005</v>
      </c>
      <c r="G255" s="1">
        <f t="shared" si="12"/>
        <v>-38.03</v>
      </c>
      <c r="H255" s="1">
        <f>MATCH(持股比率!A255,董監!A:A,0)</f>
        <v>255</v>
      </c>
      <c r="I255" s="3">
        <v>3211800</v>
      </c>
      <c r="J255" s="3">
        <v>-4369</v>
      </c>
      <c r="K255" s="28">
        <f t="shared" si="13"/>
        <v>-122145</v>
      </c>
      <c r="L255" s="27">
        <f t="shared" si="14"/>
        <v>3.6</v>
      </c>
      <c r="M255" s="3">
        <v>32.29</v>
      </c>
      <c r="N255" s="29">
        <f t="shared" si="15"/>
        <v>-1.4107501</v>
      </c>
      <c r="O255" s="3">
        <v>-21.89</v>
      </c>
      <c r="P255" s="3" t="str">
        <f ca="1">IF(COUNTIF(股期對照!A:A,持股比率!B255)=2,B255&amp;"-m",IF(COUNTIF(股期對照!A:A,持股比率!B255)=1,B255&amp;"-F",B255))</f>
        <v>盛餘</v>
      </c>
      <c r="Q255" s="3" t="s">
        <v>4749</v>
      </c>
      <c r="T255" s="1" t="s">
        <v>249</v>
      </c>
      <c r="U255" s="1" t="s">
        <v>2011</v>
      </c>
      <c r="V255" s="1">
        <v>70.58</v>
      </c>
      <c r="W255" s="1">
        <v>1.63</v>
      </c>
      <c r="X255" s="1">
        <v>0.06</v>
      </c>
      <c r="Y255" s="1">
        <v>65.760000000000005</v>
      </c>
      <c r="Z255" s="1">
        <v>-38.03</v>
      </c>
      <c r="AA255" s="1">
        <v>255</v>
      </c>
      <c r="AB255" s="1">
        <v>3211800</v>
      </c>
      <c r="AC255" s="1">
        <v>-4369</v>
      </c>
      <c r="AD255" s="1">
        <v>-122145</v>
      </c>
      <c r="AE255" s="1">
        <v>3.6</v>
      </c>
      <c r="AF255" s="1">
        <v>32.29</v>
      </c>
      <c r="AG255" s="1">
        <v>-1.4107501</v>
      </c>
      <c r="AH255" s="1">
        <v>-21.89</v>
      </c>
      <c r="AI255" s="1" t="s">
        <v>2011</v>
      </c>
      <c r="AJ255" s="1" t="s">
        <v>3526</v>
      </c>
    </row>
    <row r="256" spans="1:36" x14ac:dyDescent="0.25">
      <c r="A256" s="2" t="s">
        <v>250</v>
      </c>
      <c r="B256" s="3" t="s">
        <v>5179</v>
      </c>
      <c r="C256" s="3">
        <v>3.2</v>
      </c>
      <c r="D256" s="3">
        <v>0.16</v>
      </c>
      <c r="E256" s="3">
        <v>0.03</v>
      </c>
      <c r="F256" s="1">
        <f>IF(INDEX(董監!D:D,H256)=0,INDEX(董監!C:C,H256),INDEX(董監!D:D,H256))</f>
        <v>17</v>
      </c>
      <c r="G256" s="1">
        <f t="shared" si="12"/>
        <v>79.61</v>
      </c>
      <c r="H256" s="1">
        <f>MATCH(持股比率!A256,董監!A:A,0)</f>
        <v>256</v>
      </c>
      <c r="I256" s="3">
        <v>2805260.27</v>
      </c>
      <c r="J256" s="3">
        <v>-2254</v>
      </c>
      <c r="K256" s="28">
        <f t="shared" si="13"/>
        <v>223327</v>
      </c>
      <c r="L256" s="27">
        <f t="shared" si="14"/>
        <v>-1</v>
      </c>
      <c r="M256" s="3">
        <v>18.239999999999998</v>
      </c>
      <c r="N256" s="29">
        <f t="shared" si="15"/>
        <v>-0.41112959999999998</v>
      </c>
      <c r="O256" s="3">
        <v>-11.06</v>
      </c>
      <c r="P256" s="3" t="str">
        <f ca="1">IF(COUNTIF(股期對照!A:A,持股比率!B256)=2,B256&amp;"-m",IF(COUNTIF(股期對照!A:A,持股比率!B256)=1,B256&amp;"-F",B256))</f>
        <v>彰源</v>
      </c>
      <c r="Q256" s="3" t="s">
        <v>4749</v>
      </c>
      <c r="T256" s="1" t="s">
        <v>250</v>
      </c>
      <c r="U256" s="1" t="s">
        <v>2012</v>
      </c>
      <c r="V256" s="1">
        <v>3.2</v>
      </c>
      <c r="W256" s="1">
        <v>0.16</v>
      </c>
      <c r="X256" s="1">
        <v>0.03</v>
      </c>
      <c r="Y256" s="1">
        <v>17</v>
      </c>
      <c r="Z256" s="1">
        <v>79.61</v>
      </c>
      <c r="AA256" s="1">
        <v>256</v>
      </c>
      <c r="AB256" s="1">
        <v>2805260.27</v>
      </c>
      <c r="AC256" s="1">
        <v>-2254</v>
      </c>
      <c r="AD256" s="1">
        <v>223327</v>
      </c>
      <c r="AE256" s="1">
        <v>-1</v>
      </c>
      <c r="AF256" s="1">
        <v>18.239999999999998</v>
      </c>
      <c r="AG256" s="1">
        <v>-0.41112959999999998</v>
      </c>
      <c r="AH256" s="1">
        <v>-11.06</v>
      </c>
      <c r="AI256" s="1" t="s">
        <v>2012</v>
      </c>
      <c r="AJ256" s="1" t="s">
        <v>3526</v>
      </c>
    </row>
    <row r="257" spans="1:36" x14ac:dyDescent="0.25">
      <c r="A257" s="2" t="s">
        <v>251</v>
      </c>
      <c r="B257" s="3" t="s">
        <v>5180</v>
      </c>
      <c r="C257" s="3">
        <v>13.95</v>
      </c>
      <c r="D257" s="3">
        <v>3.23</v>
      </c>
      <c r="E257" s="3">
        <v>0.92</v>
      </c>
      <c r="F257" s="1">
        <f>IF(INDEX(董監!D:D,H257)=0,INDEX(董監!C:C,H257),INDEX(董監!D:D,H257))</f>
        <v>15.91</v>
      </c>
      <c r="G257" s="1">
        <f t="shared" si="12"/>
        <v>65.989999999999995</v>
      </c>
      <c r="H257" s="1">
        <f>MATCH(持股比率!A257,董監!A:A,0)</f>
        <v>257</v>
      </c>
      <c r="I257" s="3">
        <v>3082861.07</v>
      </c>
      <c r="J257" s="3">
        <v>-13953</v>
      </c>
      <c r="K257" s="28">
        <f t="shared" si="13"/>
        <v>203438</v>
      </c>
      <c r="L257" s="27">
        <f t="shared" si="14"/>
        <v>-6.9</v>
      </c>
      <c r="M257" s="3">
        <v>58.85</v>
      </c>
      <c r="N257" s="29">
        <f t="shared" si="15"/>
        <v>-8.2113405000000004</v>
      </c>
      <c r="O257" s="3">
        <v>-10.93</v>
      </c>
      <c r="P257" s="3" t="str">
        <f ca="1">IF(COUNTIF(股期對照!A:A,持股比率!B257)=2,B257&amp;"-m",IF(COUNTIF(股期對照!A:A,持股比率!B257)=1,B257&amp;"-F",B257))</f>
        <v>新光鋼</v>
      </c>
      <c r="Q257" s="3" t="s">
        <v>4749</v>
      </c>
      <c r="T257" s="1" t="s">
        <v>251</v>
      </c>
      <c r="U257" s="1" t="s">
        <v>2013</v>
      </c>
      <c r="V257" s="1">
        <v>13.95</v>
      </c>
      <c r="W257" s="1">
        <v>3.23</v>
      </c>
      <c r="X257" s="1">
        <v>0.92</v>
      </c>
      <c r="Y257" s="1">
        <v>15.91</v>
      </c>
      <c r="Z257" s="1">
        <v>65.989999999999995</v>
      </c>
      <c r="AA257" s="1">
        <v>257</v>
      </c>
      <c r="AB257" s="1">
        <v>3082861.07</v>
      </c>
      <c r="AC257" s="1">
        <v>-13953</v>
      </c>
      <c r="AD257" s="1">
        <v>203438</v>
      </c>
      <c r="AE257" s="1">
        <v>-6.9</v>
      </c>
      <c r="AF257" s="1">
        <v>58.85</v>
      </c>
      <c r="AG257" s="1">
        <v>-8.2113405000000004</v>
      </c>
      <c r="AH257" s="1">
        <v>-10.93</v>
      </c>
      <c r="AI257" s="1" t="s">
        <v>2013</v>
      </c>
      <c r="AJ257" s="1" t="s">
        <v>3526</v>
      </c>
    </row>
    <row r="258" spans="1:36" x14ac:dyDescent="0.25">
      <c r="A258" s="2" t="s">
        <v>252</v>
      </c>
      <c r="B258" s="3" t="s">
        <v>5181</v>
      </c>
      <c r="C258" s="3">
        <v>2.93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12"/>
        <v>72.53</v>
      </c>
      <c r="H258" s="1">
        <f>MATCH(持股比率!A258,董監!A:A,0)</f>
        <v>258</v>
      </c>
      <c r="I258" s="3">
        <v>1305215.45</v>
      </c>
      <c r="J258" s="3">
        <v>747</v>
      </c>
      <c r="K258" s="28">
        <f t="shared" si="13"/>
        <v>94667</v>
      </c>
      <c r="L258" s="27">
        <f t="shared" si="14"/>
        <v>0.8</v>
      </c>
      <c r="M258" s="3">
        <v>18.12</v>
      </c>
      <c r="N258" s="29">
        <f t="shared" si="15"/>
        <v>0.13535640000000002</v>
      </c>
      <c r="O258" s="3">
        <v>-7.26</v>
      </c>
      <c r="P258" s="3" t="str">
        <f ca="1">IF(COUNTIF(股期對照!A:A,持股比率!B258)=2,B258&amp;"-m",IF(COUNTIF(股期對照!A:A,持股比率!B258)=1,B258&amp;"-F",B258))</f>
        <v>新鋼</v>
      </c>
      <c r="Q258" s="3" t="s">
        <v>4749</v>
      </c>
      <c r="T258" s="1" t="s">
        <v>252</v>
      </c>
      <c r="U258" s="1" t="s">
        <v>2014</v>
      </c>
      <c r="V258" s="1">
        <v>2.93</v>
      </c>
      <c r="W258" s="1">
        <v>0</v>
      </c>
      <c r="X258" s="1">
        <v>0.01</v>
      </c>
      <c r="Y258" s="1">
        <v>24.53</v>
      </c>
      <c r="Z258" s="1">
        <v>72.53</v>
      </c>
      <c r="AA258" s="1">
        <v>258</v>
      </c>
      <c r="AB258" s="1">
        <v>1305215.45</v>
      </c>
      <c r="AC258" s="1">
        <v>747</v>
      </c>
      <c r="AD258" s="1">
        <v>94667</v>
      </c>
      <c r="AE258" s="1">
        <v>0.8</v>
      </c>
      <c r="AF258" s="1">
        <v>18.12</v>
      </c>
      <c r="AG258" s="1">
        <v>0.13535640000000002</v>
      </c>
      <c r="AH258" s="1">
        <v>-7.26</v>
      </c>
      <c r="AI258" s="1" t="s">
        <v>2014</v>
      </c>
      <c r="AJ258" s="1" t="s">
        <v>3526</v>
      </c>
    </row>
    <row r="259" spans="1:36" x14ac:dyDescent="0.25">
      <c r="A259" s="2" t="s">
        <v>253</v>
      </c>
      <c r="B259" s="3" t="s">
        <v>5182</v>
      </c>
      <c r="C259" s="3">
        <v>2.0299999999999998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12"/>
        <v>86.17</v>
      </c>
      <c r="H259" s="1">
        <f>MATCH(持股比率!A259,董監!A:A,0)</f>
        <v>259</v>
      </c>
      <c r="I259" s="3">
        <v>806945.36</v>
      </c>
      <c r="J259" s="3">
        <v>742</v>
      </c>
      <c r="K259" s="28">
        <f t="shared" si="13"/>
        <v>69534</v>
      </c>
      <c r="L259" s="27">
        <f t="shared" si="14"/>
        <v>1.1000000000000001</v>
      </c>
      <c r="M259" s="3">
        <v>16.02</v>
      </c>
      <c r="N259" s="29">
        <f t="shared" si="15"/>
        <v>0.1188684</v>
      </c>
      <c r="O259" s="3">
        <v>-17.38</v>
      </c>
      <c r="P259" s="3" t="str">
        <f ca="1">IF(COUNTIF(股期對照!A:A,持股比率!B259)=2,B259&amp;"-m",IF(COUNTIF(股期對照!A:A,持股比率!B259)=1,B259&amp;"-F",B259))</f>
        <v>佳大</v>
      </c>
      <c r="Q259" s="3" t="s">
        <v>6576</v>
      </c>
      <c r="T259" s="1" t="s">
        <v>253</v>
      </c>
      <c r="U259" s="1" t="s">
        <v>2015</v>
      </c>
      <c r="V259" s="1">
        <v>2.0299999999999998</v>
      </c>
      <c r="W259" s="1">
        <v>0</v>
      </c>
      <c r="X259" s="1">
        <v>0.02</v>
      </c>
      <c r="Y259" s="1">
        <v>11.78</v>
      </c>
      <c r="Z259" s="1">
        <v>86.17</v>
      </c>
      <c r="AA259" s="1">
        <v>259</v>
      </c>
      <c r="AB259" s="1">
        <v>806945.36</v>
      </c>
      <c r="AC259" s="1">
        <v>742</v>
      </c>
      <c r="AD259" s="1">
        <v>69534</v>
      </c>
      <c r="AE259" s="1">
        <v>1.1000000000000001</v>
      </c>
      <c r="AF259" s="1">
        <v>16.02</v>
      </c>
      <c r="AG259" s="1">
        <v>0.1188684</v>
      </c>
      <c r="AH259" s="1">
        <v>-17.38</v>
      </c>
      <c r="AI259" s="1" t="s">
        <v>2015</v>
      </c>
      <c r="AJ259" s="1" t="s">
        <v>3526</v>
      </c>
    </row>
    <row r="260" spans="1:36" x14ac:dyDescent="0.25">
      <c r="A260" s="2" t="s">
        <v>254</v>
      </c>
      <c r="B260" s="3" t="s">
        <v>5183</v>
      </c>
      <c r="C260" s="3">
        <v>7.68</v>
      </c>
      <c r="D260" s="3">
        <v>1.1200000000000001</v>
      </c>
      <c r="E260" s="3">
        <v>0.45</v>
      </c>
      <c r="F260" s="1">
        <f>IF(INDEX(董監!D:D,H260)=0,INDEX(董監!C:C,H260),INDEX(董監!D:D,H260))</f>
        <v>16.91</v>
      </c>
      <c r="G260" s="1">
        <f t="shared" si="12"/>
        <v>73.84</v>
      </c>
      <c r="H260" s="1">
        <f>MATCH(持股比率!A260,董監!A:A,0)</f>
        <v>260</v>
      </c>
      <c r="I260" s="3">
        <v>4371307.43</v>
      </c>
      <c r="J260" s="3">
        <v>-5535</v>
      </c>
      <c r="K260" s="28">
        <f t="shared" si="13"/>
        <v>322777</v>
      </c>
      <c r="L260" s="27">
        <f t="shared" si="14"/>
        <v>-1.7</v>
      </c>
      <c r="M260" s="3">
        <v>29.75</v>
      </c>
      <c r="N260" s="29">
        <f t="shared" si="15"/>
        <v>-1.6466624999999999</v>
      </c>
      <c r="O260" s="3">
        <v>-11.48</v>
      </c>
      <c r="P260" s="3" t="str">
        <f ca="1">IF(COUNTIF(股期對照!A:A,持股比率!B260)=2,B260&amp;"-m",IF(COUNTIF(股期對照!A:A,持股比率!B260)=1,B260&amp;"-F",B260))</f>
        <v>允強</v>
      </c>
      <c r="Q260" s="3" t="s">
        <v>4749</v>
      </c>
      <c r="T260" s="1" t="s">
        <v>254</v>
      </c>
      <c r="U260" s="1" t="s">
        <v>2016</v>
      </c>
      <c r="V260" s="1">
        <v>7.68</v>
      </c>
      <c r="W260" s="1">
        <v>1.1200000000000001</v>
      </c>
      <c r="X260" s="1">
        <v>0.45</v>
      </c>
      <c r="Y260" s="1">
        <v>16.91</v>
      </c>
      <c r="Z260" s="1">
        <v>73.84</v>
      </c>
      <c r="AA260" s="1">
        <v>260</v>
      </c>
      <c r="AB260" s="1">
        <v>4371307.43</v>
      </c>
      <c r="AC260" s="1">
        <v>-5535</v>
      </c>
      <c r="AD260" s="1">
        <v>322777</v>
      </c>
      <c r="AE260" s="1">
        <v>-1.7</v>
      </c>
      <c r="AF260" s="1">
        <v>29.75</v>
      </c>
      <c r="AG260" s="1">
        <v>-1.6466624999999999</v>
      </c>
      <c r="AH260" s="1">
        <v>-11.48</v>
      </c>
      <c r="AI260" s="1" t="s">
        <v>2016</v>
      </c>
      <c r="AJ260" s="1" t="s">
        <v>3526</v>
      </c>
    </row>
    <row r="261" spans="1:36" x14ac:dyDescent="0.25">
      <c r="A261" s="2" t="s">
        <v>255</v>
      </c>
      <c r="B261" s="3" t="s">
        <v>5184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54.760000000000005</v>
      </c>
      <c r="H261" s="1">
        <f>MATCH(持股比率!A261,董監!A:A,0)</f>
        <v>261</v>
      </c>
      <c r="I261" s="3">
        <v>3500000</v>
      </c>
      <c r="J261" s="3">
        <v>2</v>
      </c>
      <c r="K261" s="28">
        <f t="shared" si="13"/>
        <v>191660</v>
      </c>
      <c r="L261" s="27">
        <f t="shared" si="14"/>
        <v>0</v>
      </c>
      <c r="M261" s="3">
        <v>36.369999999999997</v>
      </c>
      <c r="N261" s="29">
        <f t="shared" si="15"/>
        <v>7.273999999999999E-4</v>
      </c>
      <c r="O261" s="3">
        <v>2.2999999999999998</v>
      </c>
      <c r="P261" s="3" t="str">
        <f ca="1">IF(COUNTIF(股期對照!A:A,持股比率!B261)=2,B261&amp;"-m",IF(COUNTIF(股期對照!A:A,持股比率!B261)=1,B261&amp;"-F",B261))</f>
        <v>唐榮</v>
      </c>
      <c r="Q261" s="3" t="s">
        <v>4749</v>
      </c>
      <c r="T261" s="1" t="s">
        <v>255</v>
      </c>
      <c r="U261" s="1" t="s">
        <v>2017</v>
      </c>
      <c r="V261" s="1">
        <v>0</v>
      </c>
      <c r="W261" s="1">
        <v>0.04</v>
      </c>
      <c r="X261" s="1">
        <v>0.01</v>
      </c>
      <c r="Y261" s="1">
        <v>45.19</v>
      </c>
      <c r="Z261" s="1">
        <v>54.760000000000005</v>
      </c>
      <c r="AA261" s="1">
        <v>261</v>
      </c>
      <c r="AB261" s="1">
        <v>3500000</v>
      </c>
      <c r="AC261" s="1">
        <v>2</v>
      </c>
      <c r="AD261" s="1">
        <v>191660</v>
      </c>
      <c r="AE261" s="1">
        <v>0</v>
      </c>
      <c r="AF261" s="1">
        <v>36.369999999999997</v>
      </c>
      <c r="AG261" s="1">
        <v>7.273999999999999E-4</v>
      </c>
      <c r="AH261" s="1">
        <v>2.2999999999999998</v>
      </c>
      <c r="AI261" s="1" t="s">
        <v>2017</v>
      </c>
      <c r="AJ261" s="1" t="s">
        <v>3526</v>
      </c>
    </row>
    <row r="262" spans="1:36" x14ac:dyDescent="0.25">
      <c r="A262" s="2" t="s">
        <v>256</v>
      </c>
      <c r="B262" s="3" t="s">
        <v>5185</v>
      </c>
      <c r="C262" s="3">
        <v>2.2400000000000002</v>
      </c>
      <c r="D262" s="3">
        <v>0</v>
      </c>
      <c r="E262" s="3">
        <v>0.21</v>
      </c>
      <c r="F262" s="1">
        <f>IF(INDEX(董監!D:D,H262)=0,INDEX(董監!C:C,H262),INDEX(董監!D:D,H262))</f>
        <v>32.700000000000003</v>
      </c>
      <c r="G262" s="1">
        <f t="shared" si="12"/>
        <v>64.849999999999994</v>
      </c>
      <c r="H262" s="1">
        <f>MATCH(持股比率!A262,董監!A:A,0)</f>
        <v>262</v>
      </c>
      <c r="I262" s="3">
        <v>1812645.22</v>
      </c>
      <c r="J262" s="3">
        <v>1537</v>
      </c>
      <c r="K262" s="28">
        <f t="shared" si="13"/>
        <v>117550</v>
      </c>
      <c r="L262" s="27">
        <f t="shared" si="14"/>
        <v>1.3</v>
      </c>
      <c r="M262" s="3">
        <v>29.93</v>
      </c>
      <c r="N262" s="29">
        <f t="shared" si="15"/>
        <v>0.46002409999999994</v>
      </c>
      <c r="O262" s="3">
        <v>3.19</v>
      </c>
      <c r="P262" s="3" t="str">
        <f ca="1">IF(COUNTIF(股期對照!A:A,持股比率!B262)=2,B262&amp;"-m",IF(COUNTIF(股期對照!A:A,持股比率!B262)=1,B262&amp;"-F",B262))</f>
        <v>海光</v>
      </c>
      <c r="Q262" s="3" t="s">
        <v>4749</v>
      </c>
      <c r="T262" s="1" t="s">
        <v>256</v>
      </c>
      <c r="U262" s="1" t="s">
        <v>2018</v>
      </c>
      <c r="V262" s="1">
        <v>2.2400000000000002</v>
      </c>
      <c r="W262" s="1">
        <v>0</v>
      </c>
      <c r="X262" s="1">
        <v>0.21</v>
      </c>
      <c r="Y262" s="1">
        <v>32.700000000000003</v>
      </c>
      <c r="Z262" s="1">
        <v>64.849999999999994</v>
      </c>
      <c r="AA262" s="1">
        <v>262</v>
      </c>
      <c r="AB262" s="1">
        <v>1812645.22</v>
      </c>
      <c r="AC262" s="1">
        <v>1537</v>
      </c>
      <c r="AD262" s="1">
        <v>117550</v>
      </c>
      <c r="AE262" s="1">
        <v>1.3</v>
      </c>
      <c r="AF262" s="1">
        <v>29.93</v>
      </c>
      <c r="AG262" s="1">
        <v>0.46002409999999994</v>
      </c>
      <c r="AH262" s="1">
        <v>3.19</v>
      </c>
      <c r="AI262" s="1" t="s">
        <v>2018</v>
      </c>
      <c r="AJ262" s="1" t="s">
        <v>3526</v>
      </c>
    </row>
    <row r="263" spans="1:36" x14ac:dyDescent="0.25">
      <c r="A263" s="2" t="s">
        <v>257</v>
      </c>
      <c r="B263" s="3" t="s">
        <v>5186</v>
      </c>
      <c r="C263" s="3">
        <v>47.4</v>
      </c>
      <c r="D263" s="3">
        <v>1.28</v>
      </c>
      <c r="E263" s="3">
        <v>2.76</v>
      </c>
      <c r="F263" s="1">
        <f>IF(INDEX(董監!D:D,H263)=0,INDEX(董監!C:C,H263),INDEX(董監!D:D,H263))</f>
        <v>12.29</v>
      </c>
      <c r="G263" s="1">
        <f t="shared" ref="G263:G326" si="16">100-SUM(C263:F263)</f>
        <v>36.270000000000003</v>
      </c>
      <c r="H263" s="1">
        <f>MATCH(持股比率!A263,董監!A:A,0)</f>
        <v>263</v>
      </c>
      <c r="I263" s="3">
        <v>3308662.52</v>
      </c>
      <c r="J263" s="3">
        <v>2812</v>
      </c>
      <c r="K263" s="28">
        <f t="shared" ref="K263:K326" si="17">ROUND((I263/10)*(G263/100),0)</f>
        <v>120005</v>
      </c>
      <c r="L263" s="27">
        <f t="shared" ref="L263:L326" si="18">ROUND(J263/K263*100,1)</f>
        <v>2.2999999999999998</v>
      </c>
      <c r="M263" s="3">
        <v>341.04</v>
      </c>
      <c r="N263" s="29">
        <f t="shared" ref="N263:N326" si="19">M263*J263/100000</f>
        <v>9.5900448000000011</v>
      </c>
      <c r="O263" s="3">
        <v>8.3800000000000008</v>
      </c>
      <c r="P263" s="3" t="str">
        <f ca="1">IF(COUNTIF(股期對照!A:A,持股比率!B263)=2,B263&amp;"-m",IF(COUNTIF(股期對照!A:A,持股比率!B263)=1,B263&amp;"-F",B263))</f>
        <v>上銀-m</v>
      </c>
      <c r="Q263" s="3" t="s">
        <v>4744</v>
      </c>
      <c r="T263" s="1" t="s">
        <v>257</v>
      </c>
      <c r="U263" s="1" t="s">
        <v>2019</v>
      </c>
      <c r="V263" s="1">
        <v>47.4</v>
      </c>
      <c r="W263" s="1">
        <v>1.28</v>
      </c>
      <c r="X263" s="1">
        <v>2.76</v>
      </c>
      <c r="Y263" s="1">
        <v>12.29</v>
      </c>
      <c r="Z263" s="1">
        <v>36.270000000000003</v>
      </c>
      <c r="AA263" s="1">
        <v>263</v>
      </c>
      <c r="AB263" s="1">
        <v>3308662.52</v>
      </c>
      <c r="AC263" s="1">
        <v>2812</v>
      </c>
      <c r="AD263" s="1">
        <v>120005</v>
      </c>
      <c r="AE263" s="1">
        <v>2.2999999999999998</v>
      </c>
      <c r="AF263" s="1">
        <v>341.04</v>
      </c>
      <c r="AG263" s="1">
        <v>9.5900448000000011</v>
      </c>
      <c r="AH263" s="1">
        <v>8.3800000000000008</v>
      </c>
      <c r="AI263" s="1" t="s">
        <v>4330</v>
      </c>
      <c r="AJ263" s="1" t="s">
        <v>3525</v>
      </c>
    </row>
    <row r="264" spans="1:36" x14ac:dyDescent="0.25">
      <c r="A264" s="2" t="s">
        <v>258</v>
      </c>
      <c r="B264" s="3" t="s">
        <v>4585</v>
      </c>
      <c r="C264" s="3">
        <v>18.48</v>
      </c>
      <c r="D264" s="3">
        <v>1.26</v>
      </c>
      <c r="E264" s="3">
        <v>0.39</v>
      </c>
      <c r="F264" s="1">
        <f>IF(INDEX(董監!D:D,H264)=0,INDEX(董監!C:C,H264),INDEX(董監!D:D,H264))</f>
        <v>17.46</v>
      </c>
      <c r="G264" s="1">
        <f t="shared" si="16"/>
        <v>62.41</v>
      </c>
      <c r="H264" s="1">
        <f>MATCH(持股比率!A264,董監!A:A,0)</f>
        <v>264</v>
      </c>
      <c r="I264" s="3">
        <v>952970.72</v>
      </c>
      <c r="J264" s="3">
        <v>180</v>
      </c>
      <c r="K264" s="28">
        <f t="shared" si="17"/>
        <v>59475</v>
      </c>
      <c r="L264" s="27">
        <f t="shared" si="18"/>
        <v>0.3</v>
      </c>
      <c r="M264" s="3">
        <v>379.62</v>
      </c>
      <c r="N264" s="29">
        <f t="shared" si="19"/>
        <v>0.68331600000000003</v>
      </c>
      <c r="O264" s="3">
        <v>-0.92</v>
      </c>
      <c r="P264" s="3" t="str">
        <f ca="1">IF(COUNTIF(股期對照!A:A,持股比率!B264)=2,B264&amp;"-m",IF(COUNTIF(股期對照!A:A,持股比率!B264)=1,B264&amp;"-F",B264))</f>
        <v>川湖-F</v>
      </c>
      <c r="Q264" s="3" t="s">
        <v>6579</v>
      </c>
      <c r="T264" s="1" t="s">
        <v>258</v>
      </c>
      <c r="U264" s="1" t="s">
        <v>2020</v>
      </c>
      <c r="V264" s="1">
        <v>18.48</v>
      </c>
      <c r="W264" s="1">
        <v>1.26</v>
      </c>
      <c r="X264" s="1">
        <v>0.39</v>
      </c>
      <c r="Y264" s="1">
        <v>17.46</v>
      </c>
      <c r="Z264" s="1">
        <v>62.41</v>
      </c>
      <c r="AA264" s="1">
        <v>264</v>
      </c>
      <c r="AB264" s="1">
        <v>952970.72</v>
      </c>
      <c r="AC264" s="1">
        <v>180</v>
      </c>
      <c r="AD264" s="1">
        <v>59475</v>
      </c>
      <c r="AE264" s="1">
        <v>0.3</v>
      </c>
      <c r="AF264" s="1">
        <v>379.62</v>
      </c>
      <c r="AG264" s="1">
        <v>0.68331600000000003</v>
      </c>
      <c r="AH264" s="1">
        <v>-0.92</v>
      </c>
      <c r="AI264" s="1" t="s">
        <v>4331</v>
      </c>
      <c r="AJ264" s="1" t="s">
        <v>3530</v>
      </c>
    </row>
    <row r="265" spans="1:36" x14ac:dyDescent="0.25">
      <c r="A265" s="2" t="s">
        <v>259</v>
      </c>
      <c r="B265" s="3" t="s">
        <v>5187</v>
      </c>
      <c r="C265" s="3">
        <v>0.51</v>
      </c>
      <c r="D265" s="3">
        <v>0</v>
      </c>
      <c r="E265" s="3">
        <v>0.01</v>
      </c>
      <c r="F265" s="1">
        <f>IF(INDEX(董監!D:D,H265)=0,INDEX(董監!C:C,H265),INDEX(董監!D:D,H265))</f>
        <v>19.68</v>
      </c>
      <c r="G265" s="1">
        <f t="shared" si="16"/>
        <v>79.8</v>
      </c>
      <c r="H265" s="1">
        <f>MATCH(持股比率!A265,董監!A:A,0)</f>
        <v>265</v>
      </c>
      <c r="I265" s="3">
        <v>469287.58</v>
      </c>
      <c r="J265" s="3">
        <v>150</v>
      </c>
      <c r="K265" s="28">
        <f t="shared" si="17"/>
        <v>37449</v>
      </c>
      <c r="L265" s="27">
        <f t="shared" si="18"/>
        <v>0.4</v>
      </c>
      <c r="M265" s="3">
        <v>19.48</v>
      </c>
      <c r="N265" s="29">
        <f t="shared" si="19"/>
        <v>2.9219999999999999E-2</v>
      </c>
      <c r="O265" s="3">
        <v>5.77</v>
      </c>
      <c r="P265" s="3" t="str">
        <f ca="1">IF(COUNTIF(股期對照!A:A,持股比率!B265)=2,B265&amp;"-m",IF(COUNTIF(股期對照!A:A,持股比率!B265)=1,B265&amp;"-F",B265))</f>
        <v>風青</v>
      </c>
      <c r="Q265" s="3" t="s">
        <v>6562</v>
      </c>
      <c r="T265" s="1" t="s">
        <v>259</v>
      </c>
      <c r="U265" s="1" t="s">
        <v>2021</v>
      </c>
      <c r="V265" s="1">
        <v>0.51</v>
      </c>
      <c r="W265" s="1">
        <v>0</v>
      </c>
      <c r="X265" s="1">
        <v>0.01</v>
      </c>
      <c r="Y265" s="1">
        <v>19.68</v>
      </c>
      <c r="Z265" s="1">
        <v>79.8</v>
      </c>
      <c r="AA265" s="1">
        <v>265</v>
      </c>
      <c r="AB265" s="1">
        <v>469287.58</v>
      </c>
      <c r="AC265" s="1">
        <v>150</v>
      </c>
      <c r="AD265" s="1">
        <v>37449</v>
      </c>
      <c r="AE265" s="1">
        <v>0.4</v>
      </c>
      <c r="AF265" s="1">
        <v>19.48</v>
      </c>
      <c r="AG265" s="1">
        <v>2.9219999999999999E-2</v>
      </c>
      <c r="AH265" s="1">
        <v>5.77</v>
      </c>
      <c r="AI265" s="1" t="s">
        <v>2021</v>
      </c>
      <c r="AJ265" s="1" t="s">
        <v>3532</v>
      </c>
    </row>
    <row r="266" spans="1:36" x14ac:dyDescent="0.25">
      <c r="A266" s="2" t="s">
        <v>260</v>
      </c>
      <c r="B266" s="3" t="s">
        <v>5188</v>
      </c>
      <c r="C266" s="3">
        <v>11.17</v>
      </c>
      <c r="D266" s="3">
        <v>0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70.27000000000001</v>
      </c>
      <c r="H266" s="1">
        <f>MATCH(持股比率!A266,董監!A:A,0)</f>
        <v>266</v>
      </c>
      <c r="I266" s="3">
        <v>1630141.52</v>
      </c>
      <c r="J266" s="3">
        <v>14</v>
      </c>
      <c r="K266" s="28">
        <f t="shared" si="17"/>
        <v>114550</v>
      </c>
      <c r="L266" s="27">
        <f t="shared" si="18"/>
        <v>0</v>
      </c>
      <c r="M266" s="3">
        <v>27.24</v>
      </c>
      <c r="N266" s="29">
        <f t="shared" si="19"/>
        <v>3.8135999999999995E-3</v>
      </c>
      <c r="O266" s="3">
        <v>-5.43</v>
      </c>
      <c r="P266" s="3" t="str">
        <f ca="1">IF(COUNTIF(股期對照!A:A,持股比率!B266)=2,B266&amp;"-m",IF(COUNTIF(股期對照!A:A,持股比率!B266)=1,B266&amp;"-F",B266))</f>
        <v>橋椿</v>
      </c>
      <c r="Q266" s="3" t="s">
        <v>4759</v>
      </c>
      <c r="T266" s="1" t="s">
        <v>260</v>
      </c>
      <c r="U266" s="1" t="s">
        <v>2022</v>
      </c>
      <c r="V266" s="1">
        <v>11.17</v>
      </c>
      <c r="W266" s="1">
        <v>0</v>
      </c>
      <c r="X266" s="1">
        <v>0.16</v>
      </c>
      <c r="Y266" s="1">
        <v>18.399999999999999</v>
      </c>
      <c r="Z266" s="1">
        <v>70.27000000000001</v>
      </c>
      <c r="AA266" s="1">
        <v>266</v>
      </c>
      <c r="AB266" s="1">
        <v>1630141.52</v>
      </c>
      <c r="AC266" s="1">
        <v>14</v>
      </c>
      <c r="AD266" s="1">
        <v>114550</v>
      </c>
      <c r="AE266" s="1">
        <v>0</v>
      </c>
      <c r="AF266" s="1">
        <v>27.24</v>
      </c>
      <c r="AG266" s="1">
        <v>3.8135999999999995E-3</v>
      </c>
      <c r="AH266" s="1">
        <v>-5.43</v>
      </c>
      <c r="AI266" s="1" t="s">
        <v>2022</v>
      </c>
      <c r="AJ266" s="1" t="s">
        <v>3516</v>
      </c>
    </row>
    <row r="267" spans="1:36" x14ac:dyDescent="0.25">
      <c r="A267" s="2" t="s">
        <v>261</v>
      </c>
      <c r="B267" s="3" t="s">
        <v>5189</v>
      </c>
      <c r="C267" s="3">
        <v>1.28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84.97</v>
      </c>
      <c r="H267" s="1">
        <f>MATCH(持股比率!A267,董監!A:A,0)</f>
        <v>267</v>
      </c>
      <c r="I267" s="3">
        <v>450000</v>
      </c>
      <c r="J267" s="3">
        <v>16</v>
      </c>
      <c r="K267" s="28">
        <f t="shared" si="17"/>
        <v>38237</v>
      </c>
      <c r="L267" s="27">
        <f t="shared" si="18"/>
        <v>0</v>
      </c>
      <c r="M267" s="3">
        <v>33.549999999999997</v>
      </c>
      <c r="N267" s="29">
        <f t="shared" si="19"/>
        <v>5.3679999999999995E-3</v>
      </c>
      <c r="O267" s="3">
        <v>-5.21</v>
      </c>
      <c r="P267" s="3" t="str">
        <f ca="1">IF(COUNTIF(股期對照!A:A,持股比率!B267)=2,B267&amp;"-m",IF(COUNTIF(股期對照!A:A,持股比率!B267)=1,B267&amp;"-F",B267))</f>
        <v>世鎧</v>
      </c>
      <c r="Q267" s="3" t="s">
        <v>6576</v>
      </c>
      <c r="T267" s="1" t="s">
        <v>261</v>
      </c>
      <c r="U267" s="1" t="s">
        <v>2023</v>
      </c>
      <c r="V267" s="1">
        <v>1.28</v>
      </c>
      <c r="W267" s="1">
        <v>0</v>
      </c>
      <c r="X267" s="1">
        <v>0.05</v>
      </c>
      <c r="Y267" s="1">
        <v>13.7</v>
      </c>
      <c r="Z267" s="1">
        <v>84.97</v>
      </c>
      <c r="AA267" s="1">
        <v>267</v>
      </c>
      <c r="AB267" s="1">
        <v>450000</v>
      </c>
      <c r="AC267" s="1">
        <v>16</v>
      </c>
      <c r="AD267" s="1">
        <v>38237</v>
      </c>
      <c r="AE267" s="1">
        <v>0</v>
      </c>
      <c r="AF267" s="1">
        <v>33.549999999999997</v>
      </c>
      <c r="AG267" s="1">
        <v>5.3679999999999995E-3</v>
      </c>
      <c r="AH267" s="1">
        <v>-5.21</v>
      </c>
      <c r="AI267" s="1" t="s">
        <v>2023</v>
      </c>
      <c r="AJ267" s="1" t="s">
        <v>3526</v>
      </c>
    </row>
    <row r="268" spans="1:36" x14ac:dyDescent="0.25">
      <c r="A268" s="2" t="s">
        <v>262</v>
      </c>
      <c r="B268" s="3" t="s">
        <v>5190</v>
      </c>
      <c r="C268" s="3">
        <v>0.15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83.59</v>
      </c>
      <c r="H268" s="1">
        <f>MATCH(持股比率!A268,董監!A:A,0)</f>
        <v>268</v>
      </c>
      <c r="I268" s="3">
        <v>696300</v>
      </c>
      <c r="J268" s="3">
        <v>-6</v>
      </c>
      <c r="K268" s="28">
        <f t="shared" si="17"/>
        <v>58204</v>
      </c>
      <c r="L268" s="27">
        <f t="shared" si="18"/>
        <v>0</v>
      </c>
      <c r="M268" s="3">
        <v>16.079999999999998</v>
      </c>
      <c r="N268" s="29">
        <f t="shared" si="19"/>
        <v>-9.6479999999999992E-4</v>
      </c>
      <c r="O268" s="3">
        <v>1.53</v>
      </c>
      <c r="P268" s="3" t="str">
        <f ca="1">IF(COUNTIF(股期對照!A:A,持股比率!B268)=2,B268&amp;"-m",IF(COUNTIF(股期對照!A:A,持股比率!B268)=1,B268&amp;"-F",B268))</f>
        <v>晉椿</v>
      </c>
      <c r="Q268" s="3" t="s">
        <v>6576</v>
      </c>
      <c r="T268" s="1" t="s">
        <v>262</v>
      </c>
      <c r="U268" s="1" t="s">
        <v>2024</v>
      </c>
      <c r="V268" s="1">
        <v>0.15</v>
      </c>
      <c r="W268" s="1">
        <v>0</v>
      </c>
      <c r="X268" s="1">
        <v>0.01</v>
      </c>
      <c r="Y268" s="1">
        <v>16.25</v>
      </c>
      <c r="Z268" s="1">
        <v>83.59</v>
      </c>
      <c r="AA268" s="1">
        <v>268</v>
      </c>
      <c r="AB268" s="1">
        <v>696300</v>
      </c>
      <c r="AC268" s="1">
        <v>-6</v>
      </c>
      <c r="AD268" s="1">
        <v>58204</v>
      </c>
      <c r="AE268" s="1">
        <v>0</v>
      </c>
      <c r="AF268" s="1">
        <v>16.079999999999998</v>
      </c>
      <c r="AG268" s="1">
        <v>-9.6479999999999992E-4</v>
      </c>
      <c r="AH268" s="1">
        <v>1.53</v>
      </c>
      <c r="AI268" s="1" t="s">
        <v>2024</v>
      </c>
      <c r="AJ268" s="1" t="s">
        <v>3526</v>
      </c>
    </row>
    <row r="269" spans="1:36" x14ac:dyDescent="0.25">
      <c r="A269" s="2" t="s">
        <v>263</v>
      </c>
      <c r="B269" s="3" t="s">
        <v>4857</v>
      </c>
      <c r="C269" s="3">
        <v>1.57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87.51</v>
      </c>
      <c r="H269" s="1">
        <f>MATCH(持股比率!A269,董監!A:A,0)</f>
        <v>269</v>
      </c>
      <c r="I269" s="3">
        <v>453235</v>
      </c>
      <c r="J269" s="3">
        <v>27</v>
      </c>
      <c r="K269" s="28">
        <f t="shared" si="17"/>
        <v>39663</v>
      </c>
      <c r="L269" s="27">
        <f t="shared" si="18"/>
        <v>0.1</v>
      </c>
      <c r="M269" s="3">
        <v>46.54</v>
      </c>
      <c r="N269" s="29">
        <f t="shared" si="19"/>
        <v>1.2565799999999998E-2</v>
      </c>
      <c r="O269" s="3">
        <v>-8.58</v>
      </c>
      <c r="P269" s="3" t="str">
        <f ca="1">IF(COUNTIF(股期對照!A:A,持股比率!B269)=2,B269&amp;"-m",IF(COUNTIF(股期對照!A:A,持股比率!B269)=1,B269&amp;"-F",B269))</f>
        <v>世豐</v>
      </c>
      <c r="Q269" s="3" t="s">
        <v>6556</v>
      </c>
      <c r="T269" s="1" t="s">
        <v>263</v>
      </c>
      <c r="U269" s="1" t="s">
        <v>2025</v>
      </c>
      <c r="V269" s="1">
        <v>1.57</v>
      </c>
      <c r="W269" s="1">
        <v>0</v>
      </c>
      <c r="X269" s="1">
        <v>0</v>
      </c>
      <c r="Y269" s="1">
        <v>10.92</v>
      </c>
      <c r="Z269" s="1">
        <v>87.51</v>
      </c>
      <c r="AA269" s="1">
        <v>269</v>
      </c>
      <c r="AB269" s="1">
        <v>453235</v>
      </c>
      <c r="AC269" s="1">
        <v>27</v>
      </c>
      <c r="AD269" s="1">
        <v>39663</v>
      </c>
      <c r="AE269" s="1">
        <v>0.1</v>
      </c>
      <c r="AF269" s="1">
        <v>46.54</v>
      </c>
      <c r="AG269" s="1">
        <v>1.2565799999999998E-2</v>
      </c>
      <c r="AH269" s="1">
        <v>-8.58</v>
      </c>
      <c r="AI269" s="1" t="s">
        <v>2025</v>
      </c>
      <c r="AJ269" s="1" t="s">
        <v>3526</v>
      </c>
    </row>
    <row r="270" spans="1:36" x14ac:dyDescent="0.25">
      <c r="A270" s="2" t="s">
        <v>264</v>
      </c>
      <c r="B270" s="3" t="s">
        <v>5191</v>
      </c>
      <c r="C270" s="3">
        <v>10.220000000000001</v>
      </c>
      <c r="D270" s="3">
        <v>0</v>
      </c>
      <c r="E270" s="3">
        <v>0.19</v>
      </c>
      <c r="F270" s="1">
        <f>IF(INDEX(董監!D:D,H270)=0,INDEX(董監!C:C,H270),INDEX(董監!D:D,H270))</f>
        <v>27.82</v>
      </c>
      <c r="G270" s="1">
        <f t="shared" si="16"/>
        <v>61.769999999999996</v>
      </c>
      <c r="H270" s="1">
        <f>MATCH(持股比率!A270,董監!A:A,0)</f>
        <v>270</v>
      </c>
      <c r="I270" s="3">
        <v>365028.7</v>
      </c>
      <c r="J270" s="3">
        <v>16</v>
      </c>
      <c r="K270" s="28">
        <f t="shared" si="17"/>
        <v>22548</v>
      </c>
      <c r="L270" s="27">
        <f t="shared" si="18"/>
        <v>0.1</v>
      </c>
      <c r="M270" s="3">
        <v>51.42</v>
      </c>
      <c r="N270" s="29">
        <f t="shared" si="19"/>
        <v>8.2272000000000005E-3</v>
      </c>
      <c r="O270" s="3">
        <v>-6.32</v>
      </c>
      <c r="P270" s="3" t="str">
        <f ca="1">IF(COUNTIF(股期對照!A:A,持股比率!B270)=2,B270&amp;"-m",IF(COUNTIF(股期對照!A:A,持股比率!B270)=1,B270&amp;"-F",B270))</f>
        <v>世德</v>
      </c>
      <c r="Q270" s="3" t="s">
        <v>4741</v>
      </c>
      <c r="T270" s="1" t="s">
        <v>264</v>
      </c>
      <c r="U270" s="1" t="s">
        <v>2026</v>
      </c>
      <c r="V270" s="1">
        <v>10.220000000000001</v>
      </c>
      <c r="W270" s="1">
        <v>0</v>
      </c>
      <c r="X270" s="1">
        <v>0.19</v>
      </c>
      <c r="Y270" s="1">
        <v>27.82</v>
      </c>
      <c r="Z270" s="1">
        <v>61.769999999999996</v>
      </c>
      <c r="AA270" s="1">
        <v>270</v>
      </c>
      <c r="AB270" s="1">
        <v>365028.7</v>
      </c>
      <c r="AC270" s="1">
        <v>16</v>
      </c>
      <c r="AD270" s="1">
        <v>22548</v>
      </c>
      <c r="AE270" s="1">
        <v>0.1</v>
      </c>
      <c r="AF270" s="1">
        <v>51.42</v>
      </c>
      <c r="AG270" s="1">
        <v>8.2272000000000005E-3</v>
      </c>
      <c r="AH270" s="1">
        <v>-6.32</v>
      </c>
      <c r="AI270" s="1" t="s">
        <v>2026</v>
      </c>
      <c r="AJ270" s="1" t="s">
        <v>3520</v>
      </c>
    </row>
    <row r="271" spans="1:36" x14ac:dyDescent="0.25">
      <c r="A271" s="2" t="s">
        <v>265</v>
      </c>
      <c r="B271" s="3" t="s">
        <v>5192</v>
      </c>
      <c r="C271" s="3">
        <v>12.23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60.42</v>
      </c>
      <c r="H271" s="1">
        <f>MATCH(持股比率!A271,董監!A:A,0)</f>
        <v>271</v>
      </c>
      <c r="I271" s="3">
        <v>451381.77</v>
      </c>
      <c r="J271" s="3">
        <v>-26</v>
      </c>
      <c r="K271" s="28">
        <f t="shared" si="17"/>
        <v>27272</v>
      </c>
      <c r="L271" s="27">
        <f t="shared" si="18"/>
        <v>-0.1</v>
      </c>
      <c r="M271" s="3">
        <v>12.57</v>
      </c>
      <c r="N271" s="29">
        <f t="shared" si="19"/>
        <v>-3.2681999999999998E-3</v>
      </c>
      <c r="O271" s="3">
        <v>-6.96</v>
      </c>
      <c r="P271" s="3" t="str">
        <f ca="1">IF(COUNTIF(股期對照!A:A,持股比率!B271)=2,B271&amp;"-m",IF(COUNTIF(股期對照!A:A,持股比率!B271)=1,B271&amp;"-F",B271))</f>
        <v>嘉鋼</v>
      </c>
      <c r="Q271" s="3" t="s">
        <v>4744</v>
      </c>
      <c r="T271" s="1" t="s">
        <v>265</v>
      </c>
      <c r="U271" s="1" t="s">
        <v>2027</v>
      </c>
      <c r="V271" s="1">
        <v>12.23</v>
      </c>
      <c r="W271" s="1">
        <v>0</v>
      </c>
      <c r="X271" s="1">
        <v>0</v>
      </c>
      <c r="Y271" s="1">
        <v>27.35</v>
      </c>
      <c r="Z271" s="1">
        <v>60.42</v>
      </c>
      <c r="AA271" s="1">
        <v>271</v>
      </c>
      <c r="AB271" s="1">
        <v>451381.77</v>
      </c>
      <c r="AC271" s="1">
        <v>-26</v>
      </c>
      <c r="AD271" s="1">
        <v>27272</v>
      </c>
      <c r="AE271" s="1">
        <v>-0.1</v>
      </c>
      <c r="AF271" s="1">
        <v>12.57</v>
      </c>
      <c r="AG271" s="1">
        <v>-3.2681999999999998E-3</v>
      </c>
      <c r="AH271" s="1">
        <v>-6.96</v>
      </c>
      <c r="AI271" s="1" t="s">
        <v>2027</v>
      </c>
      <c r="AJ271" s="1" t="s">
        <v>3525</v>
      </c>
    </row>
    <row r="272" spans="1:36" x14ac:dyDescent="0.25">
      <c r="A272" s="2" t="s">
        <v>266</v>
      </c>
      <c r="B272" s="3" t="s">
        <v>5193</v>
      </c>
      <c r="C272" s="3">
        <v>2.17</v>
      </c>
      <c r="D272" s="3">
        <v>0</v>
      </c>
      <c r="E272" s="3">
        <v>0.06</v>
      </c>
      <c r="F272" s="1">
        <f>IF(INDEX(董監!D:D,H272)=0,INDEX(董監!C:C,H272),INDEX(董監!D:D,H272))</f>
        <v>29.9</v>
      </c>
      <c r="G272" s="1">
        <f t="shared" si="16"/>
        <v>67.87</v>
      </c>
      <c r="H272" s="1">
        <f>MATCH(持股比率!A272,董監!A:A,0)</f>
        <v>272</v>
      </c>
      <c r="I272" s="3">
        <v>1563868.36</v>
      </c>
      <c r="J272" s="3">
        <v>2030</v>
      </c>
      <c r="K272" s="28">
        <f t="shared" si="17"/>
        <v>106140</v>
      </c>
      <c r="L272" s="27">
        <f t="shared" si="18"/>
        <v>1.9</v>
      </c>
      <c r="M272" s="3">
        <v>22</v>
      </c>
      <c r="N272" s="29">
        <f t="shared" si="19"/>
        <v>0.4466</v>
      </c>
      <c r="O272" s="3">
        <v>-3.16</v>
      </c>
      <c r="P272" s="3" t="str">
        <f ca="1">IF(COUNTIF(股期對照!A:A,持股比率!B272)=2,B272&amp;"-m",IF(COUNTIF(股期對照!A:A,持股比率!B272)=1,B272&amp;"-F",B272))</f>
        <v>運錩</v>
      </c>
      <c r="Q272" s="3" t="s">
        <v>4749</v>
      </c>
      <c r="T272" s="1" t="s">
        <v>266</v>
      </c>
      <c r="U272" s="1" t="s">
        <v>2028</v>
      </c>
      <c r="V272" s="1">
        <v>2.17</v>
      </c>
      <c r="W272" s="1">
        <v>0</v>
      </c>
      <c r="X272" s="1">
        <v>0.06</v>
      </c>
      <c r="Y272" s="1">
        <v>29.9</v>
      </c>
      <c r="Z272" s="1">
        <v>67.87</v>
      </c>
      <c r="AA272" s="1">
        <v>272</v>
      </c>
      <c r="AB272" s="1">
        <v>1563868.36</v>
      </c>
      <c r="AC272" s="1">
        <v>2030</v>
      </c>
      <c r="AD272" s="1">
        <v>106140</v>
      </c>
      <c r="AE272" s="1">
        <v>1.9</v>
      </c>
      <c r="AF272" s="1">
        <v>22</v>
      </c>
      <c r="AG272" s="1">
        <v>0.4466</v>
      </c>
      <c r="AH272" s="1">
        <v>-3.16</v>
      </c>
      <c r="AI272" s="1" t="s">
        <v>2028</v>
      </c>
      <c r="AJ272" s="1" t="s">
        <v>3526</v>
      </c>
    </row>
    <row r="273" spans="1:36" x14ac:dyDescent="0.25">
      <c r="A273" s="2" t="s">
        <v>267</v>
      </c>
      <c r="B273" s="3" t="s">
        <v>4602</v>
      </c>
      <c r="C273" s="3">
        <v>7.0000000000000007E-2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76.11</v>
      </c>
      <c r="H273" s="1">
        <f>MATCH(持股比率!A273,董監!A:A,0)</f>
        <v>273</v>
      </c>
      <c r="I273" s="3">
        <v>357828</v>
      </c>
      <c r="J273" s="3">
        <v>-4</v>
      </c>
      <c r="K273" s="28">
        <f t="shared" si="17"/>
        <v>27234</v>
      </c>
      <c r="L273" s="27">
        <f t="shared" si="18"/>
        <v>0</v>
      </c>
      <c r="M273" s="3">
        <v>28.65</v>
      </c>
      <c r="N273" s="29">
        <f t="shared" si="19"/>
        <v>-1.1459999999999999E-3</v>
      </c>
      <c r="O273" s="3">
        <v>-5.75</v>
      </c>
      <c r="P273" s="3" t="str">
        <f ca="1">IF(COUNTIF(股期對照!A:A,持股比率!B273)=2,B273&amp;"-m",IF(COUNTIF(股期對照!A:A,持股比率!B273)=1,B273&amp;"-F",B273))</f>
        <v>精湛</v>
      </c>
      <c r="Q273" s="3" t="s">
        <v>4744</v>
      </c>
      <c r="T273" s="1" t="s">
        <v>267</v>
      </c>
      <c r="U273" s="1" t="s">
        <v>2029</v>
      </c>
      <c r="V273" s="1">
        <v>7.0000000000000007E-2</v>
      </c>
      <c r="W273" s="1">
        <v>0</v>
      </c>
      <c r="X273" s="1">
        <v>0</v>
      </c>
      <c r="Y273" s="1">
        <v>23.82</v>
      </c>
      <c r="Z273" s="1">
        <v>76.11</v>
      </c>
      <c r="AA273" s="1">
        <v>273</v>
      </c>
      <c r="AB273" s="1">
        <v>357828</v>
      </c>
      <c r="AC273" s="1">
        <v>-4</v>
      </c>
      <c r="AD273" s="1">
        <v>27234</v>
      </c>
      <c r="AE273" s="1">
        <v>0</v>
      </c>
      <c r="AF273" s="1">
        <v>28.65</v>
      </c>
      <c r="AG273" s="1">
        <v>-1.1459999999999999E-3</v>
      </c>
      <c r="AH273" s="1">
        <v>-5.75</v>
      </c>
      <c r="AI273" s="1" t="s">
        <v>2029</v>
      </c>
      <c r="AJ273" s="1" t="s">
        <v>3525</v>
      </c>
    </row>
    <row r="274" spans="1:36" x14ac:dyDescent="0.25">
      <c r="A274" s="2" t="s">
        <v>268</v>
      </c>
      <c r="B274" s="3" t="s">
        <v>5194</v>
      </c>
      <c r="C274" s="3">
        <v>5.68</v>
      </c>
      <c r="D274" s="3">
        <v>0.64</v>
      </c>
      <c r="E274" s="3">
        <v>0.28999999999999998</v>
      </c>
      <c r="F274" s="1">
        <f>IF(INDEX(董監!D:D,H274)=0,INDEX(董監!C:C,H274),INDEX(董監!D:D,H274))</f>
        <v>4.07</v>
      </c>
      <c r="G274" s="1">
        <f t="shared" si="16"/>
        <v>89.32</v>
      </c>
      <c r="H274" s="1">
        <f>MATCH(持股比率!A274,董監!A:A,0)</f>
        <v>274</v>
      </c>
      <c r="I274" s="3">
        <v>8339349.04</v>
      </c>
      <c r="J274" s="3">
        <v>-5402</v>
      </c>
      <c r="K274" s="28">
        <f t="shared" si="17"/>
        <v>744871</v>
      </c>
      <c r="L274" s="27">
        <f t="shared" si="18"/>
        <v>-0.7</v>
      </c>
      <c r="M274" s="3">
        <v>37.43</v>
      </c>
      <c r="N274" s="29">
        <f t="shared" si="19"/>
        <v>-2.0219685999999997</v>
      </c>
      <c r="O274" s="3">
        <v>-6.13</v>
      </c>
      <c r="P274" s="3" t="str">
        <f ca="1">IF(COUNTIF(股期對照!A:A,持股比率!B274)=2,B274&amp;"-m",IF(COUNTIF(股期對照!A:A,持股比率!B274)=1,B274&amp;"-F",B274))</f>
        <v>南港</v>
      </c>
      <c r="Q274" s="3" t="s">
        <v>4580</v>
      </c>
      <c r="T274" s="1" t="s">
        <v>268</v>
      </c>
      <c r="U274" s="1" t="s">
        <v>2030</v>
      </c>
      <c r="V274" s="1">
        <v>5.68</v>
      </c>
      <c r="W274" s="1">
        <v>0.64</v>
      </c>
      <c r="X274" s="1">
        <v>0.28999999999999998</v>
      </c>
      <c r="Y274" s="1">
        <v>4.07</v>
      </c>
      <c r="Z274" s="1">
        <v>89.32</v>
      </c>
      <c r="AA274" s="1">
        <v>274</v>
      </c>
      <c r="AB274" s="1">
        <v>8339349.04</v>
      </c>
      <c r="AC274" s="1">
        <v>-5402</v>
      </c>
      <c r="AD274" s="1">
        <v>744871</v>
      </c>
      <c r="AE274" s="1">
        <v>-0.7</v>
      </c>
      <c r="AF274" s="1">
        <v>37.43</v>
      </c>
      <c r="AG274" s="1">
        <v>-2.0219685999999997</v>
      </c>
      <c r="AH274" s="1">
        <v>-6.13</v>
      </c>
      <c r="AI274" s="1" t="s">
        <v>2030</v>
      </c>
      <c r="AJ274" s="1" t="s">
        <v>3538</v>
      </c>
    </row>
    <row r="275" spans="1:36" x14ac:dyDescent="0.25">
      <c r="A275" s="2" t="s">
        <v>269</v>
      </c>
      <c r="B275" s="3" t="s">
        <v>5195</v>
      </c>
      <c r="C275" s="3">
        <v>4.3899999999999997</v>
      </c>
      <c r="D275" s="3">
        <v>0.62</v>
      </c>
      <c r="E275" s="3">
        <v>0.18</v>
      </c>
      <c r="F275" s="1">
        <f>IF(INDEX(董監!D:D,H275)=0,INDEX(董監!C:C,H275),INDEX(董監!D:D,H275))</f>
        <v>24.28</v>
      </c>
      <c r="G275" s="1">
        <f t="shared" si="16"/>
        <v>70.53</v>
      </c>
      <c r="H275" s="1">
        <f>MATCH(持股比率!A275,董監!A:A,0)</f>
        <v>275</v>
      </c>
      <c r="I275" s="3">
        <v>4733292.07</v>
      </c>
      <c r="J275" s="3">
        <v>-8131</v>
      </c>
      <c r="K275" s="28">
        <f t="shared" si="17"/>
        <v>333839</v>
      </c>
      <c r="L275" s="27">
        <f t="shared" si="18"/>
        <v>-2.4</v>
      </c>
      <c r="M275" s="3">
        <v>26.17</v>
      </c>
      <c r="N275" s="29">
        <f t="shared" si="19"/>
        <v>-2.1278827000000002</v>
      </c>
      <c r="O275" s="3">
        <v>13.72</v>
      </c>
      <c r="P275" s="3" t="str">
        <f ca="1">IF(COUNTIF(股期對照!A:A,持股比率!B275)=2,B275&amp;"-m",IF(COUNTIF(股期對照!A:A,持股比率!B275)=1,B275&amp;"-F",B275))</f>
        <v>泰豐</v>
      </c>
      <c r="Q275" s="3" t="s">
        <v>6580</v>
      </c>
      <c r="T275" s="1" t="s">
        <v>269</v>
      </c>
      <c r="U275" s="1" t="s">
        <v>2031</v>
      </c>
      <c r="V275" s="1">
        <v>4.3899999999999997</v>
      </c>
      <c r="W275" s="1">
        <v>0.62</v>
      </c>
      <c r="X275" s="1">
        <v>0.18</v>
      </c>
      <c r="Y275" s="1">
        <v>24.28</v>
      </c>
      <c r="Z275" s="1">
        <v>70.53</v>
      </c>
      <c r="AA275" s="1">
        <v>275</v>
      </c>
      <c r="AB275" s="1">
        <v>4733292.07</v>
      </c>
      <c r="AC275" s="1">
        <v>-8131</v>
      </c>
      <c r="AD275" s="1">
        <v>333839</v>
      </c>
      <c r="AE275" s="1">
        <v>-2.4</v>
      </c>
      <c r="AF275" s="1">
        <v>26.17</v>
      </c>
      <c r="AG275" s="1">
        <v>-2.1278827000000002</v>
      </c>
      <c r="AH275" s="1">
        <v>13.72</v>
      </c>
      <c r="AI275" s="1" t="s">
        <v>2031</v>
      </c>
      <c r="AJ275" s="1" t="s">
        <v>3538</v>
      </c>
    </row>
    <row r="276" spans="1:36" x14ac:dyDescent="0.25">
      <c r="A276" s="2" t="s">
        <v>270</v>
      </c>
      <c r="B276" s="3" t="s">
        <v>4607</v>
      </c>
      <c r="C276" s="3">
        <v>30.1</v>
      </c>
      <c r="D276" s="3">
        <v>2.33</v>
      </c>
      <c r="E276" s="3">
        <v>0.44</v>
      </c>
      <c r="F276" s="1">
        <f>IF(INDEX(董監!D:D,H276)=0,INDEX(董監!C:C,H276),INDEX(董監!D:D,H276))</f>
        <v>14.15</v>
      </c>
      <c r="G276" s="1">
        <f t="shared" si="16"/>
        <v>52.980000000000004</v>
      </c>
      <c r="H276" s="1">
        <f>MATCH(持股比率!A276,董監!A:A,0)</f>
        <v>276</v>
      </c>
      <c r="I276" s="3">
        <v>8257099.7800000003</v>
      </c>
      <c r="J276" s="3">
        <v>13508</v>
      </c>
      <c r="K276" s="28">
        <f t="shared" si="17"/>
        <v>437461</v>
      </c>
      <c r="L276" s="27">
        <f t="shared" si="18"/>
        <v>3.1</v>
      </c>
      <c r="M276" s="3">
        <v>29.78</v>
      </c>
      <c r="N276" s="29">
        <f t="shared" si="19"/>
        <v>4.0226823999999999</v>
      </c>
      <c r="O276" s="3">
        <v>-16.12</v>
      </c>
      <c r="P276" s="3" t="str">
        <f ca="1">IF(COUNTIF(股期對照!A:A,持股比率!B276)=2,B276&amp;"-m",IF(COUNTIF(股期對照!A:A,持股比率!B276)=1,B276&amp;"-F",B276))</f>
        <v>台橡</v>
      </c>
      <c r="Q276" s="3" t="s">
        <v>6581</v>
      </c>
      <c r="T276" s="1" t="s">
        <v>270</v>
      </c>
      <c r="U276" s="1" t="s">
        <v>2032</v>
      </c>
      <c r="V276" s="1">
        <v>30.1</v>
      </c>
      <c r="W276" s="1">
        <v>2.33</v>
      </c>
      <c r="X276" s="1">
        <v>0.44</v>
      </c>
      <c r="Y276" s="1">
        <v>14.15</v>
      </c>
      <c r="Z276" s="1">
        <v>52.980000000000004</v>
      </c>
      <c r="AA276" s="1">
        <v>276</v>
      </c>
      <c r="AB276" s="1">
        <v>8257099.7800000003</v>
      </c>
      <c r="AC276" s="1">
        <v>13508</v>
      </c>
      <c r="AD276" s="1">
        <v>437461</v>
      </c>
      <c r="AE276" s="1">
        <v>3.1</v>
      </c>
      <c r="AF276" s="1">
        <v>29.78</v>
      </c>
      <c r="AG276" s="1">
        <v>4.0226823999999999</v>
      </c>
      <c r="AH276" s="1">
        <v>-16.12</v>
      </c>
      <c r="AI276" s="1" t="s">
        <v>2032</v>
      </c>
      <c r="AJ276" s="1" t="s">
        <v>3538</v>
      </c>
    </row>
    <row r="277" spans="1:36" x14ac:dyDescent="0.25">
      <c r="A277" s="2" t="s">
        <v>271</v>
      </c>
      <c r="B277" s="3" t="s">
        <v>4608</v>
      </c>
      <c r="C277" s="3">
        <v>14.25</v>
      </c>
      <c r="D277" s="3">
        <v>0</v>
      </c>
      <c r="E277" s="3">
        <v>0.03</v>
      </c>
      <c r="F277" s="1">
        <f>IF(INDEX(董監!D:D,H277)=0,INDEX(董監!C:C,H277),INDEX(董監!D:D,H277))</f>
        <v>25.22</v>
      </c>
      <c r="G277" s="1">
        <f t="shared" si="16"/>
        <v>60.5</v>
      </c>
      <c r="H277" s="1">
        <f>MATCH(持股比率!A277,董監!A:A,0)</f>
        <v>277</v>
      </c>
      <c r="I277" s="3">
        <v>9847336.25</v>
      </c>
      <c r="J277" s="3">
        <v>-4260</v>
      </c>
      <c r="K277" s="28">
        <f t="shared" si="17"/>
        <v>595764</v>
      </c>
      <c r="L277" s="27">
        <f t="shared" si="18"/>
        <v>-0.7</v>
      </c>
      <c r="M277" s="3">
        <v>24.19</v>
      </c>
      <c r="N277" s="29">
        <f t="shared" si="19"/>
        <v>-1.030494</v>
      </c>
      <c r="O277" s="3">
        <v>-11.7</v>
      </c>
      <c r="P277" s="3" t="str">
        <f ca="1">IF(COUNTIF(股期對照!A:A,持股比率!B277)=2,B277&amp;"-m",IF(COUNTIF(股期對照!A:A,持股比率!B277)=1,B277&amp;"-F",B277))</f>
        <v>國際中橡</v>
      </c>
      <c r="Q277" s="3" t="s">
        <v>4580</v>
      </c>
      <c r="T277" s="1" t="s">
        <v>271</v>
      </c>
      <c r="U277" s="1" t="s">
        <v>2033</v>
      </c>
      <c r="V277" s="1">
        <v>14.25</v>
      </c>
      <c r="W277" s="1">
        <v>0</v>
      </c>
      <c r="X277" s="1">
        <v>0.03</v>
      </c>
      <c r="Y277" s="1">
        <v>25.22</v>
      </c>
      <c r="Z277" s="1">
        <v>60.5</v>
      </c>
      <c r="AA277" s="1">
        <v>277</v>
      </c>
      <c r="AB277" s="1">
        <v>9847336.25</v>
      </c>
      <c r="AC277" s="1">
        <v>-4260</v>
      </c>
      <c r="AD277" s="1">
        <v>595764</v>
      </c>
      <c r="AE277" s="1">
        <v>-0.7</v>
      </c>
      <c r="AF277" s="1">
        <v>24.19</v>
      </c>
      <c r="AG277" s="1">
        <v>-1.030494</v>
      </c>
      <c r="AH277" s="1">
        <v>-11.7</v>
      </c>
      <c r="AI277" s="1" t="s">
        <v>2033</v>
      </c>
      <c r="AJ277" s="1" t="s">
        <v>3538</v>
      </c>
    </row>
    <row r="278" spans="1:36" x14ac:dyDescent="0.25">
      <c r="A278" s="2" t="s">
        <v>272</v>
      </c>
      <c r="B278" s="3" t="s">
        <v>5196</v>
      </c>
      <c r="C278" s="3">
        <v>17.62</v>
      </c>
      <c r="D278" s="3">
        <v>1.0900000000000001</v>
      </c>
      <c r="E278" s="3">
        <v>0.87</v>
      </c>
      <c r="F278" s="1">
        <f>IF(INDEX(董監!D:D,H278)=0,INDEX(董監!C:C,H278),INDEX(董監!D:D,H278))</f>
        <v>8.1</v>
      </c>
      <c r="G278" s="1">
        <f t="shared" si="16"/>
        <v>72.319999999999993</v>
      </c>
      <c r="H278" s="1">
        <f>MATCH(持股比率!A278,董監!A:A,0)</f>
        <v>278</v>
      </c>
      <c r="I278" s="3">
        <v>32414155.359999999</v>
      </c>
      <c r="J278" s="3">
        <v>-3807</v>
      </c>
      <c r="K278" s="28">
        <f t="shared" si="17"/>
        <v>2344192</v>
      </c>
      <c r="L278" s="27">
        <f t="shared" si="18"/>
        <v>-0.2</v>
      </c>
      <c r="M278" s="3">
        <v>44.78</v>
      </c>
      <c r="N278" s="29">
        <f t="shared" si="19"/>
        <v>-1.7047745999999999</v>
      </c>
      <c r="O278" s="3">
        <v>-2.4700000000000002</v>
      </c>
      <c r="P278" s="3" t="str">
        <f ca="1">IF(COUNTIF(股期對照!A:A,持股比率!B278)=2,B278&amp;"-m",IF(COUNTIF(股期對照!A:A,持股比率!B278)=1,B278&amp;"-F",B278))</f>
        <v>正新-F</v>
      </c>
      <c r="Q278" s="3" t="s">
        <v>4580</v>
      </c>
      <c r="T278" s="1" t="s">
        <v>272</v>
      </c>
      <c r="U278" s="1" t="s">
        <v>2034</v>
      </c>
      <c r="V278" s="1">
        <v>17.62</v>
      </c>
      <c r="W278" s="1">
        <v>1.0900000000000001</v>
      </c>
      <c r="X278" s="1">
        <v>0.87</v>
      </c>
      <c r="Y278" s="1">
        <v>8.1</v>
      </c>
      <c r="Z278" s="1">
        <v>72.319999999999993</v>
      </c>
      <c r="AA278" s="1">
        <v>278</v>
      </c>
      <c r="AB278" s="1">
        <v>32414155.359999999</v>
      </c>
      <c r="AC278" s="1">
        <v>-3807</v>
      </c>
      <c r="AD278" s="1">
        <v>2344192</v>
      </c>
      <c r="AE278" s="1">
        <v>-0.2</v>
      </c>
      <c r="AF278" s="1">
        <v>44.78</v>
      </c>
      <c r="AG278" s="1">
        <v>-1.7047745999999999</v>
      </c>
      <c r="AH278" s="1">
        <v>-2.4700000000000002</v>
      </c>
      <c r="AI278" s="1" t="s">
        <v>4332</v>
      </c>
      <c r="AJ278" s="1" t="s">
        <v>3538</v>
      </c>
    </row>
    <row r="279" spans="1:36" x14ac:dyDescent="0.25">
      <c r="A279" s="2" t="s">
        <v>273</v>
      </c>
      <c r="B279" s="3" t="s">
        <v>5197</v>
      </c>
      <c r="C279" s="3">
        <v>8.58</v>
      </c>
      <c r="D279" s="3">
        <v>0.49</v>
      </c>
      <c r="E279" s="3">
        <v>1.18</v>
      </c>
      <c r="F279" s="1">
        <f>IF(INDEX(董監!D:D,H279)=0,INDEX(董監!C:C,H279),INDEX(董監!D:D,H279))</f>
        <v>24.95</v>
      </c>
      <c r="G279" s="1">
        <f t="shared" si="16"/>
        <v>64.8</v>
      </c>
      <c r="H279" s="1">
        <f>MATCH(持股比率!A279,董監!A:A,0)</f>
        <v>279</v>
      </c>
      <c r="I279" s="3">
        <v>9094100</v>
      </c>
      <c r="J279" s="3">
        <v>-1731</v>
      </c>
      <c r="K279" s="28">
        <f t="shared" si="17"/>
        <v>589298</v>
      </c>
      <c r="L279" s="27">
        <f t="shared" si="18"/>
        <v>-0.3</v>
      </c>
      <c r="M279" s="3">
        <v>38.99</v>
      </c>
      <c r="N279" s="29">
        <f t="shared" si="19"/>
        <v>-0.67491690000000004</v>
      </c>
      <c r="O279" s="3">
        <v>-7.94</v>
      </c>
      <c r="P279" s="3" t="str">
        <f ca="1">IF(COUNTIF(股期對照!A:A,持股比率!B279)=2,B279&amp;"-m",IF(COUNTIF(股期對照!A:A,持股比率!B279)=1,B279&amp;"-F",B279))</f>
        <v>建大</v>
      </c>
      <c r="Q279" s="3" t="s">
        <v>6582</v>
      </c>
      <c r="T279" s="1" t="s">
        <v>273</v>
      </c>
      <c r="U279" s="1" t="s">
        <v>2035</v>
      </c>
      <c r="V279" s="1">
        <v>8.58</v>
      </c>
      <c r="W279" s="1">
        <v>0.49</v>
      </c>
      <c r="X279" s="1">
        <v>1.18</v>
      </c>
      <c r="Y279" s="1">
        <v>24.95</v>
      </c>
      <c r="Z279" s="1">
        <v>64.8</v>
      </c>
      <c r="AA279" s="1">
        <v>279</v>
      </c>
      <c r="AB279" s="1">
        <v>9094100</v>
      </c>
      <c r="AC279" s="1">
        <v>-1731</v>
      </c>
      <c r="AD279" s="1">
        <v>589298</v>
      </c>
      <c r="AE279" s="1">
        <v>-0.3</v>
      </c>
      <c r="AF279" s="1">
        <v>38.99</v>
      </c>
      <c r="AG279" s="1">
        <v>-0.67491690000000004</v>
      </c>
      <c r="AH279" s="1">
        <v>-7.94</v>
      </c>
      <c r="AI279" s="1" t="s">
        <v>2035</v>
      </c>
      <c r="AJ279" s="1" t="s">
        <v>3538</v>
      </c>
    </row>
    <row r="280" spans="1:36" x14ac:dyDescent="0.25">
      <c r="A280" s="2" t="s">
        <v>274</v>
      </c>
      <c r="B280" s="3" t="s">
        <v>5198</v>
      </c>
      <c r="C280" s="3">
        <v>12.19</v>
      </c>
      <c r="D280" s="3">
        <v>0.11</v>
      </c>
      <c r="E280" s="3">
        <v>0.5</v>
      </c>
      <c r="F280" s="1">
        <f>IF(INDEX(董監!D:D,H280)=0,INDEX(董監!C:C,H280),INDEX(董監!D:D,H280))</f>
        <v>17.11</v>
      </c>
      <c r="G280" s="1">
        <f t="shared" si="16"/>
        <v>70.09</v>
      </c>
      <c r="H280" s="1">
        <f>MATCH(持股比率!A280,董監!A:A,0)</f>
        <v>280</v>
      </c>
      <c r="I280" s="3">
        <v>3423260</v>
      </c>
      <c r="J280" s="3">
        <v>-3802</v>
      </c>
      <c r="K280" s="28">
        <f t="shared" si="17"/>
        <v>239936</v>
      </c>
      <c r="L280" s="27">
        <f t="shared" si="18"/>
        <v>-1.6</v>
      </c>
      <c r="M280" s="3">
        <v>23.47</v>
      </c>
      <c r="N280" s="29">
        <f t="shared" si="19"/>
        <v>-0.89232940000000005</v>
      </c>
      <c r="O280" s="3">
        <v>-6.42</v>
      </c>
      <c r="P280" s="3" t="str">
        <f ca="1">IF(COUNTIF(股期對照!A:A,持股比率!B280)=2,B280&amp;"-m",IF(COUNTIF(股期對照!A:A,持股比率!B280)=1,B280&amp;"-F",B280))</f>
        <v>厚生</v>
      </c>
      <c r="Q280" s="3" t="s">
        <v>4580</v>
      </c>
      <c r="T280" s="1" t="s">
        <v>274</v>
      </c>
      <c r="U280" s="1" t="s">
        <v>2036</v>
      </c>
      <c r="V280" s="1">
        <v>12.19</v>
      </c>
      <c r="W280" s="1">
        <v>0.11</v>
      </c>
      <c r="X280" s="1">
        <v>0.5</v>
      </c>
      <c r="Y280" s="1">
        <v>17.11</v>
      </c>
      <c r="Z280" s="1">
        <v>70.09</v>
      </c>
      <c r="AA280" s="1">
        <v>280</v>
      </c>
      <c r="AB280" s="1">
        <v>3423260</v>
      </c>
      <c r="AC280" s="1">
        <v>-3802</v>
      </c>
      <c r="AD280" s="1">
        <v>239936</v>
      </c>
      <c r="AE280" s="1">
        <v>-1.6</v>
      </c>
      <c r="AF280" s="1">
        <v>23.47</v>
      </c>
      <c r="AG280" s="1">
        <v>-0.89232940000000005</v>
      </c>
      <c r="AH280" s="1">
        <v>-6.42</v>
      </c>
      <c r="AI280" s="1" t="s">
        <v>2036</v>
      </c>
      <c r="AJ280" s="1" t="s">
        <v>3538</v>
      </c>
    </row>
    <row r="281" spans="1:36" x14ac:dyDescent="0.25">
      <c r="A281" s="2" t="s">
        <v>275</v>
      </c>
      <c r="B281" s="3" t="s">
        <v>5199</v>
      </c>
      <c r="C281" s="3">
        <v>11.26</v>
      </c>
      <c r="D281" s="3">
        <v>0.66</v>
      </c>
      <c r="E281" s="3">
        <v>0.18</v>
      </c>
      <c r="F281" s="1">
        <f>IF(INDEX(董監!D:D,H281)=0,INDEX(董監!C:C,H281),INDEX(董監!D:D,H281))</f>
        <v>39.25</v>
      </c>
      <c r="G281" s="1">
        <f t="shared" si="16"/>
        <v>48.65</v>
      </c>
      <c r="H281" s="1">
        <f>MATCH(持股比率!A281,董監!A:A,0)</f>
        <v>281</v>
      </c>
      <c r="I281" s="3">
        <v>4924166.59</v>
      </c>
      <c r="J281" s="3">
        <v>-3244</v>
      </c>
      <c r="K281" s="28">
        <f t="shared" si="17"/>
        <v>239561</v>
      </c>
      <c r="L281" s="27">
        <f t="shared" si="18"/>
        <v>-1.4</v>
      </c>
      <c r="M281" s="3">
        <v>128</v>
      </c>
      <c r="N281" s="29">
        <f t="shared" si="19"/>
        <v>-4.1523199999999996</v>
      </c>
      <c r="O281" s="3">
        <v>-6.09</v>
      </c>
      <c r="P281" s="3" t="str">
        <f ca="1">IF(COUNTIF(股期對照!A:A,持股比率!B281)=2,B281&amp;"-m",IF(COUNTIF(股期對照!A:A,持股比率!B281)=1,B281&amp;"-F",B281))</f>
        <v>南帝</v>
      </c>
      <c r="Q281" s="3" t="s">
        <v>6583</v>
      </c>
      <c r="T281" s="1" t="s">
        <v>275</v>
      </c>
      <c r="U281" s="1" t="s">
        <v>2037</v>
      </c>
      <c r="V281" s="1">
        <v>11.26</v>
      </c>
      <c r="W281" s="1">
        <v>0.66</v>
      </c>
      <c r="X281" s="1">
        <v>0.18</v>
      </c>
      <c r="Y281" s="1">
        <v>39.25</v>
      </c>
      <c r="Z281" s="1">
        <v>48.65</v>
      </c>
      <c r="AA281" s="1">
        <v>281</v>
      </c>
      <c r="AB281" s="1">
        <v>4924166.59</v>
      </c>
      <c r="AC281" s="1">
        <v>-3244</v>
      </c>
      <c r="AD281" s="1">
        <v>239561</v>
      </c>
      <c r="AE281" s="1">
        <v>-1.4</v>
      </c>
      <c r="AF281" s="1">
        <v>128</v>
      </c>
      <c r="AG281" s="1">
        <v>-4.1523199999999996</v>
      </c>
      <c r="AH281" s="1">
        <v>-6.09</v>
      </c>
      <c r="AI281" s="1" t="s">
        <v>2037</v>
      </c>
      <c r="AJ281" s="1" t="s">
        <v>3538</v>
      </c>
    </row>
    <row r="282" spans="1:36" x14ac:dyDescent="0.25">
      <c r="A282" s="2" t="s">
        <v>276</v>
      </c>
      <c r="B282" s="3" t="s">
        <v>5200</v>
      </c>
      <c r="C282" s="3">
        <v>14.89</v>
      </c>
      <c r="D282" s="3">
        <v>0</v>
      </c>
      <c r="E282" s="3">
        <v>0.01</v>
      </c>
      <c r="F282" s="1">
        <f>IF(INDEX(董監!D:D,H282)=0,INDEX(董監!C:C,H282),INDEX(董監!D:D,H282))</f>
        <v>14.81</v>
      </c>
      <c r="G282" s="1">
        <f t="shared" si="16"/>
        <v>70.289999999999992</v>
      </c>
      <c r="H282" s="1">
        <f>MATCH(持股比率!A282,董監!A:A,0)</f>
        <v>282</v>
      </c>
      <c r="I282" s="3">
        <v>2793491.34</v>
      </c>
      <c r="J282" s="3">
        <v>538</v>
      </c>
      <c r="K282" s="28">
        <f t="shared" si="17"/>
        <v>196355</v>
      </c>
      <c r="L282" s="27">
        <f t="shared" si="18"/>
        <v>0.3</v>
      </c>
      <c r="M282" s="3">
        <v>18.23</v>
      </c>
      <c r="N282" s="29">
        <f t="shared" si="19"/>
        <v>9.8077399999999995E-2</v>
      </c>
      <c r="O282" s="3">
        <v>-7.23</v>
      </c>
      <c r="P282" s="3" t="str">
        <f ca="1">IF(COUNTIF(股期對照!A:A,持股比率!B282)=2,B282&amp;"-m",IF(COUNTIF(股期對照!A:A,持股比率!B282)=1,B282&amp;"-F",B282))</f>
        <v>華豐</v>
      </c>
      <c r="Q282" s="3" t="s">
        <v>4580</v>
      </c>
      <c r="T282" s="1" t="s">
        <v>276</v>
      </c>
      <c r="U282" s="1" t="s">
        <v>2038</v>
      </c>
      <c r="V282" s="1">
        <v>14.89</v>
      </c>
      <c r="W282" s="1">
        <v>0</v>
      </c>
      <c r="X282" s="1">
        <v>0.01</v>
      </c>
      <c r="Y282" s="1">
        <v>14.81</v>
      </c>
      <c r="Z282" s="1">
        <v>70.289999999999992</v>
      </c>
      <c r="AA282" s="1">
        <v>282</v>
      </c>
      <c r="AB282" s="1">
        <v>2793491.34</v>
      </c>
      <c r="AC282" s="1">
        <v>538</v>
      </c>
      <c r="AD282" s="1">
        <v>196355</v>
      </c>
      <c r="AE282" s="1">
        <v>0.3</v>
      </c>
      <c r="AF282" s="1">
        <v>18.23</v>
      </c>
      <c r="AG282" s="1">
        <v>9.8077399999999995E-2</v>
      </c>
      <c r="AH282" s="1">
        <v>-7.23</v>
      </c>
      <c r="AI282" s="1" t="s">
        <v>2038</v>
      </c>
      <c r="AJ282" s="1" t="s">
        <v>3538</v>
      </c>
    </row>
    <row r="283" spans="1:36" x14ac:dyDescent="0.25">
      <c r="A283" s="2" t="s">
        <v>277</v>
      </c>
      <c r="B283" s="3" t="s">
        <v>5201</v>
      </c>
      <c r="C283" s="3">
        <v>2.34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82.14</v>
      </c>
      <c r="H283" s="1">
        <f>MATCH(持股比率!A283,董監!A:A,0)</f>
        <v>283</v>
      </c>
      <c r="I283" s="3">
        <v>709015.52</v>
      </c>
      <c r="J283" s="3">
        <v>-88</v>
      </c>
      <c r="K283" s="28">
        <f t="shared" si="17"/>
        <v>58239</v>
      </c>
      <c r="L283" s="27">
        <f t="shared" si="18"/>
        <v>-0.2</v>
      </c>
      <c r="M283" s="3">
        <v>117.04</v>
      </c>
      <c r="N283" s="29">
        <f t="shared" si="19"/>
        <v>-0.10299520000000001</v>
      </c>
      <c r="O283" s="3">
        <v>2.11</v>
      </c>
      <c r="P283" s="3" t="str">
        <f ca="1">IF(COUNTIF(股期對照!A:A,持股比率!B283)=2,B283&amp;"-m",IF(COUNTIF(股期對照!A:A,持股比率!B283)=1,B283&amp;"-F",B283))</f>
        <v>鑫永銓</v>
      </c>
      <c r="Q283" s="3" t="s">
        <v>4580</v>
      </c>
      <c r="T283" s="1" t="s">
        <v>277</v>
      </c>
      <c r="U283" s="1" t="s">
        <v>2039</v>
      </c>
      <c r="V283" s="1">
        <v>2.34</v>
      </c>
      <c r="W283" s="1">
        <v>0</v>
      </c>
      <c r="X283" s="1">
        <v>0.02</v>
      </c>
      <c r="Y283" s="1">
        <v>15.5</v>
      </c>
      <c r="Z283" s="1">
        <v>82.14</v>
      </c>
      <c r="AA283" s="1">
        <v>283</v>
      </c>
      <c r="AB283" s="1">
        <v>709015.52</v>
      </c>
      <c r="AC283" s="1">
        <v>-88</v>
      </c>
      <c r="AD283" s="1">
        <v>58239</v>
      </c>
      <c r="AE283" s="1">
        <v>-0.2</v>
      </c>
      <c r="AF283" s="1">
        <v>117.04</v>
      </c>
      <c r="AG283" s="1">
        <v>-0.10299520000000001</v>
      </c>
      <c r="AH283" s="1">
        <v>2.11</v>
      </c>
      <c r="AI283" s="1" t="s">
        <v>2039</v>
      </c>
      <c r="AJ283" s="1" t="s">
        <v>3538</v>
      </c>
    </row>
    <row r="284" spans="1:36" x14ac:dyDescent="0.25">
      <c r="A284" s="2" t="s">
        <v>278</v>
      </c>
      <c r="B284" s="3" t="s">
        <v>5202</v>
      </c>
      <c r="C284" s="3">
        <v>45.23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16"/>
        <v>47.06</v>
      </c>
      <c r="H284" s="1">
        <f>MATCH(持股比率!A284,董監!A:A,0)</f>
        <v>284</v>
      </c>
      <c r="I284" s="3">
        <v>903663.75</v>
      </c>
      <c r="J284" s="3">
        <v>-89</v>
      </c>
      <c r="K284" s="28">
        <f t="shared" si="17"/>
        <v>42526</v>
      </c>
      <c r="L284" s="27">
        <f t="shared" si="18"/>
        <v>-0.2</v>
      </c>
      <c r="M284" s="3">
        <v>45.5</v>
      </c>
      <c r="N284" s="29">
        <f t="shared" si="19"/>
        <v>-4.0495000000000003E-2</v>
      </c>
      <c r="O284" s="3">
        <v>-2</v>
      </c>
      <c r="P284" s="3" t="str">
        <f ca="1">IF(COUNTIF(股期對照!A:A,持股比率!B284)=2,B284&amp;"-m",IF(COUNTIF(股期對照!A:A,持股比率!B284)=1,B284&amp;"-F",B284))</f>
        <v>六暉-KY</v>
      </c>
      <c r="Q284" s="3" t="s">
        <v>4741</v>
      </c>
      <c r="T284" s="1" t="s">
        <v>278</v>
      </c>
      <c r="U284" s="1" t="s">
        <v>2040</v>
      </c>
      <c r="V284" s="1">
        <v>45.23</v>
      </c>
      <c r="W284" s="1">
        <v>0</v>
      </c>
      <c r="X284" s="1">
        <v>0.02</v>
      </c>
      <c r="Y284" s="1">
        <v>7.69</v>
      </c>
      <c r="Z284" s="1">
        <v>47.06</v>
      </c>
      <c r="AA284" s="1">
        <v>284</v>
      </c>
      <c r="AB284" s="1">
        <v>903663.75</v>
      </c>
      <c r="AC284" s="1">
        <v>-89</v>
      </c>
      <c r="AD284" s="1">
        <v>42526</v>
      </c>
      <c r="AE284" s="1">
        <v>-0.2</v>
      </c>
      <c r="AF284" s="1">
        <v>45.5</v>
      </c>
      <c r="AG284" s="1">
        <v>-4.0495000000000003E-2</v>
      </c>
      <c r="AH284" s="1">
        <v>-2</v>
      </c>
      <c r="AI284" s="1" t="s">
        <v>2040</v>
      </c>
      <c r="AJ284" s="1" t="s">
        <v>3520</v>
      </c>
    </row>
    <row r="285" spans="1:36" x14ac:dyDescent="0.25">
      <c r="A285" s="2" t="s">
        <v>279</v>
      </c>
      <c r="B285" s="3" t="s">
        <v>5203</v>
      </c>
      <c r="C285" s="3">
        <v>7.9</v>
      </c>
      <c r="D285" s="3">
        <v>0.4</v>
      </c>
      <c r="E285" s="3">
        <v>0.51</v>
      </c>
      <c r="F285" s="1">
        <f>IF(INDEX(董監!D:D,H285)=0,INDEX(董監!C:C,H285),INDEX(董監!D:D,H285))</f>
        <v>35.880000000000003</v>
      </c>
      <c r="G285" s="1">
        <f t="shared" si="16"/>
        <v>55.309999999999995</v>
      </c>
      <c r="H285" s="1">
        <f>MATCH(持股比率!A285,董監!A:A,0)</f>
        <v>285</v>
      </c>
      <c r="I285" s="3">
        <v>10000000</v>
      </c>
      <c r="J285" s="3">
        <v>-2720</v>
      </c>
      <c r="K285" s="28">
        <f t="shared" si="17"/>
        <v>553100</v>
      </c>
      <c r="L285" s="27">
        <f t="shared" si="18"/>
        <v>-0.5</v>
      </c>
      <c r="M285" s="3">
        <v>38.82</v>
      </c>
      <c r="N285" s="29">
        <f t="shared" si="19"/>
        <v>-1.055904</v>
      </c>
      <c r="O285" s="3">
        <v>-2.2200000000000002</v>
      </c>
      <c r="P285" s="3" t="str">
        <f ca="1">IF(COUNTIF(股期對照!A:A,持股比率!B285)=2,B285&amp;"-m",IF(COUNTIF(股期對照!A:A,持股比率!B285)=1,B285&amp;"-F",B285))</f>
        <v>裕隆-F</v>
      </c>
      <c r="Q285" s="3" t="s">
        <v>4750</v>
      </c>
      <c r="T285" s="1" t="s">
        <v>279</v>
      </c>
      <c r="U285" s="1" t="s">
        <v>2041</v>
      </c>
      <c r="V285" s="1">
        <v>7.9</v>
      </c>
      <c r="W285" s="1">
        <v>0.4</v>
      </c>
      <c r="X285" s="1">
        <v>0.51</v>
      </c>
      <c r="Y285" s="1">
        <v>35.880000000000003</v>
      </c>
      <c r="Z285" s="1">
        <v>55.309999999999995</v>
      </c>
      <c r="AA285" s="1">
        <v>285</v>
      </c>
      <c r="AB285" s="1">
        <v>10000000</v>
      </c>
      <c r="AC285" s="1">
        <v>-2720</v>
      </c>
      <c r="AD285" s="1">
        <v>553100</v>
      </c>
      <c r="AE285" s="1">
        <v>-0.5</v>
      </c>
      <c r="AF285" s="1">
        <v>38.82</v>
      </c>
      <c r="AG285" s="1">
        <v>-1.055904</v>
      </c>
      <c r="AH285" s="1">
        <v>-2.2200000000000002</v>
      </c>
      <c r="AI285" s="1" t="s">
        <v>4333</v>
      </c>
      <c r="AJ285" s="1" t="s">
        <v>3539</v>
      </c>
    </row>
    <row r="286" spans="1:36" x14ac:dyDescent="0.25">
      <c r="A286" s="2" t="s">
        <v>280</v>
      </c>
      <c r="B286" s="3" t="s">
        <v>5204</v>
      </c>
      <c r="C286" s="3">
        <v>29.07</v>
      </c>
      <c r="D286" s="3">
        <v>0.03</v>
      </c>
      <c r="E286" s="3">
        <v>0.09</v>
      </c>
      <c r="F286" s="1">
        <f>IF(INDEX(董監!D:D,H286)=0,INDEX(董監!C:C,H286),INDEX(董監!D:D,H286))</f>
        <v>52.44</v>
      </c>
      <c r="G286" s="1">
        <f t="shared" si="16"/>
        <v>18.370000000000005</v>
      </c>
      <c r="H286" s="1">
        <f>MATCH(持股比率!A286,董監!A:A,0)</f>
        <v>286</v>
      </c>
      <c r="I286" s="3">
        <v>5536203.4199999999</v>
      </c>
      <c r="J286" s="3">
        <v>-3570</v>
      </c>
      <c r="K286" s="28">
        <f t="shared" si="17"/>
        <v>101700</v>
      </c>
      <c r="L286" s="27">
        <f t="shared" si="18"/>
        <v>-3.5</v>
      </c>
      <c r="M286" s="3">
        <v>67.260000000000005</v>
      </c>
      <c r="N286" s="29">
        <f t="shared" si="19"/>
        <v>-2.4011819999999999</v>
      </c>
      <c r="O286" s="3">
        <v>-2.4500000000000002</v>
      </c>
      <c r="P286" s="3" t="str">
        <f ca="1">IF(COUNTIF(股期對照!A:A,持股比率!B286)=2,B286&amp;"-m",IF(COUNTIF(股期對照!A:A,持股比率!B286)=1,B286&amp;"-F",B286))</f>
        <v>中華</v>
      </c>
      <c r="Q286" s="3" t="s">
        <v>6584</v>
      </c>
      <c r="T286" s="1" t="s">
        <v>280</v>
      </c>
      <c r="U286" s="1" t="s">
        <v>2042</v>
      </c>
      <c r="V286" s="1">
        <v>29.07</v>
      </c>
      <c r="W286" s="1">
        <v>0.03</v>
      </c>
      <c r="X286" s="1">
        <v>0.09</v>
      </c>
      <c r="Y286" s="1">
        <v>52.44</v>
      </c>
      <c r="Z286" s="1">
        <v>18.370000000000005</v>
      </c>
      <c r="AA286" s="1">
        <v>286</v>
      </c>
      <c r="AB286" s="1">
        <v>5536203.4199999999</v>
      </c>
      <c r="AC286" s="1">
        <v>-3570</v>
      </c>
      <c r="AD286" s="1">
        <v>101700</v>
      </c>
      <c r="AE286" s="1">
        <v>-3.5</v>
      </c>
      <c r="AF286" s="1">
        <v>67.260000000000005</v>
      </c>
      <c r="AG286" s="1">
        <v>-2.4011819999999999</v>
      </c>
      <c r="AH286" s="1">
        <v>-2.4500000000000002</v>
      </c>
      <c r="AI286" s="1" t="s">
        <v>2042</v>
      </c>
      <c r="AJ286" s="1" t="s">
        <v>3539</v>
      </c>
    </row>
    <row r="287" spans="1:36" x14ac:dyDescent="0.25">
      <c r="A287" s="2" t="s">
        <v>281</v>
      </c>
      <c r="B287" s="3" t="s">
        <v>5205</v>
      </c>
      <c r="C287" s="3">
        <v>10.42</v>
      </c>
      <c r="D287" s="3">
        <v>0.06</v>
      </c>
      <c r="E287" s="3">
        <v>0.59</v>
      </c>
      <c r="F287" s="1">
        <f>IF(INDEX(董監!D:D,H287)=0,INDEX(董監!C:C,H287),INDEX(董監!D:D,H287))</f>
        <v>7.96</v>
      </c>
      <c r="G287" s="1">
        <f t="shared" si="16"/>
        <v>80.97</v>
      </c>
      <c r="H287" s="1">
        <f>MATCH(持股比率!A287,董監!A:A,0)</f>
        <v>287</v>
      </c>
      <c r="I287" s="3">
        <v>8030776.04</v>
      </c>
      <c r="J287" s="3">
        <v>-2301</v>
      </c>
      <c r="K287" s="28">
        <f t="shared" si="17"/>
        <v>650252</v>
      </c>
      <c r="L287" s="27">
        <f t="shared" si="18"/>
        <v>-0.4</v>
      </c>
      <c r="M287" s="3">
        <v>27.41</v>
      </c>
      <c r="N287" s="29">
        <f t="shared" si="19"/>
        <v>-0.63070409999999999</v>
      </c>
      <c r="O287" s="3">
        <v>-2.95</v>
      </c>
      <c r="P287" s="3" t="str">
        <f ca="1">IF(COUNTIF(股期對照!A:A,持股比率!B287)=2,B287&amp;"-m",IF(COUNTIF(股期對照!A:A,持股比率!B287)=1,B287&amp;"-F",B287))</f>
        <v>三陽工業</v>
      </c>
      <c r="Q287" s="3" t="s">
        <v>4750</v>
      </c>
      <c r="T287" s="1" t="s">
        <v>281</v>
      </c>
      <c r="U287" s="1" t="s">
        <v>2043</v>
      </c>
      <c r="V287" s="1">
        <v>10.42</v>
      </c>
      <c r="W287" s="1">
        <v>0.06</v>
      </c>
      <c r="X287" s="1">
        <v>0.59</v>
      </c>
      <c r="Y287" s="1">
        <v>7.96</v>
      </c>
      <c r="Z287" s="1">
        <v>80.97</v>
      </c>
      <c r="AA287" s="1">
        <v>287</v>
      </c>
      <c r="AB287" s="1">
        <v>8030776.04</v>
      </c>
      <c r="AC287" s="1">
        <v>-2301</v>
      </c>
      <c r="AD287" s="1">
        <v>650252</v>
      </c>
      <c r="AE287" s="1">
        <v>-0.4</v>
      </c>
      <c r="AF287" s="1">
        <v>27.41</v>
      </c>
      <c r="AG287" s="1">
        <v>-0.63070409999999999</v>
      </c>
      <c r="AH287" s="1">
        <v>-2.95</v>
      </c>
      <c r="AI287" s="1" t="s">
        <v>2043</v>
      </c>
      <c r="AJ287" s="1" t="s">
        <v>3539</v>
      </c>
    </row>
    <row r="288" spans="1:36" x14ac:dyDescent="0.25">
      <c r="A288" s="2" t="s">
        <v>282</v>
      </c>
      <c r="B288" s="3" t="s">
        <v>5206</v>
      </c>
      <c r="C288" s="3">
        <v>23.48</v>
      </c>
      <c r="D288" s="3">
        <v>0.82</v>
      </c>
      <c r="E288" s="3">
        <v>0</v>
      </c>
      <c r="F288" s="1">
        <f>IF(INDEX(董監!D:D,H288)=0,INDEX(董監!C:C,H288),INDEX(董監!D:D,H288))</f>
        <v>19.2</v>
      </c>
      <c r="G288" s="1">
        <f t="shared" si="16"/>
        <v>56.5</v>
      </c>
      <c r="H288" s="1">
        <f>MATCH(持股比率!A288,董監!A:A,0)</f>
        <v>288</v>
      </c>
      <c r="I288" s="3">
        <v>5461791.8399999999</v>
      </c>
      <c r="J288" s="3">
        <v>-535</v>
      </c>
      <c r="K288" s="28">
        <f t="shared" si="17"/>
        <v>308591</v>
      </c>
      <c r="L288" s="27">
        <f t="shared" si="18"/>
        <v>-0.2</v>
      </c>
      <c r="M288" s="3">
        <v>540.69000000000005</v>
      </c>
      <c r="N288" s="29">
        <f t="shared" si="19"/>
        <v>-2.8926915000000002</v>
      </c>
      <c r="O288" s="3">
        <v>-3.09</v>
      </c>
      <c r="P288" s="3" t="str">
        <f ca="1">IF(COUNTIF(股期對照!A:A,持股比率!B288)=2,B288&amp;"-m",IF(COUNTIF(股期對照!A:A,持股比率!B288)=1,B288&amp;"-F",B288))</f>
        <v>和泰車</v>
      </c>
      <c r="Q288" s="3" t="s">
        <v>4750</v>
      </c>
      <c r="T288" s="1" t="s">
        <v>282</v>
      </c>
      <c r="U288" s="1" t="s">
        <v>2044</v>
      </c>
      <c r="V288" s="1">
        <v>23.48</v>
      </c>
      <c r="W288" s="1">
        <v>0.82</v>
      </c>
      <c r="X288" s="1">
        <v>0</v>
      </c>
      <c r="Y288" s="1">
        <v>19.2</v>
      </c>
      <c r="Z288" s="1">
        <v>56.5</v>
      </c>
      <c r="AA288" s="1">
        <v>288</v>
      </c>
      <c r="AB288" s="1">
        <v>5461791.8399999999</v>
      </c>
      <c r="AC288" s="1">
        <v>-535</v>
      </c>
      <c r="AD288" s="1">
        <v>308591</v>
      </c>
      <c r="AE288" s="1">
        <v>-0.2</v>
      </c>
      <c r="AF288" s="1">
        <v>540.69000000000005</v>
      </c>
      <c r="AG288" s="1">
        <v>-2.8926915000000002</v>
      </c>
      <c r="AH288" s="1">
        <v>-3.09</v>
      </c>
      <c r="AI288" s="1" t="s">
        <v>2044</v>
      </c>
      <c r="AJ288" s="1" t="s">
        <v>3539</v>
      </c>
    </row>
    <row r="289" spans="1:36" x14ac:dyDescent="0.25">
      <c r="A289" s="2" t="s">
        <v>283</v>
      </c>
      <c r="B289" s="3" t="s">
        <v>5207</v>
      </c>
      <c r="C289" s="3">
        <v>3.54</v>
      </c>
      <c r="D289" s="3">
        <v>0</v>
      </c>
      <c r="E289" s="3">
        <v>0.02</v>
      </c>
      <c r="F289" s="1">
        <f>IF(INDEX(董監!D:D,H289)=0,INDEX(董監!C:C,H289),INDEX(董監!D:D,H289))</f>
        <v>42.88</v>
      </c>
      <c r="G289" s="1">
        <f t="shared" si="16"/>
        <v>53.559999999999995</v>
      </c>
      <c r="H289" s="1">
        <f>MATCH(持股比率!A289,董監!A:A,0)</f>
        <v>289</v>
      </c>
      <c r="I289" s="3">
        <v>9230554.9299999997</v>
      </c>
      <c r="J289" s="3">
        <v>-1797</v>
      </c>
      <c r="K289" s="28">
        <f t="shared" si="17"/>
        <v>494389</v>
      </c>
      <c r="L289" s="27">
        <f t="shared" si="18"/>
        <v>-0.4</v>
      </c>
      <c r="M289" s="3">
        <v>20.93</v>
      </c>
      <c r="N289" s="29">
        <f t="shared" si="19"/>
        <v>-0.3761121</v>
      </c>
      <c r="O289" s="3">
        <v>-1.52</v>
      </c>
      <c r="P289" s="3" t="str">
        <f ca="1">IF(COUNTIF(股期對照!A:A,持股比率!B289)=2,B289&amp;"-m",IF(COUNTIF(股期對照!A:A,持股比率!B289)=1,B289&amp;"-F",B289))</f>
        <v>台船</v>
      </c>
      <c r="Q289" s="3" t="s">
        <v>6585</v>
      </c>
      <c r="T289" s="1" t="s">
        <v>283</v>
      </c>
      <c r="U289" s="1" t="s">
        <v>2045</v>
      </c>
      <c r="V289" s="1">
        <v>3.54</v>
      </c>
      <c r="W289" s="1">
        <v>0</v>
      </c>
      <c r="X289" s="1">
        <v>0.02</v>
      </c>
      <c r="Y289" s="1">
        <v>42.88</v>
      </c>
      <c r="Z289" s="1">
        <v>53.559999999999995</v>
      </c>
      <c r="AA289" s="1">
        <v>289</v>
      </c>
      <c r="AB289" s="1">
        <v>9230554.9299999997</v>
      </c>
      <c r="AC289" s="1">
        <v>-1797</v>
      </c>
      <c r="AD289" s="1">
        <v>494389</v>
      </c>
      <c r="AE289" s="1">
        <v>-0.4</v>
      </c>
      <c r="AF289" s="1">
        <v>20.93</v>
      </c>
      <c r="AG289" s="1">
        <v>-0.3761121</v>
      </c>
      <c r="AH289" s="1">
        <v>-1.52</v>
      </c>
      <c r="AI289" s="1" t="s">
        <v>2045</v>
      </c>
      <c r="AJ289" s="1" t="s">
        <v>3540</v>
      </c>
    </row>
    <row r="290" spans="1:36" x14ac:dyDescent="0.25">
      <c r="A290" s="2" t="s">
        <v>284</v>
      </c>
      <c r="B290" s="3" t="s">
        <v>5208</v>
      </c>
      <c r="C290" s="3">
        <v>0.57999999999999996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74.650000000000006</v>
      </c>
      <c r="H290" s="1">
        <f>MATCH(持股比率!A290,董監!A:A,0)</f>
        <v>290</v>
      </c>
      <c r="I290" s="3">
        <v>4199819.63</v>
      </c>
      <c r="J290" s="3">
        <v>368</v>
      </c>
      <c r="K290" s="28">
        <f t="shared" si="17"/>
        <v>313517</v>
      </c>
      <c r="L290" s="27">
        <f t="shared" si="18"/>
        <v>0.1</v>
      </c>
      <c r="M290" s="3">
        <v>50.75</v>
      </c>
      <c r="N290" s="29">
        <f t="shared" si="19"/>
        <v>0.18676000000000001</v>
      </c>
      <c r="O290" s="3">
        <v>-12.54</v>
      </c>
      <c r="P290" s="3" t="str">
        <f ca="1">IF(COUNTIF(股期對照!A:A,持股比率!B290)=2,B290&amp;"-m",IF(COUNTIF(股期對照!A:A,持股比率!B290)=1,B290&amp;"-F",B290))</f>
        <v>長榮鋼</v>
      </c>
      <c r="Q290" s="3" t="s">
        <v>4749</v>
      </c>
      <c r="T290" s="1" t="s">
        <v>284</v>
      </c>
      <c r="U290" s="1" t="s">
        <v>2046</v>
      </c>
      <c r="V290" s="1">
        <v>0.57999999999999996</v>
      </c>
      <c r="W290" s="1">
        <v>0</v>
      </c>
      <c r="X290" s="1">
        <v>0</v>
      </c>
      <c r="Y290" s="1">
        <v>24.77</v>
      </c>
      <c r="Z290" s="1">
        <v>74.650000000000006</v>
      </c>
      <c r="AA290" s="1">
        <v>290</v>
      </c>
      <c r="AB290" s="1">
        <v>4199819.63</v>
      </c>
      <c r="AC290" s="1">
        <v>368</v>
      </c>
      <c r="AD290" s="1">
        <v>313517</v>
      </c>
      <c r="AE290" s="1">
        <v>0.1</v>
      </c>
      <c r="AF290" s="1">
        <v>50.75</v>
      </c>
      <c r="AG290" s="1">
        <v>0.18676000000000001</v>
      </c>
      <c r="AH290" s="1">
        <v>-12.54</v>
      </c>
      <c r="AI290" s="1" t="s">
        <v>2046</v>
      </c>
      <c r="AJ290" s="1" t="s">
        <v>3526</v>
      </c>
    </row>
    <row r="291" spans="1:36" x14ac:dyDescent="0.25">
      <c r="A291" s="2" t="s">
        <v>285</v>
      </c>
      <c r="B291" s="3" t="s">
        <v>5209</v>
      </c>
      <c r="C291" s="3">
        <v>0.21</v>
      </c>
      <c r="D291" s="3">
        <v>0.04</v>
      </c>
      <c r="E291" s="3">
        <v>0.01</v>
      </c>
      <c r="F291" s="1">
        <f>IF(INDEX(董監!D:D,H291)=0,INDEX(董監!C:C,H291),INDEX(董監!D:D,H291))</f>
        <v>40.909999999999997</v>
      </c>
      <c r="G291" s="1">
        <f t="shared" si="16"/>
        <v>58.830000000000005</v>
      </c>
      <c r="H291" s="1">
        <f>MATCH(持股比率!A291,董監!A:A,0)</f>
        <v>291</v>
      </c>
      <c r="I291" s="3">
        <v>423250</v>
      </c>
      <c r="J291" s="3">
        <v>22</v>
      </c>
      <c r="K291" s="28">
        <f t="shared" si="17"/>
        <v>24900</v>
      </c>
      <c r="L291" s="27">
        <f t="shared" si="18"/>
        <v>0.1</v>
      </c>
      <c r="M291" s="3">
        <v>23.63</v>
      </c>
      <c r="N291" s="29">
        <f t="shared" si="19"/>
        <v>5.1986000000000003E-3</v>
      </c>
      <c r="O291" s="3">
        <v>-7.74</v>
      </c>
      <c r="P291" s="3" t="str">
        <f ca="1">IF(COUNTIF(股期對照!A:A,持股比率!B291)=2,B291&amp;"-m",IF(COUNTIF(股期對照!A:A,持股比率!B291)=1,B291&amp;"-F",B291))</f>
        <v>大甲</v>
      </c>
      <c r="Q291" s="3" t="s">
        <v>4749</v>
      </c>
      <c r="T291" s="1" t="s">
        <v>285</v>
      </c>
      <c r="U291" s="1" t="s">
        <v>2047</v>
      </c>
      <c r="V291" s="1">
        <v>0.21</v>
      </c>
      <c r="W291" s="1">
        <v>0.04</v>
      </c>
      <c r="X291" s="1">
        <v>0.01</v>
      </c>
      <c r="Y291" s="1">
        <v>40.909999999999997</v>
      </c>
      <c r="Z291" s="1">
        <v>58.830000000000005</v>
      </c>
      <c r="AA291" s="1">
        <v>291</v>
      </c>
      <c r="AB291" s="1">
        <v>423250</v>
      </c>
      <c r="AC291" s="1">
        <v>22</v>
      </c>
      <c r="AD291" s="1">
        <v>24900</v>
      </c>
      <c r="AE291" s="1">
        <v>0.1</v>
      </c>
      <c r="AF291" s="1">
        <v>23.63</v>
      </c>
      <c r="AG291" s="1">
        <v>5.1986000000000003E-3</v>
      </c>
      <c r="AH291" s="1">
        <v>-7.74</v>
      </c>
      <c r="AI291" s="1" t="s">
        <v>2047</v>
      </c>
      <c r="AJ291" s="1" t="s">
        <v>3526</v>
      </c>
    </row>
    <row r="292" spans="1:36" x14ac:dyDescent="0.25">
      <c r="A292" s="2" t="s">
        <v>286</v>
      </c>
      <c r="B292" s="3" t="s">
        <v>5210</v>
      </c>
      <c r="C292" s="3">
        <v>40.86</v>
      </c>
      <c r="D292" s="3">
        <v>0.27</v>
      </c>
      <c r="E292" s="3">
        <v>0.05</v>
      </c>
      <c r="F292" s="1">
        <f>IF(INDEX(董監!D:D,H292)=0,INDEX(董監!C:C,H292),INDEX(董監!D:D,H292))</f>
        <v>87.83</v>
      </c>
      <c r="G292" s="1">
        <f t="shared" si="16"/>
        <v>-29.009999999999991</v>
      </c>
      <c r="H292" s="1">
        <f>MATCH(持股比率!A292,董監!A:A,0)</f>
        <v>292</v>
      </c>
      <c r="I292" s="3">
        <v>3000000</v>
      </c>
      <c r="J292" s="3">
        <v>-203</v>
      </c>
      <c r="K292" s="28">
        <f t="shared" si="17"/>
        <v>-87030</v>
      </c>
      <c r="L292" s="27">
        <f t="shared" si="18"/>
        <v>0.2</v>
      </c>
      <c r="M292" s="3">
        <v>261.64999999999998</v>
      </c>
      <c r="N292" s="29">
        <f t="shared" si="19"/>
        <v>-0.53114949999999994</v>
      </c>
      <c r="O292" s="3">
        <v>-4.16</v>
      </c>
      <c r="P292" s="3" t="str">
        <f ca="1">IF(COUNTIF(股期對照!A:A,持股比率!B292)=2,B292&amp;"-m",IF(COUNTIF(股期對照!A:A,持股比率!B292)=1,B292&amp;"-F",B292))</f>
        <v>裕日車</v>
      </c>
      <c r="Q292" s="3" t="s">
        <v>6586</v>
      </c>
      <c r="T292" s="1" t="s">
        <v>286</v>
      </c>
      <c r="U292" s="1" t="s">
        <v>2048</v>
      </c>
      <c r="V292" s="1">
        <v>40.86</v>
      </c>
      <c r="W292" s="1">
        <v>0.27</v>
      </c>
      <c r="X292" s="1">
        <v>0.05</v>
      </c>
      <c r="Y292" s="1">
        <v>87.83</v>
      </c>
      <c r="Z292" s="1">
        <v>-29.009999999999991</v>
      </c>
      <c r="AA292" s="1">
        <v>292</v>
      </c>
      <c r="AB292" s="1">
        <v>3000000</v>
      </c>
      <c r="AC292" s="1">
        <v>-203</v>
      </c>
      <c r="AD292" s="1">
        <v>-87030</v>
      </c>
      <c r="AE292" s="1">
        <v>0.2</v>
      </c>
      <c r="AF292" s="1">
        <v>261.64999999999998</v>
      </c>
      <c r="AG292" s="1">
        <v>-0.53114949999999994</v>
      </c>
      <c r="AH292" s="1">
        <v>-4.16</v>
      </c>
      <c r="AI292" s="1" t="s">
        <v>2048</v>
      </c>
      <c r="AJ292" s="1" t="s">
        <v>3539</v>
      </c>
    </row>
    <row r="293" spans="1:36" x14ac:dyDescent="0.25">
      <c r="A293" s="2" t="s">
        <v>287</v>
      </c>
      <c r="B293" s="3" t="s">
        <v>5211</v>
      </c>
      <c r="C293" s="3">
        <v>5.1100000000000003</v>
      </c>
      <c r="D293" s="3">
        <v>0.15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68.45</v>
      </c>
      <c r="H293" s="1">
        <f>MATCH(持股比率!A293,董監!A:A,0)</f>
        <v>293</v>
      </c>
      <c r="I293" s="3">
        <v>757802.81</v>
      </c>
      <c r="J293" s="3">
        <v>120</v>
      </c>
      <c r="K293" s="28">
        <f t="shared" si="17"/>
        <v>51872</v>
      </c>
      <c r="L293" s="27">
        <f t="shared" si="18"/>
        <v>0.2</v>
      </c>
      <c r="M293" s="3">
        <v>70.150000000000006</v>
      </c>
      <c r="N293" s="29">
        <f t="shared" si="19"/>
        <v>8.4180000000000005E-2</v>
      </c>
      <c r="O293" s="3">
        <v>-4.1100000000000003</v>
      </c>
      <c r="P293" s="3" t="str">
        <f ca="1">IF(COUNTIF(股期對照!A:A,持股比率!B293)=2,B293&amp;"-m",IF(COUNTIF(股期對照!A:A,持股比率!B293)=1,B293&amp;"-F",B293))</f>
        <v>劍麟</v>
      </c>
      <c r="Q293" s="3" t="s">
        <v>4741</v>
      </c>
      <c r="T293" s="1" t="s">
        <v>287</v>
      </c>
      <c r="U293" s="1" t="s">
        <v>2049</v>
      </c>
      <c r="V293" s="1">
        <v>5.1100000000000003</v>
      </c>
      <c r="W293" s="1">
        <v>0.15</v>
      </c>
      <c r="X293" s="1">
        <v>0.71</v>
      </c>
      <c r="Y293" s="1">
        <v>25.58</v>
      </c>
      <c r="Z293" s="1">
        <v>68.45</v>
      </c>
      <c r="AA293" s="1">
        <v>293</v>
      </c>
      <c r="AB293" s="1">
        <v>757802.81</v>
      </c>
      <c r="AC293" s="1">
        <v>120</v>
      </c>
      <c r="AD293" s="1">
        <v>51872</v>
      </c>
      <c r="AE293" s="1">
        <v>0.2</v>
      </c>
      <c r="AF293" s="1">
        <v>70.150000000000006</v>
      </c>
      <c r="AG293" s="1">
        <v>8.4180000000000005E-2</v>
      </c>
      <c r="AH293" s="1">
        <v>-4.1100000000000003</v>
      </c>
      <c r="AI293" s="1" t="s">
        <v>2049</v>
      </c>
      <c r="AJ293" s="1" t="s">
        <v>3520</v>
      </c>
    </row>
    <row r="294" spans="1:36" x14ac:dyDescent="0.25">
      <c r="A294" s="2" t="s">
        <v>288</v>
      </c>
      <c r="B294" s="3" t="s">
        <v>5212</v>
      </c>
      <c r="C294" s="3">
        <v>0.67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79.92</v>
      </c>
      <c r="H294" s="1">
        <f>MATCH(持股比率!A294,董監!A:A,0)</f>
        <v>294</v>
      </c>
      <c r="I294" s="3">
        <v>399131.94</v>
      </c>
      <c r="J294" s="3">
        <v>-54</v>
      </c>
      <c r="K294" s="28">
        <f t="shared" si="17"/>
        <v>31899</v>
      </c>
      <c r="L294" s="27">
        <f t="shared" si="18"/>
        <v>-0.2</v>
      </c>
      <c r="M294" s="3">
        <v>15.27</v>
      </c>
      <c r="N294" s="29">
        <f t="shared" si="19"/>
        <v>-8.2457999999999993E-3</v>
      </c>
      <c r="O294" s="3">
        <v>-0.91</v>
      </c>
      <c r="P294" s="3" t="str">
        <f ca="1">IF(COUNTIF(股期對照!A:A,持股比率!B294)=2,B294&amp;"-m",IF(COUNTIF(股期對照!A:A,持股比率!B294)=1,B294&amp;"-F",B294))</f>
        <v>泰茂</v>
      </c>
      <c r="Q294" s="3" t="s">
        <v>6542</v>
      </c>
      <c r="T294" s="1" t="s">
        <v>288</v>
      </c>
      <c r="U294" s="1" t="s">
        <v>2050</v>
      </c>
      <c r="V294" s="1">
        <v>0.67</v>
      </c>
      <c r="W294" s="1">
        <v>0</v>
      </c>
      <c r="X294" s="1">
        <v>0</v>
      </c>
      <c r="Y294" s="1">
        <v>19.41</v>
      </c>
      <c r="Z294" s="1">
        <v>79.92</v>
      </c>
      <c r="AA294" s="1">
        <v>294</v>
      </c>
      <c r="AB294" s="1">
        <v>399131.94</v>
      </c>
      <c r="AC294" s="1">
        <v>-54</v>
      </c>
      <c r="AD294" s="1">
        <v>31899</v>
      </c>
      <c r="AE294" s="1">
        <v>-0.2</v>
      </c>
      <c r="AF294" s="1">
        <v>15.27</v>
      </c>
      <c r="AG294" s="1">
        <v>-8.2457999999999993E-3</v>
      </c>
      <c r="AH294" s="1">
        <v>-0.91</v>
      </c>
      <c r="AI294" s="1" t="s">
        <v>2050</v>
      </c>
      <c r="AJ294" s="1" t="s">
        <v>3520</v>
      </c>
    </row>
    <row r="295" spans="1:36" x14ac:dyDescent="0.25">
      <c r="A295" s="2" t="s">
        <v>289</v>
      </c>
      <c r="B295" s="3" t="s">
        <v>5213</v>
      </c>
      <c r="C295" s="3">
        <v>9.35</v>
      </c>
      <c r="D295" s="3">
        <v>1.24</v>
      </c>
      <c r="E295" s="3">
        <v>0.25</v>
      </c>
      <c r="F295" s="1">
        <f>IF(INDEX(董監!D:D,H295)=0,INDEX(董監!C:C,H295),INDEX(董監!D:D,H295))</f>
        <v>23.49</v>
      </c>
      <c r="G295" s="1">
        <f t="shared" si="16"/>
        <v>65.67</v>
      </c>
      <c r="H295" s="1">
        <f>MATCH(持股比率!A295,董監!A:A,0)</f>
        <v>295</v>
      </c>
      <c r="I295" s="3">
        <v>1219166.6499999999</v>
      </c>
      <c r="J295" s="3">
        <v>1608</v>
      </c>
      <c r="K295" s="28">
        <f t="shared" si="17"/>
        <v>80063</v>
      </c>
      <c r="L295" s="27">
        <f t="shared" si="18"/>
        <v>2</v>
      </c>
      <c r="M295" s="3">
        <v>192.92</v>
      </c>
      <c r="N295" s="29">
        <f t="shared" si="19"/>
        <v>3.1021535999999998</v>
      </c>
      <c r="O295" s="3">
        <v>-6.53</v>
      </c>
      <c r="P295" s="3" t="str">
        <f ca="1">IF(COUNTIF(股期對照!A:A,持股比率!B295)=2,B295&amp;"-m",IF(COUNTIF(股期對照!A:A,持股比率!B295)=1,B295&amp;"-F",B295))</f>
        <v>為升-F</v>
      </c>
      <c r="Q295" s="3" t="s">
        <v>4741</v>
      </c>
      <c r="T295" s="1" t="s">
        <v>289</v>
      </c>
      <c r="U295" s="1" t="s">
        <v>2051</v>
      </c>
      <c r="V295" s="1">
        <v>9.35</v>
      </c>
      <c r="W295" s="1">
        <v>1.24</v>
      </c>
      <c r="X295" s="1">
        <v>0.25</v>
      </c>
      <c r="Y295" s="1">
        <v>23.49</v>
      </c>
      <c r="Z295" s="1">
        <v>65.67</v>
      </c>
      <c r="AA295" s="1">
        <v>295</v>
      </c>
      <c r="AB295" s="1">
        <v>1219166.6499999999</v>
      </c>
      <c r="AC295" s="1">
        <v>1608</v>
      </c>
      <c r="AD295" s="1">
        <v>80063</v>
      </c>
      <c r="AE295" s="1">
        <v>2</v>
      </c>
      <c r="AF295" s="1">
        <v>192.92</v>
      </c>
      <c r="AG295" s="1">
        <v>3.1021535999999998</v>
      </c>
      <c r="AH295" s="1">
        <v>-6.53</v>
      </c>
      <c r="AI295" s="1" t="s">
        <v>4334</v>
      </c>
      <c r="AJ295" s="1" t="s">
        <v>3520</v>
      </c>
    </row>
    <row r="296" spans="1:36" x14ac:dyDescent="0.25">
      <c r="A296" s="2" t="s">
        <v>290</v>
      </c>
      <c r="B296" s="3" t="s">
        <v>5214</v>
      </c>
      <c r="C296" s="3">
        <v>17.55</v>
      </c>
      <c r="D296" s="3">
        <v>6.26</v>
      </c>
      <c r="E296" s="3">
        <v>0</v>
      </c>
      <c r="F296" s="1">
        <f>IF(INDEX(董監!D:D,H296)=0,INDEX(董監!C:C,H296),INDEX(董監!D:D,H296))</f>
        <v>9.91</v>
      </c>
      <c r="G296" s="1">
        <f t="shared" si="16"/>
        <v>66.28</v>
      </c>
      <c r="H296" s="1">
        <f>MATCH(持股比率!A296,董監!A:A,0)</f>
        <v>296</v>
      </c>
      <c r="I296" s="3">
        <v>602880.89</v>
      </c>
      <c r="J296" s="3">
        <v>-947</v>
      </c>
      <c r="K296" s="28">
        <f t="shared" si="17"/>
        <v>39959</v>
      </c>
      <c r="L296" s="27">
        <f t="shared" si="18"/>
        <v>-2.4</v>
      </c>
      <c r="M296" s="3">
        <v>104.47</v>
      </c>
      <c r="N296" s="29">
        <f t="shared" si="19"/>
        <v>-0.98933090000000001</v>
      </c>
      <c r="O296" s="3">
        <v>-10.25</v>
      </c>
      <c r="P296" s="3" t="str">
        <f ca="1">IF(COUNTIF(股期對照!A:A,持股比率!B296)=2,B296&amp;"-m",IF(COUNTIF(股期對照!A:A,持股比率!B296)=1,B296&amp;"-F",B296))</f>
        <v>宇隆</v>
      </c>
      <c r="Q296" s="3" t="s">
        <v>4741</v>
      </c>
      <c r="T296" s="1" t="s">
        <v>290</v>
      </c>
      <c r="U296" s="1" t="s">
        <v>2052</v>
      </c>
      <c r="V296" s="1">
        <v>17.55</v>
      </c>
      <c r="W296" s="1">
        <v>6.26</v>
      </c>
      <c r="X296" s="1">
        <v>0</v>
      </c>
      <c r="Y296" s="1">
        <v>9.91</v>
      </c>
      <c r="Z296" s="1">
        <v>66.28</v>
      </c>
      <c r="AA296" s="1">
        <v>296</v>
      </c>
      <c r="AB296" s="1">
        <v>602880.89</v>
      </c>
      <c r="AC296" s="1">
        <v>-947</v>
      </c>
      <c r="AD296" s="1">
        <v>39959</v>
      </c>
      <c r="AE296" s="1">
        <v>-2.4</v>
      </c>
      <c r="AF296" s="1">
        <v>104.47</v>
      </c>
      <c r="AG296" s="1">
        <v>-0.98933090000000001</v>
      </c>
      <c r="AH296" s="1">
        <v>-10.25</v>
      </c>
      <c r="AI296" s="1" t="s">
        <v>2052</v>
      </c>
      <c r="AJ296" s="1" t="s">
        <v>3520</v>
      </c>
    </row>
    <row r="297" spans="1:36" x14ac:dyDescent="0.25">
      <c r="A297" s="2" t="s">
        <v>291</v>
      </c>
      <c r="B297" s="3" t="s">
        <v>5215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3">
        <v>11</v>
      </c>
      <c r="K297" s="28">
        <f t="shared" si="17"/>
        <v>21667</v>
      </c>
      <c r="L297" s="27">
        <f t="shared" si="18"/>
        <v>0.1</v>
      </c>
      <c r="M297" s="3">
        <v>41.9</v>
      </c>
      <c r="N297" s="29">
        <f t="shared" si="19"/>
        <v>4.6089999999999994E-3</v>
      </c>
      <c r="O297" s="3">
        <v>1.07</v>
      </c>
      <c r="P297" s="3" t="str">
        <f ca="1">IF(COUNTIF(股期對照!A:A,持股比率!B297)=2,B297&amp;"-m",IF(COUNTIF(股期對照!A:A,持股比率!B297)=1,B297&amp;"-F",B297))</f>
        <v>謚源</v>
      </c>
      <c r="Q297" s="3" t="s">
        <v>4741</v>
      </c>
      <c r="T297" s="1" t="s">
        <v>291</v>
      </c>
      <c r="U297" s="1" t="s">
        <v>2053</v>
      </c>
      <c r="V297" s="1">
        <v>0.06</v>
      </c>
      <c r="W297" s="1">
        <v>0</v>
      </c>
      <c r="X297" s="1">
        <v>0</v>
      </c>
      <c r="Y297" s="1">
        <v>39.549999999999997</v>
      </c>
      <c r="Z297" s="1">
        <v>60.39</v>
      </c>
      <c r="AA297" s="1">
        <v>297</v>
      </c>
      <c r="AB297" s="1">
        <v>358780</v>
      </c>
      <c r="AC297" s="1">
        <v>11</v>
      </c>
      <c r="AD297" s="1">
        <v>21667</v>
      </c>
      <c r="AE297" s="1">
        <v>0.1</v>
      </c>
      <c r="AF297" s="1">
        <v>41.9</v>
      </c>
      <c r="AG297" s="1">
        <v>4.6089999999999994E-3</v>
      </c>
      <c r="AH297" s="1">
        <v>1.07</v>
      </c>
      <c r="AI297" s="1" t="s">
        <v>2053</v>
      </c>
      <c r="AJ297" s="1" t="s">
        <v>3520</v>
      </c>
    </row>
    <row r="298" spans="1:36" x14ac:dyDescent="0.25">
      <c r="A298" s="2" t="s">
        <v>292</v>
      </c>
      <c r="B298" s="3" t="s">
        <v>5216</v>
      </c>
      <c r="C298" s="3">
        <v>34.22</v>
      </c>
      <c r="D298" s="3">
        <v>0.67</v>
      </c>
      <c r="E298" s="3">
        <v>0.03</v>
      </c>
      <c r="F298" s="1">
        <f>IF(INDEX(董監!D:D,H298)=0,INDEX(董監!C:C,H298),INDEX(董監!D:D,H298))</f>
        <v>24.39</v>
      </c>
      <c r="G298" s="1">
        <f t="shared" si="16"/>
        <v>40.69</v>
      </c>
      <c r="H298" s="1">
        <f>MATCH(持股比率!A298,董監!A:A,0)</f>
        <v>298</v>
      </c>
      <c r="I298" s="3">
        <v>457597.03</v>
      </c>
      <c r="J298" s="3">
        <v>-27</v>
      </c>
      <c r="K298" s="28">
        <f t="shared" si="17"/>
        <v>18620</v>
      </c>
      <c r="L298" s="27">
        <f t="shared" si="18"/>
        <v>-0.1</v>
      </c>
      <c r="M298" s="3">
        <v>24.52</v>
      </c>
      <c r="N298" s="29">
        <f t="shared" si="19"/>
        <v>-6.6203999999999994E-3</v>
      </c>
      <c r="O298" s="3">
        <v>-5.43</v>
      </c>
      <c r="P298" s="3" t="str">
        <f ca="1">IF(COUNTIF(股期對照!A:A,持股比率!B298)=2,B298&amp;"-m",IF(COUNTIF(股期對照!A:A,持股比率!B298)=1,B298&amp;"-F",B298))</f>
        <v>百達-KY</v>
      </c>
      <c r="Q298" s="3" t="s">
        <v>6557</v>
      </c>
      <c r="T298" s="1" t="s">
        <v>292</v>
      </c>
      <c r="U298" s="1" t="s">
        <v>2054</v>
      </c>
      <c r="V298" s="1">
        <v>34.22</v>
      </c>
      <c r="W298" s="1">
        <v>0.67</v>
      </c>
      <c r="X298" s="1">
        <v>0.03</v>
      </c>
      <c r="Y298" s="1">
        <v>24.39</v>
      </c>
      <c r="Z298" s="1">
        <v>40.69</v>
      </c>
      <c r="AA298" s="1">
        <v>298</v>
      </c>
      <c r="AB298" s="1">
        <v>457597.03</v>
      </c>
      <c r="AC298" s="1">
        <v>-27</v>
      </c>
      <c r="AD298" s="1">
        <v>18620</v>
      </c>
      <c r="AE298" s="1">
        <v>-0.1</v>
      </c>
      <c r="AF298" s="1">
        <v>24.52</v>
      </c>
      <c r="AG298" s="1">
        <v>-6.6203999999999994E-3</v>
      </c>
      <c r="AH298" s="1">
        <v>-5.43</v>
      </c>
      <c r="AI298" s="1" t="s">
        <v>2054</v>
      </c>
      <c r="AJ298" s="1" t="s">
        <v>3520</v>
      </c>
    </row>
    <row r="299" spans="1:36" x14ac:dyDescent="0.25">
      <c r="A299" s="2" t="s">
        <v>293</v>
      </c>
      <c r="B299" s="3" t="s">
        <v>4609</v>
      </c>
      <c r="C299" s="3">
        <v>77.02</v>
      </c>
      <c r="D299" s="3">
        <v>1.1100000000000001</v>
      </c>
      <c r="E299" s="3">
        <v>0.01</v>
      </c>
      <c r="F299" s="1">
        <f>IF(INDEX(董監!D:D,H299)=0,INDEX(董監!C:C,H299),INDEX(董監!D:D,H299))</f>
        <v>39.07</v>
      </c>
      <c r="G299" s="1">
        <f t="shared" si="16"/>
        <v>-17.210000000000008</v>
      </c>
      <c r="H299" s="1">
        <f>MATCH(持股比率!A299,董監!A:A,0)</f>
        <v>299</v>
      </c>
      <c r="I299" s="3">
        <v>1180070</v>
      </c>
      <c r="J299" s="3">
        <v>239</v>
      </c>
      <c r="K299" s="28">
        <f t="shared" si="17"/>
        <v>-20309</v>
      </c>
      <c r="L299" s="27">
        <f t="shared" si="18"/>
        <v>-1.2</v>
      </c>
      <c r="M299" s="3">
        <v>87.48</v>
      </c>
      <c r="N299" s="29">
        <f t="shared" si="19"/>
        <v>0.20907720000000002</v>
      </c>
      <c r="O299" s="3">
        <v>1.78</v>
      </c>
      <c r="P299" s="3" t="str">
        <f ca="1">IF(COUNTIF(股期對照!A:A,持股比率!B299)=2,B299&amp;"-m",IF(COUNTIF(股期對照!A:A,持股比率!B299)=1,B299&amp;"-F",B299))</f>
        <v>英利-KY</v>
      </c>
      <c r="Q299" s="3" t="s">
        <v>4741</v>
      </c>
      <c r="T299" s="1" t="s">
        <v>293</v>
      </c>
      <c r="U299" s="1" t="s">
        <v>2055</v>
      </c>
      <c r="V299" s="1">
        <v>77.02</v>
      </c>
      <c r="W299" s="1">
        <v>1.1100000000000001</v>
      </c>
      <c r="X299" s="1">
        <v>0.01</v>
      </c>
      <c r="Y299" s="1">
        <v>39.07</v>
      </c>
      <c r="Z299" s="1">
        <v>-17.210000000000008</v>
      </c>
      <c r="AA299" s="1">
        <v>299</v>
      </c>
      <c r="AB299" s="1">
        <v>1180070</v>
      </c>
      <c r="AC299" s="1">
        <v>239</v>
      </c>
      <c r="AD299" s="1">
        <v>-20309</v>
      </c>
      <c r="AE299" s="1">
        <v>-1.2</v>
      </c>
      <c r="AF299" s="1">
        <v>87.48</v>
      </c>
      <c r="AG299" s="1">
        <v>0.20907720000000002</v>
      </c>
      <c r="AH299" s="1">
        <v>1.78</v>
      </c>
      <c r="AI299" s="1" t="s">
        <v>2055</v>
      </c>
      <c r="AJ299" s="1" t="s">
        <v>3520</v>
      </c>
    </row>
    <row r="300" spans="1:36" x14ac:dyDescent="0.25">
      <c r="A300" s="2" t="s">
        <v>294</v>
      </c>
      <c r="B300" s="3" t="s">
        <v>5217</v>
      </c>
      <c r="C300" s="3">
        <v>22.35</v>
      </c>
      <c r="D300" s="3">
        <v>0.03</v>
      </c>
      <c r="E300" s="3">
        <v>0</v>
      </c>
      <c r="F300" s="1">
        <f>IF(INDEX(董監!D:D,H300)=0,INDEX(董監!C:C,H300),INDEX(董監!D:D,H300))</f>
        <v>12.67</v>
      </c>
      <c r="G300" s="1">
        <f t="shared" si="16"/>
        <v>64.949999999999989</v>
      </c>
      <c r="H300" s="1">
        <f>MATCH(持股比率!A300,董監!A:A,0)</f>
        <v>300</v>
      </c>
      <c r="I300" s="3">
        <v>896023.06</v>
      </c>
      <c r="J300" s="3">
        <v>-231</v>
      </c>
      <c r="K300" s="28">
        <f t="shared" si="17"/>
        <v>58197</v>
      </c>
      <c r="L300" s="27">
        <f t="shared" si="18"/>
        <v>-0.4</v>
      </c>
      <c r="M300" s="3">
        <v>51.58</v>
      </c>
      <c r="N300" s="29">
        <f t="shared" si="19"/>
        <v>-0.1191498</v>
      </c>
      <c r="O300" s="3">
        <v>-9.27</v>
      </c>
      <c r="P300" s="3" t="str">
        <f ca="1">IF(COUNTIF(股期對照!A:A,持股比率!B300)=2,B300&amp;"-m",IF(COUNTIF(股期對照!A:A,持股比率!B300)=1,B300&amp;"-F",B300))</f>
        <v>艾姆勒</v>
      </c>
      <c r="Q300" s="3" t="s">
        <v>6557</v>
      </c>
      <c r="T300" s="1" t="s">
        <v>294</v>
      </c>
      <c r="U300" s="1" t="s">
        <v>2056</v>
      </c>
      <c r="V300" s="1">
        <v>22.35</v>
      </c>
      <c r="W300" s="1">
        <v>0.03</v>
      </c>
      <c r="X300" s="1">
        <v>0</v>
      </c>
      <c r="Y300" s="1">
        <v>12.67</v>
      </c>
      <c r="Z300" s="1">
        <v>64.949999999999989</v>
      </c>
      <c r="AA300" s="1">
        <v>300</v>
      </c>
      <c r="AB300" s="1">
        <v>896023.06</v>
      </c>
      <c r="AC300" s="1">
        <v>-231</v>
      </c>
      <c r="AD300" s="1">
        <v>58197</v>
      </c>
      <c r="AE300" s="1">
        <v>-0.4</v>
      </c>
      <c r="AF300" s="1">
        <v>51.58</v>
      </c>
      <c r="AG300" s="1">
        <v>-0.1191498</v>
      </c>
      <c r="AH300" s="1">
        <v>-9.27</v>
      </c>
      <c r="AI300" s="1" t="s">
        <v>2056</v>
      </c>
      <c r="AJ300" s="1" t="s">
        <v>3520</v>
      </c>
    </row>
    <row r="301" spans="1:36" x14ac:dyDescent="0.25">
      <c r="A301" s="2" t="s">
        <v>295</v>
      </c>
      <c r="B301" s="3" t="s">
        <v>5218</v>
      </c>
      <c r="C301" s="3">
        <v>44.06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16"/>
        <v>29.14</v>
      </c>
      <c r="H301" s="1">
        <f>MATCH(持股比率!A301,董監!A:A,0)</f>
        <v>301</v>
      </c>
      <c r="I301" s="3">
        <v>456685.29</v>
      </c>
      <c r="J301" s="3">
        <v>-22</v>
      </c>
      <c r="K301" s="28">
        <f t="shared" si="17"/>
        <v>13308</v>
      </c>
      <c r="L301" s="27">
        <f t="shared" si="18"/>
        <v>-0.2</v>
      </c>
      <c r="M301" s="3">
        <v>9.6999999999999993</v>
      </c>
      <c r="N301" s="29">
        <f t="shared" si="19"/>
        <v>-2.1339999999999996E-3</v>
      </c>
      <c r="O301" s="3">
        <v>-4.72</v>
      </c>
      <c r="P301" s="3" t="str">
        <f ca="1">IF(COUNTIF(股期對照!A:A,持股比率!B301)=2,B301&amp;"-m",IF(COUNTIF(股期對照!A:A,持股比率!B301)=1,B301&amp;"-F",B301))</f>
        <v>宏旭-KY</v>
      </c>
      <c r="Q301" s="3" t="s">
        <v>6557</v>
      </c>
      <c r="T301" s="1" t="s">
        <v>295</v>
      </c>
      <c r="U301" s="1" t="s">
        <v>2057</v>
      </c>
      <c r="V301" s="1">
        <v>44.06</v>
      </c>
      <c r="W301" s="1">
        <v>0</v>
      </c>
      <c r="X301" s="1">
        <v>0.05</v>
      </c>
      <c r="Y301" s="1">
        <v>26.75</v>
      </c>
      <c r="Z301" s="1">
        <v>29.14</v>
      </c>
      <c r="AA301" s="1">
        <v>301</v>
      </c>
      <c r="AB301" s="1">
        <v>456685.29</v>
      </c>
      <c r="AC301" s="1">
        <v>-22</v>
      </c>
      <c r="AD301" s="1">
        <v>13308</v>
      </c>
      <c r="AE301" s="1">
        <v>-0.2</v>
      </c>
      <c r="AF301" s="1">
        <v>9.6999999999999993</v>
      </c>
      <c r="AG301" s="1">
        <v>-2.1339999999999996E-3</v>
      </c>
      <c r="AH301" s="1">
        <v>-4.72</v>
      </c>
      <c r="AI301" s="1" t="s">
        <v>2057</v>
      </c>
      <c r="AJ301" s="1" t="s">
        <v>3520</v>
      </c>
    </row>
    <row r="302" spans="1:36" x14ac:dyDescent="0.25">
      <c r="A302" s="2" t="s">
        <v>296</v>
      </c>
      <c r="B302" s="3" t="s">
        <v>5219</v>
      </c>
      <c r="C302" s="3">
        <v>0.43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72.55</v>
      </c>
      <c r="H302" s="1">
        <f>MATCH(持股比率!A302,董監!A:A,0)</f>
        <v>302</v>
      </c>
      <c r="I302" s="3">
        <v>807087.35</v>
      </c>
      <c r="J302" s="3">
        <v>-10</v>
      </c>
      <c r="K302" s="28">
        <f t="shared" si="17"/>
        <v>58554</v>
      </c>
      <c r="L302" s="27">
        <f t="shared" si="18"/>
        <v>0</v>
      </c>
      <c r="M302" s="3">
        <v>221.04</v>
      </c>
      <c r="N302" s="29">
        <f t="shared" si="19"/>
        <v>-2.2104000000000002E-2</v>
      </c>
      <c r="O302" s="3">
        <v>-7.29</v>
      </c>
      <c r="P302" s="3" t="str">
        <f ca="1">IF(COUNTIF(股期對照!A:A,持股比率!B302)=2,B302&amp;"-m",IF(COUNTIF(股期對照!A:A,持股比率!B302)=1,B302&amp;"-F",B302))</f>
        <v>汎德永業</v>
      </c>
      <c r="Q302" s="3" t="s">
        <v>6586</v>
      </c>
      <c r="T302" s="1" t="s">
        <v>296</v>
      </c>
      <c r="U302" s="1" t="s">
        <v>2058</v>
      </c>
      <c r="V302" s="1">
        <v>0.43</v>
      </c>
      <c r="W302" s="1">
        <v>0</v>
      </c>
      <c r="X302" s="1">
        <v>0</v>
      </c>
      <c r="Y302" s="1">
        <v>27.02</v>
      </c>
      <c r="Z302" s="1">
        <v>72.55</v>
      </c>
      <c r="AA302" s="1">
        <v>302</v>
      </c>
      <c r="AB302" s="1">
        <v>807087.35</v>
      </c>
      <c r="AC302" s="1">
        <v>-10</v>
      </c>
      <c r="AD302" s="1">
        <v>58554</v>
      </c>
      <c r="AE302" s="1">
        <v>0</v>
      </c>
      <c r="AF302" s="1">
        <v>221.04</v>
      </c>
      <c r="AG302" s="1">
        <v>-2.2104000000000002E-2</v>
      </c>
      <c r="AH302" s="1">
        <v>-7.29</v>
      </c>
      <c r="AI302" s="1" t="s">
        <v>2058</v>
      </c>
      <c r="AJ302" s="1" t="s">
        <v>3539</v>
      </c>
    </row>
    <row r="303" spans="1:36" x14ac:dyDescent="0.25">
      <c r="A303" s="2" t="s">
        <v>297</v>
      </c>
      <c r="B303" s="3" t="s">
        <v>5220</v>
      </c>
      <c r="C303" s="3">
        <v>50.79</v>
      </c>
      <c r="D303" s="3">
        <v>1.83</v>
      </c>
      <c r="E303" s="3">
        <v>2.88</v>
      </c>
      <c r="F303" s="1">
        <f>IF(INDEX(董監!D:D,H303)=0,INDEX(董監!C:C,H303),INDEX(董監!D:D,H303))</f>
        <v>5.97</v>
      </c>
      <c r="G303" s="1">
        <f t="shared" si="16"/>
        <v>38.53</v>
      </c>
      <c r="H303" s="1">
        <f>MATCH(持股比率!A303,董監!A:A,0)</f>
        <v>303</v>
      </c>
      <c r="I303" s="3">
        <v>23508670.32</v>
      </c>
      <c r="J303" s="3">
        <v>-7261</v>
      </c>
      <c r="K303" s="28">
        <f t="shared" si="17"/>
        <v>905789</v>
      </c>
      <c r="L303" s="27">
        <f t="shared" si="18"/>
        <v>-0.8</v>
      </c>
      <c r="M303" s="3">
        <v>62.57</v>
      </c>
      <c r="N303" s="29">
        <f t="shared" si="19"/>
        <v>-4.5432077</v>
      </c>
      <c r="O303" s="3">
        <v>4.29</v>
      </c>
      <c r="P303" s="3" t="str">
        <f ca="1">IF(COUNTIF(股期對照!A:A,持股比率!B303)=2,B303&amp;"-m",IF(COUNTIF(股期對照!A:A,持股比率!B303)=1,B303&amp;"-F",B303))</f>
        <v>光寶科-F</v>
      </c>
      <c r="Q303" s="3" t="s">
        <v>4790</v>
      </c>
      <c r="T303" s="1" t="s">
        <v>297</v>
      </c>
      <c r="U303" s="1" t="s">
        <v>2059</v>
      </c>
      <c r="V303" s="1">
        <v>50.79</v>
      </c>
      <c r="W303" s="1">
        <v>1.83</v>
      </c>
      <c r="X303" s="1">
        <v>2.88</v>
      </c>
      <c r="Y303" s="1">
        <v>5.97</v>
      </c>
      <c r="Z303" s="1">
        <v>38.53</v>
      </c>
      <c r="AA303" s="1">
        <v>303</v>
      </c>
      <c r="AB303" s="1">
        <v>23508670.32</v>
      </c>
      <c r="AC303" s="1">
        <v>-7261</v>
      </c>
      <c r="AD303" s="1">
        <v>905789</v>
      </c>
      <c r="AE303" s="1">
        <v>-0.8</v>
      </c>
      <c r="AF303" s="1">
        <v>62.57</v>
      </c>
      <c r="AG303" s="1">
        <v>-4.5432077</v>
      </c>
      <c r="AH303" s="1">
        <v>4.29</v>
      </c>
      <c r="AI303" s="1" t="s">
        <v>4335</v>
      </c>
      <c r="AJ303" s="1" t="s">
        <v>3541</v>
      </c>
    </row>
    <row r="304" spans="1:36" x14ac:dyDescent="0.25">
      <c r="A304" s="2" t="s">
        <v>298</v>
      </c>
      <c r="B304" s="3" t="s">
        <v>5221</v>
      </c>
      <c r="C304" s="3">
        <v>6.13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67.240000000000009</v>
      </c>
      <c r="H304" s="1">
        <f>MATCH(持股比率!A304,董監!A:A,0)</f>
        <v>304</v>
      </c>
      <c r="I304" s="3">
        <v>1663028.81</v>
      </c>
      <c r="J304" s="3">
        <v>546</v>
      </c>
      <c r="K304" s="28">
        <f t="shared" si="17"/>
        <v>111822</v>
      </c>
      <c r="L304" s="27">
        <f t="shared" si="18"/>
        <v>0.5</v>
      </c>
      <c r="M304" s="3">
        <v>17.010000000000002</v>
      </c>
      <c r="N304" s="29">
        <f t="shared" si="19"/>
        <v>9.2874600000000015E-2</v>
      </c>
      <c r="O304" s="3">
        <v>-13.79</v>
      </c>
      <c r="P304" s="3" t="str">
        <f ca="1">IF(COUNTIF(股期對照!A:A,持股比率!B304)=2,B304&amp;"-m",IF(COUNTIF(股期對照!A:A,持股比率!B304)=1,B304&amp;"-F",B304))</f>
        <v>麗正</v>
      </c>
      <c r="Q304" s="3" t="s">
        <v>4756</v>
      </c>
      <c r="T304" s="1" t="s">
        <v>298</v>
      </c>
      <c r="U304" s="1" t="s">
        <v>2060</v>
      </c>
      <c r="V304" s="1">
        <v>6.13</v>
      </c>
      <c r="W304" s="1">
        <v>0</v>
      </c>
      <c r="X304" s="1">
        <v>0</v>
      </c>
      <c r="Y304" s="1">
        <v>26.63</v>
      </c>
      <c r="Z304" s="1">
        <v>67.240000000000009</v>
      </c>
      <c r="AA304" s="1">
        <v>304</v>
      </c>
      <c r="AB304" s="1">
        <v>1663028.81</v>
      </c>
      <c r="AC304" s="1">
        <v>546</v>
      </c>
      <c r="AD304" s="1">
        <v>111822</v>
      </c>
      <c r="AE304" s="1">
        <v>0.5</v>
      </c>
      <c r="AF304" s="1">
        <v>17.010000000000002</v>
      </c>
      <c r="AG304" s="1">
        <v>9.2874600000000015E-2</v>
      </c>
      <c r="AH304" s="1">
        <v>-13.79</v>
      </c>
      <c r="AI304" s="1" t="s">
        <v>2060</v>
      </c>
      <c r="AJ304" s="1" t="s">
        <v>3542</v>
      </c>
    </row>
    <row r="305" spans="1:36" x14ac:dyDescent="0.25">
      <c r="A305" s="2" t="s">
        <v>299</v>
      </c>
      <c r="B305" s="3" t="s">
        <v>5222</v>
      </c>
      <c r="C305" s="3">
        <v>37.729999999999997</v>
      </c>
      <c r="D305" s="3">
        <v>3.28</v>
      </c>
      <c r="E305" s="3">
        <v>1.26</v>
      </c>
      <c r="F305" s="1">
        <f>IF(INDEX(董監!D:D,H305)=0,INDEX(董監!C:C,H305),INDEX(董監!D:D,H305))</f>
        <v>6.35</v>
      </c>
      <c r="G305" s="1">
        <f t="shared" si="16"/>
        <v>51.38</v>
      </c>
      <c r="H305" s="1">
        <f>MATCH(持股比率!A305,董監!A:A,0)</f>
        <v>305</v>
      </c>
      <c r="I305" s="3">
        <v>124220014.93000001</v>
      </c>
      <c r="J305" s="3">
        <v>-118041</v>
      </c>
      <c r="K305" s="28">
        <f t="shared" si="17"/>
        <v>6382424</v>
      </c>
      <c r="L305" s="27">
        <f t="shared" si="18"/>
        <v>-1.8</v>
      </c>
      <c r="M305" s="3">
        <v>48.43</v>
      </c>
      <c r="N305" s="29">
        <f t="shared" si="19"/>
        <v>-57.167256299999998</v>
      </c>
      <c r="O305" s="3">
        <v>6.94</v>
      </c>
      <c r="P305" s="3" t="str">
        <f ca="1">IF(COUNTIF(股期對照!A:A,持股比率!B305)=2,B305&amp;"-m",IF(COUNTIF(股期對照!A:A,持股比率!B305)=1,B305&amp;"-F",B305))</f>
        <v>聯電-F</v>
      </c>
      <c r="Q305" s="3" t="s">
        <v>6587</v>
      </c>
      <c r="T305" s="1" t="s">
        <v>299</v>
      </c>
      <c r="U305" s="1" t="s">
        <v>2061</v>
      </c>
      <c r="V305" s="1">
        <v>37.729999999999997</v>
      </c>
      <c r="W305" s="1">
        <v>3.28</v>
      </c>
      <c r="X305" s="1">
        <v>1.26</v>
      </c>
      <c r="Y305" s="1">
        <v>6.35</v>
      </c>
      <c r="Z305" s="1">
        <v>51.38</v>
      </c>
      <c r="AA305" s="1">
        <v>305</v>
      </c>
      <c r="AB305" s="1">
        <v>124220014.93000001</v>
      </c>
      <c r="AC305" s="1">
        <v>-118041</v>
      </c>
      <c r="AD305" s="1">
        <v>6382424</v>
      </c>
      <c r="AE305" s="1">
        <v>-1.8</v>
      </c>
      <c r="AF305" s="1">
        <v>48.43</v>
      </c>
      <c r="AG305" s="1">
        <v>-57.167256299999998</v>
      </c>
      <c r="AH305" s="1">
        <v>6.94</v>
      </c>
      <c r="AI305" s="1" t="s">
        <v>4336</v>
      </c>
      <c r="AJ305" s="1" t="s">
        <v>3543</v>
      </c>
    </row>
    <row r="306" spans="1:36" x14ac:dyDescent="0.25">
      <c r="A306" s="2" t="s">
        <v>300</v>
      </c>
      <c r="B306" s="3" t="s">
        <v>5223</v>
      </c>
      <c r="C306" s="3">
        <v>7.09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71.319999999999993</v>
      </c>
      <c r="H306" s="1">
        <f>MATCH(持股比率!A306,董監!A:A,0)</f>
        <v>306</v>
      </c>
      <c r="I306" s="3">
        <v>2056608.27</v>
      </c>
      <c r="J306" s="3">
        <v>1761</v>
      </c>
      <c r="K306" s="28">
        <f t="shared" si="17"/>
        <v>146677</v>
      </c>
      <c r="L306" s="27">
        <f t="shared" si="18"/>
        <v>1.2</v>
      </c>
      <c r="M306" s="3">
        <v>8.49</v>
      </c>
      <c r="N306" s="29">
        <f t="shared" si="19"/>
        <v>0.1495089</v>
      </c>
      <c r="O306" s="3">
        <v>0.43</v>
      </c>
      <c r="P306" s="3" t="str">
        <f ca="1">IF(COUNTIF(股期對照!A:A,持股比率!B306)=2,B306&amp;"-m",IF(COUNTIF(股期對照!A:A,持股比率!B306)=1,B306&amp;"-F",B306))</f>
        <v>全友</v>
      </c>
      <c r="Q306" s="3" t="s">
        <v>6588</v>
      </c>
      <c r="T306" s="1" t="s">
        <v>300</v>
      </c>
      <c r="U306" s="1" t="s">
        <v>2062</v>
      </c>
      <c r="V306" s="1">
        <v>7.09</v>
      </c>
      <c r="W306" s="1">
        <v>0</v>
      </c>
      <c r="X306" s="1">
        <v>0.06</v>
      </c>
      <c r="Y306" s="1">
        <v>21.53</v>
      </c>
      <c r="Z306" s="1">
        <v>71.319999999999993</v>
      </c>
      <c r="AA306" s="1">
        <v>306</v>
      </c>
      <c r="AB306" s="1">
        <v>2056608.27</v>
      </c>
      <c r="AC306" s="1">
        <v>1761</v>
      </c>
      <c r="AD306" s="1">
        <v>146677</v>
      </c>
      <c r="AE306" s="1">
        <v>1.2</v>
      </c>
      <c r="AF306" s="1">
        <v>8.49</v>
      </c>
      <c r="AG306" s="1">
        <v>0.1495089</v>
      </c>
      <c r="AH306" s="1">
        <v>0.43</v>
      </c>
      <c r="AI306" s="1" t="s">
        <v>2062</v>
      </c>
      <c r="AJ306" s="1" t="s">
        <v>3544</v>
      </c>
    </row>
    <row r="307" spans="1:36" x14ac:dyDescent="0.25">
      <c r="A307" s="2" t="s">
        <v>301</v>
      </c>
      <c r="B307" s="3" t="s">
        <v>5224</v>
      </c>
      <c r="C307" s="3">
        <v>69.28</v>
      </c>
      <c r="D307" s="3">
        <v>0.47</v>
      </c>
      <c r="E307" s="3">
        <v>0.23</v>
      </c>
      <c r="F307" s="1">
        <f>IF(INDEX(董監!D:D,H307)=0,INDEX(董監!C:C,H307),INDEX(董監!D:D,H307))</f>
        <v>7.37</v>
      </c>
      <c r="G307" s="1">
        <f t="shared" si="16"/>
        <v>22.649999999999991</v>
      </c>
      <c r="H307" s="1">
        <f>MATCH(持股比率!A307,董監!A:A,0)</f>
        <v>307</v>
      </c>
      <c r="I307" s="3">
        <v>25975433.289999999</v>
      </c>
      <c r="J307" s="3">
        <v>458</v>
      </c>
      <c r="K307" s="28">
        <f t="shared" si="17"/>
        <v>588344</v>
      </c>
      <c r="L307" s="27">
        <f t="shared" si="18"/>
        <v>0.1</v>
      </c>
      <c r="M307" s="3">
        <v>279.27</v>
      </c>
      <c r="N307" s="29">
        <f t="shared" si="19"/>
        <v>1.2790565999999999</v>
      </c>
      <c r="O307" s="3">
        <v>7.56</v>
      </c>
      <c r="P307" s="3" t="str">
        <f ca="1">IF(COUNTIF(股期對照!A:A,持股比率!B307)=2,B307&amp;"-m",IF(COUNTIF(股期對照!A:A,持股比率!B307)=1,B307&amp;"-F",B307))</f>
        <v>台達電-F</v>
      </c>
      <c r="Q307" s="3" t="s">
        <v>6589</v>
      </c>
      <c r="T307" s="1" t="s">
        <v>301</v>
      </c>
      <c r="U307" s="1" t="s">
        <v>2063</v>
      </c>
      <c r="V307" s="1">
        <v>69.28</v>
      </c>
      <c r="W307" s="1">
        <v>0.47</v>
      </c>
      <c r="X307" s="1">
        <v>0.23</v>
      </c>
      <c r="Y307" s="1">
        <v>7.37</v>
      </c>
      <c r="Z307" s="1">
        <v>22.649999999999991</v>
      </c>
      <c r="AA307" s="1">
        <v>307</v>
      </c>
      <c r="AB307" s="1">
        <v>25975433.289999999</v>
      </c>
      <c r="AC307" s="1">
        <v>458</v>
      </c>
      <c r="AD307" s="1">
        <v>588344</v>
      </c>
      <c r="AE307" s="1">
        <v>0.1</v>
      </c>
      <c r="AF307" s="1">
        <v>279.27</v>
      </c>
      <c r="AG307" s="1">
        <v>1.2790565999999999</v>
      </c>
      <c r="AH307" s="1">
        <v>7.56</v>
      </c>
      <c r="AI307" s="1" t="s">
        <v>4337</v>
      </c>
      <c r="AJ307" s="1" t="s">
        <v>3541</v>
      </c>
    </row>
    <row r="308" spans="1:36" x14ac:dyDescent="0.25">
      <c r="A308" s="2" t="s">
        <v>302</v>
      </c>
      <c r="B308" s="3" t="s">
        <v>5225</v>
      </c>
      <c r="C308" s="3">
        <v>12.76</v>
      </c>
      <c r="D308" s="3">
        <v>0.02</v>
      </c>
      <c r="E308" s="3">
        <v>1.5</v>
      </c>
      <c r="F308" s="1">
        <f>IF(INDEX(董監!D:D,H308)=0,INDEX(董監!C:C,H308),INDEX(董監!D:D,H308))</f>
        <v>6.09</v>
      </c>
      <c r="G308" s="1">
        <f t="shared" si="16"/>
        <v>79.63</v>
      </c>
      <c r="H308" s="1">
        <f>MATCH(持股比率!A308,董監!A:A,0)</f>
        <v>308</v>
      </c>
      <c r="I308" s="3">
        <v>14670052.109999999</v>
      </c>
      <c r="J308" s="3">
        <v>119</v>
      </c>
      <c r="K308" s="28">
        <f t="shared" si="17"/>
        <v>1168176</v>
      </c>
      <c r="L308" s="27">
        <f t="shared" si="18"/>
        <v>0</v>
      </c>
      <c r="M308" s="3">
        <v>13.23</v>
      </c>
      <c r="N308" s="29">
        <f t="shared" si="19"/>
        <v>1.5743700000000003E-2</v>
      </c>
      <c r="O308" s="3">
        <v>-8.94</v>
      </c>
      <c r="P308" s="3" t="str">
        <f ca="1">IF(COUNTIF(股期對照!A:A,持股比率!B308)=2,B308&amp;"-m",IF(COUNTIF(股期對照!A:A,持股比率!B308)=1,B308&amp;"-F",B308))</f>
        <v>金寶</v>
      </c>
      <c r="Q308" s="3" t="s">
        <v>6589</v>
      </c>
      <c r="T308" s="1" t="s">
        <v>302</v>
      </c>
      <c r="U308" s="1" t="s">
        <v>2064</v>
      </c>
      <c r="V308" s="1">
        <v>12.76</v>
      </c>
      <c r="W308" s="1">
        <v>0.02</v>
      </c>
      <c r="X308" s="1">
        <v>1.5</v>
      </c>
      <c r="Y308" s="1">
        <v>6.09</v>
      </c>
      <c r="Z308" s="1">
        <v>79.63</v>
      </c>
      <c r="AA308" s="1">
        <v>308</v>
      </c>
      <c r="AB308" s="1">
        <v>14670052.109999999</v>
      </c>
      <c r="AC308" s="1">
        <v>119</v>
      </c>
      <c r="AD308" s="1">
        <v>1168176</v>
      </c>
      <c r="AE308" s="1">
        <v>0</v>
      </c>
      <c r="AF308" s="1">
        <v>13.23</v>
      </c>
      <c r="AG308" s="1">
        <v>1.5743700000000003E-2</v>
      </c>
      <c r="AH308" s="1">
        <v>-8.94</v>
      </c>
      <c r="AI308" s="1" t="s">
        <v>2064</v>
      </c>
      <c r="AJ308" s="1" t="s">
        <v>3541</v>
      </c>
    </row>
    <row r="309" spans="1:36" x14ac:dyDescent="0.25">
      <c r="A309" s="2" t="s">
        <v>303</v>
      </c>
      <c r="B309" s="3" t="s">
        <v>5226</v>
      </c>
      <c r="C309" s="3">
        <v>12.99</v>
      </c>
      <c r="D309" s="3">
        <v>0.2</v>
      </c>
      <c r="E309" s="3">
        <v>1.35</v>
      </c>
      <c r="F309" s="1">
        <f>IF(INDEX(董監!D:D,H309)=0,INDEX(董監!C:C,H309),INDEX(董監!D:D,H309))</f>
        <v>9.33</v>
      </c>
      <c r="G309" s="1">
        <f t="shared" si="16"/>
        <v>76.13</v>
      </c>
      <c r="H309" s="1">
        <f>MATCH(持股比率!A309,董監!A:A,0)</f>
        <v>309</v>
      </c>
      <c r="I309" s="3">
        <v>11918205.890000001</v>
      </c>
      <c r="J309" s="3">
        <v>5263</v>
      </c>
      <c r="K309" s="28">
        <f t="shared" si="17"/>
        <v>907333</v>
      </c>
      <c r="L309" s="27">
        <f t="shared" si="18"/>
        <v>0.6</v>
      </c>
      <c r="M309" s="3">
        <v>35.58</v>
      </c>
      <c r="N309" s="29">
        <f t="shared" si="19"/>
        <v>1.8725753999999999</v>
      </c>
      <c r="O309" s="3">
        <v>5.22</v>
      </c>
      <c r="P309" s="3" t="str">
        <f ca="1">IF(COUNTIF(股期對照!A:A,持股比率!B309)=2,B309&amp;"-m",IF(COUNTIF(股期對照!A:A,持股比率!B309)=1,B309&amp;"-F",B309))</f>
        <v>華通-F</v>
      </c>
      <c r="Q309" s="3" t="s">
        <v>6590</v>
      </c>
      <c r="T309" s="1" t="s">
        <v>303</v>
      </c>
      <c r="U309" s="1" t="s">
        <v>2065</v>
      </c>
      <c r="V309" s="1">
        <v>12.99</v>
      </c>
      <c r="W309" s="1">
        <v>0.2</v>
      </c>
      <c r="X309" s="1">
        <v>1.35</v>
      </c>
      <c r="Y309" s="1">
        <v>9.33</v>
      </c>
      <c r="Z309" s="1">
        <v>76.13</v>
      </c>
      <c r="AA309" s="1">
        <v>309</v>
      </c>
      <c r="AB309" s="1">
        <v>11918205.890000001</v>
      </c>
      <c r="AC309" s="1">
        <v>5263</v>
      </c>
      <c r="AD309" s="1">
        <v>907333</v>
      </c>
      <c r="AE309" s="1">
        <v>0.6</v>
      </c>
      <c r="AF309" s="1">
        <v>35.58</v>
      </c>
      <c r="AG309" s="1">
        <v>1.8725753999999999</v>
      </c>
      <c r="AH309" s="1">
        <v>5.22</v>
      </c>
      <c r="AI309" s="1" t="s">
        <v>4338</v>
      </c>
      <c r="AJ309" s="1" t="s">
        <v>3545</v>
      </c>
    </row>
    <row r="310" spans="1:36" x14ac:dyDescent="0.25">
      <c r="A310" s="2" t="s">
        <v>304</v>
      </c>
      <c r="B310" s="3" t="s">
        <v>5227</v>
      </c>
      <c r="C310" s="3">
        <v>4.41</v>
      </c>
      <c r="D310" s="3">
        <v>0.2</v>
      </c>
      <c r="E310" s="3">
        <v>0.32</v>
      </c>
      <c r="F310" s="1">
        <f>IF(INDEX(董監!D:D,H310)=0,INDEX(董監!C:C,H310),INDEX(董監!D:D,H310))</f>
        <v>26.91</v>
      </c>
      <c r="G310" s="1">
        <f t="shared" si="16"/>
        <v>68.16</v>
      </c>
      <c r="H310" s="1">
        <f>MATCH(持股比率!A310,董監!A:A,0)</f>
        <v>310</v>
      </c>
      <c r="I310" s="3">
        <v>2280283.2000000002</v>
      </c>
      <c r="J310" s="3">
        <v>236</v>
      </c>
      <c r="K310" s="28">
        <f t="shared" si="17"/>
        <v>155424</v>
      </c>
      <c r="L310" s="27">
        <f t="shared" si="18"/>
        <v>0.2</v>
      </c>
      <c r="M310" s="3">
        <v>31.95</v>
      </c>
      <c r="N310" s="29">
        <f t="shared" si="19"/>
        <v>7.5401999999999997E-2</v>
      </c>
      <c r="O310" s="3">
        <v>2.91</v>
      </c>
      <c r="P310" s="3" t="str">
        <f ca="1">IF(COUNTIF(股期對照!A:A,持股比率!B310)=2,B310&amp;"-m",IF(COUNTIF(股期對照!A:A,持股比率!B310)=1,B310&amp;"-F",B310))</f>
        <v>台揚</v>
      </c>
      <c r="Q310" s="3" t="s">
        <v>4753</v>
      </c>
      <c r="T310" s="1" t="s">
        <v>304</v>
      </c>
      <c r="U310" s="1" t="s">
        <v>2066</v>
      </c>
      <c r="V310" s="1">
        <v>4.41</v>
      </c>
      <c r="W310" s="1">
        <v>0.2</v>
      </c>
      <c r="X310" s="1">
        <v>0.32</v>
      </c>
      <c r="Y310" s="1">
        <v>26.91</v>
      </c>
      <c r="Z310" s="1">
        <v>68.16</v>
      </c>
      <c r="AA310" s="1">
        <v>310</v>
      </c>
      <c r="AB310" s="1">
        <v>2280283.2000000002</v>
      </c>
      <c r="AC310" s="1">
        <v>236</v>
      </c>
      <c r="AD310" s="1">
        <v>155424</v>
      </c>
      <c r="AE310" s="1">
        <v>0.2</v>
      </c>
      <c r="AF310" s="1">
        <v>31.95</v>
      </c>
      <c r="AG310" s="1">
        <v>7.5401999999999997E-2</v>
      </c>
      <c r="AH310" s="1">
        <v>2.91</v>
      </c>
      <c r="AI310" s="1" t="s">
        <v>2066</v>
      </c>
      <c r="AJ310" s="1" t="s">
        <v>3546</v>
      </c>
    </row>
    <row r="311" spans="1:36" x14ac:dyDescent="0.25">
      <c r="A311" s="2" t="s">
        <v>305</v>
      </c>
      <c r="B311" s="3" t="s">
        <v>5228</v>
      </c>
      <c r="C311" s="3">
        <v>25.45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55.739999999999995</v>
      </c>
      <c r="H311" s="1">
        <f>MATCH(持股比率!A311,董監!A:A,0)</f>
        <v>311</v>
      </c>
      <c r="I311" s="3">
        <v>1827405.36</v>
      </c>
      <c r="J311" s="3">
        <v>993</v>
      </c>
      <c r="K311" s="28">
        <f t="shared" si="17"/>
        <v>101860</v>
      </c>
      <c r="L311" s="27">
        <f t="shared" si="18"/>
        <v>1</v>
      </c>
      <c r="M311" s="3">
        <v>27.76</v>
      </c>
      <c r="N311" s="29">
        <f t="shared" si="19"/>
        <v>0.27565679999999998</v>
      </c>
      <c r="O311" s="3">
        <v>-3.83</v>
      </c>
      <c r="P311" s="3" t="str">
        <f ca="1">IF(COUNTIF(股期對照!A:A,持股比率!B311)=2,B311&amp;"-m",IF(COUNTIF(股期對照!A:A,持股比率!B311)=1,B311&amp;"-F",B311))</f>
        <v>楠梓電</v>
      </c>
      <c r="Q311" s="3" t="s">
        <v>4752</v>
      </c>
      <c r="T311" s="1" t="s">
        <v>305</v>
      </c>
      <c r="U311" s="1" t="s">
        <v>2067</v>
      </c>
      <c r="V311" s="1">
        <v>25.45</v>
      </c>
      <c r="W311" s="1">
        <v>0</v>
      </c>
      <c r="X311" s="1">
        <v>0.01</v>
      </c>
      <c r="Y311" s="1">
        <v>18.8</v>
      </c>
      <c r="Z311" s="1">
        <v>55.739999999999995</v>
      </c>
      <c r="AA311" s="1">
        <v>311</v>
      </c>
      <c r="AB311" s="1">
        <v>1827405.36</v>
      </c>
      <c r="AC311" s="1">
        <v>993</v>
      </c>
      <c r="AD311" s="1">
        <v>101860</v>
      </c>
      <c r="AE311" s="1">
        <v>1</v>
      </c>
      <c r="AF311" s="1">
        <v>27.76</v>
      </c>
      <c r="AG311" s="1">
        <v>0.27565679999999998</v>
      </c>
      <c r="AH311" s="1">
        <v>-3.83</v>
      </c>
      <c r="AI311" s="1" t="s">
        <v>2067</v>
      </c>
      <c r="AJ311" s="1" t="s">
        <v>3545</v>
      </c>
    </row>
    <row r="312" spans="1:36" x14ac:dyDescent="0.25">
      <c r="A312" s="2" t="s">
        <v>306</v>
      </c>
      <c r="B312" s="3" t="s">
        <v>5229</v>
      </c>
      <c r="C312" s="3">
        <v>49.13</v>
      </c>
      <c r="D312" s="3">
        <v>0.57999999999999996</v>
      </c>
      <c r="E312" s="3">
        <v>0.85</v>
      </c>
      <c r="F312" s="1">
        <f>IF(INDEX(董監!D:D,H312)=0,INDEX(董監!C:C,H312),INDEX(董監!D:D,H312))</f>
        <v>9.75</v>
      </c>
      <c r="G312" s="1">
        <f t="shared" si="16"/>
        <v>39.69</v>
      </c>
      <c r="H312" s="1">
        <f>MATCH(持股比率!A312,董監!A:A,0)</f>
        <v>312</v>
      </c>
      <c r="I312" s="3">
        <v>138629906.09</v>
      </c>
      <c r="J312" s="3">
        <v>74305</v>
      </c>
      <c r="K312" s="28">
        <f t="shared" si="17"/>
        <v>5502221</v>
      </c>
      <c r="L312" s="27">
        <f t="shared" si="18"/>
        <v>1.4</v>
      </c>
      <c r="M312" s="3">
        <v>106.82</v>
      </c>
      <c r="N312" s="29">
        <f t="shared" si="19"/>
        <v>79.372601000000003</v>
      </c>
      <c r="O312" s="3">
        <v>3.74</v>
      </c>
      <c r="P312" s="3" t="str">
        <f ca="1">IF(COUNTIF(股期對照!A:A,持股比率!B312)=2,B312&amp;"-m",IF(COUNTIF(股期對照!A:A,持股比率!B312)=1,B312&amp;"-F",B312))</f>
        <v>鴻海-F</v>
      </c>
      <c r="Q312" s="3" t="s">
        <v>6589</v>
      </c>
      <c r="T312" s="1" t="s">
        <v>306</v>
      </c>
      <c r="U312" s="1" t="s">
        <v>2068</v>
      </c>
      <c r="V312" s="1">
        <v>49.13</v>
      </c>
      <c r="W312" s="1">
        <v>0.57999999999999996</v>
      </c>
      <c r="X312" s="1">
        <v>0.85</v>
      </c>
      <c r="Y312" s="1">
        <v>9.75</v>
      </c>
      <c r="Z312" s="1">
        <v>39.69</v>
      </c>
      <c r="AA312" s="1">
        <v>312</v>
      </c>
      <c r="AB312" s="1">
        <v>138629906.09</v>
      </c>
      <c r="AC312" s="1">
        <v>74305</v>
      </c>
      <c r="AD312" s="1">
        <v>5502221</v>
      </c>
      <c r="AE312" s="1">
        <v>1.4</v>
      </c>
      <c r="AF312" s="1">
        <v>106.82</v>
      </c>
      <c r="AG312" s="1">
        <v>79.372601000000003</v>
      </c>
      <c r="AH312" s="1">
        <v>3.74</v>
      </c>
      <c r="AI312" s="1" t="s">
        <v>4339</v>
      </c>
      <c r="AJ312" s="1" t="s">
        <v>3541</v>
      </c>
    </row>
    <row r="313" spans="1:36" x14ac:dyDescent="0.25">
      <c r="A313" s="2" t="s">
        <v>307</v>
      </c>
      <c r="B313" s="3" t="s">
        <v>5230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3">
        <v>-1</v>
      </c>
      <c r="K313" s="28">
        <f t="shared" si="17"/>
        <v>80590</v>
      </c>
      <c r="L313" s="27">
        <f t="shared" si="18"/>
        <v>0</v>
      </c>
      <c r="M313" s="3">
        <v>7.27</v>
      </c>
      <c r="N313" s="29">
        <f t="shared" si="19"/>
        <v>-7.2699999999999992E-5</v>
      </c>
      <c r="O313" s="3">
        <v>-12.15</v>
      </c>
      <c r="P313" s="3" t="str">
        <f ca="1">IF(COUNTIF(股期對照!A:A,持股比率!B313)=2,B313&amp;"-m",IF(COUNTIF(股期對照!A:A,持股比率!B313)=1,B313&amp;"-F",B313))</f>
        <v>東訊</v>
      </c>
      <c r="Q313" s="3" t="s">
        <v>6591</v>
      </c>
      <c r="T313" s="1" t="s">
        <v>307</v>
      </c>
      <c r="U313" s="1" t="s">
        <v>2069</v>
      </c>
      <c r="V313" s="1">
        <v>0.02</v>
      </c>
      <c r="W313" s="1">
        <v>0.02</v>
      </c>
      <c r="X313" s="1">
        <v>0</v>
      </c>
      <c r="Y313" s="1">
        <v>14.77</v>
      </c>
      <c r="Z313" s="1">
        <v>85.19</v>
      </c>
      <c r="AA313" s="1">
        <v>313</v>
      </c>
      <c r="AB313" s="1">
        <v>945997.77</v>
      </c>
      <c r="AC313" s="1">
        <v>-1</v>
      </c>
      <c r="AD313" s="1">
        <v>80590</v>
      </c>
      <c r="AE313" s="1">
        <v>0</v>
      </c>
      <c r="AF313" s="1">
        <v>7.27</v>
      </c>
      <c r="AG313" s="1">
        <v>-7.2699999999999992E-5</v>
      </c>
      <c r="AH313" s="1">
        <v>-12.15</v>
      </c>
      <c r="AI313" s="1" t="s">
        <v>2069</v>
      </c>
      <c r="AJ313" s="1" t="s">
        <v>3546</v>
      </c>
    </row>
    <row r="314" spans="1:36" x14ac:dyDescent="0.25">
      <c r="A314" s="2" t="s">
        <v>308</v>
      </c>
      <c r="B314" s="3" t="s">
        <v>4858</v>
      </c>
      <c r="C314" s="3">
        <v>13.38</v>
      </c>
      <c r="D314" s="3">
        <v>0.04</v>
      </c>
      <c r="E314" s="3">
        <v>0.35</v>
      </c>
      <c r="F314" s="1">
        <f>IF(INDEX(董監!D:D,H314)=0,INDEX(董監!C:C,H314),INDEX(董監!D:D,H314))</f>
        <v>9.6</v>
      </c>
      <c r="G314" s="1">
        <f t="shared" si="16"/>
        <v>76.63</v>
      </c>
      <c r="H314" s="1">
        <f>MATCH(持股比率!A314,董監!A:A,0)</f>
        <v>314</v>
      </c>
      <c r="I314" s="3">
        <v>11588812</v>
      </c>
      <c r="J314" s="3">
        <v>8039</v>
      </c>
      <c r="K314" s="28">
        <f t="shared" si="17"/>
        <v>888051</v>
      </c>
      <c r="L314" s="27">
        <f t="shared" si="18"/>
        <v>0.9</v>
      </c>
      <c r="M314" s="3">
        <v>9.91</v>
      </c>
      <c r="N314" s="29">
        <f t="shared" si="19"/>
        <v>0.79666490000000001</v>
      </c>
      <c r="O314" s="3">
        <v>-6.85</v>
      </c>
      <c r="P314" s="3" t="str">
        <f ca="1">IF(COUNTIF(股期對照!A:A,持股比率!B314)=2,B314&amp;"-m",IF(COUNTIF(股期對照!A:A,持股比率!B314)=1,B314&amp;"-F",B314))</f>
        <v>中環-F</v>
      </c>
      <c r="Q314" s="3" t="s">
        <v>4578</v>
      </c>
      <c r="T314" s="1" t="s">
        <v>308</v>
      </c>
      <c r="U314" s="1" t="s">
        <v>2070</v>
      </c>
      <c r="V314" s="1">
        <v>13.38</v>
      </c>
      <c r="W314" s="1">
        <v>0.04</v>
      </c>
      <c r="X314" s="1">
        <v>0.35</v>
      </c>
      <c r="Y314" s="1">
        <v>9.6</v>
      </c>
      <c r="Z314" s="1">
        <v>76.63</v>
      </c>
      <c r="AA314" s="1">
        <v>314</v>
      </c>
      <c r="AB314" s="1">
        <v>11588812</v>
      </c>
      <c r="AC314" s="1">
        <v>8039</v>
      </c>
      <c r="AD314" s="1">
        <v>888051</v>
      </c>
      <c r="AE314" s="1">
        <v>0.9</v>
      </c>
      <c r="AF314" s="1">
        <v>9.91</v>
      </c>
      <c r="AG314" s="1">
        <v>0.79666490000000001</v>
      </c>
      <c r="AH314" s="1">
        <v>-6.85</v>
      </c>
      <c r="AI314" s="1" t="s">
        <v>4340</v>
      </c>
      <c r="AJ314" s="1" t="s">
        <v>3535</v>
      </c>
    </row>
    <row r="315" spans="1:36" x14ac:dyDescent="0.25">
      <c r="A315" s="2" t="s">
        <v>309</v>
      </c>
      <c r="B315" s="3" t="s">
        <v>5231</v>
      </c>
      <c r="C315" s="3">
        <v>47.31</v>
      </c>
      <c r="D315" s="3">
        <v>2.52</v>
      </c>
      <c r="E315" s="3">
        <v>2.85</v>
      </c>
      <c r="F315" s="1">
        <f>IF(INDEX(董監!D:D,H315)=0,INDEX(董監!C:C,H315),INDEX(董監!D:D,H315))</f>
        <v>5.39</v>
      </c>
      <c r="G315" s="1">
        <f t="shared" si="16"/>
        <v>41.929999999999993</v>
      </c>
      <c r="H315" s="1">
        <f>MATCH(持股比率!A315,董監!A:A,0)</f>
        <v>315</v>
      </c>
      <c r="I315" s="3">
        <v>44071466.25</v>
      </c>
      <c r="J315" s="3">
        <v>-11155</v>
      </c>
      <c r="K315" s="28">
        <f t="shared" si="17"/>
        <v>1847917</v>
      </c>
      <c r="L315" s="27">
        <f t="shared" si="18"/>
        <v>-0.6</v>
      </c>
      <c r="M315" s="3">
        <v>22.98</v>
      </c>
      <c r="N315" s="29">
        <f t="shared" si="19"/>
        <v>-2.5634190000000001</v>
      </c>
      <c r="O315" s="3">
        <v>-0.85</v>
      </c>
      <c r="P315" s="3" t="str">
        <f ca="1">IF(COUNTIF(股期對照!A:A,持股比率!B315)=2,B315&amp;"-m",IF(COUNTIF(股期對照!A:A,持股比率!B315)=1,B315&amp;"-F",B315))</f>
        <v>仁寶-F</v>
      </c>
      <c r="Q315" s="3" t="s">
        <v>6592</v>
      </c>
      <c r="T315" s="1" t="s">
        <v>309</v>
      </c>
      <c r="U315" s="1" t="s">
        <v>2071</v>
      </c>
      <c r="V315" s="1">
        <v>47.31</v>
      </c>
      <c r="W315" s="1">
        <v>2.52</v>
      </c>
      <c r="X315" s="1">
        <v>2.85</v>
      </c>
      <c r="Y315" s="1">
        <v>5.39</v>
      </c>
      <c r="Z315" s="1">
        <v>41.929999999999993</v>
      </c>
      <c r="AA315" s="1">
        <v>315</v>
      </c>
      <c r="AB315" s="1">
        <v>44071466.25</v>
      </c>
      <c r="AC315" s="1">
        <v>-11155</v>
      </c>
      <c r="AD315" s="1">
        <v>1847917</v>
      </c>
      <c r="AE315" s="1">
        <v>-0.6</v>
      </c>
      <c r="AF315" s="1">
        <v>22.98</v>
      </c>
      <c r="AG315" s="1">
        <v>-2.5634190000000001</v>
      </c>
      <c r="AH315" s="1">
        <v>-0.85</v>
      </c>
      <c r="AI315" s="1" t="s">
        <v>4341</v>
      </c>
      <c r="AJ315" s="1" t="s">
        <v>3547</v>
      </c>
    </row>
    <row r="316" spans="1:36" x14ac:dyDescent="0.25">
      <c r="A316" s="2" t="s">
        <v>310</v>
      </c>
      <c r="B316" s="3" t="s">
        <v>5232</v>
      </c>
      <c r="C316" s="3">
        <v>43.61</v>
      </c>
      <c r="D316" s="3">
        <v>0.75</v>
      </c>
      <c r="E316" s="3">
        <v>2.69</v>
      </c>
      <c r="F316" s="1">
        <f>IF(INDEX(董監!D:D,H316)=0,INDEX(董監!C:C,H316),INDEX(董監!D:D,H316))</f>
        <v>8.25</v>
      </c>
      <c r="G316" s="1">
        <f t="shared" si="16"/>
        <v>44.7</v>
      </c>
      <c r="H316" s="1">
        <f>MATCH(持股比率!A316,董監!A:A,0)</f>
        <v>316</v>
      </c>
      <c r="I316" s="3">
        <v>4988838.57</v>
      </c>
      <c r="J316" s="3">
        <v>-5443</v>
      </c>
      <c r="K316" s="28">
        <f t="shared" si="17"/>
        <v>223001</v>
      </c>
      <c r="L316" s="27">
        <f t="shared" si="18"/>
        <v>-2.4</v>
      </c>
      <c r="M316" s="3">
        <v>451.81</v>
      </c>
      <c r="N316" s="29">
        <f t="shared" si="19"/>
        <v>-24.592018299999999</v>
      </c>
      <c r="O316" s="3">
        <v>4.4800000000000004</v>
      </c>
      <c r="P316" s="3" t="str">
        <f ca="1">IF(COUNTIF(股期對照!A:A,持股比率!B316)=2,B316&amp;"-m",IF(COUNTIF(股期對照!A:A,持股比率!B316)=1,B316&amp;"-F",B316))</f>
        <v>國巨-m</v>
      </c>
      <c r="Q316" s="3" t="s">
        <v>6593</v>
      </c>
      <c r="T316" s="1" t="s">
        <v>310</v>
      </c>
      <c r="U316" s="1" t="s">
        <v>2072</v>
      </c>
      <c r="V316" s="1">
        <v>43.61</v>
      </c>
      <c r="W316" s="1">
        <v>0.75</v>
      </c>
      <c r="X316" s="1">
        <v>2.69</v>
      </c>
      <c r="Y316" s="1">
        <v>8.25</v>
      </c>
      <c r="Z316" s="1">
        <v>44.7</v>
      </c>
      <c r="AA316" s="1">
        <v>316</v>
      </c>
      <c r="AB316" s="1">
        <v>4988838.57</v>
      </c>
      <c r="AC316" s="1">
        <v>-5443</v>
      </c>
      <c r="AD316" s="1">
        <v>223001</v>
      </c>
      <c r="AE316" s="1">
        <v>-2.4</v>
      </c>
      <c r="AF316" s="1">
        <v>451.81</v>
      </c>
      <c r="AG316" s="1">
        <v>-24.592018299999999</v>
      </c>
      <c r="AH316" s="1">
        <v>4.4800000000000004</v>
      </c>
      <c r="AI316" s="1" t="s">
        <v>4342</v>
      </c>
      <c r="AJ316" s="1" t="s">
        <v>3548</v>
      </c>
    </row>
    <row r="317" spans="1:36" x14ac:dyDescent="0.25">
      <c r="A317" s="2" t="s">
        <v>311</v>
      </c>
      <c r="B317" s="3" t="s">
        <v>4610</v>
      </c>
      <c r="C317" s="3">
        <v>11.81</v>
      </c>
      <c r="D317" s="3">
        <v>0.02</v>
      </c>
      <c r="E317" s="3">
        <v>1.28</v>
      </c>
      <c r="F317" s="1">
        <f>IF(INDEX(董監!D:D,H317)=0,INDEX(董監!C:C,H317),INDEX(董監!D:D,H317))</f>
        <v>3.92</v>
      </c>
      <c r="G317" s="1">
        <f t="shared" si="16"/>
        <v>82.97</v>
      </c>
      <c r="H317" s="1">
        <f>MATCH(持股比率!A317,董監!A:A,0)</f>
        <v>317</v>
      </c>
      <c r="I317" s="3">
        <v>5183462.82</v>
      </c>
      <c r="J317" s="3">
        <v>9384</v>
      </c>
      <c r="K317" s="28">
        <f t="shared" si="17"/>
        <v>430072</v>
      </c>
      <c r="L317" s="27">
        <f t="shared" si="18"/>
        <v>2.2000000000000002</v>
      </c>
      <c r="M317" s="3">
        <v>37.1</v>
      </c>
      <c r="N317" s="29">
        <f t="shared" si="19"/>
        <v>3.4814640000000003</v>
      </c>
      <c r="O317" s="3">
        <v>5.81</v>
      </c>
      <c r="P317" s="3" t="str">
        <f ca="1">IF(COUNTIF(股期對照!A:A,持股比率!B317)=2,B317&amp;"-m",IF(COUNTIF(股期對照!A:A,持股比率!B317)=1,B317&amp;"-F",B317))</f>
        <v>廣宇-F</v>
      </c>
      <c r="Q317" s="3" t="s">
        <v>6594</v>
      </c>
      <c r="T317" s="1" t="s">
        <v>311</v>
      </c>
      <c r="U317" s="1" t="s">
        <v>2073</v>
      </c>
      <c r="V317" s="1">
        <v>11.81</v>
      </c>
      <c r="W317" s="1">
        <v>0.02</v>
      </c>
      <c r="X317" s="1">
        <v>1.28</v>
      </c>
      <c r="Y317" s="1">
        <v>3.92</v>
      </c>
      <c r="Z317" s="1">
        <v>82.97</v>
      </c>
      <c r="AA317" s="1">
        <v>317</v>
      </c>
      <c r="AB317" s="1">
        <v>5183462.82</v>
      </c>
      <c r="AC317" s="1">
        <v>9384</v>
      </c>
      <c r="AD317" s="1">
        <v>430072</v>
      </c>
      <c r="AE317" s="1">
        <v>2.2000000000000002</v>
      </c>
      <c r="AF317" s="1">
        <v>37.1</v>
      </c>
      <c r="AG317" s="1">
        <v>3.4814640000000003</v>
      </c>
      <c r="AH317" s="1">
        <v>5.81</v>
      </c>
      <c r="AI317" s="1" t="s">
        <v>4343</v>
      </c>
      <c r="AJ317" s="1" t="s">
        <v>3529</v>
      </c>
    </row>
    <row r="318" spans="1:36" x14ac:dyDescent="0.25">
      <c r="A318" s="2" t="s">
        <v>312</v>
      </c>
      <c r="B318" s="3" t="s">
        <v>5233</v>
      </c>
      <c r="C318" s="3">
        <v>9.15</v>
      </c>
      <c r="D318" s="3">
        <v>0.04</v>
      </c>
      <c r="E318" s="3">
        <v>0.18</v>
      </c>
      <c r="F318" s="1">
        <f>IF(INDEX(董監!D:D,H318)=0,INDEX(董監!C:C,H318),INDEX(董監!D:D,H318))</f>
        <v>1.07</v>
      </c>
      <c r="G318" s="1">
        <f t="shared" si="16"/>
        <v>89.56</v>
      </c>
      <c r="H318" s="1">
        <f>MATCH(持股比率!A318,董監!A:A,0)</f>
        <v>318</v>
      </c>
      <c r="I318" s="3">
        <v>5568610.3300000001</v>
      </c>
      <c r="J318" s="3">
        <v>3470</v>
      </c>
      <c r="K318" s="28">
        <f t="shared" si="17"/>
        <v>498725</v>
      </c>
      <c r="L318" s="27">
        <f t="shared" si="18"/>
        <v>0.7</v>
      </c>
      <c r="M318" s="3">
        <v>15.88</v>
      </c>
      <c r="N318" s="29">
        <f t="shared" si="19"/>
        <v>0.55103600000000008</v>
      </c>
      <c r="O318" s="3">
        <v>6.55</v>
      </c>
      <c r="P318" s="3" t="str">
        <f ca="1">IF(COUNTIF(股期對照!A:A,持股比率!B318)=2,B318&amp;"-m",IF(COUNTIF(股期對照!A:A,持股比率!B318)=1,B318&amp;"-F",B318))</f>
        <v>華泰</v>
      </c>
      <c r="Q318" s="3" t="s">
        <v>6595</v>
      </c>
      <c r="T318" s="1" t="s">
        <v>312</v>
      </c>
      <c r="U318" s="1" t="s">
        <v>2074</v>
      </c>
      <c r="V318" s="1">
        <v>9.15</v>
      </c>
      <c r="W318" s="1">
        <v>0.04</v>
      </c>
      <c r="X318" s="1">
        <v>0.18</v>
      </c>
      <c r="Y318" s="1">
        <v>1.07</v>
      </c>
      <c r="Z318" s="1">
        <v>89.56</v>
      </c>
      <c r="AA318" s="1">
        <v>318</v>
      </c>
      <c r="AB318" s="1">
        <v>5568610.3300000001</v>
      </c>
      <c r="AC318" s="1">
        <v>3470</v>
      </c>
      <c r="AD318" s="1">
        <v>498725</v>
      </c>
      <c r="AE318" s="1">
        <v>0.7</v>
      </c>
      <c r="AF318" s="1">
        <v>15.88</v>
      </c>
      <c r="AG318" s="1">
        <v>0.55103600000000008</v>
      </c>
      <c r="AH318" s="1">
        <v>6.55</v>
      </c>
      <c r="AI318" s="1" t="s">
        <v>2074</v>
      </c>
      <c r="AJ318" s="1" t="s">
        <v>3549</v>
      </c>
    </row>
    <row r="319" spans="1:36" x14ac:dyDescent="0.25">
      <c r="A319" s="2" t="s">
        <v>313</v>
      </c>
      <c r="B319" s="3" t="s">
        <v>5234</v>
      </c>
      <c r="C319" s="3">
        <v>74.61</v>
      </c>
      <c r="D319" s="3">
        <v>0.34</v>
      </c>
      <c r="E319" s="3">
        <v>0.61</v>
      </c>
      <c r="F319" s="1">
        <f>IF(INDEX(董監!D:D,H319)=0,INDEX(董監!C:C,H319),INDEX(董監!D:D,H319))</f>
        <v>6.59</v>
      </c>
      <c r="G319" s="1">
        <f t="shared" si="16"/>
        <v>17.849999999999994</v>
      </c>
      <c r="H319" s="1">
        <f>MATCH(持股比率!A319,董監!A:A,0)</f>
        <v>319</v>
      </c>
      <c r="I319" s="3">
        <v>259303804.58000001</v>
      </c>
      <c r="J319" s="3">
        <v>20422</v>
      </c>
      <c r="K319" s="28">
        <f t="shared" si="17"/>
        <v>4628573</v>
      </c>
      <c r="L319" s="27">
        <f t="shared" si="18"/>
        <v>0.4</v>
      </c>
      <c r="M319" s="3">
        <v>569.23</v>
      </c>
      <c r="N319" s="29">
        <f t="shared" si="19"/>
        <v>116.2481506</v>
      </c>
      <c r="O319" s="3">
        <v>3.33</v>
      </c>
      <c r="P319" s="3" t="str">
        <f ca="1">IF(COUNTIF(股期對照!A:A,持股比率!B319)=2,B319&amp;"-m",IF(COUNTIF(股期對照!A:A,持股比率!B319)=1,B319&amp;"-F",B319))</f>
        <v>台積電-m</v>
      </c>
      <c r="Q319" s="3" t="s">
        <v>4793</v>
      </c>
      <c r="T319" s="1" t="s">
        <v>313</v>
      </c>
      <c r="U319" s="1" t="s">
        <v>2075</v>
      </c>
      <c r="V319" s="1">
        <v>74.61</v>
      </c>
      <c r="W319" s="1">
        <v>0.34</v>
      </c>
      <c r="X319" s="1">
        <v>0.61</v>
      </c>
      <c r="Y319" s="1">
        <v>6.59</v>
      </c>
      <c r="Z319" s="1">
        <v>17.849999999999994</v>
      </c>
      <c r="AA319" s="1">
        <v>319</v>
      </c>
      <c r="AB319" s="1">
        <v>259303804.58000001</v>
      </c>
      <c r="AC319" s="1">
        <v>20422</v>
      </c>
      <c r="AD319" s="1">
        <v>4628573</v>
      </c>
      <c r="AE319" s="1">
        <v>0.4</v>
      </c>
      <c r="AF319" s="1">
        <v>569.23</v>
      </c>
      <c r="AG319" s="1">
        <v>116.2481506</v>
      </c>
      <c r="AH319" s="1">
        <v>3.33</v>
      </c>
      <c r="AI319" s="1" t="s">
        <v>4344</v>
      </c>
      <c r="AJ319" s="1" t="s">
        <v>3543</v>
      </c>
    </row>
    <row r="320" spans="1:36" x14ac:dyDescent="0.25">
      <c r="A320" s="2" t="s">
        <v>314</v>
      </c>
      <c r="B320" s="3" t="s">
        <v>5235</v>
      </c>
      <c r="C320" s="3">
        <v>8.9700000000000006</v>
      </c>
      <c r="D320" s="3">
        <v>0.02</v>
      </c>
      <c r="E320" s="3">
        <v>0.39</v>
      </c>
      <c r="F320" s="1">
        <f>IF(INDEX(董監!D:D,H320)=0,INDEX(董監!C:C,H320),INDEX(董監!D:D,H320))</f>
        <v>12.36</v>
      </c>
      <c r="G320" s="1">
        <f t="shared" si="16"/>
        <v>78.259999999999991</v>
      </c>
      <c r="H320" s="1">
        <f>MATCH(持股比率!A320,董監!A:A,0)</f>
        <v>320</v>
      </c>
      <c r="I320" s="3">
        <v>5574029.6799999997</v>
      </c>
      <c r="J320" s="3">
        <v>14675</v>
      </c>
      <c r="K320" s="28">
        <f t="shared" si="17"/>
        <v>436224</v>
      </c>
      <c r="L320" s="27">
        <f t="shared" si="18"/>
        <v>3.4</v>
      </c>
      <c r="M320" s="3">
        <v>23.65</v>
      </c>
      <c r="N320" s="29">
        <f t="shared" si="19"/>
        <v>3.4706375</v>
      </c>
      <c r="O320" s="3">
        <v>-1.43</v>
      </c>
      <c r="P320" s="3" t="str">
        <f ca="1">IF(COUNTIF(股期對照!A:A,持股比率!B320)=2,B320&amp;"-m",IF(COUNTIF(股期對照!A:A,持股比率!B320)=1,B320&amp;"-F",B320))</f>
        <v>精英-F</v>
      </c>
      <c r="Q320" s="3" t="s">
        <v>4765</v>
      </c>
      <c r="T320" s="1" t="s">
        <v>314</v>
      </c>
      <c r="U320" s="1" t="s">
        <v>2076</v>
      </c>
      <c r="V320" s="1">
        <v>8.9700000000000006</v>
      </c>
      <c r="W320" s="1">
        <v>0.02</v>
      </c>
      <c r="X320" s="1">
        <v>0.39</v>
      </c>
      <c r="Y320" s="1">
        <v>12.36</v>
      </c>
      <c r="Z320" s="1">
        <v>78.259999999999991</v>
      </c>
      <c r="AA320" s="1">
        <v>320</v>
      </c>
      <c r="AB320" s="1">
        <v>5574029.6799999997</v>
      </c>
      <c r="AC320" s="1">
        <v>14675</v>
      </c>
      <c r="AD320" s="1">
        <v>436224</v>
      </c>
      <c r="AE320" s="1">
        <v>3.4</v>
      </c>
      <c r="AF320" s="1">
        <v>23.65</v>
      </c>
      <c r="AG320" s="1">
        <v>3.4706375</v>
      </c>
      <c r="AH320" s="1">
        <v>-1.43</v>
      </c>
      <c r="AI320" s="1" t="s">
        <v>4345</v>
      </c>
      <c r="AJ320" s="1" t="s">
        <v>3550</v>
      </c>
    </row>
    <row r="321" spans="1:36" x14ac:dyDescent="0.25">
      <c r="A321" s="2" t="s">
        <v>315</v>
      </c>
      <c r="B321" s="3" t="s">
        <v>5236</v>
      </c>
      <c r="C321" s="3">
        <v>9.86</v>
      </c>
      <c r="D321" s="3">
        <v>0</v>
      </c>
      <c r="E321" s="3">
        <v>0.3</v>
      </c>
      <c r="F321" s="1">
        <f>IF(INDEX(董監!D:D,H321)=0,INDEX(董監!C:C,H321),INDEX(董監!D:D,H321))</f>
        <v>5.24</v>
      </c>
      <c r="G321" s="1">
        <f t="shared" si="16"/>
        <v>84.6</v>
      </c>
      <c r="H321" s="1">
        <f>MATCH(持股比率!A321,董監!A:A,0)</f>
        <v>321</v>
      </c>
      <c r="I321" s="3">
        <v>6519961.6600000001</v>
      </c>
      <c r="J321" s="3">
        <v>6145</v>
      </c>
      <c r="K321" s="28">
        <f t="shared" si="17"/>
        <v>551589</v>
      </c>
      <c r="L321" s="27">
        <f t="shared" si="18"/>
        <v>1.1000000000000001</v>
      </c>
      <c r="M321" s="3">
        <v>18.600000000000001</v>
      </c>
      <c r="N321" s="29">
        <f t="shared" si="19"/>
        <v>1.14297</v>
      </c>
      <c r="O321" s="3">
        <v>0.26</v>
      </c>
      <c r="P321" s="3" t="str">
        <f ca="1">IF(COUNTIF(股期對照!A:A,持股比率!B321)=2,B321&amp;"-m",IF(COUNTIF(股期對照!A:A,持股比率!B321)=1,B321&amp;"-F",B321))</f>
        <v>友訊-F</v>
      </c>
      <c r="Q321" s="3" t="s">
        <v>4754</v>
      </c>
      <c r="T321" s="1" t="s">
        <v>315</v>
      </c>
      <c r="U321" s="1" t="s">
        <v>2077</v>
      </c>
      <c r="V321" s="1">
        <v>9.86</v>
      </c>
      <c r="W321" s="1">
        <v>0</v>
      </c>
      <c r="X321" s="1">
        <v>0.3</v>
      </c>
      <c r="Y321" s="1">
        <v>5.24</v>
      </c>
      <c r="Z321" s="1">
        <v>84.6</v>
      </c>
      <c r="AA321" s="1">
        <v>321</v>
      </c>
      <c r="AB321" s="1">
        <v>6519961.6600000001</v>
      </c>
      <c r="AC321" s="1">
        <v>6145</v>
      </c>
      <c r="AD321" s="1">
        <v>551589</v>
      </c>
      <c r="AE321" s="1">
        <v>1.1000000000000001</v>
      </c>
      <c r="AF321" s="1">
        <v>18.600000000000001</v>
      </c>
      <c r="AG321" s="1">
        <v>1.14297</v>
      </c>
      <c r="AH321" s="1">
        <v>0.26</v>
      </c>
      <c r="AI321" s="1" t="s">
        <v>4346</v>
      </c>
      <c r="AJ321" s="1" t="s">
        <v>3551</v>
      </c>
    </row>
    <row r="322" spans="1:36" x14ac:dyDescent="0.25">
      <c r="A322" s="2" t="s">
        <v>316</v>
      </c>
      <c r="B322" s="3" t="s">
        <v>5237</v>
      </c>
      <c r="C322" s="3">
        <v>14.42</v>
      </c>
      <c r="D322" s="3">
        <v>2.87</v>
      </c>
      <c r="E322" s="3">
        <v>1.26</v>
      </c>
      <c r="F322" s="1">
        <f>IF(INDEX(董監!D:D,H322)=0,INDEX(董監!C:C,H322),INDEX(董監!D:D,H322))</f>
        <v>2.74</v>
      </c>
      <c r="G322" s="1">
        <f t="shared" si="16"/>
        <v>78.710000000000008</v>
      </c>
      <c r="H322" s="1">
        <f>MATCH(持股比率!A322,董監!A:A,0)</f>
        <v>322</v>
      </c>
      <c r="I322" s="3">
        <v>18561270.02</v>
      </c>
      <c r="J322" s="3">
        <v>-8007</v>
      </c>
      <c r="K322" s="28">
        <f t="shared" si="17"/>
        <v>1460958</v>
      </c>
      <c r="L322" s="27">
        <f t="shared" si="18"/>
        <v>-0.5</v>
      </c>
      <c r="M322" s="3">
        <v>38.82</v>
      </c>
      <c r="N322" s="29">
        <f t="shared" si="19"/>
        <v>-3.1083173999999998</v>
      </c>
      <c r="O322" s="3">
        <v>7.05</v>
      </c>
      <c r="P322" s="3" t="str">
        <f ca="1">IF(COUNTIF(股期對照!A:A,持股比率!B322)=2,B322&amp;"-m",IF(COUNTIF(股期對照!A:A,持股比率!B322)=1,B322&amp;"-F",B322))</f>
        <v>旺宏-F</v>
      </c>
      <c r="Q322" s="3" t="s">
        <v>6596</v>
      </c>
      <c r="T322" s="1" t="s">
        <v>316</v>
      </c>
      <c r="U322" s="1" t="s">
        <v>2078</v>
      </c>
      <c r="V322" s="1">
        <v>14.42</v>
      </c>
      <c r="W322" s="1">
        <v>2.87</v>
      </c>
      <c r="X322" s="1">
        <v>1.26</v>
      </c>
      <c r="Y322" s="1">
        <v>2.74</v>
      </c>
      <c r="Z322" s="1">
        <v>78.710000000000008</v>
      </c>
      <c r="AA322" s="1">
        <v>322</v>
      </c>
      <c r="AB322" s="1">
        <v>18561270.02</v>
      </c>
      <c r="AC322" s="1">
        <v>-8007</v>
      </c>
      <c r="AD322" s="1">
        <v>1460958</v>
      </c>
      <c r="AE322" s="1">
        <v>-0.5</v>
      </c>
      <c r="AF322" s="1">
        <v>38.82</v>
      </c>
      <c r="AG322" s="1">
        <v>-3.1083173999999998</v>
      </c>
      <c r="AH322" s="1">
        <v>7.05</v>
      </c>
      <c r="AI322" s="1" t="s">
        <v>4347</v>
      </c>
      <c r="AJ322" s="1" t="s">
        <v>3552</v>
      </c>
    </row>
    <row r="323" spans="1:36" x14ac:dyDescent="0.25">
      <c r="A323" s="2" t="s">
        <v>317</v>
      </c>
      <c r="B323" s="3" t="s">
        <v>5238</v>
      </c>
      <c r="C323" s="3">
        <v>5.27</v>
      </c>
      <c r="D323" s="3">
        <v>1.59</v>
      </c>
      <c r="E323" s="3">
        <v>1.39</v>
      </c>
      <c r="F323" s="1">
        <f>IF(INDEX(董監!D:D,H323)=0,INDEX(董監!C:C,H323),INDEX(董監!D:D,H323))</f>
        <v>6.81</v>
      </c>
      <c r="G323" s="1">
        <f t="shared" si="16"/>
        <v>84.94</v>
      </c>
      <c r="H323" s="1">
        <f>MATCH(持股比率!A323,董監!A:A,0)</f>
        <v>323</v>
      </c>
      <c r="I323" s="3">
        <v>2527136.11</v>
      </c>
      <c r="J323" s="3">
        <v>1948</v>
      </c>
      <c r="K323" s="28">
        <f t="shared" si="17"/>
        <v>214655</v>
      </c>
      <c r="L323" s="27">
        <f t="shared" si="18"/>
        <v>0.9</v>
      </c>
      <c r="M323" s="3">
        <v>74.06</v>
      </c>
      <c r="N323" s="29">
        <f t="shared" si="19"/>
        <v>1.4426888</v>
      </c>
      <c r="O323" s="3">
        <v>15.65</v>
      </c>
      <c r="P323" s="3" t="str">
        <f ca="1">IF(COUNTIF(股期對照!A:A,持股比率!B323)=2,B323&amp;"-m",IF(COUNTIF(股期對照!A:A,持股比率!B323)=1,B323&amp;"-F",B323))</f>
        <v>光罩</v>
      </c>
      <c r="Q323" s="3" t="s">
        <v>4755</v>
      </c>
      <c r="T323" s="1" t="s">
        <v>317</v>
      </c>
      <c r="U323" s="1" t="s">
        <v>2079</v>
      </c>
      <c r="V323" s="1">
        <v>5.27</v>
      </c>
      <c r="W323" s="1">
        <v>1.59</v>
      </c>
      <c r="X323" s="1">
        <v>1.39</v>
      </c>
      <c r="Y323" s="1">
        <v>6.81</v>
      </c>
      <c r="Z323" s="1">
        <v>84.94</v>
      </c>
      <c r="AA323" s="1">
        <v>323</v>
      </c>
      <c r="AB323" s="1">
        <v>2527136.11</v>
      </c>
      <c r="AC323" s="1">
        <v>1948</v>
      </c>
      <c r="AD323" s="1">
        <v>214655</v>
      </c>
      <c r="AE323" s="1">
        <v>0.9</v>
      </c>
      <c r="AF323" s="1">
        <v>74.06</v>
      </c>
      <c r="AG323" s="1">
        <v>1.4426888</v>
      </c>
      <c r="AH323" s="1">
        <v>15.65</v>
      </c>
      <c r="AI323" s="1" t="s">
        <v>2079</v>
      </c>
      <c r="AJ323" s="1" t="s">
        <v>3553</v>
      </c>
    </row>
    <row r="324" spans="1:36" x14ac:dyDescent="0.25">
      <c r="A324" s="2" t="s">
        <v>318</v>
      </c>
      <c r="B324" s="3" t="s">
        <v>5239</v>
      </c>
      <c r="C324" s="3">
        <v>17.329999999999998</v>
      </c>
      <c r="D324" s="3">
        <v>0.22</v>
      </c>
      <c r="E324" s="3">
        <v>0.44</v>
      </c>
      <c r="F324" s="1">
        <f>IF(INDEX(董監!D:D,H324)=0,INDEX(董監!C:C,H324),INDEX(董監!D:D,H324))</f>
        <v>7.66</v>
      </c>
      <c r="G324" s="1">
        <f t="shared" si="16"/>
        <v>74.349999999999994</v>
      </c>
      <c r="H324" s="1">
        <f>MATCH(持股比率!A324,董監!A:A,0)</f>
        <v>324</v>
      </c>
      <c r="I324" s="3">
        <v>3786228.46</v>
      </c>
      <c r="J324" s="3">
        <v>-816</v>
      </c>
      <c r="K324" s="28">
        <f t="shared" si="17"/>
        <v>281506</v>
      </c>
      <c r="L324" s="27">
        <f t="shared" si="18"/>
        <v>-0.3</v>
      </c>
      <c r="M324" s="3">
        <v>24.75</v>
      </c>
      <c r="N324" s="29">
        <f t="shared" si="19"/>
        <v>-0.20196</v>
      </c>
      <c r="O324" s="3">
        <v>2.2599999999999998</v>
      </c>
      <c r="P324" s="3" t="str">
        <f ca="1">IF(COUNTIF(股期對照!A:A,持股比率!B324)=2,B324&amp;"-m",IF(COUNTIF(股期對照!A:A,持股比率!B324)=1,B324&amp;"-F",B324))</f>
        <v>光磊-F</v>
      </c>
      <c r="Q324" s="3" t="s">
        <v>4756</v>
      </c>
      <c r="T324" s="1" t="s">
        <v>318</v>
      </c>
      <c r="U324" s="1" t="s">
        <v>2080</v>
      </c>
      <c r="V324" s="1">
        <v>17.329999999999998</v>
      </c>
      <c r="W324" s="1">
        <v>0.22</v>
      </c>
      <c r="X324" s="1">
        <v>0.44</v>
      </c>
      <c r="Y324" s="1">
        <v>7.66</v>
      </c>
      <c r="Z324" s="1">
        <v>74.349999999999994</v>
      </c>
      <c r="AA324" s="1">
        <v>324</v>
      </c>
      <c r="AB324" s="1">
        <v>3786228.46</v>
      </c>
      <c r="AC324" s="1">
        <v>-816</v>
      </c>
      <c r="AD324" s="1">
        <v>281506</v>
      </c>
      <c r="AE324" s="1">
        <v>-0.3</v>
      </c>
      <c r="AF324" s="1">
        <v>24.75</v>
      </c>
      <c r="AG324" s="1">
        <v>-0.20196</v>
      </c>
      <c r="AH324" s="1">
        <v>2.2599999999999998</v>
      </c>
      <c r="AI324" s="1" t="s">
        <v>4348</v>
      </c>
      <c r="AJ324" s="1" t="s">
        <v>3542</v>
      </c>
    </row>
    <row r="325" spans="1:36" x14ac:dyDescent="0.25">
      <c r="A325" s="2" t="s">
        <v>319</v>
      </c>
      <c r="B325" s="3" t="s">
        <v>5240</v>
      </c>
      <c r="C325" s="3">
        <v>4.71</v>
      </c>
      <c r="D325" s="3">
        <v>0</v>
      </c>
      <c r="E325" s="3">
        <v>0</v>
      </c>
      <c r="F325" s="1">
        <f>IF(INDEX(董監!D:D,H325)=0,INDEX(董監!C:C,H325),INDEX(董監!D:D,H325))</f>
        <v>31.34</v>
      </c>
      <c r="G325" s="1">
        <f t="shared" si="16"/>
        <v>63.95</v>
      </c>
      <c r="H325" s="1">
        <f>MATCH(持股比率!A325,董監!A:A,0)</f>
        <v>325</v>
      </c>
      <c r="I325" s="3">
        <v>1561651.44</v>
      </c>
      <c r="J325" s="3">
        <v>2882</v>
      </c>
      <c r="K325" s="28">
        <f t="shared" si="17"/>
        <v>99868</v>
      </c>
      <c r="L325" s="27">
        <f t="shared" si="18"/>
        <v>2.9</v>
      </c>
      <c r="M325" s="3">
        <v>29.89</v>
      </c>
      <c r="N325" s="29">
        <f t="shared" si="19"/>
        <v>0.86142979999999991</v>
      </c>
      <c r="O325" s="3">
        <v>-0.62</v>
      </c>
      <c r="P325" s="3" t="str">
        <f ca="1">IF(COUNTIF(股期對照!A:A,持股比率!B325)=2,B325&amp;"-m",IF(COUNTIF(股期對照!A:A,持股比率!B325)=1,B325&amp;"-F",B325))</f>
        <v>茂矽</v>
      </c>
      <c r="Q325" s="3" t="s">
        <v>6597</v>
      </c>
      <c r="T325" s="1" t="s">
        <v>319</v>
      </c>
      <c r="U325" s="1" t="s">
        <v>2081</v>
      </c>
      <c r="V325" s="1">
        <v>4.71</v>
      </c>
      <c r="W325" s="1">
        <v>0</v>
      </c>
      <c r="X325" s="1">
        <v>0</v>
      </c>
      <c r="Y325" s="1">
        <v>31.34</v>
      </c>
      <c r="Z325" s="1">
        <v>63.95</v>
      </c>
      <c r="AA325" s="1">
        <v>325</v>
      </c>
      <c r="AB325" s="1">
        <v>1561651.44</v>
      </c>
      <c r="AC325" s="1">
        <v>2882</v>
      </c>
      <c r="AD325" s="1">
        <v>99868</v>
      </c>
      <c r="AE325" s="1">
        <v>2.9</v>
      </c>
      <c r="AF325" s="1">
        <v>29.89</v>
      </c>
      <c r="AG325" s="1">
        <v>0.86142979999999991</v>
      </c>
      <c r="AH325" s="1">
        <v>-0.62</v>
      </c>
      <c r="AI325" s="1" t="s">
        <v>2081</v>
      </c>
      <c r="AJ325" s="1" t="s">
        <v>3554</v>
      </c>
    </row>
    <row r="326" spans="1:36" x14ac:dyDescent="0.25">
      <c r="A326" s="2" t="s">
        <v>320</v>
      </c>
      <c r="B326" s="3" t="s">
        <v>5241</v>
      </c>
      <c r="C326" s="3">
        <v>22.59</v>
      </c>
      <c r="D326" s="3">
        <v>1.93</v>
      </c>
      <c r="E326" s="3">
        <v>0.28999999999999998</v>
      </c>
      <c r="F326" s="1">
        <f>IF(INDEX(董監!D:D,H326)=0,INDEX(董監!C:C,H326),INDEX(董監!D:D,H326))</f>
        <v>30.12</v>
      </c>
      <c r="G326" s="1">
        <f t="shared" si="16"/>
        <v>45.07</v>
      </c>
      <c r="H326" s="1">
        <f>MATCH(持股比率!A326,董監!A:A,0)</f>
        <v>326</v>
      </c>
      <c r="I326" s="3">
        <v>39800001.93</v>
      </c>
      <c r="J326" s="3">
        <v>6665</v>
      </c>
      <c r="K326" s="28">
        <f t="shared" si="17"/>
        <v>1793786</v>
      </c>
      <c r="L326" s="27">
        <f t="shared" si="18"/>
        <v>0.4</v>
      </c>
      <c r="M326" s="3">
        <v>29.51</v>
      </c>
      <c r="N326" s="29">
        <f t="shared" si="19"/>
        <v>1.9668415000000001</v>
      </c>
      <c r="O326" s="3">
        <v>10.8</v>
      </c>
      <c r="P326" s="3" t="str">
        <f ca="1">IF(COUNTIF(股期對照!A:A,持股比率!B326)=2,B326&amp;"-m",IF(COUNTIF(股期對照!A:A,持股比率!B326)=1,B326&amp;"-F",B326))</f>
        <v>華邦電-F</v>
      </c>
      <c r="Q326" s="3" t="s">
        <v>6598</v>
      </c>
      <c r="T326" s="1" t="s">
        <v>320</v>
      </c>
      <c r="U326" s="1" t="s">
        <v>2082</v>
      </c>
      <c r="V326" s="1">
        <v>22.59</v>
      </c>
      <c r="W326" s="1">
        <v>1.93</v>
      </c>
      <c r="X326" s="1">
        <v>0.28999999999999998</v>
      </c>
      <c r="Y326" s="1">
        <v>30.12</v>
      </c>
      <c r="Z326" s="1">
        <v>45.07</v>
      </c>
      <c r="AA326" s="1">
        <v>326</v>
      </c>
      <c r="AB326" s="1">
        <v>39800001.93</v>
      </c>
      <c r="AC326" s="1">
        <v>6665</v>
      </c>
      <c r="AD326" s="1">
        <v>1793786</v>
      </c>
      <c r="AE326" s="1">
        <v>0.4</v>
      </c>
      <c r="AF326" s="1">
        <v>29.51</v>
      </c>
      <c r="AG326" s="1">
        <v>1.9668415000000001</v>
      </c>
      <c r="AH326" s="1">
        <v>10.8</v>
      </c>
      <c r="AI326" s="1" t="s">
        <v>4349</v>
      </c>
      <c r="AJ326" s="1" t="s">
        <v>3552</v>
      </c>
    </row>
    <row r="327" spans="1:36" x14ac:dyDescent="0.25">
      <c r="A327" s="2" t="s">
        <v>321</v>
      </c>
      <c r="B327" s="3" t="s">
        <v>5242</v>
      </c>
      <c r="C327" s="3">
        <v>71.34</v>
      </c>
      <c r="D327" s="3">
        <v>0.72</v>
      </c>
      <c r="E327" s="3">
        <v>1.55</v>
      </c>
      <c r="F327" s="1">
        <f>IF(INDEX(董監!D:D,H327)=0,INDEX(董監!C:C,H327),INDEX(董監!D:D,H327))</f>
        <v>1.68</v>
      </c>
      <c r="G327" s="1">
        <f t="shared" ref="G327:G390" si="20">100-SUM(C327:F327)</f>
        <v>24.709999999999994</v>
      </c>
      <c r="H327" s="1">
        <f>MATCH(持股比率!A327,董監!A:A,0)</f>
        <v>327</v>
      </c>
      <c r="I327" s="3">
        <v>5594673.9699999997</v>
      </c>
      <c r="J327" s="3">
        <v>1649</v>
      </c>
      <c r="K327" s="28">
        <f t="shared" ref="K327:K390" si="21">ROUND((I327/10)*(G327/100),0)</f>
        <v>138244</v>
      </c>
      <c r="L327" s="27">
        <f t="shared" ref="L327:L390" si="22">ROUND(J327/K327*100,1)</f>
        <v>1.2</v>
      </c>
      <c r="M327" s="3">
        <v>289.04000000000002</v>
      </c>
      <c r="N327" s="29">
        <f t="shared" ref="N327:N390" si="23">M327*J327/100000</f>
        <v>4.7662696000000002</v>
      </c>
      <c r="O327" s="3">
        <v>13.13</v>
      </c>
      <c r="P327" s="3" t="str">
        <f ca="1">IF(COUNTIF(股期對照!A:A,持股比率!B327)=2,B327&amp;"-m",IF(COUNTIF(股期對照!A:A,持股比率!B327)=1,B327&amp;"-F",B327))</f>
        <v>智邦-F</v>
      </c>
      <c r="Q327" s="3" t="s">
        <v>4754</v>
      </c>
      <c r="T327" s="1" t="s">
        <v>321</v>
      </c>
      <c r="U327" s="1" t="s">
        <v>2083</v>
      </c>
      <c r="V327" s="1">
        <v>71.34</v>
      </c>
      <c r="W327" s="1">
        <v>0.72</v>
      </c>
      <c r="X327" s="1">
        <v>1.55</v>
      </c>
      <c r="Y327" s="1">
        <v>1.68</v>
      </c>
      <c r="Z327" s="1">
        <v>24.709999999999994</v>
      </c>
      <c r="AA327" s="1">
        <v>327</v>
      </c>
      <c r="AB327" s="1">
        <v>5594673.9699999997</v>
      </c>
      <c r="AC327" s="1">
        <v>1649</v>
      </c>
      <c r="AD327" s="1">
        <v>138244</v>
      </c>
      <c r="AE327" s="1">
        <v>1.2</v>
      </c>
      <c r="AF327" s="1">
        <v>289.04000000000002</v>
      </c>
      <c r="AG327" s="1">
        <v>4.7662696000000002</v>
      </c>
      <c r="AH327" s="1">
        <v>13.13</v>
      </c>
      <c r="AI327" s="1" t="s">
        <v>4350</v>
      </c>
      <c r="AJ327" s="1" t="s">
        <v>3551</v>
      </c>
    </row>
    <row r="328" spans="1:36" x14ac:dyDescent="0.25">
      <c r="A328" s="2" t="s">
        <v>322</v>
      </c>
      <c r="B328" s="3" t="s">
        <v>5243</v>
      </c>
      <c r="C328" s="3">
        <v>33.78</v>
      </c>
      <c r="D328" s="3">
        <v>3.08</v>
      </c>
      <c r="E328" s="3">
        <v>3.44</v>
      </c>
      <c r="F328" s="1">
        <f>IF(INDEX(董監!D:D,H328)=0,INDEX(董監!C:C,H328),INDEX(董監!D:D,H328))</f>
        <v>19.489999999999998</v>
      </c>
      <c r="G328" s="1">
        <f t="shared" si="20"/>
        <v>40.210000000000008</v>
      </c>
      <c r="H328" s="1">
        <f>MATCH(持股比率!A328,董監!A:A,0)</f>
        <v>328</v>
      </c>
      <c r="I328" s="3">
        <v>16679469.68</v>
      </c>
      <c r="J328" s="3">
        <v>-10166</v>
      </c>
      <c r="K328" s="28">
        <f t="shared" si="21"/>
        <v>670681</v>
      </c>
      <c r="L328" s="27">
        <f t="shared" si="22"/>
        <v>-1.5</v>
      </c>
      <c r="M328" s="3">
        <v>57.76</v>
      </c>
      <c r="N328" s="29">
        <f t="shared" si="23"/>
        <v>-5.8718816</v>
      </c>
      <c r="O328" s="3">
        <v>4.63</v>
      </c>
      <c r="P328" s="3" t="str">
        <f ca="1">IF(COUNTIF(股期對照!A:A,持股比率!B328)=2,B328&amp;"-m",IF(COUNTIF(股期對照!A:A,持股比率!B328)=1,B328&amp;"-F",B328))</f>
        <v>聯強-F</v>
      </c>
      <c r="Q328" s="3" t="s">
        <v>4758</v>
      </c>
      <c r="T328" s="1" t="s">
        <v>322</v>
      </c>
      <c r="U328" s="1" t="s">
        <v>2084</v>
      </c>
      <c r="V328" s="1">
        <v>33.78</v>
      </c>
      <c r="W328" s="1">
        <v>3.08</v>
      </c>
      <c r="X328" s="1">
        <v>3.44</v>
      </c>
      <c r="Y328" s="1">
        <v>19.489999999999998</v>
      </c>
      <c r="Z328" s="1">
        <v>40.210000000000008</v>
      </c>
      <c r="AA328" s="1">
        <v>328</v>
      </c>
      <c r="AB328" s="1">
        <v>16679469.68</v>
      </c>
      <c r="AC328" s="1">
        <v>-10166</v>
      </c>
      <c r="AD328" s="1">
        <v>670681</v>
      </c>
      <c r="AE328" s="1">
        <v>-1.5</v>
      </c>
      <c r="AF328" s="1">
        <v>57.76</v>
      </c>
      <c r="AG328" s="1">
        <v>-5.8718816</v>
      </c>
      <c r="AH328" s="1">
        <v>4.63</v>
      </c>
      <c r="AI328" s="1" t="s">
        <v>4351</v>
      </c>
      <c r="AJ328" s="1" t="s">
        <v>3555</v>
      </c>
    </row>
    <row r="329" spans="1:36" x14ac:dyDescent="0.25">
      <c r="A329" s="2" t="s">
        <v>323</v>
      </c>
      <c r="B329" s="3" t="s">
        <v>5244</v>
      </c>
      <c r="C329" s="3">
        <v>1.32</v>
      </c>
      <c r="D329" s="3">
        <v>0</v>
      </c>
      <c r="E329" s="3">
        <v>0</v>
      </c>
      <c r="F329" s="1">
        <f>IF(INDEX(董監!D:D,H329)=0,INDEX(董監!C:C,H329),INDEX(董監!D:D,H329))</f>
        <v>19.260000000000002</v>
      </c>
      <c r="G329" s="1">
        <f t="shared" si="20"/>
        <v>79.42</v>
      </c>
      <c r="H329" s="1">
        <f>MATCH(持股比率!A329,董監!A:A,0)</f>
        <v>329</v>
      </c>
      <c r="I329" s="3">
        <v>967835.68</v>
      </c>
      <c r="J329" s="3">
        <v>-1764</v>
      </c>
      <c r="K329" s="28">
        <f t="shared" si="21"/>
        <v>76866</v>
      </c>
      <c r="L329" s="27">
        <f t="shared" si="22"/>
        <v>-2.2999999999999998</v>
      </c>
      <c r="M329" s="3">
        <v>93.08</v>
      </c>
      <c r="N329" s="29">
        <f t="shared" si="23"/>
        <v>-1.6419311999999999</v>
      </c>
      <c r="O329" s="3">
        <v>-9.86</v>
      </c>
      <c r="P329" s="3" t="str">
        <f ca="1">IF(COUNTIF(股期對照!A:A,持股比率!B329)=2,B329&amp;"-m",IF(COUNTIF(股期對照!A:A,持股比率!B329)=1,B329&amp;"-F",B329))</f>
        <v>海悅</v>
      </c>
      <c r="Q329" s="3" t="s">
        <v>4759</v>
      </c>
      <c r="T329" s="1" t="s">
        <v>323</v>
      </c>
      <c r="U329" s="1" t="s">
        <v>2085</v>
      </c>
      <c r="V329" s="1">
        <v>1.32</v>
      </c>
      <c r="W329" s="1">
        <v>0</v>
      </c>
      <c r="X329" s="1">
        <v>0</v>
      </c>
      <c r="Y329" s="1">
        <v>19.260000000000002</v>
      </c>
      <c r="Z329" s="1">
        <v>79.42</v>
      </c>
      <c r="AA329" s="1">
        <v>329</v>
      </c>
      <c r="AB329" s="1">
        <v>967835.68</v>
      </c>
      <c r="AC329" s="1">
        <v>-1764</v>
      </c>
      <c r="AD329" s="1">
        <v>76866</v>
      </c>
      <c r="AE329" s="1">
        <v>-2.2999999999999998</v>
      </c>
      <c r="AF329" s="1">
        <v>93.08</v>
      </c>
      <c r="AG329" s="1">
        <v>-1.6419311999999999</v>
      </c>
      <c r="AH329" s="1">
        <v>-9.86</v>
      </c>
      <c r="AI329" s="1" t="s">
        <v>2085</v>
      </c>
      <c r="AJ329" s="1" t="s">
        <v>3516</v>
      </c>
    </row>
    <row r="330" spans="1:36" x14ac:dyDescent="0.25">
      <c r="A330" s="2" t="s">
        <v>324</v>
      </c>
      <c r="B330" s="3" t="s">
        <v>5245</v>
      </c>
      <c r="C330" s="3">
        <v>12.15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84.52</v>
      </c>
      <c r="H330" s="1">
        <f>MATCH(持股比率!A330,董監!A:A,0)</f>
        <v>330</v>
      </c>
      <c r="I330" s="3">
        <v>6936796.6299999999</v>
      </c>
      <c r="J330" s="3">
        <v>-4860</v>
      </c>
      <c r="K330" s="28">
        <f t="shared" si="21"/>
        <v>586298</v>
      </c>
      <c r="L330" s="27">
        <f t="shared" si="22"/>
        <v>-0.8</v>
      </c>
      <c r="M330" s="3">
        <v>9.36</v>
      </c>
      <c r="N330" s="29">
        <f t="shared" si="23"/>
        <v>-0.45489599999999997</v>
      </c>
      <c r="O330" s="3">
        <v>-6.25</v>
      </c>
      <c r="P330" s="3" t="str">
        <f ca="1">IF(COUNTIF(股期對照!A:A,持股比率!B330)=2,B330&amp;"-m",IF(COUNTIF(股期對照!A:A,持股比率!B330)=1,B330&amp;"-F",B330))</f>
        <v>錸德</v>
      </c>
      <c r="Q330" s="3" t="s">
        <v>4578</v>
      </c>
      <c r="T330" s="1" t="s">
        <v>324</v>
      </c>
      <c r="U330" s="1" t="s">
        <v>2086</v>
      </c>
      <c r="V330" s="1">
        <v>12.15</v>
      </c>
      <c r="W330" s="1">
        <v>0.01</v>
      </c>
      <c r="X330" s="1">
        <v>0.05</v>
      </c>
      <c r="Y330" s="1">
        <v>3.27</v>
      </c>
      <c r="Z330" s="1">
        <v>84.52</v>
      </c>
      <c r="AA330" s="1">
        <v>330</v>
      </c>
      <c r="AB330" s="1">
        <v>6936796.6299999999</v>
      </c>
      <c r="AC330" s="1">
        <v>-4860</v>
      </c>
      <c r="AD330" s="1">
        <v>586298</v>
      </c>
      <c r="AE330" s="1">
        <v>-0.8</v>
      </c>
      <c r="AF330" s="1">
        <v>9.36</v>
      </c>
      <c r="AG330" s="1">
        <v>-0.45489599999999997</v>
      </c>
      <c r="AH330" s="1">
        <v>-6.25</v>
      </c>
      <c r="AI330" s="1" t="s">
        <v>2086</v>
      </c>
      <c r="AJ330" s="1" t="s">
        <v>3535</v>
      </c>
    </row>
    <row r="331" spans="1:36" x14ac:dyDescent="0.25">
      <c r="A331" s="2" t="s">
        <v>325</v>
      </c>
      <c r="B331" s="3" t="s">
        <v>4611</v>
      </c>
      <c r="C331" s="3">
        <v>17.54</v>
      </c>
      <c r="D331" s="3">
        <v>9.99</v>
      </c>
      <c r="E331" s="3">
        <v>1.04</v>
      </c>
      <c r="F331" s="1">
        <f>IF(INDEX(董監!D:D,H331)=0,INDEX(董監!C:C,H331),INDEX(董監!D:D,H331))</f>
        <v>12.15</v>
      </c>
      <c r="G331" s="1">
        <f t="shared" si="20"/>
        <v>59.28</v>
      </c>
      <c r="H331" s="1">
        <f>MATCH(持股比率!A331,董監!A:A,0)</f>
        <v>331</v>
      </c>
      <c r="I331" s="3">
        <v>1821402.49</v>
      </c>
      <c r="J331" s="3">
        <v>10620</v>
      </c>
      <c r="K331" s="28">
        <f t="shared" si="21"/>
        <v>107973</v>
      </c>
      <c r="L331" s="27">
        <f t="shared" si="22"/>
        <v>9.8000000000000007</v>
      </c>
      <c r="M331" s="3">
        <v>83.99</v>
      </c>
      <c r="N331" s="29">
        <f t="shared" si="23"/>
        <v>8.9197379999999988</v>
      </c>
      <c r="O331" s="3">
        <v>17.02</v>
      </c>
      <c r="P331" s="3" t="str">
        <f ca="1">IF(COUNTIF(股期對照!A:A,持股比率!B331)=2,B331&amp;"-m",IF(COUNTIF(股期對照!A:A,持股比率!B331)=1,B331&amp;"-F",B331))</f>
        <v>順德</v>
      </c>
      <c r="Q331" s="3" t="s">
        <v>4755</v>
      </c>
      <c r="T331" s="1" t="s">
        <v>325</v>
      </c>
      <c r="U331" s="1" t="s">
        <v>2087</v>
      </c>
      <c r="V331" s="1">
        <v>17.54</v>
      </c>
      <c r="W331" s="1">
        <v>9.99</v>
      </c>
      <c r="X331" s="1">
        <v>1.04</v>
      </c>
      <c r="Y331" s="1">
        <v>12.15</v>
      </c>
      <c r="Z331" s="1">
        <v>59.28</v>
      </c>
      <c r="AA331" s="1">
        <v>331</v>
      </c>
      <c r="AB331" s="1">
        <v>1821402.49</v>
      </c>
      <c r="AC331" s="1">
        <v>10620</v>
      </c>
      <c r="AD331" s="1">
        <v>107973</v>
      </c>
      <c r="AE331" s="1">
        <v>9.8000000000000007</v>
      </c>
      <c r="AF331" s="1">
        <v>83.99</v>
      </c>
      <c r="AG331" s="1">
        <v>8.9197379999999988</v>
      </c>
      <c r="AH331" s="1">
        <v>17.02</v>
      </c>
      <c r="AI331" s="1" t="s">
        <v>2087</v>
      </c>
      <c r="AJ331" s="1" t="s">
        <v>3553</v>
      </c>
    </row>
    <row r="332" spans="1:36" x14ac:dyDescent="0.25">
      <c r="A332" s="2" t="s">
        <v>326</v>
      </c>
      <c r="B332" s="3" t="s">
        <v>5246</v>
      </c>
      <c r="C332" s="3">
        <v>25.33</v>
      </c>
      <c r="D332" s="3">
        <v>1.1000000000000001</v>
      </c>
      <c r="E332" s="3">
        <v>2.34</v>
      </c>
      <c r="F332" s="1">
        <f>IF(INDEX(董監!D:D,H332)=0,INDEX(董監!C:C,H332),INDEX(董監!D:D,H332))</f>
        <v>17.59</v>
      </c>
      <c r="G332" s="1">
        <f t="shared" si="20"/>
        <v>53.64</v>
      </c>
      <c r="H332" s="1">
        <f>MATCH(持股比率!A332,董監!A:A,0)</f>
        <v>332</v>
      </c>
      <c r="I332" s="3">
        <v>19667819.579999998</v>
      </c>
      <c r="J332" s="3">
        <v>-15368</v>
      </c>
      <c r="K332" s="28">
        <f t="shared" si="21"/>
        <v>1054982</v>
      </c>
      <c r="L332" s="27">
        <f t="shared" si="22"/>
        <v>-1.5</v>
      </c>
      <c r="M332" s="3">
        <v>29.19</v>
      </c>
      <c r="N332" s="29">
        <f t="shared" si="23"/>
        <v>-4.4859192000000006</v>
      </c>
      <c r="O332" s="3">
        <v>-4.59</v>
      </c>
      <c r="P332" s="3" t="str">
        <f ca="1">IF(COUNTIF(股期對照!A:A,持股比率!B332)=2,B332&amp;"-m",IF(COUNTIF(股期對照!A:A,持股比率!B332)=1,B332&amp;"-F",B332))</f>
        <v>佳世達-F</v>
      </c>
      <c r="Q332" s="3" t="s">
        <v>6599</v>
      </c>
      <c r="T332" s="1" t="s">
        <v>326</v>
      </c>
      <c r="U332" s="1" t="s">
        <v>2088</v>
      </c>
      <c r="V332" s="1">
        <v>25.33</v>
      </c>
      <c r="W332" s="1">
        <v>1.1000000000000001</v>
      </c>
      <c r="X332" s="1">
        <v>2.34</v>
      </c>
      <c r="Y332" s="1">
        <v>17.59</v>
      </c>
      <c r="Z332" s="1">
        <v>53.64</v>
      </c>
      <c r="AA332" s="1">
        <v>332</v>
      </c>
      <c r="AB332" s="1">
        <v>19667819.579999998</v>
      </c>
      <c r="AC332" s="1">
        <v>-15368</v>
      </c>
      <c r="AD332" s="1">
        <v>1054982</v>
      </c>
      <c r="AE332" s="1">
        <v>-1.5</v>
      </c>
      <c r="AF332" s="1">
        <v>29.19</v>
      </c>
      <c r="AG332" s="1">
        <v>-4.4859192000000006</v>
      </c>
      <c r="AH332" s="1">
        <v>-4.59</v>
      </c>
      <c r="AI332" s="1" t="s">
        <v>4352</v>
      </c>
      <c r="AJ332" s="1" t="s">
        <v>3541</v>
      </c>
    </row>
    <row r="333" spans="1:36" x14ac:dyDescent="0.25">
      <c r="A333" s="2" t="s">
        <v>327</v>
      </c>
      <c r="B333" s="3" t="s">
        <v>5247</v>
      </c>
      <c r="C333" s="3">
        <v>43.37</v>
      </c>
      <c r="D333" s="3">
        <v>0.14000000000000001</v>
      </c>
      <c r="E333" s="3">
        <v>1.41</v>
      </c>
      <c r="F333" s="1">
        <f>IF(INDEX(董監!D:D,H333)=0,INDEX(董監!C:C,H333),INDEX(董監!D:D,H333))</f>
        <v>3.67</v>
      </c>
      <c r="G333" s="1">
        <f t="shared" si="20"/>
        <v>51.410000000000004</v>
      </c>
      <c r="H333" s="1">
        <f>MATCH(持股比率!A333,董監!A:A,0)</f>
        <v>333</v>
      </c>
      <c r="I333" s="3">
        <v>30478538.280000001</v>
      </c>
      <c r="J333" s="3">
        <v>-62840</v>
      </c>
      <c r="K333" s="28">
        <f t="shared" si="21"/>
        <v>1566902</v>
      </c>
      <c r="L333" s="27">
        <f t="shared" si="22"/>
        <v>-4</v>
      </c>
      <c r="M333" s="3">
        <v>30.65</v>
      </c>
      <c r="N333" s="29">
        <f t="shared" si="23"/>
        <v>-19.260459999999998</v>
      </c>
      <c r="O333" s="3">
        <v>-4.5</v>
      </c>
      <c r="P333" s="3" t="str">
        <f ca="1">IF(COUNTIF(股期對照!A:A,持股比率!B333)=2,B333&amp;"-m",IF(COUNTIF(股期對照!A:A,持股比率!B333)=1,B333&amp;"-F",B333))</f>
        <v>宏碁-F</v>
      </c>
      <c r="Q333" s="3" t="s">
        <v>4760</v>
      </c>
      <c r="T333" s="1" t="s">
        <v>327</v>
      </c>
      <c r="U333" s="1" t="s">
        <v>2089</v>
      </c>
      <c r="V333" s="1">
        <v>43.37</v>
      </c>
      <c r="W333" s="1">
        <v>0.14000000000000001</v>
      </c>
      <c r="X333" s="1">
        <v>1.41</v>
      </c>
      <c r="Y333" s="1">
        <v>3.67</v>
      </c>
      <c r="Z333" s="1">
        <v>51.410000000000004</v>
      </c>
      <c r="AA333" s="1">
        <v>333</v>
      </c>
      <c r="AB333" s="1">
        <v>30478538.280000001</v>
      </c>
      <c r="AC333" s="1">
        <v>-62840</v>
      </c>
      <c r="AD333" s="1">
        <v>1566902</v>
      </c>
      <c r="AE333" s="1">
        <v>-4</v>
      </c>
      <c r="AF333" s="1">
        <v>30.65</v>
      </c>
      <c r="AG333" s="1">
        <v>-19.260459999999998</v>
      </c>
      <c r="AH333" s="1">
        <v>-4.5</v>
      </c>
      <c r="AI333" s="1" t="s">
        <v>4353</v>
      </c>
      <c r="AJ333" s="1" t="s">
        <v>3547</v>
      </c>
    </row>
    <row r="334" spans="1:36" x14ac:dyDescent="0.25">
      <c r="A334" s="2" t="s">
        <v>328</v>
      </c>
      <c r="B334" s="3" t="s">
        <v>5248</v>
      </c>
      <c r="C334" s="3">
        <v>20.170000000000002</v>
      </c>
      <c r="D334" s="3">
        <v>1.5</v>
      </c>
      <c r="E334" s="3">
        <v>0.75</v>
      </c>
      <c r="F334" s="1">
        <f>IF(INDEX(董監!D:D,H334)=0,INDEX(董監!C:C,H334),INDEX(董監!D:D,H334))</f>
        <v>6.01</v>
      </c>
      <c r="G334" s="1">
        <f t="shared" si="20"/>
        <v>71.569999999999993</v>
      </c>
      <c r="H334" s="1">
        <f>MATCH(持股比率!A334,董監!A:A,0)</f>
        <v>334</v>
      </c>
      <c r="I334" s="3">
        <v>14144851.92</v>
      </c>
      <c r="J334" s="3">
        <v>20477</v>
      </c>
      <c r="K334" s="28">
        <f t="shared" si="21"/>
        <v>1012347</v>
      </c>
      <c r="L334" s="27">
        <f t="shared" si="22"/>
        <v>2</v>
      </c>
      <c r="M334" s="3">
        <v>62.32</v>
      </c>
      <c r="N334" s="29">
        <f t="shared" si="23"/>
        <v>12.761266399999998</v>
      </c>
      <c r="O334" s="3">
        <v>4.1900000000000004</v>
      </c>
      <c r="P334" s="3" t="str">
        <f ca="1">IF(COUNTIF(股期對照!A:A,持股比率!B334)=2,B334&amp;"-m",IF(COUNTIF(股期對照!A:A,持股比率!B334)=1,B334&amp;"-F",B334))</f>
        <v>鴻準-F</v>
      </c>
      <c r="Q334" s="3" t="s">
        <v>4761</v>
      </c>
      <c r="T334" s="1" t="s">
        <v>328</v>
      </c>
      <c r="U334" s="1" t="s">
        <v>2090</v>
      </c>
      <c r="V334" s="1">
        <v>20.170000000000002</v>
      </c>
      <c r="W334" s="1">
        <v>1.5</v>
      </c>
      <c r="X334" s="1">
        <v>0.75</v>
      </c>
      <c r="Y334" s="1">
        <v>6.01</v>
      </c>
      <c r="Z334" s="1">
        <v>71.569999999999993</v>
      </c>
      <c r="AA334" s="1">
        <v>334</v>
      </c>
      <c r="AB334" s="1">
        <v>14144851.92</v>
      </c>
      <c r="AC334" s="1">
        <v>20477</v>
      </c>
      <c r="AD334" s="1">
        <v>1012347</v>
      </c>
      <c r="AE334" s="1">
        <v>2</v>
      </c>
      <c r="AF334" s="1">
        <v>62.32</v>
      </c>
      <c r="AG334" s="1">
        <v>12.761266399999998</v>
      </c>
      <c r="AH334" s="1">
        <v>4.1900000000000004</v>
      </c>
      <c r="AI334" s="1" t="s">
        <v>4354</v>
      </c>
      <c r="AJ334" s="1" t="s">
        <v>3556</v>
      </c>
    </row>
    <row r="335" spans="1:36" x14ac:dyDescent="0.25">
      <c r="A335" s="2" t="s">
        <v>329</v>
      </c>
      <c r="B335" s="3" t="s">
        <v>5249</v>
      </c>
      <c r="C335" s="3">
        <v>18.059999999999999</v>
      </c>
      <c r="D335" s="3">
        <v>0.38</v>
      </c>
      <c r="E335" s="3">
        <v>0.03</v>
      </c>
      <c r="F335" s="1">
        <f>IF(INDEX(董監!D:D,H335)=0,INDEX(董監!C:C,H335),INDEX(董監!D:D,H335))</f>
        <v>11.7</v>
      </c>
      <c r="G335" s="1">
        <f t="shared" si="20"/>
        <v>69.83</v>
      </c>
      <c r="H335" s="1">
        <f>MATCH(持股比率!A335,董監!A:A,0)</f>
        <v>335</v>
      </c>
      <c r="I335" s="3">
        <v>3974954.2</v>
      </c>
      <c r="J335" s="3">
        <v>1951</v>
      </c>
      <c r="K335" s="28">
        <f t="shared" si="21"/>
        <v>277571</v>
      </c>
      <c r="L335" s="27">
        <f t="shared" si="22"/>
        <v>0.7</v>
      </c>
      <c r="M335" s="3">
        <v>26.91</v>
      </c>
      <c r="N335" s="29">
        <f t="shared" si="23"/>
        <v>0.52501410000000004</v>
      </c>
      <c r="O335" s="3">
        <v>-1.86</v>
      </c>
      <c r="P335" s="3" t="str">
        <f ca="1">IF(COUNTIF(股期對照!A:A,持股比率!B335)=2,B335&amp;"-m",IF(COUNTIF(股期對照!A:A,持股比率!B335)=1,B335&amp;"-F",B335))</f>
        <v>敬鵬-F</v>
      </c>
      <c r="Q335" s="3" t="s">
        <v>4752</v>
      </c>
      <c r="T335" s="1" t="s">
        <v>329</v>
      </c>
      <c r="U335" s="1" t="s">
        <v>2091</v>
      </c>
      <c r="V335" s="1">
        <v>18.059999999999999</v>
      </c>
      <c r="W335" s="1">
        <v>0.38</v>
      </c>
      <c r="X335" s="1">
        <v>0.03</v>
      </c>
      <c r="Y335" s="1">
        <v>11.7</v>
      </c>
      <c r="Z335" s="1">
        <v>69.83</v>
      </c>
      <c r="AA335" s="1">
        <v>335</v>
      </c>
      <c r="AB335" s="1">
        <v>3974954.2</v>
      </c>
      <c r="AC335" s="1">
        <v>1951</v>
      </c>
      <c r="AD335" s="1">
        <v>277571</v>
      </c>
      <c r="AE335" s="1">
        <v>0.7</v>
      </c>
      <c r="AF335" s="1">
        <v>26.91</v>
      </c>
      <c r="AG335" s="1">
        <v>0.52501410000000004</v>
      </c>
      <c r="AH335" s="1">
        <v>-1.86</v>
      </c>
      <c r="AI335" s="1" t="s">
        <v>4355</v>
      </c>
      <c r="AJ335" s="1" t="s">
        <v>3545</v>
      </c>
    </row>
    <row r="336" spans="1:36" x14ac:dyDescent="0.25">
      <c r="A336" s="2" t="s">
        <v>330</v>
      </c>
      <c r="B336" s="3" t="s">
        <v>5250</v>
      </c>
      <c r="C336" s="3">
        <v>23.07</v>
      </c>
      <c r="D336" s="3">
        <v>2.92</v>
      </c>
      <c r="E336" s="3">
        <v>2.81</v>
      </c>
      <c r="F336" s="1">
        <f>IF(INDEX(董監!D:D,H336)=0,INDEX(董監!C:C,H336),INDEX(董監!D:D,H336))</f>
        <v>12.46</v>
      </c>
      <c r="G336" s="1">
        <f t="shared" si="20"/>
        <v>58.739999999999995</v>
      </c>
      <c r="H336" s="1">
        <f>MATCH(持股比率!A336,董監!A:A,0)</f>
        <v>336</v>
      </c>
      <c r="I336" s="3">
        <v>35874750.659999996</v>
      </c>
      <c r="J336" s="3">
        <v>-13613</v>
      </c>
      <c r="K336" s="28">
        <f t="shared" si="21"/>
        <v>2107283</v>
      </c>
      <c r="L336" s="27">
        <f t="shared" si="22"/>
        <v>-0.6</v>
      </c>
      <c r="M336" s="3">
        <v>25.36</v>
      </c>
      <c r="N336" s="29">
        <f t="shared" si="23"/>
        <v>-3.4522567999999998</v>
      </c>
      <c r="O336" s="3">
        <v>-2.2799999999999998</v>
      </c>
      <c r="P336" s="3" t="str">
        <f ca="1">IF(COUNTIF(股期對照!A:A,持股比率!B336)=2,B336&amp;"-m",IF(COUNTIF(股期對照!A:A,持股比率!B336)=1,B336&amp;"-F",B336))</f>
        <v>英業達-F</v>
      </c>
      <c r="Q336" s="3" t="s">
        <v>4760</v>
      </c>
      <c r="T336" s="1" t="s">
        <v>330</v>
      </c>
      <c r="U336" s="1" t="s">
        <v>2092</v>
      </c>
      <c r="V336" s="1">
        <v>23.07</v>
      </c>
      <c r="W336" s="1">
        <v>2.92</v>
      </c>
      <c r="X336" s="1">
        <v>2.81</v>
      </c>
      <c r="Y336" s="1">
        <v>12.46</v>
      </c>
      <c r="Z336" s="1">
        <v>58.739999999999995</v>
      </c>
      <c r="AA336" s="1">
        <v>336</v>
      </c>
      <c r="AB336" s="1">
        <v>35874750.659999996</v>
      </c>
      <c r="AC336" s="1">
        <v>-13613</v>
      </c>
      <c r="AD336" s="1">
        <v>2107283</v>
      </c>
      <c r="AE336" s="1">
        <v>-0.6</v>
      </c>
      <c r="AF336" s="1">
        <v>25.36</v>
      </c>
      <c r="AG336" s="1">
        <v>-3.4522567999999998</v>
      </c>
      <c r="AH336" s="1">
        <v>-2.2799999999999998</v>
      </c>
      <c r="AI336" s="1" t="s">
        <v>4356</v>
      </c>
      <c r="AJ336" s="1" t="s">
        <v>3547</v>
      </c>
    </row>
    <row r="337" spans="1:36" x14ac:dyDescent="0.25">
      <c r="A337" s="2" t="s">
        <v>331</v>
      </c>
      <c r="B337" s="3" t="s">
        <v>5251</v>
      </c>
      <c r="C337" s="3">
        <v>56.47</v>
      </c>
      <c r="D337" s="3">
        <v>2.14</v>
      </c>
      <c r="E337" s="3">
        <v>2.35</v>
      </c>
      <c r="F337" s="1">
        <f>IF(INDEX(董監!D:D,H337)=0,INDEX(董監!C:C,H337),INDEX(董監!D:D,H337))</f>
        <v>5.52</v>
      </c>
      <c r="G337" s="1">
        <f t="shared" si="20"/>
        <v>33.519999999999996</v>
      </c>
      <c r="H337" s="1">
        <f>MATCH(持股比率!A337,董監!A:A,0)</f>
        <v>337</v>
      </c>
      <c r="I337" s="3">
        <v>7427602.7999999998</v>
      </c>
      <c r="J337" s="3">
        <v>-5503</v>
      </c>
      <c r="K337" s="28">
        <f t="shared" si="21"/>
        <v>248973</v>
      </c>
      <c r="L337" s="27">
        <f t="shared" si="22"/>
        <v>-2.2000000000000002</v>
      </c>
      <c r="M337" s="3">
        <v>386.88</v>
      </c>
      <c r="N337" s="29">
        <f t="shared" si="23"/>
        <v>-21.290006400000003</v>
      </c>
      <c r="O337" s="3">
        <v>6.53</v>
      </c>
      <c r="P337" s="3" t="str">
        <f ca="1">IF(COUNTIF(股期對照!A:A,持股比率!B337)=2,B337&amp;"-m",IF(COUNTIF(股期對照!A:A,持股比率!B337)=1,B337&amp;"-F",B337))</f>
        <v>華碩-F</v>
      </c>
      <c r="Q337" s="3" t="s">
        <v>6600</v>
      </c>
      <c r="T337" s="1" t="s">
        <v>331</v>
      </c>
      <c r="U337" s="1" t="s">
        <v>2093</v>
      </c>
      <c r="V337" s="1">
        <v>56.47</v>
      </c>
      <c r="W337" s="1">
        <v>2.14</v>
      </c>
      <c r="X337" s="1">
        <v>2.35</v>
      </c>
      <c r="Y337" s="1">
        <v>5.52</v>
      </c>
      <c r="Z337" s="1">
        <v>33.519999999999996</v>
      </c>
      <c r="AA337" s="1">
        <v>337</v>
      </c>
      <c r="AB337" s="1">
        <v>7427602.7999999998</v>
      </c>
      <c r="AC337" s="1">
        <v>-5503</v>
      </c>
      <c r="AD337" s="1">
        <v>248973</v>
      </c>
      <c r="AE337" s="1">
        <v>-2.2000000000000002</v>
      </c>
      <c r="AF337" s="1">
        <v>386.88</v>
      </c>
      <c r="AG337" s="1">
        <v>-21.290006400000003</v>
      </c>
      <c r="AH337" s="1">
        <v>6.53</v>
      </c>
      <c r="AI337" s="1" t="s">
        <v>4357</v>
      </c>
      <c r="AJ337" s="1" t="s">
        <v>3547</v>
      </c>
    </row>
    <row r="338" spans="1:36" x14ac:dyDescent="0.25">
      <c r="A338" s="2" t="s">
        <v>332</v>
      </c>
      <c r="B338" s="3" t="s">
        <v>4614</v>
      </c>
      <c r="C338" s="3">
        <v>0.9</v>
      </c>
      <c r="D338" s="3">
        <v>0</v>
      </c>
      <c r="E338" s="3">
        <v>0.08</v>
      </c>
      <c r="F338" s="1">
        <f>IF(INDEX(董監!D:D,H338)=0,INDEX(董監!C:C,H338),INDEX(董監!D:D,H338))</f>
        <v>9.99</v>
      </c>
      <c r="G338" s="1">
        <f t="shared" si="20"/>
        <v>89.03</v>
      </c>
      <c r="H338" s="1">
        <f>MATCH(持股比率!A338,董監!A:A,0)</f>
        <v>338</v>
      </c>
      <c r="I338" s="3">
        <v>946161.72</v>
      </c>
      <c r="J338" s="3">
        <v>172</v>
      </c>
      <c r="K338" s="28">
        <f t="shared" si="21"/>
        <v>84237</v>
      </c>
      <c r="L338" s="27">
        <f t="shared" si="22"/>
        <v>0.2</v>
      </c>
      <c r="M338" s="3">
        <v>13.97</v>
      </c>
      <c r="N338" s="29">
        <f t="shared" si="23"/>
        <v>2.4028400000000002E-2</v>
      </c>
      <c r="O338" s="3">
        <v>-13.55</v>
      </c>
      <c r="P338" s="3" t="str">
        <f ca="1">IF(COUNTIF(股期對照!A:A,持股比率!B338)=2,B338&amp;"-m",IF(COUNTIF(股期對照!A:A,持股比率!B338)=1,B338&amp;"-F",B338))</f>
        <v>廷鑫</v>
      </c>
      <c r="Q338" s="3" t="s">
        <v>6601</v>
      </c>
      <c r="T338" s="1" t="s">
        <v>332</v>
      </c>
      <c r="U338" s="1" t="s">
        <v>2094</v>
      </c>
      <c r="V338" s="1">
        <v>0.9</v>
      </c>
      <c r="W338" s="1">
        <v>0</v>
      </c>
      <c r="X338" s="1">
        <v>0.08</v>
      </c>
      <c r="Y338" s="1">
        <v>9.99</v>
      </c>
      <c r="Z338" s="1">
        <v>89.03</v>
      </c>
      <c r="AA338" s="1">
        <v>338</v>
      </c>
      <c r="AB338" s="1">
        <v>946161.72</v>
      </c>
      <c r="AC338" s="1">
        <v>172</v>
      </c>
      <c r="AD338" s="1">
        <v>84237</v>
      </c>
      <c r="AE338" s="1">
        <v>0.2</v>
      </c>
      <c r="AF338" s="1">
        <v>13.97</v>
      </c>
      <c r="AG338" s="1">
        <v>2.4028400000000002E-2</v>
      </c>
      <c r="AH338" s="1">
        <v>-13.55</v>
      </c>
      <c r="AI338" s="1" t="s">
        <v>2094</v>
      </c>
      <c r="AJ338" s="1" t="s">
        <v>3557</v>
      </c>
    </row>
    <row r="339" spans="1:36" x14ac:dyDescent="0.25">
      <c r="A339" s="2" t="s">
        <v>333</v>
      </c>
      <c r="B339" s="3" t="s">
        <v>5252</v>
      </c>
      <c r="C339" s="3">
        <v>1.91</v>
      </c>
      <c r="D339" s="3">
        <v>0</v>
      </c>
      <c r="E339" s="3">
        <v>0.01</v>
      </c>
      <c r="F339" s="1">
        <f>IF(INDEX(董監!D:D,H339)=0,INDEX(董監!C:C,H339),INDEX(董監!D:D,H339))</f>
        <v>18.45</v>
      </c>
      <c r="G339" s="1">
        <f t="shared" si="20"/>
        <v>79.63</v>
      </c>
      <c r="H339" s="1">
        <f>MATCH(持股比率!A339,董監!A:A,0)</f>
        <v>339</v>
      </c>
      <c r="I339" s="3">
        <v>1714710.52</v>
      </c>
      <c r="J339" s="3">
        <v>-564</v>
      </c>
      <c r="K339" s="28">
        <f t="shared" si="21"/>
        <v>136542</v>
      </c>
      <c r="L339" s="27">
        <f t="shared" si="22"/>
        <v>-0.4</v>
      </c>
      <c r="M339" s="3">
        <v>16.600000000000001</v>
      </c>
      <c r="N339" s="29">
        <f t="shared" si="23"/>
        <v>-9.3624000000000013E-2</v>
      </c>
      <c r="O339" s="3">
        <v>-2.58</v>
      </c>
      <c r="P339" s="3" t="str">
        <f ca="1">IF(COUNTIF(股期對照!A:A,持股比率!B339)=2,B339&amp;"-m",IF(COUNTIF(股期對照!A:A,持股比率!B339)=1,B339&amp;"-F",B339))</f>
        <v>所羅門</v>
      </c>
      <c r="Q339" s="3" t="s">
        <v>4784</v>
      </c>
      <c r="T339" s="1" t="s">
        <v>333</v>
      </c>
      <c r="U339" s="1" t="s">
        <v>2095</v>
      </c>
      <c r="V339" s="1">
        <v>1.91</v>
      </c>
      <c r="W339" s="1">
        <v>0</v>
      </c>
      <c r="X339" s="1">
        <v>0.01</v>
      </c>
      <c r="Y339" s="1">
        <v>18.45</v>
      </c>
      <c r="Z339" s="1">
        <v>79.63</v>
      </c>
      <c r="AA339" s="1">
        <v>339</v>
      </c>
      <c r="AB339" s="1">
        <v>1714710.52</v>
      </c>
      <c r="AC339" s="1">
        <v>-564</v>
      </c>
      <c r="AD339" s="1">
        <v>136542</v>
      </c>
      <c r="AE339" s="1">
        <v>-0.4</v>
      </c>
      <c r="AF339" s="1">
        <v>16.600000000000001</v>
      </c>
      <c r="AG339" s="1">
        <v>-9.3624000000000013E-2</v>
      </c>
      <c r="AH339" s="1">
        <v>-2.58</v>
      </c>
      <c r="AI339" s="1" t="s">
        <v>2095</v>
      </c>
      <c r="AJ339" s="1" t="s">
        <v>3558</v>
      </c>
    </row>
    <row r="340" spans="1:36" x14ac:dyDescent="0.25">
      <c r="A340" s="2" t="s">
        <v>334</v>
      </c>
      <c r="B340" s="3" t="s">
        <v>5253</v>
      </c>
      <c r="C340" s="3">
        <v>69.760000000000005</v>
      </c>
      <c r="D340" s="3">
        <v>0.41</v>
      </c>
      <c r="E340" s="3">
        <v>0.16</v>
      </c>
      <c r="F340" s="1">
        <f>IF(INDEX(董監!D:D,H340)=0,INDEX(董監!C:C,H340),INDEX(董監!D:D,H340))</f>
        <v>5.04</v>
      </c>
      <c r="G340" s="1">
        <f t="shared" si="20"/>
        <v>24.629999999999995</v>
      </c>
      <c r="H340" s="1">
        <f>MATCH(持股比率!A340,董監!A:A,0)</f>
        <v>340</v>
      </c>
      <c r="I340" s="3">
        <v>4216315.37</v>
      </c>
      <c r="J340" s="3">
        <v>1633</v>
      </c>
      <c r="K340" s="28">
        <f t="shared" si="21"/>
        <v>103848</v>
      </c>
      <c r="L340" s="27">
        <f t="shared" si="22"/>
        <v>1.6</v>
      </c>
      <c r="M340" s="3">
        <v>185.38</v>
      </c>
      <c r="N340" s="29">
        <f t="shared" si="23"/>
        <v>3.0272553999999996</v>
      </c>
      <c r="O340" s="3">
        <v>7.56</v>
      </c>
      <c r="P340" s="3" t="str">
        <f ca="1">IF(COUNTIF(股期對照!A:A,持股比率!B340)=2,B340&amp;"-m",IF(COUNTIF(股期對照!A:A,持股比率!B340)=1,B340&amp;"-F",B340))</f>
        <v>致茂-F</v>
      </c>
      <c r="Q340" s="3" t="s">
        <v>4762</v>
      </c>
      <c r="T340" s="1" t="s">
        <v>334</v>
      </c>
      <c r="U340" s="1" t="s">
        <v>2096</v>
      </c>
      <c r="V340" s="1">
        <v>69.760000000000005</v>
      </c>
      <c r="W340" s="1">
        <v>0.41</v>
      </c>
      <c r="X340" s="1">
        <v>0.16</v>
      </c>
      <c r="Y340" s="1">
        <v>5.04</v>
      </c>
      <c r="Z340" s="1">
        <v>24.629999999999995</v>
      </c>
      <c r="AA340" s="1">
        <v>340</v>
      </c>
      <c r="AB340" s="1">
        <v>4216315.37</v>
      </c>
      <c r="AC340" s="1">
        <v>1633</v>
      </c>
      <c r="AD340" s="1">
        <v>103848</v>
      </c>
      <c r="AE340" s="1">
        <v>1.6</v>
      </c>
      <c r="AF340" s="1">
        <v>185.38</v>
      </c>
      <c r="AG340" s="1">
        <v>3.0272553999999996</v>
      </c>
      <c r="AH340" s="1">
        <v>7.56</v>
      </c>
      <c r="AI340" s="1" t="s">
        <v>4358</v>
      </c>
      <c r="AJ340" s="1" t="s">
        <v>3559</v>
      </c>
    </row>
    <row r="341" spans="1:36" x14ac:dyDescent="0.25">
      <c r="A341" s="2" t="s">
        <v>335</v>
      </c>
      <c r="B341" s="3" t="s">
        <v>5254</v>
      </c>
      <c r="C341" s="3">
        <v>10.4</v>
      </c>
      <c r="D341" s="3">
        <v>0.16</v>
      </c>
      <c r="E341" s="3">
        <v>0.01</v>
      </c>
      <c r="F341" s="1">
        <f>IF(INDEX(董監!D:D,H341)=0,INDEX(董監!C:C,H341),INDEX(董監!D:D,H341))</f>
        <v>9.6199999999999992</v>
      </c>
      <c r="G341" s="1">
        <f t="shared" si="20"/>
        <v>79.81</v>
      </c>
      <c r="H341" s="1">
        <f>MATCH(持股比率!A341,董監!A:A,0)</f>
        <v>341</v>
      </c>
      <c r="I341" s="3">
        <v>6597630</v>
      </c>
      <c r="J341" s="3">
        <v>-1888</v>
      </c>
      <c r="K341" s="28">
        <f t="shared" si="21"/>
        <v>526557</v>
      </c>
      <c r="L341" s="27">
        <f t="shared" si="22"/>
        <v>-0.4</v>
      </c>
      <c r="M341" s="3">
        <v>29.36</v>
      </c>
      <c r="N341" s="29">
        <f t="shared" si="23"/>
        <v>-0.55431680000000005</v>
      </c>
      <c r="O341" s="3">
        <v>-0.66</v>
      </c>
      <c r="P341" s="3" t="str">
        <f ca="1">IF(COUNTIF(股期對照!A:A,持股比率!B341)=2,B341&amp;"-m",IF(COUNTIF(股期對照!A:A,持股比率!B341)=1,B341&amp;"-F",B341))</f>
        <v>藍天</v>
      </c>
      <c r="Q341" s="3" t="s">
        <v>6592</v>
      </c>
      <c r="T341" s="1" t="s">
        <v>335</v>
      </c>
      <c r="U341" s="1" t="s">
        <v>2097</v>
      </c>
      <c r="V341" s="1">
        <v>10.4</v>
      </c>
      <c r="W341" s="1">
        <v>0.16</v>
      </c>
      <c r="X341" s="1">
        <v>0.01</v>
      </c>
      <c r="Y341" s="1">
        <v>9.6199999999999992</v>
      </c>
      <c r="Z341" s="1">
        <v>79.81</v>
      </c>
      <c r="AA341" s="1">
        <v>341</v>
      </c>
      <c r="AB341" s="1">
        <v>6597630</v>
      </c>
      <c r="AC341" s="1">
        <v>-1888</v>
      </c>
      <c r="AD341" s="1">
        <v>526557</v>
      </c>
      <c r="AE341" s="1">
        <v>-0.4</v>
      </c>
      <c r="AF341" s="1">
        <v>29.36</v>
      </c>
      <c r="AG341" s="1">
        <v>-0.55431680000000005</v>
      </c>
      <c r="AH341" s="1">
        <v>-0.66</v>
      </c>
      <c r="AI341" s="1" t="s">
        <v>2097</v>
      </c>
      <c r="AJ341" s="1" t="s">
        <v>3547</v>
      </c>
    </row>
    <row r="342" spans="1:36" x14ac:dyDescent="0.25">
      <c r="A342" s="2" t="s">
        <v>336</v>
      </c>
      <c r="B342" s="3" t="s">
        <v>5255</v>
      </c>
      <c r="C342" s="3">
        <v>6.03</v>
      </c>
      <c r="D342" s="3">
        <v>0</v>
      </c>
      <c r="E342" s="3">
        <v>1.03</v>
      </c>
      <c r="F342" s="1">
        <f>IF(INDEX(董監!D:D,H342)=0,INDEX(董監!C:C,H342),INDEX(董監!D:D,H342))</f>
        <v>25.93</v>
      </c>
      <c r="G342" s="1">
        <f t="shared" si="20"/>
        <v>67.009999999999991</v>
      </c>
      <c r="H342" s="1">
        <f>MATCH(持股比率!A342,董監!A:A,0)</f>
        <v>342</v>
      </c>
      <c r="I342" s="3">
        <v>6309674.7300000004</v>
      </c>
      <c r="J342" s="3">
        <v>-12460</v>
      </c>
      <c r="K342" s="28">
        <f t="shared" si="21"/>
        <v>422811</v>
      </c>
      <c r="L342" s="27">
        <f t="shared" si="22"/>
        <v>-2.9</v>
      </c>
      <c r="M342" s="3">
        <v>19.53</v>
      </c>
      <c r="N342" s="29">
        <f t="shared" si="23"/>
        <v>-2.4334380000000002</v>
      </c>
      <c r="O342" s="3">
        <v>1.68</v>
      </c>
      <c r="P342" s="3" t="str">
        <f ca="1">IF(COUNTIF(股期對照!A:A,持股比率!B342)=2,B342&amp;"-m",IF(COUNTIF(股期對照!A:A,持股比率!B342)=1,B342&amp;"-F",B342))</f>
        <v>矽統</v>
      </c>
      <c r="Q342" s="3" t="s">
        <v>4763</v>
      </c>
      <c r="T342" s="1" t="s">
        <v>336</v>
      </c>
      <c r="U342" s="1" t="s">
        <v>2098</v>
      </c>
      <c r="V342" s="1">
        <v>6.03</v>
      </c>
      <c r="W342" s="1">
        <v>0</v>
      </c>
      <c r="X342" s="1">
        <v>1.03</v>
      </c>
      <c r="Y342" s="1">
        <v>25.93</v>
      </c>
      <c r="Z342" s="1">
        <v>67.009999999999991</v>
      </c>
      <c r="AA342" s="1">
        <v>342</v>
      </c>
      <c r="AB342" s="1">
        <v>6309674.7300000004</v>
      </c>
      <c r="AC342" s="1">
        <v>-12460</v>
      </c>
      <c r="AD342" s="1">
        <v>422811</v>
      </c>
      <c r="AE342" s="1">
        <v>-2.9</v>
      </c>
      <c r="AF342" s="1">
        <v>19.53</v>
      </c>
      <c r="AG342" s="1">
        <v>-2.4334380000000002</v>
      </c>
      <c r="AH342" s="1">
        <v>1.68</v>
      </c>
      <c r="AI342" s="1" t="s">
        <v>2098</v>
      </c>
      <c r="AJ342" s="1" t="s">
        <v>3560</v>
      </c>
    </row>
    <row r="343" spans="1:36" x14ac:dyDescent="0.25">
      <c r="A343" s="2" t="s">
        <v>337</v>
      </c>
      <c r="B343" s="3" t="s">
        <v>5256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3">
        <v>-12</v>
      </c>
      <c r="K343" s="28">
        <f t="shared" si="21"/>
        <v>102962</v>
      </c>
      <c r="L343" s="27">
        <f t="shared" si="22"/>
        <v>0</v>
      </c>
      <c r="M343" s="3">
        <v>3.26</v>
      </c>
      <c r="N343" s="29">
        <f t="shared" si="23"/>
        <v>-3.9119999999999997E-4</v>
      </c>
      <c r="O343" s="3">
        <v>-6</v>
      </c>
      <c r="P343" s="3" t="str">
        <f ca="1">IF(COUNTIF(股期對照!A:A,持股比率!B343)=2,B343&amp;"-m",IF(COUNTIF(股期對照!A:A,持股比率!B343)=1,B343&amp;"-F",B343))</f>
        <v>倫飛</v>
      </c>
      <c r="Q343" s="3" t="s">
        <v>6592</v>
      </c>
      <c r="T343" s="1" t="s">
        <v>337</v>
      </c>
      <c r="U343" s="1" t="s">
        <v>2099</v>
      </c>
      <c r="V343" s="1">
        <v>15.33</v>
      </c>
      <c r="W343" s="1">
        <v>0</v>
      </c>
      <c r="X343" s="1">
        <v>0</v>
      </c>
      <c r="Y343" s="1">
        <v>32.119999999999997</v>
      </c>
      <c r="Z343" s="1">
        <v>52.550000000000004</v>
      </c>
      <c r="AA343" s="1">
        <v>343</v>
      </c>
      <c r="AB343" s="1">
        <v>1959324.33</v>
      </c>
      <c r="AC343" s="1">
        <v>-12</v>
      </c>
      <c r="AD343" s="1">
        <v>102962</v>
      </c>
      <c r="AE343" s="1">
        <v>0</v>
      </c>
      <c r="AF343" s="1">
        <v>3.26</v>
      </c>
      <c r="AG343" s="1">
        <v>-3.9119999999999997E-4</v>
      </c>
      <c r="AH343" s="1">
        <v>-6</v>
      </c>
      <c r="AI343" s="1" t="s">
        <v>2099</v>
      </c>
      <c r="AJ343" s="1" t="s">
        <v>3547</v>
      </c>
    </row>
    <row r="344" spans="1:36" x14ac:dyDescent="0.25">
      <c r="A344" s="2" t="s">
        <v>338</v>
      </c>
      <c r="B344" s="3" t="s">
        <v>5257</v>
      </c>
      <c r="C344" s="3">
        <v>5.31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85.28</v>
      </c>
      <c r="H344" s="1">
        <f>MATCH(持股比率!A344,董監!A:A,0)</f>
        <v>344</v>
      </c>
      <c r="I344" s="3">
        <v>2245284.96</v>
      </c>
      <c r="J344" s="3">
        <v>-4125</v>
      </c>
      <c r="K344" s="28">
        <f t="shared" si="21"/>
        <v>191478</v>
      </c>
      <c r="L344" s="27">
        <f t="shared" si="22"/>
        <v>-2.2000000000000002</v>
      </c>
      <c r="M344" s="3">
        <v>12.17</v>
      </c>
      <c r="N344" s="29">
        <f t="shared" si="23"/>
        <v>-0.50201249999999997</v>
      </c>
      <c r="O344" s="3">
        <v>1.19</v>
      </c>
      <c r="P344" s="3" t="str">
        <f ca="1">IF(COUNTIF(股期對照!A:A,持股比率!B344)=2,B344&amp;"-m",IF(COUNTIF(股期對照!A:A,持股比率!B344)=1,B344&amp;"-F",B344))</f>
        <v>昆盈</v>
      </c>
      <c r="Q344" s="3" t="s">
        <v>6602</v>
      </c>
      <c r="T344" s="1" t="s">
        <v>338</v>
      </c>
      <c r="U344" s="1" t="s">
        <v>2100</v>
      </c>
      <c r="V344" s="1">
        <v>5.31</v>
      </c>
      <c r="W344" s="1">
        <v>1.33</v>
      </c>
      <c r="X344" s="1">
        <v>0.02</v>
      </c>
      <c r="Y344" s="1">
        <v>8.06</v>
      </c>
      <c r="Z344" s="1">
        <v>85.28</v>
      </c>
      <c r="AA344" s="1">
        <v>344</v>
      </c>
      <c r="AB344" s="1">
        <v>2245284.96</v>
      </c>
      <c r="AC344" s="1">
        <v>-4125</v>
      </c>
      <c r="AD344" s="1">
        <v>191478</v>
      </c>
      <c r="AE344" s="1">
        <v>-2.2000000000000002</v>
      </c>
      <c r="AF344" s="1">
        <v>12.17</v>
      </c>
      <c r="AG344" s="1">
        <v>-0.50201249999999997</v>
      </c>
      <c r="AH344" s="1">
        <v>1.19</v>
      </c>
      <c r="AI344" s="1" t="s">
        <v>2100</v>
      </c>
      <c r="AJ344" s="1" t="s">
        <v>3544</v>
      </c>
    </row>
    <row r="345" spans="1:36" x14ac:dyDescent="0.25">
      <c r="A345" s="2" t="s">
        <v>339</v>
      </c>
      <c r="B345" s="3" t="s">
        <v>5258</v>
      </c>
      <c r="C345" s="3">
        <v>9.84</v>
      </c>
      <c r="D345" s="3">
        <v>0.02</v>
      </c>
      <c r="E345" s="3">
        <v>0.46</v>
      </c>
      <c r="F345" s="1">
        <f>IF(INDEX(董監!D:D,H345)=0,INDEX(董監!C:C,H345),INDEX(董監!D:D,H345))</f>
        <v>6.44</v>
      </c>
      <c r="G345" s="1">
        <f t="shared" si="20"/>
        <v>83.24</v>
      </c>
      <c r="H345" s="1">
        <f>MATCH(持股比率!A345,董監!A:A,0)</f>
        <v>345</v>
      </c>
      <c r="I345" s="3">
        <v>6194071.75</v>
      </c>
      <c r="J345" s="3">
        <v>-2209</v>
      </c>
      <c r="K345" s="28">
        <f t="shared" si="21"/>
        <v>515595</v>
      </c>
      <c r="L345" s="27">
        <f t="shared" si="22"/>
        <v>-0.4</v>
      </c>
      <c r="M345" s="3">
        <v>19.850000000000001</v>
      </c>
      <c r="N345" s="29">
        <f t="shared" si="23"/>
        <v>-0.4384865</v>
      </c>
      <c r="O345" s="3">
        <v>-6.36</v>
      </c>
      <c r="P345" s="3" t="str">
        <f ca="1">IF(COUNTIF(股期對照!A:A,持股比率!B345)=2,B345&amp;"-m",IF(COUNTIF(股期對照!A:A,持股比率!B345)=1,B345&amp;"-F",B345))</f>
        <v>燿華</v>
      </c>
      <c r="Q345" s="3" t="s">
        <v>6590</v>
      </c>
      <c r="T345" s="1" t="s">
        <v>339</v>
      </c>
      <c r="U345" s="1" t="s">
        <v>2101</v>
      </c>
      <c r="V345" s="1">
        <v>9.84</v>
      </c>
      <c r="W345" s="1">
        <v>0.02</v>
      </c>
      <c r="X345" s="1">
        <v>0.46</v>
      </c>
      <c r="Y345" s="1">
        <v>6.44</v>
      </c>
      <c r="Z345" s="1">
        <v>83.24</v>
      </c>
      <c r="AA345" s="1">
        <v>345</v>
      </c>
      <c r="AB345" s="1">
        <v>6194071.75</v>
      </c>
      <c r="AC345" s="1">
        <v>-2209</v>
      </c>
      <c r="AD345" s="1">
        <v>515595</v>
      </c>
      <c r="AE345" s="1">
        <v>-0.4</v>
      </c>
      <c r="AF345" s="1">
        <v>19.850000000000001</v>
      </c>
      <c r="AG345" s="1">
        <v>-0.4384865</v>
      </c>
      <c r="AH345" s="1">
        <v>-6.36</v>
      </c>
      <c r="AI345" s="1" t="s">
        <v>2101</v>
      </c>
      <c r="AJ345" s="1" t="s">
        <v>3545</v>
      </c>
    </row>
    <row r="346" spans="1:36" x14ac:dyDescent="0.25">
      <c r="A346" s="2" t="s">
        <v>340</v>
      </c>
      <c r="B346" s="3" t="s">
        <v>5259</v>
      </c>
      <c r="C346" s="3">
        <v>9.49</v>
      </c>
      <c r="D346" s="3">
        <v>5.61</v>
      </c>
      <c r="E346" s="3">
        <v>1.07</v>
      </c>
      <c r="F346" s="1">
        <f>IF(INDEX(董監!D:D,H346)=0,INDEX(董監!C:C,H346),INDEX(董監!D:D,H346))</f>
        <v>26.08</v>
      </c>
      <c r="G346" s="1">
        <f t="shared" si="20"/>
        <v>57.75</v>
      </c>
      <c r="H346" s="1">
        <f>MATCH(持股比率!A346,董監!A:A,0)</f>
        <v>346</v>
      </c>
      <c r="I346" s="3">
        <v>5464878.4100000001</v>
      </c>
      <c r="J346" s="3">
        <v>15772</v>
      </c>
      <c r="K346" s="28">
        <f t="shared" si="21"/>
        <v>315597</v>
      </c>
      <c r="L346" s="27">
        <f t="shared" si="22"/>
        <v>5</v>
      </c>
      <c r="M346" s="3">
        <v>49.7</v>
      </c>
      <c r="N346" s="29">
        <f t="shared" si="23"/>
        <v>7.8386840000000007</v>
      </c>
      <c r="O346" s="3">
        <v>14.19</v>
      </c>
      <c r="P346" s="3" t="str">
        <f ca="1">IF(COUNTIF(股期對照!A:A,持股比率!B346)=2,B346&amp;"-m",IF(COUNTIF(股期對照!A:A,持股比率!B346)=1,B346&amp;"-F",B346))</f>
        <v>金像電</v>
      </c>
      <c r="Q346" s="3" t="s">
        <v>6590</v>
      </c>
      <c r="T346" s="1" t="s">
        <v>340</v>
      </c>
      <c r="U346" s="1" t="s">
        <v>2102</v>
      </c>
      <c r="V346" s="1">
        <v>9.49</v>
      </c>
      <c r="W346" s="1">
        <v>5.61</v>
      </c>
      <c r="X346" s="1">
        <v>1.07</v>
      </c>
      <c r="Y346" s="1">
        <v>26.08</v>
      </c>
      <c r="Z346" s="1">
        <v>57.75</v>
      </c>
      <c r="AA346" s="1">
        <v>346</v>
      </c>
      <c r="AB346" s="1">
        <v>5464878.4100000001</v>
      </c>
      <c r="AC346" s="1">
        <v>15772</v>
      </c>
      <c r="AD346" s="1">
        <v>315597</v>
      </c>
      <c r="AE346" s="1">
        <v>5</v>
      </c>
      <c r="AF346" s="1">
        <v>49.7</v>
      </c>
      <c r="AG346" s="1">
        <v>7.8386840000000007</v>
      </c>
      <c r="AH346" s="1">
        <v>14.19</v>
      </c>
      <c r="AI346" s="1" t="s">
        <v>2102</v>
      </c>
      <c r="AJ346" s="1" t="s">
        <v>3545</v>
      </c>
    </row>
    <row r="347" spans="1:36" x14ac:dyDescent="0.25">
      <c r="A347" s="2" t="s">
        <v>341</v>
      </c>
      <c r="B347" s="3" t="s">
        <v>5260</v>
      </c>
      <c r="C347" s="3">
        <v>18.09</v>
      </c>
      <c r="D347" s="3">
        <v>0.27</v>
      </c>
      <c r="E347" s="3">
        <v>0.03</v>
      </c>
      <c r="F347" s="1">
        <f>IF(INDEX(董監!D:D,H347)=0,INDEX(董監!C:C,H347),INDEX(董監!D:D,H347))</f>
        <v>4.5999999999999996</v>
      </c>
      <c r="G347" s="1">
        <f t="shared" si="20"/>
        <v>77.009999999999991</v>
      </c>
      <c r="H347" s="1">
        <f>MATCH(持股比率!A347,董監!A:A,0)</f>
        <v>347</v>
      </c>
      <c r="I347" s="3">
        <v>3801023.44</v>
      </c>
      <c r="J347" s="3">
        <v>-9359</v>
      </c>
      <c r="K347" s="28">
        <f t="shared" si="21"/>
        <v>292717</v>
      </c>
      <c r="L347" s="27">
        <f t="shared" si="22"/>
        <v>-3.2</v>
      </c>
      <c r="M347" s="3">
        <v>15.88</v>
      </c>
      <c r="N347" s="29">
        <f t="shared" si="23"/>
        <v>-1.4862092000000002</v>
      </c>
      <c r="O347" s="3">
        <v>-3.58</v>
      </c>
      <c r="P347" s="3" t="str">
        <f ca="1">IF(COUNTIF(股期對照!A:A,持股比率!B347)=2,B347&amp;"-m",IF(COUNTIF(股期對照!A:A,持股比率!B347)=1,B347&amp;"-F",B347))</f>
        <v>菱生</v>
      </c>
      <c r="Q347" s="3" t="s">
        <v>4772</v>
      </c>
      <c r="T347" s="1" t="s">
        <v>341</v>
      </c>
      <c r="U347" s="1" t="s">
        <v>2103</v>
      </c>
      <c r="V347" s="1">
        <v>18.09</v>
      </c>
      <c r="W347" s="1">
        <v>0.27</v>
      </c>
      <c r="X347" s="1">
        <v>0.03</v>
      </c>
      <c r="Y347" s="1">
        <v>4.5999999999999996</v>
      </c>
      <c r="Z347" s="1">
        <v>77.009999999999991</v>
      </c>
      <c r="AA347" s="1">
        <v>347</v>
      </c>
      <c r="AB347" s="1">
        <v>3801023.44</v>
      </c>
      <c r="AC347" s="1">
        <v>-9359</v>
      </c>
      <c r="AD347" s="1">
        <v>292717</v>
      </c>
      <c r="AE347" s="1">
        <v>-3.2</v>
      </c>
      <c r="AF347" s="1">
        <v>15.88</v>
      </c>
      <c r="AG347" s="1">
        <v>-1.4862092000000002</v>
      </c>
      <c r="AH347" s="1">
        <v>-3.58</v>
      </c>
      <c r="AI347" s="1" t="s">
        <v>2103</v>
      </c>
      <c r="AJ347" s="1" t="s">
        <v>3549</v>
      </c>
    </row>
    <row r="348" spans="1:36" x14ac:dyDescent="0.25">
      <c r="A348" s="2" t="s">
        <v>342</v>
      </c>
      <c r="B348" s="3" t="s">
        <v>5261</v>
      </c>
      <c r="C348" s="3">
        <v>18.690000000000001</v>
      </c>
      <c r="D348" s="3">
        <v>0.68</v>
      </c>
      <c r="E348" s="3">
        <v>1.08</v>
      </c>
      <c r="F348" s="1">
        <f>IF(INDEX(董監!D:D,H348)=0,INDEX(董監!C:C,H348),INDEX(董監!D:D,H348))</f>
        <v>2.78</v>
      </c>
      <c r="G348" s="1">
        <f t="shared" si="20"/>
        <v>76.77</v>
      </c>
      <c r="H348" s="1">
        <f>MATCH(持股比率!A348,董監!A:A,0)</f>
        <v>348</v>
      </c>
      <c r="I348" s="3">
        <v>23395366.850000001</v>
      </c>
      <c r="J348" s="3">
        <v>3779</v>
      </c>
      <c r="K348" s="28">
        <f t="shared" si="21"/>
        <v>1796062</v>
      </c>
      <c r="L348" s="27">
        <f t="shared" si="22"/>
        <v>0.2</v>
      </c>
      <c r="M348" s="3">
        <v>23.24</v>
      </c>
      <c r="N348" s="29">
        <f t="shared" si="23"/>
        <v>0.8782395999999999</v>
      </c>
      <c r="O348" s="3">
        <v>2.68</v>
      </c>
      <c r="P348" s="3" t="str">
        <f ca="1">IF(COUNTIF(股期對照!A:A,持股比率!B348)=2,B348&amp;"-m",IF(COUNTIF(股期對照!A:A,持股比率!B348)=1,B348&amp;"-F",B348))</f>
        <v>大同</v>
      </c>
      <c r="Q348" s="3" t="s">
        <v>4744</v>
      </c>
      <c r="T348" s="1" t="s">
        <v>342</v>
      </c>
      <c r="U348" s="1" t="s">
        <v>2104</v>
      </c>
      <c r="V348" s="1">
        <v>18.690000000000001</v>
      </c>
      <c r="W348" s="1">
        <v>0.68</v>
      </c>
      <c r="X348" s="1">
        <v>1.08</v>
      </c>
      <c r="Y348" s="1">
        <v>2.78</v>
      </c>
      <c r="Z348" s="1">
        <v>76.77</v>
      </c>
      <c r="AA348" s="1">
        <v>348</v>
      </c>
      <c r="AB348" s="1">
        <v>23395366.850000001</v>
      </c>
      <c r="AC348" s="1">
        <v>3779</v>
      </c>
      <c r="AD348" s="1">
        <v>1796062</v>
      </c>
      <c r="AE348" s="1">
        <v>0.2</v>
      </c>
      <c r="AF348" s="1">
        <v>23.24</v>
      </c>
      <c r="AG348" s="1">
        <v>0.8782395999999999</v>
      </c>
      <c r="AH348" s="1">
        <v>2.68</v>
      </c>
      <c r="AI348" s="1" t="s">
        <v>2104</v>
      </c>
      <c r="AJ348" s="1" t="s">
        <v>3525</v>
      </c>
    </row>
    <row r="349" spans="1:36" x14ac:dyDescent="0.25">
      <c r="A349" s="2" t="s">
        <v>343</v>
      </c>
      <c r="B349" s="3" t="s">
        <v>4615</v>
      </c>
      <c r="C349" s="3">
        <v>1.82</v>
      </c>
      <c r="D349" s="3">
        <v>0</v>
      </c>
      <c r="E349" s="3">
        <v>0</v>
      </c>
      <c r="F349" s="1">
        <f>IF(INDEX(董監!D:D,H349)=0,INDEX(董監!C:C,H349),INDEX(董監!D:D,H349))</f>
        <v>52.62</v>
      </c>
      <c r="G349" s="1">
        <f t="shared" si="20"/>
        <v>45.56</v>
      </c>
      <c r="H349" s="1">
        <f>MATCH(持股比率!A349,董監!A:A,0)</f>
        <v>349</v>
      </c>
      <c r="I349" s="3">
        <v>2362025.1800000002</v>
      </c>
      <c r="J349" s="3">
        <v>-37</v>
      </c>
      <c r="K349" s="28">
        <f t="shared" si="21"/>
        <v>107614</v>
      </c>
      <c r="L349" s="27">
        <f t="shared" si="22"/>
        <v>0</v>
      </c>
      <c r="M349" s="3">
        <v>90.53</v>
      </c>
      <c r="N349" s="29">
        <f t="shared" si="23"/>
        <v>-3.3496100000000001E-2</v>
      </c>
      <c r="O349" s="3">
        <v>0.66</v>
      </c>
      <c r="P349" s="3" t="str">
        <f ca="1">IF(COUNTIF(股期對照!A:A,持股比率!B349)=2,B349&amp;"-m",IF(COUNTIF(股期對照!A:A,持股比率!B349)=1,B349&amp;"-F",B349))</f>
        <v>震旦行</v>
      </c>
      <c r="Q349" s="3" t="s">
        <v>6603</v>
      </c>
      <c r="T349" s="1" t="s">
        <v>343</v>
      </c>
      <c r="U349" s="1" t="s">
        <v>2105</v>
      </c>
      <c r="V349" s="1">
        <v>1.82</v>
      </c>
      <c r="W349" s="1">
        <v>0</v>
      </c>
      <c r="X349" s="1">
        <v>0</v>
      </c>
      <c r="Y349" s="1">
        <v>52.62</v>
      </c>
      <c r="Z349" s="1">
        <v>45.56</v>
      </c>
      <c r="AA349" s="1">
        <v>349</v>
      </c>
      <c r="AB349" s="1">
        <v>2362025.1800000002</v>
      </c>
      <c r="AC349" s="1">
        <v>-37</v>
      </c>
      <c r="AD349" s="1">
        <v>107614</v>
      </c>
      <c r="AE349" s="1">
        <v>0</v>
      </c>
      <c r="AF349" s="1">
        <v>90.53</v>
      </c>
      <c r="AG349" s="1">
        <v>-3.3496100000000001E-2</v>
      </c>
      <c r="AH349" s="1">
        <v>0.66</v>
      </c>
      <c r="AI349" s="1" t="s">
        <v>2105</v>
      </c>
      <c r="AJ349" s="1" t="s">
        <v>3555</v>
      </c>
    </row>
    <row r="350" spans="1:36" x14ac:dyDescent="0.25">
      <c r="A350" s="2" t="s">
        <v>344</v>
      </c>
      <c r="B350" s="3" t="s">
        <v>4590</v>
      </c>
      <c r="C350" s="3">
        <v>8.99</v>
      </c>
      <c r="D350" s="3">
        <v>0.32</v>
      </c>
      <c r="E350" s="3">
        <v>0.26</v>
      </c>
      <c r="F350" s="1">
        <f>IF(INDEX(董監!D:D,H350)=0,INDEX(董監!C:C,H350),INDEX(董監!D:D,H350))</f>
        <v>9.75</v>
      </c>
      <c r="G350" s="1">
        <f t="shared" si="20"/>
        <v>80.680000000000007</v>
      </c>
      <c r="H350" s="1">
        <f>MATCH(持股比率!A350,董監!A:A,0)</f>
        <v>350</v>
      </c>
      <c r="I350" s="3">
        <v>2823628.12</v>
      </c>
      <c r="J350" s="3">
        <v>-2321</v>
      </c>
      <c r="K350" s="28">
        <f t="shared" si="21"/>
        <v>227810</v>
      </c>
      <c r="L350" s="27">
        <f t="shared" si="22"/>
        <v>-1</v>
      </c>
      <c r="M350" s="3">
        <v>14.78</v>
      </c>
      <c r="N350" s="29">
        <f t="shared" si="23"/>
        <v>-0.34304379999999995</v>
      </c>
      <c r="O350" s="3">
        <v>-4.72</v>
      </c>
      <c r="P350" s="3" t="str">
        <f ca="1">IF(COUNTIF(股期對照!A:A,持股比率!B350)=2,B350&amp;"-m",IF(COUNTIF(股期對照!A:A,持股比率!B350)=1,B350&amp;"-F",B350))</f>
        <v>佳能</v>
      </c>
      <c r="Q350" s="3" t="s">
        <v>4944</v>
      </c>
      <c r="T350" s="1" t="s">
        <v>344</v>
      </c>
      <c r="U350" s="1" t="s">
        <v>2106</v>
      </c>
      <c r="V350" s="1">
        <v>8.99</v>
      </c>
      <c r="W350" s="1">
        <v>0.32</v>
      </c>
      <c r="X350" s="1">
        <v>0.26</v>
      </c>
      <c r="Y350" s="1">
        <v>9.75</v>
      </c>
      <c r="Z350" s="1">
        <v>80.680000000000007</v>
      </c>
      <c r="AA350" s="1">
        <v>350</v>
      </c>
      <c r="AB350" s="1">
        <v>2823628.12</v>
      </c>
      <c r="AC350" s="1">
        <v>-2321</v>
      </c>
      <c r="AD350" s="1">
        <v>227810</v>
      </c>
      <c r="AE350" s="1">
        <v>-1</v>
      </c>
      <c r="AF350" s="1">
        <v>14.78</v>
      </c>
      <c r="AG350" s="1">
        <v>-0.34304379999999995</v>
      </c>
      <c r="AH350" s="1">
        <v>-4.72</v>
      </c>
      <c r="AI350" s="1" t="s">
        <v>2106</v>
      </c>
      <c r="AJ350" s="1" t="s">
        <v>3561</v>
      </c>
    </row>
    <row r="351" spans="1:36" x14ac:dyDescent="0.25">
      <c r="A351" s="2" t="s">
        <v>345</v>
      </c>
      <c r="B351" s="3" t="s">
        <v>5262</v>
      </c>
      <c r="C351" s="3">
        <v>8.08</v>
      </c>
      <c r="D351" s="3">
        <v>1.07</v>
      </c>
      <c r="E351" s="3">
        <v>0.69</v>
      </c>
      <c r="F351" s="1">
        <f>IF(INDEX(董監!D:D,H351)=0,INDEX(董監!C:C,H351),INDEX(董監!D:D,H351))</f>
        <v>6.63</v>
      </c>
      <c r="G351" s="1">
        <f t="shared" si="20"/>
        <v>83.53</v>
      </c>
      <c r="H351" s="1">
        <f>MATCH(持股比率!A351,董監!A:A,0)</f>
        <v>351</v>
      </c>
      <c r="I351" s="3">
        <v>1358441.68</v>
      </c>
      <c r="J351" s="3">
        <v>-140</v>
      </c>
      <c r="K351" s="28">
        <f t="shared" si="21"/>
        <v>113471</v>
      </c>
      <c r="L351" s="27">
        <f t="shared" si="22"/>
        <v>-0.1</v>
      </c>
      <c r="M351" s="3">
        <v>97.32</v>
      </c>
      <c r="N351" s="29">
        <f t="shared" si="23"/>
        <v>-0.13624799999999998</v>
      </c>
      <c r="O351" s="3">
        <v>3.47</v>
      </c>
      <c r="P351" s="3" t="str">
        <f ca="1">IF(COUNTIF(股期對照!A:A,持股比率!B351)=2,B351&amp;"-m",IF(COUNTIF(股期對照!A:A,持股比率!B351)=1,B351&amp;"-F",B351))</f>
        <v>凱美</v>
      </c>
      <c r="Q351" s="3" t="s">
        <v>4764</v>
      </c>
      <c r="T351" s="1" t="s">
        <v>345</v>
      </c>
      <c r="U351" s="1" t="s">
        <v>2107</v>
      </c>
      <c r="V351" s="1">
        <v>8.08</v>
      </c>
      <c r="W351" s="1">
        <v>1.07</v>
      </c>
      <c r="X351" s="1">
        <v>0.69</v>
      </c>
      <c r="Y351" s="1">
        <v>6.63</v>
      </c>
      <c r="Z351" s="1">
        <v>83.53</v>
      </c>
      <c r="AA351" s="1">
        <v>351</v>
      </c>
      <c r="AB351" s="1">
        <v>1358441.68</v>
      </c>
      <c r="AC351" s="1">
        <v>-140</v>
      </c>
      <c r="AD351" s="1">
        <v>113471</v>
      </c>
      <c r="AE351" s="1">
        <v>-0.1</v>
      </c>
      <c r="AF351" s="1">
        <v>97.32</v>
      </c>
      <c r="AG351" s="1">
        <v>-0.13624799999999998</v>
      </c>
      <c r="AH351" s="1">
        <v>3.47</v>
      </c>
      <c r="AI351" s="1" t="s">
        <v>2107</v>
      </c>
      <c r="AJ351" s="1" t="s">
        <v>3548</v>
      </c>
    </row>
    <row r="352" spans="1:36" x14ac:dyDescent="0.25">
      <c r="A352" s="2" t="s">
        <v>346</v>
      </c>
      <c r="B352" s="3" t="s">
        <v>5263</v>
      </c>
      <c r="C352" s="3">
        <v>32.909999999999997</v>
      </c>
      <c r="D352" s="3">
        <v>4.3</v>
      </c>
      <c r="E352" s="3">
        <v>5.53</v>
      </c>
      <c r="F352" s="1">
        <f>IF(INDEX(董監!D:D,H352)=0,INDEX(董監!C:C,H352),INDEX(董監!D:D,H352))</f>
        <v>10.78</v>
      </c>
      <c r="G352" s="1">
        <f t="shared" si="20"/>
        <v>46.480000000000004</v>
      </c>
      <c r="H352" s="1">
        <f>MATCH(持股比率!A352,董監!A:A,0)</f>
        <v>352</v>
      </c>
      <c r="I352" s="3">
        <v>6356888.8600000003</v>
      </c>
      <c r="J352" s="3">
        <v>4357</v>
      </c>
      <c r="K352" s="28">
        <f t="shared" si="21"/>
        <v>295468</v>
      </c>
      <c r="L352" s="27">
        <f t="shared" si="22"/>
        <v>1.5</v>
      </c>
      <c r="M352" s="3">
        <v>104.49</v>
      </c>
      <c r="N352" s="29">
        <f t="shared" si="23"/>
        <v>4.5526292999999995</v>
      </c>
      <c r="O352" s="3">
        <v>-6.49</v>
      </c>
      <c r="P352" s="3" t="str">
        <f ca="1">IF(COUNTIF(股期對照!A:A,持股比率!B352)=2,B352&amp;"-m",IF(COUNTIF(股期對照!A:A,持股比率!B352)=1,B352&amp;"-F",B352))</f>
        <v>技嘉-F</v>
      </c>
      <c r="Q352" s="3" t="s">
        <v>6604</v>
      </c>
      <c r="T352" s="1" t="s">
        <v>346</v>
      </c>
      <c r="U352" s="1" t="s">
        <v>2108</v>
      </c>
      <c r="V352" s="1">
        <v>32.909999999999997</v>
      </c>
      <c r="W352" s="1">
        <v>4.3</v>
      </c>
      <c r="X352" s="1">
        <v>5.53</v>
      </c>
      <c r="Y352" s="1">
        <v>10.78</v>
      </c>
      <c r="Z352" s="1">
        <v>46.480000000000004</v>
      </c>
      <c r="AA352" s="1">
        <v>352</v>
      </c>
      <c r="AB352" s="1">
        <v>6356888.8600000003</v>
      </c>
      <c r="AC352" s="1">
        <v>4357</v>
      </c>
      <c r="AD352" s="1">
        <v>295468</v>
      </c>
      <c r="AE352" s="1">
        <v>1.5</v>
      </c>
      <c r="AF352" s="1">
        <v>104.49</v>
      </c>
      <c r="AG352" s="1">
        <v>4.5526292999999995</v>
      </c>
      <c r="AH352" s="1">
        <v>-6.49</v>
      </c>
      <c r="AI352" s="1" t="s">
        <v>4359</v>
      </c>
      <c r="AJ352" s="1" t="s">
        <v>3550</v>
      </c>
    </row>
    <row r="353" spans="1:36" x14ac:dyDescent="0.25">
      <c r="A353" s="2" t="s">
        <v>347</v>
      </c>
      <c r="B353" s="3" t="s">
        <v>5264</v>
      </c>
      <c r="C353" s="3">
        <v>46.11</v>
      </c>
      <c r="D353" s="3">
        <v>2.06</v>
      </c>
      <c r="E353" s="3">
        <v>3.6</v>
      </c>
      <c r="F353" s="1">
        <f>IF(INDEX(董監!D:D,H353)=0,INDEX(董監!C:C,H353),INDEX(董監!D:D,H353))</f>
        <v>13.89</v>
      </c>
      <c r="G353" s="1">
        <f t="shared" si="20"/>
        <v>34.340000000000003</v>
      </c>
      <c r="H353" s="1">
        <f>MATCH(持股比率!A353,董監!A:A,0)</f>
        <v>353</v>
      </c>
      <c r="I353" s="3">
        <v>8448561.9900000002</v>
      </c>
      <c r="J353" s="3">
        <v>9255</v>
      </c>
      <c r="K353" s="28">
        <f t="shared" si="21"/>
        <v>290124</v>
      </c>
      <c r="L353" s="27">
        <f t="shared" si="22"/>
        <v>3.2</v>
      </c>
      <c r="M353" s="3">
        <v>167.73</v>
      </c>
      <c r="N353" s="29">
        <f t="shared" si="23"/>
        <v>15.5234115</v>
      </c>
      <c r="O353" s="3">
        <v>-4.3099999999999996</v>
      </c>
      <c r="P353" s="3" t="str">
        <f ca="1">IF(COUNTIF(股期對照!A:A,持股比率!B353)=2,B353&amp;"-m",IF(COUNTIF(股期對照!A:A,持股比率!B353)=1,B353&amp;"-F",B353))</f>
        <v>微星-F</v>
      </c>
      <c r="Q353" s="3" t="s">
        <v>4765</v>
      </c>
      <c r="T353" s="1" t="s">
        <v>347</v>
      </c>
      <c r="U353" s="1" t="s">
        <v>2109</v>
      </c>
      <c r="V353" s="1">
        <v>46.11</v>
      </c>
      <c r="W353" s="1">
        <v>2.06</v>
      </c>
      <c r="X353" s="1">
        <v>3.6</v>
      </c>
      <c r="Y353" s="1">
        <v>13.89</v>
      </c>
      <c r="Z353" s="1">
        <v>34.340000000000003</v>
      </c>
      <c r="AA353" s="1">
        <v>353</v>
      </c>
      <c r="AB353" s="1">
        <v>8448561.9900000002</v>
      </c>
      <c r="AC353" s="1">
        <v>9255</v>
      </c>
      <c r="AD353" s="1">
        <v>290124</v>
      </c>
      <c r="AE353" s="1">
        <v>3.2</v>
      </c>
      <c r="AF353" s="1">
        <v>167.73</v>
      </c>
      <c r="AG353" s="1">
        <v>15.5234115</v>
      </c>
      <c r="AH353" s="1">
        <v>-4.3099999999999996</v>
      </c>
      <c r="AI353" s="1" t="s">
        <v>4360</v>
      </c>
      <c r="AJ353" s="1" t="s">
        <v>3550</v>
      </c>
    </row>
    <row r="354" spans="1:36" x14ac:dyDescent="0.25">
      <c r="A354" s="2" t="s">
        <v>348</v>
      </c>
      <c r="B354" s="3" t="s">
        <v>4859</v>
      </c>
      <c r="C354" s="3">
        <v>62.28</v>
      </c>
      <c r="D354" s="3">
        <v>2.4500000000000002</v>
      </c>
      <c r="E354" s="3">
        <v>1.46</v>
      </c>
      <c r="F354" s="1">
        <f>IF(INDEX(董監!D:D,H354)=0,INDEX(董監!C:C,H354),INDEX(董監!D:D,H354))</f>
        <v>6.68</v>
      </c>
      <c r="G354" s="1">
        <f t="shared" si="20"/>
        <v>27.129999999999995</v>
      </c>
      <c r="H354" s="1">
        <f>MATCH(持股比率!A354,董監!A:A,0)</f>
        <v>354</v>
      </c>
      <c r="I354" s="3">
        <v>5106848.75</v>
      </c>
      <c r="J354" s="3">
        <v>-1927</v>
      </c>
      <c r="K354" s="28">
        <f t="shared" si="21"/>
        <v>138549</v>
      </c>
      <c r="L354" s="27">
        <f t="shared" si="22"/>
        <v>-1.4</v>
      </c>
      <c r="M354" s="3">
        <v>461.38</v>
      </c>
      <c r="N354" s="29">
        <f t="shared" si="23"/>
        <v>-8.8907925999999993</v>
      </c>
      <c r="O354" s="3">
        <v>8.99</v>
      </c>
      <c r="P354" s="3" t="str">
        <f ca="1">IF(COUNTIF(股期對照!A:A,持股比率!B354)=2,B354&amp;"-m",IF(COUNTIF(股期對照!A:A,持股比率!B354)=1,B354&amp;"-F",B354))</f>
        <v>瑞昱-m</v>
      </c>
      <c r="Q354" s="3" t="s">
        <v>4763</v>
      </c>
      <c r="T354" s="1" t="s">
        <v>348</v>
      </c>
      <c r="U354" s="1" t="s">
        <v>2110</v>
      </c>
      <c r="V354" s="1">
        <v>62.28</v>
      </c>
      <c r="W354" s="1">
        <v>2.4500000000000002</v>
      </c>
      <c r="X354" s="1">
        <v>1.46</v>
      </c>
      <c r="Y354" s="1">
        <v>6.68</v>
      </c>
      <c r="Z354" s="1">
        <v>27.129999999999995</v>
      </c>
      <c r="AA354" s="1">
        <v>354</v>
      </c>
      <c r="AB354" s="1">
        <v>5106848.75</v>
      </c>
      <c r="AC354" s="1">
        <v>-1927</v>
      </c>
      <c r="AD354" s="1">
        <v>138549</v>
      </c>
      <c r="AE354" s="1">
        <v>-1.4</v>
      </c>
      <c r="AF354" s="1">
        <v>461.38</v>
      </c>
      <c r="AG354" s="1">
        <v>-8.8907925999999993</v>
      </c>
      <c r="AH354" s="1">
        <v>8.99</v>
      </c>
      <c r="AI354" s="1" t="s">
        <v>4361</v>
      </c>
      <c r="AJ354" s="1" t="s">
        <v>3560</v>
      </c>
    </row>
    <row r="355" spans="1:36" x14ac:dyDescent="0.25">
      <c r="A355" s="2" t="s">
        <v>349</v>
      </c>
      <c r="B355" s="3" t="s">
        <v>5265</v>
      </c>
      <c r="C355" s="3">
        <v>4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89</v>
      </c>
      <c r="H355" s="1">
        <f>MATCH(持股比率!A355,董監!A:A,0)</f>
        <v>355</v>
      </c>
      <c r="I355" s="3">
        <v>1794440.84</v>
      </c>
      <c r="J355" s="3">
        <v>-83</v>
      </c>
      <c r="K355" s="28">
        <f t="shared" si="21"/>
        <v>159705</v>
      </c>
      <c r="L355" s="27">
        <f t="shared" si="22"/>
        <v>-0.1</v>
      </c>
      <c r="M355" s="3">
        <v>11.86</v>
      </c>
      <c r="N355" s="29">
        <f t="shared" si="23"/>
        <v>-9.8437999999999998E-3</v>
      </c>
      <c r="O355" s="3">
        <v>-8.89</v>
      </c>
      <c r="P355" s="3" t="str">
        <f ca="1">IF(COUNTIF(股期對照!A:A,持股比率!B355)=2,B355&amp;"-m",IF(COUNTIF(股期對照!A:A,持股比率!B355)=1,B355&amp;"-F",B355))</f>
        <v>虹光</v>
      </c>
      <c r="Q355" s="3" t="s">
        <v>6605</v>
      </c>
      <c r="T355" s="1" t="s">
        <v>349</v>
      </c>
      <c r="U355" s="1" t="s">
        <v>2111</v>
      </c>
      <c r="V355" s="1">
        <v>4</v>
      </c>
      <c r="W355" s="1">
        <v>0.11</v>
      </c>
      <c r="X355" s="1">
        <v>0.11</v>
      </c>
      <c r="Y355" s="1">
        <v>6.78</v>
      </c>
      <c r="Z355" s="1">
        <v>89</v>
      </c>
      <c r="AA355" s="1">
        <v>355</v>
      </c>
      <c r="AB355" s="1">
        <v>1794440.84</v>
      </c>
      <c r="AC355" s="1">
        <v>-83</v>
      </c>
      <c r="AD355" s="1">
        <v>159705</v>
      </c>
      <c r="AE355" s="1">
        <v>-0.1</v>
      </c>
      <c r="AF355" s="1">
        <v>11.86</v>
      </c>
      <c r="AG355" s="1">
        <v>-9.8437999999999998E-3</v>
      </c>
      <c r="AH355" s="1">
        <v>-8.89</v>
      </c>
      <c r="AI355" s="1" t="s">
        <v>2111</v>
      </c>
      <c r="AJ355" s="1" t="s">
        <v>3544</v>
      </c>
    </row>
    <row r="356" spans="1:36" x14ac:dyDescent="0.25">
      <c r="A356" s="2" t="s">
        <v>350</v>
      </c>
      <c r="B356" s="3" t="s">
        <v>5266</v>
      </c>
      <c r="C356" s="3">
        <v>29.47</v>
      </c>
      <c r="D356" s="3">
        <v>1.62</v>
      </c>
      <c r="E356" s="3">
        <v>1.86</v>
      </c>
      <c r="F356" s="1">
        <f>IF(INDEX(董監!D:D,H356)=0,INDEX(董監!C:C,H356),INDEX(董監!D:D,H356))</f>
        <v>13.04</v>
      </c>
      <c r="G356" s="1">
        <f t="shared" si="20"/>
        <v>54.01</v>
      </c>
      <c r="H356" s="1">
        <f>MATCH(持股比率!A356,董監!A:A,0)</f>
        <v>356</v>
      </c>
      <c r="I356" s="3">
        <v>38626274.32</v>
      </c>
      <c r="J356" s="3">
        <v>-59810</v>
      </c>
      <c r="K356" s="28">
        <f t="shared" si="21"/>
        <v>2086205</v>
      </c>
      <c r="L356" s="27">
        <f t="shared" si="22"/>
        <v>-2.9</v>
      </c>
      <c r="M356" s="3">
        <v>88.43</v>
      </c>
      <c r="N356" s="29">
        <f t="shared" si="23"/>
        <v>-52.889983000000008</v>
      </c>
      <c r="O356" s="3">
        <v>-3.93</v>
      </c>
      <c r="P356" s="3" t="str">
        <f ca="1">IF(COUNTIF(股期對照!A:A,持股比率!B356)=2,B356&amp;"-m",IF(COUNTIF(股期對照!A:A,持股比率!B356)=1,B356&amp;"-F",B356))</f>
        <v>廣達-F</v>
      </c>
      <c r="Q356" s="3" t="s">
        <v>6592</v>
      </c>
      <c r="T356" s="1" t="s">
        <v>350</v>
      </c>
      <c r="U356" s="1" t="s">
        <v>2112</v>
      </c>
      <c r="V356" s="1">
        <v>29.47</v>
      </c>
      <c r="W356" s="1">
        <v>1.62</v>
      </c>
      <c r="X356" s="1">
        <v>1.86</v>
      </c>
      <c r="Y356" s="1">
        <v>13.04</v>
      </c>
      <c r="Z356" s="1">
        <v>54.01</v>
      </c>
      <c r="AA356" s="1">
        <v>356</v>
      </c>
      <c r="AB356" s="1">
        <v>38626274.32</v>
      </c>
      <c r="AC356" s="1">
        <v>-59810</v>
      </c>
      <c r="AD356" s="1">
        <v>2086205</v>
      </c>
      <c r="AE356" s="1">
        <v>-2.9</v>
      </c>
      <c r="AF356" s="1">
        <v>88.43</v>
      </c>
      <c r="AG356" s="1">
        <v>-52.889983000000008</v>
      </c>
      <c r="AH356" s="1">
        <v>-3.93</v>
      </c>
      <c r="AI356" s="1" t="s">
        <v>4362</v>
      </c>
      <c r="AJ356" s="1" t="s">
        <v>3547</v>
      </c>
    </row>
    <row r="357" spans="1:36" x14ac:dyDescent="0.25">
      <c r="A357" s="2" t="s">
        <v>351</v>
      </c>
      <c r="B357" s="3" t="s">
        <v>5267</v>
      </c>
      <c r="C357" s="3">
        <v>28.94</v>
      </c>
      <c r="D357" s="3">
        <v>3.04</v>
      </c>
      <c r="E357" s="3">
        <v>0.01</v>
      </c>
      <c r="F357" s="1">
        <f>IF(INDEX(董監!D:D,H357)=0,INDEX(董監!C:C,H357),INDEX(董監!D:D,H357))</f>
        <v>9.23</v>
      </c>
      <c r="G357" s="1">
        <f t="shared" si="20"/>
        <v>58.78</v>
      </c>
      <c r="H357" s="1">
        <f>MATCH(持股比率!A357,董監!A:A,0)</f>
        <v>357</v>
      </c>
      <c r="I357" s="3">
        <v>3329182.99</v>
      </c>
      <c r="J357" s="3">
        <v>-3898</v>
      </c>
      <c r="K357" s="28">
        <f t="shared" si="21"/>
        <v>195689</v>
      </c>
      <c r="L357" s="27">
        <f t="shared" si="22"/>
        <v>-2</v>
      </c>
      <c r="M357" s="3">
        <v>156.81</v>
      </c>
      <c r="N357" s="29">
        <f t="shared" si="23"/>
        <v>-6.1124537999999999</v>
      </c>
      <c r="O357" s="3">
        <v>-1.55</v>
      </c>
      <c r="P357" s="3" t="str">
        <f ca="1">IF(COUNTIF(股期對照!A:A,持股比率!B357)=2,B357&amp;"-m",IF(COUNTIF(股期對照!A:A,持股比率!B357)=1,B357&amp;"-F",B357))</f>
        <v>台光電-F</v>
      </c>
      <c r="Q357" s="3" t="s">
        <v>4788</v>
      </c>
      <c r="T357" s="1" t="s">
        <v>351</v>
      </c>
      <c r="U357" s="1" t="s">
        <v>2113</v>
      </c>
      <c r="V357" s="1">
        <v>28.94</v>
      </c>
      <c r="W357" s="1">
        <v>3.04</v>
      </c>
      <c r="X357" s="1">
        <v>0.01</v>
      </c>
      <c r="Y357" s="1">
        <v>9.23</v>
      </c>
      <c r="Z357" s="1">
        <v>58.78</v>
      </c>
      <c r="AA357" s="1">
        <v>357</v>
      </c>
      <c r="AB357" s="1">
        <v>3329182.99</v>
      </c>
      <c r="AC357" s="1">
        <v>-3898</v>
      </c>
      <c r="AD357" s="1">
        <v>195689</v>
      </c>
      <c r="AE357" s="1">
        <v>-2</v>
      </c>
      <c r="AF357" s="1">
        <v>156.81</v>
      </c>
      <c r="AG357" s="1">
        <v>-6.1124537999999999</v>
      </c>
      <c r="AH357" s="1">
        <v>-1.55</v>
      </c>
      <c r="AI357" s="1" t="s">
        <v>4363</v>
      </c>
      <c r="AJ357" s="1" t="s">
        <v>3531</v>
      </c>
    </row>
    <row r="358" spans="1:36" x14ac:dyDescent="0.25">
      <c r="A358" s="2" t="s">
        <v>352</v>
      </c>
      <c r="B358" s="3" t="s">
        <v>5268</v>
      </c>
      <c r="C358" s="3">
        <v>42</v>
      </c>
      <c r="D358" s="3">
        <v>1.56</v>
      </c>
      <c r="E358" s="3">
        <v>3.03</v>
      </c>
      <c r="F358" s="1">
        <f>IF(INDEX(董監!D:D,H358)=0,INDEX(董監!C:C,H358),INDEX(董監!D:D,H358))</f>
        <v>11.27</v>
      </c>
      <c r="G358" s="1">
        <f t="shared" si="20"/>
        <v>42.14</v>
      </c>
      <c r="H358" s="1">
        <f>MATCH(持股比率!A358,董監!A:A,0)</f>
        <v>358</v>
      </c>
      <c r="I358" s="3">
        <v>7452927.4900000002</v>
      </c>
      <c r="J358" s="3">
        <v>-24812</v>
      </c>
      <c r="K358" s="28">
        <f t="shared" si="21"/>
        <v>314066</v>
      </c>
      <c r="L358" s="27">
        <f t="shared" si="22"/>
        <v>-7.9</v>
      </c>
      <c r="M358" s="3">
        <v>78.209999999999994</v>
      </c>
      <c r="N358" s="29">
        <f t="shared" si="23"/>
        <v>-19.405465199999998</v>
      </c>
      <c r="O358" s="3">
        <v>-2.4</v>
      </c>
      <c r="P358" s="3" t="str">
        <f ca="1">IF(COUNTIF(股期對照!A:A,持股比率!B358)=2,B358&amp;"-m",IF(COUNTIF(股期對照!A:A,持股比率!B358)=1,B358&amp;"-F",B358))</f>
        <v>群光</v>
      </c>
      <c r="Q358" s="3" t="s">
        <v>4784</v>
      </c>
      <c r="T358" s="1" t="s">
        <v>352</v>
      </c>
      <c r="U358" s="1" t="s">
        <v>2114</v>
      </c>
      <c r="V358" s="1">
        <v>42</v>
      </c>
      <c r="W358" s="1">
        <v>1.56</v>
      </c>
      <c r="X358" s="1">
        <v>3.03</v>
      </c>
      <c r="Y358" s="1">
        <v>11.27</v>
      </c>
      <c r="Z358" s="1">
        <v>42.14</v>
      </c>
      <c r="AA358" s="1">
        <v>358</v>
      </c>
      <c r="AB358" s="1">
        <v>7452927.4900000002</v>
      </c>
      <c r="AC358" s="1">
        <v>-24812</v>
      </c>
      <c r="AD358" s="1">
        <v>314066</v>
      </c>
      <c r="AE358" s="1">
        <v>-7.9</v>
      </c>
      <c r="AF358" s="1">
        <v>78.209999999999994</v>
      </c>
      <c r="AG358" s="1">
        <v>-19.405465199999998</v>
      </c>
      <c r="AH358" s="1">
        <v>-2.4</v>
      </c>
      <c r="AI358" s="1" t="s">
        <v>2114</v>
      </c>
      <c r="AJ358" s="1" t="s">
        <v>3558</v>
      </c>
    </row>
    <row r="359" spans="1:36" x14ac:dyDescent="0.25">
      <c r="A359" s="2" t="s">
        <v>353</v>
      </c>
      <c r="B359" s="3" t="s">
        <v>5269</v>
      </c>
      <c r="C359" s="3">
        <v>2.7</v>
      </c>
      <c r="D359" s="3">
        <v>6.03</v>
      </c>
      <c r="E359" s="3">
        <v>0.04</v>
      </c>
      <c r="F359" s="1">
        <f>IF(INDEX(董監!D:D,H359)=0,INDEX(董監!C:C,H359),INDEX(董監!D:D,H359))</f>
        <v>33.18</v>
      </c>
      <c r="G359" s="1">
        <f t="shared" si="20"/>
        <v>58.05</v>
      </c>
      <c r="H359" s="1">
        <f>MATCH(持股比率!A359,董監!A:A,0)</f>
        <v>359</v>
      </c>
      <c r="I359" s="3">
        <v>1962979.52</v>
      </c>
      <c r="J359" s="3">
        <v>530</v>
      </c>
      <c r="K359" s="28">
        <f t="shared" si="21"/>
        <v>113951</v>
      </c>
      <c r="L359" s="27">
        <f t="shared" si="22"/>
        <v>0.5</v>
      </c>
      <c r="M359" s="3">
        <v>53.9</v>
      </c>
      <c r="N359" s="29">
        <f t="shared" si="23"/>
        <v>0.28566999999999998</v>
      </c>
      <c r="O359" s="3">
        <v>-2.93</v>
      </c>
      <c r="P359" s="3" t="str">
        <f ca="1">IF(COUNTIF(股期對照!A:A,持股比率!B359)=2,B359&amp;"-m",IF(COUNTIF(股期對照!A:A,持股比率!B359)=1,B359&amp;"-F",B359))</f>
        <v>精元</v>
      </c>
      <c r="Q359" s="3" t="s">
        <v>4575</v>
      </c>
      <c r="T359" s="1" t="s">
        <v>353</v>
      </c>
      <c r="U359" s="1" t="s">
        <v>2115</v>
      </c>
      <c r="V359" s="1">
        <v>2.7</v>
      </c>
      <c r="W359" s="1">
        <v>6.03</v>
      </c>
      <c r="X359" s="1">
        <v>0.04</v>
      </c>
      <c r="Y359" s="1">
        <v>33.18</v>
      </c>
      <c r="Z359" s="1">
        <v>58.05</v>
      </c>
      <c r="AA359" s="1">
        <v>359</v>
      </c>
      <c r="AB359" s="1">
        <v>1962979.52</v>
      </c>
      <c r="AC359" s="1">
        <v>530</v>
      </c>
      <c r="AD359" s="1">
        <v>113951</v>
      </c>
      <c r="AE359" s="1">
        <v>0.5</v>
      </c>
      <c r="AF359" s="1">
        <v>53.9</v>
      </c>
      <c r="AG359" s="1">
        <v>0.28566999999999998</v>
      </c>
      <c r="AH359" s="1">
        <v>-2.93</v>
      </c>
      <c r="AI359" s="1" t="s">
        <v>2115</v>
      </c>
      <c r="AJ359" s="1" t="s">
        <v>3521</v>
      </c>
    </row>
    <row r="360" spans="1:36" x14ac:dyDescent="0.25">
      <c r="A360" s="2" t="s">
        <v>354</v>
      </c>
      <c r="B360" s="3" t="s">
        <v>5270</v>
      </c>
      <c r="C360" s="3">
        <v>8.2100000000000009</v>
      </c>
      <c r="D360" s="3">
        <v>0.02</v>
      </c>
      <c r="E360" s="3">
        <v>0</v>
      </c>
      <c r="F360" s="1">
        <f>IF(INDEX(董監!D:D,H360)=0,INDEX(董監!C:C,H360),INDEX(董監!D:D,H360))</f>
        <v>9.4499999999999993</v>
      </c>
      <c r="G360" s="1">
        <f t="shared" si="20"/>
        <v>82.32</v>
      </c>
      <c r="H360" s="1">
        <f>MATCH(持股比率!A360,董監!A:A,0)</f>
        <v>360</v>
      </c>
      <c r="I360" s="3">
        <v>4943959.41</v>
      </c>
      <c r="J360" s="3">
        <v>1008</v>
      </c>
      <c r="K360" s="28">
        <f t="shared" si="21"/>
        <v>406987</v>
      </c>
      <c r="L360" s="27">
        <f t="shared" si="22"/>
        <v>0.2</v>
      </c>
      <c r="M360" s="3">
        <v>44.38</v>
      </c>
      <c r="N360" s="29">
        <f t="shared" si="23"/>
        <v>0.44735039999999998</v>
      </c>
      <c r="O360" s="3">
        <v>-3.21</v>
      </c>
      <c r="P360" s="3" t="str">
        <f ca="1">IF(COUNTIF(股期對照!A:A,持股比率!B360)=2,B360&amp;"-m",IF(COUNTIF(股期對照!A:A,持股比率!B360)=1,B360&amp;"-F",B360))</f>
        <v>威盛</v>
      </c>
      <c r="Q360" s="3" t="s">
        <v>6606</v>
      </c>
      <c r="T360" s="1" t="s">
        <v>354</v>
      </c>
      <c r="U360" s="1" t="s">
        <v>2116</v>
      </c>
      <c r="V360" s="1">
        <v>8.2100000000000009</v>
      </c>
      <c r="W360" s="1">
        <v>0.02</v>
      </c>
      <c r="X360" s="1">
        <v>0</v>
      </c>
      <c r="Y360" s="1">
        <v>9.4499999999999993</v>
      </c>
      <c r="Z360" s="1">
        <v>82.32</v>
      </c>
      <c r="AA360" s="1">
        <v>360</v>
      </c>
      <c r="AB360" s="1">
        <v>4943959.41</v>
      </c>
      <c r="AC360" s="1">
        <v>1008</v>
      </c>
      <c r="AD360" s="1">
        <v>406987</v>
      </c>
      <c r="AE360" s="1">
        <v>0.2</v>
      </c>
      <c r="AF360" s="1">
        <v>44.38</v>
      </c>
      <c r="AG360" s="1">
        <v>0.44735039999999998</v>
      </c>
      <c r="AH360" s="1">
        <v>-3.21</v>
      </c>
      <c r="AI360" s="1" t="s">
        <v>2116</v>
      </c>
      <c r="AJ360" s="1" t="s">
        <v>3560</v>
      </c>
    </row>
    <row r="361" spans="1:36" x14ac:dyDescent="0.25">
      <c r="A361" s="2" t="s">
        <v>355</v>
      </c>
      <c r="B361" s="3" t="s">
        <v>5271</v>
      </c>
      <c r="C361" s="3">
        <v>4.07</v>
      </c>
      <c r="D361" s="3">
        <v>0.01</v>
      </c>
      <c r="E361" s="3">
        <v>0.08</v>
      </c>
      <c r="F361" s="1">
        <f>IF(INDEX(董監!D:D,H361)=0,INDEX(董監!C:C,H361),INDEX(董監!D:D,H361))</f>
        <v>29.28</v>
      </c>
      <c r="G361" s="1">
        <f t="shared" si="20"/>
        <v>66.56</v>
      </c>
      <c r="H361" s="1">
        <f>MATCH(持股比率!A361,董監!A:A,0)</f>
        <v>361</v>
      </c>
      <c r="I361" s="3">
        <v>2140216.02</v>
      </c>
      <c r="J361" s="3">
        <v>4770</v>
      </c>
      <c r="K361" s="28">
        <f t="shared" si="21"/>
        <v>142453</v>
      </c>
      <c r="L361" s="27">
        <f t="shared" si="22"/>
        <v>3.3</v>
      </c>
      <c r="M361" s="3">
        <v>23.14</v>
      </c>
      <c r="N361" s="29">
        <f t="shared" si="23"/>
        <v>1.1037779999999999</v>
      </c>
      <c r="O361" s="3">
        <v>46.65</v>
      </c>
      <c r="P361" s="3" t="str">
        <f ca="1">IF(COUNTIF(股期對照!A:A,持股比率!B361)=2,B361&amp;"-m",IF(COUNTIF(股期對照!A:A,持股比率!B361)=1,B361&amp;"-F",B361))</f>
        <v>云辰</v>
      </c>
      <c r="Q361" s="3" t="s">
        <v>6607</v>
      </c>
      <c r="T361" s="1" t="s">
        <v>355</v>
      </c>
      <c r="U361" s="1" t="s">
        <v>2117</v>
      </c>
      <c r="V361" s="1">
        <v>4.07</v>
      </c>
      <c r="W361" s="1">
        <v>0.01</v>
      </c>
      <c r="X361" s="1">
        <v>0.08</v>
      </c>
      <c r="Y361" s="1">
        <v>29.28</v>
      </c>
      <c r="Z361" s="1">
        <v>66.56</v>
      </c>
      <c r="AA361" s="1">
        <v>361</v>
      </c>
      <c r="AB361" s="1">
        <v>2140216.02</v>
      </c>
      <c r="AC361" s="1">
        <v>4770</v>
      </c>
      <c r="AD361" s="1">
        <v>142453</v>
      </c>
      <c r="AE361" s="1">
        <v>3.3</v>
      </c>
      <c r="AF361" s="1">
        <v>23.14</v>
      </c>
      <c r="AG361" s="1">
        <v>1.1037779999999999</v>
      </c>
      <c r="AH361" s="1">
        <v>46.65</v>
      </c>
      <c r="AI361" s="1" t="s">
        <v>2117</v>
      </c>
      <c r="AJ361" s="1" t="s">
        <v>3562</v>
      </c>
    </row>
    <row r="362" spans="1:36" x14ac:dyDescent="0.25">
      <c r="A362" s="2" t="s">
        <v>356</v>
      </c>
      <c r="B362" s="3" t="s">
        <v>5272</v>
      </c>
      <c r="C362" s="3">
        <v>13.16</v>
      </c>
      <c r="D362" s="3">
        <v>2.97</v>
      </c>
      <c r="E362" s="3">
        <v>0.89</v>
      </c>
      <c r="F362" s="1">
        <f>IF(INDEX(董監!D:D,H362)=0,INDEX(董監!C:C,H362),INDEX(董監!D:D,H362))</f>
        <v>20.25</v>
      </c>
      <c r="G362" s="1">
        <f t="shared" si="20"/>
        <v>62.730000000000004</v>
      </c>
      <c r="H362" s="1">
        <f>MATCH(持股比率!A362,董監!A:A,0)</f>
        <v>362</v>
      </c>
      <c r="I362" s="3">
        <v>5123269.4000000004</v>
      </c>
      <c r="J362" s="3">
        <v>-1896</v>
      </c>
      <c r="K362" s="28">
        <f t="shared" si="21"/>
        <v>321383</v>
      </c>
      <c r="L362" s="27">
        <f t="shared" si="22"/>
        <v>-0.6</v>
      </c>
      <c r="M362" s="3">
        <v>38.99</v>
      </c>
      <c r="N362" s="29">
        <f t="shared" si="23"/>
        <v>-0.73925040000000009</v>
      </c>
      <c r="O362" s="3">
        <v>-3.73</v>
      </c>
      <c r="P362" s="3" t="str">
        <f ca="1">IF(COUNTIF(股期對照!A:A,持股比率!B362)=2,B362&amp;"-m",IF(COUNTIF(股期對照!A:A,持股比率!B362)=1,B362&amp;"-F",B362))</f>
        <v>正崴-F</v>
      </c>
      <c r="Q362" s="3" t="s">
        <v>4771</v>
      </c>
      <c r="T362" s="1" t="s">
        <v>356</v>
      </c>
      <c r="U362" s="1" t="s">
        <v>2118</v>
      </c>
      <c r="V362" s="1">
        <v>13.16</v>
      </c>
      <c r="W362" s="1">
        <v>2.97</v>
      </c>
      <c r="X362" s="1">
        <v>0.89</v>
      </c>
      <c r="Y362" s="1">
        <v>20.25</v>
      </c>
      <c r="Z362" s="1">
        <v>62.730000000000004</v>
      </c>
      <c r="AA362" s="1">
        <v>362</v>
      </c>
      <c r="AB362" s="1">
        <v>5123269.4000000004</v>
      </c>
      <c r="AC362" s="1">
        <v>-1896</v>
      </c>
      <c r="AD362" s="1">
        <v>321383</v>
      </c>
      <c r="AE362" s="1">
        <v>-0.6</v>
      </c>
      <c r="AF362" s="1">
        <v>38.99</v>
      </c>
      <c r="AG362" s="1">
        <v>-0.73925040000000009</v>
      </c>
      <c r="AH362" s="1">
        <v>-3.73</v>
      </c>
      <c r="AI362" s="1" t="s">
        <v>4364</v>
      </c>
      <c r="AJ362" s="1" t="s">
        <v>3529</v>
      </c>
    </row>
    <row r="363" spans="1:36" x14ac:dyDescent="0.25">
      <c r="A363" s="2" t="s">
        <v>357</v>
      </c>
      <c r="B363" s="3" t="s">
        <v>5273</v>
      </c>
      <c r="C363" s="3">
        <v>34.81</v>
      </c>
      <c r="D363" s="3">
        <v>1.38</v>
      </c>
      <c r="E363" s="3">
        <v>1.45</v>
      </c>
      <c r="F363" s="1">
        <f>IF(INDEX(董監!D:D,H363)=0,INDEX(董監!C:C,H363),INDEX(董監!D:D,H363))</f>
        <v>7.81</v>
      </c>
      <c r="G363" s="1">
        <f t="shared" si="20"/>
        <v>54.54999999999999</v>
      </c>
      <c r="H363" s="1">
        <f>MATCH(持股比率!A363,董監!A:A,0)</f>
        <v>363</v>
      </c>
      <c r="I363" s="3">
        <v>4433930.8600000003</v>
      </c>
      <c r="J363" s="3">
        <v>2818</v>
      </c>
      <c r="K363" s="28">
        <f t="shared" si="21"/>
        <v>241871</v>
      </c>
      <c r="L363" s="27">
        <f t="shared" si="22"/>
        <v>1.2</v>
      </c>
      <c r="M363" s="3">
        <v>42.39</v>
      </c>
      <c r="N363" s="29">
        <f t="shared" si="23"/>
        <v>1.1945502000000001</v>
      </c>
      <c r="O363" s="3">
        <v>11.22</v>
      </c>
      <c r="P363" s="3" t="str">
        <f ca="1">IF(COUNTIF(股期對照!A:A,持股比率!B363)=2,B363&amp;"-m",IF(COUNTIF(股期對照!A:A,持股比率!B363)=1,B363&amp;"-F",B363))</f>
        <v>億光-F</v>
      </c>
      <c r="Q363" s="3" t="s">
        <v>4756</v>
      </c>
      <c r="T363" s="1" t="s">
        <v>357</v>
      </c>
      <c r="U363" s="1" t="s">
        <v>2119</v>
      </c>
      <c r="V363" s="1">
        <v>34.81</v>
      </c>
      <c r="W363" s="1">
        <v>1.38</v>
      </c>
      <c r="X363" s="1">
        <v>1.45</v>
      </c>
      <c r="Y363" s="1">
        <v>7.81</v>
      </c>
      <c r="Z363" s="1">
        <v>54.54999999999999</v>
      </c>
      <c r="AA363" s="1">
        <v>363</v>
      </c>
      <c r="AB363" s="1">
        <v>4433930.8600000003</v>
      </c>
      <c r="AC363" s="1">
        <v>2818</v>
      </c>
      <c r="AD363" s="1">
        <v>241871</v>
      </c>
      <c r="AE363" s="1">
        <v>1.2</v>
      </c>
      <c r="AF363" s="1">
        <v>42.39</v>
      </c>
      <c r="AG363" s="1">
        <v>1.1945502000000001</v>
      </c>
      <c r="AH363" s="1">
        <v>11.22</v>
      </c>
      <c r="AI363" s="1" t="s">
        <v>4365</v>
      </c>
      <c r="AJ363" s="1" t="s">
        <v>3542</v>
      </c>
    </row>
    <row r="364" spans="1:36" x14ac:dyDescent="0.25">
      <c r="A364" s="2" t="s">
        <v>358</v>
      </c>
      <c r="B364" s="3" t="s">
        <v>5274</v>
      </c>
      <c r="C364" s="3">
        <v>41.21</v>
      </c>
      <c r="D364" s="3">
        <v>0.69</v>
      </c>
      <c r="E364" s="3">
        <v>0.01</v>
      </c>
      <c r="F364" s="1">
        <f>IF(INDEX(董監!D:D,H364)=0,INDEX(董監!C:C,H364),INDEX(董監!D:D,H364))</f>
        <v>30.06</v>
      </c>
      <c r="G364" s="1">
        <f t="shared" si="20"/>
        <v>28.03</v>
      </c>
      <c r="H364" s="1">
        <f>MATCH(持股比率!A364,董監!A:A,0)</f>
        <v>364</v>
      </c>
      <c r="I364" s="3">
        <v>7726405.1100000003</v>
      </c>
      <c r="J364" s="3">
        <v>-1675</v>
      </c>
      <c r="K364" s="28">
        <f t="shared" si="21"/>
        <v>216571</v>
      </c>
      <c r="L364" s="27">
        <f t="shared" si="22"/>
        <v>-0.8</v>
      </c>
      <c r="M364" s="3">
        <v>322.23</v>
      </c>
      <c r="N364" s="29">
        <f t="shared" si="23"/>
        <v>-5.3973525000000002</v>
      </c>
      <c r="O364" s="3">
        <v>0</v>
      </c>
      <c r="P364" s="3" t="str">
        <f ca="1">IF(COUNTIF(股期對照!A:A,持股比率!B364)=2,B364&amp;"-m",IF(COUNTIF(股期對照!A:A,持股比率!B364)=1,B364&amp;"-F",B364))</f>
        <v>研華</v>
      </c>
      <c r="Q364" s="3" t="s">
        <v>6608</v>
      </c>
      <c r="T364" s="1" t="s">
        <v>358</v>
      </c>
      <c r="U364" s="1" t="s">
        <v>2120</v>
      </c>
      <c r="V364" s="1">
        <v>41.21</v>
      </c>
      <c r="W364" s="1">
        <v>0.69</v>
      </c>
      <c r="X364" s="1">
        <v>0.01</v>
      </c>
      <c r="Y364" s="1">
        <v>30.06</v>
      </c>
      <c r="Z364" s="1">
        <v>28.03</v>
      </c>
      <c r="AA364" s="1">
        <v>364</v>
      </c>
      <c r="AB364" s="1">
        <v>7726405.1100000003</v>
      </c>
      <c r="AC364" s="1">
        <v>-1675</v>
      </c>
      <c r="AD364" s="1">
        <v>216571</v>
      </c>
      <c r="AE364" s="1">
        <v>-0.8</v>
      </c>
      <c r="AF364" s="1">
        <v>322.23</v>
      </c>
      <c r="AG364" s="1">
        <v>-5.3973525000000002</v>
      </c>
      <c r="AH364" s="1">
        <v>0</v>
      </c>
      <c r="AI364" s="1" t="s">
        <v>2120</v>
      </c>
      <c r="AJ364" s="1" t="s">
        <v>3563</v>
      </c>
    </row>
    <row r="365" spans="1:36" x14ac:dyDescent="0.25">
      <c r="A365" s="2" t="s">
        <v>359</v>
      </c>
      <c r="B365" s="3" t="s">
        <v>5275</v>
      </c>
      <c r="C365" s="3">
        <v>21.41</v>
      </c>
      <c r="D365" s="3">
        <v>0.05</v>
      </c>
      <c r="E365" s="3">
        <v>2.37</v>
      </c>
      <c r="F365" s="1">
        <f>IF(INDEX(董監!D:D,H365)=0,INDEX(董監!C:C,H365),INDEX(董監!D:D,H365))</f>
        <v>44.99</v>
      </c>
      <c r="G365" s="1">
        <f t="shared" si="20"/>
        <v>31.179999999999993</v>
      </c>
      <c r="H365" s="1">
        <f>MATCH(持股比率!A365,董監!A:A,0)</f>
        <v>365</v>
      </c>
      <c r="I365" s="3">
        <v>1146888.57</v>
      </c>
      <c r="J365" s="3">
        <v>-99</v>
      </c>
      <c r="K365" s="28">
        <f t="shared" si="21"/>
        <v>35760</v>
      </c>
      <c r="L365" s="27">
        <f t="shared" si="22"/>
        <v>-0.3</v>
      </c>
      <c r="M365" s="3">
        <v>60.45</v>
      </c>
      <c r="N365" s="29">
        <f t="shared" si="23"/>
        <v>-5.9845500000000003E-2</v>
      </c>
      <c r="O365" s="3">
        <v>-0.94</v>
      </c>
      <c r="P365" s="3" t="str">
        <f ca="1">IF(COUNTIF(股期對照!A:A,持股比率!B365)=2,B365&amp;"-m",IF(COUNTIF(股期對照!A:A,持股比率!B365)=1,B365&amp;"-F",B365))</f>
        <v>友通</v>
      </c>
      <c r="Q365" s="3" t="s">
        <v>4765</v>
      </c>
      <c r="T365" s="1" t="s">
        <v>359</v>
      </c>
      <c r="U365" s="1" t="s">
        <v>2121</v>
      </c>
      <c r="V365" s="1">
        <v>21.41</v>
      </c>
      <c r="W365" s="1">
        <v>0.05</v>
      </c>
      <c r="X365" s="1">
        <v>2.37</v>
      </c>
      <c r="Y365" s="1">
        <v>44.99</v>
      </c>
      <c r="Z365" s="1">
        <v>31.179999999999993</v>
      </c>
      <c r="AA365" s="1">
        <v>365</v>
      </c>
      <c r="AB365" s="1">
        <v>1146888.57</v>
      </c>
      <c r="AC365" s="1">
        <v>-99</v>
      </c>
      <c r="AD365" s="1">
        <v>35760</v>
      </c>
      <c r="AE365" s="1">
        <v>-0.3</v>
      </c>
      <c r="AF365" s="1">
        <v>60.45</v>
      </c>
      <c r="AG365" s="1">
        <v>-5.9845500000000003E-2</v>
      </c>
      <c r="AH365" s="1">
        <v>-0.94</v>
      </c>
      <c r="AI365" s="1" t="s">
        <v>2121</v>
      </c>
      <c r="AJ365" s="1" t="s">
        <v>3550</v>
      </c>
    </row>
    <row r="366" spans="1:36" x14ac:dyDescent="0.25">
      <c r="A366" s="2" t="s">
        <v>360</v>
      </c>
      <c r="B366" s="3" t="s">
        <v>5276</v>
      </c>
      <c r="C366" s="3">
        <v>16.920000000000002</v>
      </c>
      <c r="D366" s="3">
        <v>0.14000000000000001</v>
      </c>
      <c r="E366" s="3">
        <v>0.45</v>
      </c>
      <c r="F366" s="1">
        <f>IF(INDEX(董監!D:D,H366)=0,INDEX(董監!C:C,H366),INDEX(董監!D:D,H366))</f>
        <v>12.3</v>
      </c>
      <c r="G366" s="1">
        <f t="shared" si="20"/>
        <v>70.19</v>
      </c>
      <c r="H366" s="1">
        <f>MATCH(持股比率!A366,董監!A:A,0)</f>
        <v>366</v>
      </c>
      <c r="I366" s="3">
        <v>1781000</v>
      </c>
      <c r="J366" s="3">
        <v>-853</v>
      </c>
      <c r="K366" s="28">
        <f t="shared" si="21"/>
        <v>125008</v>
      </c>
      <c r="L366" s="27">
        <f t="shared" si="22"/>
        <v>-0.7</v>
      </c>
      <c r="M366" s="3">
        <v>23.49</v>
      </c>
      <c r="N366" s="29">
        <f t="shared" si="23"/>
        <v>-0.20036969999999998</v>
      </c>
      <c r="O366" s="3">
        <v>-12.7</v>
      </c>
      <c r="P366" s="3" t="str">
        <f ca="1">IF(COUNTIF(股期對照!A:A,持股比率!B366)=2,B366&amp;"-m",IF(COUNTIF(股期對照!A:A,持股比率!B366)=1,B366&amp;"-F",B366))</f>
        <v>映泰</v>
      </c>
      <c r="Q366" s="3" t="s">
        <v>6609</v>
      </c>
      <c r="T366" s="1" t="s">
        <v>360</v>
      </c>
      <c r="U366" s="1" t="s">
        <v>2122</v>
      </c>
      <c r="V366" s="1">
        <v>16.920000000000002</v>
      </c>
      <c r="W366" s="1">
        <v>0.14000000000000001</v>
      </c>
      <c r="X366" s="1">
        <v>0.45</v>
      </c>
      <c r="Y366" s="1">
        <v>12.3</v>
      </c>
      <c r="Z366" s="1">
        <v>70.19</v>
      </c>
      <c r="AA366" s="1">
        <v>366</v>
      </c>
      <c r="AB366" s="1">
        <v>1781000</v>
      </c>
      <c r="AC366" s="1">
        <v>-853</v>
      </c>
      <c r="AD366" s="1">
        <v>125008</v>
      </c>
      <c r="AE366" s="1">
        <v>-0.7</v>
      </c>
      <c r="AF366" s="1">
        <v>23.49</v>
      </c>
      <c r="AG366" s="1">
        <v>-0.20036969999999998</v>
      </c>
      <c r="AH366" s="1">
        <v>-12.7</v>
      </c>
      <c r="AI366" s="1" t="s">
        <v>2122</v>
      </c>
      <c r="AJ366" s="1" t="s">
        <v>3550</v>
      </c>
    </row>
    <row r="367" spans="1:36" x14ac:dyDescent="0.25">
      <c r="A367" s="2" t="s">
        <v>361</v>
      </c>
      <c r="B367" s="3" t="s">
        <v>5277</v>
      </c>
      <c r="C367" s="3">
        <v>9.69</v>
      </c>
      <c r="D367" s="3">
        <v>0.04</v>
      </c>
      <c r="E367" s="3">
        <v>1</v>
      </c>
      <c r="F367" s="1">
        <f>IF(INDEX(董監!D:D,H367)=0,INDEX(董監!C:C,H367),INDEX(董監!D:D,H367))</f>
        <v>17.36</v>
      </c>
      <c r="G367" s="1">
        <f t="shared" si="20"/>
        <v>71.91</v>
      </c>
      <c r="H367" s="1">
        <f>MATCH(持股比率!A367,董監!A:A,0)</f>
        <v>367</v>
      </c>
      <c r="I367" s="3">
        <v>5919949.1900000004</v>
      </c>
      <c r="J367" s="3">
        <v>8142</v>
      </c>
      <c r="K367" s="28">
        <f t="shared" si="21"/>
        <v>425704</v>
      </c>
      <c r="L367" s="27">
        <f t="shared" si="22"/>
        <v>1.9</v>
      </c>
      <c r="M367" s="3">
        <v>26.9</v>
      </c>
      <c r="N367" s="29">
        <f t="shared" si="23"/>
        <v>2.1901980000000001</v>
      </c>
      <c r="O367" s="3">
        <v>5.73</v>
      </c>
      <c r="P367" s="3" t="str">
        <f ca="1">IF(COUNTIF(股期對照!A:A,持股比率!B367)=2,B367&amp;"-m",IF(COUNTIF(股期對照!A:A,持股比率!B367)=1,B367&amp;"-F",B367))</f>
        <v>凌陽-F</v>
      </c>
      <c r="Q367" s="3" t="s">
        <v>4763</v>
      </c>
      <c r="T367" s="1" t="s">
        <v>361</v>
      </c>
      <c r="U367" s="1" t="s">
        <v>2123</v>
      </c>
      <c r="V367" s="1">
        <v>9.69</v>
      </c>
      <c r="W367" s="1">
        <v>0.04</v>
      </c>
      <c r="X367" s="1">
        <v>1</v>
      </c>
      <c r="Y367" s="1">
        <v>17.36</v>
      </c>
      <c r="Z367" s="1">
        <v>71.91</v>
      </c>
      <c r="AA367" s="1">
        <v>367</v>
      </c>
      <c r="AB367" s="1">
        <v>5919949.1900000004</v>
      </c>
      <c r="AC367" s="1">
        <v>8142</v>
      </c>
      <c r="AD367" s="1">
        <v>425704</v>
      </c>
      <c r="AE367" s="1">
        <v>1.9</v>
      </c>
      <c r="AF367" s="1">
        <v>26.9</v>
      </c>
      <c r="AG367" s="1">
        <v>2.1901980000000001</v>
      </c>
      <c r="AH367" s="1">
        <v>5.73</v>
      </c>
      <c r="AI367" s="1" t="s">
        <v>4366</v>
      </c>
      <c r="AJ367" s="1" t="s">
        <v>3560</v>
      </c>
    </row>
    <row r="368" spans="1:36" x14ac:dyDescent="0.25">
      <c r="A368" s="2" t="s">
        <v>362</v>
      </c>
      <c r="B368" s="3" t="s">
        <v>5278</v>
      </c>
      <c r="C368" s="3">
        <v>10.49</v>
      </c>
      <c r="D368" s="3">
        <v>0.01</v>
      </c>
      <c r="E368" s="3">
        <v>0.97</v>
      </c>
      <c r="F368" s="1">
        <f>IF(INDEX(董監!D:D,H368)=0,INDEX(董監!C:C,H368),INDEX(董監!D:D,H368))</f>
        <v>13.91</v>
      </c>
      <c r="G368" s="1">
        <f t="shared" si="20"/>
        <v>74.62</v>
      </c>
      <c r="H368" s="1">
        <f>MATCH(持股比率!A368,董監!A:A,0)</f>
        <v>368</v>
      </c>
      <c r="I368" s="3">
        <v>3075365.33</v>
      </c>
      <c r="J368" s="3">
        <v>2751</v>
      </c>
      <c r="K368" s="28">
        <f t="shared" si="21"/>
        <v>229484</v>
      </c>
      <c r="L368" s="27">
        <f t="shared" si="22"/>
        <v>1.2</v>
      </c>
      <c r="M368" s="3">
        <v>16.13</v>
      </c>
      <c r="N368" s="29">
        <f t="shared" si="23"/>
        <v>0.44373629999999997</v>
      </c>
      <c r="O368" s="3">
        <v>0.88</v>
      </c>
      <c r="P368" s="3" t="str">
        <f ca="1">IF(COUNTIF(股期對照!A:A,持股比率!B368)=2,B368&amp;"-m",IF(COUNTIF(股期對照!A:A,持股比率!B368)=1,B368&amp;"-F",B368))</f>
        <v>毅嘉</v>
      </c>
      <c r="Q368" s="3" t="s">
        <v>4575</v>
      </c>
      <c r="T368" s="1" t="s">
        <v>362</v>
      </c>
      <c r="U368" s="1" t="s">
        <v>2124</v>
      </c>
      <c r="V368" s="1">
        <v>10.49</v>
      </c>
      <c r="W368" s="1">
        <v>0.01</v>
      </c>
      <c r="X368" s="1">
        <v>0.97</v>
      </c>
      <c r="Y368" s="1">
        <v>13.91</v>
      </c>
      <c r="Z368" s="1">
        <v>74.62</v>
      </c>
      <c r="AA368" s="1">
        <v>368</v>
      </c>
      <c r="AB368" s="1">
        <v>3075365.33</v>
      </c>
      <c r="AC368" s="1">
        <v>2751</v>
      </c>
      <c r="AD368" s="1">
        <v>229484</v>
      </c>
      <c r="AE368" s="1">
        <v>1.2</v>
      </c>
      <c r="AF368" s="1">
        <v>16.13</v>
      </c>
      <c r="AG368" s="1">
        <v>0.44373629999999997</v>
      </c>
      <c r="AH368" s="1">
        <v>0.88</v>
      </c>
      <c r="AI368" s="1" t="s">
        <v>2124</v>
      </c>
      <c r="AJ368" s="1" t="s">
        <v>3521</v>
      </c>
    </row>
    <row r="369" spans="1:36" x14ac:dyDescent="0.25">
      <c r="A369" s="2" t="s">
        <v>363</v>
      </c>
      <c r="B369" s="3" t="s">
        <v>5279</v>
      </c>
      <c r="C369" s="3">
        <v>24.39</v>
      </c>
      <c r="D369" s="3">
        <v>1.49</v>
      </c>
      <c r="E369" s="3">
        <v>3.96</v>
      </c>
      <c r="F369" s="1">
        <f>IF(INDEX(董監!D:D,H369)=0,INDEX(董監!C:C,H369),INDEX(董監!D:D,H369))</f>
        <v>6.3</v>
      </c>
      <c r="G369" s="1">
        <f t="shared" si="20"/>
        <v>63.86</v>
      </c>
      <c r="H369" s="1">
        <f>MATCH(持股比率!A369,董監!A:A,0)</f>
        <v>369</v>
      </c>
      <c r="I369" s="3">
        <v>1905866.98</v>
      </c>
      <c r="J369" s="3">
        <v>2716</v>
      </c>
      <c r="K369" s="28">
        <f t="shared" si="21"/>
        <v>121709</v>
      </c>
      <c r="L369" s="27">
        <f t="shared" si="22"/>
        <v>2.2000000000000002</v>
      </c>
      <c r="M369" s="3">
        <v>225.23</v>
      </c>
      <c r="N369" s="29">
        <f t="shared" si="23"/>
        <v>6.1172467999999993</v>
      </c>
      <c r="O369" s="3">
        <v>4.0199999999999996</v>
      </c>
      <c r="P369" s="3" t="str">
        <f ca="1">IF(COUNTIF(股期對照!A:A,持股比率!B369)=2,B369&amp;"-m",IF(COUNTIF(股期對照!A:A,持股比率!B369)=1,B369&amp;"-F",B369))</f>
        <v>漢唐-F</v>
      </c>
      <c r="Q369" s="3" t="s">
        <v>4762</v>
      </c>
      <c r="T369" s="1" t="s">
        <v>363</v>
      </c>
      <c r="U369" s="1" t="s">
        <v>2125</v>
      </c>
      <c r="V369" s="1">
        <v>24.39</v>
      </c>
      <c r="W369" s="1">
        <v>1.49</v>
      </c>
      <c r="X369" s="1">
        <v>3.96</v>
      </c>
      <c r="Y369" s="1">
        <v>6.3</v>
      </c>
      <c r="Z369" s="1">
        <v>63.86</v>
      </c>
      <c r="AA369" s="1">
        <v>369</v>
      </c>
      <c r="AB369" s="1">
        <v>1905866.98</v>
      </c>
      <c r="AC369" s="1">
        <v>2716</v>
      </c>
      <c r="AD369" s="1">
        <v>121709</v>
      </c>
      <c r="AE369" s="1">
        <v>2.2000000000000002</v>
      </c>
      <c r="AF369" s="1">
        <v>225.23</v>
      </c>
      <c r="AG369" s="1">
        <v>6.1172467999999993</v>
      </c>
      <c r="AH369" s="1">
        <v>4.0199999999999996</v>
      </c>
      <c r="AI369" s="1" t="s">
        <v>4367</v>
      </c>
      <c r="AJ369" s="1" t="s">
        <v>3559</v>
      </c>
    </row>
    <row r="370" spans="1:36" x14ac:dyDescent="0.25">
      <c r="A370" s="2" t="s">
        <v>364</v>
      </c>
      <c r="B370" s="3" t="s">
        <v>5280</v>
      </c>
      <c r="C370" s="3">
        <v>9.08</v>
      </c>
      <c r="D370" s="3">
        <v>0.05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84.12</v>
      </c>
      <c r="H370" s="1">
        <f>MATCH(持股比率!A370,董監!A:A,0)</f>
        <v>370</v>
      </c>
      <c r="I370" s="3">
        <v>3434273.03</v>
      </c>
      <c r="J370" s="3">
        <v>-1142</v>
      </c>
      <c r="K370" s="28">
        <f t="shared" si="21"/>
        <v>288891</v>
      </c>
      <c r="L370" s="27">
        <f t="shared" si="22"/>
        <v>-0.4</v>
      </c>
      <c r="M370" s="3">
        <v>12.07</v>
      </c>
      <c r="N370" s="29">
        <f t="shared" si="23"/>
        <v>-0.1378394</v>
      </c>
      <c r="O370" s="3">
        <v>1.1499999999999999</v>
      </c>
      <c r="P370" s="3" t="str">
        <f ca="1">IF(COUNTIF(股期對照!A:A,持股比率!B370)=2,B370&amp;"-m",IF(COUNTIF(股期對照!A:A,持股比率!B370)=1,B370&amp;"-F",B370))</f>
        <v>浩鑫</v>
      </c>
      <c r="Q370" s="3" t="s">
        <v>6609</v>
      </c>
      <c r="T370" s="1" t="s">
        <v>364</v>
      </c>
      <c r="U370" s="1" t="s">
        <v>2126</v>
      </c>
      <c r="V370" s="1">
        <v>9.08</v>
      </c>
      <c r="W370" s="1">
        <v>0.05</v>
      </c>
      <c r="X370" s="1">
        <v>0.05</v>
      </c>
      <c r="Y370" s="1">
        <v>6.7</v>
      </c>
      <c r="Z370" s="1">
        <v>84.12</v>
      </c>
      <c r="AA370" s="1">
        <v>370</v>
      </c>
      <c r="AB370" s="1">
        <v>3434273.03</v>
      </c>
      <c r="AC370" s="1">
        <v>-1142</v>
      </c>
      <c r="AD370" s="1">
        <v>288891</v>
      </c>
      <c r="AE370" s="1">
        <v>-0.4</v>
      </c>
      <c r="AF370" s="1">
        <v>12.07</v>
      </c>
      <c r="AG370" s="1">
        <v>-0.1378394</v>
      </c>
      <c r="AH370" s="1">
        <v>1.1499999999999999</v>
      </c>
      <c r="AI370" s="1" t="s">
        <v>2126</v>
      </c>
      <c r="AJ370" s="1" t="s">
        <v>3550</v>
      </c>
    </row>
    <row r="371" spans="1:36" x14ac:dyDescent="0.25">
      <c r="A371" s="2" t="s">
        <v>365</v>
      </c>
      <c r="B371" s="3" t="s">
        <v>5281</v>
      </c>
      <c r="C371" s="3">
        <v>4.75</v>
      </c>
      <c r="D371" s="3">
        <v>0.04</v>
      </c>
      <c r="E371" s="3">
        <v>0.01</v>
      </c>
      <c r="F371" s="1">
        <f>IF(INDEX(董監!D:D,H371)=0,INDEX(董監!C:C,H371),INDEX(董監!D:D,H371))</f>
        <v>5.61</v>
      </c>
      <c r="G371" s="1">
        <f t="shared" si="20"/>
        <v>89.59</v>
      </c>
      <c r="H371" s="1">
        <f>MATCH(持股比率!A371,董監!A:A,0)</f>
        <v>371</v>
      </c>
      <c r="I371" s="3">
        <v>2859056.89</v>
      </c>
      <c r="J371" s="3">
        <v>626</v>
      </c>
      <c r="K371" s="28">
        <f t="shared" si="21"/>
        <v>256143</v>
      </c>
      <c r="L371" s="27">
        <f t="shared" si="22"/>
        <v>0.2</v>
      </c>
      <c r="M371" s="3">
        <v>17.670000000000002</v>
      </c>
      <c r="N371" s="29">
        <f t="shared" si="23"/>
        <v>0.11061420000000002</v>
      </c>
      <c r="O371" s="3">
        <v>6.21</v>
      </c>
      <c r="P371" s="3" t="str">
        <f ca="1">IF(COUNTIF(股期對照!A:A,持股比率!B371)=2,B371&amp;"-m",IF(COUNTIF(股期對照!A:A,持股比率!B371)=1,B371&amp;"-F",B371))</f>
        <v>國碩</v>
      </c>
      <c r="Q371" s="3" t="s">
        <v>6610</v>
      </c>
      <c r="T371" s="1" t="s">
        <v>365</v>
      </c>
      <c r="U371" s="1" t="s">
        <v>2127</v>
      </c>
      <c r="V371" s="1">
        <v>4.75</v>
      </c>
      <c r="W371" s="1">
        <v>0.04</v>
      </c>
      <c r="X371" s="1">
        <v>0.01</v>
      </c>
      <c r="Y371" s="1">
        <v>5.61</v>
      </c>
      <c r="Z371" s="1">
        <v>89.59</v>
      </c>
      <c r="AA371" s="1">
        <v>371</v>
      </c>
      <c r="AB371" s="1">
        <v>2859056.89</v>
      </c>
      <c r="AC371" s="1">
        <v>626</v>
      </c>
      <c r="AD371" s="1">
        <v>256143</v>
      </c>
      <c r="AE371" s="1">
        <v>0.2</v>
      </c>
      <c r="AF371" s="1">
        <v>17.670000000000002</v>
      </c>
      <c r="AG371" s="1">
        <v>0.11061420000000002</v>
      </c>
      <c r="AH371" s="1">
        <v>6.21</v>
      </c>
      <c r="AI371" s="1" t="s">
        <v>2127</v>
      </c>
      <c r="AJ371" s="1" t="s">
        <v>3564</v>
      </c>
    </row>
    <row r="372" spans="1:36" x14ac:dyDescent="0.25">
      <c r="A372" s="2" t="s">
        <v>366</v>
      </c>
      <c r="B372" s="3" t="s">
        <v>5282</v>
      </c>
      <c r="C372" s="3">
        <v>19.78</v>
      </c>
      <c r="D372" s="3">
        <v>1.06</v>
      </c>
      <c r="E372" s="3">
        <v>0.63</v>
      </c>
      <c r="F372" s="1">
        <f>IF(INDEX(董監!D:D,H372)=0,INDEX(董監!C:C,H372),INDEX(董監!D:D,H372))</f>
        <v>29.58</v>
      </c>
      <c r="G372" s="1">
        <f t="shared" si="20"/>
        <v>48.95</v>
      </c>
      <c r="H372" s="1">
        <f>MATCH(持股比率!A372,董監!A:A,0)</f>
        <v>372</v>
      </c>
      <c r="I372" s="3">
        <v>30964348.940000001</v>
      </c>
      <c r="J372" s="3">
        <v>-12236</v>
      </c>
      <c r="K372" s="28">
        <f t="shared" si="21"/>
        <v>1515705</v>
      </c>
      <c r="L372" s="27">
        <f t="shared" si="22"/>
        <v>-0.8</v>
      </c>
      <c r="M372" s="3">
        <v>75.989999999999995</v>
      </c>
      <c r="N372" s="29">
        <f t="shared" si="23"/>
        <v>-9.2981363999999989</v>
      </c>
      <c r="O372" s="3">
        <v>5.36</v>
      </c>
      <c r="P372" s="3" t="str">
        <f ca="1">IF(COUNTIF(股期對照!A:A,持股比率!B372)=2,B372&amp;"-m",IF(COUNTIF(股期對照!A:A,持股比率!B372)=1,B372&amp;"-F",B372))</f>
        <v>南亞科-F</v>
      </c>
      <c r="Q372" s="3" t="s">
        <v>6611</v>
      </c>
      <c r="T372" s="1" t="s">
        <v>366</v>
      </c>
      <c r="U372" s="1" t="s">
        <v>2128</v>
      </c>
      <c r="V372" s="1">
        <v>19.78</v>
      </c>
      <c r="W372" s="1">
        <v>1.06</v>
      </c>
      <c r="X372" s="1">
        <v>0.63</v>
      </c>
      <c r="Y372" s="1">
        <v>29.58</v>
      </c>
      <c r="Z372" s="1">
        <v>48.95</v>
      </c>
      <c r="AA372" s="1">
        <v>372</v>
      </c>
      <c r="AB372" s="1">
        <v>30964348.940000001</v>
      </c>
      <c r="AC372" s="1">
        <v>-12236</v>
      </c>
      <c r="AD372" s="1">
        <v>1515705</v>
      </c>
      <c r="AE372" s="1">
        <v>-0.8</v>
      </c>
      <c r="AF372" s="1">
        <v>75.989999999999995</v>
      </c>
      <c r="AG372" s="1">
        <v>-9.2981363999999989</v>
      </c>
      <c r="AH372" s="1">
        <v>5.36</v>
      </c>
      <c r="AI372" s="1" t="s">
        <v>4368</v>
      </c>
      <c r="AJ372" s="1" t="s">
        <v>3565</v>
      </c>
    </row>
    <row r="373" spans="1:36" x14ac:dyDescent="0.25">
      <c r="A373" s="2" t="s">
        <v>367</v>
      </c>
      <c r="B373" s="3" t="s">
        <v>5283</v>
      </c>
      <c r="C373" s="3">
        <v>32.36</v>
      </c>
      <c r="D373" s="3">
        <v>2.71</v>
      </c>
      <c r="E373" s="3">
        <v>1.57</v>
      </c>
      <c r="F373" s="1">
        <f>IF(INDEX(董監!D:D,H373)=0,INDEX(董監!C:C,H373),INDEX(董監!D:D,H373))</f>
        <v>0.18</v>
      </c>
      <c r="G373" s="1">
        <f t="shared" si="20"/>
        <v>63.18</v>
      </c>
      <c r="H373" s="1">
        <f>MATCH(持股比率!A373,董監!A:A,0)</f>
        <v>373</v>
      </c>
      <c r="I373" s="3">
        <v>96242451.150000006</v>
      </c>
      <c r="J373" s="3">
        <v>-218479</v>
      </c>
      <c r="K373" s="28">
        <f t="shared" si="21"/>
        <v>6080598</v>
      </c>
      <c r="L373" s="27">
        <f t="shared" si="22"/>
        <v>-3.6</v>
      </c>
      <c r="M373" s="3">
        <v>22.16</v>
      </c>
      <c r="N373" s="29">
        <f t="shared" si="23"/>
        <v>-48.414946399999998</v>
      </c>
      <c r="O373" s="3">
        <v>-2.89</v>
      </c>
      <c r="P373" s="3" t="str">
        <f ca="1">IF(COUNTIF(股期對照!A:A,持股比率!B373)=2,B373&amp;"-m",IF(COUNTIF(股期對照!A:A,持股比率!B373)=1,B373&amp;"-F",B373))</f>
        <v>友達-F</v>
      </c>
      <c r="Q373" s="3" t="s">
        <v>4767</v>
      </c>
      <c r="T373" s="1" t="s">
        <v>367</v>
      </c>
      <c r="U373" s="1" t="s">
        <v>2129</v>
      </c>
      <c r="V373" s="1">
        <v>32.36</v>
      </c>
      <c r="W373" s="1">
        <v>2.71</v>
      </c>
      <c r="X373" s="1">
        <v>1.57</v>
      </c>
      <c r="Y373" s="1">
        <v>0.18</v>
      </c>
      <c r="Z373" s="1">
        <v>63.18</v>
      </c>
      <c r="AA373" s="1">
        <v>373</v>
      </c>
      <c r="AB373" s="1">
        <v>96242451.150000006</v>
      </c>
      <c r="AC373" s="1">
        <v>-218479</v>
      </c>
      <c r="AD373" s="1">
        <v>6080598</v>
      </c>
      <c r="AE373" s="1">
        <v>-3.6</v>
      </c>
      <c r="AF373" s="1">
        <v>22.16</v>
      </c>
      <c r="AG373" s="1">
        <v>-48.414946399999998</v>
      </c>
      <c r="AH373" s="1">
        <v>-2.89</v>
      </c>
      <c r="AI373" s="1" t="s">
        <v>4369</v>
      </c>
      <c r="AJ373" s="1" t="s">
        <v>3566</v>
      </c>
    </row>
    <row r="374" spans="1:36" x14ac:dyDescent="0.25">
      <c r="A374" s="2" t="s">
        <v>368</v>
      </c>
      <c r="B374" s="3" t="s">
        <v>5284</v>
      </c>
      <c r="C374" s="3">
        <v>15.45</v>
      </c>
      <c r="D374" s="3">
        <v>0.37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48.13</v>
      </c>
      <c r="H374" s="1">
        <f>MATCH(持股比率!A374,董監!A:A,0)</f>
        <v>374</v>
      </c>
      <c r="I374" s="3">
        <v>77574465.450000003</v>
      </c>
      <c r="J374" s="3">
        <v>-1452</v>
      </c>
      <c r="K374" s="28">
        <f t="shared" si="21"/>
        <v>3733659</v>
      </c>
      <c r="L374" s="27">
        <f t="shared" si="22"/>
        <v>0</v>
      </c>
      <c r="M374" s="3">
        <v>112.96</v>
      </c>
      <c r="N374" s="29">
        <f t="shared" si="23"/>
        <v>-1.6401791999999997</v>
      </c>
      <c r="O374" s="3">
        <v>-1.31</v>
      </c>
      <c r="P374" s="3" t="str">
        <f ca="1">IF(COUNTIF(股期對照!A:A,持股比率!B374)=2,B374&amp;"-m",IF(COUNTIF(股期對照!A:A,持股比率!B374)=1,B374&amp;"-F",B374))</f>
        <v>中華電-F</v>
      </c>
      <c r="Q374" s="3" t="s">
        <v>6612</v>
      </c>
      <c r="T374" s="1" t="s">
        <v>368</v>
      </c>
      <c r="U374" s="1" t="s">
        <v>2130</v>
      </c>
      <c r="V374" s="1">
        <v>15.45</v>
      </c>
      <c r="W374" s="1">
        <v>0.37</v>
      </c>
      <c r="X374" s="1">
        <v>0.76</v>
      </c>
      <c r="Y374" s="1">
        <v>35.29</v>
      </c>
      <c r="Z374" s="1">
        <v>48.13</v>
      </c>
      <c r="AA374" s="1">
        <v>374</v>
      </c>
      <c r="AB374" s="1">
        <v>77574465.450000003</v>
      </c>
      <c r="AC374" s="1">
        <v>-1452</v>
      </c>
      <c r="AD374" s="1">
        <v>3733659</v>
      </c>
      <c r="AE374" s="1">
        <v>0</v>
      </c>
      <c r="AF374" s="1">
        <v>112.96</v>
      </c>
      <c r="AG374" s="1">
        <v>-1.6401791999999997</v>
      </c>
      <c r="AH374" s="1">
        <v>-1.31</v>
      </c>
      <c r="AI374" s="1" t="s">
        <v>4370</v>
      </c>
      <c r="AJ374" s="1" t="s">
        <v>3567</v>
      </c>
    </row>
    <row r="375" spans="1:36" x14ac:dyDescent="0.25">
      <c r="A375" s="2" t="s">
        <v>369</v>
      </c>
      <c r="B375" s="3" t="s">
        <v>5285</v>
      </c>
      <c r="C375" s="3">
        <v>4.47</v>
      </c>
      <c r="D375" s="3">
        <v>0.09</v>
      </c>
      <c r="E375" s="3">
        <v>0.41</v>
      </c>
      <c r="F375" s="1">
        <f>IF(INDEX(董監!D:D,H375)=0,INDEX(董監!C:C,H375),INDEX(董監!D:D,H375))</f>
        <v>37.409999999999997</v>
      </c>
      <c r="G375" s="1">
        <f t="shared" si="20"/>
        <v>57.620000000000005</v>
      </c>
      <c r="H375" s="1">
        <f>MATCH(持股比率!A375,董監!A:A,0)</f>
        <v>375</v>
      </c>
      <c r="I375" s="3">
        <v>1273592</v>
      </c>
      <c r="J375" s="3">
        <v>2939</v>
      </c>
      <c r="K375" s="28">
        <f t="shared" si="21"/>
        <v>73384</v>
      </c>
      <c r="L375" s="27">
        <f t="shared" si="22"/>
        <v>4</v>
      </c>
      <c r="M375" s="3">
        <v>21.17</v>
      </c>
      <c r="N375" s="29">
        <f t="shared" si="23"/>
        <v>0.62218630000000008</v>
      </c>
      <c r="O375" s="3">
        <v>3.86</v>
      </c>
      <c r="P375" s="3" t="str">
        <f ca="1">IF(COUNTIF(股期對照!A:A,持股比率!B375)=2,B375&amp;"-m",IF(COUNTIF(股期對照!A:A,持股比率!B375)=1,B375&amp;"-F",B375))</f>
        <v>環科</v>
      </c>
      <c r="Q375" s="3" t="s">
        <v>4576</v>
      </c>
      <c r="T375" s="1" t="s">
        <v>369</v>
      </c>
      <c r="U375" s="1" t="s">
        <v>2131</v>
      </c>
      <c r="V375" s="1">
        <v>4.47</v>
      </c>
      <c r="W375" s="1">
        <v>0.09</v>
      </c>
      <c r="X375" s="1">
        <v>0.41</v>
      </c>
      <c r="Y375" s="1">
        <v>37.409999999999997</v>
      </c>
      <c r="Z375" s="1">
        <v>57.620000000000005</v>
      </c>
      <c r="AA375" s="1">
        <v>375</v>
      </c>
      <c r="AB375" s="1">
        <v>1273592</v>
      </c>
      <c r="AC375" s="1">
        <v>2939</v>
      </c>
      <c r="AD375" s="1">
        <v>73384</v>
      </c>
      <c r="AE375" s="1">
        <v>4</v>
      </c>
      <c r="AF375" s="1">
        <v>21.17</v>
      </c>
      <c r="AG375" s="1">
        <v>0.62218630000000008</v>
      </c>
      <c r="AH375" s="1">
        <v>3.86</v>
      </c>
      <c r="AI375" s="1" t="s">
        <v>2131</v>
      </c>
      <c r="AJ375" s="1" t="s">
        <v>3524</v>
      </c>
    </row>
    <row r="376" spans="1:36" x14ac:dyDescent="0.25">
      <c r="A376" s="2" t="s">
        <v>370</v>
      </c>
      <c r="B376" s="3" t="s">
        <v>5286</v>
      </c>
      <c r="C376" s="3">
        <v>3.77</v>
      </c>
      <c r="D376" s="3">
        <v>0</v>
      </c>
      <c r="E376" s="3">
        <v>0.02</v>
      </c>
      <c r="F376" s="1">
        <f>IF(INDEX(董監!D:D,H376)=0,INDEX(董監!C:C,H376),INDEX(董監!D:D,H376))</f>
        <v>13.76</v>
      </c>
      <c r="G376" s="1">
        <f t="shared" si="20"/>
        <v>82.45</v>
      </c>
      <c r="H376" s="1">
        <f>MATCH(持股比率!A376,董監!A:A,0)</f>
        <v>376</v>
      </c>
      <c r="I376" s="3">
        <v>1617358.46</v>
      </c>
      <c r="J376" s="3">
        <v>-126</v>
      </c>
      <c r="K376" s="28">
        <f t="shared" si="21"/>
        <v>133351</v>
      </c>
      <c r="L376" s="27">
        <f t="shared" si="22"/>
        <v>-0.1</v>
      </c>
      <c r="M376" s="3">
        <v>28.08</v>
      </c>
      <c r="N376" s="29">
        <f t="shared" si="23"/>
        <v>-3.5380799999999997E-2</v>
      </c>
      <c r="O376" s="3">
        <v>0.35</v>
      </c>
      <c r="P376" s="3" t="str">
        <f ca="1">IF(COUNTIF(股期對照!A:A,持股比率!B376)=2,B376&amp;"-m",IF(COUNTIF(股期對照!A:A,持股比率!B376)=1,B376&amp;"-F",B376))</f>
        <v>精技</v>
      </c>
      <c r="Q376" s="3" t="s">
        <v>4758</v>
      </c>
      <c r="T376" s="1" t="s">
        <v>370</v>
      </c>
      <c r="U376" s="1" t="s">
        <v>2132</v>
      </c>
      <c r="V376" s="1">
        <v>3.77</v>
      </c>
      <c r="W376" s="1">
        <v>0</v>
      </c>
      <c r="X376" s="1">
        <v>0.02</v>
      </c>
      <c r="Y376" s="1">
        <v>13.76</v>
      </c>
      <c r="Z376" s="1">
        <v>82.45</v>
      </c>
      <c r="AA376" s="1">
        <v>376</v>
      </c>
      <c r="AB376" s="1">
        <v>1617358.46</v>
      </c>
      <c r="AC376" s="1">
        <v>-126</v>
      </c>
      <c r="AD376" s="1">
        <v>133351</v>
      </c>
      <c r="AE376" s="1">
        <v>-0.1</v>
      </c>
      <c r="AF376" s="1">
        <v>28.08</v>
      </c>
      <c r="AG376" s="1">
        <v>-3.5380799999999997E-2</v>
      </c>
      <c r="AH376" s="1">
        <v>0.35</v>
      </c>
      <c r="AI376" s="1" t="s">
        <v>2132</v>
      </c>
      <c r="AJ376" s="1" t="s">
        <v>3555</v>
      </c>
    </row>
    <row r="377" spans="1:36" x14ac:dyDescent="0.25">
      <c r="A377" s="2" t="s">
        <v>371</v>
      </c>
      <c r="B377" s="3" t="s">
        <v>5287</v>
      </c>
      <c r="C377" s="3">
        <v>5.66</v>
      </c>
      <c r="D377" s="3">
        <v>0</v>
      </c>
      <c r="E377" s="3">
        <v>0.12</v>
      </c>
      <c r="F377" s="1">
        <f>IF(INDEX(董監!D:D,H377)=0,INDEX(董監!C:C,H377),INDEX(董監!D:D,H377))</f>
        <v>14.28</v>
      </c>
      <c r="G377" s="1">
        <f t="shared" si="20"/>
        <v>79.94</v>
      </c>
      <c r="H377" s="1">
        <f>MATCH(持股比率!A377,董監!A:A,0)</f>
        <v>377</v>
      </c>
      <c r="I377" s="3">
        <v>800000</v>
      </c>
      <c r="J377" s="3">
        <v>2050</v>
      </c>
      <c r="K377" s="28">
        <f t="shared" si="21"/>
        <v>63952</v>
      </c>
      <c r="L377" s="27">
        <f t="shared" si="22"/>
        <v>3.2</v>
      </c>
      <c r="M377" s="3">
        <v>34.97</v>
      </c>
      <c r="N377" s="29">
        <f t="shared" si="23"/>
        <v>0.71688499999999999</v>
      </c>
      <c r="O377" s="3">
        <v>2.74</v>
      </c>
      <c r="P377" s="3" t="str">
        <f ca="1">IF(COUNTIF(股期對照!A:A,持股比率!B377)=2,B377&amp;"-m",IF(COUNTIF(股期對照!A:A,持股比率!B377)=1,B377&amp;"-F",B377))</f>
        <v>錩新</v>
      </c>
      <c r="Q377" s="3" t="s">
        <v>6613</v>
      </c>
      <c r="T377" s="1" t="s">
        <v>371</v>
      </c>
      <c r="U377" s="1" t="s">
        <v>2133</v>
      </c>
      <c r="V377" s="1">
        <v>5.66</v>
      </c>
      <c r="W377" s="1">
        <v>0</v>
      </c>
      <c r="X377" s="1">
        <v>0.12</v>
      </c>
      <c r="Y377" s="1">
        <v>14.28</v>
      </c>
      <c r="Z377" s="1">
        <v>79.94</v>
      </c>
      <c r="AA377" s="1">
        <v>377</v>
      </c>
      <c r="AB377" s="1">
        <v>800000</v>
      </c>
      <c r="AC377" s="1">
        <v>2050</v>
      </c>
      <c r="AD377" s="1">
        <v>63952</v>
      </c>
      <c r="AE377" s="1">
        <v>3.2</v>
      </c>
      <c r="AF377" s="1">
        <v>34.97</v>
      </c>
      <c r="AG377" s="1">
        <v>0.71688499999999999</v>
      </c>
      <c r="AH377" s="1">
        <v>2.74</v>
      </c>
      <c r="AI377" s="1" t="s">
        <v>2133</v>
      </c>
      <c r="AJ377" s="1" t="s">
        <v>3530</v>
      </c>
    </row>
    <row r="378" spans="1:36" x14ac:dyDescent="0.25">
      <c r="A378" s="2" t="s">
        <v>372</v>
      </c>
      <c r="B378" s="3" t="s">
        <v>4536</v>
      </c>
      <c r="C378" s="3">
        <v>2.3199999999999998</v>
      </c>
      <c r="D378" s="3">
        <v>0</v>
      </c>
      <c r="E378" s="3">
        <v>0.97</v>
      </c>
      <c r="F378" s="1">
        <f>IF(INDEX(董監!D:D,H378)=0,INDEX(董監!C:C,H378),INDEX(董監!D:D,H378))</f>
        <v>5.0599999999999996</v>
      </c>
      <c r="G378" s="1">
        <f t="shared" si="20"/>
        <v>91.65</v>
      </c>
      <c r="H378" s="1">
        <f>MATCH(持股比率!A378,董監!A:A,0)</f>
        <v>378</v>
      </c>
      <c r="I378" s="3">
        <v>1928923.3</v>
      </c>
      <c r="J378" s="3">
        <v>-850</v>
      </c>
      <c r="K378" s="28">
        <f t="shared" si="21"/>
        <v>176786</v>
      </c>
      <c r="L378" s="27">
        <f t="shared" si="22"/>
        <v>-0.5</v>
      </c>
      <c r="M378" s="3">
        <v>44.07</v>
      </c>
      <c r="N378" s="29">
        <f t="shared" si="23"/>
        <v>-0.37459500000000001</v>
      </c>
      <c r="O378" s="3">
        <v>8.25</v>
      </c>
      <c r="P378" s="3" t="str">
        <f ca="1">IF(COUNTIF(股期對照!A:A,持股比率!B378)=2,B378&amp;"-m",IF(COUNTIF(股期對照!A:A,持股比率!B378)=1,B378&amp;"-F",B378))</f>
        <v>圓剛</v>
      </c>
      <c r="Q378" s="3" t="s">
        <v>4768</v>
      </c>
      <c r="T378" s="1" t="s">
        <v>372</v>
      </c>
      <c r="U378" s="1" t="s">
        <v>2134</v>
      </c>
      <c r="V378" s="1">
        <v>2.3199999999999998</v>
      </c>
      <c r="W378" s="1">
        <v>0</v>
      </c>
      <c r="X378" s="1">
        <v>0.97</v>
      </c>
      <c r="Y378" s="1">
        <v>5.0599999999999996</v>
      </c>
      <c r="Z378" s="1">
        <v>91.65</v>
      </c>
      <c r="AA378" s="1">
        <v>378</v>
      </c>
      <c r="AB378" s="1">
        <v>1928923.3</v>
      </c>
      <c r="AC378" s="1">
        <v>-850</v>
      </c>
      <c r="AD378" s="1">
        <v>176786</v>
      </c>
      <c r="AE378" s="1">
        <v>-0.5</v>
      </c>
      <c r="AF378" s="1">
        <v>44.07</v>
      </c>
      <c r="AG378" s="1">
        <v>-0.37459500000000001</v>
      </c>
      <c r="AH378" s="1">
        <v>8.25</v>
      </c>
      <c r="AI378" s="1" t="s">
        <v>2134</v>
      </c>
      <c r="AJ378" s="1" t="s">
        <v>3568</v>
      </c>
    </row>
    <row r="379" spans="1:36" x14ac:dyDescent="0.25">
      <c r="A379" s="2" t="s">
        <v>373</v>
      </c>
      <c r="B379" s="3" t="s">
        <v>5288</v>
      </c>
      <c r="C379" s="3">
        <v>3.1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35.86</v>
      </c>
      <c r="H379" s="1">
        <f>MATCH(持股比率!A379,董監!A:A,0)</f>
        <v>379</v>
      </c>
      <c r="I379" s="3">
        <v>3289862.29</v>
      </c>
      <c r="J379" s="3">
        <v>1302</v>
      </c>
      <c r="K379" s="28">
        <f t="shared" si="21"/>
        <v>117974</v>
      </c>
      <c r="L379" s="27">
        <f t="shared" si="22"/>
        <v>1.1000000000000001</v>
      </c>
      <c r="M379" s="3">
        <v>20.13</v>
      </c>
      <c r="N379" s="29">
        <f t="shared" si="23"/>
        <v>0.26209260000000001</v>
      </c>
      <c r="O379" s="3">
        <v>0</v>
      </c>
      <c r="P379" s="3" t="str">
        <f ca="1">IF(COUNTIF(股期對照!A:A,持股比率!B379)=2,B379&amp;"-m",IF(COUNTIF(股期對照!A:A,持股比率!B379)=1,B379&amp;"-F",B379))</f>
        <v>仲琦</v>
      </c>
      <c r="Q379" s="3" t="s">
        <v>4753</v>
      </c>
      <c r="T379" s="1" t="s">
        <v>373</v>
      </c>
      <c r="U379" s="1" t="s">
        <v>2135</v>
      </c>
      <c r="V379" s="1">
        <v>3.1</v>
      </c>
      <c r="W379" s="1">
        <v>0.02</v>
      </c>
      <c r="X379" s="1">
        <v>0</v>
      </c>
      <c r="Y379" s="1">
        <v>61.02</v>
      </c>
      <c r="Z379" s="1">
        <v>35.86</v>
      </c>
      <c r="AA379" s="1">
        <v>379</v>
      </c>
      <c r="AB379" s="1">
        <v>3289862.29</v>
      </c>
      <c r="AC379" s="1">
        <v>1302</v>
      </c>
      <c r="AD379" s="1">
        <v>117974</v>
      </c>
      <c r="AE379" s="1">
        <v>1.1000000000000001</v>
      </c>
      <c r="AF379" s="1">
        <v>20.13</v>
      </c>
      <c r="AG379" s="1">
        <v>0.26209260000000001</v>
      </c>
      <c r="AH379" s="1">
        <v>0</v>
      </c>
      <c r="AI379" s="1" t="s">
        <v>2135</v>
      </c>
      <c r="AJ379" s="1" t="s">
        <v>3546</v>
      </c>
    </row>
    <row r="380" spans="1:36" x14ac:dyDescent="0.25">
      <c r="A380" s="2" t="s">
        <v>374</v>
      </c>
      <c r="B380" s="3" t="s">
        <v>5289</v>
      </c>
      <c r="C380" s="3">
        <v>4.2699999999999996</v>
      </c>
      <c r="D380" s="3">
        <v>0.02</v>
      </c>
      <c r="E380" s="3">
        <v>0.03</v>
      </c>
      <c r="F380" s="1">
        <f>IF(INDEX(董監!D:D,H380)=0,INDEX(董監!C:C,H380),INDEX(董監!D:D,H380))</f>
        <v>23.23</v>
      </c>
      <c r="G380" s="1">
        <f t="shared" si="20"/>
        <v>72.45</v>
      </c>
      <c r="H380" s="1">
        <f>MATCH(持股比率!A380,董監!A:A,0)</f>
        <v>380</v>
      </c>
      <c r="I380" s="3">
        <v>1526486.88</v>
      </c>
      <c r="J380" s="3">
        <v>-1015</v>
      </c>
      <c r="K380" s="28">
        <f t="shared" si="21"/>
        <v>110594</v>
      </c>
      <c r="L380" s="27">
        <f t="shared" si="22"/>
        <v>-0.9</v>
      </c>
      <c r="M380" s="3">
        <v>36.119999999999997</v>
      </c>
      <c r="N380" s="29">
        <f t="shared" si="23"/>
        <v>-0.36661799999999994</v>
      </c>
      <c r="O380" s="3">
        <v>-1.47</v>
      </c>
      <c r="P380" s="3" t="str">
        <f ca="1">IF(COUNTIF(股期對照!A:A,持股比率!B380)=2,B380&amp;"-m",IF(COUNTIF(股期對照!A:A,持股比率!B380)=1,B380&amp;"-F",B380))</f>
        <v>新巨</v>
      </c>
      <c r="Q380" s="3" t="s">
        <v>6551</v>
      </c>
      <c r="T380" s="1" t="s">
        <v>374</v>
      </c>
      <c r="U380" s="1" t="s">
        <v>2136</v>
      </c>
      <c r="V380" s="1">
        <v>4.2699999999999996</v>
      </c>
      <c r="W380" s="1">
        <v>0.02</v>
      </c>
      <c r="X380" s="1">
        <v>0.03</v>
      </c>
      <c r="Y380" s="1">
        <v>23.23</v>
      </c>
      <c r="Z380" s="1">
        <v>72.45</v>
      </c>
      <c r="AA380" s="1">
        <v>380</v>
      </c>
      <c r="AB380" s="1">
        <v>1526486.88</v>
      </c>
      <c r="AC380" s="1">
        <v>-1015</v>
      </c>
      <c r="AD380" s="1">
        <v>110594</v>
      </c>
      <c r="AE380" s="1">
        <v>-0.9</v>
      </c>
      <c r="AF380" s="1">
        <v>36.119999999999997</v>
      </c>
      <c r="AG380" s="1">
        <v>-0.36661799999999994</v>
      </c>
      <c r="AH380" s="1">
        <v>-1.47</v>
      </c>
      <c r="AI380" s="1" t="s">
        <v>2136</v>
      </c>
      <c r="AJ380" s="1" t="s">
        <v>3524</v>
      </c>
    </row>
    <row r="381" spans="1:36" x14ac:dyDescent="0.25">
      <c r="A381" s="2" t="s">
        <v>375</v>
      </c>
      <c r="B381" s="3" t="s">
        <v>5290</v>
      </c>
      <c r="C381" s="3">
        <v>21</v>
      </c>
      <c r="D381" s="3">
        <v>0</v>
      </c>
      <c r="E381" s="3">
        <v>0.01</v>
      </c>
      <c r="F381" s="1">
        <f>IF(INDEX(董監!D:D,H381)=0,INDEX(董監!C:C,H381),INDEX(董監!D:D,H381))</f>
        <v>7.51</v>
      </c>
      <c r="G381" s="1">
        <f t="shared" si="20"/>
        <v>71.47999999999999</v>
      </c>
      <c r="H381" s="1">
        <f>MATCH(持股比率!A381,董監!A:A,0)</f>
        <v>381</v>
      </c>
      <c r="I381" s="3">
        <v>2509297.3199999998</v>
      </c>
      <c r="J381" s="3">
        <v>-462</v>
      </c>
      <c r="K381" s="28">
        <f t="shared" si="21"/>
        <v>179365</v>
      </c>
      <c r="L381" s="27">
        <f t="shared" si="22"/>
        <v>-0.3</v>
      </c>
      <c r="M381" s="3">
        <v>42.18</v>
      </c>
      <c r="N381" s="29">
        <f t="shared" si="23"/>
        <v>-0.19487160000000001</v>
      </c>
      <c r="O381" s="3">
        <v>-0.91</v>
      </c>
      <c r="P381" s="3" t="str">
        <f ca="1">IF(COUNTIF(股期對照!A:A,持股比率!B381)=2,B381&amp;"-m",IF(COUNTIF(股期對照!A:A,持股比率!B381)=1,B381&amp;"-F",B381))</f>
        <v>建準</v>
      </c>
      <c r="Q381" s="3" t="s">
        <v>6614</v>
      </c>
      <c r="T381" s="1" t="s">
        <v>375</v>
      </c>
      <c r="U381" s="1" t="s">
        <v>2137</v>
      </c>
      <c r="V381" s="1">
        <v>21</v>
      </c>
      <c r="W381" s="1">
        <v>0</v>
      </c>
      <c r="X381" s="1">
        <v>0.01</v>
      </c>
      <c r="Y381" s="1">
        <v>7.51</v>
      </c>
      <c r="Z381" s="1">
        <v>71.47999999999999</v>
      </c>
      <c r="AA381" s="1">
        <v>381</v>
      </c>
      <c r="AB381" s="1">
        <v>2509297.3199999998</v>
      </c>
      <c r="AC381" s="1">
        <v>-462</v>
      </c>
      <c r="AD381" s="1">
        <v>179365</v>
      </c>
      <c r="AE381" s="1">
        <v>-0.3</v>
      </c>
      <c r="AF381" s="1">
        <v>42.18</v>
      </c>
      <c r="AG381" s="1">
        <v>-0.19487160000000001</v>
      </c>
      <c r="AH381" s="1">
        <v>-0.91</v>
      </c>
      <c r="AI381" s="1" t="s">
        <v>2137</v>
      </c>
      <c r="AJ381" s="1" t="s">
        <v>3524</v>
      </c>
    </row>
    <row r="382" spans="1:36" x14ac:dyDescent="0.25">
      <c r="A382" s="2" t="s">
        <v>376</v>
      </c>
      <c r="B382" s="3" t="s">
        <v>5291</v>
      </c>
      <c r="C382" s="3">
        <v>1.93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80.98</v>
      </c>
      <c r="H382" s="1">
        <f>MATCH(持股比率!A382,董監!A:A,0)</f>
        <v>382</v>
      </c>
      <c r="I382" s="3">
        <v>1450472.89</v>
      </c>
      <c r="J382" s="3">
        <v>-218</v>
      </c>
      <c r="K382" s="28">
        <f t="shared" si="21"/>
        <v>117459</v>
      </c>
      <c r="L382" s="27">
        <f t="shared" si="22"/>
        <v>-0.2</v>
      </c>
      <c r="M382" s="3">
        <v>23.58</v>
      </c>
      <c r="N382" s="29">
        <f t="shared" si="23"/>
        <v>-5.1404399999999996E-2</v>
      </c>
      <c r="O382" s="3">
        <v>-1.84</v>
      </c>
      <c r="P382" s="3" t="str">
        <f ca="1">IF(COUNTIF(股期對照!A:A,持股比率!B382)=2,B382&amp;"-m",IF(COUNTIF(股期對照!A:A,持股比率!B382)=1,B382&amp;"-F",B382))</f>
        <v>固緯</v>
      </c>
      <c r="Q382" s="3" t="s">
        <v>4762</v>
      </c>
      <c r="T382" s="1" t="s">
        <v>376</v>
      </c>
      <c r="U382" s="1" t="s">
        <v>2138</v>
      </c>
      <c r="V382" s="1">
        <v>1.93</v>
      </c>
      <c r="W382" s="1">
        <v>0.01</v>
      </c>
      <c r="X382" s="1">
        <v>0</v>
      </c>
      <c r="Y382" s="1">
        <v>17.079999999999998</v>
      </c>
      <c r="Z382" s="1">
        <v>80.98</v>
      </c>
      <c r="AA382" s="1">
        <v>382</v>
      </c>
      <c r="AB382" s="1">
        <v>1450472.89</v>
      </c>
      <c r="AC382" s="1">
        <v>-218</v>
      </c>
      <c r="AD382" s="1">
        <v>117459</v>
      </c>
      <c r="AE382" s="1">
        <v>-0.2</v>
      </c>
      <c r="AF382" s="1">
        <v>23.58</v>
      </c>
      <c r="AG382" s="1">
        <v>-5.1404399999999996E-2</v>
      </c>
      <c r="AH382" s="1">
        <v>-1.84</v>
      </c>
      <c r="AI382" s="1" t="s">
        <v>2138</v>
      </c>
      <c r="AJ382" s="1" t="s">
        <v>3559</v>
      </c>
    </row>
    <row r="383" spans="1:36" x14ac:dyDescent="0.25">
      <c r="A383" s="2" t="s">
        <v>377</v>
      </c>
      <c r="B383" s="3" t="s">
        <v>5292</v>
      </c>
      <c r="C383" s="3">
        <v>0.24</v>
      </c>
      <c r="D383" s="3">
        <v>0</v>
      </c>
      <c r="E383" s="3">
        <v>0</v>
      </c>
      <c r="F383" s="1">
        <f>IF(INDEX(董監!D:D,H383)=0,INDEX(董監!C:C,H383),INDEX(董監!D:D,H383))</f>
        <v>30.2</v>
      </c>
      <c r="G383" s="1">
        <f t="shared" si="20"/>
        <v>69.56</v>
      </c>
      <c r="H383" s="1">
        <f>MATCH(持股比率!A383,董監!A:A,0)</f>
        <v>383</v>
      </c>
      <c r="I383" s="3">
        <v>214930</v>
      </c>
      <c r="J383" s="3">
        <v>-3</v>
      </c>
      <c r="K383" s="28">
        <f t="shared" si="21"/>
        <v>14951</v>
      </c>
      <c r="L383" s="27">
        <f t="shared" si="22"/>
        <v>0</v>
      </c>
      <c r="M383" s="3">
        <v>25.6</v>
      </c>
      <c r="N383" s="29">
        <f t="shared" si="23"/>
        <v>-7.6800000000000013E-4</v>
      </c>
      <c r="O383" s="3">
        <v>2.94</v>
      </c>
      <c r="P383" s="3" t="str">
        <f ca="1">IF(COUNTIF(股期對照!A:A,持股比率!B383)=2,B383&amp;"-m",IF(COUNTIF(股期對照!A:A,持股比率!B383)=1,B383&amp;"-F",B383))</f>
        <v>隴華</v>
      </c>
      <c r="Q383" s="3" t="s">
        <v>4768</v>
      </c>
      <c r="T383" s="1" t="s">
        <v>377</v>
      </c>
      <c r="U383" s="1" t="s">
        <v>2139</v>
      </c>
      <c r="V383" s="1">
        <v>0.24</v>
      </c>
      <c r="W383" s="1">
        <v>0</v>
      </c>
      <c r="X383" s="1">
        <v>0</v>
      </c>
      <c r="Y383" s="1">
        <v>30.2</v>
      </c>
      <c r="Z383" s="1">
        <v>69.56</v>
      </c>
      <c r="AA383" s="1">
        <v>383</v>
      </c>
      <c r="AB383" s="1">
        <v>214930</v>
      </c>
      <c r="AC383" s="1">
        <v>-3</v>
      </c>
      <c r="AD383" s="1">
        <v>14951</v>
      </c>
      <c r="AE383" s="1">
        <v>0</v>
      </c>
      <c r="AF383" s="1">
        <v>25.6</v>
      </c>
      <c r="AG383" s="1">
        <v>-7.6800000000000013E-4</v>
      </c>
      <c r="AH383" s="1">
        <v>2.94</v>
      </c>
      <c r="AI383" s="1" t="s">
        <v>2139</v>
      </c>
      <c r="AJ383" s="1" t="s">
        <v>3568</v>
      </c>
    </row>
    <row r="384" spans="1:36" x14ac:dyDescent="0.25">
      <c r="A384" s="2" t="s">
        <v>378</v>
      </c>
      <c r="B384" s="3" t="s">
        <v>5293</v>
      </c>
      <c r="C384" s="3">
        <v>21.27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49.46</v>
      </c>
      <c r="H384" s="1">
        <f>MATCH(持股比率!A384,董監!A:A,0)</f>
        <v>384</v>
      </c>
      <c r="I384" s="3">
        <v>1014988.31</v>
      </c>
      <c r="J384" s="3">
        <v>2160</v>
      </c>
      <c r="K384" s="28">
        <f t="shared" si="21"/>
        <v>50201</v>
      </c>
      <c r="L384" s="27">
        <f t="shared" si="22"/>
        <v>4.3</v>
      </c>
      <c r="M384" s="3">
        <v>30.15</v>
      </c>
      <c r="N384" s="29">
        <f t="shared" si="23"/>
        <v>0.65124000000000004</v>
      </c>
      <c r="O384" s="3">
        <v>-5.23</v>
      </c>
      <c r="P384" s="3" t="str">
        <f ca="1">IF(COUNTIF(股期對照!A:A,持股比率!B384)=2,B384&amp;"-m",IF(COUNTIF(股期對照!A:A,持股比率!B384)=1,B384&amp;"-F",B384))</f>
        <v>承啟</v>
      </c>
      <c r="Q384" s="3" t="s">
        <v>6604</v>
      </c>
      <c r="T384" s="1" t="s">
        <v>378</v>
      </c>
      <c r="U384" s="1" t="s">
        <v>2140</v>
      </c>
      <c r="V384" s="1">
        <v>21.27</v>
      </c>
      <c r="W384" s="1">
        <v>0</v>
      </c>
      <c r="X384" s="1">
        <v>0</v>
      </c>
      <c r="Y384" s="1">
        <v>29.27</v>
      </c>
      <c r="Z384" s="1">
        <v>49.46</v>
      </c>
      <c r="AA384" s="1">
        <v>384</v>
      </c>
      <c r="AB384" s="1">
        <v>1014988.31</v>
      </c>
      <c r="AC384" s="1">
        <v>2160</v>
      </c>
      <c r="AD384" s="1">
        <v>50201</v>
      </c>
      <c r="AE384" s="1">
        <v>4.3</v>
      </c>
      <c r="AF384" s="1">
        <v>30.15</v>
      </c>
      <c r="AG384" s="1">
        <v>0.65124000000000004</v>
      </c>
      <c r="AH384" s="1">
        <v>-5.23</v>
      </c>
      <c r="AI384" s="1" t="s">
        <v>2140</v>
      </c>
      <c r="AJ384" s="1" t="s">
        <v>3550</v>
      </c>
    </row>
    <row r="385" spans="1:36" x14ac:dyDescent="0.25">
      <c r="A385" s="2" t="s">
        <v>379</v>
      </c>
      <c r="B385" s="3" t="s">
        <v>5294</v>
      </c>
      <c r="C385" s="3">
        <v>11.94</v>
      </c>
      <c r="D385" s="3">
        <v>0.27</v>
      </c>
      <c r="E385" s="3">
        <v>0.14000000000000001</v>
      </c>
      <c r="F385" s="1">
        <f>IF(INDEX(董監!D:D,H385)=0,INDEX(董監!C:C,H385),INDEX(董監!D:D,H385))</f>
        <v>7.39</v>
      </c>
      <c r="G385" s="1">
        <f t="shared" si="20"/>
        <v>80.260000000000005</v>
      </c>
      <c r="H385" s="1">
        <f>MATCH(持股比率!A385,董監!A:A,0)</f>
        <v>385</v>
      </c>
      <c r="I385" s="3">
        <v>3006222.52</v>
      </c>
      <c r="J385" s="3">
        <v>11910</v>
      </c>
      <c r="K385" s="28">
        <f t="shared" si="21"/>
        <v>241279</v>
      </c>
      <c r="L385" s="27">
        <f t="shared" si="22"/>
        <v>4.9000000000000004</v>
      </c>
      <c r="M385" s="3">
        <v>23.88</v>
      </c>
      <c r="N385" s="29">
        <f t="shared" si="23"/>
        <v>2.8441079999999999</v>
      </c>
      <c r="O385" s="3">
        <v>10.89</v>
      </c>
      <c r="P385" s="3" t="str">
        <f ca="1">IF(COUNTIF(股期對照!A:A,持股比率!B385)=2,B385&amp;"-m",IF(COUNTIF(股期對照!A:A,持股比率!B385)=1,B385&amp;"-F",B385))</f>
        <v>鼎元</v>
      </c>
      <c r="Q385" s="3" t="s">
        <v>4756</v>
      </c>
      <c r="T385" s="1" t="s">
        <v>379</v>
      </c>
      <c r="U385" s="1" t="s">
        <v>2141</v>
      </c>
      <c r="V385" s="1">
        <v>11.94</v>
      </c>
      <c r="W385" s="1">
        <v>0.27</v>
      </c>
      <c r="X385" s="1">
        <v>0.14000000000000001</v>
      </c>
      <c r="Y385" s="1">
        <v>7.39</v>
      </c>
      <c r="Z385" s="1">
        <v>80.260000000000005</v>
      </c>
      <c r="AA385" s="1">
        <v>385</v>
      </c>
      <c r="AB385" s="1">
        <v>3006222.52</v>
      </c>
      <c r="AC385" s="1">
        <v>11910</v>
      </c>
      <c r="AD385" s="1">
        <v>241279</v>
      </c>
      <c r="AE385" s="1">
        <v>4.9000000000000004</v>
      </c>
      <c r="AF385" s="1">
        <v>23.88</v>
      </c>
      <c r="AG385" s="1">
        <v>2.8441079999999999</v>
      </c>
      <c r="AH385" s="1">
        <v>10.89</v>
      </c>
      <c r="AI385" s="1" t="s">
        <v>2141</v>
      </c>
      <c r="AJ385" s="1" t="s">
        <v>3542</v>
      </c>
    </row>
    <row r="386" spans="1:36" x14ac:dyDescent="0.25">
      <c r="A386" s="2" t="s">
        <v>380</v>
      </c>
      <c r="B386" s="3" t="s">
        <v>5295</v>
      </c>
      <c r="C386" s="3">
        <v>2.41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44.1</v>
      </c>
      <c r="H386" s="1">
        <f>MATCH(持股比率!A386,董監!A:A,0)</f>
        <v>386</v>
      </c>
      <c r="I386" s="3">
        <v>1843144.63</v>
      </c>
      <c r="J386" s="3">
        <v>91</v>
      </c>
      <c r="K386" s="28">
        <f t="shared" si="21"/>
        <v>81283</v>
      </c>
      <c r="L386" s="27">
        <f t="shared" si="22"/>
        <v>0.1</v>
      </c>
      <c r="M386" s="3">
        <v>11.32</v>
      </c>
      <c r="N386" s="29">
        <f t="shared" si="23"/>
        <v>1.0301200000000002E-2</v>
      </c>
      <c r="O386" s="3">
        <v>-0.43</v>
      </c>
      <c r="P386" s="3" t="str">
        <f ca="1">IF(COUNTIF(股期對照!A:A,持股比率!B386)=2,B386&amp;"-m",IF(COUNTIF(股期對照!A:A,持股比率!B386)=1,B386&amp;"-F",B386))</f>
        <v>三商電</v>
      </c>
      <c r="Q386" s="3" t="s">
        <v>4769</v>
      </c>
      <c r="T386" s="1" t="s">
        <v>380</v>
      </c>
      <c r="U386" s="1" t="s">
        <v>2142</v>
      </c>
      <c r="V386" s="1">
        <v>2.41</v>
      </c>
      <c r="W386" s="1">
        <v>0.01</v>
      </c>
      <c r="X386" s="1">
        <v>0.01</v>
      </c>
      <c r="Y386" s="1">
        <v>53.47</v>
      </c>
      <c r="Z386" s="1">
        <v>44.1</v>
      </c>
      <c r="AA386" s="1">
        <v>386</v>
      </c>
      <c r="AB386" s="1">
        <v>1843144.63</v>
      </c>
      <c r="AC386" s="1">
        <v>91</v>
      </c>
      <c r="AD386" s="1">
        <v>81283</v>
      </c>
      <c r="AE386" s="1">
        <v>0.1</v>
      </c>
      <c r="AF386" s="1">
        <v>11.32</v>
      </c>
      <c r="AG386" s="1">
        <v>1.0301200000000002E-2</v>
      </c>
      <c r="AH386" s="1">
        <v>-0.43</v>
      </c>
      <c r="AI386" s="1" t="s">
        <v>2142</v>
      </c>
      <c r="AJ386" s="1" t="s">
        <v>3569</v>
      </c>
    </row>
    <row r="387" spans="1:36" x14ac:dyDescent="0.25">
      <c r="A387" s="2" t="s">
        <v>381</v>
      </c>
      <c r="B387" s="3" t="s">
        <v>5296</v>
      </c>
      <c r="C387" s="3">
        <v>16.47</v>
      </c>
      <c r="D387" s="3">
        <v>0.24</v>
      </c>
      <c r="E387" s="3">
        <v>0.02</v>
      </c>
      <c r="F387" s="1">
        <f>IF(INDEX(董監!D:D,H387)=0,INDEX(董監!C:C,H387),INDEX(董監!D:D,H387))</f>
        <v>21.26</v>
      </c>
      <c r="G387" s="1">
        <f t="shared" si="20"/>
        <v>62.010000000000005</v>
      </c>
      <c r="H387" s="1">
        <f>MATCH(持股比率!A387,董監!A:A,0)</f>
        <v>387</v>
      </c>
      <c r="I387" s="3">
        <v>1281127.26</v>
      </c>
      <c r="J387" s="3">
        <v>563</v>
      </c>
      <c r="K387" s="28">
        <f t="shared" si="21"/>
        <v>79443</v>
      </c>
      <c r="L387" s="27">
        <f t="shared" si="22"/>
        <v>0.7</v>
      </c>
      <c r="M387" s="3">
        <v>154</v>
      </c>
      <c r="N387" s="29">
        <f t="shared" si="23"/>
        <v>0.86702000000000001</v>
      </c>
      <c r="O387" s="3">
        <v>1.91</v>
      </c>
      <c r="P387" s="3" t="str">
        <f ca="1">IF(COUNTIF(股期對照!A:A,持股比率!B387)=2,B387&amp;"-m",IF(COUNTIF(股期對照!A:A,持股比率!B387)=1,B387&amp;"-F",B387))</f>
        <v>興勤</v>
      </c>
      <c r="Q387" s="3" t="s">
        <v>4764</v>
      </c>
      <c r="T387" s="1" t="s">
        <v>381</v>
      </c>
      <c r="U387" s="1" t="s">
        <v>2143</v>
      </c>
      <c r="V387" s="1">
        <v>16.47</v>
      </c>
      <c r="W387" s="1">
        <v>0.24</v>
      </c>
      <c r="X387" s="1">
        <v>0.02</v>
      </c>
      <c r="Y387" s="1">
        <v>21.26</v>
      </c>
      <c r="Z387" s="1">
        <v>62.010000000000005</v>
      </c>
      <c r="AA387" s="1">
        <v>387</v>
      </c>
      <c r="AB387" s="1">
        <v>1281127.26</v>
      </c>
      <c r="AC387" s="1">
        <v>563</v>
      </c>
      <c r="AD387" s="1">
        <v>79443</v>
      </c>
      <c r="AE387" s="1">
        <v>0.7</v>
      </c>
      <c r="AF387" s="1">
        <v>154</v>
      </c>
      <c r="AG387" s="1">
        <v>0.86702000000000001</v>
      </c>
      <c r="AH387" s="1">
        <v>1.91</v>
      </c>
      <c r="AI387" s="1" t="s">
        <v>2143</v>
      </c>
      <c r="AJ387" s="1" t="s">
        <v>3548</v>
      </c>
    </row>
    <row r="388" spans="1:36" x14ac:dyDescent="0.25">
      <c r="A388" s="2" t="s">
        <v>382</v>
      </c>
      <c r="B388" s="3" t="s">
        <v>5297</v>
      </c>
      <c r="C388" s="3">
        <v>2.57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63.08</v>
      </c>
      <c r="H388" s="1">
        <f>MATCH(持股比率!A388,董監!A:A,0)</f>
        <v>388</v>
      </c>
      <c r="I388" s="3">
        <v>397482</v>
      </c>
      <c r="J388" s="3">
        <v>22</v>
      </c>
      <c r="K388" s="28">
        <f t="shared" si="21"/>
        <v>25073</v>
      </c>
      <c r="L388" s="27">
        <f t="shared" si="22"/>
        <v>0.1</v>
      </c>
      <c r="M388" s="3">
        <v>16.38</v>
      </c>
      <c r="N388" s="29">
        <f t="shared" si="23"/>
        <v>3.6035999999999998E-3</v>
      </c>
      <c r="O388" s="3">
        <v>-6.73</v>
      </c>
      <c r="P388" s="3" t="str">
        <f ca="1">IF(COUNTIF(股期對照!A:A,持股比率!B388)=2,B388&amp;"-m",IF(COUNTIF(股期對照!A:A,持股比率!B388)=1,B388&amp;"-F",B388))</f>
        <v>銘旺科</v>
      </c>
      <c r="Q388" s="3" t="s">
        <v>4752</v>
      </c>
      <c r="T388" s="1" t="s">
        <v>382</v>
      </c>
      <c r="U388" s="1" t="s">
        <v>2144</v>
      </c>
      <c r="V388" s="1">
        <v>2.57</v>
      </c>
      <c r="W388" s="1">
        <v>0</v>
      </c>
      <c r="X388" s="1">
        <v>0</v>
      </c>
      <c r="Y388" s="1">
        <v>34.35</v>
      </c>
      <c r="Z388" s="1">
        <v>63.08</v>
      </c>
      <c r="AA388" s="1">
        <v>388</v>
      </c>
      <c r="AB388" s="1">
        <v>397482</v>
      </c>
      <c r="AC388" s="1">
        <v>22</v>
      </c>
      <c r="AD388" s="1">
        <v>25073</v>
      </c>
      <c r="AE388" s="1">
        <v>0.1</v>
      </c>
      <c r="AF388" s="1">
        <v>16.38</v>
      </c>
      <c r="AG388" s="1">
        <v>3.6035999999999998E-3</v>
      </c>
      <c r="AH388" s="1">
        <v>-6.73</v>
      </c>
      <c r="AI388" s="1" t="s">
        <v>2144</v>
      </c>
      <c r="AJ388" s="1" t="s">
        <v>3545</v>
      </c>
    </row>
    <row r="389" spans="1:36" x14ac:dyDescent="0.25">
      <c r="A389" s="2" t="s">
        <v>383</v>
      </c>
      <c r="B389" s="3" t="s">
        <v>5298</v>
      </c>
      <c r="C389" s="3">
        <v>3.16</v>
      </c>
      <c r="D389" s="3">
        <v>0.04</v>
      </c>
      <c r="E389" s="3">
        <v>0.48</v>
      </c>
      <c r="F389" s="1">
        <f>IF(INDEX(董監!D:D,H389)=0,INDEX(董監!C:C,H389),INDEX(董監!D:D,H389))</f>
        <v>31.49</v>
      </c>
      <c r="G389" s="1">
        <f t="shared" si="20"/>
        <v>64.83</v>
      </c>
      <c r="H389" s="1">
        <f>MATCH(持股比率!A389,董監!A:A,0)</f>
        <v>389</v>
      </c>
      <c r="I389" s="3">
        <v>1664688.25</v>
      </c>
      <c r="J389" s="3">
        <v>-1362</v>
      </c>
      <c r="K389" s="28">
        <f t="shared" si="21"/>
        <v>107922</v>
      </c>
      <c r="L389" s="27">
        <f t="shared" si="22"/>
        <v>-1.3</v>
      </c>
      <c r="M389" s="3">
        <v>27.47</v>
      </c>
      <c r="N389" s="29">
        <f t="shared" si="23"/>
        <v>-0.37414140000000001</v>
      </c>
      <c r="O389" s="3">
        <v>-4.74</v>
      </c>
      <c r="P389" s="3" t="str">
        <f ca="1">IF(COUNTIF(股期對照!A:A,持股比率!B389)=2,B389&amp;"-m",IF(COUNTIF(股期對照!A:A,持股比率!B389)=1,B389&amp;"-F",B389))</f>
        <v>燦坤</v>
      </c>
      <c r="Q389" s="3" t="s">
        <v>6615</v>
      </c>
      <c r="T389" s="1" t="s">
        <v>383</v>
      </c>
      <c r="U389" s="1" t="s">
        <v>2145</v>
      </c>
      <c r="V389" s="1">
        <v>3.16</v>
      </c>
      <c r="W389" s="1">
        <v>0.04</v>
      </c>
      <c r="X389" s="1">
        <v>0.48</v>
      </c>
      <c r="Y389" s="1">
        <v>31.49</v>
      </c>
      <c r="Z389" s="1">
        <v>64.83</v>
      </c>
      <c r="AA389" s="1">
        <v>389</v>
      </c>
      <c r="AB389" s="1">
        <v>1664688.25</v>
      </c>
      <c r="AC389" s="1">
        <v>-1362</v>
      </c>
      <c r="AD389" s="1">
        <v>107922</v>
      </c>
      <c r="AE389" s="1">
        <v>-1.3</v>
      </c>
      <c r="AF389" s="1">
        <v>27.47</v>
      </c>
      <c r="AG389" s="1">
        <v>-0.37414140000000001</v>
      </c>
      <c r="AH389" s="1">
        <v>-4.74</v>
      </c>
      <c r="AI389" s="1" t="s">
        <v>2145</v>
      </c>
      <c r="AJ389" s="1" t="s">
        <v>3555</v>
      </c>
    </row>
    <row r="390" spans="1:36" x14ac:dyDescent="0.25">
      <c r="A390" s="2" t="s">
        <v>384</v>
      </c>
      <c r="B390" s="3" t="s">
        <v>5299</v>
      </c>
      <c r="C390" s="3">
        <v>5.28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59.63</v>
      </c>
      <c r="H390" s="1">
        <f>MATCH(持股比率!A390,董監!A:A,0)</f>
        <v>390</v>
      </c>
      <c r="I390" s="3">
        <v>1109270.1399999999</v>
      </c>
      <c r="J390" s="3">
        <v>-835</v>
      </c>
      <c r="K390" s="28">
        <f t="shared" si="21"/>
        <v>66146</v>
      </c>
      <c r="L390" s="27">
        <f t="shared" si="22"/>
        <v>-1.3</v>
      </c>
      <c r="M390" s="3">
        <v>13.05</v>
      </c>
      <c r="N390" s="29">
        <f t="shared" si="23"/>
        <v>-0.10896749999999999</v>
      </c>
      <c r="O390" s="3">
        <v>24.17</v>
      </c>
      <c r="P390" s="3" t="str">
        <f ca="1">IF(COUNTIF(股期對照!A:A,持股比率!B390)=2,B390&amp;"-m",IF(COUNTIF(股期對照!A:A,持股比率!B390)=1,B390&amp;"-F",B390))</f>
        <v>聯昌</v>
      </c>
      <c r="Q390" s="3" t="s">
        <v>4770</v>
      </c>
      <c r="T390" s="1" t="s">
        <v>384</v>
      </c>
      <c r="U390" s="1" t="s">
        <v>2146</v>
      </c>
      <c r="V390" s="1">
        <v>5.28</v>
      </c>
      <c r="W390" s="1">
        <v>0.01</v>
      </c>
      <c r="X390" s="1">
        <v>0.28000000000000003</v>
      </c>
      <c r="Y390" s="1">
        <v>34.799999999999997</v>
      </c>
      <c r="Z390" s="1">
        <v>59.63</v>
      </c>
      <c r="AA390" s="1">
        <v>390</v>
      </c>
      <c r="AB390" s="1">
        <v>1109270.1399999999</v>
      </c>
      <c r="AC390" s="1">
        <v>-835</v>
      </c>
      <c r="AD390" s="1">
        <v>66146</v>
      </c>
      <c r="AE390" s="1">
        <v>-1.3</v>
      </c>
      <c r="AF390" s="1">
        <v>13.05</v>
      </c>
      <c r="AG390" s="1">
        <v>-0.10896749999999999</v>
      </c>
      <c r="AH390" s="1">
        <v>24.17</v>
      </c>
      <c r="AI390" s="1" t="s">
        <v>2146</v>
      </c>
      <c r="AJ390" s="1" t="s">
        <v>3570</v>
      </c>
    </row>
    <row r="391" spans="1:36" x14ac:dyDescent="0.25">
      <c r="A391" s="2" t="s">
        <v>385</v>
      </c>
      <c r="B391" s="3" t="s">
        <v>5300</v>
      </c>
      <c r="C391" s="3">
        <v>0.79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39.36</v>
      </c>
      <c r="H391" s="1">
        <f>MATCH(持股比率!A391,董監!A:A,0)</f>
        <v>391</v>
      </c>
      <c r="I391" s="3">
        <v>1444960.11</v>
      </c>
      <c r="J391" s="3">
        <v>-226</v>
      </c>
      <c r="K391" s="28">
        <f t="shared" ref="K391:K454" si="25">ROUND((I391/10)*(G391/100),0)</f>
        <v>56874</v>
      </c>
      <c r="L391" s="27">
        <f t="shared" ref="L391:L454" si="26">ROUND(J391/K391*100,1)</f>
        <v>-0.4</v>
      </c>
      <c r="M391" s="3">
        <v>51.61</v>
      </c>
      <c r="N391" s="29">
        <f t="shared" ref="N391:N454" si="27">M391*J391/100000</f>
        <v>-0.11663860000000001</v>
      </c>
      <c r="O391" s="3">
        <v>-1.69</v>
      </c>
      <c r="P391" s="3" t="str">
        <f ca="1">IF(COUNTIF(股期對照!A:A,持股比率!B391)=2,B391&amp;"-m",IF(COUNTIF(股期對照!A:A,持股比率!B391)=1,B391&amp;"-F",B391))</f>
        <v>互盛電</v>
      </c>
      <c r="Q391" s="3" t="s">
        <v>4769</v>
      </c>
      <c r="T391" s="1" t="s">
        <v>385</v>
      </c>
      <c r="U391" s="1" t="s">
        <v>2147</v>
      </c>
      <c r="V391" s="1">
        <v>0.79</v>
      </c>
      <c r="W391" s="1">
        <v>0</v>
      </c>
      <c r="X391" s="1">
        <v>0.01</v>
      </c>
      <c r="Y391" s="1">
        <v>59.84</v>
      </c>
      <c r="Z391" s="1">
        <v>39.36</v>
      </c>
      <c r="AA391" s="1">
        <v>391</v>
      </c>
      <c r="AB391" s="1">
        <v>1444960.11</v>
      </c>
      <c r="AC391" s="1">
        <v>-226</v>
      </c>
      <c r="AD391" s="1">
        <v>56874</v>
      </c>
      <c r="AE391" s="1">
        <v>-0.4</v>
      </c>
      <c r="AF391" s="1">
        <v>51.61</v>
      </c>
      <c r="AG391" s="1">
        <v>-0.11663860000000001</v>
      </c>
      <c r="AH391" s="1">
        <v>-1.69</v>
      </c>
      <c r="AI391" s="1" t="s">
        <v>2147</v>
      </c>
      <c r="AJ391" s="1" t="s">
        <v>3569</v>
      </c>
    </row>
    <row r="392" spans="1:36" x14ac:dyDescent="0.25">
      <c r="A392" s="2" t="s">
        <v>386</v>
      </c>
      <c r="B392" s="3" t="s">
        <v>5301</v>
      </c>
      <c r="C392" s="3">
        <v>0.97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83.710000000000008</v>
      </c>
      <c r="H392" s="1">
        <f>MATCH(持股比率!A392,董監!A:A,0)</f>
        <v>392</v>
      </c>
      <c r="I392" s="3">
        <v>370000</v>
      </c>
      <c r="J392" s="3">
        <v>-4</v>
      </c>
      <c r="K392" s="28">
        <f t="shared" si="25"/>
        <v>30973</v>
      </c>
      <c r="L392" s="27">
        <f t="shared" si="26"/>
        <v>0</v>
      </c>
      <c r="M392" s="3">
        <v>37.54</v>
      </c>
      <c r="N392" s="29">
        <f t="shared" si="27"/>
        <v>-1.5016000000000001E-3</v>
      </c>
      <c r="O392" s="3">
        <v>-7.04</v>
      </c>
      <c r="P392" s="3" t="str">
        <f ca="1">IF(COUNTIF(股期對照!A:A,持股比率!B392)=2,B392&amp;"-m",IF(COUNTIF(股期對照!A:A,持股比率!B392)=1,B392&amp;"-F",B392))</f>
        <v>統懋</v>
      </c>
      <c r="Q392" s="3" t="s">
        <v>4756</v>
      </c>
      <c r="T392" s="1" t="s">
        <v>386</v>
      </c>
      <c r="U392" s="1" t="s">
        <v>2148</v>
      </c>
      <c r="V392" s="1">
        <v>0.97</v>
      </c>
      <c r="W392" s="1">
        <v>0</v>
      </c>
      <c r="X392" s="1">
        <v>0</v>
      </c>
      <c r="Y392" s="1">
        <v>15.32</v>
      </c>
      <c r="Z392" s="1">
        <v>83.710000000000008</v>
      </c>
      <c r="AA392" s="1">
        <v>392</v>
      </c>
      <c r="AB392" s="1">
        <v>370000</v>
      </c>
      <c r="AC392" s="1">
        <v>-4</v>
      </c>
      <c r="AD392" s="1">
        <v>30973</v>
      </c>
      <c r="AE392" s="1">
        <v>0</v>
      </c>
      <c r="AF392" s="1">
        <v>37.54</v>
      </c>
      <c r="AG392" s="1">
        <v>-1.5016000000000001E-3</v>
      </c>
      <c r="AH392" s="1">
        <v>-7.04</v>
      </c>
      <c r="AI392" s="1" t="s">
        <v>2148</v>
      </c>
      <c r="AJ392" s="1" t="s">
        <v>3542</v>
      </c>
    </row>
    <row r="393" spans="1:36" x14ac:dyDescent="0.25">
      <c r="A393" s="2" t="s">
        <v>387</v>
      </c>
      <c r="B393" s="3" t="s">
        <v>4860</v>
      </c>
      <c r="C393" s="3">
        <v>6.33</v>
      </c>
      <c r="D393" s="3">
        <v>2</v>
      </c>
      <c r="E393" s="3">
        <v>0.52</v>
      </c>
      <c r="F393" s="1">
        <f>IF(INDEX(董監!D:D,H393)=0,INDEX(董監!C:C,H393),INDEX(董監!D:D,H393))</f>
        <v>7.86</v>
      </c>
      <c r="G393" s="1">
        <f t="shared" si="24"/>
        <v>83.289999999999992</v>
      </c>
      <c r="H393" s="1">
        <f>MATCH(持股比率!A393,董監!A:A,0)</f>
        <v>393</v>
      </c>
      <c r="I393" s="3">
        <v>1780099.61</v>
      </c>
      <c r="J393" s="3">
        <v>-19615</v>
      </c>
      <c r="K393" s="28">
        <f t="shared" si="25"/>
        <v>148264</v>
      </c>
      <c r="L393" s="27">
        <f t="shared" si="26"/>
        <v>-13.2</v>
      </c>
      <c r="M393" s="3">
        <v>60.29</v>
      </c>
      <c r="N393" s="29">
        <f t="shared" si="27"/>
        <v>-11.825883500000002</v>
      </c>
      <c r="O393" s="3">
        <v>12.52</v>
      </c>
      <c r="P393" s="3" t="str">
        <f ca="1">IF(COUNTIF(股期對照!A:A,持股比率!B393)=2,B393&amp;"-m",IF(COUNTIF(股期對照!A:A,持股比率!B393)=1,B393&amp;"-F",B393))</f>
        <v>偉詮電</v>
      </c>
      <c r="Q393" s="3" t="s">
        <v>4763</v>
      </c>
      <c r="T393" s="1" t="s">
        <v>387</v>
      </c>
      <c r="U393" s="1" t="s">
        <v>2149</v>
      </c>
      <c r="V393" s="1">
        <v>6.33</v>
      </c>
      <c r="W393" s="1">
        <v>2</v>
      </c>
      <c r="X393" s="1">
        <v>0.52</v>
      </c>
      <c r="Y393" s="1">
        <v>7.86</v>
      </c>
      <c r="Z393" s="1">
        <v>83.289999999999992</v>
      </c>
      <c r="AA393" s="1">
        <v>393</v>
      </c>
      <c r="AB393" s="1">
        <v>1780099.61</v>
      </c>
      <c r="AC393" s="1">
        <v>-19615</v>
      </c>
      <c r="AD393" s="1">
        <v>148264</v>
      </c>
      <c r="AE393" s="1">
        <v>-13.2</v>
      </c>
      <c r="AF393" s="1">
        <v>60.29</v>
      </c>
      <c r="AG393" s="1">
        <v>-11.825883500000002</v>
      </c>
      <c r="AH393" s="1">
        <v>12.52</v>
      </c>
      <c r="AI393" s="1" t="s">
        <v>2149</v>
      </c>
      <c r="AJ393" s="1" t="s">
        <v>3560</v>
      </c>
    </row>
    <row r="394" spans="1:36" x14ac:dyDescent="0.25">
      <c r="A394" s="2" t="s">
        <v>388</v>
      </c>
      <c r="B394" s="3" t="s">
        <v>5302</v>
      </c>
      <c r="C394" s="3">
        <v>0.37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60.28</v>
      </c>
      <c r="H394" s="1">
        <f>MATCH(持股比率!A394,董監!A:A,0)</f>
        <v>394</v>
      </c>
      <c r="I394" s="3">
        <v>601956.41</v>
      </c>
      <c r="J394" s="3">
        <v>38</v>
      </c>
      <c r="K394" s="28">
        <f t="shared" si="25"/>
        <v>36286</v>
      </c>
      <c r="L394" s="27">
        <f t="shared" si="26"/>
        <v>0.1</v>
      </c>
      <c r="M394" s="3">
        <v>10.96</v>
      </c>
      <c r="N394" s="29">
        <f t="shared" si="27"/>
        <v>4.1647999999999998E-3</v>
      </c>
      <c r="O394" s="3">
        <v>-4.2</v>
      </c>
      <c r="P394" s="3" t="str">
        <f ca="1">IF(COUNTIF(股期對照!A:A,持股比率!B394)=2,B394&amp;"-m",IF(COUNTIF(股期對照!A:A,持股比率!B394)=1,B394&amp;"-F",B394))</f>
        <v>翔耀</v>
      </c>
      <c r="Q394" s="3" t="s">
        <v>6616</v>
      </c>
      <c r="T394" s="1" t="s">
        <v>388</v>
      </c>
      <c r="U394" s="1" t="s">
        <v>2150</v>
      </c>
      <c r="V394" s="1">
        <v>0.37</v>
      </c>
      <c r="W394" s="1">
        <v>0</v>
      </c>
      <c r="X394" s="1">
        <v>0</v>
      </c>
      <c r="Y394" s="1">
        <v>39.35</v>
      </c>
      <c r="Z394" s="1">
        <v>60.28</v>
      </c>
      <c r="AA394" s="1">
        <v>394</v>
      </c>
      <c r="AB394" s="1">
        <v>601956.41</v>
      </c>
      <c r="AC394" s="1">
        <v>38</v>
      </c>
      <c r="AD394" s="1">
        <v>36286</v>
      </c>
      <c r="AE394" s="1">
        <v>0.1</v>
      </c>
      <c r="AF394" s="1">
        <v>10.96</v>
      </c>
      <c r="AG394" s="1">
        <v>4.1647999999999998E-3</v>
      </c>
      <c r="AH394" s="1">
        <v>-4.2</v>
      </c>
      <c r="AI394" s="1" t="s">
        <v>2150</v>
      </c>
      <c r="AJ394" s="1" t="s">
        <v>3542</v>
      </c>
    </row>
    <row r="395" spans="1:36" x14ac:dyDescent="0.25">
      <c r="A395" s="2" t="s">
        <v>389</v>
      </c>
      <c r="B395" s="3" t="s">
        <v>5303</v>
      </c>
      <c r="C395" s="3">
        <v>14.18</v>
      </c>
      <c r="D395" s="3">
        <v>0</v>
      </c>
      <c r="E395" s="3">
        <v>5.87</v>
      </c>
      <c r="F395" s="1">
        <f>IF(INDEX(董監!D:D,H395)=0,INDEX(董監!C:C,H395),INDEX(董監!D:D,H395))</f>
        <v>8.2899999999999991</v>
      </c>
      <c r="G395" s="1">
        <f t="shared" si="24"/>
        <v>71.66</v>
      </c>
      <c r="H395" s="1">
        <f>MATCH(持股比率!A395,董監!A:A,0)</f>
        <v>395</v>
      </c>
      <c r="I395" s="3">
        <v>2092776.42</v>
      </c>
      <c r="J395" s="3">
        <v>1195</v>
      </c>
      <c r="K395" s="28">
        <f t="shared" si="25"/>
        <v>149968</v>
      </c>
      <c r="L395" s="27">
        <f t="shared" si="26"/>
        <v>0.8</v>
      </c>
      <c r="M395" s="3">
        <v>103.38</v>
      </c>
      <c r="N395" s="29">
        <f t="shared" si="27"/>
        <v>1.2353909999999999</v>
      </c>
      <c r="O395" s="3">
        <v>3.88</v>
      </c>
      <c r="P395" s="3" t="str">
        <f ca="1">IF(COUNTIF(股期對照!A:A,持股比率!B395)=2,B395&amp;"-m",IF(COUNTIF(股期對照!A:A,持股比率!B395)=1,B395&amp;"-F",B395))</f>
        <v>美律-F</v>
      </c>
      <c r="Q395" s="3" t="s">
        <v>6543</v>
      </c>
      <c r="T395" s="1" t="s">
        <v>389</v>
      </c>
      <c r="U395" s="1" t="s">
        <v>2151</v>
      </c>
      <c r="V395" s="1">
        <v>14.18</v>
      </c>
      <c r="W395" s="1">
        <v>0</v>
      </c>
      <c r="X395" s="1">
        <v>5.87</v>
      </c>
      <c r="Y395" s="1">
        <v>8.2899999999999991</v>
      </c>
      <c r="Z395" s="1">
        <v>71.66</v>
      </c>
      <c r="AA395" s="1">
        <v>395</v>
      </c>
      <c r="AB395" s="1">
        <v>2092776.42</v>
      </c>
      <c r="AC395" s="1">
        <v>1195</v>
      </c>
      <c r="AD395" s="1">
        <v>149968</v>
      </c>
      <c r="AE395" s="1">
        <v>0.8</v>
      </c>
      <c r="AF395" s="1">
        <v>103.38</v>
      </c>
      <c r="AG395" s="1">
        <v>1.2353909999999999</v>
      </c>
      <c r="AH395" s="1">
        <v>3.88</v>
      </c>
      <c r="AI395" s="1" t="s">
        <v>4371</v>
      </c>
      <c r="AJ395" s="1" t="s">
        <v>3521</v>
      </c>
    </row>
    <row r="396" spans="1:36" x14ac:dyDescent="0.25">
      <c r="A396" s="2" t="s">
        <v>390</v>
      </c>
      <c r="B396" s="3" t="s">
        <v>5304</v>
      </c>
      <c r="C396" s="3">
        <v>1.46</v>
      </c>
      <c r="D396" s="3">
        <v>0</v>
      </c>
      <c r="E396" s="3">
        <v>0</v>
      </c>
      <c r="F396" s="1">
        <f>IF(INDEX(董監!D:D,H396)=0,INDEX(董監!C:C,H396),INDEX(董監!D:D,H396))</f>
        <v>40.21</v>
      </c>
      <c r="G396" s="1">
        <f t="shared" si="24"/>
        <v>58.33</v>
      </c>
      <c r="H396" s="1">
        <f>MATCH(持股比率!A396,董監!A:A,0)</f>
        <v>396</v>
      </c>
      <c r="I396" s="3">
        <v>1391172.71</v>
      </c>
      <c r="J396" s="3">
        <v>1125</v>
      </c>
      <c r="K396" s="28">
        <f t="shared" si="25"/>
        <v>81147</v>
      </c>
      <c r="L396" s="27">
        <f t="shared" si="26"/>
        <v>1.4</v>
      </c>
      <c r="M396" s="3">
        <v>17.41</v>
      </c>
      <c r="N396" s="29">
        <f t="shared" si="27"/>
        <v>0.19586249999999999</v>
      </c>
      <c r="O396" s="3">
        <v>-5.58</v>
      </c>
      <c r="P396" s="3" t="str">
        <f ca="1">IF(COUNTIF(股期對照!A:A,持股比率!B396)=2,B396&amp;"-m",IF(COUNTIF(股期對照!A:A,持股比率!B396)=1,B396&amp;"-F",B396))</f>
        <v>太空梭</v>
      </c>
      <c r="Q396" s="3" t="s">
        <v>4771</v>
      </c>
      <c r="T396" s="1" t="s">
        <v>390</v>
      </c>
      <c r="U396" s="1" t="s">
        <v>2152</v>
      </c>
      <c r="V396" s="1">
        <v>1.46</v>
      </c>
      <c r="W396" s="1">
        <v>0</v>
      </c>
      <c r="X396" s="1">
        <v>0</v>
      </c>
      <c r="Y396" s="1">
        <v>40.21</v>
      </c>
      <c r="Z396" s="1">
        <v>58.33</v>
      </c>
      <c r="AA396" s="1">
        <v>396</v>
      </c>
      <c r="AB396" s="1">
        <v>1391172.71</v>
      </c>
      <c r="AC396" s="1">
        <v>1125</v>
      </c>
      <c r="AD396" s="1">
        <v>81147</v>
      </c>
      <c r="AE396" s="1">
        <v>1.4</v>
      </c>
      <c r="AF396" s="1">
        <v>17.41</v>
      </c>
      <c r="AG396" s="1">
        <v>0.19586249999999999</v>
      </c>
      <c r="AH396" s="1">
        <v>-5.58</v>
      </c>
      <c r="AI396" s="1" t="s">
        <v>2152</v>
      </c>
      <c r="AJ396" s="1" t="s">
        <v>3529</v>
      </c>
    </row>
    <row r="397" spans="1:36" x14ac:dyDescent="0.25">
      <c r="A397" s="2" t="s">
        <v>391</v>
      </c>
      <c r="B397" s="3" t="s">
        <v>5305</v>
      </c>
      <c r="C397" s="3">
        <v>18.66</v>
      </c>
      <c r="D397" s="3">
        <v>1.18</v>
      </c>
      <c r="E397" s="3">
        <v>0.23</v>
      </c>
      <c r="F397" s="1">
        <f>IF(INDEX(董監!D:D,H397)=0,INDEX(董監!C:C,H397),INDEX(董監!D:D,H397))</f>
        <v>43.93</v>
      </c>
      <c r="G397" s="1">
        <f t="shared" si="24"/>
        <v>36</v>
      </c>
      <c r="H397" s="1">
        <f>MATCH(持股比率!A397,董監!A:A,0)</f>
        <v>397</v>
      </c>
      <c r="I397" s="3">
        <v>5688459.21</v>
      </c>
      <c r="J397" s="3">
        <v>4439</v>
      </c>
      <c r="K397" s="28">
        <f t="shared" si="25"/>
        <v>204785</v>
      </c>
      <c r="L397" s="27">
        <f t="shared" si="26"/>
        <v>2.2000000000000002</v>
      </c>
      <c r="M397" s="3">
        <v>66.78</v>
      </c>
      <c r="N397" s="29">
        <f t="shared" si="27"/>
        <v>2.9643641999999999</v>
      </c>
      <c r="O397" s="3">
        <v>4.2699999999999996</v>
      </c>
      <c r="P397" s="3" t="str">
        <f ca="1">IF(COUNTIF(股期對照!A:A,持股比率!B397)=2,B397&amp;"-m",IF(COUNTIF(股期對照!A:A,持股比率!B397)=1,B397&amp;"-F",B397))</f>
        <v>超豐</v>
      </c>
      <c r="Q397" s="3" t="s">
        <v>6617</v>
      </c>
      <c r="T397" s="1" t="s">
        <v>391</v>
      </c>
      <c r="U397" s="1" t="s">
        <v>2153</v>
      </c>
      <c r="V397" s="1">
        <v>18.66</v>
      </c>
      <c r="W397" s="1">
        <v>1.18</v>
      </c>
      <c r="X397" s="1">
        <v>0.23</v>
      </c>
      <c r="Y397" s="1">
        <v>43.93</v>
      </c>
      <c r="Z397" s="1">
        <v>36</v>
      </c>
      <c r="AA397" s="1">
        <v>397</v>
      </c>
      <c r="AB397" s="1">
        <v>5688459.21</v>
      </c>
      <c r="AC397" s="1">
        <v>4439</v>
      </c>
      <c r="AD397" s="1">
        <v>204785</v>
      </c>
      <c r="AE397" s="1">
        <v>2.2000000000000002</v>
      </c>
      <c r="AF397" s="1">
        <v>66.78</v>
      </c>
      <c r="AG397" s="1">
        <v>2.9643641999999999</v>
      </c>
      <c r="AH397" s="1">
        <v>4.2699999999999996</v>
      </c>
      <c r="AI397" s="1" t="s">
        <v>2153</v>
      </c>
      <c r="AJ397" s="1" t="s">
        <v>3549</v>
      </c>
    </row>
    <row r="398" spans="1:36" x14ac:dyDescent="0.25">
      <c r="A398" s="2" t="s">
        <v>392</v>
      </c>
      <c r="B398" s="3" t="s">
        <v>4535</v>
      </c>
      <c r="C398" s="3">
        <v>1.4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71.510000000000005</v>
      </c>
      <c r="H398" s="1">
        <f>MATCH(持股比率!A398,董監!A:A,0)</f>
        <v>398</v>
      </c>
      <c r="I398" s="3">
        <v>2399693.5099999998</v>
      </c>
      <c r="J398" s="3">
        <v>-454</v>
      </c>
      <c r="K398" s="28">
        <f t="shared" si="25"/>
        <v>171602</v>
      </c>
      <c r="L398" s="27">
        <f t="shared" si="26"/>
        <v>-0.3</v>
      </c>
      <c r="M398" s="3">
        <v>10.050000000000001</v>
      </c>
      <c r="N398" s="29">
        <f t="shared" si="27"/>
        <v>-4.5627000000000008E-2</v>
      </c>
      <c r="O398" s="3">
        <v>-8.11</v>
      </c>
      <c r="P398" s="3" t="str">
        <f ca="1">IF(COUNTIF(股期對照!A:A,持股比率!B398)=2,B398&amp;"-m",IF(COUNTIF(股期對照!A:A,持股比率!B398)=1,B398&amp;"-F",B398))</f>
        <v>新美齊</v>
      </c>
      <c r="Q398" s="3" t="s">
        <v>6618</v>
      </c>
      <c r="T398" s="1" t="s">
        <v>392</v>
      </c>
      <c r="U398" s="1" t="s">
        <v>2154</v>
      </c>
      <c r="V398" s="1">
        <v>1.4</v>
      </c>
      <c r="W398" s="1">
        <v>0.1</v>
      </c>
      <c r="X398" s="1">
        <v>0.04</v>
      </c>
      <c r="Y398" s="1">
        <v>26.95</v>
      </c>
      <c r="Z398" s="1">
        <v>71.510000000000005</v>
      </c>
      <c r="AA398" s="1">
        <v>398</v>
      </c>
      <c r="AB398" s="1">
        <v>2399693.5099999998</v>
      </c>
      <c r="AC398" s="1">
        <v>-454</v>
      </c>
      <c r="AD398" s="1">
        <v>171602</v>
      </c>
      <c r="AE398" s="1">
        <v>-0.3</v>
      </c>
      <c r="AF398" s="1">
        <v>10.050000000000001</v>
      </c>
      <c r="AG398" s="1">
        <v>-4.5627000000000008E-2</v>
      </c>
      <c r="AH398" s="1">
        <v>-8.11</v>
      </c>
      <c r="AI398" s="1" t="s">
        <v>2154</v>
      </c>
      <c r="AJ398" s="1" t="s">
        <v>3557</v>
      </c>
    </row>
    <row r="399" spans="1:36" x14ac:dyDescent="0.25">
      <c r="A399" s="2" t="s">
        <v>393</v>
      </c>
      <c r="B399" s="3" t="s">
        <v>5306</v>
      </c>
      <c r="C399" s="3">
        <v>0.21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90.44</v>
      </c>
      <c r="H399" s="1">
        <f>MATCH(持股比率!A399,董監!A:A,0)</f>
        <v>399</v>
      </c>
      <c r="I399" s="3">
        <v>1456870</v>
      </c>
      <c r="J399" s="3">
        <v>-35</v>
      </c>
      <c r="K399" s="28">
        <f t="shared" si="25"/>
        <v>131759</v>
      </c>
      <c r="L399" s="27">
        <f t="shared" si="26"/>
        <v>0</v>
      </c>
      <c r="M399" s="3">
        <v>2.83</v>
      </c>
      <c r="N399" s="29">
        <f t="shared" si="27"/>
        <v>-9.9050000000000006E-4</v>
      </c>
      <c r="O399" s="3">
        <v>3.47</v>
      </c>
      <c r="P399" s="3" t="str">
        <f ca="1">IF(COUNTIF(股期對照!A:A,持股比率!B399)=2,B399&amp;"-m",IF(COUNTIF(股期對照!A:A,持股比率!B399)=1,B399&amp;"-F",B399))</f>
        <v>億麗</v>
      </c>
      <c r="Q399" s="3" t="s">
        <v>6619</v>
      </c>
      <c r="T399" s="1" t="s">
        <v>393</v>
      </c>
      <c r="U399" s="1" t="s">
        <v>2155</v>
      </c>
      <c r="V399" s="1">
        <v>0.21</v>
      </c>
      <c r="W399" s="1">
        <v>0</v>
      </c>
      <c r="X399" s="1">
        <v>0.05</v>
      </c>
      <c r="Y399" s="1">
        <v>9.3000000000000007</v>
      </c>
      <c r="Z399" s="1">
        <v>90.44</v>
      </c>
      <c r="AA399" s="1">
        <v>399</v>
      </c>
      <c r="AB399" s="1">
        <v>1456870</v>
      </c>
      <c r="AC399" s="1">
        <v>-35</v>
      </c>
      <c r="AD399" s="1">
        <v>131759</v>
      </c>
      <c r="AE399" s="1">
        <v>0</v>
      </c>
      <c r="AF399" s="1">
        <v>2.83</v>
      </c>
      <c r="AG399" s="1">
        <v>-9.9050000000000006E-4</v>
      </c>
      <c r="AH399" s="1">
        <v>3.47</v>
      </c>
      <c r="AI399" s="1" t="s">
        <v>2155</v>
      </c>
      <c r="AJ399" s="1" t="s">
        <v>3558</v>
      </c>
    </row>
    <row r="400" spans="1:36" x14ac:dyDescent="0.25">
      <c r="A400" s="2" t="s">
        <v>394</v>
      </c>
      <c r="B400" s="3" t="s">
        <v>5307</v>
      </c>
      <c r="C400" s="3">
        <v>0.73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98.96</v>
      </c>
      <c r="H400" s="1">
        <f>MATCH(持股比率!A400,董監!A:A,0)</f>
        <v>400</v>
      </c>
      <c r="I400" s="3">
        <v>1055575.73</v>
      </c>
      <c r="J400" s="3">
        <v>408</v>
      </c>
      <c r="K400" s="28">
        <f t="shared" si="25"/>
        <v>104460</v>
      </c>
      <c r="L400" s="27">
        <f t="shared" si="26"/>
        <v>0.4</v>
      </c>
      <c r="M400" s="3">
        <v>12.04</v>
      </c>
      <c r="N400" s="29">
        <f t="shared" si="27"/>
        <v>4.9123199999999999E-2</v>
      </c>
      <c r="O400" s="3">
        <v>-15.03</v>
      </c>
      <c r="P400" s="3" t="str">
        <f ca="1">IF(COUNTIF(股期對照!A:A,持股比率!B400)=2,B400&amp;"-m",IF(COUNTIF(股期對照!A:A,持股比率!B400)=1,B400&amp;"-F",B400))</f>
        <v>兆勁</v>
      </c>
      <c r="Q400" s="3" t="s">
        <v>6620</v>
      </c>
      <c r="T400" s="1" t="s">
        <v>394</v>
      </c>
      <c r="U400" s="1" t="s">
        <v>2156</v>
      </c>
      <c r="V400" s="1">
        <v>0.73</v>
      </c>
      <c r="W400" s="1">
        <v>0.06</v>
      </c>
      <c r="X400" s="1">
        <v>0.19</v>
      </c>
      <c r="Y400" s="1">
        <v>0.06</v>
      </c>
      <c r="Z400" s="1">
        <v>98.96</v>
      </c>
      <c r="AA400" s="1">
        <v>400</v>
      </c>
      <c r="AB400" s="1">
        <v>1055575.73</v>
      </c>
      <c r="AC400" s="1">
        <v>408</v>
      </c>
      <c r="AD400" s="1">
        <v>104460</v>
      </c>
      <c r="AE400" s="1">
        <v>0.4</v>
      </c>
      <c r="AF400" s="1">
        <v>12.04</v>
      </c>
      <c r="AG400" s="1">
        <v>4.9123199999999999E-2</v>
      </c>
      <c r="AH400" s="1">
        <v>-15.03</v>
      </c>
      <c r="AI400" s="1" t="s">
        <v>2156</v>
      </c>
      <c r="AJ400" s="1" t="s">
        <v>3551</v>
      </c>
    </row>
    <row r="401" spans="1:36" x14ac:dyDescent="0.25">
      <c r="A401" s="2" t="s">
        <v>395</v>
      </c>
      <c r="B401" s="3" t="s">
        <v>5308</v>
      </c>
      <c r="C401" s="3">
        <v>36.200000000000003</v>
      </c>
      <c r="D401" s="3">
        <v>0.82</v>
      </c>
      <c r="E401" s="3">
        <v>5.33</v>
      </c>
      <c r="F401" s="1">
        <f>IF(INDEX(董監!D:D,H401)=0,INDEX(董監!C:C,H401),INDEX(董監!D:D,H401))</f>
        <v>8.27</v>
      </c>
      <c r="G401" s="1">
        <f t="shared" si="24"/>
        <v>49.379999999999995</v>
      </c>
      <c r="H401" s="1">
        <f>MATCH(持股比率!A401,董監!A:A,0)</f>
        <v>401</v>
      </c>
      <c r="I401" s="3">
        <v>12227450.65</v>
      </c>
      <c r="J401" s="3">
        <v>-11097</v>
      </c>
      <c r="K401" s="28">
        <f t="shared" si="25"/>
        <v>603792</v>
      </c>
      <c r="L401" s="27">
        <f t="shared" si="26"/>
        <v>-1.8</v>
      </c>
      <c r="M401" s="3">
        <v>41.54</v>
      </c>
      <c r="N401" s="29">
        <f t="shared" si="27"/>
        <v>-4.6096937999999996</v>
      </c>
      <c r="O401" s="3">
        <v>-6.66</v>
      </c>
      <c r="P401" s="3" t="str">
        <f ca="1">IF(COUNTIF(股期對照!A:A,持股比率!B401)=2,B401&amp;"-m",IF(COUNTIF(股期對照!A:A,持股比率!B401)=1,B401&amp;"-F",B401))</f>
        <v>京元電子-F</v>
      </c>
      <c r="Q401" s="3" t="s">
        <v>4772</v>
      </c>
      <c r="T401" s="1" t="s">
        <v>395</v>
      </c>
      <c r="U401" s="1" t="s">
        <v>2157</v>
      </c>
      <c r="V401" s="1">
        <v>36.200000000000003</v>
      </c>
      <c r="W401" s="1">
        <v>0.82</v>
      </c>
      <c r="X401" s="1">
        <v>5.33</v>
      </c>
      <c r="Y401" s="1">
        <v>8.27</v>
      </c>
      <c r="Z401" s="1">
        <v>49.379999999999995</v>
      </c>
      <c r="AA401" s="1">
        <v>401</v>
      </c>
      <c r="AB401" s="1">
        <v>12227450.65</v>
      </c>
      <c r="AC401" s="1">
        <v>-11097</v>
      </c>
      <c r="AD401" s="1">
        <v>603792</v>
      </c>
      <c r="AE401" s="1">
        <v>-1.8</v>
      </c>
      <c r="AF401" s="1">
        <v>41.54</v>
      </c>
      <c r="AG401" s="1">
        <v>-4.6096937999999996</v>
      </c>
      <c r="AH401" s="1">
        <v>-6.66</v>
      </c>
      <c r="AI401" s="1" t="s">
        <v>4372</v>
      </c>
      <c r="AJ401" s="1" t="s">
        <v>3549</v>
      </c>
    </row>
    <row r="402" spans="1:36" x14ac:dyDescent="0.25">
      <c r="A402" s="2" t="s">
        <v>396</v>
      </c>
      <c r="B402" s="3" t="s">
        <v>4618</v>
      </c>
      <c r="C402" s="3">
        <v>3.81</v>
      </c>
      <c r="D402" s="3">
        <v>0</v>
      </c>
      <c r="E402" s="3">
        <v>0.14000000000000001</v>
      </c>
      <c r="F402" s="1">
        <f>IF(INDEX(董監!D:D,H402)=0,INDEX(董監!C:C,H402),INDEX(董監!D:D,H402))</f>
        <v>33.53</v>
      </c>
      <c r="G402" s="1">
        <f t="shared" si="24"/>
        <v>62.519999999999996</v>
      </c>
      <c r="H402" s="1">
        <f>MATCH(持股比率!A402,董監!A:A,0)</f>
        <v>402</v>
      </c>
      <c r="I402" s="3">
        <v>2582526.5699999998</v>
      </c>
      <c r="J402" s="3">
        <v>-317</v>
      </c>
      <c r="K402" s="28">
        <f t="shared" si="25"/>
        <v>161460</v>
      </c>
      <c r="L402" s="27">
        <f t="shared" si="26"/>
        <v>-0.2</v>
      </c>
      <c r="M402" s="3">
        <v>31.36</v>
      </c>
      <c r="N402" s="29">
        <f t="shared" si="27"/>
        <v>-9.9411199999999991E-2</v>
      </c>
      <c r="O402" s="3">
        <v>-3.44</v>
      </c>
      <c r="P402" s="3" t="str">
        <f ca="1">IF(COUNTIF(股期對照!A:A,持股比率!B402)=2,B402&amp;"-m",IF(COUNTIF(股期對照!A:A,持股比率!B402)=1,B402&amp;"-F",B402))</f>
        <v>神腦</v>
      </c>
      <c r="Q402" s="3" t="s">
        <v>4758</v>
      </c>
      <c r="T402" s="1" t="s">
        <v>396</v>
      </c>
      <c r="U402" s="1" t="s">
        <v>2158</v>
      </c>
      <c r="V402" s="1">
        <v>3.81</v>
      </c>
      <c r="W402" s="1">
        <v>0</v>
      </c>
      <c r="X402" s="1">
        <v>0.14000000000000001</v>
      </c>
      <c r="Y402" s="1">
        <v>33.53</v>
      </c>
      <c r="Z402" s="1">
        <v>62.519999999999996</v>
      </c>
      <c r="AA402" s="1">
        <v>402</v>
      </c>
      <c r="AB402" s="1">
        <v>2582526.5699999998</v>
      </c>
      <c r="AC402" s="1">
        <v>-317</v>
      </c>
      <c r="AD402" s="1">
        <v>161460</v>
      </c>
      <c r="AE402" s="1">
        <v>-0.2</v>
      </c>
      <c r="AF402" s="1">
        <v>31.36</v>
      </c>
      <c r="AG402" s="1">
        <v>-9.9411199999999991E-2</v>
      </c>
      <c r="AH402" s="1">
        <v>-3.44</v>
      </c>
      <c r="AI402" s="1" t="s">
        <v>2158</v>
      </c>
      <c r="AJ402" s="1" t="s">
        <v>3555</v>
      </c>
    </row>
    <row r="403" spans="1:36" x14ac:dyDescent="0.25">
      <c r="A403" s="2" t="s">
        <v>397</v>
      </c>
      <c r="B403" s="3" t="s">
        <v>5309</v>
      </c>
      <c r="C403" s="3">
        <v>9.06</v>
      </c>
      <c r="D403" s="3">
        <v>0.05</v>
      </c>
      <c r="E403" s="3">
        <v>4.72</v>
      </c>
      <c r="F403" s="1">
        <f>IF(INDEX(董監!D:D,H403)=0,INDEX(董監!C:C,H403),INDEX(董監!D:D,H403))</f>
        <v>3.9</v>
      </c>
      <c r="G403" s="1">
        <f t="shared" si="24"/>
        <v>82.27</v>
      </c>
      <c r="H403" s="1">
        <f>MATCH(持股比率!A403,董監!A:A,0)</f>
        <v>403</v>
      </c>
      <c r="I403" s="3">
        <v>4290616.75</v>
      </c>
      <c r="J403" s="3">
        <v>-785</v>
      </c>
      <c r="K403" s="28">
        <f t="shared" si="25"/>
        <v>352989</v>
      </c>
      <c r="L403" s="27">
        <f t="shared" si="26"/>
        <v>-0.2</v>
      </c>
      <c r="M403" s="3">
        <v>69.599999999999994</v>
      </c>
      <c r="N403" s="29">
        <f t="shared" si="27"/>
        <v>-0.54635999999999996</v>
      </c>
      <c r="O403" s="3">
        <v>-0.42</v>
      </c>
      <c r="P403" s="3" t="str">
        <f ca="1">IF(COUNTIF(股期對照!A:A,持股比率!B403)=2,B403&amp;"-m",IF(COUNTIF(股期對照!A:A,持股比率!B403)=1,B403&amp;"-F",B403))</f>
        <v>創見</v>
      </c>
      <c r="Q403" s="3" t="s">
        <v>4757</v>
      </c>
      <c r="T403" s="1" t="s">
        <v>397</v>
      </c>
      <c r="U403" s="1" t="s">
        <v>2159</v>
      </c>
      <c r="V403" s="1">
        <v>9.06</v>
      </c>
      <c r="W403" s="1">
        <v>0.05</v>
      </c>
      <c r="X403" s="1">
        <v>4.72</v>
      </c>
      <c r="Y403" s="1">
        <v>3.9</v>
      </c>
      <c r="Z403" s="1">
        <v>82.27</v>
      </c>
      <c r="AA403" s="1">
        <v>403</v>
      </c>
      <c r="AB403" s="1">
        <v>4290616.75</v>
      </c>
      <c r="AC403" s="1">
        <v>-785</v>
      </c>
      <c r="AD403" s="1">
        <v>352989</v>
      </c>
      <c r="AE403" s="1">
        <v>-0.2</v>
      </c>
      <c r="AF403" s="1">
        <v>69.599999999999994</v>
      </c>
      <c r="AG403" s="1">
        <v>-0.54635999999999996</v>
      </c>
      <c r="AH403" s="1">
        <v>-0.42</v>
      </c>
      <c r="AI403" s="1" t="s">
        <v>2159</v>
      </c>
      <c r="AJ403" s="1" t="s">
        <v>3554</v>
      </c>
    </row>
    <row r="404" spans="1:36" x14ac:dyDescent="0.25">
      <c r="A404" s="2" t="s">
        <v>398</v>
      </c>
      <c r="B404" s="3" t="s">
        <v>5310</v>
      </c>
      <c r="C404" s="3">
        <v>4.63</v>
      </c>
      <c r="D404" s="3">
        <v>0</v>
      </c>
      <c r="E404" s="3">
        <v>0.02</v>
      </c>
      <c r="F404" s="1">
        <f>IF(INDEX(董監!D:D,H404)=0,INDEX(董監!C:C,H404),INDEX(董監!D:D,H404))</f>
        <v>21.94</v>
      </c>
      <c r="G404" s="1">
        <f t="shared" si="24"/>
        <v>73.41</v>
      </c>
      <c r="H404" s="1">
        <f>MATCH(持股比率!A404,董監!A:A,0)</f>
        <v>404</v>
      </c>
      <c r="I404" s="3">
        <v>1000000</v>
      </c>
      <c r="J404" s="3">
        <v>2347</v>
      </c>
      <c r="K404" s="28">
        <f t="shared" si="25"/>
        <v>73410</v>
      </c>
      <c r="L404" s="27">
        <f t="shared" si="26"/>
        <v>3.2</v>
      </c>
      <c r="M404" s="3">
        <v>24.47</v>
      </c>
      <c r="N404" s="29">
        <f t="shared" si="27"/>
        <v>0.57431089999999996</v>
      </c>
      <c r="O404" s="3">
        <v>0.97</v>
      </c>
      <c r="P404" s="3" t="str">
        <f ca="1">IF(COUNTIF(股期對照!A:A,持股比率!B404)=2,B404&amp;"-m",IF(COUNTIF(股期對照!A:A,持股比率!B404)=1,B404&amp;"-F",B404))</f>
        <v>凌群</v>
      </c>
      <c r="Q404" s="3" t="s">
        <v>6621</v>
      </c>
      <c r="T404" s="1" t="s">
        <v>398</v>
      </c>
      <c r="U404" s="1" t="s">
        <v>2160</v>
      </c>
      <c r="V404" s="1">
        <v>4.63</v>
      </c>
      <c r="W404" s="1">
        <v>0</v>
      </c>
      <c r="X404" s="1">
        <v>0.02</v>
      </c>
      <c r="Y404" s="1">
        <v>21.94</v>
      </c>
      <c r="Z404" s="1">
        <v>73.41</v>
      </c>
      <c r="AA404" s="1">
        <v>404</v>
      </c>
      <c r="AB404" s="1">
        <v>1000000</v>
      </c>
      <c r="AC404" s="1">
        <v>2347</v>
      </c>
      <c r="AD404" s="1">
        <v>73410</v>
      </c>
      <c r="AE404" s="1">
        <v>3.2</v>
      </c>
      <c r="AF404" s="1">
        <v>24.47</v>
      </c>
      <c r="AG404" s="1">
        <v>0.57431089999999996</v>
      </c>
      <c r="AH404" s="1">
        <v>0.97</v>
      </c>
      <c r="AI404" s="1" t="s">
        <v>2160</v>
      </c>
      <c r="AJ404" s="1" t="s">
        <v>3569</v>
      </c>
    </row>
    <row r="405" spans="1:36" x14ac:dyDescent="0.25">
      <c r="A405" s="2" t="s">
        <v>399</v>
      </c>
      <c r="B405" s="3" t="s">
        <v>4533</v>
      </c>
      <c r="C405" s="3">
        <v>65.92</v>
      </c>
      <c r="D405" s="3">
        <v>1.57</v>
      </c>
      <c r="E405" s="3">
        <v>1.05</v>
      </c>
      <c r="F405" s="1">
        <f>IF(INDEX(董監!D:D,H405)=0,INDEX(董監!C:C,H405),INDEX(董監!D:D,H405))</f>
        <v>2.9</v>
      </c>
      <c r="G405" s="1">
        <f t="shared" si="24"/>
        <v>28.560000000000002</v>
      </c>
      <c r="H405" s="1">
        <f>MATCH(持股比率!A405,董監!A:A,0)</f>
        <v>405</v>
      </c>
      <c r="I405" s="3">
        <v>15903357.880000001</v>
      </c>
      <c r="J405" s="3">
        <v>5185</v>
      </c>
      <c r="K405" s="28">
        <f t="shared" si="25"/>
        <v>454200</v>
      </c>
      <c r="L405" s="27">
        <f t="shared" si="26"/>
        <v>1.1000000000000001</v>
      </c>
      <c r="M405" s="3">
        <v>933.38</v>
      </c>
      <c r="N405" s="29">
        <f t="shared" si="27"/>
        <v>48.395752999999999</v>
      </c>
      <c r="O405" s="3">
        <v>5.49</v>
      </c>
      <c r="P405" s="3" t="str">
        <f ca="1">IF(COUNTIF(股期對照!A:A,持股比率!B405)=2,B405&amp;"-m",IF(COUNTIF(股期對照!A:A,持股比率!B405)=1,B405&amp;"-F",B405))</f>
        <v>聯發科-m</v>
      </c>
      <c r="Q405" s="3" t="s">
        <v>6622</v>
      </c>
      <c r="T405" s="1" t="s">
        <v>399</v>
      </c>
      <c r="U405" s="1" t="s">
        <v>2161</v>
      </c>
      <c r="V405" s="1">
        <v>65.92</v>
      </c>
      <c r="W405" s="1">
        <v>1.57</v>
      </c>
      <c r="X405" s="1">
        <v>1.05</v>
      </c>
      <c r="Y405" s="1">
        <v>2.9</v>
      </c>
      <c r="Z405" s="1">
        <v>28.560000000000002</v>
      </c>
      <c r="AA405" s="1">
        <v>405</v>
      </c>
      <c r="AB405" s="1">
        <v>15903357.880000001</v>
      </c>
      <c r="AC405" s="1">
        <v>5185</v>
      </c>
      <c r="AD405" s="1">
        <v>454200</v>
      </c>
      <c r="AE405" s="1">
        <v>1.1000000000000001</v>
      </c>
      <c r="AF405" s="1">
        <v>933.38</v>
      </c>
      <c r="AG405" s="1">
        <v>48.395752999999999</v>
      </c>
      <c r="AH405" s="1">
        <v>5.49</v>
      </c>
      <c r="AI405" s="1" t="s">
        <v>4373</v>
      </c>
      <c r="AJ405" s="1" t="s">
        <v>3560</v>
      </c>
    </row>
    <row r="406" spans="1:36" x14ac:dyDescent="0.25">
      <c r="A406" s="2" t="s">
        <v>400</v>
      </c>
      <c r="B406" s="3" t="s">
        <v>4538</v>
      </c>
      <c r="C406" s="3">
        <v>36.590000000000003</v>
      </c>
      <c r="D406" s="3">
        <v>2.21</v>
      </c>
      <c r="E406" s="3">
        <v>1.72</v>
      </c>
      <c r="F406" s="1">
        <f>IF(INDEX(董監!D:D,H406)=0,INDEX(董監!C:C,H406),INDEX(董監!D:D,H406))</f>
        <v>6.15</v>
      </c>
      <c r="G406" s="1">
        <f t="shared" si="24"/>
        <v>53.33</v>
      </c>
      <c r="H406" s="1">
        <f>MATCH(持股比率!A406,董監!A:A,0)</f>
        <v>406</v>
      </c>
      <c r="I406" s="3">
        <v>1849059.18</v>
      </c>
      <c r="J406" s="3">
        <v>2685</v>
      </c>
      <c r="K406" s="28">
        <f t="shared" si="25"/>
        <v>98610</v>
      </c>
      <c r="L406" s="27">
        <f t="shared" si="26"/>
        <v>2.7</v>
      </c>
      <c r="M406" s="3">
        <v>99.97</v>
      </c>
      <c r="N406" s="29">
        <f t="shared" si="27"/>
        <v>2.6841945000000003</v>
      </c>
      <c r="O406" s="3">
        <v>11.44</v>
      </c>
      <c r="P406" s="3" t="str">
        <f ca="1">IF(COUNTIF(股期對照!A:A,持股比率!B406)=2,B406&amp;"-m",IF(COUNTIF(股期對照!A:A,持股比率!B406)=1,B406&amp;"-F",B406))</f>
        <v>全新-F</v>
      </c>
      <c r="Q406" s="3" t="s">
        <v>4756</v>
      </c>
      <c r="T406" s="1" t="s">
        <v>400</v>
      </c>
      <c r="U406" s="1" t="s">
        <v>2162</v>
      </c>
      <c r="V406" s="1">
        <v>36.590000000000003</v>
      </c>
      <c r="W406" s="1">
        <v>2.21</v>
      </c>
      <c r="X406" s="1">
        <v>1.72</v>
      </c>
      <c r="Y406" s="1">
        <v>6.15</v>
      </c>
      <c r="Z406" s="1">
        <v>53.33</v>
      </c>
      <c r="AA406" s="1">
        <v>406</v>
      </c>
      <c r="AB406" s="1">
        <v>1849059.18</v>
      </c>
      <c r="AC406" s="1">
        <v>2685</v>
      </c>
      <c r="AD406" s="1">
        <v>98610</v>
      </c>
      <c r="AE406" s="1">
        <v>2.7</v>
      </c>
      <c r="AF406" s="1">
        <v>99.97</v>
      </c>
      <c r="AG406" s="1">
        <v>2.6841945000000003</v>
      </c>
      <c r="AH406" s="1">
        <v>11.44</v>
      </c>
      <c r="AI406" s="1" t="s">
        <v>4374</v>
      </c>
      <c r="AJ406" s="1" t="s">
        <v>3542</v>
      </c>
    </row>
    <row r="407" spans="1:36" x14ac:dyDescent="0.25">
      <c r="A407" s="2" t="s">
        <v>401</v>
      </c>
      <c r="B407" s="3" t="s">
        <v>5311</v>
      </c>
      <c r="C407" s="3">
        <v>9.3699999999999992</v>
      </c>
      <c r="D407" s="3">
        <v>0.52</v>
      </c>
      <c r="E407" s="3">
        <v>0.1</v>
      </c>
      <c r="F407" s="1">
        <f>IF(INDEX(董監!D:D,H407)=0,INDEX(董監!C:C,H407),INDEX(董監!D:D,H407))</f>
        <v>10.24</v>
      </c>
      <c r="G407" s="1">
        <f t="shared" si="24"/>
        <v>79.77000000000001</v>
      </c>
      <c r="H407" s="1">
        <f>MATCH(持股比率!A407,董監!A:A,0)</f>
        <v>407</v>
      </c>
      <c r="I407" s="3">
        <v>2634531.9300000002</v>
      </c>
      <c r="J407" s="3">
        <v>1784</v>
      </c>
      <c r="K407" s="28">
        <f t="shared" si="25"/>
        <v>210157</v>
      </c>
      <c r="L407" s="27">
        <f t="shared" si="26"/>
        <v>0.8</v>
      </c>
      <c r="M407" s="3">
        <v>93.05</v>
      </c>
      <c r="N407" s="29">
        <f t="shared" si="27"/>
        <v>1.6600119999999998</v>
      </c>
      <c r="O407" s="3">
        <v>3.02</v>
      </c>
      <c r="P407" s="3" t="str">
        <f ca="1">IF(COUNTIF(股期對照!A:A,持股比率!B407)=2,B407&amp;"-m",IF(COUNTIF(股期對照!A:A,持股比率!B407)=1,B407&amp;"-F",B407))</f>
        <v>奇力新</v>
      </c>
      <c r="Q407" s="3" t="s">
        <v>4764</v>
      </c>
      <c r="T407" s="1" t="s">
        <v>401</v>
      </c>
      <c r="U407" s="1" t="s">
        <v>2163</v>
      </c>
      <c r="V407" s="1">
        <v>9.3699999999999992</v>
      </c>
      <c r="W407" s="1">
        <v>0.52</v>
      </c>
      <c r="X407" s="1">
        <v>0.1</v>
      </c>
      <c r="Y407" s="1">
        <v>10.24</v>
      </c>
      <c r="Z407" s="1">
        <v>79.77000000000001</v>
      </c>
      <c r="AA407" s="1">
        <v>407</v>
      </c>
      <c r="AB407" s="1">
        <v>2634531.9300000002</v>
      </c>
      <c r="AC407" s="1">
        <v>1784</v>
      </c>
      <c r="AD407" s="1">
        <v>210157</v>
      </c>
      <c r="AE407" s="1">
        <v>0.8</v>
      </c>
      <c r="AF407" s="1">
        <v>93.05</v>
      </c>
      <c r="AG407" s="1">
        <v>1.6600119999999998</v>
      </c>
      <c r="AH407" s="1">
        <v>3.02</v>
      </c>
      <c r="AI407" s="1" t="s">
        <v>2163</v>
      </c>
      <c r="AJ407" s="1" t="s">
        <v>3548</v>
      </c>
    </row>
    <row r="408" spans="1:36" x14ac:dyDescent="0.25">
      <c r="A408" s="2" t="s">
        <v>402</v>
      </c>
      <c r="B408" s="3" t="s">
        <v>5312</v>
      </c>
      <c r="C408" s="3">
        <v>8.2899999999999991</v>
      </c>
      <c r="D408" s="3">
        <v>0.04</v>
      </c>
      <c r="E408" s="3">
        <v>0.26</v>
      </c>
      <c r="F408" s="1">
        <f>IF(INDEX(董監!D:D,H408)=0,INDEX(董監!C:C,H408),INDEX(董監!D:D,H408))</f>
        <v>17.21</v>
      </c>
      <c r="G408" s="1">
        <f t="shared" si="24"/>
        <v>74.2</v>
      </c>
      <c r="H408" s="1">
        <f>MATCH(持股比率!A408,董監!A:A,0)</f>
        <v>408</v>
      </c>
      <c r="I408" s="3">
        <v>3376884.16</v>
      </c>
      <c r="J408" s="3">
        <v>-707</v>
      </c>
      <c r="K408" s="28">
        <f t="shared" si="25"/>
        <v>250565</v>
      </c>
      <c r="L408" s="27">
        <f t="shared" si="26"/>
        <v>-0.3</v>
      </c>
      <c r="M408" s="3">
        <v>29.16</v>
      </c>
      <c r="N408" s="29">
        <f t="shared" si="27"/>
        <v>-0.20616119999999999</v>
      </c>
      <c r="O408" s="3">
        <v>5.3</v>
      </c>
      <c r="P408" s="3" t="str">
        <f ca="1">IF(COUNTIF(股期對照!A:A,持股比率!B408)=2,B408&amp;"-m",IF(COUNTIF(股期對照!A:A,持股比率!B408)=1,B408&amp;"-F",B408))</f>
        <v>飛宏</v>
      </c>
      <c r="Q408" s="3" t="s">
        <v>6623</v>
      </c>
      <c r="T408" s="1" t="s">
        <v>402</v>
      </c>
      <c r="U408" s="1" t="s">
        <v>2164</v>
      </c>
      <c r="V408" s="1">
        <v>8.2899999999999991</v>
      </c>
      <c r="W408" s="1">
        <v>0.04</v>
      </c>
      <c r="X408" s="1">
        <v>0.26</v>
      </c>
      <c r="Y408" s="1">
        <v>17.21</v>
      </c>
      <c r="Z408" s="1">
        <v>74.2</v>
      </c>
      <c r="AA408" s="1">
        <v>408</v>
      </c>
      <c r="AB408" s="1">
        <v>3376884.16</v>
      </c>
      <c r="AC408" s="1">
        <v>-707</v>
      </c>
      <c r="AD408" s="1">
        <v>250565</v>
      </c>
      <c r="AE408" s="1">
        <v>-0.3</v>
      </c>
      <c r="AF408" s="1">
        <v>29.16</v>
      </c>
      <c r="AG408" s="1">
        <v>-0.20616119999999999</v>
      </c>
      <c r="AH408" s="1">
        <v>5.3</v>
      </c>
      <c r="AI408" s="1" t="s">
        <v>2164</v>
      </c>
      <c r="AJ408" s="1" t="s">
        <v>3570</v>
      </c>
    </row>
    <row r="409" spans="1:36" x14ac:dyDescent="0.25">
      <c r="A409" s="2" t="s">
        <v>403</v>
      </c>
      <c r="B409" s="3" t="s">
        <v>5313</v>
      </c>
      <c r="C409" s="3">
        <v>30.91</v>
      </c>
      <c r="D409" s="3">
        <v>8.18</v>
      </c>
      <c r="E409" s="3">
        <v>2.93</v>
      </c>
      <c r="F409" s="1">
        <f>IF(INDEX(董監!D:D,H409)=0,INDEX(董監!C:C,H409),INDEX(董監!D:D,H409))</f>
        <v>4</v>
      </c>
      <c r="G409" s="1">
        <f t="shared" si="24"/>
        <v>53.98</v>
      </c>
      <c r="H409" s="1">
        <f>MATCH(持股比率!A409,董監!A:A,0)</f>
        <v>409</v>
      </c>
      <c r="I409" s="3">
        <v>3038803.92</v>
      </c>
      <c r="J409" s="3">
        <v>1079</v>
      </c>
      <c r="K409" s="28">
        <f t="shared" si="25"/>
        <v>164035</v>
      </c>
      <c r="L409" s="27">
        <f t="shared" si="26"/>
        <v>0.7</v>
      </c>
      <c r="M409" s="3">
        <v>200.08</v>
      </c>
      <c r="N409" s="29">
        <f t="shared" si="27"/>
        <v>2.1588631999999999</v>
      </c>
      <c r="O409" s="3">
        <v>12.33</v>
      </c>
      <c r="P409" s="3" t="str">
        <f ca="1">IF(COUNTIF(股期對照!A:A,持股比率!B409)=2,B409&amp;"-m",IF(COUNTIF(股期對照!A:A,持股比率!B409)=1,B409&amp;"-F",B409))</f>
        <v>義隆-F</v>
      </c>
      <c r="Q409" s="3" t="s">
        <v>4763</v>
      </c>
      <c r="T409" s="1" t="s">
        <v>403</v>
      </c>
      <c r="U409" s="1" t="s">
        <v>2165</v>
      </c>
      <c r="V409" s="1">
        <v>30.91</v>
      </c>
      <c r="W409" s="1">
        <v>8.18</v>
      </c>
      <c r="X409" s="1">
        <v>2.93</v>
      </c>
      <c r="Y409" s="1">
        <v>4</v>
      </c>
      <c r="Z409" s="1">
        <v>53.98</v>
      </c>
      <c r="AA409" s="1">
        <v>409</v>
      </c>
      <c r="AB409" s="1">
        <v>3038803.92</v>
      </c>
      <c r="AC409" s="1">
        <v>1079</v>
      </c>
      <c r="AD409" s="1">
        <v>164035</v>
      </c>
      <c r="AE409" s="1">
        <v>0.7</v>
      </c>
      <c r="AF409" s="1">
        <v>200.08</v>
      </c>
      <c r="AG409" s="1">
        <v>2.1588631999999999</v>
      </c>
      <c r="AH409" s="1">
        <v>12.33</v>
      </c>
      <c r="AI409" s="1" t="s">
        <v>4375</v>
      </c>
      <c r="AJ409" s="1" t="s">
        <v>3560</v>
      </c>
    </row>
    <row r="410" spans="1:36" x14ac:dyDescent="0.25">
      <c r="A410" s="2" t="s">
        <v>404</v>
      </c>
      <c r="B410" s="3" t="s">
        <v>5314</v>
      </c>
      <c r="C410" s="3">
        <v>17.41</v>
      </c>
      <c r="D410" s="3">
        <v>0.09</v>
      </c>
      <c r="E410" s="3">
        <v>0.31</v>
      </c>
      <c r="F410" s="1">
        <f>IF(INDEX(董監!D:D,H410)=0,INDEX(董監!C:C,H410),INDEX(董監!D:D,H410))</f>
        <v>25.68</v>
      </c>
      <c r="G410" s="1">
        <f t="shared" si="24"/>
        <v>56.510000000000005</v>
      </c>
      <c r="H410" s="1">
        <f>MATCH(持股比率!A410,董監!A:A,0)</f>
        <v>410</v>
      </c>
      <c r="I410" s="3">
        <v>1055956.1499999999</v>
      </c>
      <c r="J410" s="3">
        <v>319</v>
      </c>
      <c r="K410" s="28">
        <f t="shared" si="25"/>
        <v>59672</v>
      </c>
      <c r="L410" s="27">
        <f t="shared" si="26"/>
        <v>0.5</v>
      </c>
      <c r="M410" s="3">
        <v>52.87</v>
      </c>
      <c r="N410" s="29">
        <f t="shared" si="27"/>
        <v>0.16865529999999998</v>
      </c>
      <c r="O410" s="3">
        <v>-0.19</v>
      </c>
      <c r="P410" s="3" t="str">
        <f ca="1">IF(COUNTIF(股期對照!A:A,持股比率!B410)=2,B410&amp;"-m",IF(COUNTIF(股期對照!A:A,持股比率!B410)=1,B410&amp;"-F",B410))</f>
        <v>敦吉</v>
      </c>
      <c r="Q410" s="3" t="s">
        <v>4779</v>
      </c>
      <c r="T410" s="1" t="s">
        <v>404</v>
      </c>
      <c r="U410" s="1" t="s">
        <v>2166</v>
      </c>
      <c r="V410" s="1">
        <v>17.41</v>
      </c>
      <c r="W410" s="1">
        <v>0.09</v>
      </c>
      <c r="X410" s="1">
        <v>0.31</v>
      </c>
      <c r="Y410" s="1">
        <v>25.68</v>
      </c>
      <c r="Z410" s="1">
        <v>56.510000000000005</v>
      </c>
      <c r="AA410" s="1">
        <v>410</v>
      </c>
      <c r="AB410" s="1">
        <v>1055956.1499999999</v>
      </c>
      <c r="AC410" s="1">
        <v>319</v>
      </c>
      <c r="AD410" s="1">
        <v>59672</v>
      </c>
      <c r="AE410" s="1">
        <v>0.5</v>
      </c>
      <c r="AF410" s="1">
        <v>52.87</v>
      </c>
      <c r="AG410" s="1">
        <v>0.16865529999999998</v>
      </c>
      <c r="AH410" s="1">
        <v>-0.19</v>
      </c>
      <c r="AI410" s="1" t="s">
        <v>2166</v>
      </c>
      <c r="AJ410" s="1" t="s">
        <v>3528</v>
      </c>
    </row>
    <row r="411" spans="1:36" x14ac:dyDescent="0.25">
      <c r="A411" s="2" t="s">
        <v>405</v>
      </c>
      <c r="B411" s="3" t="s">
        <v>5315</v>
      </c>
      <c r="C411" s="3">
        <v>4.3600000000000003</v>
      </c>
      <c r="D411" s="3">
        <v>0.02</v>
      </c>
      <c r="E411" s="3">
        <v>0.03</v>
      </c>
      <c r="F411" s="1">
        <f>IF(INDEX(董監!D:D,H411)=0,INDEX(董監!C:C,H411),INDEX(董監!D:D,H411))</f>
        <v>34.130000000000003</v>
      </c>
      <c r="G411" s="1">
        <f t="shared" si="24"/>
        <v>61.459999999999994</v>
      </c>
      <c r="H411" s="1">
        <f>MATCH(持股比率!A411,董監!A:A,0)</f>
        <v>411</v>
      </c>
      <c r="I411" s="3">
        <v>1692000</v>
      </c>
      <c r="J411" s="3">
        <v>529</v>
      </c>
      <c r="K411" s="28">
        <f t="shared" si="25"/>
        <v>103990</v>
      </c>
      <c r="L411" s="27">
        <f t="shared" si="26"/>
        <v>0.5</v>
      </c>
      <c r="M411" s="3">
        <v>31</v>
      </c>
      <c r="N411" s="29">
        <f t="shared" si="27"/>
        <v>0.16399</v>
      </c>
      <c r="O411" s="3">
        <v>-7.49</v>
      </c>
      <c r="P411" s="3" t="str">
        <f ca="1">IF(COUNTIF(股期對照!A:A,持股比率!B411)=2,B411&amp;"-m",IF(COUNTIF(股期對照!A:A,持股比率!B411)=1,B411&amp;"-F",B411))</f>
        <v>建通</v>
      </c>
      <c r="Q411" s="3" t="s">
        <v>4771</v>
      </c>
      <c r="T411" s="1" t="s">
        <v>405</v>
      </c>
      <c r="U411" s="1" t="s">
        <v>2167</v>
      </c>
      <c r="V411" s="1">
        <v>4.3600000000000003</v>
      </c>
      <c r="W411" s="1">
        <v>0.02</v>
      </c>
      <c r="X411" s="1">
        <v>0.03</v>
      </c>
      <c r="Y411" s="1">
        <v>34.130000000000003</v>
      </c>
      <c r="Z411" s="1">
        <v>61.459999999999994</v>
      </c>
      <c r="AA411" s="1">
        <v>411</v>
      </c>
      <c r="AB411" s="1">
        <v>1692000</v>
      </c>
      <c r="AC411" s="1">
        <v>529</v>
      </c>
      <c r="AD411" s="1">
        <v>103990</v>
      </c>
      <c r="AE411" s="1">
        <v>0.5</v>
      </c>
      <c r="AF411" s="1">
        <v>31</v>
      </c>
      <c r="AG411" s="1">
        <v>0.16399</v>
      </c>
      <c r="AH411" s="1">
        <v>-7.49</v>
      </c>
      <c r="AI411" s="1" t="s">
        <v>2167</v>
      </c>
      <c r="AJ411" s="1" t="s">
        <v>3529</v>
      </c>
    </row>
    <row r="412" spans="1:36" x14ac:dyDescent="0.25">
      <c r="A412" s="2" t="s">
        <v>406</v>
      </c>
      <c r="B412" s="3" t="s">
        <v>5316</v>
      </c>
      <c r="C412" s="3">
        <v>12.49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79.31</v>
      </c>
      <c r="H412" s="1">
        <f>MATCH(持股比率!A412,董監!A:A,0)</f>
        <v>412</v>
      </c>
      <c r="I412" s="3">
        <v>1593246.31</v>
      </c>
      <c r="J412" s="3">
        <v>3622</v>
      </c>
      <c r="K412" s="28">
        <f t="shared" si="25"/>
        <v>126360</v>
      </c>
      <c r="L412" s="27">
        <f t="shared" si="26"/>
        <v>2.9</v>
      </c>
      <c r="M412" s="3">
        <v>19.16</v>
      </c>
      <c r="N412" s="29">
        <f t="shared" si="27"/>
        <v>0.69397520000000001</v>
      </c>
      <c r="O412" s="3">
        <v>4.13</v>
      </c>
      <c r="P412" s="3" t="str">
        <f ca="1">IF(COUNTIF(股期對照!A:A,持股比率!B412)=2,B412&amp;"-m",IF(COUNTIF(股期對照!A:A,持股比率!B412)=1,B412&amp;"-F",B412))</f>
        <v>光群雷</v>
      </c>
      <c r="Q412" s="3" t="s">
        <v>6624</v>
      </c>
      <c r="T412" s="1" t="s">
        <v>406</v>
      </c>
      <c r="U412" s="1" t="s">
        <v>2168</v>
      </c>
      <c r="V412" s="1">
        <v>12.49</v>
      </c>
      <c r="W412" s="1">
        <v>0.06</v>
      </c>
      <c r="X412" s="1">
        <v>0.03</v>
      </c>
      <c r="Y412" s="1">
        <v>8.11</v>
      </c>
      <c r="Z412" s="1">
        <v>79.31</v>
      </c>
      <c r="AA412" s="1">
        <v>412</v>
      </c>
      <c r="AB412" s="1">
        <v>1593246.31</v>
      </c>
      <c r="AC412" s="1">
        <v>3622</v>
      </c>
      <c r="AD412" s="1">
        <v>126360</v>
      </c>
      <c r="AE412" s="1">
        <v>2.9</v>
      </c>
      <c r="AF412" s="1">
        <v>19.16</v>
      </c>
      <c r="AG412" s="1">
        <v>0.69397520000000001</v>
      </c>
      <c r="AH412" s="1">
        <v>4.13</v>
      </c>
      <c r="AI412" s="1" t="s">
        <v>2168</v>
      </c>
      <c r="AJ412" s="1" t="s">
        <v>3530</v>
      </c>
    </row>
    <row r="413" spans="1:36" x14ac:dyDescent="0.25">
      <c r="A413" s="2" t="s">
        <v>407</v>
      </c>
      <c r="B413" s="3" t="s">
        <v>5317</v>
      </c>
      <c r="C413" s="3">
        <v>1.23</v>
      </c>
      <c r="D413" s="3">
        <v>0</v>
      </c>
      <c r="E413" s="3">
        <v>0</v>
      </c>
      <c r="F413" s="1">
        <f>IF(INDEX(董監!D:D,H413)=0,INDEX(董監!C:C,H413),INDEX(董監!D:D,H413))</f>
        <v>38.78</v>
      </c>
      <c r="G413" s="1">
        <f t="shared" si="24"/>
        <v>59.99</v>
      </c>
      <c r="H413" s="1">
        <f>MATCH(持股比率!A413,董監!A:A,0)</f>
        <v>413</v>
      </c>
      <c r="I413" s="3">
        <v>1419345.96</v>
      </c>
      <c r="J413" s="3">
        <v>591</v>
      </c>
      <c r="K413" s="28">
        <f t="shared" si="25"/>
        <v>85147</v>
      </c>
      <c r="L413" s="27">
        <f t="shared" si="26"/>
        <v>0.7</v>
      </c>
      <c r="M413" s="3">
        <v>30.23</v>
      </c>
      <c r="N413" s="29">
        <f t="shared" si="27"/>
        <v>0.17865929999999999</v>
      </c>
      <c r="O413" s="3">
        <v>12.61</v>
      </c>
      <c r="P413" s="3" t="str">
        <f ca="1">IF(COUNTIF(股期對照!A:A,持股比率!B413)=2,B413&amp;"-m",IF(COUNTIF(股期對照!A:A,持股比率!B413)=1,B413&amp;"-F",B413))</f>
        <v>良得電</v>
      </c>
      <c r="Q413" s="3" t="s">
        <v>4771</v>
      </c>
      <c r="T413" s="1" t="s">
        <v>407</v>
      </c>
      <c r="U413" s="1" t="s">
        <v>2169</v>
      </c>
      <c r="V413" s="1">
        <v>1.23</v>
      </c>
      <c r="W413" s="1">
        <v>0</v>
      </c>
      <c r="X413" s="1">
        <v>0</v>
      </c>
      <c r="Y413" s="1">
        <v>38.78</v>
      </c>
      <c r="Z413" s="1">
        <v>59.99</v>
      </c>
      <c r="AA413" s="1">
        <v>413</v>
      </c>
      <c r="AB413" s="1">
        <v>1419345.96</v>
      </c>
      <c r="AC413" s="1">
        <v>591</v>
      </c>
      <c r="AD413" s="1">
        <v>85147</v>
      </c>
      <c r="AE413" s="1">
        <v>0.7</v>
      </c>
      <c r="AF413" s="1">
        <v>30.23</v>
      </c>
      <c r="AG413" s="1">
        <v>0.17865929999999999</v>
      </c>
      <c r="AH413" s="1">
        <v>12.61</v>
      </c>
      <c r="AI413" s="1" t="s">
        <v>2169</v>
      </c>
      <c r="AJ413" s="1" t="s">
        <v>3529</v>
      </c>
    </row>
    <row r="414" spans="1:36" x14ac:dyDescent="0.25">
      <c r="A414" s="2" t="s">
        <v>408</v>
      </c>
      <c r="B414" s="3" t="s">
        <v>4862</v>
      </c>
      <c r="C414" s="3">
        <v>6.52</v>
      </c>
      <c r="D414" s="3">
        <v>0</v>
      </c>
      <c r="E414" s="3">
        <v>0.19</v>
      </c>
      <c r="F414" s="1">
        <f>IF(INDEX(董監!D:D,H414)=0,INDEX(董監!C:C,H414),INDEX(董監!D:D,H414))</f>
        <v>13.36</v>
      </c>
      <c r="G414" s="1">
        <f t="shared" si="24"/>
        <v>79.930000000000007</v>
      </c>
      <c r="H414" s="1">
        <f>MATCH(持股比率!A414,董監!A:A,0)</f>
        <v>414</v>
      </c>
      <c r="I414" s="3">
        <v>1955312.26</v>
      </c>
      <c r="J414" s="3">
        <v>254</v>
      </c>
      <c r="K414" s="28">
        <f t="shared" si="25"/>
        <v>156288</v>
      </c>
      <c r="L414" s="27">
        <f t="shared" si="26"/>
        <v>0.2</v>
      </c>
      <c r="M414" s="3">
        <v>41.8</v>
      </c>
      <c r="N414" s="29">
        <f t="shared" si="27"/>
        <v>0.10617199999999999</v>
      </c>
      <c r="O414" s="3">
        <v>-0.56000000000000005</v>
      </c>
      <c r="P414" s="3" t="str">
        <f ca="1">IF(COUNTIF(股期對照!A:A,持股比率!B414)=2,B414&amp;"-m",IF(COUNTIF(股期對照!A:A,持股比率!B414)=1,B414&amp;"-F",B414))</f>
        <v>盟立</v>
      </c>
      <c r="Q414" s="3" t="s">
        <v>6625</v>
      </c>
      <c r="T414" s="1" t="s">
        <v>408</v>
      </c>
      <c r="U414" s="1" t="s">
        <v>2170</v>
      </c>
      <c r="V414" s="1">
        <v>6.52</v>
      </c>
      <c r="W414" s="1">
        <v>0</v>
      </c>
      <c r="X414" s="1">
        <v>0.19</v>
      </c>
      <c r="Y414" s="1">
        <v>13.36</v>
      </c>
      <c r="Z414" s="1">
        <v>79.930000000000007</v>
      </c>
      <c r="AA414" s="1">
        <v>414</v>
      </c>
      <c r="AB414" s="1">
        <v>1955312.26</v>
      </c>
      <c r="AC414" s="1">
        <v>254</v>
      </c>
      <c r="AD414" s="1">
        <v>156288</v>
      </c>
      <c r="AE414" s="1">
        <v>0.2</v>
      </c>
      <c r="AF414" s="1">
        <v>41.8</v>
      </c>
      <c r="AG414" s="1">
        <v>0.10617199999999999</v>
      </c>
      <c r="AH414" s="1">
        <v>-0.56000000000000005</v>
      </c>
      <c r="AI414" s="1" t="s">
        <v>2170</v>
      </c>
      <c r="AJ414" s="1" t="s">
        <v>3559</v>
      </c>
    </row>
    <row r="415" spans="1:36" x14ac:dyDescent="0.25">
      <c r="A415" s="2" t="s">
        <v>409</v>
      </c>
      <c r="B415" s="3" t="s">
        <v>5318</v>
      </c>
      <c r="C415" s="3">
        <v>3.12</v>
      </c>
      <c r="D415" s="3">
        <v>0</v>
      </c>
      <c r="E415" s="3">
        <v>0.02</v>
      </c>
      <c r="F415" s="1">
        <f>IF(INDEX(董監!D:D,H415)=0,INDEX(董監!C:C,H415),INDEX(董監!D:D,H415))</f>
        <v>1.78</v>
      </c>
      <c r="G415" s="1">
        <f t="shared" si="24"/>
        <v>95.08</v>
      </c>
      <c r="H415" s="1">
        <f>MATCH(持股比率!A415,董監!A:A,0)</f>
        <v>415</v>
      </c>
      <c r="I415" s="3">
        <v>535873.01</v>
      </c>
      <c r="J415" s="3">
        <v>-685</v>
      </c>
      <c r="K415" s="28">
        <f t="shared" si="25"/>
        <v>50951</v>
      </c>
      <c r="L415" s="27">
        <f t="shared" si="26"/>
        <v>-1.3</v>
      </c>
      <c r="M415" s="3">
        <v>45.47</v>
      </c>
      <c r="N415" s="29">
        <f t="shared" si="27"/>
        <v>-0.31146950000000001</v>
      </c>
      <c r="O415" s="3">
        <v>0.55000000000000004</v>
      </c>
      <c r="P415" s="3" t="str">
        <f ca="1">IF(COUNTIF(股期對照!A:A,持股比率!B415)=2,B415&amp;"-m",IF(COUNTIF(股期對照!A:A,持股比率!B415)=1,B415&amp;"-F",B415))</f>
        <v>麗臺</v>
      </c>
      <c r="Q415" s="3" t="s">
        <v>6626</v>
      </c>
      <c r="T415" s="1" t="s">
        <v>409</v>
      </c>
      <c r="U415" s="1" t="s">
        <v>2171</v>
      </c>
      <c r="V415" s="1">
        <v>3.12</v>
      </c>
      <c r="W415" s="1">
        <v>0</v>
      </c>
      <c r="X415" s="1">
        <v>0.02</v>
      </c>
      <c r="Y415" s="1">
        <v>1.78</v>
      </c>
      <c r="Z415" s="1">
        <v>95.08</v>
      </c>
      <c r="AA415" s="1">
        <v>415</v>
      </c>
      <c r="AB415" s="1">
        <v>535873.01</v>
      </c>
      <c r="AC415" s="1">
        <v>-685</v>
      </c>
      <c r="AD415" s="1">
        <v>50951</v>
      </c>
      <c r="AE415" s="1">
        <v>-1.3</v>
      </c>
      <c r="AF415" s="1">
        <v>45.47</v>
      </c>
      <c r="AG415" s="1">
        <v>-0.31146950000000001</v>
      </c>
      <c r="AH415" s="1">
        <v>0.55000000000000004</v>
      </c>
      <c r="AI415" s="1" t="s">
        <v>2171</v>
      </c>
      <c r="AJ415" s="1" t="s">
        <v>3568</v>
      </c>
    </row>
    <row r="416" spans="1:36" x14ac:dyDescent="0.25">
      <c r="A416" s="2" t="s">
        <v>410</v>
      </c>
      <c r="B416" s="3" t="s">
        <v>5319</v>
      </c>
      <c r="C416" s="3">
        <v>9.9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79.569999999999993</v>
      </c>
      <c r="H416" s="1">
        <f>MATCH(持股比率!A416,董監!A:A,0)</f>
        <v>416</v>
      </c>
      <c r="I416" s="3">
        <v>1563342.26</v>
      </c>
      <c r="J416" s="3">
        <v>-158</v>
      </c>
      <c r="K416" s="28">
        <f t="shared" si="25"/>
        <v>124395</v>
      </c>
      <c r="L416" s="27">
        <f t="shared" si="26"/>
        <v>-0.1</v>
      </c>
      <c r="M416" s="3">
        <v>31.79</v>
      </c>
      <c r="N416" s="29">
        <f t="shared" si="27"/>
        <v>-5.0228199999999994E-2</v>
      </c>
      <c r="O416" s="3">
        <v>-3.03</v>
      </c>
      <c r="P416" s="3" t="str">
        <f ca="1">IF(COUNTIF(股期對照!A:A,持股比率!B416)=2,B416&amp;"-m",IF(COUNTIF(股期對照!A:A,持股比率!B416)=1,B416&amp;"-F",B416))</f>
        <v>冠西電</v>
      </c>
      <c r="Q416" s="3" t="s">
        <v>4756</v>
      </c>
      <c r="T416" s="1" t="s">
        <v>410</v>
      </c>
      <c r="U416" s="1" t="s">
        <v>2172</v>
      </c>
      <c r="V416" s="1">
        <v>9.9</v>
      </c>
      <c r="W416" s="1">
        <v>0.21</v>
      </c>
      <c r="X416" s="1">
        <v>0.01</v>
      </c>
      <c r="Y416" s="1">
        <v>10.31</v>
      </c>
      <c r="Z416" s="1">
        <v>79.569999999999993</v>
      </c>
      <c r="AA416" s="1">
        <v>416</v>
      </c>
      <c r="AB416" s="1">
        <v>1563342.26</v>
      </c>
      <c r="AC416" s="1">
        <v>-158</v>
      </c>
      <c r="AD416" s="1">
        <v>124395</v>
      </c>
      <c r="AE416" s="1">
        <v>-0.1</v>
      </c>
      <c r="AF416" s="1">
        <v>31.79</v>
      </c>
      <c r="AG416" s="1">
        <v>-5.0228199999999994E-2</v>
      </c>
      <c r="AH416" s="1">
        <v>-3.03</v>
      </c>
      <c r="AI416" s="1" t="s">
        <v>2172</v>
      </c>
      <c r="AJ416" s="1" t="s">
        <v>3542</v>
      </c>
    </row>
    <row r="417" spans="1:36" x14ac:dyDescent="0.25">
      <c r="A417" s="2" t="s">
        <v>411</v>
      </c>
      <c r="B417" s="3" t="s">
        <v>5320</v>
      </c>
      <c r="C417" s="3">
        <v>13.59</v>
      </c>
      <c r="D417" s="3">
        <v>0.18</v>
      </c>
      <c r="E417" s="3">
        <v>0.05</v>
      </c>
      <c r="F417" s="1">
        <f>IF(INDEX(董監!D:D,H417)=0,INDEX(董監!C:C,H417),INDEX(董監!D:D,H417))</f>
        <v>4.22</v>
      </c>
      <c r="G417" s="1">
        <f t="shared" si="24"/>
        <v>81.960000000000008</v>
      </c>
      <c r="H417" s="1">
        <f>MATCH(持股比率!A417,董監!A:A,0)</f>
        <v>417</v>
      </c>
      <c r="I417" s="3">
        <v>1492055.48</v>
      </c>
      <c r="J417" s="3">
        <v>403</v>
      </c>
      <c r="K417" s="28">
        <f t="shared" si="25"/>
        <v>122289</v>
      </c>
      <c r="L417" s="27">
        <f t="shared" si="26"/>
        <v>0.3</v>
      </c>
      <c r="M417" s="3">
        <v>50.83</v>
      </c>
      <c r="N417" s="29">
        <f t="shared" si="27"/>
        <v>0.20484489999999997</v>
      </c>
      <c r="O417" s="3">
        <v>2.91</v>
      </c>
      <c r="P417" s="3" t="str">
        <f ca="1">IF(COUNTIF(股期對照!A:A,持股比率!B417)=2,B417&amp;"-m",IF(COUNTIF(股期對照!A:A,持股比率!B417)=1,B417&amp;"-F",B417))</f>
        <v>志聖</v>
      </c>
      <c r="Q417" s="3" t="s">
        <v>6627</v>
      </c>
      <c r="T417" s="1" t="s">
        <v>411</v>
      </c>
      <c r="U417" s="1" t="s">
        <v>2173</v>
      </c>
      <c r="V417" s="1">
        <v>13.59</v>
      </c>
      <c r="W417" s="1">
        <v>0.18</v>
      </c>
      <c r="X417" s="1">
        <v>0.05</v>
      </c>
      <c r="Y417" s="1">
        <v>4.22</v>
      </c>
      <c r="Z417" s="1">
        <v>81.960000000000008</v>
      </c>
      <c r="AA417" s="1">
        <v>417</v>
      </c>
      <c r="AB417" s="1">
        <v>1492055.48</v>
      </c>
      <c r="AC417" s="1">
        <v>403</v>
      </c>
      <c r="AD417" s="1">
        <v>122289</v>
      </c>
      <c r="AE417" s="1">
        <v>0.3</v>
      </c>
      <c r="AF417" s="1">
        <v>50.83</v>
      </c>
      <c r="AG417" s="1">
        <v>0.20484489999999997</v>
      </c>
      <c r="AH417" s="1">
        <v>2.91</v>
      </c>
      <c r="AI417" s="1" t="s">
        <v>2173</v>
      </c>
      <c r="AJ417" s="1" t="s">
        <v>3531</v>
      </c>
    </row>
    <row r="418" spans="1:36" x14ac:dyDescent="0.25">
      <c r="A418" s="2" t="s">
        <v>412</v>
      </c>
      <c r="B418" s="3" t="s">
        <v>5321</v>
      </c>
      <c r="C418" s="3">
        <v>0.41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31.930000000000007</v>
      </c>
      <c r="H418" s="1">
        <f>MATCH(持股比率!A418,董監!A:A,0)</f>
        <v>418</v>
      </c>
      <c r="I418" s="3">
        <v>699612.49</v>
      </c>
      <c r="J418" s="3">
        <v>57</v>
      </c>
      <c r="K418" s="28">
        <f t="shared" si="25"/>
        <v>22339</v>
      </c>
      <c r="L418" s="27">
        <f t="shared" si="26"/>
        <v>0.3</v>
      </c>
      <c r="M418" s="3">
        <v>13.42</v>
      </c>
      <c r="N418" s="29">
        <f t="shared" si="27"/>
        <v>7.6493999999999998E-3</v>
      </c>
      <c r="O418" s="3">
        <v>-6.25</v>
      </c>
      <c r="P418" s="3" t="str">
        <f ca="1">IF(COUNTIF(股期對照!A:A,持股比率!B418)=2,B418&amp;"-m",IF(COUNTIF(股期對照!A:A,持股比率!B418)=1,B418&amp;"-F",B418))</f>
        <v>華經</v>
      </c>
      <c r="Q418" s="3" t="s">
        <v>6628</v>
      </c>
      <c r="T418" s="1" t="s">
        <v>412</v>
      </c>
      <c r="U418" s="1" t="s">
        <v>2174</v>
      </c>
      <c r="V418" s="1">
        <v>0.41</v>
      </c>
      <c r="W418" s="1">
        <v>0.19</v>
      </c>
      <c r="X418" s="1">
        <v>0</v>
      </c>
      <c r="Y418" s="1">
        <v>67.47</v>
      </c>
      <c r="Z418" s="1">
        <v>31.930000000000007</v>
      </c>
      <c r="AA418" s="1">
        <v>418</v>
      </c>
      <c r="AB418" s="1">
        <v>699612.49</v>
      </c>
      <c r="AC418" s="1">
        <v>57</v>
      </c>
      <c r="AD418" s="1">
        <v>22339</v>
      </c>
      <c r="AE418" s="1">
        <v>0.3</v>
      </c>
      <c r="AF418" s="1">
        <v>13.42</v>
      </c>
      <c r="AG418" s="1">
        <v>7.6493999999999998E-3</v>
      </c>
      <c r="AH418" s="1">
        <v>-6.25</v>
      </c>
      <c r="AI418" s="1" t="s">
        <v>2174</v>
      </c>
      <c r="AJ418" s="1" t="s">
        <v>3569</v>
      </c>
    </row>
    <row r="419" spans="1:36" x14ac:dyDescent="0.25">
      <c r="A419" s="2" t="s">
        <v>413</v>
      </c>
      <c r="B419" s="3" t="s">
        <v>5322</v>
      </c>
      <c r="C419" s="3">
        <v>4.8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79.2</v>
      </c>
      <c r="H419" s="1">
        <f>MATCH(持股比率!A419,董監!A:A,0)</f>
        <v>419</v>
      </c>
      <c r="I419" s="3">
        <v>472538.9</v>
      </c>
      <c r="J419" s="3">
        <v>276</v>
      </c>
      <c r="K419" s="28">
        <f t="shared" si="25"/>
        <v>37425</v>
      </c>
      <c r="L419" s="27">
        <f t="shared" si="26"/>
        <v>0.7</v>
      </c>
      <c r="M419" s="3">
        <v>25.74</v>
      </c>
      <c r="N419" s="29">
        <f t="shared" si="27"/>
        <v>7.1042399999999992E-2</v>
      </c>
      <c r="O419" s="3">
        <v>-4.2300000000000004</v>
      </c>
      <c r="P419" s="3" t="str">
        <f ca="1">IF(COUNTIF(股期對照!A:A,持股比率!B419)=2,B419&amp;"-m",IF(COUNTIF(股期對照!A:A,持股比率!B419)=1,B419&amp;"-F",B419))</f>
        <v>資通</v>
      </c>
      <c r="Q419" s="3" t="s">
        <v>6628</v>
      </c>
      <c r="T419" s="1" t="s">
        <v>413</v>
      </c>
      <c r="U419" s="1" t="s">
        <v>2175</v>
      </c>
      <c r="V419" s="1">
        <v>4.8</v>
      </c>
      <c r="W419" s="1">
        <v>0</v>
      </c>
      <c r="X419" s="1">
        <v>0.01</v>
      </c>
      <c r="Y419" s="1">
        <v>15.99</v>
      </c>
      <c r="Z419" s="1">
        <v>79.2</v>
      </c>
      <c r="AA419" s="1">
        <v>419</v>
      </c>
      <c r="AB419" s="1">
        <v>472538.9</v>
      </c>
      <c r="AC419" s="1">
        <v>276</v>
      </c>
      <c r="AD419" s="1">
        <v>37425</v>
      </c>
      <c r="AE419" s="1">
        <v>0.7</v>
      </c>
      <c r="AF419" s="1">
        <v>25.74</v>
      </c>
      <c r="AG419" s="1">
        <v>7.1042399999999992E-2</v>
      </c>
      <c r="AH419" s="1">
        <v>-4.2300000000000004</v>
      </c>
      <c r="AI419" s="1" t="s">
        <v>2175</v>
      </c>
      <c r="AJ419" s="1" t="s">
        <v>3569</v>
      </c>
    </row>
    <row r="420" spans="1:36" x14ac:dyDescent="0.25">
      <c r="A420" s="2" t="s">
        <v>414</v>
      </c>
      <c r="B420" s="3" t="s">
        <v>5323</v>
      </c>
      <c r="C420" s="3">
        <v>3.23</v>
      </c>
      <c r="D420" s="3">
        <v>0.39</v>
      </c>
      <c r="E420" s="3">
        <v>0.01</v>
      </c>
      <c r="F420" s="1">
        <f>IF(INDEX(董監!D:D,H420)=0,INDEX(董監!C:C,H420),INDEX(董監!D:D,H420))</f>
        <v>13.7</v>
      </c>
      <c r="G420" s="1">
        <f t="shared" si="24"/>
        <v>82.67</v>
      </c>
      <c r="H420" s="1">
        <f>MATCH(持股比率!A420,董監!A:A,0)</f>
        <v>420</v>
      </c>
      <c r="I420" s="3">
        <v>1532635.61</v>
      </c>
      <c r="J420" s="3">
        <v>1291</v>
      </c>
      <c r="K420" s="28">
        <f t="shared" si="25"/>
        <v>126703</v>
      </c>
      <c r="L420" s="27">
        <f t="shared" si="26"/>
        <v>1</v>
      </c>
      <c r="M420" s="3">
        <v>60.23</v>
      </c>
      <c r="N420" s="29">
        <f t="shared" si="27"/>
        <v>0.77756929999999991</v>
      </c>
      <c r="O420" s="3">
        <v>4.21</v>
      </c>
      <c r="P420" s="3" t="str">
        <f ca="1">IF(COUNTIF(股期對照!A:A,持股比率!B420)=2,B420&amp;"-m",IF(COUNTIF(股期對照!A:A,持股比率!B420)=1,B420&amp;"-F",B420))</f>
        <v>立隆電</v>
      </c>
      <c r="Q420" s="3" t="s">
        <v>4764</v>
      </c>
      <c r="T420" s="1" t="s">
        <v>414</v>
      </c>
      <c r="U420" s="1" t="s">
        <v>2176</v>
      </c>
      <c r="V420" s="1">
        <v>3.23</v>
      </c>
      <c r="W420" s="1">
        <v>0.39</v>
      </c>
      <c r="X420" s="1">
        <v>0.01</v>
      </c>
      <c r="Y420" s="1">
        <v>13.7</v>
      </c>
      <c r="Z420" s="1">
        <v>82.67</v>
      </c>
      <c r="AA420" s="1">
        <v>420</v>
      </c>
      <c r="AB420" s="1">
        <v>1532635.61</v>
      </c>
      <c r="AC420" s="1">
        <v>1291</v>
      </c>
      <c r="AD420" s="1">
        <v>126703</v>
      </c>
      <c r="AE420" s="1">
        <v>1</v>
      </c>
      <c r="AF420" s="1">
        <v>60.23</v>
      </c>
      <c r="AG420" s="1">
        <v>0.77756929999999991</v>
      </c>
      <c r="AH420" s="1">
        <v>4.21</v>
      </c>
      <c r="AI420" s="1" t="s">
        <v>2176</v>
      </c>
      <c r="AJ420" s="1" t="s">
        <v>3548</v>
      </c>
    </row>
    <row r="421" spans="1:36" x14ac:dyDescent="0.25">
      <c r="A421" s="2" t="s">
        <v>415</v>
      </c>
      <c r="B421" s="3" t="s">
        <v>5324</v>
      </c>
      <c r="C421" s="3">
        <v>48.08</v>
      </c>
      <c r="D421" s="3">
        <v>1.84</v>
      </c>
      <c r="E421" s="3">
        <v>0.25</v>
      </c>
      <c r="F421" s="1">
        <f>IF(INDEX(董監!D:D,H421)=0,INDEX(董監!C:C,H421),INDEX(董監!D:D,H421))</f>
        <v>4.16</v>
      </c>
      <c r="G421" s="1">
        <f t="shared" si="24"/>
        <v>45.67</v>
      </c>
      <c r="H421" s="1">
        <f>MATCH(持股比率!A421,董監!A:A,0)</f>
        <v>421</v>
      </c>
      <c r="I421" s="3">
        <v>7616180.6900000004</v>
      </c>
      <c r="J421" s="3">
        <v>-9272</v>
      </c>
      <c r="K421" s="28">
        <f t="shared" si="25"/>
        <v>347831</v>
      </c>
      <c r="L421" s="27">
        <f t="shared" si="26"/>
        <v>-2.7</v>
      </c>
      <c r="M421" s="3">
        <v>178.85</v>
      </c>
      <c r="N421" s="29">
        <f t="shared" si="27"/>
        <v>-16.582971999999998</v>
      </c>
      <c r="O421" s="3">
        <v>-1.61</v>
      </c>
      <c r="P421" s="3" t="str">
        <f ca="1">IF(COUNTIF(股期對照!A:A,持股比率!B421)=2,B421&amp;"-m",IF(COUNTIF(股期對照!A:A,持股比率!B421)=1,B421&amp;"-F",B421))</f>
        <v>可成-F</v>
      </c>
      <c r="Q421" s="3" t="s">
        <v>6629</v>
      </c>
      <c r="T421" s="1" t="s">
        <v>415</v>
      </c>
      <c r="U421" s="1" t="s">
        <v>2177</v>
      </c>
      <c r="V421" s="1">
        <v>48.08</v>
      </c>
      <c r="W421" s="1">
        <v>1.84</v>
      </c>
      <c r="X421" s="1">
        <v>0.25</v>
      </c>
      <c r="Y421" s="1">
        <v>4.16</v>
      </c>
      <c r="Z421" s="1">
        <v>45.67</v>
      </c>
      <c r="AA421" s="1">
        <v>421</v>
      </c>
      <c r="AB421" s="1">
        <v>7616180.6900000004</v>
      </c>
      <c r="AC421" s="1">
        <v>-9272</v>
      </c>
      <c r="AD421" s="1">
        <v>347831</v>
      </c>
      <c r="AE421" s="1">
        <v>-2.7</v>
      </c>
      <c r="AF421" s="1">
        <v>178.85</v>
      </c>
      <c r="AG421" s="1">
        <v>-16.582971999999998</v>
      </c>
      <c r="AH421" s="1">
        <v>-1.61</v>
      </c>
      <c r="AI421" s="1" t="s">
        <v>4376</v>
      </c>
      <c r="AJ421" s="1" t="s">
        <v>3556</v>
      </c>
    </row>
    <row r="422" spans="1:36" x14ac:dyDescent="0.25">
      <c r="A422" s="2" t="s">
        <v>416</v>
      </c>
      <c r="B422" s="3" t="s">
        <v>5325</v>
      </c>
      <c r="C422" s="3">
        <v>6.25</v>
      </c>
      <c r="D422" s="3">
        <v>0</v>
      </c>
      <c r="E422" s="3">
        <v>7.0000000000000007E-2</v>
      </c>
      <c r="F422" s="1">
        <f>IF(INDEX(董監!D:D,H422)=0,INDEX(董監!C:C,H422),INDEX(董監!D:D,H422))</f>
        <v>9.94</v>
      </c>
      <c r="G422" s="1">
        <f t="shared" si="24"/>
        <v>83.740000000000009</v>
      </c>
      <c r="H422" s="1">
        <f>MATCH(持股比率!A422,董監!A:A,0)</f>
        <v>422</v>
      </c>
      <c r="I422" s="3">
        <v>1849682.98</v>
      </c>
      <c r="J422" s="3">
        <v>672</v>
      </c>
      <c r="K422" s="28">
        <f t="shared" si="25"/>
        <v>154892</v>
      </c>
      <c r="L422" s="27">
        <f t="shared" si="26"/>
        <v>0.4</v>
      </c>
      <c r="M422" s="3">
        <v>32.19</v>
      </c>
      <c r="N422" s="29">
        <f t="shared" si="27"/>
        <v>0.2163168</v>
      </c>
      <c r="O422" s="3">
        <v>6.27</v>
      </c>
      <c r="P422" s="3" t="str">
        <f ca="1">IF(COUNTIF(股期對照!A:A,持股比率!B422)=2,B422&amp;"-m",IF(COUNTIF(股期對照!A:A,持股比率!B422)=1,B422&amp;"-F",B422))</f>
        <v>鉅祥</v>
      </c>
      <c r="Q422" s="3" t="s">
        <v>6594</v>
      </c>
      <c r="T422" s="1" t="s">
        <v>416</v>
      </c>
      <c r="U422" s="1" t="s">
        <v>2178</v>
      </c>
      <c r="V422" s="1">
        <v>6.25</v>
      </c>
      <c r="W422" s="1">
        <v>0</v>
      </c>
      <c r="X422" s="1">
        <v>7.0000000000000007E-2</v>
      </c>
      <c r="Y422" s="1">
        <v>9.94</v>
      </c>
      <c r="Z422" s="1">
        <v>83.740000000000009</v>
      </c>
      <c r="AA422" s="1">
        <v>422</v>
      </c>
      <c r="AB422" s="1">
        <v>1849682.98</v>
      </c>
      <c r="AC422" s="1">
        <v>672</v>
      </c>
      <c r="AD422" s="1">
        <v>154892</v>
      </c>
      <c r="AE422" s="1">
        <v>0.4</v>
      </c>
      <c r="AF422" s="1">
        <v>32.19</v>
      </c>
      <c r="AG422" s="1">
        <v>0.2163168</v>
      </c>
      <c r="AH422" s="1">
        <v>6.27</v>
      </c>
      <c r="AI422" s="1" t="s">
        <v>2178</v>
      </c>
      <c r="AJ422" s="1" t="s">
        <v>3529</v>
      </c>
    </row>
    <row r="423" spans="1:36" x14ac:dyDescent="0.25">
      <c r="A423" s="2" t="s">
        <v>417</v>
      </c>
      <c r="B423" s="3" t="s">
        <v>5326</v>
      </c>
      <c r="C423" s="3">
        <v>24.19</v>
      </c>
      <c r="D423" s="3">
        <v>0.27</v>
      </c>
      <c r="E423" s="3">
        <v>0.06</v>
      </c>
      <c r="F423" s="1">
        <f>IF(INDEX(董監!D:D,H423)=0,INDEX(董監!C:C,H423),INDEX(董監!D:D,H423))</f>
        <v>30.15</v>
      </c>
      <c r="G423" s="1">
        <f t="shared" si="24"/>
        <v>45.33</v>
      </c>
      <c r="H423" s="1">
        <f>MATCH(持股比率!A423,董監!A:A,0)</f>
        <v>423</v>
      </c>
      <c r="I423" s="3">
        <v>1982165.55</v>
      </c>
      <c r="J423" s="3">
        <v>701</v>
      </c>
      <c r="K423" s="28">
        <f t="shared" si="25"/>
        <v>89852</v>
      </c>
      <c r="L423" s="27">
        <f t="shared" si="26"/>
        <v>0.8</v>
      </c>
      <c r="M423" s="3">
        <v>34.479999999999997</v>
      </c>
      <c r="N423" s="29">
        <f t="shared" si="27"/>
        <v>0.2417048</v>
      </c>
      <c r="O423" s="3">
        <v>-4.82</v>
      </c>
      <c r="P423" s="3" t="str">
        <f ca="1">IF(COUNTIF(股期對照!A:A,持股比率!B423)=2,B423&amp;"-m",IF(COUNTIF(股期對照!A:A,持股比率!B423)=1,B423&amp;"-F",B423))</f>
        <v>美隆電</v>
      </c>
      <c r="Q423" s="3" t="s">
        <v>6563</v>
      </c>
      <c r="T423" s="1" t="s">
        <v>417</v>
      </c>
      <c r="U423" s="1" t="s">
        <v>2179</v>
      </c>
      <c r="V423" s="1">
        <v>24.19</v>
      </c>
      <c r="W423" s="1">
        <v>0.27</v>
      </c>
      <c r="X423" s="1">
        <v>0.06</v>
      </c>
      <c r="Y423" s="1">
        <v>30.15</v>
      </c>
      <c r="Z423" s="1">
        <v>45.33</v>
      </c>
      <c r="AA423" s="1">
        <v>423</v>
      </c>
      <c r="AB423" s="1">
        <v>1982165.55</v>
      </c>
      <c r="AC423" s="1">
        <v>701</v>
      </c>
      <c r="AD423" s="1">
        <v>89852</v>
      </c>
      <c r="AE423" s="1">
        <v>0.8</v>
      </c>
      <c r="AF423" s="1">
        <v>34.479999999999997</v>
      </c>
      <c r="AG423" s="1">
        <v>0.2417048</v>
      </c>
      <c r="AH423" s="1">
        <v>-4.82</v>
      </c>
      <c r="AI423" s="1" t="s">
        <v>2179</v>
      </c>
      <c r="AJ423" s="1" t="s">
        <v>3533</v>
      </c>
    </row>
    <row r="424" spans="1:36" x14ac:dyDescent="0.25">
      <c r="A424" s="2" t="s">
        <v>418</v>
      </c>
      <c r="B424" s="3" t="s">
        <v>5327</v>
      </c>
      <c r="C424" s="3">
        <v>9.68</v>
      </c>
      <c r="D424" s="3">
        <v>0</v>
      </c>
      <c r="E424" s="3">
        <v>0.06</v>
      </c>
      <c r="F424" s="1">
        <f>IF(INDEX(董監!D:D,H424)=0,INDEX(董監!C:C,H424),INDEX(董監!D:D,H424))</f>
        <v>14.52</v>
      </c>
      <c r="G424" s="1">
        <f t="shared" si="24"/>
        <v>75.740000000000009</v>
      </c>
      <c r="H424" s="1">
        <f>MATCH(持股比率!A424,董監!A:A,0)</f>
        <v>424</v>
      </c>
      <c r="I424" s="3">
        <v>1447376.39</v>
      </c>
      <c r="J424" s="3">
        <v>-1544</v>
      </c>
      <c r="K424" s="28">
        <f t="shared" si="25"/>
        <v>109624</v>
      </c>
      <c r="L424" s="27">
        <f t="shared" si="26"/>
        <v>-1.4</v>
      </c>
      <c r="M424" s="3">
        <v>65.19</v>
      </c>
      <c r="N424" s="29">
        <f t="shared" si="27"/>
        <v>-1.0065336</v>
      </c>
      <c r="O424" s="3">
        <v>-0.43</v>
      </c>
      <c r="P424" s="3" t="str">
        <f ca="1">IF(COUNTIF(股期對照!A:A,持股比率!B424)=2,B424&amp;"-m",IF(COUNTIF(股期對照!A:A,持股比率!B424)=1,B424&amp;"-F",B424))</f>
        <v>大毅</v>
      </c>
      <c r="Q424" s="3" t="s">
        <v>6630</v>
      </c>
      <c r="T424" s="1" t="s">
        <v>418</v>
      </c>
      <c r="U424" s="1" t="s">
        <v>2180</v>
      </c>
      <c r="V424" s="1">
        <v>9.68</v>
      </c>
      <c r="W424" s="1">
        <v>0</v>
      </c>
      <c r="X424" s="1">
        <v>0.06</v>
      </c>
      <c r="Y424" s="1">
        <v>14.52</v>
      </c>
      <c r="Z424" s="1">
        <v>75.740000000000009</v>
      </c>
      <c r="AA424" s="1">
        <v>424</v>
      </c>
      <c r="AB424" s="1">
        <v>1447376.39</v>
      </c>
      <c r="AC424" s="1">
        <v>-1544</v>
      </c>
      <c r="AD424" s="1">
        <v>109624</v>
      </c>
      <c r="AE424" s="1">
        <v>-1.4</v>
      </c>
      <c r="AF424" s="1">
        <v>65.19</v>
      </c>
      <c r="AG424" s="1">
        <v>-1.0065336</v>
      </c>
      <c r="AH424" s="1">
        <v>-0.43</v>
      </c>
      <c r="AI424" s="1" t="s">
        <v>2180</v>
      </c>
      <c r="AJ424" s="1" t="s">
        <v>3548</v>
      </c>
    </row>
    <row r="425" spans="1:36" x14ac:dyDescent="0.25">
      <c r="A425" s="2" t="s">
        <v>419</v>
      </c>
      <c r="B425" s="3" t="s">
        <v>5328</v>
      </c>
      <c r="C425" s="3">
        <v>4.6500000000000004</v>
      </c>
      <c r="D425" s="3">
        <v>0.33</v>
      </c>
      <c r="E425" s="3">
        <v>0.62</v>
      </c>
      <c r="F425" s="1">
        <f>IF(INDEX(董監!D:D,H425)=0,INDEX(董監!C:C,H425),INDEX(董監!D:D,H425))</f>
        <v>8.0299999999999994</v>
      </c>
      <c r="G425" s="1">
        <f t="shared" si="24"/>
        <v>86.37</v>
      </c>
      <c r="H425" s="1">
        <f>MATCH(持股比率!A425,董監!A:A,0)</f>
        <v>425</v>
      </c>
      <c r="I425" s="3">
        <v>1063602.9099999999</v>
      </c>
      <c r="J425" s="3">
        <v>-863</v>
      </c>
      <c r="K425" s="28">
        <f t="shared" si="25"/>
        <v>91863</v>
      </c>
      <c r="L425" s="27">
        <f t="shared" si="26"/>
        <v>-0.9</v>
      </c>
      <c r="M425" s="3">
        <v>68.349999999999994</v>
      </c>
      <c r="N425" s="29">
        <f t="shared" si="27"/>
        <v>-0.58986050000000001</v>
      </c>
      <c r="O425" s="3">
        <v>-1.28</v>
      </c>
      <c r="P425" s="3" t="str">
        <f ca="1">IF(COUNTIF(股期對照!A:A,持股比率!B425)=2,B425&amp;"-m",IF(COUNTIF(股期對照!A:A,持股比率!B425)=1,B425&amp;"-F",B425))</f>
        <v>敦陽科</v>
      </c>
      <c r="Q425" s="3" t="s">
        <v>6621</v>
      </c>
      <c r="T425" s="1" t="s">
        <v>419</v>
      </c>
      <c r="U425" s="1" t="s">
        <v>2181</v>
      </c>
      <c r="V425" s="1">
        <v>4.6500000000000004</v>
      </c>
      <c r="W425" s="1">
        <v>0.33</v>
      </c>
      <c r="X425" s="1">
        <v>0.62</v>
      </c>
      <c r="Y425" s="1">
        <v>8.0299999999999994</v>
      </c>
      <c r="Z425" s="1">
        <v>86.37</v>
      </c>
      <c r="AA425" s="1">
        <v>425</v>
      </c>
      <c r="AB425" s="1">
        <v>1063602.9099999999</v>
      </c>
      <c r="AC425" s="1">
        <v>-863</v>
      </c>
      <c r="AD425" s="1">
        <v>91863</v>
      </c>
      <c r="AE425" s="1">
        <v>-0.9</v>
      </c>
      <c r="AF425" s="1">
        <v>68.349999999999994</v>
      </c>
      <c r="AG425" s="1">
        <v>-0.58986050000000001</v>
      </c>
      <c r="AH425" s="1">
        <v>-1.28</v>
      </c>
      <c r="AI425" s="1" t="s">
        <v>2181</v>
      </c>
      <c r="AJ425" s="1" t="s">
        <v>3569</v>
      </c>
    </row>
    <row r="426" spans="1:36" x14ac:dyDescent="0.25">
      <c r="A426" s="2" t="s">
        <v>420</v>
      </c>
      <c r="B426" s="3" t="s">
        <v>5329</v>
      </c>
      <c r="C426" s="3">
        <v>17.34</v>
      </c>
      <c r="D426" s="3">
        <v>1.71</v>
      </c>
      <c r="E426" s="3">
        <v>0.36</v>
      </c>
      <c r="F426" s="1">
        <f>IF(INDEX(董監!D:D,H426)=0,INDEX(董監!C:C,H426),INDEX(董監!D:D,H426))</f>
        <v>18.45</v>
      </c>
      <c r="G426" s="1">
        <f t="shared" si="24"/>
        <v>62.14</v>
      </c>
      <c r="H426" s="1">
        <f>MATCH(持股比率!A426,董監!A:A,0)</f>
        <v>426</v>
      </c>
      <c r="I426" s="3">
        <v>3328149.27</v>
      </c>
      <c r="J426" s="3">
        <v>853</v>
      </c>
      <c r="K426" s="28">
        <f t="shared" si="25"/>
        <v>206811</v>
      </c>
      <c r="L426" s="27">
        <f t="shared" si="26"/>
        <v>0.4</v>
      </c>
      <c r="M426" s="3">
        <v>45.51</v>
      </c>
      <c r="N426" s="29">
        <f t="shared" si="27"/>
        <v>0.3882003</v>
      </c>
      <c r="O426" s="3">
        <v>8.58</v>
      </c>
      <c r="P426" s="3" t="str">
        <f ca="1">IF(COUNTIF(股期對照!A:A,持股比率!B426)=2,B426&amp;"-m",IF(COUNTIF(股期對照!A:A,持股比率!B426)=1,B426&amp;"-F",B426))</f>
        <v>強茂</v>
      </c>
      <c r="Q426" s="3" t="s">
        <v>6616</v>
      </c>
      <c r="T426" s="1" t="s">
        <v>420</v>
      </c>
      <c r="U426" s="1" t="s">
        <v>2182</v>
      </c>
      <c r="V426" s="1">
        <v>17.34</v>
      </c>
      <c r="W426" s="1">
        <v>1.71</v>
      </c>
      <c r="X426" s="1">
        <v>0.36</v>
      </c>
      <c r="Y426" s="1">
        <v>18.45</v>
      </c>
      <c r="Z426" s="1">
        <v>62.14</v>
      </c>
      <c r="AA426" s="1">
        <v>426</v>
      </c>
      <c r="AB426" s="1">
        <v>3328149.27</v>
      </c>
      <c r="AC426" s="1">
        <v>853</v>
      </c>
      <c r="AD426" s="1">
        <v>206811</v>
      </c>
      <c r="AE426" s="1">
        <v>0.4</v>
      </c>
      <c r="AF426" s="1">
        <v>45.51</v>
      </c>
      <c r="AG426" s="1">
        <v>0.3882003</v>
      </c>
      <c r="AH426" s="1">
        <v>8.58</v>
      </c>
      <c r="AI426" s="1" t="s">
        <v>2182</v>
      </c>
      <c r="AJ426" s="1" t="s">
        <v>3542</v>
      </c>
    </row>
    <row r="427" spans="1:36" x14ac:dyDescent="0.25">
      <c r="A427" s="2" t="s">
        <v>421</v>
      </c>
      <c r="B427" s="3" t="s">
        <v>5330</v>
      </c>
      <c r="C427" s="3">
        <v>0.89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75.69</v>
      </c>
      <c r="H427" s="1">
        <f>MATCH(持股比率!A427,董監!A:A,0)</f>
        <v>427</v>
      </c>
      <c r="I427" s="3">
        <v>620725.49</v>
      </c>
      <c r="J427" s="3">
        <v>204</v>
      </c>
      <c r="K427" s="28">
        <f t="shared" si="25"/>
        <v>46983</v>
      </c>
      <c r="L427" s="27">
        <f t="shared" si="26"/>
        <v>0.4</v>
      </c>
      <c r="M427" s="3">
        <v>10.96</v>
      </c>
      <c r="N427" s="29">
        <f t="shared" si="27"/>
        <v>2.23584E-2</v>
      </c>
      <c r="O427" s="3">
        <v>-7.85</v>
      </c>
      <c r="P427" s="3" t="str">
        <f ca="1">IF(COUNTIF(股期對照!A:A,持股比率!B427)=2,B427&amp;"-m",IF(COUNTIF(股期對照!A:A,持股比率!B427)=1,B427&amp;"-F",B427))</f>
        <v>連宇</v>
      </c>
      <c r="Q427" s="3" t="s">
        <v>6631</v>
      </c>
      <c r="T427" s="1" t="s">
        <v>421</v>
      </c>
      <c r="U427" s="1" t="s">
        <v>2183</v>
      </c>
      <c r="V427" s="1">
        <v>0.89</v>
      </c>
      <c r="W427" s="1">
        <v>0</v>
      </c>
      <c r="X427" s="1">
        <v>0.01</v>
      </c>
      <c r="Y427" s="1">
        <v>23.41</v>
      </c>
      <c r="Z427" s="1">
        <v>75.69</v>
      </c>
      <c r="AA427" s="1">
        <v>427</v>
      </c>
      <c r="AB427" s="1">
        <v>620725.49</v>
      </c>
      <c r="AC427" s="1">
        <v>204</v>
      </c>
      <c r="AD427" s="1">
        <v>46983</v>
      </c>
      <c r="AE427" s="1">
        <v>0.4</v>
      </c>
      <c r="AF427" s="1">
        <v>10.96</v>
      </c>
      <c r="AG427" s="1">
        <v>2.23584E-2</v>
      </c>
      <c r="AH427" s="1">
        <v>-7.85</v>
      </c>
      <c r="AI427" s="1" t="s">
        <v>2183</v>
      </c>
      <c r="AJ427" s="1" t="s">
        <v>3571</v>
      </c>
    </row>
    <row r="428" spans="1:36" x14ac:dyDescent="0.25">
      <c r="A428" s="2" t="s">
        <v>422</v>
      </c>
      <c r="B428" s="3" t="s">
        <v>5331</v>
      </c>
      <c r="C428" s="3">
        <v>0.94</v>
      </c>
      <c r="D428" s="3">
        <v>0</v>
      </c>
      <c r="E428" s="3">
        <v>0.01</v>
      </c>
      <c r="F428" s="1">
        <f>IF(INDEX(董監!D:D,H428)=0,INDEX(董監!C:C,H428),INDEX(董監!D:D,H428))</f>
        <v>18.86</v>
      </c>
      <c r="G428" s="1">
        <f t="shared" si="24"/>
        <v>80.19</v>
      </c>
      <c r="H428" s="1">
        <f>MATCH(持股比率!A428,董監!A:A,0)</f>
        <v>428</v>
      </c>
      <c r="I428" s="3">
        <v>1090938.07</v>
      </c>
      <c r="J428" s="3">
        <v>-239</v>
      </c>
      <c r="K428" s="28">
        <f t="shared" si="25"/>
        <v>87482</v>
      </c>
      <c r="L428" s="27">
        <f t="shared" si="26"/>
        <v>-0.3</v>
      </c>
      <c r="M428" s="3">
        <v>19.27</v>
      </c>
      <c r="N428" s="29">
        <f t="shared" si="27"/>
        <v>-4.60553E-2</v>
      </c>
      <c r="O428" s="3">
        <v>-4.83</v>
      </c>
      <c r="P428" s="3" t="str">
        <f ca="1">IF(COUNTIF(股期對照!A:A,持股比率!B428)=2,B428&amp;"-m",IF(COUNTIF(股期對照!A:A,持股比率!B428)=1,B428&amp;"-F",B428))</f>
        <v>百容</v>
      </c>
      <c r="Q428" s="3" t="s">
        <v>6632</v>
      </c>
      <c r="T428" s="1" t="s">
        <v>422</v>
      </c>
      <c r="U428" s="1" t="s">
        <v>2184</v>
      </c>
      <c r="V428" s="1">
        <v>0.94</v>
      </c>
      <c r="W428" s="1">
        <v>0</v>
      </c>
      <c r="X428" s="1">
        <v>0.01</v>
      </c>
      <c r="Y428" s="1">
        <v>18.86</v>
      </c>
      <c r="Z428" s="1">
        <v>80.19</v>
      </c>
      <c r="AA428" s="1">
        <v>428</v>
      </c>
      <c r="AB428" s="1">
        <v>1090938.07</v>
      </c>
      <c r="AC428" s="1">
        <v>-239</v>
      </c>
      <c r="AD428" s="1">
        <v>87482</v>
      </c>
      <c r="AE428" s="1">
        <v>-0.3</v>
      </c>
      <c r="AF428" s="1">
        <v>19.27</v>
      </c>
      <c r="AG428" s="1">
        <v>-4.60553E-2</v>
      </c>
      <c r="AH428" s="1">
        <v>-4.83</v>
      </c>
      <c r="AI428" s="1" t="s">
        <v>2184</v>
      </c>
      <c r="AJ428" s="1" t="s">
        <v>3529</v>
      </c>
    </row>
    <row r="429" spans="1:36" x14ac:dyDescent="0.25">
      <c r="A429" s="2" t="s">
        <v>423</v>
      </c>
      <c r="B429" s="3" t="s">
        <v>5332</v>
      </c>
      <c r="C429" s="3">
        <v>4.8600000000000003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86.289999999999992</v>
      </c>
      <c r="H429" s="1">
        <f>MATCH(持股比率!A429,董監!A:A,0)</f>
        <v>429</v>
      </c>
      <c r="I429" s="3">
        <v>1594210.22</v>
      </c>
      <c r="J429" s="3">
        <v>-1989</v>
      </c>
      <c r="K429" s="28">
        <f t="shared" si="25"/>
        <v>137564</v>
      </c>
      <c r="L429" s="27">
        <f t="shared" si="26"/>
        <v>-1.4</v>
      </c>
      <c r="M429" s="3">
        <v>26.07</v>
      </c>
      <c r="N429" s="29">
        <f t="shared" si="27"/>
        <v>-0.51853230000000006</v>
      </c>
      <c r="O429" s="3">
        <v>3.45</v>
      </c>
      <c r="P429" s="3" t="str">
        <f ca="1">IF(COUNTIF(股期對照!A:A,持股比率!B429)=2,B429&amp;"-m",IF(COUNTIF(股期對照!A:A,持股比率!B429)=1,B429&amp;"-F",B429))</f>
        <v>希華</v>
      </c>
      <c r="Q429" s="3" t="s">
        <v>6630</v>
      </c>
      <c r="T429" s="1" t="s">
        <v>423</v>
      </c>
      <c r="U429" s="1" t="s">
        <v>2185</v>
      </c>
      <c r="V429" s="1">
        <v>4.8600000000000003</v>
      </c>
      <c r="W429" s="1">
        <v>0</v>
      </c>
      <c r="X429" s="1">
        <v>0.01</v>
      </c>
      <c r="Y429" s="1">
        <v>8.84</v>
      </c>
      <c r="Z429" s="1">
        <v>86.289999999999992</v>
      </c>
      <c r="AA429" s="1">
        <v>429</v>
      </c>
      <c r="AB429" s="1">
        <v>1594210.22</v>
      </c>
      <c r="AC429" s="1">
        <v>-1989</v>
      </c>
      <c r="AD429" s="1">
        <v>137564</v>
      </c>
      <c r="AE429" s="1">
        <v>-1.4</v>
      </c>
      <c r="AF429" s="1">
        <v>26.07</v>
      </c>
      <c r="AG429" s="1">
        <v>-0.51853230000000006</v>
      </c>
      <c r="AH429" s="1">
        <v>3.45</v>
      </c>
      <c r="AI429" s="1" t="s">
        <v>2185</v>
      </c>
      <c r="AJ429" s="1" t="s">
        <v>3548</v>
      </c>
    </row>
    <row r="430" spans="1:36" x14ac:dyDescent="0.25">
      <c r="A430" s="2" t="s">
        <v>424</v>
      </c>
      <c r="B430" s="3" t="s">
        <v>5333</v>
      </c>
      <c r="C430" s="3">
        <v>9</v>
      </c>
      <c r="D430" s="3">
        <v>0.49</v>
      </c>
      <c r="E430" s="3">
        <v>0.27</v>
      </c>
      <c r="F430" s="1">
        <f>IF(INDEX(董監!D:D,H430)=0,INDEX(董監!C:C,H430),INDEX(董監!D:D,H430))</f>
        <v>11.4</v>
      </c>
      <c r="G430" s="1">
        <f t="shared" si="24"/>
        <v>78.84</v>
      </c>
      <c r="H430" s="1">
        <f>MATCH(持股比率!A430,董監!A:A,0)</f>
        <v>430</v>
      </c>
      <c r="I430" s="3">
        <v>3176890.37</v>
      </c>
      <c r="J430" s="3">
        <v>-4457</v>
      </c>
      <c r="K430" s="28">
        <f t="shared" si="25"/>
        <v>250466</v>
      </c>
      <c r="L430" s="27">
        <f t="shared" si="26"/>
        <v>-1.8</v>
      </c>
      <c r="M430" s="3">
        <v>18.8</v>
      </c>
      <c r="N430" s="29">
        <f t="shared" si="27"/>
        <v>-0.83791600000000011</v>
      </c>
      <c r="O430" s="3">
        <v>-16.11</v>
      </c>
      <c r="P430" s="3" t="str">
        <f ca="1">IF(COUNTIF(股期對照!A:A,持股比率!B430)=2,B430&amp;"-m",IF(COUNTIF(股期對照!A:A,持股比率!B430)=1,B430&amp;"-F",B430))</f>
        <v>兆赫-F</v>
      </c>
      <c r="Q430" s="3" t="s">
        <v>6633</v>
      </c>
      <c r="T430" s="1" t="s">
        <v>424</v>
      </c>
      <c r="U430" s="1" t="s">
        <v>2186</v>
      </c>
      <c r="V430" s="1">
        <v>9</v>
      </c>
      <c r="W430" s="1">
        <v>0.49</v>
      </c>
      <c r="X430" s="1">
        <v>0.27</v>
      </c>
      <c r="Y430" s="1">
        <v>11.4</v>
      </c>
      <c r="Z430" s="1">
        <v>78.84</v>
      </c>
      <c r="AA430" s="1">
        <v>430</v>
      </c>
      <c r="AB430" s="1">
        <v>3176890.37</v>
      </c>
      <c r="AC430" s="1">
        <v>-4457</v>
      </c>
      <c r="AD430" s="1">
        <v>250466</v>
      </c>
      <c r="AE430" s="1">
        <v>-1.8</v>
      </c>
      <c r="AF430" s="1">
        <v>18.8</v>
      </c>
      <c r="AG430" s="1">
        <v>-0.83791600000000011</v>
      </c>
      <c r="AH430" s="1">
        <v>-16.11</v>
      </c>
      <c r="AI430" s="1" t="s">
        <v>4377</v>
      </c>
      <c r="AJ430" s="1" t="s">
        <v>3546</v>
      </c>
    </row>
    <row r="431" spans="1:36" x14ac:dyDescent="0.25">
      <c r="A431" s="2" t="s">
        <v>425</v>
      </c>
      <c r="B431" s="3" t="s">
        <v>5334</v>
      </c>
      <c r="C431" s="3">
        <v>9.5299999999999994</v>
      </c>
      <c r="D431" s="3">
        <v>0</v>
      </c>
      <c r="E431" s="3">
        <v>0.18</v>
      </c>
      <c r="F431" s="1">
        <f>IF(INDEX(董監!D:D,H431)=0,INDEX(董監!C:C,H431),INDEX(董監!D:D,H431))</f>
        <v>18.52</v>
      </c>
      <c r="G431" s="1">
        <f t="shared" si="24"/>
        <v>71.77000000000001</v>
      </c>
      <c r="H431" s="1">
        <f>MATCH(持股比率!A431,董監!A:A,0)</f>
        <v>431</v>
      </c>
      <c r="I431" s="3">
        <v>2019585.79</v>
      </c>
      <c r="J431" s="3">
        <v>2166</v>
      </c>
      <c r="K431" s="28">
        <f t="shared" si="25"/>
        <v>144946</v>
      </c>
      <c r="L431" s="27">
        <f t="shared" si="26"/>
        <v>1.5</v>
      </c>
      <c r="M431" s="3">
        <v>27.14</v>
      </c>
      <c r="N431" s="29">
        <f t="shared" si="27"/>
        <v>0.58785239999999994</v>
      </c>
      <c r="O431" s="3">
        <v>4.75</v>
      </c>
      <c r="P431" s="3" t="str">
        <f ca="1">IF(COUNTIF(股期對照!A:A,持股比率!B431)=2,B431&amp;"-m",IF(COUNTIF(股期對照!A:A,持股比率!B431)=1,B431&amp;"-F",B431))</f>
        <v>一詮</v>
      </c>
      <c r="Q431" s="3" t="s">
        <v>4756</v>
      </c>
      <c r="T431" s="1" t="s">
        <v>425</v>
      </c>
      <c r="U431" s="1" t="s">
        <v>2187</v>
      </c>
      <c r="V431" s="1">
        <v>9.5299999999999994</v>
      </c>
      <c r="W431" s="1">
        <v>0</v>
      </c>
      <c r="X431" s="1">
        <v>0.18</v>
      </c>
      <c r="Y431" s="1">
        <v>18.52</v>
      </c>
      <c r="Z431" s="1">
        <v>71.77000000000001</v>
      </c>
      <c r="AA431" s="1">
        <v>431</v>
      </c>
      <c r="AB431" s="1">
        <v>2019585.79</v>
      </c>
      <c r="AC431" s="1">
        <v>2166</v>
      </c>
      <c r="AD431" s="1">
        <v>144946</v>
      </c>
      <c r="AE431" s="1">
        <v>1.5</v>
      </c>
      <c r="AF431" s="1">
        <v>27.14</v>
      </c>
      <c r="AG431" s="1">
        <v>0.58785239999999994</v>
      </c>
      <c r="AH431" s="1">
        <v>4.75</v>
      </c>
      <c r="AI431" s="1" t="s">
        <v>2187</v>
      </c>
      <c r="AJ431" s="1" t="s">
        <v>3542</v>
      </c>
    </row>
    <row r="432" spans="1:36" x14ac:dyDescent="0.25">
      <c r="A432" s="2" t="s">
        <v>426</v>
      </c>
      <c r="B432" s="3" t="s">
        <v>5335</v>
      </c>
      <c r="C432" s="3">
        <v>3.06</v>
      </c>
      <c r="D432" s="3">
        <v>7.0000000000000007E-2</v>
      </c>
      <c r="E432" s="3">
        <v>0.27</v>
      </c>
      <c r="F432" s="1">
        <f>IF(INDEX(董監!D:D,H432)=0,INDEX(董監!C:C,H432),INDEX(董監!D:D,H432))</f>
        <v>19.45</v>
      </c>
      <c r="G432" s="1">
        <f t="shared" si="24"/>
        <v>77.150000000000006</v>
      </c>
      <c r="H432" s="1">
        <f>MATCH(持股比率!A432,董監!A:A,0)</f>
        <v>432</v>
      </c>
      <c r="I432" s="3">
        <v>799994.33</v>
      </c>
      <c r="J432" s="3">
        <v>15</v>
      </c>
      <c r="K432" s="28">
        <f t="shared" si="25"/>
        <v>61720</v>
      </c>
      <c r="L432" s="27">
        <f t="shared" si="26"/>
        <v>0</v>
      </c>
      <c r="M432" s="3">
        <v>29.26</v>
      </c>
      <c r="N432" s="29">
        <f t="shared" si="27"/>
        <v>4.3890000000000005E-3</v>
      </c>
      <c r="O432" s="3">
        <v>-2.61</v>
      </c>
      <c r="P432" s="3" t="str">
        <f ca="1">IF(COUNTIF(股期對照!A:A,持股比率!B432)=2,B432&amp;"-m",IF(COUNTIF(股期對照!A:A,持股比率!B432)=1,B432&amp;"-F",B432))</f>
        <v>漢平</v>
      </c>
      <c r="Q432" s="3" t="s">
        <v>4783</v>
      </c>
      <c r="T432" s="1" t="s">
        <v>426</v>
      </c>
      <c r="U432" s="1" t="s">
        <v>2188</v>
      </c>
      <c r="V432" s="1">
        <v>3.06</v>
      </c>
      <c r="W432" s="1">
        <v>7.0000000000000007E-2</v>
      </c>
      <c r="X432" s="1">
        <v>0.27</v>
      </c>
      <c r="Y432" s="1">
        <v>19.45</v>
      </c>
      <c r="Z432" s="1">
        <v>77.150000000000006</v>
      </c>
      <c r="AA432" s="1">
        <v>432</v>
      </c>
      <c r="AB432" s="1">
        <v>799994.33</v>
      </c>
      <c r="AC432" s="1">
        <v>15</v>
      </c>
      <c r="AD432" s="1">
        <v>61720</v>
      </c>
      <c r="AE432" s="1">
        <v>0</v>
      </c>
      <c r="AF432" s="1">
        <v>29.26</v>
      </c>
      <c r="AG432" s="1">
        <v>4.3890000000000005E-3</v>
      </c>
      <c r="AH432" s="1">
        <v>-2.61</v>
      </c>
      <c r="AI432" s="1" t="s">
        <v>2188</v>
      </c>
      <c r="AJ432" s="1" t="s">
        <v>3533</v>
      </c>
    </row>
    <row r="433" spans="1:36" x14ac:dyDescent="0.25">
      <c r="A433" s="2" t="s">
        <v>427</v>
      </c>
      <c r="B433" s="3" t="s">
        <v>5336</v>
      </c>
      <c r="C433" s="3">
        <v>9.4700000000000006</v>
      </c>
      <c r="D433" s="3">
        <v>0.08</v>
      </c>
      <c r="E433" s="3">
        <v>0.48</v>
      </c>
      <c r="F433" s="1">
        <f>IF(INDEX(董監!D:D,H433)=0,INDEX(董監!C:C,H433),INDEX(董監!D:D,H433))</f>
        <v>8.77</v>
      </c>
      <c r="G433" s="1">
        <f t="shared" si="24"/>
        <v>81.2</v>
      </c>
      <c r="H433" s="1">
        <f>MATCH(持股比率!A433,董監!A:A,0)</f>
        <v>433</v>
      </c>
      <c r="I433" s="3">
        <v>8093620.4500000002</v>
      </c>
      <c r="J433" s="3">
        <v>11066</v>
      </c>
      <c r="K433" s="28">
        <f t="shared" si="25"/>
        <v>657202</v>
      </c>
      <c r="L433" s="27">
        <f t="shared" si="26"/>
        <v>1.7</v>
      </c>
      <c r="M433" s="3">
        <v>16.07</v>
      </c>
      <c r="N433" s="29">
        <f t="shared" si="27"/>
        <v>1.7783062000000001</v>
      </c>
      <c r="O433" s="3">
        <v>0.28000000000000003</v>
      </c>
      <c r="P433" s="3" t="str">
        <f ca="1">IF(COUNTIF(股期對照!A:A,持股比率!B433)=2,B433&amp;"-m",IF(COUNTIF(股期對照!A:A,持股比率!B433)=1,B433&amp;"-F",B433))</f>
        <v>瑞軒-F</v>
      </c>
      <c r="Q433" s="3" t="s">
        <v>6601</v>
      </c>
      <c r="T433" s="1" t="s">
        <v>427</v>
      </c>
      <c r="U433" s="1" t="s">
        <v>2189</v>
      </c>
      <c r="V433" s="1">
        <v>9.4700000000000006</v>
      </c>
      <c r="W433" s="1">
        <v>0.08</v>
      </c>
      <c r="X433" s="1">
        <v>0.48</v>
      </c>
      <c r="Y433" s="1">
        <v>8.77</v>
      </c>
      <c r="Z433" s="1">
        <v>81.2</v>
      </c>
      <c r="AA433" s="1">
        <v>433</v>
      </c>
      <c r="AB433" s="1">
        <v>8093620.4500000002</v>
      </c>
      <c r="AC433" s="1">
        <v>11066</v>
      </c>
      <c r="AD433" s="1">
        <v>657202</v>
      </c>
      <c r="AE433" s="1">
        <v>1.7</v>
      </c>
      <c r="AF433" s="1">
        <v>16.07</v>
      </c>
      <c r="AG433" s="1">
        <v>1.7783062000000001</v>
      </c>
      <c r="AH433" s="1">
        <v>0.28000000000000003</v>
      </c>
      <c r="AI433" s="1" t="s">
        <v>4378</v>
      </c>
      <c r="AJ433" s="1" t="s">
        <v>3557</v>
      </c>
    </row>
    <row r="434" spans="1:36" x14ac:dyDescent="0.25">
      <c r="A434" s="2" t="s">
        <v>428</v>
      </c>
      <c r="B434" s="3" t="s">
        <v>5337</v>
      </c>
      <c r="C434" s="3">
        <v>11.24</v>
      </c>
      <c r="D434" s="3">
        <v>0</v>
      </c>
      <c r="E434" s="3">
        <v>0.23</v>
      </c>
      <c r="F434" s="1">
        <f>IF(INDEX(董監!D:D,H434)=0,INDEX(董監!C:C,H434),INDEX(董監!D:D,H434))</f>
        <v>25.98</v>
      </c>
      <c r="G434" s="1">
        <f t="shared" si="24"/>
        <v>62.55</v>
      </c>
      <c r="H434" s="1">
        <f>MATCH(持股比率!A434,董監!A:A,0)</f>
        <v>434</v>
      </c>
      <c r="I434" s="3">
        <v>820080</v>
      </c>
      <c r="J434" s="3">
        <v>1198</v>
      </c>
      <c r="K434" s="28">
        <f t="shared" si="25"/>
        <v>51296</v>
      </c>
      <c r="L434" s="27">
        <f t="shared" si="26"/>
        <v>2.2999999999999998</v>
      </c>
      <c r="M434" s="3">
        <v>24.9</v>
      </c>
      <c r="N434" s="29">
        <f t="shared" si="27"/>
        <v>0.29830199999999996</v>
      </c>
      <c r="O434" s="3">
        <v>33.909999999999997</v>
      </c>
      <c r="P434" s="3" t="str">
        <f ca="1">IF(COUNTIF(股期對照!A:A,持股比率!B434)=2,B434&amp;"-m",IF(COUNTIF(股期對照!A:A,持股比率!B434)=1,B434&amp;"-F",B434))</f>
        <v>吉祥全</v>
      </c>
      <c r="Q434" s="3" t="s">
        <v>6634</v>
      </c>
      <c r="T434" s="1" t="s">
        <v>428</v>
      </c>
      <c r="U434" s="1" t="s">
        <v>2190</v>
      </c>
      <c r="V434" s="1">
        <v>11.24</v>
      </c>
      <c r="W434" s="1">
        <v>0</v>
      </c>
      <c r="X434" s="1">
        <v>0.23</v>
      </c>
      <c r="Y434" s="1">
        <v>25.98</v>
      </c>
      <c r="Z434" s="1">
        <v>62.55</v>
      </c>
      <c r="AA434" s="1">
        <v>434</v>
      </c>
      <c r="AB434" s="1">
        <v>820080</v>
      </c>
      <c r="AC434" s="1">
        <v>1198</v>
      </c>
      <c r="AD434" s="1">
        <v>51296</v>
      </c>
      <c r="AE434" s="1">
        <v>2.2999999999999998</v>
      </c>
      <c r="AF434" s="1">
        <v>24.9</v>
      </c>
      <c r="AG434" s="1">
        <v>0.29830199999999996</v>
      </c>
      <c r="AH434" s="1">
        <v>33.909999999999997</v>
      </c>
      <c r="AI434" s="1" t="s">
        <v>2190</v>
      </c>
      <c r="AJ434" s="1" t="s">
        <v>3535</v>
      </c>
    </row>
    <row r="435" spans="1:36" x14ac:dyDescent="0.25">
      <c r="A435" s="2" t="s">
        <v>429</v>
      </c>
      <c r="B435" s="3" t="s">
        <v>5338</v>
      </c>
      <c r="C435" s="3">
        <v>21.25</v>
      </c>
      <c r="D435" s="3">
        <v>0</v>
      </c>
      <c r="E435" s="3">
        <v>2.91</v>
      </c>
      <c r="F435" s="1">
        <f>IF(INDEX(董監!D:D,H435)=0,INDEX(董監!C:C,H435),INDEX(董監!D:D,H435))</f>
        <v>28.6</v>
      </c>
      <c r="G435" s="1">
        <f t="shared" si="24"/>
        <v>47.239999999999995</v>
      </c>
      <c r="H435" s="1">
        <f>MATCH(持股比率!A435,董監!A:A,0)</f>
        <v>435</v>
      </c>
      <c r="I435" s="3">
        <v>4858042.99</v>
      </c>
      <c r="J435" s="3">
        <v>1224</v>
      </c>
      <c r="K435" s="28">
        <f t="shared" si="25"/>
        <v>229494</v>
      </c>
      <c r="L435" s="27">
        <f t="shared" si="26"/>
        <v>0.5</v>
      </c>
      <c r="M435" s="3">
        <v>195.85</v>
      </c>
      <c r="N435" s="29">
        <f t="shared" si="27"/>
        <v>2.3972039999999999</v>
      </c>
      <c r="O435" s="3">
        <v>1.22</v>
      </c>
      <c r="P435" s="3" t="str">
        <f ca="1">IF(COUNTIF(股期對照!A:A,持股比率!B435)=2,B435&amp;"-m",IF(COUNTIF(股期對照!A:A,持股比率!B435)=1,B435&amp;"-F",B435))</f>
        <v>華新科-F</v>
      </c>
      <c r="Q435" s="3" t="s">
        <v>4764</v>
      </c>
      <c r="T435" s="1" t="s">
        <v>429</v>
      </c>
      <c r="U435" s="1" t="s">
        <v>2191</v>
      </c>
      <c r="V435" s="1">
        <v>21.25</v>
      </c>
      <c r="W435" s="1">
        <v>0</v>
      </c>
      <c r="X435" s="1">
        <v>2.91</v>
      </c>
      <c r="Y435" s="1">
        <v>28.6</v>
      </c>
      <c r="Z435" s="1">
        <v>47.239999999999995</v>
      </c>
      <c r="AA435" s="1">
        <v>435</v>
      </c>
      <c r="AB435" s="1">
        <v>4858042.99</v>
      </c>
      <c r="AC435" s="1">
        <v>1224</v>
      </c>
      <c r="AD435" s="1">
        <v>229494</v>
      </c>
      <c r="AE435" s="1">
        <v>0.5</v>
      </c>
      <c r="AF435" s="1">
        <v>195.85</v>
      </c>
      <c r="AG435" s="1">
        <v>2.3972039999999999</v>
      </c>
      <c r="AH435" s="1">
        <v>1.22</v>
      </c>
      <c r="AI435" s="1" t="s">
        <v>4379</v>
      </c>
      <c r="AJ435" s="1" t="s">
        <v>3548</v>
      </c>
    </row>
    <row r="436" spans="1:36" x14ac:dyDescent="0.25">
      <c r="A436" s="2" t="s">
        <v>430</v>
      </c>
      <c r="B436" s="3" t="s">
        <v>5339</v>
      </c>
      <c r="C436" s="3">
        <v>5.75</v>
      </c>
      <c r="D436" s="3">
        <v>0</v>
      </c>
      <c r="E436" s="3">
        <v>0.01</v>
      </c>
      <c r="F436" s="1">
        <f>IF(INDEX(董監!D:D,H436)=0,INDEX(董監!C:C,H436),INDEX(董監!D:D,H436))</f>
        <v>12.93</v>
      </c>
      <c r="G436" s="1">
        <f t="shared" si="24"/>
        <v>81.31</v>
      </c>
      <c r="H436" s="1">
        <f>MATCH(持股比率!A436,董監!A:A,0)</f>
        <v>436</v>
      </c>
      <c r="I436" s="3">
        <v>1144373.8999999999</v>
      </c>
      <c r="J436" s="3">
        <v>-1542</v>
      </c>
      <c r="K436" s="28">
        <f t="shared" si="25"/>
        <v>93049</v>
      </c>
      <c r="L436" s="27">
        <f t="shared" si="26"/>
        <v>-1.7</v>
      </c>
      <c r="M436" s="3">
        <v>36.520000000000003</v>
      </c>
      <c r="N436" s="29">
        <f t="shared" si="27"/>
        <v>-0.56313840000000004</v>
      </c>
      <c r="O436" s="3">
        <v>1.08</v>
      </c>
      <c r="P436" s="3" t="str">
        <f ca="1">IF(COUNTIF(股期對照!A:A,持股比率!B436)=2,B436&amp;"-m",IF(COUNTIF(股期對照!A:A,持股比率!B436)=1,B436&amp;"-F",B436))</f>
        <v>揚博</v>
      </c>
      <c r="Q436" s="3" t="s">
        <v>4788</v>
      </c>
      <c r="T436" s="1" t="s">
        <v>430</v>
      </c>
      <c r="U436" s="1" t="s">
        <v>2192</v>
      </c>
      <c r="V436" s="1">
        <v>5.75</v>
      </c>
      <c r="W436" s="1">
        <v>0</v>
      </c>
      <c r="X436" s="1">
        <v>0.01</v>
      </c>
      <c r="Y436" s="1">
        <v>12.93</v>
      </c>
      <c r="Z436" s="1">
        <v>81.31</v>
      </c>
      <c r="AA436" s="1">
        <v>436</v>
      </c>
      <c r="AB436" s="1">
        <v>1144373.8999999999</v>
      </c>
      <c r="AC436" s="1">
        <v>-1542</v>
      </c>
      <c r="AD436" s="1">
        <v>93049</v>
      </c>
      <c r="AE436" s="1">
        <v>-1.7</v>
      </c>
      <c r="AF436" s="1">
        <v>36.520000000000003</v>
      </c>
      <c r="AG436" s="1">
        <v>-0.56313840000000004</v>
      </c>
      <c r="AH436" s="1">
        <v>1.08</v>
      </c>
      <c r="AI436" s="1" t="s">
        <v>2192</v>
      </c>
      <c r="AJ436" s="1" t="s">
        <v>3531</v>
      </c>
    </row>
    <row r="437" spans="1:36" x14ac:dyDescent="0.25">
      <c r="A437" s="2" t="s">
        <v>431</v>
      </c>
      <c r="B437" s="3" t="s">
        <v>5340</v>
      </c>
      <c r="C437" s="3">
        <v>18.920000000000002</v>
      </c>
      <c r="D437" s="3">
        <v>0.2</v>
      </c>
      <c r="E437" s="3">
        <v>0.01</v>
      </c>
      <c r="F437" s="1">
        <f>IF(INDEX(董監!D:D,H437)=0,INDEX(董監!C:C,H437),INDEX(董監!D:D,H437))</f>
        <v>14.33</v>
      </c>
      <c r="G437" s="1">
        <f t="shared" si="24"/>
        <v>66.539999999999992</v>
      </c>
      <c r="H437" s="1">
        <f>MATCH(持股比率!A437,董監!A:A,0)</f>
        <v>437</v>
      </c>
      <c r="I437" s="3">
        <v>2735515.38</v>
      </c>
      <c r="J437" s="3">
        <v>522</v>
      </c>
      <c r="K437" s="28">
        <f t="shared" si="25"/>
        <v>182021</v>
      </c>
      <c r="L437" s="27">
        <f t="shared" si="26"/>
        <v>0.3</v>
      </c>
      <c r="M437" s="3">
        <v>20.72</v>
      </c>
      <c r="N437" s="29">
        <f t="shared" si="27"/>
        <v>0.1081584</v>
      </c>
      <c r="O437" s="3">
        <v>-27.65</v>
      </c>
      <c r="P437" s="3" t="str">
        <f ca="1">IF(COUNTIF(股期對照!A:A,持股比率!B437)=2,B437&amp;"-m",IF(COUNTIF(股期對照!A:A,持股比率!B437)=1,B437&amp;"-F",B437))</f>
        <v>普安</v>
      </c>
      <c r="Q437" s="3" t="s">
        <v>6624</v>
      </c>
      <c r="T437" s="1" t="s">
        <v>431</v>
      </c>
      <c r="U437" s="1" t="s">
        <v>2193</v>
      </c>
      <c r="V437" s="1">
        <v>18.920000000000002</v>
      </c>
      <c r="W437" s="1">
        <v>0.2</v>
      </c>
      <c r="X437" s="1">
        <v>0.01</v>
      </c>
      <c r="Y437" s="1">
        <v>14.33</v>
      </c>
      <c r="Z437" s="1">
        <v>66.539999999999992</v>
      </c>
      <c r="AA437" s="1">
        <v>437</v>
      </c>
      <c r="AB437" s="1">
        <v>2735515.38</v>
      </c>
      <c r="AC437" s="1">
        <v>522</v>
      </c>
      <c r="AD437" s="1">
        <v>182021</v>
      </c>
      <c r="AE437" s="1">
        <v>0.3</v>
      </c>
      <c r="AF437" s="1">
        <v>20.72</v>
      </c>
      <c r="AG437" s="1">
        <v>0.1081584</v>
      </c>
      <c r="AH437" s="1">
        <v>-27.65</v>
      </c>
      <c r="AI437" s="1" t="s">
        <v>2193</v>
      </c>
      <c r="AJ437" s="1" t="s">
        <v>3530</v>
      </c>
    </row>
    <row r="438" spans="1:36" x14ac:dyDescent="0.25">
      <c r="A438" s="2" t="s">
        <v>432</v>
      </c>
      <c r="B438" s="3" t="s">
        <v>5341</v>
      </c>
      <c r="C438" s="3">
        <v>33.19</v>
      </c>
      <c r="D438" s="3">
        <v>0</v>
      </c>
      <c r="E438" s="3">
        <v>0.01</v>
      </c>
      <c r="F438" s="1">
        <f>IF(INDEX(董監!D:D,H438)=0,INDEX(董監!C:C,H438),INDEX(董監!D:D,H438))</f>
        <v>23.71</v>
      </c>
      <c r="G438" s="1">
        <f t="shared" si="24"/>
        <v>43.09</v>
      </c>
      <c r="H438" s="1">
        <f>MATCH(持股比率!A438,董監!A:A,0)</f>
        <v>438</v>
      </c>
      <c r="I438" s="3">
        <v>191854.4</v>
      </c>
      <c r="J438" s="3">
        <v>-14</v>
      </c>
      <c r="K438" s="28">
        <f t="shared" si="25"/>
        <v>8267</v>
      </c>
      <c r="L438" s="27">
        <f t="shared" si="26"/>
        <v>-0.2</v>
      </c>
      <c r="M438" s="3">
        <v>58.05</v>
      </c>
      <c r="N438" s="29">
        <f t="shared" si="27"/>
        <v>-8.1269999999999988E-3</v>
      </c>
      <c r="O438" s="3">
        <v>1.03</v>
      </c>
      <c r="P438" s="3" t="str">
        <f ca="1">IF(COUNTIF(股期對照!A:A,持股比率!B438)=2,B438&amp;"-m",IF(COUNTIF(股期對照!A:A,持股比率!B438)=1,B438&amp;"-F",B438))</f>
        <v>卓越</v>
      </c>
      <c r="Q438" s="3" t="s">
        <v>6635</v>
      </c>
      <c r="T438" s="1" t="s">
        <v>432</v>
      </c>
      <c r="U438" s="1" t="s">
        <v>2194</v>
      </c>
      <c r="V438" s="1">
        <v>33.19</v>
      </c>
      <c r="W438" s="1">
        <v>0</v>
      </c>
      <c r="X438" s="1">
        <v>0.01</v>
      </c>
      <c r="Y438" s="1">
        <v>23.71</v>
      </c>
      <c r="Z438" s="1">
        <v>43.09</v>
      </c>
      <c r="AA438" s="1">
        <v>438</v>
      </c>
      <c r="AB438" s="1">
        <v>191854.4</v>
      </c>
      <c r="AC438" s="1">
        <v>-14</v>
      </c>
      <c r="AD438" s="1">
        <v>8267</v>
      </c>
      <c r="AE438" s="1">
        <v>-0.2</v>
      </c>
      <c r="AF438" s="1">
        <v>58.05</v>
      </c>
      <c r="AG438" s="1">
        <v>-8.1269999999999988E-3</v>
      </c>
      <c r="AH438" s="1">
        <v>1.03</v>
      </c>
      <c r="AI438" s="1" t="s">
        <v>2194</v>
      </c>
      <c r="AJ438" s="1" t="s">
        <v>3516</v>
      </c>
    </row>
    <row r="439" spans="1:36" x14ac:dyDescent="0.25">
      <c r="A439" s="2" t="s">
        <v>433</v>
      </c>
      <c r="B439" s="3" t="s">
        <v>5342</v>
      </c>
      <c r="C439" s="3">
        <v>2.96</v>
      </c>
      <c r="D439" s="3">
        <v>0.04</v>
      </c>
      <c r="E439" s="3">
        <v>0.17</v>
      </c>
      <c r="F439" s="1">
        <f>IF(INDEX(董監!D:D,H439)=0,INDEX(董監!C:C,H439),INDEX(董監!D:D,H439))</f>
        <v>24.44</v>
      </c>
      <c r="G439" s="1">
        <f t="shared" si="24"/>
        <v>72.39</v>
      </c>
      <c r="H439" s="1">
        <f>MATCH(持股比率!A439,董監!A:A,0)</f>
        <v>439</v>
      </c>
      <c r="I439" s="3">
        <v>1187984.6299999999</v>
      </c>
      <c r="J439" s="3">
        <v>1266</v>
      </c>
      <c r="K439" s="28">
        <f t="shared" si="25"/>
        <v>85998</v>
      </c>
      <c r="L439" s="27">
        <f t="shared" si="26"/>
        <v>1.5</v>
      </c>
      <c r="M439" s="3">
        <v>28.38</v>
      </c>
      <c r="N439" s="29">
        <f t="shared" si="27"/>
        <v>0.35929080000000002</v>
      </c>
      <c r="O439" s="3">
        <v>1.2</v>
      </c>
      <c r="P439" s="3" t="str">
        <f ca="1">IF(COUNTIF(股期對照!A:A,持股比率!B439)=2,B439&amp;"-m",IF(COUNTIF(股期對照!A:A,持股比率!B439)=1,B439&amp;"-F",B439))</f>
        <v>怡利電</v>
      </c>
      <c r="Q439" s="3" t="s">
        <v>4741</v>
      </c>
      <c r="T439" s="1" t="s">
        <v>433</v>
      </c>
      <c r="U439" s="1" t="s">
        <v>2195</v>
      </c>
      <c r="V439" s="1">
        <v>2.96</v>
      </c>
      <c r="W439" s="1">
        <v>0.04</v>
      </c>
      <c r="X439" s="1">
        <v>0.17</v>
      </c>
      <c r="Y439" s="1">
        <v>24.44</v>
      </c>
      <c r="Z439" s="1">
        <v>72.39</v>
      </c>
      <c r="AA439" s="1">
        <v>439</v>
      </c>
      <c r="AB439" s="1">
        <v>1187984.6299999999</v>
      </c>
      <c r="AC439" s="1">
        <v>1266</v>
      </c>
      <c r="AD439" s="1">
        <v>85998</v>
      </c>
      <c r="AE439" s="1">
        <v>1.5</v>
      </c>
      <c r="AF439" s="1">
        <v>28.38</v>
      </c>
      <c r="AG439" s="1">
        <v>0.35929080000000002</v>
      </c>
      <c r="AH439" s="1">
        <v>1.2</v>
      </c>
      <c r="AI439" s="1" t="s">
        <v>2195</v>
      </c>
      <c r="AJ439" s="1" t="s">
        <v>3520</v>
      </c>
    </row>
    <row r="440" spans="1:36" x14ac:dyDescent="0.25">
      <c r="A440" s="2" t="s">
        <v>434</v>
      </c>
      <c r="B440" s="3" t="s">
        <v>4593</v>
      </c>
      <c r="C440" s="3">
        <v>14.32</v>
      </c>
      <c r="D440" s="3">
        <v>0.08</v>
      </c>
      <c r="E440" s="3">
        <v>5.74</v>
      </c>
      <c r="F440" s="1">
        <f>IF(INDEX(董監!D:D,H440)=0,INDEX(董監!C:C,H440),INDEX(董監!D:D,H440))</f>
        <v>6.75</v>
      </c>
      <c r="G440" s="1">
        <f t="shared" si="24"/>
        <v>73.11</v>
      </c>
      <c r="H440" s="1">
        <f>MATCH(持股比率!A440,董監!A:A,0)</f>
        <v>440</v>
      </c>
      <c r="I440" s="3">
        <v>8186443.8499999996</v>
      </c>
      <c r="J440" s="3">
        <v>489</v>
      </c>
      <c r="K440" s="28">
        <f t="shared" si="25"/>
        <v>598511</v>
      </c>
      <c r="L440" s="27">
        <f t="shared" si="26"/>
        <v>0.1</v>
      </c>
      <c r="M440" s="3">
        <v>34.909999999999997</v>
      </c>
      <c r="N440" s="29">
        <f t="shared" si="27"/>
        <v>0.17070989999999997</v>
      </c>
      <c r="O440" s="3">
        <v>-4.21</v>
      </c>
      <c r="P440" s="3" t="str">
        <f ca="1">IF(COUNTIF(股期對照!A:A,持股比率!B440)=2,B440&amp;"-m",IF(COUNTIF(股期對照!A:A,持股比率!B440)=1,B440&amp;"-F",B440))</f>
        <v>宏達電-F</v>
      </c>
      <c r="Q440" s="3" t="s">
        <v>6636</v>
      </c>
      <c r="T440" s="1" t="s">
        <v>434</v>
      </c>
      <c r="U440" s="1" t="s">
        <v>2196</v>
      </c>
      <c r="V440" s="1">
        <v>14.32</v>
      </c>
      <c r="W440" s="1">
        <v>0.08</v>
      </c>
      <c r="X440" s="1">
        <v>5.74</v>
      </c>
      <c r="Y440" s="1">
        <v>6.75</v>
      </c>
      <c r="Z440" s="1">
        <v>73.11</v>
      </c>
      <c r="AA440" s="1">
        <v>440</v>
      </c>
      <c r="AB440" s="1">
        <v>8186443.8499999996</v>
      </c>
      <c r="AC440" s="1">
        <v>489</v>
      </c>
      <c r="AD440" s="1">
        <v>598511</v>
      </c>
      <c r="AE440" s="1">
        <v>0.1</v>
      </c>
      <c r="AF440" s="1">
        <v>34.909999999999997</v>
      </c>
      <c r="AG440" s="1">
        <v>0.17070989999999997</v>
      </c>
      <c r="AH440" s="1">
        <v>-4.21</v>
      </c>
      <c r="AI440" s="1" t="s">
        <v>4380</v>
      </c>
      <c r="AJ440" s="1" t="s">
        <v>3572</v>
      </c>
    </row>
    <row r="441" spans="1:36" x14ac:dyDescent="0.25">
      <c r="A441" s="2" t="s">
        <v>435</v>
      </c>
      <c r="B441" s="3" t="s">
        <v>4620</v>
      </c>
      <c r="C441" s="3">
        <v>8.3800000000000008</v>
      </c>
      <c r="D441" s="3">
        <v>0.2</v>
      </c>
      <c r="E441" s="3">
        <v>0.03</v>
      </c>
      <c r="F441" s="1">
        <f>IF(INDEX(董監!D:D,H441)=0,INDEX(董監!C:C,H441),INDEX(董監!D:D,H441))</f>
        <v>2.85</v>
      </c>
      <c r="G441" s="1">
        <f t="shared" si="24"/>
        <v>88.54</v>
      </c>
      <c r="H441" s="1">
        <f>MATCH(持股比率!A441,董監!A:A,0)</f>
        <v>441</v>
      </c>
      <c r="I441" s="3">
        <v>11595610.59</v>
      </c>
      <c r="J441" s="3">
        <v>123</v>
      </c>
      <c r="K441" s="28">
        <f t="shared" si="25"/>
        <v>1026675</v>
      </c>
      <c r="L441" s="27">
        <f t="shared" si="26"/>
        <v>0</v>
      </c>
      <c r="M441" s="3">
        <v>19.5</v>
      </c>
      <c r="N441" s="29">
        <f t="shared" si="27"/>
        <v>2.3984999999999999E-2</v>
      </c>
      <c r="O441" s="3">
        <v>-1.99</v>
      </c>
      <c r="P441" s="3" t="str">
        <f ca="1">IF(COUNTIF(股期對照!A:A,持股比率!B441)=2,B441&amp;"-m",IF(COUNTIF(股期對照!A:A,持股比率!B441)=1,B441&amp;"-F",B441))</f>
        <v>國建</v>
      </c>
      <c r="Q441" s="3" t="s">
        <v>6637</v>
      </c>
      <c r="T441" s="1" t="s">
        <v>435</v>
      </c>
      <c r="U441" s="1" t="s">
        <v>2197</v>
      </c>
      <c r="V441" s="1">
        <v>8.3800000000000008</v>
      </c>
      <c r="W441" s="1">
        <v>0.2</v>
      </c>
      <c r="X441" s="1">
        <v>0.03</v>
      </c>
      <c r="Y441" s="1">
        <v>2.85</v>
      </c>
      <c r="Z441" s="1">
        <v>88.54</v>
      </c>
      <c r="AA441" s="1">
        <v>441</v>
      </c>
      <c r="AB441" s="1">
        <v>11595610.59</v>
      </c>
      <c r="AC441" s="1">
        <v>123</v>
      </c>
      <c r="AD441" s="1">
        <v>1026675</v>
      </c>
      <c r="AE441" s="1">
        <v>0</v>
      </c>
      <c r="AF441" s="1">
        <v>19.5</v>
      </c>
      <c r="AG441" s="1">
        <v>2.3984999999999999E-2</v>
      </c>
      <c r="AH441" s="1">
        <v>-1.99</v>
      </c>
      <c r="AI441" s="1" t="s">
        <v>2197</v>
      </c>
      <c r="AJ441" s="1" t="s">
        <v>3519</v>
      </c>
    </row>
    <row r="442" spans="1:36" x14ac:dyDescent="0.25">
      <c r="A442" s="2" t="s">
        <v>436</v>
      </c>
      <c r="B442" s="3" t="s">
        <v>5343</v>
      </c>
      <c r="C442" s="3">
        <v>12.21</v>
      </c>
      <c r="D442" s="3">
        <v>0</v>
      </c>
      <c r="E442" s="3">
        <v>2.42</v>
      </c>
      <c r="F442" s="1">
        <f>IF(INDEX(董監!D:D,H442)=0,INDEX(董監!C:C,H442),INDEX(董監!D:D,H442))</f>
        <v>10.3</v>
      </c>
      <c r="G442" s="1">
        <f t="shared" si="24"/>
        <v>75.069999999999993</v>
      </c>
      <c r="H442" s="1">
        <f>MATCH(持股比率!A442,董監!A:A,0)</f>
        <v>442</v>
      </c>
      <c r="I442" s="3">
        <v>11800000</v>
      </c>
      <c r="J442" s="3">
        <v>-11627</v>
      </c>
      <c r="K442" s="28">
        <f t="shared" si="25"/>
        <v>885826</v>
      </c>
      <c r="L442" s="27">
        <f t="shared" si="26"/>
        <v>-1.3</v>
      </c>
      <c r="M442" s="3">
        <v>23.67</v>
      </c>
      <c r="N442" s="29">
        <f t="shared" si="27"/>
        <v>-2.7521109000000004</v>
      </c>
      <c r="O442" s="3">
        <v>-3.46</v>
      </c>
      <c r="P442" s="3" t="str">
        <f ca="1">IF(COUNTIF(股期對照!A:A,持股比率!B442)=2,B442&amp;"-m",IF(COUNTIF(股期對照!A:A,持股比率!B442)=1,B442&amp;"-F",B442))</f>
        <v>國產</v>
      </c>
      <c r="Q442" s="3" t="s">
        <v>6638</v>
      </c>
      <c r="T442" s="1" t="s">
        <v>436</v>
      </c>
      <c r="U442" s="1" t="s">
        <v>2198</v>
      </c>
      <c r="V442" s="1">
        <v>12.21</v>
      </c>
      <c r="W442" s="1">
        <v>0</v>
      </c>
      <c r="X442" s="1">
        <v>2.42</v>
      </c>
      <c r="Y442" s="1">
        <v>10.3</v>
      </c>
      <c r="Z442" s="1">
        <v>75.069999999999993</v>
      </c>
      <c r="AA442" s="1">
        <v>442</v>
      </c>
      <c r="AB442" s="1">
        <v>11800000</v>
      </c>
      <c r="AC442" s="1">
        <v>-11627</v>
      </c>
      <c r="AD442" s="1">
        <v>885826</v>
      </c>
      <c r="AE442" s="1">
        <v>-1.3</v>
      </c>
      <c r="AF442" s="1">
        <v>23.67</v>
      </c>
      <c r="AG442" s="1">
        <v>-2.7521109000000004</v>
      </c>
      <c r="AH442" s="1">
        <v>-3.46</v>
      </c>
      <c r="AI442" s="1" t="s">
        <v>2198</v>
      </c>
      <c r="AJ442" s="1" t="s">
        <v>3519</v>
      </c>
    </row>
    <row r="443" spans="1:36" x14ac:dyDescent="0.25">
      <c r="A443" s="2" t="s">
        <v>437</v>
      </c>
      <c r="B443" s="3" t="s">
        <v>5344</v>
      </c>
      <c r="C443" s="3">
        <v>6.09</v>
      </c>
      <c r="D443" s="3">
        <v>0</v>
      </c>
      <c r="E443" s="3">
        <v>0.02</v>
      </c>
      <c r="F443" s="1">
        <f>IF(INDEX(董監!D:D,H443)=0,INDEX(董監!C:C,H443),INDEX(董監!D:D,H443))</f>
        <v>7.43</v>
      </c>
      <c r="G443" s="1">
        <f t="shared" si="24"/>
        <v>86.460000000000008</v>
      </c>
      <c r="H443" s="1">
        <f>MATCH(持股比率!A443,董監!A:A,0)</f>
        <v>443</v>
      </c>
      <c r="I443" s="3">
        <v>3800000</v>
      </c>
      <c r="J443" s="3">
        <v>1077</v>
      </c>
      <c r="K443" s="28">
        <f t="shared" si="25"/>
        <v>328548</v>
      </c>
      <c r="L443" s="27">
        <f t="shared" si="26"/>
        <v>0.3</v>
      </c>
      <c r="M443" s="3">
        <v>30.68</v>
      </c>
      <c r="N443" s="29">
        <f t="shared" si="27"/>
        <v>0.33042359999999998</v>
      </c>
      <c r="O443" s="3">
        <v>-11.06</v>
      </c>
      <c r="P443" s="3" t="str">
        <f ca="1">IF(COUNTIF(股期對照!A:A,持股比率!B443)=2,B443&amp;"-m",IF(COUNTIF(股期對照!A:A,持股比率!B443)=1,B443&amp;"-F",B443))</f>
        <v>國揚</v>
      </c>
      <c r="Q443" s="3" t="s">
        <v>4774</v>
      </c>
      <c r="T443" s="1" t="s">
        <v>437</v>
      </c>
      <c r="U443" s="1" t="s">
        <v>2199</v>
      </c>
      <c r="V443" s="1">
        <v>6.09</v>
      </c>
      <c r="W443" s="1">
        <v>0</v>
      </c>
      <c r="X443" s="1">
        <v>0.02</v>
      </c>
      <c r="Y443" s="1">
        <v>7.43</v>
      </c>
      <c r="Z443" s="1">
        <v>86.460000000000008</v>
      </c>
      <c r="AA443" s="1">
        <v>443</v>
      </c>
      <c r="AB443" s="1">
        <v>3800000</v>
      </c>
      <c r="AC443" s="1">
        <v>1077</v>
      </c>
      <c r="AD443" s="1">
        <v>328548</v>
      </c>
      <c r="AE443" s="1">
        <v>0.3</v>
      </c>
      <c r="AF443" s="1">
        <v>30.68</v>
      </c>
      <c r="AG443" s="1">
        <v>0.33042359999999998</v>
      </c>
      <c r="AH443" s="1">
        <v>-11.06</v>
      </c>
      <c r="AI443" s="1" t="s">
        <v>2199</v>
      </c>
      <c r="AJ443" s="1" t="s">
        <v>3519</v>
      </c>
    </row>
    <row r="444" spans="1:36" x14ac:dyDescent="0.25">
      <c r="A444" s="2" t="s">
        <v>438</v>
      </c>
      <c r="B444" s="3" t="s">
        <v>5345</v>
      </c>
      <c r="C444" s="3">
        <v>3.5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24"/>
        <v>91.18</v>
      </c>
      <c r="H444" s="1">
        <f>MATCH(持股比率!A444,董監!A:A,0)</f>
        <v>444</v>
      </c>
      <c r="I444" s="3">
        <v>3870000</v>
      </c>
      <c r="J444" s="3">
        <v>-190</v>
      </c>
      <c r="K444" s="28">
        <f t="shared" si="25"/>
        <v>352867</v>
      </c>
      <c r="L444" s="27">
        <f t="shared" si="26"/>
        <v>-0.1</v>
      </c>
      <c r="M444" s="3">
        <v>10.08</v>
      </c>
      <c r="N444" s="29">
        <f t="shared" si="27"/>
        <v>-1.9151999999999999E-2</v>
      </c>
      <c r="O444" s="3">
        <v>-5.53</v>
      </c>
      <c r="P444" s="3" t="str">
        <f ca="1">IF(COUNTIF(股期對照!A:A,持股比率!B444)=2,B444&amp;"-m",IF(COUNTIF(股期對照!A:A,持股比率!B444)=1,B444&amp;"-F",B444))</f>
        <v>太設</v>
      </c>
      <c r="Q444" s="3" t="s">
        <v>4774</v>
      </c>
      <c r="T444" s="1" t="s">
        <v>438</v>
      </c>
      <c r="U444" s="1" t="s">
        <v>2200</v>
      </c>
      <c r="V444" s="1">
        <v>3.5</v>
      </c>
      <c r="W444" s="1">
        <v>0</v>
      </c>
      <c r="X444" s="1">
        <v>0.03</v>
      </c>
      <c r="Y444" s="1">
        <v>5.29</v>
      </c>
      <c r="Z444" s="1">
        <v>91.18</v>
      </c>
      <c r="AA444" s="1">
        <v>444</v>
      </c>
      <c r="AB444" s="1">
        <v>3870000</v>
      </c>
      <c r="AC444" s="1">
        <v>-190</v>
      </c>
      <c r="AD444" s="1">
        <v>352867</v>
      </c>
      <c r="AE444" s="1">
        <v>-0.1</v>
      </c>
      <c r="AF444" s="1">
        <v>10.08</v>
      </c>
      <c r="AG444" s="1">
        <v>-1.9151999999999999E-2</v>
      </c>
      <c r="AH444" s="1">
        <v>-5.53</v>
      </c>
      <c r="AI444" s="1" t="s">
        <v>2200</v>
      </c>
      <c r="AJ444" s="1" t="s">
        <v>3519</v>
      </c>
    </row>
    <row r="445" spans="1:36" x14ac:dyDescent="0.25">
      <c r="A445" s="2" t="s">
        <v>439</v>
      </c>
      <c r="B445" s="3" t="s">
        <v>5346</v>
      </c>
      <c r="C445" s="3">
        <v>1.21</v>
      </c>
      <c r="D445" s="3">
        <v>0.59</v>
      </c>
      <c r="E445" s="3">
        <v>0</v>
      </c>
      <c r="F445" s="1">
        <f>IF(INDEX(董監!D:D,H445)=0,INDEX(董監!C:C,H445),INDEX(董監!D:D,H445))</f>
        <v>16.68</v>
      </c>
      <c r="G445" s="1">
        <f t="shared" si="24"/>
        <v>81.52</v>
      </c>
      <c r="H445" s="1">
        <f>MATCH(持股比率!A445,董監!A:A,0)</f>
        <v>445</v>
      </c>
      <c r="I445" s="3">
        <v>2245505.2999999998</v>
      </c>
      <c r="J445" s="3">
        <v>157</v>
      </c>
      <c r="K445" s="28">
        <f t="shared" si="25"/>
        <v>183054</v>
      </c>
      <c r="L445" s="27">
        <f t="shared" si="26"/>
        <v>0.1</v>
      </c>
      <c r="M445" s="3">
        <v>18.940000000000001</v>
      </c>
      <c r="N445" s="29">
        <f t="shared" si="27"/>
        <v>2.9735800000000003E-2</v>
      </c>
      <c r="O445" s="3">
        <v>-1.76</v>
      </c>
      <c r="P445" s="3" t="str">
        <f ca="1">IF(COUNTIF(股期對照!A:A,持股比率!B445)=2,B445&amp;"-m",IF(COUNTIF(股期對照!A:A,持股比率!B445)=1,B445&amp;"-F",B445))</f>
        <v>全坤建</v>
      </c>
      <c r="Q445" s="3" t="s">
        <v>6637</v>
      </c>
      <c r="T445" s="1" t="s">
        <v>439</v>
      </c>
      <c r="U445" s="1" t="s">
        <v>2201</v>
      </c>
      <c r="V445" s="1">
        <v>1.21</v>
      </c>
      <c r="W445" s="1">
        <v>0.59</v>
      </c>
      <c r="X445" s="1">
        <v>0</v>
      </c>
      <c r="Y445" s="1">
        <v>16.68</v>
      </c>
      <c r="Z445" s="1">
        <v>81.52</v>
      </c>
      <c r="AA445" s="1">
        <v>445</v>
      </c>
      <c r="AB445" s="1">
        <v>2245505.2999999998</v>
      </c>
      <c r="AC445" s="1">
        <v>157</v>
      </c>
      <c r="AD445" s="1">
        <v>183054</v>
      </c>
      <c r="AE445" s="1">
        <v>0.1</v>
      </c>
      <c r="AF445" s="1">
        <v>18.940000000000001</v>
      </c>
      <c r="AG445" s="1">
        <v>2.9735800000000003E-2</v>
      </c>
      <c r="AH445" s="1">
        <v>-1.76</v>
      </c>
      <c r="AI445" s="1" t="s">
        <v>2201</v>
      </c>
      <c r="AJ445" s="1" t="s">
        <v>3519</v>
      </c>
    </row>
    <row r="446" spans="1:36" x14ac:dyDescent="0.25">
      <c r="A446" s="2" t="s">
        <v>440</v>
      </c>
      <c r="B446" s="3" t="s">
        <v>4621</v>
      </c>
      <c r="C446" s="3">
        <v>8.75</v>
      </c>
      <c r="D446" s="3">
        <v>0</v>
      </c>
      <c r="E446" s="3">
        <v>0.12</v>
      </c>
      <c r="F446" s="1">
        <f>IF(INDEX(董監!D:D,H446)=0,INDEX(董監!C:C,H446),INDEX(董監!D:D,H446))</f>
        <v>28.69</v>
      </c>
      <c r="G446" s="1">
        <f t="shared" si="24"/>
        <v>62.44</v>
      </c>
      <c r="H446" s="1">
        <f>MATCH(持股比率!A446,董監!A:A,0)</f>
        <v>446</v>
      </c>
      <c r="I446" s="3">
        <v>16233261.470000001</v>
      </c>
      <c r="J446" s="3">
        <v>-4451</v>
      </c>
      <c r="K446" s="28">
        <f t="shared" si="25"/>
        <v>1013605</v>
      </c>
      <c r="L446" s="27">
        <f t="shared" si="26"/>
        <v>-0.4</v>
      </c>
      <c r="M446" s="3">
        <v>11.5</v>
      </c>
      <c r="N446" s="29">
        <f t="shared" si="27"/>
        <v>-0.51186500000000001</v>
      </c>
      <c r="O446" s="3">
        <v>-8.85</v>
      </c>
      <c r="P446" s="3" t="str">
        <f ca="1">IF(COUNTIF(股期對照!A:A,持股比率!B446)=2,B446&amp;"-m",IF(COUNTIF(股期對照!A:A,持股比率!B446)=1,B446&amp;"-F",B446))</f>
        <v>太子</v>
      </c>
      <c r="Q446" s="3" t="s">
        <v>6639</v>
      </c>
      <c r="T446" s="1" t="s">
        <v>440</v>
      </c>
      <c r="U446" s="1" t="s">
        <v>2202</v>
      </c>
      <c r="V446" s="1">
        <v>8.75</v>
      </c>
      <c r="W446" s="1">
        <v>0</v>
      </c>
      <c r="X446" s="1">
        <v>0.12</v>
      </c>
      <c r="Y446" s="1">
        <v>28.69</v>
      </c>
      <c r="Z446" s="1">
        <v>62.44</v>
      </c>
      <c r="AA446" s="1">
        <v>446</v>
      </c>
      <c r="AB446" s="1">
        <v>16233261.470000001</v>
      </c>
      <c r="AC446" s="1">
        <v>-4451</v>
      </c>
      <c r="AD446" s="1">
        <v>1013605</v>
      </c>
      <c r="AE446" s="1">
        <v>-0.4</v>
      </c>
      <c r="AF446" s="1">
        <v>11.5</v>
      </c>
      <c r="AG446" s="1">
        <v>-0.51186500000000001</v>
      </c>
      <c r="AH446" s="1">
        <v>-8.85</v>
      </c>
      <c r="AI446" s="1" t="s">
        <v>2202</v>
      </c>
      <c r="AJ446" s="1" t="s">
        <v>3519</v>
      </c>
    </row>
    <row r="447" spans="1:36" x14ac:dyDescent="0.25">
      <c r="A447" s="2" t="s">
        <v>441</v>
      </c>
      <c r="B447" s="3" t="s">
        <v>5347</v>
      </c>
      <c r="C447" s="3">
        <v>1.88</v>
      </c>
      <c r="D447" s="3">
        <v>0.03</v>
      </c>
      <c r="E447" s="3">
        <v>1</v>
      </c>
      <c r="F447" s="1">
        <f>IF(INDEX(董監!D:D,H447)=0,INDEX(董監!C:C,H447),INDEX(董監!D:D,H447))</f>
        <v>24.26</v>
      </c>
      <c r="G447" s="1">
        <f t="shared" si="24"/>
        <v>72.83</v>
      </c>
      <c r="H447" s="1">
        <f>MATCH(持股比率!A447,董監!A:A,0)</f>
        <v>447</v>
      </c>
      <c r="I447" s="3">
        <v>3947292.78</v>
      </c>
      <c r="J447" s="3">
        <v>-934</v>
      </c>
      <c r="K447" s="28">
        <f t="shared" si="25"/>
        <v>287481</v>
      </c>
      <c r="L447" s="27">
        <f t="shared" si="26"/>
        <v>-0.3</v>
      </c>
      <c r="M447" s="3">
        <v>17.079999999999998</v>
      </c>
      <c r="N447" s="29">
        <f t="shared" si="27"/>
        <v>-0.15952719999999998</v>
      </c>
      <c r="O447" s="3">
        <v>1.35</v>
      </c>
      <c r="P447" s="3" t="str">
        <f ca="1">IF(COUNTIF(股期對照!A:A,持股比率!B447)=2,B447&amp;"-m",IF(COUNTIF(股期對照!A:A,持股比率!B447)=1,B447&amp;"-F",B447))</f>
        <v>龍邦</v>
      </c>
      <c r="Q447" s="3" t="s">
        <v>4774</v>
      </c>
      <c r="T447" s="1" t="s">
        <v>441</v>
      </c>
      <c r="U447" s="1" t="s">
        <v>2203</v>
      </c>
      <c r="V447" s="1">
        <v>1.88</v>
      </c>
      <c r="W447" s="1">
        <v>0.03</v>
      </c>
      <c r="X447" s="1">
        <v>1</v>
      </c>
      <c r="Y447" s="1">
        <v>24.26</v>
      </c>
      <c r="Z447" s="1">
        <v>72.83</v>
      </c>
      <c r="AA447" s="1">
        <v>447</v>
      </c>
      <c r="AB447" s="1">
        <v>3947292.78</v>
      </c>
      <c r="AC447" s="1">
        <v>-934</v>
      </c>
      <c r="AD447" s="1">
        <v>287481</v>
      </c>
      <c r="AE447" s="1">
        <v>-0.3</v>
      </c>
      <c r="AF447" s="1">
        <v>17.079999999999998</v>
      </c>
      <c r="AG447" s="1">
        <v>-0.15952719999999998</v>
      </c>
      <c r="AH447" s="1">
        <v>1.35</v>
      </c>
      <c r="AI447" s="1" t="s">
        <v>2203</v>
      </c>
      <c r="AJ447" s="1" t="s">
        <v>3519</v>
      </c>
    </row>
    <row r="448" spans="1:36" x14ac:dyDescent="0.25">
      <c r="A448" s="2" t="s">
        <v>442</v>
      </c>
      <c r="B448" s="3" t="s">
        <v>5348</v>
      </c>
      <c r="C448" s="3">
        <v>11.3</v>
      </c>
      <c r="D448" s="3">
        <v>0.03</v>
      </c>
      <c r="E448" s="3">
        <v>0.25</v>
      </c>
      <c r="F448" s="1">
        <f>IF(INDEX(董監!D:D,H448)=0,INDEX(董監!C:C,H448),INDEX(董監!D:D,H448))</f>
        <v>11.68</v>
      </c>
      <c r="G448" s="1">
        <f t="shared" si="24"/>
        <v>76.740000000000009</v>
      </c>
      <c r="H448" s="1">
        <f>MATCH(持股比率!A448,董監!A:A,0)</f>
        <v>448</v>
      </c>
      <c r="I448" s="3">
        <v>15308998.220000001</v>
      </c>
      <c r="J448" s="3">
        <v>-1030</v>
      </c>
      <c r="K448" s="28">
        <f t="shared" si="25"/>
        <v>1174813</v>
      </c>
      <c r="L448" s="27">
        <f t="shared" si="26"/>
        <v>-0.1</v>
      </c>
      <c r="M448" s="3">
        <v>8.86</v>
      </c>
      <c r="N448" s="29">
        <f t="shared" si="27"/>
        <v>-9.1257999999999992E-2</v>
      </c>
      <c r="O448" s="3">
        <v>-10.35</v>
      </c>
      <c r="P448" s="3" t="str">
        <f ca="1">IF(COUNTIF(股期對照!A:A,持股比率!B448)=2,B448&amp;"-m",IF(COUNTIF(股期對照!A:A,持股比率!B448)=1,B448&amp;"-F",B448))</f>
        <v>中工-F</v>
      </c>
      <c r="Q448" s="3" t="s">
        <v>4774</v>
      </c>
      <c r="T448" s="1" t="s">
        <v>442</v>
      </c>
      <c r="U448" s="1" t="s">
        <v>2204</v>
      </c>
      <c r="V448" s="1">
        <v>11.3</v>
      </c>
      <c r="W448" s="1">
        <v>0.03</v>
      </c>
      <c r="X448" s="1">
        <v>0.25</v>
      </c>
      <c r="Y448" s="1">
        <v>11.68</v>
      </c>
      <c r="Z448" s="1">
        <v>76.740000000000009</v>
      </c>
      <c r="AA448" s="1">
        <v>448</v>
      </c>
      <c r="AB448" s="1">
        <v>15308998.220000001</v>
      </c>
      <c r="AC448" s="1">
        <v>-1030</v>
      </c>
      <c r="AD448" s="1">
        <v>1174813</v>
      </c>
      <c r="AE448" s="1">
        <v>-0.1</v>
      </c>
      <c r="AF448" s="1">
        <v>8.86</v>
      </c>
      <c r="AG448" s="1">
        <v>-9.1257999999999992E-2</v>
      </c>
      <c r="AH448" s="1">
        <v>-10.35</v>
      </c>
      <c r="AI448" s="1" t="s">
        <v>4381</v>
      </c>
      <c r="AJ448" s="1" t="s">
        <v>3519</v>
      </c>
    </row>
    <row r="449" spans="1:36" x14ac:dyDescent="0.25">
      <c r="A449" s="2" t="s">
        <v>443</v>
      </c>
      <c r="B449" s="3" t="s">
        <v>5349</v>
      </c>
      <c r="C449" s="3">
        <v>1.73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90.81</v>
      </c>
      <c r="H449" s="1">
        <f>MATCH(持股比率!A449,董監!A:A,0)</f>
        <v>449</v>
      </c>
      <c r="I449" s="3">
        <v>2262784.5699999998</v>
      </c>
      <c r="J449" s="3">
        <v>85</v>
      </c>
      <c r="K449" s="28">
        <f t="shared" si="25"/>
        <v>205483</v>
      </c>
      <c r="L449" s="27">
        <f t="shared" si="26"/>
        <v>0</v>
      </c>
      <c r="M449" s="3">
        <v>5.5</v>
      </c>
      <c r="N449" s="29">
        <f t="shared" si="27"/>
        <v>4.6750000000000003E-3</v>
      </c>
      <c r="O449" s="3">
        <v>-6</v>
      </c>
      <c r="P449" s="3" t="str">
        <f ca="1">IF(COUNTIF(股期對照!A:A,持股比率!B449)=2,B449&amp;"-m",IF(COUNTIF(股期對照!A:A,持股比率!B449)=1,B449&amp;"-F",B449))</f>
        <v>新建</v>
      </c>
      <c r="Q449" s="3" t="s">
        <v>6637</v>
      </c>
      <c r="T449" s="1" t="s">
        <v>443</v>
      </c>
      <c r="U449" s="1" t="s">
        <v>2205</v>
      </c>
      <c r="V449" s="1">
        <v>1.73</v>
      </c>
      <c r="W449" s="1">
        <v>0</v>
      </c>
      <c r="X449" s="1">
        <v>0.11</v>
      </c>
      <c r="Y449" s="1">
        <v>7.35</v>
      </c>
      <c r="Z449" s="1">
        <v>90.81</v>
      </c>
      <c r="AA449" s="1">
        <v>449</v>
      </c>
      <c r="AB449" s="1">
        <v>2262784.5699999998</v>
      </c>
      <c r="AC449" s="1">
        <v>85</v>
      </c>
      <c r="AD449" s="1">
        <v>205483</v>
      </c>
      <c r="AE449" s="1">
        <v>0</v>
      </c>
      <c r="AF449" s="1">
        <v>5.5</v>
      </c>
      <c r="AG449" s="1">
        <v>4.6750000000000003E-3</v>
      </c>
      <c r="AH449" s="1">
        <v>-6</v>
      </c>
      <c r="AI449" s="1" t="s">
        <v>2205</v>
      </c>
      <c r="AJ449" s="1" t="s">
        <v>3519</v>
      </c>
    </row>
    <row r="450" spans="1:36" x14ac:dyDescent="0.25">
      <c r="A450" s="2" t="s">
        <v>444</v>
      </c>
      <c r="B450" s="3" t="s">
        <v>5350</v>
      </c>
      <c r="C450" s="3">
        <v>17.68</v>
      </c>
      <c r="D450" s="3">
        <v>1.46</v>
      </c>
      <c r="E450" s="3">
        <v>0.08</v>
      </c>
      <c r="F450" s="1">
        <f>IF(INDEX(董監!D:D,H450)=0,INDEX(董監!C:C,H450),INDEX(董監!D:D,H450))</f>
        <v>19.12</v>
      </c>
      <c r="G450" s="1">
        <f t="shared" si="24"/>
        <v>61.66</v>
      </c>
      <c r="H450" s="1">
        <f>MATCH(持股比率!A450,董監!A:A,0)</f>
        <v>450</v>
      </c>
      <c r="I450" s="3">
        <v>5037910</v>
      </c>
      <c r="J450" s="3">
        <v>-9996</v>
      </c>
      <c r="K450" s="28">
        <f t="shared" si="25"/>
        <v>310638</v>
      </c>
      <c r="L450" s="27">
        <f t="shared" si="26"/>
        <v>-3.2</v>
      </c>
      <c r="M450" s="3">
        <v>36.92</v>
      </c>
      <c r="N450" s="29">
        <f t="shared" si="27"/>
        <v>-3.6905231999999999</v>
      </c>
      <c r="O450" s="3">
        <v>-6.78</v>
      </c>
      <c r="P450" s="3" t="str">
        <f ca="1">IF(COUNTIF(股期對照!A:A,持股比率!B450)=2,B450&amp;"-m",IF(COUNTIF(股期對照!A:A,持股比率!B450)=1,B450&amp;"-F",B450))</f>
        <v>冠德-F</v>
      </c>
      <c r="Q450" s="3" t="s">
        <v>4774</v>
      </c>
      <c r="T450" s="1" t="s">
        <v>444</v>
      </c>
      <c r="U450" s="1" t="s">
        <v>2206</v>
      </c>
      <c r="V450" s="1">
        <v>17.68</v>
      </c>
      <c r="W450" s="1">
        <v>1.46</v>
      </c>
      <c r="X450" s="1">
        <v>0.08</v>
      </c>
      <c r="Y450" s="1">
        <v>19.12</v>
      </c>
      <c r="Z450" s="1">
        <v>61.66</v>
      </c>
      <c r="AA450" s="1">
        <v>450</v>
      </c>
      <c r="AB450" s="1">
        <v>5037910</v>
      </c>
      <c r="AC450" s="1">
        <v>-9996</v>
      </c>
      <c r="AD450" s="1">
        <v>310638</v>
      </c>
      <c r="AE450" s="1">
        <v>-3.2</v>
      </c>
      <c r="AF450" s="1">
        <v>36.92</v>
      </c>
      <c r="AG450" s="1">
        <v>-3.6905231999999999</v>
      </c>
      <c r="AH450" s="1">
        <v>-6.78</v>
      </c>
      <c r="AI450" s="1" t="s">
        <v>4382</v>
      </c>
      <c r="AJ450" s="1" t="s">
        <v>3519</v>
      </c>
    </row>
    <row r="451" spans="1:36" x14ac:dyDescent="0.25">
      <c r="A451" s="2" t="s">
        <v>445</v>
      </c>
      <c r="B451" s="3" t="s">
        <v>5351</v>
      </c>
      <c r="C451" s="3">
        <v>1.4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84.8</v>
      </c>
      <c r="H451" s="1">
        <f>MATCH(持股比率!A451,董監!A:A,0)</f>
        <v>451</v>
      </c>
      <c r="I451" s="3">
        <v>3711930.98</v>
      </c>
      <c r="J451" s="3">
        <v>-347</v>
      </c>
      <c r="K451" s="28">
        <f t="shared" si="25"/>
        <v>314772</v>
      </c>
      <c r="L451" s="27">
        <f t="shared" si="26"/>
        <v>-0.1</v>
      </c>
      <c r="M451" s="3">
        <v>35.06</v>
      </c>
      <c r="N451" s="29">
        <f t="shared" si="27"/>
        <v>-0.12165820000000002</v>
      </c>
      <c r="O451" s="3">
        <v>-2.36</v>
      </c>
      <c r="P451" s="3" t="str">
        <f ca="1">IF(COUNTIF(股期對照!A:A,持股比率!B451)=2,B451&amp;"-m",IF(COUNTIF(股期對照!A:A,持股比率!B451)=1,B451&amp;"-F",B451))</f>
        <v>京城</v>
      </c>
      <c r="Q451" s="3" t="s">
        <v>4774</v>
      </c>
      <c r="T451" s="1" t="s">
        <v>445</v>
      </c>
      <c r="U451" s="1" t="s">
        <v>2207</v>
      </c>
      <c r="V451" s="1">
        <v>1.4</v>
      </c>
      <c r="W451" s="1">
        <v>0.04</v>
      </c>
      <c r="X451" s="1">
        <v>0.01</v>
      </c>
      <c r="Y451" s="1">
        <v>13.75</v>
      </c>
      <c r="Z451" s="1">
        <v>84.8</v>
      </c>
      <c r="AA451" s="1">
        <v>451</v>
      </c>
      <c r="AB451" s="1">
        <v>3711930.98</v>
      </c>
      <c r="AC451" s="1">
        <v>-347</v>
      </c>
      <c r="AD451" s="1">
        <v>314772</v>
      </c>
      <c r="AE451" s="1">
        <v>-0.1</v>
      </c>
      <c r="AF451" s="1">
        <v>35.06</v>
      </c>
      <c r="AG451" s="1">
        <v>-0.12165820000000002</v>
      </c>
      <c r="AH451" s="1">
        <v>-2.36</v>
      </c>
      <c r="AI451" s="1" t="s">
        <v>2207</v>
      </c>
      <c r="AJ451" s="1" t="s">
        <v>3519</v>
      </c>
    </row>
    <row r="452" spans="1:36" x14ac:dyDescent="0.25">
      <c r="A452" s="2" t="s">
        <v>446</v>
      </c>
      <c r="B452" s="3" t="s">
        <v>5352</v>
      </c>
      <c r="C452" s="3">
        <v>29.25</v>
      </c>
      <c r="D452" s="3">
        <v>0</v>
      </c>
      <c r="E452" s="3">
        <v>0.05</v>
      </c>
      <c r="F452" s="1">
        <f>IF(INDEX(董監!D:D,H452)=0,INDEX(董監!C:C,H452),INDEX(董監!D:D,H452))</f>
        <v>25.43</v>
      </c>
      <c r="G452" s="1">
        <f t="shared" si="24"/>
        <v>45.269999999999996</v>
      </c>
      <c r="H452" s="1">
        <f>MATCH(持股比率!A452,董監!A:A,0)</f>
        <v>452</v>
      </c>
      <c r="I452" s="3">
        <v>2703060</v>
      </c>
      <c r="J452" s="3">
        <v>-22</v>
      </c>
      <c r="K452" s="28">
        <f t="shared" si="25"/>
        <v>122368</v>
      </c>
      <c r="L452" s="27">
        <f t="shared" si="26"/>
        <v>0</v>
      </c>
      <c r="M452" s="3">
        <v>22.6</v>
      </c>
      <c r="N452" s="29">
        <f t="shared" si="27"/>
        <v>-4.9720000000000007E-3</v>
      </c>
      <c r="O452" s="3">
        <v>-4.6100000000000003</v>
      </c>
      <c r="P452" s="3" t="str">
        <f ca="1">IF(COUNTIF(股期對照!A:A,持股比率!B452)=2,B452&amp;"-m",IF(COUNTIF(股期對照!A:A,持股比率!B452)=1,B452&amp;"-F",B452))</f>
        <v>宏璟</v>
      </c>
      <c r="Q452" s="3" t="s">
        <v>6640</v>
      </c>
      <c r="T452" s="1" t="s">
        <v>446</v>
      </c>
      <c r="U452" s="1" t="s">
        <v>2208</v>
      </c>
      <c r="V452" s="1">
        <v>29.25</v>
      </c>
      <c r="W452" s="1">
        <v>0</v>
      </c>
      <c r="X452" s="1">
        <v>0.05</v>
      </c>
      <c r="Y452" s="1">
        <v>25.43</v>
      </c>
      <c r="Z452" s="1">
        <v>45.269999999999996</v>
      </c>
      <c r="AA452" s="1">
        <v>452</v>
      </c>
      <c r="AB452" s="1">
        <v>2703060</v>
      </c>
      <c r="AC452" s="1">
        <v>-22</v>
      </c>
      <c r="AD452" s="1">
        <v>122368</v>
      </c>
      <c r="AE452" s="1">
        <v>0</v>
      </c>
      <c r="AF452" s="1">
        <v>22.6</v>
      </c>
      <c r="AG452" s="1">
        <v>-4.9720000000000007E-3</v>
      </c>
      <c r="AH452" s="1">
        <v>-4.6100000000000003</v>
      </c>
      <c r="AI452" s="1" t="s">
        <v>2208</v>
      </c>
      <c r="AJ452" s="1" t="s">
        <v>3519</v>
      </c>
    </row>
    <row r="453" spans="1:36" x14ac:dyDescent="0.25">
      <c r="A453" s="2" t="s">
        <v>447</v>
      </c>
      <c r="B453" s="3" t="s">
        <v>5353</v>
      </c>
      <c r="C453" s="3">
        <v>0.17</v>
      </c>
      <c r="D453" s="3">
        <v>0</v>
      </c>
      <c r="E453" s="3">
        <v>0.04</v>
      </c>
      <c r="F453" s="1">
        <f>IF(INDEX(董監!D:D,H453)=0,INDEX(董監!C:C,H453),INDEX(董監!D:D,H453))</f>
        <v>41.08</v>
      </c>
      <c r="G453" s="1">
        <f t="shared" si="24"/>
        <v>58.71</v>
      </c>
      <c r="H453" s="1">
        <f>MATCH(持股比率!A453,董監!A:A,0)</f>
        <v>453</v>
      </c>
      <c r="I453" s="3">
        <v>3299974.09</v>
      </c>
      <c r="J453" s="3">
        <v>-132</v>
      </c>
      <c r="K453" s="28">
        <f t="shared" si="25"/>
        <v>193741</v>
      </c>
      <c r="L453" s="27">
        <f t="shared" si="26"/>
        <v>-0.1</v>
      </c>
      <c r="M453" s="3">
        <v>21.92</v>
      </c>
      <c r="N453" s="29">
        <f t="shared" si="27"/>
        <v>-2.8934399999999999E-2</v>
      </c>
      <c r="O453" s="3">
        <v>-1.98</v>
      </c>
      <c r="P453" s="3" t="str">
        <f ca="1">IF(COUNTIF(股期對照!A:A,持股比率!B453)=2,B453&amp;"-m",IF(COUNTIF(股期對照!A:A,持股比率!B453)=1,B453&amp;"-F",B453))</f>
        <v>皇普</v>
      </c>
      <c r="Q453" s="3" t="s">
        <v>4774</v>
      </c>
      <c r="T453" s="1" t="s">
        <v>447</v>
      </c>
      <c r="U453" s="1" t="s">
        <v>2209</v>
      </c>
      <c r="V453" s="1">
        <v>0.17</v>
      </c>
      <c r="W453" s="1">
        <v>0</v>
      </c>
      <c r="X453" s="1">
        <v>0.04</v>
      </c>
      <c r="Y453" s="1">
        <v>41.08</v>
      </c>
      <c r="Z453" s="1">
        <v>58.71</v>
      </c>
      <c r="AA453" s="1">
        <v>453</v>
      </c>
      <c r="AB453" s="1">
        <v>3299974.09</v>
      </c>
      <c r="AC453" s="1">
        <v>-132</v>
      </c>
      <c r="AD453" s="1">
        <v>193741</v>
      </c>
      <c r="AE453" s="1">
        <v>-0.1</v>
      </c>
      <c r="AF453" s="1">
        <v>21.92</v>
      </c>
      <c r="AG453" s="1">
        <v>-2.8934399999999999E-2</v>
      </c>
      <c r="AH453" s="1">
        <v>-1.98</v>
      </c>
      <c r="AI453" s="1" t="s">
        <v>2209</v>
      </c>
      <c r="AJ453" s="1" t="s">
        <v>3519</v>
      </c>
    </row>
    <row r="454" spans="1:36" x14ac:dyDescent="0.25">
      <c r="A454" s="2" t="s">
        <v>448</v>
      </c>
      <c r="B454" s="3" t="s">
        <v>5354</v>
      </c>
      <c r="C454" s="3">
        <v>0.55000000000000004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96.11</v>
      </c>
      <c r="H454" s="1">
        <f>MATCH(持股比率!A454,董監!A:A,0)</f>
        <v>454</v>
      </c>
      <c r="I454" s="3">
        <v>5207524.66</v>
      </c>
      <c r="J454" s="3">
        <v>359</v>
      </c>
      <c r="K454" s="28">
        <f t="shared" si="25"/>
        <v>500495</v>
      </c>
      <c r="L454" s="27">
        <f t="shared" si="26"/>
        <v>0.1</v>
      </c>
      <c r="M454" s="3">
        <v>13.6</v>
      </c>
      <c r="N454" s="29">
        <f t="shared" si="27"/>
        <v>4.8823999999999999E-2</v>
      </c>
      <c r="O454" s="3">
        <v>0.72</v>
      </c>
      <c r="P454" s="3" t="str">
        <f ca="1">IF(COUNTIF(股期對照!A:A,持股比率!B454)=2,B454&amp;"-m",IF(COUNTIF(股期對照!A:A,持股比率!B454)=1,B454&amp;"-F",B454))</f>
        <v>華建</v>
      </c>
      <c r="Q454" s="3" t="s">
        <v>6547</v>
      </c>
      <c r="T454" s="1" t="s">
        <v>448</v>
      </c>
      <c r="U454" s="1" t="s">
        <v>2210</v>
      </c>
      <c r="V454" s="1">
        <v>0.55000000000000004</v>
      </c>
      <c r="W454" s="1">
        <v>0</v>
      </c>
      <c r="X454" s="1">
        <v>0</v>
      </c>
      <c r="Y454" s="1">
        <v>3.34</v>
      </c>
      <c r="Z454" s="1">
        <v>96.11</v>
      </c>
      <c r="AA454" s="1">
        <v>454</v>
      </c>
      <c r="AB454" s="1">
        <v>5207524.66</v>
      </c>
      <c r="AC454" s="1">
        <v>359</v>
      </c>
      <c r="AD454" s="1">
        <v>500495</v>
      </c>
      <c r="AE454" s="1">
        <v>0.1</v>
      </c>
      <c r="AF454" s="1">
        <v>13.6</v>
      </c>
      <c r="AG454" s="1">
        <v>4.8823999999999999E-2</v>
      </c>
      <c r="AH454" s="1">
        <v>0.72</v>
      </c>
      <c r="AI454" s="1" t="s">
        <v>2210</v>
      </c>
      <c r="AJ454" s="1" t="s">
        <v>3519</v>
      </c>
    </row>
    <row r="455" spans="1:36" x14ac:dyDescent="0.25">
      <c r="A455" s="2" t="s">
        <v>449</v>
      </c>
      <c r="B455" s="3" t="s">
        <v>5355</v>
      </c>
      <c r="C455" s="3">
        <v>10.6</v>
      </c>
      <c r="D455" s="3">
        <v>0.67</v>
      </c>
      <c r="E455" s="3">
        <v>0.01</v>
      </c>
      <c r="F455" s="1">
        <f>IF(INDEX(董監!D:D,H455)=0,INDEX(董監!C:C,H455),INDEX(董監!D:D,H455))</f>
        <v>6.75</v>
      </c>
      <c r="G455" s="1">
        <f t="shared" ref="G455:G518" si="28">100-SUM(C455:F455)</f>
        <v>81.97</v>
      </c>
      <c r="H455" s="1">
        <f>MATCH(持股比率!A455,董監!A:A,0)</f>
        <v>455</v>
      </c>
      <c r="I455" s="3">
        <v>4742279.7</v>
      </c>
      <c r="J455" s="3">
        <v>-3833</v>
      </c>
      <c r="K455" s="28">
        <f t="shared" ref="K455:K518" si="29">ROUND((I455/10)*(G455/100),0)</f>
        <v>388725</v>
      </c>
      <c r="L455" s="27">
        <f t="shared" ref="L455:L518" si="30">ROUND(J455/K455*100,1)</f>
        <v>-1</v>
      </c>
      <c r="M455" s="3">
        <v>19.43</v>
      </c>
      <c r="N455" s="29">
        <f t="shared" ref="N455:N518" si="31">M455*J455/100000</f>
        <v>-0.74475190000000002</v>
      </c>
      <c r="O455" s="3">
        <v>-7.49</v>
      </c>
      <c r="P455" s="3" t="str">
        <f ca="1">IF(COUNTIF(股期對照!A:A,持股比率!B455)=2,B455&amp;"-m",IF(COUNTIF(股期對照!A:A,持股比率!B455)=1,B455&amp;"-F",B455))</f>
        <v>宏盛</v>
      </c>
      <c r="Q455" s="3" t="s">
        <v>4774</v>
      </c>
      <c r="T455" s="1" t="s">
        <v>449</v>
      </c>
      <c r="U455" s="1" t="s">
        <v>2211</v>
      </c>
      <c r="V455" s="1">
        <v>10.6</v>
      </c>
      <c r="W455" s="1">
        <v>0.67</v>
      </c>
      <c r="X455" s="1">
        <v>0.01</v>
      </c>
      <c r="Y455" s="1">
        <v>6.75</v>
      </c>
      <c r="Z455" s="1">
        <v>81.97</v>
      </c>
      <c r="AA455" s="1">
        <v>455</v>
      </c>
      <c r="AB455" s="1">
        <v>4742279.7</v>
      </c>
      <c r="AC455" s="1">
        <v>-3833</v>
      </c>
      <c r="AD455" s="1">
        <v>388725</v>
      </c>
      <c r="AE455" s="1">
        <v>-1</v>
      </c>
      <c r="AF455" s="1">
        <v>19.43</v>
      </c>
      <c r="AG455" s="1">
        <v>-0.74475190000000002</v>
      </c>
      <c r="AH455" s="1">
        <v>-7.49</v>
      </c>
      <c r="AI455" s="1" t="s">
        <v>2211</v>
      </c>
      <c r="AJ455" s="1" t="s">
        <v>3519</v>
      </c>
    </row>
    <row r="456" spans="1:36" x14ac:dyDescent="0.25">
      <c r="A456" s="2" t="s">
        <v>450</v>
      </c>
      <c r="B456" s="3" t="s">
        <v>5356</v>
      </c>
      <c r="C456" s="3">
        <v>11.3</v>
      </c>
      <c r="D456" s="3">
        <v>0.05</v>
      </c>
      <c r="E456" s="3">
        <v>6.67</v>
      </c>
      <c r="F456" s="1">
        <f>IF(INDEX(董監!D:D,H456)=0,INDEX(董監!C:C,H456),INDEX(董監!D:D,H456))</f>
        <v>15.94</v>
      </c>
      <c r="G456" s="1">
        <f t="shared" si="28"/>
        <v>66.039999999999992</v>
      </c>
      <c r="H456" s="1">
        <f>MATCH(持股比率!A456,董監!A:A,0)</f>
        <v>456</v>
      </c>
      <c r="I456" s="3">
        <v>3339706.65</v>
      </c>
      <c r="J456" s="3">
        <v>-3560</v>
      </c>
      <c r="K456" s="28">
        <f t="shared" si="29"/>
        <v>220554</v>
      </c>
      <c r="L456" s="27">
        <f t="shared" si="30"/>
        <v>-1.6</v>
      </c>
      <c r="M456" s="3">
        <v>32.79</v>
      </c>
      <c r="N456" s="29">
        <f t="shared" si="31"/>
        <v>-1.167324</v>
      </c>
      <c r="O456" s="3">
        <v>-4.03</v>
      </c>
      <c r="P456" s="3" t="str">
        <f ca="1">IF(COUNTIF(股期對照!A:A,持股比率!B456)=2,B456&amp;"-m",IF(COUNTIF(股期對照!A:A,持股比率!B456)=1,B456&amp;"-F",B456))</f>
        <v>達欣工</v>
      </c>
      <c r="Q456" s="3" t="s">
        <v>4774</v>
      </c>
      <c r="T456" s="1" t="s">
        <v>450</v>
      </c>
      <c r="U456" s="1" t="s">
        <v>2212</v>
      </c>
      <c r="V456" s="1">
        <v>11.3</v>
      </c>
      <c r="W456" s="1">
        <v>0.05</v>
      </c>
      <c r="X456" s="1">
        <v>6.67</v>
      </c>
      <c r="Y456" s="1">
        <v>15.94</v>
      </c>
      <c r="Z456" s="1">
        <v>66.039999999999992</v>
      </c>
      <c r="AA456" s="1">
        <v>456</v>
      </c>
      <c r="AB456" s="1">
        <v>3339706.65</v>
      </c>
      <c r="AC456" s="1">
        <v>-3560</v>
      </c>
      <c r="AD456" s="1">
        <v>220554</v>
      </c>
      <c r="AE456" s="1">
        <v>-1.6</v>
      </c>
      <c r="AF456" s="1">
        <v>32.79</v>
      </c>
      <c r="AG456" s="1">
        <v>-1.167324</v>
      </c>
      <c r="AH456" s="1">
        <v>-4.03</v>
      </c>
      <c r="AI456" s="1" t="s">
        <v>2212</v>
      </c>
      <c r="AJ456" s="1" t="s">
        <v>3519</v>
      </c>
    </row>
    <row r="457" spans="1:36" x14ac:dyDescent="0.25">
      <c r="A457" s="2" t="s">
        <v>451</v>
      </c>
      <c r="B457" s="3" t="s">
        <v>5357</v>
      </c>
      <c r="C457" s="3">
        <v>10.1</v>
      </c>
      <c r="D457" s="3">
        <v>0.78</v>
      </c>
      <c r="E457" s="3">
        <v>0.27</v>
      </c>
      <c r="F457" s="1">
        <f>IF(INDEX(董監!D:D,H457)=0,INDEX(董監!C:C,H457),INDEX(董監!D:D,H457))</f>
        <v>35.799999999999997</v>
      </c>
      <c r="G457" s="1">
        <f t="shared" si="28"/>
        <v>53.050000000000004</v>
      </c>
      <c r="H457" s="1">
        <f>MATCH(持股比率!A457,董監!A:A,0)</f>
        <v>457</v>
      </c>
      <c r="I457" s="3">
        <v>3328086.52</v>
      </c>
      <c r="J457" s="3">
        <v>-1281</v>
      </c>
      <c r="K457" s="28">
        <f t="shared" si="29"/>
        <v>176555</v>
      </c>
      <c r="L457" s="27">
        <f t="shared" si="30"/>
        <v>-0.7</v>
      </c>
      <c r="M457" s="3">
        <v>21.25</v>
      </c>
      <c r="N457" s="29">
        <f t="shared" si="31"/>
        <v>-0.27221250000000002</v>
      </c>
      <c r="O457" s="3">
        <v>-5.27</v>
      </c>
      <c r="P457" s="3" t="str">
        <f ca="1">IF(COUNTIF(股期對照!A:A,持股比率!B457)=2,B457&amp;"-m",IF(COUNTIF(股期對照!A:A,持股比率!B457)=1,B457&amp;"-F",B457))</f>
        <v>宏普</v>
      </c>
      <c r="Q457" s="3" t="s">
        <v>6637</v>
      </c>
      <c r="T457" s="1" t="s">
        <v>451</v>
      </c>
      <c r="U457" s="1" t="s">
        <v>2213</v>
      </c>
      <c r="V457" s="1">
        <v>10.1</v>
      </c>
      <c r="W457" s="1">
        <v>0.78</v>
      </c>
      <c r="X457" s="1">
        <v>0.27</v>
      </c>
      <c r="Y457" s="1">
        <v>35.799999999999997</v>
      </c>
      <c r="Z457" s="1">
        <v>53.050000000000004</v>
      </c>
      <c r="AA457" s="1">
        <v>457</v>
      </c>
      <c r="AB457" s="1">
        <v>3328086.52</v>
      </c>
      <c r="AC457" s="1">
        <v>-1281</v>
      </c>
      <c r="AD457" s="1">
        <v>176555</v>
      </c>
      <c r="AE457" s="1">
        <v>-0.7</v>
      </c>
      <c r="AF457" s="1">
        <v>21.25</v>
      </c>
      <c r="AG457" s="1">
        <v>-0.27221250000000002</v>
      </c>
      <c r="AH457" s="1">
        <v>-5.27</v>
      </c>
      <c r="AI457" s="1" t="s">
        <v>2213</v>
      </c>
      <c r="AJ457" s="1" t="s">
        <v>3519</v>
      </c>
    </row>
    <row r="458" spans="1:36" x14ac:dyDescent="0.25">
      <c r="A458" s="2" t="s">
        <v>452</v>
      </c>
      <c r="B458" s="3" t="s">
        <v>5358</v>
      </c>
      <c r="C458" s="3">
        <v>1.58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75.510000000000005</v>
      </c>
      <c r="H458" s="1">
        <f>MATCH(持股比率!A458,董監!A:A,0)</f>
        <v>458</v>
      </c>
      <c r="I458" s="3">
        <v>3005577.95</v>
      </c>
      <c r="J458" s="3">
        <v>-754</v>
      </c>
      <c r="K458" s="28">
        <f t="shared" si="29"/>
        <v>226951</v>
      </c>
      <c r="L458" s="27">
        <f t="shared" si="30"/>
        <v>-0.3</v>
      </c>
      <c r="M458" s="3">
        <v>8.81</v>
      </c>
      <c r="N458" s="29">
        <f t="shared" si="31"/>
        <v>-6.6427400000000011E-2</v>
      </c>
      <c r="O458" s="3">
        <v>-4.68</v>
      </c>
      <c r="P458" s="3" t="str">
        <f ca="1">IF(COUNTIF(股期對照!A:A,持股比率!B458)=2,B458&amp;"-m",IF(COUNTIF(股期對照!A:A,持股比率!B458)=1,B458&amp;"-F",B458))</f>
        <v>聯上發</v>
      </c>
      <c r="Q458" s="3" t="s">
        <v>6637</v>
      </c>
      <c r="T458" s="1" t="s">
        <v>452</v>
      </c>
      <c r="U458" s="1" t="s">
        <v>2214</v>
      </c>
      <c r="V458" s="1">
        <v>1.58</v>
      </c>
      <c r="W458" s="1">
        <v>0</v>
      </c>
      <c r="X458" s="1">
        <v>0.08</v>
      </c>
      <c r="Y458" s="1">
        <v>22.83</v>
      </c>
      <c r="Z458" s="1">
        <v>75.510000000000005</v>
      </c>
      <c r="AA458" s="1">
        <v>458</v>
      </c>
      <c r="AB458" s="1">
        <v>3005577.95</v>
      </c>
      <c r="AC458" s="1">
        <v>-754</v>
      </c>
      <c r="AD458" s="1">
        <v>226951</v>
      </c>
      <c r="AE458" s="1">
        <v>-0.3</v>
      </c>
      <c r="AF458" s="1">
        <v>8.81</v>
      </c>
      <c r="AG458" s="1">
        <v>-6.6427400000000011E-2</v>
      </c>
      <c r="AH458" s="1">
        <v>-4.68</v>
      </c>
      <c r="AI458" s="1" t="s">
        <v>2214</v>
      </c>
      <c r="AJ458" s="1" t="s">
        <v>3519</v>
      </c>
    </row>
    <row r="459" spans="1:36" x14ac:dyDescent="0.25">
      <c r="A459" s="2" t="s">
        <v>453</v>
      </c>
      <c r="B459" s="3" t="s">
        <v>5359</v>
      </c>
      <c r="C459" s="3">
        <v>12.6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81.039999999999992</v>
      </c>
      <c r="H459" s="1">
        <f>MATCH(持股比率!A459,董監!A:A,0)</f>
        <v>459</v>
      </c>
      <c r="I459" s="3">
        <v>4384487.6399999997</v>
      </c>
      <c r="J459" s="3">
        <v>-2908</v>
      </c>
      <c r="K459" s="28">
        <f t="shared" si="29"/>
        <v>355319</v>
      </c>
      <c r="L459" s="27">
        <f t="shared" si="30"/>
        <v>-0.8</v>
      </c>
      <c r="M459" s="3">
        <v>9.6999999999999993</v>
      </c>
      <c r="N459" s="29">
        <f t="shared" si="31"/>
        <v>-0.28207599999999999</v>
      </c>
      <c r="O459" s="3">
        <v>-2.54</v>
      </c>
      <c r="P459" s="3" t="str">
        <f ca="1">IF(COUNTIF(股期對照!A:A,持股比率!B459)=2,B459&amp;"-m",IF(COUNTIF(股期對照!A:A,持股比率!B459)=1,B459&amp;"-F",B459))</f>
        <v>基泰</v>
      </c>
      <c r="Q459" s="3" t="s">
        <v>6637</v>
      </c>
      <c r="T459" s="1" t="s">
        <v>453</v>
      </c>
      <c r="U459" s="1" t="s">
        <v>2215</v>
      </c>
      <c r="V459" s="1">
        <v>12.6</v>
      </c>
      <c r="W459" s="1">
        <v>0.16</v>
      </c>
      <c r="X459" s="1">
        <v>0.06</v>
      </c>
      <c r="Y459" s="1">
        <v>6.14</v>
      </c>
      <c r="Z459" s="1">
        <v>81.039999999999992</v>
      </c>
      <c r="AA459" s="1">
        <v>459</v>
      </c>
      <c r="AB459" s="1">
        <v>4384487.6399999997</v>
      </c>
      <c r="AC459" s="1">
        <v>-2908</v>
      </c>
      <c r="AD459" s="1">
        <v>355319</v>
      </c>
      <c r="AE459" s="1">
        <v>-0.8</v>
      </c>
      <c r="AF459" s="1">
        <v>9.6999999999999993</v>
      </c>
      <c r="AG459" s="1">
        <v>-0.28207599999999999</v>
      </c>
      <c r="AH459" s="1">
        <v>-2.54</v>
      </c>
      <c r="AI459" s="1" t="s">
        <v>2215</v>
      </c>
      <c r="AJ459" s="1" t="s">
        <v>3519</v>
      </c>
    </row>
    <row r="460" spans="1:36" x14ac:dyDescent="0.25">
      <c r="A460" s="2" t="s">
        <v>454</v>
      </c>
      <c r="B460" s="3" t="s">
        <v>5360</v>
      </c>
      <c r="C460" s="3">
        <v>0.49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28"/>
        <v>79.31</v>
      </c>
      <c r="H460" s="1">
        <f>MATCH(持股比率!A460,董監!A:A,0)</f>
        <v>460</v>
      </c>
      <c r="I460" s="3">
        <v>5589173.0300000003</v>
      </c>
      <c r="J460" s="3">
        <v>-519</v>
      </c>
      <c r="K460" s="28">
        <f t="shared" si="29"/>
        <v>443277</v>
      </c>
      <c r="L460" s="27">
        <f t="shared" si="30"/>
        <v>-0.1</v>
      </c>
      <c r="M460" s="3">
        <v>31.24</v>
      </c>
      <c r="N460" s="29">
        <f t="shared" si="31"/>
        <v>-0.16213559999999999</v>
      </c>
      <c r="O460" s="3">
        <v>-1.25</v>
      </c>
      <c r="P460" s="3" t="str">
        <f ca="1">IF(COUNTIF(股期對照!A:A,持股比率!B460)=2,B460&amp;"-m",IF(COUNTIF(股期對照!A:A,持股比率!B460)=1,B460&amp;"-F",B460))</f>
        <v>櫻花建</v>
      </c>
      <c r="Q460" s="3" t="s">
        <v>6637</v>
      </c>
      <c r="T460" s="1" t="s">
        <v>454</v>
      </c>
      <c r="U460" s="1" t="s">
        <v>2216</v>
      </c>
      <c r="V460" s="1">
        <v>0.49</v>
      </c>
      <c r="W460" s="1">
        <v>0</v>
      </c>
      <c r="X460" s="1">
        <v>0.01</v>
      </c>
      <c r="Y460" s="1">
        <v>20.190000000000001</v>
      </c>
      <c r="Z460" s="1">
        <v>79.31</v>
      </c>
      <c r="AA460" s="1">
        <v>460</v>
      </c>
      <c r="AB460" s="1">
        <v>5589173.0300000003</v>
      </c>
      <c r="AC460" s="1">
        <v>-519</v>
      </c>
      <c r="AD460" s="1">
        <v>443277</v>
      </c>
      <c r="AE460" s="1">
        <v>-0.1</v>
      </c>
      <c r="AF460" s="1">
        <v>31.24</v>
      </c>
      <c r="AG460" s="1">
        <v>-0.16213559999999999</v>
      </c>
      <c r="AH460" s="1">
        <v>-1.25</v>
      </c>
      <c r="AI460" s="1" t="s">
        <v>2216</v>
      </c>
      <c r="AJ460" s="1" t="s">
        <v>3519</v>
      </c>
    </row>
    <row r="461" spans="1:36" x14ac:dyDescent="0.25">
      <c r="A461" s="2" t="s">
        <v>455</v>
      </c>
      <c r="B461" s="3" t="s">
        <v>5361</v>
      </c>
      <c r="C461" s="3">
        <v>0.26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28"/>
        <v>56.11</v>
      </c>
      <c r="H461" s="1">
        <f>MATCH(持股比率!A461,董監!A:A,0)</f>
        <v>461</v>
      </c>
      <c r="I461" s="3">
        <v>1466000</v>
      </c>
      <c r="J461" s="3">
        <v>-148</v>
      </c>
      <c r="K461" s="28">
        <f t="shared" si="29"/>
        <v>82257</v>
      </c>
      <c r="L461" s="27">
        <f t="shared" si="30"/>
        <v>-0.2</v>
      </c>
      <c r="M461" s="3">
        <v>72.72</v>
      </c>
      <c r="N461" s="29">
        <f t="shared" si="31"/>
        <v>-0.1076256</v>
      </c>
      <c r="O461" s="3">
        <v>-1.31</v>
      </c>
      <c r="P461" s="3" t="str">
        <f ca="1">IF(COUNTIF(股期對照!A:A,持股比率!B461)=2,B461&amp;"-m",IF(COUNTIF(股期對照!A:A,持股比率!B461)=1,B461&amp;"-F",B461))</f>
        <v>愛山林</v>
      </c>
      <c r="Q461" s="3" t="s">
        <v>6640</v>
      </c>
      <c r="T461" s="1" t="s">
        <v>455</v>
      </c>
      <c r="U461" s="1" t="s">
        <v>2217</v>
      </c>
      <c r="V461" s="1">
        <v>0.26</v>
      </c>
      <c r="W461" s="1">
        <v>0</v>
      </c>
      <c r="X461" s="1">
        <v>0.03</v>
      </c>
      <c r="Y461" s="1">
        <v>43.6</v>
      </c>
      <c r="Z461" s="1">
        <v>56.11</v>
      </c>
      <c r="AA461" s="1">
        <v>461</v>
      </c>
      <c r="AB461" s="1">
        <v>1466000</v>
      </c>
      <c r="AC461" s="1">
        <v>-148</v>
      </c>
      <c r="AD461" s="1">
        <v>82257</v>
      </c>
      <c r="AE461" s="1">
        <v>-0.2</v>
      </c>
      <c r="AF461" s="1">
        <v>72.72</v>
      </c>
      <c r="AG461" s="1">
        <v>-0.1076256</v>
      </c>
      <c r="AH461" s="1">
        <v>-1.31</v>
      </c>
      <c r="AI461" s="1" t="s">
        <v>2217</v>
      </c>
      <c r="AJ461" s="1" t="s">
        <v>3519</v>
      </c>
    </row>
    <row r="462" spans="1:36" x14ac:dyDescent="0.25">
      <c r="A462" s="2" t="s">
        <v>456</v>
      </c>
      <c r="B462" s="3" t="s">
        <v>5362</v>
      </c>
      <c r="C462" s="3">
        <v>13.91</v>
      </c>
      <c r="D462" s="3">
        <v>4.17</v>
      </c>
      <c r="E462" s="3">
        <v>3.44</v>
      </c>
      <c r="F462" s="1">
        <f>IF(INDEX(董監!D:D,H462)=0,INDEX(董監!C:C,H462),INDEX(董監!D:D,H462))</f>
        <v>5.15</v>
      </c>
      <c r="G462" s="1">
        <f t="shared" si="28"/>
        <v>73.33</v>
      </c>
      <c r="H462" s="1">
        <f>MATCH(持股比率!A462,董監!A:A,0)</f>
        <v>462</v>
      </c>
      <c r="I462" s="3">
        <v>12909636.17</v>
      </c>
      <c r="J462" s="3">
        <v>-7364</v>
      </c>
      <c r="K462" s="28">
        <f t="shared" si="29"/>
        <v>946664</v>
      </c>
      <c r="L462" s="27">
        <f t="shared" si="30"/>
        <v>-0.8</v>
      </c>
      <c r="M462" s="3">
        <v>42.28</v>
      </c>
      <c r="N462" s="29">
        <f t="shared" si="31"/>
        <v>-3.1134991999999997</v>
      </c>
      <c r="O462" s="3">
        <v>-4.91</v>
      </c>
      <c r="P462" s="3" t="str">
        <f ca="1">IF(COUNTIF(股期對照!A:A,持股比率!B462)=2,B462&amp;"-m",IF(COUNTIF(股期對照!A:A,持股比率!B462)=1,B462&amp;"-F",B462))</f>
        <v>興富發-F</v>
      </c>
      <c r="Q462" s="3" t="s">
        <v>4774</v>
      </c>
      <c r="T462" s="1" t="s">
        <v>456</v>
      </c>
      <c r="U462" s="1" t="s">
        <v>2218</v>
      </c>
      <c r="V462" s="1">
        <v>13.91</v>
      </c>
      <c r="W462" s="1">
        <v>4.17</v>
      </c>
      <c r="X462" s="1">
        <v>3.44</v>
      </c>
      <c r="Y462" s="1">
        <v>5.15</v>
      </c>
      <c r="Z462" s="1">
        <v>73.33</v>
      </c>
      <c r="AA462" s="1">
        <v>462</v>
      </c>
      <c r="AB462" s="1">
        <v>12909636.17</v>
      </c>
      <c r="AC462" s="1">
        <v>-7364</v>
      </c>
      <c r="AD462" s="1">
        <v>946664</v>
      </c>
      <c r="AE462" s="1">
        <v>-0.8</v>
      </c>
      <c r="AF462" s="1">
        <v>42.28</v>
      </c>
      <c r="AG462" s="1">
        <v>-3.1134991999999997</v>
      </c>
      <c r="AH462" s="1">
        <v>-4.91</v>
      </c>
      <c r="AI462" s="1" t="s">
        <v>4383</v>
      </c>
      <c r="AJ462" s="1" t="s">
        <v>3519</v>
      </c>
    </row>
    <row r="463" spans="1:36" x14ac:dyDescent="0.25">
      <c r="A463" s="2" t="s">
        <v>457</v>
      </c>
      <c r="B463" s="3" t="s">
        <v>5363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</v>
      </c>
      <c r="H463" s="1">
        <f>MATCH(持股比率!A463,董監!A:A,0)</f>
        <v>463</v>
      </c>
      <c r="I463" s="3">
        <v>2419837.88</v>
      </c>
      <c r="J463" s="3">
        <v>-120</v>
      </c>
      <c r="K463" s="28">
        <f t="shared" si="29"/>
        <v>121476</v>
      </c>
      <c r="L463" s="27">
        <f t="shared" si="30"/>
        <v>-0.1</v>
      </c>
      <c r="M463" s="3">
        <v>7.62</v>
      </c>
      <c r="N463" s="29">
        <f t="shared" si="31"/>
        <v>-9.1439999999999994E-3</v>
      </c>
      <c r="O463" s="3">
        <v>-13.26</v>
      </c>
      <c r="P463" s="3" t="str">
        <f ca="1">IF(COUNTIF(股期對照!A:A,持股比率!B463)=2,B463&amp;"-m",IF(COUNTIF(股期對照!A:A,持股比率!B463)=1,B463&amp;"-F",B463))</f>
        <v>皇昌</v>
      </c>
      <c r="Q463" s="3" t="s">
        <v>4774</v>
      </c>
      <c r="T463" s="1" t="s">
        <v>457</v>
      </c>
      <c r="U463" s="1" t="s">
        <v>2219</v>
      </c>
      <c r="V463" s="1">
        <v>0.16</v>
      </c>
      <c r="W463" s="1">
        <v>0.17</v>
      </c>
      <c r="X463" s="1">
        <v>0</v>
      </c>
      <c r="Y463" s="1">
        <v>49.47</v>
      </c>
      <c r="Z463" s="1">
        <v>50.2</v>
      </c>
      <c r="AA463" s="1">
        <v>463</v>
      </c>
      <c r="AB463" s="1">
        <v>2419837.88</v>
      </c>
      <c r="AC463" s="1">
        <v>-120</v>
      </c>
      <c r="AD463" s="1">
        <v>121476</v>
      </c>
      <c r="AE463" s="1">
        <v>-0.1</v>
      </c>
      <c r="AF463" s="1">
        <v>7.62</v>
      </c>
      <c r="AG463" s="1">
        <v>-9.1439999999999994E-3</v>
      </c>
      <c r="AH463" s="1">
        <v>-13.26</v>
      </c>
      <c r="AI463" s="1" t="s">
        <v>2219</v>
      </c>
      <c r="AJ463" s="1" t="s">
        <v>3519</v>
      </c>
    </row>
    <row r="464" spans="1:36" x14ac:dyDescent="0.25">
      <c r="A464" s="2" t="s">
        <v>458</v>
      </c>
      <c r="B464" s="3" t="s">
        <v>5364</v>
      </c>
      <c r="C464" s="3">
        <v>4.2</v>
      </c>
      <c r="D464" s="3">
        <v>0.33</v>
      </c>
      <c r="E464" s="3">
        <v>0.17</v>
      </c>
      <c r="F464" s="1">
        <f>IF(INDEX(董監!D:D,H464)=0,INDEX(董監!C:C,H464),INDEX(董監!D:D,H464))</f>
        <v>30.67</v>
      </c>
      <c r="G464" s="1">
        <f t="shared" si="28"/>
        <v>64.63</v>
      </c>
      <c r="H464" s="1">
        <f>MATCH(持股比率!A464,董監!A:A,0)</f>
        <v>464</v>
      </c>
      <c r="I464" s="3">
        <v>3277348.08</v>
      </c>
      <c r="J464" s="3">
        <v>-2566</v>
      </c>
      <c r="K464" s="28">
        <f t="shared" si="29"/>
        <v>211815</v>
      </c>
      <c r="L464" s="27">
        <f t="shared" si="30"/>
        <v>-1.2</v>
      </c>
      <c r="M464" s="3">
        <v>39.93</v>
      </c>
      <c r="N464" s="29">
        <f t="shared" si="31"/>
        <v>-1.0246038</v>
      </c>
      <c r="O464" s="3">
        <v>-4.8099999999999996</v>
      </c>
      <c r="P464" s="3" t="str">
        <f ca="1">IF(COUNTIF(股期對照!A:A,持股比率!B464)=2,B464&amp;"-m",IF(COUNTIF(股期對照!A:A,持股比率!B464)=1,B464&amp;"-F",B464))</f>
        <v>皇翔</v>
      </c>
      <c r="Q464" s="3" t="s">
        <v>4774</v>
      </c>
      <c r="T464" s="1" t="s">
        <v>458</v>
      </c>
      <c r="U464" s="1" t="s">
        <v>2220</v>
      </c>
      <c r="V464" s="1">
        <v>4.2</v>
      </c>
      <c r="W464" s="1">
        <v>0.33</v>
      </c>
      <c r="X464" s="1">
        <v>0.17</v>
      </c>
      <c r="Y464" s="1">
        <v>30.67</v>
      </c>
      <c r="Z464" s="1">
        <v>64.63</v>
      </c>
      <c r="AA464" s="1">
        <v>464</v>
      </c>
      <c r="AB464" s="1">
        <v>3277348.08</v>
      </c>
      <c r="AC464" s="1">
        <v>-2566</v>
      </c>
      <c r="AD464" s="1">
        <v>211815</v>
      </c>
      <c r="AE464" s="1">
        <v>-1.2</v>
      </c>
      <c r="AF464" s="1">
        <v>39.93</v>
      </c>
      <c r="AG464" s="1">
        <v>-1.0246038</v>
      </c>
      <c r="AH464" s="1">
        <v>-4.8099999999999996</v>
      </c>
      <c r="AI464" s="1" t="s">
        <v>2220</v>
      </c>
      <c r="AJ464" s="1" t="s">
        <v>3519</v>
      </c>
    </row>
    <row r="465" spans="1:36" x14ac:dyDescent="0.25">
      <c r="A465" s="2" t="s">
        <v>459</v>
      </c>
      <c r="B465" s="3" t="s">
        <v>5365</v>
      </c>
      <c r="C465" s="3">
        <v>3.57</v>
      </c>
      <c r="D465" s="3">
        <v>0.02</v>
      </c>
      <c r="E465" s="3">
        <v>0</v>
      </c>
      <c r="F465" s="1">
        <f>IF(INDEX(董監!D:D,H465)=0,INDEX(董監!C:C,H465),INDEX(董監!D:D,H465))</f>
        <v>34.200000000000003</v>
      </c>
      <c r="G465" s="1">
        <f t="shared" si="28"/>
        <v>62.209999999999994</v>
      </c>
      <c r="H465" s="1">
        <f>MATCH(持股比率!A465,董監!A:A,0)</f>
        <v>465</v>
      </c>
      <c r="I465" s="3">
        <v>1060356.6000000001</v>
      </c>
      <c r="J465" s="3">
        <v>-238</v>
      </c>
      <c r="K465" s="28">
        <f t="shared" si="29"/>
        <v>65965</v>
      </c>
      <c r="L465" s="27">
        <f t="shared" si="30"/>
        <v>-0.4</v>
      </c>
      <c r="M465" s="3">
        <v>46.65</v>
      </c>
      <c r="N465" s="29">
        <f t="shared" si="31"/>
        <v>-0.11102699999999999</v>
      </c>
      <c r="O465" s="3">
        <v>-1.1399999999999999</v>
      </c>
      <c r="P465" s="3" t="str">
        <f ca="1">IF(COUNTIF(股期對照!A:A,持股比率!B465)=2,B465&amp;"-m",IF(COUNTIF(股期對照!A:A,持股比率!B465)=1,B465&amp;"-F",B465))</f>
        <v>根基</v>
      </c>
      <c r="Q465" s="3" t="s">
        <v>6639</v>
      </c>
      <c r="T465" s="1" t="s">
        <v>459</v>
      </c>
      <c r="U465" s="1" t="s">
        <v>2221</v>
      </c>
      <c r="V465" s="1">
        <v>3.57</v>
      </c>
      <c r="W465" s="1">
        <v>0.02</v>
      </c>
      <c r="X465" s="1">
        <v>0</v>
      </c>
      <c r="Y465" s="1">
        <v>34.200000000000003</v>
      </c>
      <c r="Z465" s="1">
        <v>62.209999999999994</v>
      </c>
      <c r="AA465" s="1">
        <v>465</v>
      </c>
      <c r="AB465" s="1">
        <v>1060356.6000000001</v>
      </c>
      <c r="AC465" s="1">
        <v>-238</v>
      </c>
      <c r="AD465" s="1">
        <v>65965</v>
      </c>
      <c r="AE465" s="1">
        <v>-0.4</v>
      </c>
      <c r="AF465" s="1">
        <v>46.65</v>
      </c>
      <c r="AG465" s="1">
        <v>-0.11102699999999999</v>
      </c>
      <c r="AH465" s="1">
        <v>-1.1399999999999999</v>
      </c>
      <c r="AI465" s="1" t="s">
        <v>2221</v>
      </c>
      <c r="AJ465" s="1" t="s">
        <v>3519</v>
      </c>
    </row>
    <row r="466" spans="1:36" x14ac:dyDescent="0.25">
      <c r="A466" s="2" t="s">
        <v>460</v>
      </c>
      <c r="B466" s="3" t="s">
        <v>4622</v>
      </c>
      <c r="C466" s="3">
        <v>19.77</v>
      </c>
      <c r="D466" s="3">
        <v>0</v>
      </c>
      <c r="E466" s="3">
        <v>0</v>
      </c>
      <c r="F466" s="1">
        <f>IF(INDEX(董監!D:D,H466)=0,INDEX(董監!C:C,H466),INDEX(董監!D:D,H466))</f>
        <v>12.98</v>
      </c>
      <c r="G466" s="1">
        <f t="shared" si="28"/>
        <v>67.25</v>
      </c>
      <c r="H466" s="1">
        <f>MATCH(持股比率!A466,董監!A:A,0)</f>
        <v>466</v>
      </c>
      <c r="I466" s="3">
        <v>9000946.4900000002</v>
      </c>
      <c r="J466" s="3">
        <v>-5995</v>
      </c>
      <c r="K466" s="28">
        <f t="shared" si="29"/>
        <v>605314</v>
      </c>
      <c r="L466" s="27">
        <f t="shared" si="30"/>
        <v>-1</v>
      </c>
      <c r="M466" s="3">
        <v>10.83</v>
      </c>
      <c r="N466" s="29">
        <f t="shared" si="31"/>
        <v>-0.64925849999999996</v>
      </c>
      <c r="O466" s="3">
        <v>-7.47</v>
      </c>
      <c r="P466" s="3" t="str">
        <f ca="1">IF(COUNTIF(股期對照!A:A,持股比率!B466)=2,B466&amp;"-m",IF(COUNTIF(股期對照!A:A,持股比率!B466)=1,B466&amp;"-F",B466))</f>
        <v>日勝生</v>
      </c>
      <c r="Q466" s="3" t="s">
        <v>6637</v>
      </c>
      <c r="T466" s="1" t="s">
        <v>460</v>
      </c>
      <c r="U466" s="1" t="s">
        <v>2222</v>
      </c>
      <c r="V466" s="1">
        <v>19.77</v>
      </c>
      <c r="W466" s="1">
        <v>0</v>
      </c>
      <c r="X466" s="1">
        <v>0</v>
      </c>
      <c r="Y466" s="1">
        <v>12.98</v>
      </c>
      <c r="Z466" s="1">
        <v>67.25</v>
      </c>
      <c r="AA466" s="1">
        <v>466</v>
      </c>
      <c r="AB466" s="1">
        <v>9000946.4900000002</v>
      </c>
      <c r="AC466" s="1">
        <v>-5995</v>
      </c>
      <c r="AD466" s="1">
        <v>605314</v>
      </c>
      <c r="AE466" s="1">
        <v>-1</v>
      </c>
      <c r="AF466" s="1">
        <v>10.83</v>
      </c>
      <c r="AG466" s="1">
        <v>-0.64925849999999996</v>
      </c>
      <c r="AH466" s="1">
        <v>-7.47</v>
      </c>
      <c r="AI466" s="1" t="s">
        <v>2222</v>
      </c>
      <c r="AJ466" s="1" t="s">
        <v>3519</v>
      </c>
    </row>
    <row r="467" spans="1:36" x14ac:dyDescent="0.25">
      <c r="A467" s="2" t="s">
        <v>461</v>
      </c>
      <c r="B467" s="3" t="s">
        <v>5366</v>
      </c>
      <c r="C467" s="3">
        <v>22.21</v>
      </c>
      <c r="D467" s="3">
        <v>1.94</v>
      </c>
      <c r="E467" s="3">
        <v>2.56</v>
      </c>
      <c r="F467" s="1">
        <f>IF(INDEX(董監!D:D,H467)=0,INDEX(董監!C:C,H467),INDEX(董監!D:D,H467))</f>
        <v>15.24</v>
      </c>
      <c r="G467" s="1">
        <f t="shared" si="28"/>
        <v>58.05</v>
      </c>
      <c r="H467" s="1">
        <f>MATCH(持股比率!A467,董監!A:A,0)</f>
        <v>467</v>
      </c>
      <c r="I467" s="3">
        <v>2768127.26</v>
      </c>
      <c r="J467" s="3">
        <v>-951</v>
      </c>
      <c r="K467" s="28">
        <f t="shared" si="29"/>
        <v>160690</v>
      </c>
      <c r="L467" s="27">
        <f t="shared" si="30"/>
        <v>-0.6</v>
      </c>
      <c r="M467" s="3">
        <v>91.43</v>
      </c>
      <c r="N467" s="29">
        <f t="shared" si="31"/>
        <v>-0.86949930000000009</v>
      </c>
      <c r="O467" s="3">
        <v>0.11</v>
      </c>
      <c r="P467" s="3" t="str">
        <f ca="1">IF(COUNTIF(股期對照!A:A,持股比率!B467)=2,B467&amp;"-m",IF(COUNTIF(股期對照!A:A,持股比率!B467)=1,B467&amp;"-F",B467))</f>
        <v>華固-F</v>
      </c>
      <c r="Q467" s="3" t="s">
        <v>6637</v>
      </c>
      <c r="T467" s="1" t="s">
        <v>461</v>
      </c>
      <c r="U467" s="1" t="s">
        <v>2223</v>
      </c>
      <c r="V467" s="1">
        <v>22.21</v>
      </c>
      <c r="W467" s="1">
        <v>1.94</v>
      </c>
      <c r="X467" s="1">
        <v>2.56</v>
      </c>
      <c r="Y467" s="1">
        <v>15.24</v>
      </c>
      <c r="Z467" s="1">
        <v>58.05</v>
      </c>
      <c r="AA467" s="1">
        <v>467</v>
      </c>
      <c r="AB467" s="1">
        <v>2768127.26</v>
      </c>
      <c r="AC467" s="1">
        <v>-951</v>
      </c>
      <c r="AD467" s="1">
        <v>160690</v>
      </c>
      <c r="AE467" s="1">
        <v>-0.6</v>
      </c>
      <c r="AF467" s="1">
        <v>91.43</v>
      </c>
      <c r="AG467" s="1">
        <v>-0.86949930000000009</v>
      </c>
      <c r="AH467" s="1">
        <v>0.11</v>
      </c>
      <c r="AI467" s="1" t="s">
        <v>4384</v>
      </c>
      <c r="AJ467" s="1" t="s">
        <v>3519</v>
      </c>
    </row>
    <row r="468" spans="1:36" x14ac:dyDescent="0.25">
      <c r="A468" s="2" t="s">
        <v>462</v>
      </c>
      <c r="B468" s="3" t="s">
        <v>5367</v>
      </c>
      <c r="C468" s="3">
        <v>0.22</v>
      </c>
      <c r="D468" s="3">
        <v>0</v>
      </c>
      <c r="E468" s="3">
        <v>0</v>
      </c>
      <c r="F468" s="1">
        <f>IF(INDEX(董監!D:D,H468)=0,INDEX(董監!C:C,H468),INDEX(董監!D:D,H468))</f>
        <v>49.41</v>
      </c>
      <c r="G468" s="1">
        <f t="shared" si="28"/>
        <v>50.370000000000005</v>
      </c>
      <c r="H468" s="1">
        <f>MATCH(持股比率!A468,董監!A:A,0)</f>
        <v>468</v>
      </c>
      <c r="I468" s="3">
        <v>1000000</v>
      </c>
      <c r="J468" s="3">
        <v>34</v>
      </c>
      <c r="K468" s="28">
        <f t="shared" si="29"/>
        <v>50370</v>
      </c>
      <c r="L468" s="27">
        <f t="shared" si="30"/>
        <v>0.1</v>
      </c>
      <c r="M468" s="3">
        <v>20.95</v>
      </c>
      <c r="N468" s="29">
        <f t="shared" si="31"/>
        <v>7.1229999999999991E-3</v>
      </c>
      <c r="O468" s="3">
        <v>-3.88</v>
      </c>
      <c r="P468" s="3" t="str">
        <f ca="1">IF(COUNTIF(股期對照!A:A,持股比率!B468)=2,B468&amp;"-m",IF(COUNTIF(股期對照!A:A,持股比率!B468)=1,B468&amp;"-F",B468))</f>
        <v>綠意</v>
      </c>
      <c r="Q468" s="3" t="s">
        <v>4774</v>
      </c>
      <c r="T468" s="1" t="s">
        <v>462</v>
      </c>
      <c r="U468" s="1" t="s">
        <v>2224</v>
      </c>
      <c r="V468" s="1">
        <v>0.22</v>
      </c>
      <c r="W468" s="1">
        <v>0</v>
      </c>
      <c r="X468" s="1">
        <v>0</v>
      </c>
      <c r="Y468" s="1">
        <v>49.41</v>
      </c>
      <c r="Z468" s="1">
        <v>50.370000000000005</v>
      </c>
      <c r="AA468" s="1">
        <v>468</v>
      </c>
      <c r="AB468" s="1">
        <v>1000000</v>
      </c>
      <c r="AC468" s="1">
        <v>34</v>
      </c>
      <c r="AD468" s="1">
        <v>50370</v>
      </c>
      <c r="AE468" s="1">
        <v>0.1</v>
      </c>
      <c r="AF468" s="1">
        <v>20.95</v>
      </c>
      <c r="AG468" s="1">
        <v>7.1229999999999991E-3</v>
      </c>
      <c r="AH468" s="1">
        <v>-3.88</v>
      </c>
      <c r="AI468" s="1" t="s">
        <v>2224</v>
      </c>
      <c r="AJ468" s="1" t="s">
        <v>3519</v>
      </c>
    </row>
    <row r="469" spans="1:36" x14ac:dyDescent="0.25">
      <c r="A469" s="2" t="s">
        <v>463</v>
      </c>
      <c r="B469" s="3" t="s">
        <v>5368</v>
      </c>
      <c r="C469" s="3">
        <v>2.15</v>
      </c>
      <c r="D469" s="3">
        <v>0</v>
      </c>
      <c r="E469" s="3">
        <v>0.01</v>
      </c>
      <c r="F469" s="1">
        <f>IF(INDEX(董監!D:D,H469)=0,INDEX(董監!C:C,H469),INDEX(董監!D:D,H469))</f>
        <v>47.57</v>
      </c>
      <c r="G469" s="1">
        <f t="shared" si="28"/>
        <v>50.27</v>
      </c>
      <c r="H469" s="1">
        <f>MATCH(持股比率!A469,董監!A:A,0)</f>
        <v>469</v>
      </c>
      <c r="I469" s="3">
        <v>1350000</v>
      </c>
      <c r="J469" s="3">
        <v>267</v>
      </c>
      <c r="K469" s="28">
        <f t="shared" si="29"/>
        <v>67865</v>
      </c>
      <c r="L469" s="27">
        <f t="shared" si="30"/>
        <v>0.4</v>
      </c>
      <c r="M469" s="3">
        <v>140.62</v>
      </c>
      <c r="N469" s="29">
        <f t="shared" si="31"/>
        <v>0.37545539999999999</v>
      </c>
      <c r="O469" s="3">
        <v>-2.7</v>
      </c>
      <c r="P469" s="3" t="str">
        <f ca="1">IF(COUNTIF(股期對照!A:A,持股比率!B469)=2,B469&amp;"-m",IF(COUNTIF(股期對照!A:A,持股比率!B469)=1,B469&amp;"-F",B469))</f>
        <v>潤弘</v>
      </c>
      <c r="Q469" s="3" t="s">
        <v>6547</v>
      </c>
      <c r="T469" s="1" t="s">
        <v>463</v>
      </c>
      <c r="U469" s="1" t="s">
        <v>2225</v>
      </c>
      <c r="V469" s="1">
        <v>2.15</v>
      </c>
      <c r="W469" s="1">
        <v>0</v>
      </c>
      <c r="X469" s="1">
        <v>0.01</v>
      </c>
      <c r="Y469" s="1">
        <v>47.57</v>
      </c>
      <c r="Z469" s="1">
        <v>50.27</v>
      </c>
      <c r="AA469" s="1">
        <v>469</v>
      </c>
      <c r="AB469" s="1">
        <v>1350000</v>
      </c>
      <c r="AC469" s="1">
        <v>267</v>
      </c>
      <c r="AD469" s="1">
        <v>67865</v>
      </c>
      <c r="AE469" s="1">
        <v>0.4</v>
      </c>
      <c r="AF469" s="1">
        <v>140.62</v>
      </c>
      <c r="AG469" s="1">
        <v>0.37545539999999999</v>
      </c>
      <c r="AH469" s="1">
        <v>-2.7</v>
      </c>
      <c r="AI469" s="1" t="s">
        <v>2225</v>
      </c>
      <c r="AJ469" s="1" t="s">
        <v>3519</v>
      </c>
    </row>
    <row r="470" spans="1:36" x14ac:dyDescent="0.25">
      <c r="A470" s="2" t="s">
        <v>464</v>
      </c>
      <c r="B470" s="3" t="s">
        <v>5369</v>
      </c>
      <c r="C470" s="3">
        <v>6.07</v>
      </c>
      <c r="D470" s="3">
        <v>0.09</v>
      </c>
      <c r="E470" s="3">
        <v>0.17</v>
      </c>
      <c r="F470" s="1">
        <f>IF(INDEX(董監!D:D,H470)=0,INDEX(董監!C:C,H470),INDEX(董監!D:D,H470))</f>
        <v>12.81</v>
      </c>
      <c r="G470" s="1">
        <f t="shared" si="28"/>
        <v>80.86</v>
      </c>
      <c r="H470" s="1">
        <f>MATCH(持股比率!A470,董監!A:A,0)</f>
        <v>470</v>
      </c>
      <c r="I470" s="3">
        <v>7459680.0800000001</v>
      </c>
      <c r="J470" s="3">
        <v>9558</v>
      </c>
      <c r="K470" s="28">
        <f t="shared" si="29"/>
        <v>603190</v>
      </c>
      <c r="L470" s="27">
        <f t="shared" si="30"/>
        <v>1.6</v>
      </c>
      <c r="M470" s="3">
        <v>12.21</v>
      </c>
      <c r="N470" s="29">
        <f t="shared" si="31"/>
        <v>1.1670318000000002</v>
      </c>
      <c r="O470" s="3">
        <v>-13.42</v>
      </c>
      <c r="P470" s="3" t="str">
        <f ca="1">IF(COUNTIF(股期對照!A:A,持股比率!B470)=2,B470&amp;"-m",IF(COUNTIF(股期對照!A:A,持股比率!B470)=1,B470&amp;"-F",B470))</f>
        <v>益航</v>
      </c>
      <c r="Q470" s="3" t="s">
        <v>6641</v>
      </c>
      <c r="T470" s="1" t="s">
        <v>464</v>
      </c>
      <c r="U470" s="1" t="s">
        <v>2226</v>
      </c>
      <c r="V470" s="1">
        <v>6.07</v>
      </c>
      <c r="W470" s="1">
        <v>0.09</v>
      </c>
      <c r="X470" s="1">
        <v>0.17</v>
      </c>
      <c r="Y470" s="1">
        <v>12.81</v>
      </c>
      <c r="Z470" s="1">
        <v>80.86</v>
      </c>
      <c r="AA470" s="1">
        <v>470</v>
      </c>
      <c r="AB470" s="1">
        <v>7459680.0800000001</v>
      </c>
      <c r="AC470" s="1">
        <v>9558</v>
      </c>
      <c r="AD470" s="1">
        <v>603190</v>
      </c>
      <c r="AE470" s="1">
        <v>1.6</v>
      </c>
      <c r="AF470" s="1">
        <v>12.21</v>
      </c>
      <c r="AG470" s="1">
        <v>1.1670318000000002</v>
      </c>
      <c r="AH470" s="1">
        <v>-13.42</v>
      </c>
      <c r="AI470" s="1" t="s">
        <v>2226</v>
      </c>
      <c r="AJ470" s="1" t="s">
        <v>3523</v>
      </c>
    </row>
    <row r="471" spans="1:36" x14ac:dyDescent="0.25">
      <c r="A471" s="2" t="s">
        <v>465</v>
      </c>
      <c r="B471" s="3" t="s">
        <v>5370</v>
      </c>
      <c r="C471" s="3">
        <v>31.43</v>
      </c>
      <c r="D471" s="3">
        <v>2.04</v>
      </c>
      <c r="E471" s="3">
        <v>1.67</v>
      </c>
      <c r="F471" s="1">
        <f>IF(INDEX(董監!D:D,H471)=0,INDEX(董監!C:C,H471),INDEX(董監!D:D,H471))</f>
        <v>14.38</v>
      </c>
      <c r="G471" s="1">
        <f t="shared" si="28"/>
        <v>50.48</v>
      </c>
      <c r="H471" s="1">
        <f>MATCH(持股比率!A471,董監!A:A,0)</f>
        <v>471</v>
      </c>
      <c r="I471" s="3">
        <v>52215557.039999999</v>
      </c>
      <c r="J471" s="3">
        <v>-57553</v>
      </c>
      <c r="K471" s="28">
        <f t="shared" si="29"/>
        <v>2635841</v>
      </c>
      <c r="L471" s="27">
        <f t="shared" si="30"/>
        <v>-2.2000000000000002</v>
      </c>
      <c r="M471" s="3">
        <v>80.209999999999994</v>
      </c>
      <c r="N471" s="29">
        <f t="shared" si="31"/>
        <v>-46.163261300000002</v>
      </c>
      <c r="O471" s="3">
        <v>0.84</v>
      </c>
      <c r="P471" s="3" t="str">
        <f ca="1">IF(COUNTIF(股期對照!A:A,持股比率!B471)=2,B471&amp;"-m",IF(COUNTIF(股期對照!A:A,持股比率!B471)=1,B471&amp;"-F",B471))</f>
        <v>長榮-F</v>
      </c>
      <c r="Q471" s="3" t="s">
        <v>4751</v>
      </c>
      <c r="T471" s="1" t="s">
        <v>465</v>
      </c>
      <c r="U471" s="1" t="s">
        <v>2227</v>
      </c>
      <c r="V471" s="1">
        <v>31.43</v>
      </c>
      <c r="W471" s="1">
        <v>2.04</v>
      </c>
      <c r="X471" s="1">
        <v>1.67</v>
      </c>
      <c r="Y471" s="1">
        <v>14.38</v>
      </c>
      <c r="Z471" s="1">
        <v>50.48</v>
      </c>
      <c r="AA471" s="1">
        <v>471</v>
      </c>
      <c r="AB471" s="1">
        <v>52215557.039999999</v>
      </c>
      <c r="AC471" s="1">
        <v>-57553</v>
      </c>
      <c r="AD471" s="1">
        <v>2635841</v>
      </c>
      <c r="AE471" s="1">
        <v>-2.2000000000000002</v>
      </c>
      <c r="AF471" s="1">
        <v>80.209999999999994</v>
      </c>
      <c r="AG471" s="1">
        <v>-46.163261300000002</v>
      </c>
      <c r="AH471" s="1">
        <v>0.84</v>
      </c>
      <c r="AI471" s="1" t="s">
        <v>4385</v>
      </c>
      <c r="AJ471" s="1" t="s">
        <v>3540</v>
      </c>
    </row>
    <row r="472" spans="1:36" x14ac:dyDescent="0.25">
      <c r="A472" s="2" t="s">
        <v>466</v>
      </c>
      <c r="B472" s="3" t="s">
        <v>5371</v>
      </c>
      <c r="C472" s="3">
        <v>36.07</v>
      </c>
      <c r="D472" s="3">
        <v>0.03</v>
      </c>
      <c r="E472" s="3">
        <v>0.7</v>
      </c>
      <c r="F472" s="1">
        <f>IF(INDEX(董監!D:D,H472)=0,INDEX(董監!C:C,H472),INDEX(董監!D:D,H472))</f>
        <v>5.61</v>
      </c>
      <c r="G472" s="1">
        <f t="shared" si="28"/>
        <v>57.589999999999996</v>
      </c>
      <c r="H472" s="1">
        <f>MATCH(持股比率!A472,董監!A:A,0)</f>
        <v>472</v>
      </c>
      <c r="I472" s="3">
        <v>5853532.9699999997</v>
      </c>
      <c r="J472" s="3">
        <v>-9220</v>
      </c>
      <c r="K472" s="28">
        <f t="shared" si="29"/>
        <v>337105</v>
      </c>
      <c r="L472" s="27">
        <f t="shared" si="30"/>
        <v>-2.7</v>
      </c>
      <c r="M472" s="3">
        <v>25.17</v>
      </c>
      <c r="N472" s="29">
        <f t="shared" si="31"/>
        <v>-2.3206740000000003</v>
      </c>
      <c r="O472" s="3">
        <v>-16.8</v>
      </c>
      <c r="P472" s="3" t="str">
        <f ca="1">IF(COUNTIF(股期對照!A:A,持股比率!B472)=2,B472&amp;"-m",IF(COUNTIF(股期對照!A:A,持股比率!B472)=1,B472&amp;"-F",B472))</f>
        <v>新興</v>
      </c>
      <c r="Q472" s="3" t="s">
        <v>6642</v>
      </c>
      <c r="T472" s="1" t="s">
        <v>466</v>
      </c>
      <c r="U472" s="1" t="s">
        <v>2228</v>
      </c>
      <c r="V472" s="1">
        <v>36.07</v>
      </c>
      <c r="W472" s="1">
        <v>0.03</v>
      </c>
      <c r="X472" s="1">
        <v>0.7</v>
      </c>
      <c r="Y472" s="1">
        <v>5.61</v>
      </c>
      <c r="Z472" s="1">
        <v>57.589999999999996</v>
      </c>
      <c r="AA472" s="1">
        <v>472</v>
      </c>
      <c r="AB472" s="1">
        <v>5853532.9699999997</v>
      </c>
      <c r="AC472" s="1">
        <v>-9220</v>
      </c>
      <c r="AD472" s="1">
        <v>337105</v>
      </c>
      <c r="AE472" s="1">
        <v>-2.7</v>
      </c>
      <c r="AF472" s="1">
        <v>25.17</v>
      </c>
      <c r="AG472" s="1">
        <v>-2.3206740000000003</v>
      </c>
      <c r="AH472" s="1">
        <v>-16.8</v>
      </c>
      <c r="AI472" s="1" t="s">
        <v>2228</v>
      </c>
      <c r="AJ472" s="1" t="s">
        <v>3540</v>
      </c>
    </row>
    <row r="473" spans="1:36" x14ac:dyDescent="0.25">
      <c r="A473" s="2" t="s">
        <v>467</v>
      </c>
      <c r="B473" s="3" t="s">
        <v>5372</v>
      </c>
      <c r="C473" s="3">
        <v>10.01</v>
      </c>
      <c r="D473" s="3">
        <v>3.89</v>
      </c>
      <c r="E473" s="3">
        <v>0.51</v>
      </c>
      <c r="F473" s="1">
        <f>IF(INDEX(董監!D:D,H473)=0,INDEX(董監!C:C,H473),INDEX(董監!D:D,H473))</f>
        <v>40.44</v>
      </c>
      <c r="G473" s="1">
        <f t="shared" si="28"/>
        <v>45.150000000000006</v>
      </c>
      <c r="H473" s="1">
        <f>MATCH(持股比率!A473,董監!A:A,0)</f>
        <v>473</v>
      </c>
      <c r="I473" s="3">
        <v>8450557.1199999992</v>
      </c>
      <c r="J473" s="3">
        <v>-14006</v>
      </c>
      <c r="K473" s="28">
        <f t="shared" si="29"/>
        <v>381543</v>
      </c>
      <c r="L473" s="27">
        <f t="shared" si="30"/>
        <v>-3.7</v>
      </c>
      <c r="M473" s="3">
        <v>52.86</v>
      </c>
      <c r="N473" s="29">
        <f t="shared" si="31"/>
        <v>-7.4035716000000003</v>
      </c>
      <c r="O473" s="3">
        <v>-7.08</v>
      </c>
      <c r="P473" s="3" t="str">
        <f ca="1">IF(COUNTIF(股期對照!A:A,持股比率!B473)=2,B473&amp;"-m",IF(COUNTIF(股期對照!A:A,持股比率!B473)=1,B473&amp;"-F",B473))</f>
        <v>裕民-F</v>
      </c>
      <c r="Q473" s="3" t="s">
        <v>4751</v>
      </c>
      <c r="T473" s="1" t="s">
        <v>467</v>
      </c>
      <c r="U473" s="1" t="s">
        <v>2229</v>
      </c>
      <c r="V473" s="1">
        <v>10.01</v>
      </c>
      <c r="W473" s="1">
        <v>3.89</v>
      </c>
      <c r="X473" s="1">
        <v>0.51</v>
      </c>
      <c r="Y473" s="1">
        <v>40.44</v>
      </c>
      <c r="Z473" s="1">
        <v>45.150000000000006</v>
      </c>
      <c r="AA473" s="1">
        <v>473</v>
      </c>
      <c r="AB473" s="1">
        <v>8450557.1199999992</v>
      </c>
      <c r="AC473" s="1">
        <v>-14006</v>
      </c>
      <c r="AD473" s="1">
        <v>381543</v>
      </c>
      <c r="AE473" s="1">
        <v>-3.7</v>
      </c>
      <c r="AF473" s="1">
        <v>52.86</v>
      </c>
      <c r="AG473" s="1">
        <v>-7.4035716000000003</v>
      </c>
      <c r="AH473" s="1">
        <v>-7.08</v>
      </c>
      <c r="AI473" s="1" t="s">
        <v>4386</v>
      </c>
      <c r="AJ473" s="1" t="s">
        <v>3540</v>
      </c>
    </row>
    <row r="474" spans="1:36" x14ac:dyDescent="0.25">
      <c r="A474" s="2" t="s">
        <v>468</v>
      </c>
      <c r="B474" s="3" t="s">
        <v>5373</v>
      </c>
      <c r="C474" s="3">
        <v>7.18</v>
      </c>
      <c r="D474" s="3">
        <v>0</v>
      </c>
      <c r="E474" s="3">
        <v>0.71</v>
      </c>
      <c r="F474" s="1">
        <f>IF(INDEX(董監!D:D,H474)=0,INDEX(董監!C:C,H474),INDEX(董監!D:D,H474))</f>
        <v>48.83</v>
      </c>
      <c r="G474" s="1">
        <f t="shared" si="28"/>
        <v>43.28</v>
      </c>
      <c r="H474" s="1">
        <f>MATCH(持股比率!A474,董監!A:A,0)</f>
        <v>474</v>
      </c>
      <c r="I474" s="3">
        <v>10671410.939999999</v>
      </c>
      <c r="J474" s="3">
        <v>2303</v>
      </c>
      <c r="K474" s="28">
        <f t="shared" si="29"/>
        <v>461859</v>
      </c>
      <c r="L474" s="27">
        <f t="shared" si="30"/>
        <v>0.5</v>
      </c>
      <c r="M474" s="3">
        <v>20.149999999999999</v>
      </c>
      <c r="N474" s="29">
        <f t="shared" si="31"/>
        <v>0.46405449999999998</v>
      </c>
      <c r="O474" s="3">
        <v>4.1399999999999997</v>
      </c>
      <c r="P474" s="3" t="str">
        <f ca="1">IF(COUNTIF(股期對照!A:A,持股比率!B474)=2,B474&amp;"-m",IF(COUNTIF(股期對照!A:A,持股比率!B474)=1,B474&amp;"-F",B474))</f>
        <v>榮運</v>
      </c>
      <c r="Q474" s="3" t="s">
        <v>6643</v>
      </c>
      <c r="T474" s="1" t="s">
        <v>468</v>
      </c>
      <c r="U474" s="1" t="s">
        <v>2230</v>
      </c>
      <c r="V474" s="1">
        <v>7.18</v>
      </c>
      <c r="W474" s="1">
        <v>0</v>
      </c>
      <c r="X474" s="1">
        <v>0.71</v>
      </c>
      <c r="Y474" s="1">
        <v>48.83</v>
      </c>
      <c r="Z474" s="1">
        <v>43.28</v>
      </c>
      <c r="AA474" s="1">
        <v>474</v>
      </c>
      <c r="AB474" s="1">
        <v>10671410.939999999</v>
      </c>
      <c r="AC474" s="1">
        <v>2303</v>
      </c>
      <c r="AD474" s="1">
        <v>461859</v>
      </c>
      <c r="AE474" s="1">
        <v>0.5</v>
      </c>
      <c r="AF474" s="1">
        <v>20.149999999999999</v>
      </c>
      <c r="AG474" s="1">
        <v>0.46405449999999998</v>
      </c>
      <c r="AH474" s="1">
        <v>4.1399999999999997</v>
      </c>
      <c r="AI474" s="1" t="s">
        <v>2230</v>
      </c>
      <c r="AJ474" s="1" t="s">
        <v>3540</v>
      </c>
    </row>
    <row r="475" spans="1:36" x14ac:dyDescent="0.25">
      <c r="A475" s="2" t="s">
        <v>469</v>
      </c>
      <c r="B475" s="3" t="s">
        <v>5374</v>
      </c>
      <c r="C475" s="3">
        <v>8.3699999999999992</v>
      </c>
      <c r="D475" s="3">
        <v>0.32</v>
      </c>
      <c r="E475" s="3">
        <v>0.01</v>
      </c>
      <c r="F475" s="1">
        <f>IF(INDEX(董監!D:D,H475)=0,INDEX(董監!C:C,H475),INDEX(董監!D:D,H475))</f>
        <v>9.1199999999999992</v>
      </c>
      <c r="G475" s="1">
        <f t="shared" si="28"/>
        <v>82.18</v>
      </c>
      <c r="H475" s="1">
        <f>MATCH(持股比率!A475,董監!A:A,0)</f>
        <v>475</v>
      </c>
      <c r="I475" s="3">
        <v>4670004.9800000004</v>
      </c>
      <c r="J475" s="3">
        <v>-14684</v>
      </c>
      <c r="K475" s="28">
        <f t="shared" si="29"/>
        <v>383781</v>
      </c>
      <c r="L475" s="27">
        <f t="shared" si="30"/>
        <v>-3.8</v>
      </c>
      <c r="M475" s="3">
        <v>52.62</v>
      </c>
      <c r="N475" s="29">
        <f t="shared" si="31"/>
        <v>-7.7267207999999998</v>
      </c>
      <c r="O475" s="3">
        <v>40.94</v>
      </c>
      <c r="P475" s="3" t="str">
        <f ca="1">IF(COUNTIF(股期對照!A:A,持股比率!B475)=2,B475&amp;"-m",IF(COUNTIF(股期對照!A:A,持股比率!B475)=1,B475&amp;"-F",B475))</f>
        <v>嘉里大榮</v>
      </c>
      <c r="Q475" s="3" t="s">
        <v>6643</v>
      </c>
      <c r="T475" s="1" t="s">
        <v>469</v>
      </c>
      <c r="U475" s="1" t="s">
        <v>2231</v>
      </c>
      <c r="V475" s="1">
        <v>8.3699999999999992</v>
      </c>
      <c r="W475" s="1">
        <v>0.32</v>
      </c>
      <c r="X475" s="1">
        <v>0.01</v>
      </c>
      <c r="Y475" s="1">
        <v>9.1199999999999992</v>
      </c>
      <c r="Z475" s="1">
        <v>82.18</v>
      </c>
      <c r="AA475" s="1">
        <v>475</v>
      </c>
      <c r="AB475" s="1">
        <v>4670004.9800000004</v>
      </c>
      <c r="AC475" s="1">
        <v>-14684</v>
      </c>
      <c r="AD475" s="1">
        <v>383781</v>
      </c>
      <c r="AE475" s="1">
        <v>-3.8</v>
      </c>
      <c r="AF475" s="1">
        <v>52.62</v>
      </c>
      <c r="AG475" s="1">
        <v>-7.7267207999999998</v>
      </c>
      <c r="AH475" s="1">
        <v>40.94</v>
      </c>
      <c r="AI475" s="1" t="s">
        <v>2231</v>
      </c>
      <c r="AJ475" s="1" t="s">
        <v>3540</v>
      </c>
    </row>
    <row r="476" spans="1:36" x14ac:dyDescent="0.25">
      <c r="A476" s="2" t="s">
        <v>470</v>
      </c>
      <c r="B476" s="3" t="s">
        <v>5375</v>
      </c>
      <c r="C476" s="3">
        <v>13.02</v>
      </c>
      <c r="D476" s="3">
        <v>1.9</v>
      </c>
      <c r="E476" s="3">
        <v>0.11</v>
      </c>
      <c r="F476" s="1">
        <f>IF(INDEX(董監!D:D,H476)=0,INDEX(董監!C:C,H476),INDEX(董監!D:D,H476))</f>
        <v>34.93</v>
      </c>
      <c r="G476" s="1">
        <f t="shared" si="28"/>
        <v>50.04</v>
      </c>
      <c r="H476" s="1">
        <f>MATCH(持股比率!A476,董監!A:A,0)</f>
        <v>476</v>
      </c>
      <c r="I476" s="3">
        <v>31676621.969999999</v>
      </c>
      <c r="J476" s="3">
        <v>136549</v>
      </c>
      <c r="K476" s="28">
        <f t="shared" si="29"/>
        <v>1585098</v>
      </c>
      <c r="L476" s="27">
        <f t="shared" si="30"/>
        <v>8.6</v>
      </c>
      <c r="M476" s="3">
        <v>86.97</v>
      </c>
      <c r="N476" s="29">
        <f t="shared" si="31"/>
        <v>118.75666529999999</v>
      </c>
      <c r="O476" s="3">
        <v>10.66</v>
      </c>
      <c r="P476" s="3" t="str">
        <f ca="1">IF(COUNTIF(股期對照!A:A,持股比率!B476)=2,B476&amp;"-m",IF(COUNTIF(股期對照!A:A,持股比率!B476)=1,B476&amp;"-F",B476))</f>
        <v>陽明</v>
      </c>
      <c r="Q476" s="3" t="s">
        <v>4751</v>
      </c>
      <c r="T476" s="1" t="s">
        <v>470</v>
      </c>
      <c r="U476" s="1" t="s">
        <v>2232</v>
      </c>
      <c r="V476" s="1">
        <v>13.02</v>
      </c>
      <c r="W476" s="1">
        <v>1.9</v>
      </c>
      <c r="X476" s="1">
        <v>0.11</v>
      </c>
      <c r="Y476" s="1">
        <v>34.93</v>
      </c>
      <c r="Z476" s="1">
        <v>50.04</v>
      </c>
      <c r="AA476" s="1">
        <v>476</v>
      </c>
      <c r="AB476" s="1">
        <v>31676621.969999999</v>
      </c>
      <c r="AC476" s="1">
        <v>136549</v>
      </c>
      <c r="AD476" s="1">
        <v>1585098</v>
      </c>
      <c r="AE476" s="1">
        <v>8.6</v>
      </c>
      <c r="AF476" s="1">
        <v>86.97</v>
      </c>
      <c r="AG476" s="1">
        <v>118.75666529999999</v>
      </c>
      <c r="AH476" s="1">
        <v>10.66</v>
      </c>
      <c r="AI476" s="1" t="s">
        <v>2232</v>
      </c>
      <c r="AJ476" s="1" t="s">
        <v>3540</v>
      </c>
    </row>
    <row r="477" spans="1:36" x14ac:dyDescent="0.25">
      <c r="A477" s="2" t="s">
        <v>471</v>
      </c>
      <c r="B477" s="3" t="s">
        <v>5376</v>
      </c>
      <c r="C477" s="3">
        <v>9.98</v>
      </c>
      <c r="D477" s="3">
        <v>1.3</v>
      </c>
      <c r="E477" s="3">
        <v>0.17</v>
      </c>
      <c r="F477" s="1">
        <f>IF(INDEX(董監!D:D,H477)=0,INDEX(董監!C:C,H477),INDEX(董監!D:D,H477))</f>
        <v>44.03</v>
      </c>
      <c r="G477" s="1">
        <f t="shared" si="28"/>
        <v>44.519999999999996</v>
      </c>
      <c r="H477" s="1">
        <f>MATCH(持股比率!A477,董監!A:A,0)</f>
        <v>477</v>
      </c>
      <c r="I477" s="3">
        <v>54209846.5</v>
      </c>
      <c r="J477" s="3">
        <v>-34530</v>
      </c>
      <c r="K477" s="28">
        <f t="shared" si="29"/>
        <v>2413422</v>
      </c>
      <c r="L477" s="27">
        <f t="shared" si="30"/>
        <v>-1.4</v>
      </c>
      <c r="M477" s="3">
        <v>15.53</v>
      </c>
      <c r="N477" s="29">
        <f t="shared" si="31"/>
        <v>-5.3625090000000002</v>
      </c>
      <c r="O477" s="3">
        <v>10.37</v>
      </c>
      <c r="P477" s="3" t="str">
        <f ca="1">IF(COUNTIF(股期對照!A:A,持股比率!B477)=2,B477&amp;"-m",IF(COUNTIF(股期對照!A:A,持股比率!B477)=1,B477&amp;"-F",B477))</f>
        <v>華航</v>
      </c>
      <c r="Q477" s="3" t="s">
        <v>6643</v>
      </c>
      <c r="T477" s="1" t="s">
        <v>471</v>
      </c>
      <c r="U477" s="1" t="s">
        <v>2233</v>
      </c>
      <c r="V477" s="1">
        <v>9.98</v>
      </c>
      <c r="W477" s="1">
        <v>1.3</v>
      </c>
      <c r="X477" s="1">
        <v>0.17</v>
      </c>
      <c r="Y477" s="1">
        <v>44.03</v>
      </c>
      <c r="Z477" s="1">
        <v>44.519999999999996</v>
      </c>
      <c r="AA477" s="1">
        <v>477</v>
      </c>
      <c r="AB477" s="1">
        <v>54209846.5</v>
      </c>
      <c r="AC477" s="1">
        <v>-34530</v>
      </c>
      <c r="AD477" s="1">
        <v>2413422</v>
      </c>
      <c r="AE477" s="1">
        <v>-1.4</v>
      </c>
      <c r="AF477" s="1">
        <v>15.53</v>
      </c>
      <c r="AG477" s="1">
        <v>-5.3625090000000002</v>
      </c>
      <c r="AH477" s="1">
        <v>10.37</v>
      </c>
      <c r="AI477" s="1" t="s">
        <v>2233</v>
      </c>
      <c r="AJ477" s="1" t="s">
        <v>3540</v>
      </c>
    </row>
    <row r="478" spans="1:36" x14ac:dyDescent="0.25">
      <c r="A478" s="2" t="s">
        <v>472</v>
      </c>
      <c r="B478" s="3" t="s">
        <v>5377</v>
      </c>
      <c r="C478" s="3">
        <v>3.27</v>
      </c>
      <c r="D478" s="3">
        <v>0.02</v>
      </c>
      <c r="E478" s="3">
        <v>0.01</v>
      </c>
      <c r="F478" s="1">
        <f>IF(INDEX(董監!D:D,H478)=0,INDEX(董監!C:C,H478),INDEX(董監!D:D,H478))</f>
        <v>33.020000000000003</v>
      </c>
      <c r="G478" s="1">
        <f t="shared" si="28"/>
        <v>63.68</v>
      </c>
      <c r="H478" s="1">
        <f>MATCH(持股比率!A478,董監!A:A,0)</f>
        <v>478</v>
      </c>
      <c r="I478" s="3">
        <v>1718202.47</v>
      </c>
      <c r="J478" s="3">
        <v>454</v>
      </c>
      <c r="K478" s="28">
        <f t="shared" si="29"/>
        <v>109415</v>
      </c>
      <c r="L478" s="27">
        <f t="shared" si="30"/>
        <v>0.4</v>
      </c>
      <c r="M478" s="3">
        <v>16.09</v>
      </c>
      <c r="N478" s="29">
        <f t="shared" si="31"/>
        <v>7.3048599999999991E-2</v>
      </c>
      <c r="O478" s="3">
        <v>-0.55000000000000004</v>
      </c>
      <c r="P478" s="3" t="str">
        <f ca="1">IF(COUNTIF(股期對照!A:A,持股比率!B478)=2,B478&amp;"-m",IF(COUNTIF(股期對照!A:A,持股比率!B478)=1,B478&amp;"-F",B478))</f>
        <v>志信</v>
      </c>
      <c r="Q478" s="3" t="s">
        <v>6644</v>
      </c>
      <c r="T478" s="1" t="s">
        <v>472</v>
      </c>
      <c r="U478" s="1" t="s">
        <v>2234</v>
      </c>
      <c r="V478" s="1">
        <v>3.27</v>
      </c>
      <c r="W478" s="1">
        <v>0.02</v>
      </c>
      <c r="X478" s="1">
        <v>0.01</v>
      </c>
      <c r="Y478" s="1">
        <v>33.020000000000003</v>
      </c>
      <c r="Z478" s="1">
        <v>63.68</v>
      </c>
      <c r="AA478" s="1">
        <v>478</v>
      </c>
      <c r="AB478" s="1">
        <v>1718202.47</v>
      </c>
      <c r="AC478" s="1">
        <v>454</v>
      </c>
      <c r="AD478" s="1">
        <v>109415</v>
      </c>
      <c r="AE478" s="1">
        <v>0.4</v>
      </c>
      <c r="AF478" s="1">
        <v>16.09</v>
      </c>
      <c r="AG478" s="1">
        <v>7.3048599999999991E-2</v>
      </c>
      <c r="AH478" s="1">
        <v>-0.55000000000000004</v>
      </c>
      <c r="AI478" s="1" t="s">
        <v>2234</v>
      </c>
      <c r="AJ478" s="1" t="s">
        <v>3540</v>
      </c>
    </row>
    <row r="479" spans="1:36" x14ac:dyDescent="0.25">
      <c r="A479" s="2" t="s">
        <v>473</v>
      </c>
      <c r="B479" s="3" t="s">
        <v>5378</v>
      </c>
      <c r="C479" s="3">
        <v>1.79</v>
      </c>
      <c r="D479" s="3">
        <v>0.91</v>
      </c>
      <c r="E479" s="3">
        <v>0.01</v>
      </c>
      <c r="F479" s="1">
        <f>IF(INDEX(董監!D:D,H479)=0,INDEX(董監!C:C,H479),INDEX(董監!D:D,H479))</f>
        <v>21.73</v>
      </c>
      <c r="G479" s="1">
        <f t="shared" si="28"/>
        <v>75.56</v>
      </c>
      <c r="H479" s="1">
        <f>MATCH(持股比率!A479,董監!A:A,0)</f>
        <v>479</v>
      </c>
      <c r="I479" s="3">
        <v>1974845.93</v>
      </c>
      <c r="J479" s="3">
        <v>-1105</v>
      </c>
      <c r="K479" s="28">
        <f t="shared" si="29"/>
        <v>149219</v>
      </c>
      <c r="L479" s="27">
        <f t="shared" si="30"/>
        <v>-0.7</v>
      </c>
      <c r="M479" s="3">
        <v>41.39</v>
      </c>
      <c r="N479" s="29">
        <f t="shared" si="31"/>
        <v>-0.45735949999999997</v>
      </c>
      <c r="O479" s="3">
        <v>0.67</v>
      </c>
      <c r="P479" s="3" t="str">
        <f ca="1">IF(COUNTIF(股期對照!A:A,持股比率!B479)=2,B479&amp;"-m",IF(COUNTIF(股期對照!A:A,持股比率!B479)=1,B479&amp;"-F",B479))</f>
        <v>中航</v>
      </c>
      <c r="Q479" s="3" t="s">
        <v>4751</v>
      </c>
      <c r="T479" s="1" t="s">
        <v>473</v>
      </c>
      <c r="U479" s="1" t="s">
        <v>2235</v>
      </c>
      <c r="V479" s="1">
        <v>1.79</v>
      </c>
      <c r="W479" s="1">
        <v>0.91</v>
      </c>
      <c r="X479" s="1">
        <v>0.01</v>
      </c>
      <c r="Y479" s="1">
        <v>21.73</v>
      </c>
      <c r="Z479" s="1">
        <v>75.56</v>
      </c>
      <c r="AA479" s="1">
        <v>479</v>
      </c>
      <c r="AB479" s="1">
        <v>1974845.93</v>
      </c>
      <c r="AC479" s="1">
        <v>-1105</v>
      </c>
      <c r="AD479" s="1">
        <v>149219</v>
      </c>
      <c r="AE479" s="1">
        <v>-0.7</v>
      </c>
      <c r="AF479" s="1">
        <v>41.39</v>
      </c>
      <c r="AG479" s="1">
        <v>-0.45735949999999997</v>
      </c>
      <c r="AH479" s="1">
        <v>0.67</v>
      </c>
      <c r="AI479" s="1" t="s">
        <v>2235</v>
      </c>
      <c r="AJ479" s="1" t="s">
        <v>3540</v>
      </c>
    </row>
    <row r="480" spans="1:36" x14ac:dyDescent="0.25">
      <c r="A480" s="2" t="s">
        <v>474</v>
      </c>
      <c r="B480" s="3" t="s">
        <v>5379</v>
      </c>
      <c r="C480" s="3">
        <v>0.56000000000000005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28"/>
        <v>50.91</v>
      </c>
      <c r="H480" s="1">
        <f>MATCH(持股比率!A480,董監!A:A,0)</f>
        <v>480</v>
      </c>
      <c r="I480" s="3">
        <v>1484234.58</v>
      </c>
      <c r="J480" s="3">
        <v>273</v>
      </c>
      <c r="K480" s="28">
        <f t="shared" si="29"/>
        <v>75562</v>
      </c>
      <c r="L480" s="27">
        <f t="shared" si="30"/>
        <v>0.4</v>
      </c>
      <c r="M480" s="3">
        <v>24.3</v>
      </c>
      <c r="N480" s="29">
        <f t="shared" si="31"/>
        <v>6.6339000000000009E-2</v>
      </c>
      <c r="O480" s="3">
        <v>-1.77</v>
      </c>
      <c r="P480" s="3" t="str">
        <f ca="1">IF(COUNTIF(股期對照!A:A,持股比率!B480)=2,B480&amp;"-m",IF(COUNTIF(股期對照!A:A,持股比率!B480)=1,B480&amp;"-F",B480))</f>
        <v>中櫃</v>
      </c>
      <c r="Q480" s="3" t="s">
        <v>4751</v>
      </c>
      <c r="T480" s="1" t="s">
        <v>474</v>
      </c>
      <c r="U480" s="1" t="s">
        <v>2236</v>
      </c>
      <c r="V480" s="1">
        <v>0.56000000000000005</v>
      </c>
      <c r="W480" s="1">
        <v>0</v>
      </c>
      <c r="X480" s="1">
        <v>0.01</v>
      </c>
      <c r="Y480" s="1">
        <v>48.52</v>
      </c>
      <c r="Z480" s="1">
        <v>50.91</v>
      </c>
      <c r="AA480" s="1">
        <v>480</v>
      </c>
      <c r="AB480" s="1">
        <v>1484234.58</v>
      </c>
      <c r="AC480" s="1">
        <v>273</v>
      </c>
      <c r="AD480" s="1">
        <v>75562</v>
      </c>
      <c r="AE480" s="1">
        <v>0.4</v>
      </c>
      <c r="AF480" s="1">
        <v>24.3</v>
      </c>
      <c r="AG480" s="1">
        <v>6.6339000000000009E-2</v>
      </c>
      <c r="AH480" s="1">
        <v>-1.77</v>
      </c>
      <c r="AI480" s="1" t="s">
        <v>2236</v>
      </c>
      <c r="AJ480" s="1" t="s">
        <v>3540</v>
      </c>
    </row>
    <row r="481" spans="1:36" x14ac:dyDescent="0.25">
      <c r="A481" s="2" t="s">
        <v>475</v>
      </c>
      <c r="B481" s="3" t="s">
        <v>4812</v>
      </c>
      <c r="C481" s="3">
        <v>2.0499999999999998</v>
      </c>
      <c r="D481" s="3">
        <v>0</v>
      </c>
      <c r="E481" s="3">
        <v>0.96</v>
      </c>
      <c r="F481" s="1">
        <f>IF(INDEX(董監!D:D,H481)=0,INDEX(董監!C:C,H481),INDEX(董監!D:D,H481))</f>
        <v>5.56</v>
      </c>
      <c r="G481" s="1">
        <f t="shared" si="28"/>
        <v>91.43</v>
      </c>
      <c r="H481" s="1">
        <f>MATCH(持股比率!A481,董監!A:A,0)</f>
        <v>481</v>
      </c>
      <c r="I481" s="3">
        <v>5567898.8899999997</v>
      </c>
      <c r="J481" s="3">
        <v>-9964</v>
      </c>
      <c r="K481" s="28">
        <f t="shared" si="29"/>
        <v>509073</v>
      </c>
      <c r="L481" s="27">
        <f t="shared" si="30"/>
        <v>-2</v>
      </c>
      <c r="M481" s="3">
        <v>17.100000000000001</v>
      </c>
      <c r="N481" s="29">
        <f t="shared" si="31"/>
        <v>-1.7038440000000001</v>
      </c>
      <c r="O481" s="3">
        <v>9.09</v>
      </c>
      <c r="P481" s="3" t="str">
        <f ca="1">IF(COUNTIF(股期對照!A:A,持股比率!B481)=2,B481&amp;"-m",IF(COUNTIF(股期對照!A:A,持股比率!B481)=1,B481&amp;"-F",B481))</f>
        <v>東森</v>
      </c>
      <c r="Q481" s="3" t="s">
        <v>6645</v>
      </c>
      <c r="T481" s="1" t="s">
        <v>475</v>
      </c>
      <c r="U481" s="1" t="s">
        <v>2237</v>
      </c>
      <c r="V481" s="1">
        <v>2.0499999999999998</v>
      </c>
      <c r="W481" s="1">
        <v>0</v>
      </c>
      <c r="X481" s="1">
        <v>0.96</v>
      </c>
      <c r="Y481" s="1">
        <v>5.56</v>
      </c>
      <c r="Z481" s="1">
        <v>91.43</v>
      </c>
      <c r="AA481" s="1">
        <v>481</v>
      </c>
      <c r="AB481" s="1">
        <v>5567898.8899999997</v>
      </c>
      <c r="AC481" s="1">
        <v>-9964</v>
      </c>
      <c r="AD481" s="1">
        <v>509073</v>
      </c>
      <c r="AE481" s="1">
        <v>-2</v>
      </c>
      <c r="AF481" s="1">
        <v>17.100000000000001</v>
      </c>
      <c r="AG481" s="1">
        <v>-1.7038440000000001</v>
      </c>
      <c r="AH481" s="1">
        <v>9.09</v>
      </c>
      <c r="AI481" s="1" t="s">
        <v>2237</v>
      </c>
      <c r="AJ481" s="1" t="s">
        <v>3523</v>
      </c>
    </row>
    <row r="482" spans="1:36" x14ac:dyDescent="0.25">
      <c r="A482" s="2" t="s">
        <v>476</v>
      </c>
      <c r="B482" s="3" t="s">
        <v>5380</v>
      </c>
      <c r="C482" s="3">
        <v>45.92</v>
      </c>
      <c r="D482" s="3">
        <v>0.37</v>
      </c>
      <c r="E482" s="3">
        <v>0.24</v>
      </c>
      <c r="F482" s="1">
        <f>IF(INDEX(董監!D:D,H482)=0,INDEX(董監!C:C,H482),INDEX(董監!D:D,H482))</f>
        <v>3.01</v>
      </c>
      <c r="G482" s="1">
        <f t="shared" si="28"/>
        <v>50.46</v>
      </c>
      <c r="H482" s="1">
        <f>MATCH(持股比率!A482,董監!A:A,0)</f>
        <v>482</v>
      </c>
      <c r="I482" s="3">
        <v>22182974.66</v>
      </c>
      <c r="J482" s="3">
        <v>61616</v>
      </c>
      <c r="K482" s="28">
        <f t="shared" si="29"/>
        <v>1119353</v>
      </c>
      <c r="L482" s="27">
        <f t="shared" si="30"/>
        <v>5.5</v>
      </c>
      <c r="M482" s="3">
        <v>107.07</v>
      </c>
      <c r="N482" s="29">
        <f t="shared" si="31"/>
        <v>65.972251199999988</v>
      </c>
      <c r="O482" s="3">
        <v>56.53</v>
      </c>
      <c r="P482" s="3" t="str">
        <f ca="1">IF(COUNTIF(股期對照!A:A,持股比率!B482)=2,B482&amp;"-m",IF(COUNTIF(股期對照!A:A,持股比率!B482)=1,B482&amp;"-F",B482))</f>
        <v>萬海</v>
      </c>
      <c r="Q482" s="3" t="s">
        <v>4751</v>
      </c>
      <c r="T482" s="1" t="s">
        <v>476</v>
      </c>
      <c r="U482" s="1" t="s">
        <v>2238</v>
      </c>
      <c r="V482" s="1">
        <v>45.92</v>
      </c>
      <c r="W482" s="1">
        <v>0.37</v>
      </c>
      <c r="X482" s="1">
        <v>0.24</v>
      </c>
      <c r="Y482" s="1">
        <v>3.01</v>
      </c>
      <c r="Z482" s="1">
        <v>50.46</v>
      </c>
      <c r="AA482" s="1">
        <v>482</v>
      </c>
      <c r="AB482" s="1">
        <v>22182974.66</v>
      </c>
      <c r="AC482" s="1">
        <v>61616</v>
      </c>
      <c r="AD482" s="1">
        <v>1119353</v>
      </c>
      <c r="AE482" s="1">
        <v>5.5</v>
      </c>
      <c r="AF482" s="1">
        <v>107.07</v>
      </c>
      <c r="AG482" s="1">
        <v>65.972251199999988</v>
      </c>
      <c r="AH482" s="1">
        <v>56.53</v>
      </c>
      <c r="AI482" s="1" t="s">
        <v>2238</v>
      </c>
      <c r="AJ482" s="1" t="s">
        <v>3540</v>
      </c>
    </row>
    <row r="483" spans="1:36" x14ac:dyDescent="0.25">
      <c r="A483" s="2" t="s">
        <v>477</v>
      </c>
      <c r="B483" s="3" t="s">
        <v>5381</v>
      </c>
      <c r="C483" s="3">
        <v>3.47</v>
      </c>
      <c r="D483" s="3">
        <v>0.03</v>
      </c>
      <c r="E483" s="3">
        <v>0</v>
      </c>
      <c r="F483" s="1">
        <f>IF(INDEX(董監!D:D,H483)=0,INDEX(董監!C:C,H483),INDEX(董監!D:D,H483))</f>
        <v>24.97</v>
      </c>
      <c r="G483" s="1">
        <f t="shared" si="28"/>
        <v>71.53</v>
      </c>
      <c r="H483" s="1">
        <f>MATCH(持股比率!A483,董監!A:A,0)</f>
        <v>483</v>
      </c>
      <c r="I483" s="3">
        <v>1372818.27</v>
      </c>
      <c r="J483" s="3">
        <v>-309</v>
      </c>
      <c r="K483" s="28">
        <f t="shared" si="29"/>
        <v>98198</v>
      </c>
      <c r="L483" s="27">
        <f t="shared" si="30"/>
        <v>-0.3</v>
      </c>
      <c r="M483" s="3">
        <v>35.03</v>
      </c>
      <c r="N483" s="29">
        <f t="shared" si="31"/>
        <v>-0.10824270000000001</v>
      </c>
      <c r="O483" s="3">
        <v>-2.4500000000000002</v>
      </c>
      <c r="P483" s="3" t="str">
        <f ca="1">IF(COUNTIF(股期對照!A:A,持股比率!B483)=2,B483&amp;"-m",IF(COUNTIF(股期對照!A:A,持股比率!B483)=1,B483&amp;"-F",B483))</f>
        <v>山隆</v>
      </c>
      <c r="Q483" s="3" t="s">
        <v>6635</v>
      </c>
      <c r="T483" s="1" t="s">
        <v>477</v>
      </c>
      <c r="U483" s="1" t="s">
        <v>2239</v>
      </c>
      <c r="V483" s="1">
        <v>3.47</v>
      </c>
      <c r="W483" s="1">
        <v>0.03</v>
      </c>
      <c r="X483" s="1">
        <v>0</v>
      </c>
      <c r="Y483" s="1">
        <v>24.97</v>
      </c>
      <c r="Z483" s="1">
        <v>71.53</v>
      </c>
      <c r="AA483" s="1">
        <v>483</v>
      </c>
      <c r="AB483" s="1">
        <v>1372818.27</v>
      </c>
      <c r="AC483" s="1">
        <v>-309</v>
      </c>
      <c r="AD483" s="1">
        <v>98198</v>
      </c>
      <c r="AE483" s="1">
        <v>-0.3</v>
      </c>
      <c r="AF483" s="1">
        <v>35.03</v>
      </c>
      <c r="AG483" s="1">
        <v>-0.10824270000000001</v>
      </c>
      <c r="AH483" s="1">
        <v>-2.4500000000000002</v>
      </c>
      <c r="AI483" s="1" t="s">
        <v>2239</v>
      </c>
      <c r="AJ483" s="1" t="s">
        <v>3516</v>
      </c>
    </row>
    <row r="484" spans="1:36" x14ac:dyDescent="0.25">
      <c r="A484" s="2" t="s">
        <v>478</v>
      </c>
      <c r="B484" s="3" t="s">
        <v>5382</v>
      </c>
      <c r="C484" s="3">
        <v>5.98</v>
      </c>
      <c r="D484" s="3">
        <v>0.31</v>
      </c>
      <c r="E484" s="3">
        <v>0.2</v>
      </c>
      <c r="F484" s="1">
        <f>IF(INDEX(董監!D:D,H484)=0,INDEX(董監!C:C,H484),INDEX(董監!D:D,H484))</f>
        <v>31.57</v>
      </c>
      <c r="G484" s="1">
        <f t="shared" si="28"/>
        <v>61.94</v>
      </c>
      <c r="H484" s="1">
        <f>MATCH(持股比率!A484,董監!A:A,0)</f>
        <v>484</v>
      </c>
      <c r="I484" s="3">
        <v>4172944.87</v>
      </c>
      <c r="J484" s="3">
        <v>7409</v>
      </c>
      <c r="K484" s="28">
        <f t="shared" si="29"/>
        <v>258472</v>
      </c>
      <c r="L484" s="27">
        <f t="shared" si="30"/>
        <v>2.9</v>
      </c>
      <c r="M484" s="3">
        <v>35.479999999999997</v>
      </c>
      <c r="N484" s="29">
        <f t="shared" si="31"/>
        <v>2.6287131999999995</v>
      </c>
      <c r="O484" s="3">
        <v>-15.88</v>
      </c>
      <c r="P484" s="3" t="str">
        <f ca="1">IF(COUNTIF(股期對照!A:A,持股比率!B484)=2,B484&amp;"-m",IF(COUNTIF(股期對照!A:A,持股比率!B484)=1,B484&amp;"-F",B484))</f>
        <v>台航</v>
      </c>
      <c r="Q484" s="3" t="s">
        <v>4751</v>
      </c>
      <c r="T484" s="1" t="s">
        <v>478</v>
      </c>
      <c r="U484" s="1" t="s">
        <v>2240</v>
      </c>
      <c r="V484" s="1">
        <v>5.98</v>
      </c>
      <c r="W484" s="1">
        <v>0.31</v>
      </c>
      <c r="X484" s="1">
        <v>0.2</v>
      </c>
      <c r="Y484" s="1">
        <v>31.57</v>
      </c>
      <c r="Z484" s="1">
        <v>61.94</v>
      </c>
      <c r="AA484" s="1">
        <v>484</v>
      </c>
      <c r="AB484" s="1">
        <v>4172944.87</v>
      </c>
      <c r="AC484" s="1">
        <v>7409</v>
      </c>
      <c r="AD484" s="1">
        <v>258472</v>
      </c>
      <c r="AE484" s="1">
        <v>2.9</v>
      </c>
      <c r="AF484" s="1">
        <v>35.479999999999997</v>
      </c>
      <c r="AG484" s="1">
        <v>2.6287131999999995</v>
      </c>
      <c r="AH484" s="1">
        <v>-15.88</v>
      </c>
      <c r="AI484" s="1" t="s">
        <v>2240</v>
      </c>
      <c r="AJ484" s="1" t="s">
        <v>3540</v>
      </c>
    </row>
    <row r="485" spans="1:36" x14ac:dyDescent="0.25">
      <c r="A485" s="2" t="s">
        <v>479</v>
      </c>
      <c r="B485" s="3" t="s">
        <v>5383</v>
      </c>
      <c r="C485" s="3">
        <v>19.260000000000002</v>
      </c>
      <c r="D485" s="3">
        <v>0.43</v>
      </c>
      <c r="E485" s="3">
        <v>0.19</v>
      </c>
      <c r="F485" s="1">
        <f>IF(INDEX(董監!D:D,H485)=0,INDEX(董監!C:C,H485),INDEX(董監!D:D,H485))</f>
        <v>26.36</v>
      </c>
      <c r="G485" s="1">
        <f t="shared" si="28"/>
        <v>53.76</v>
      </c>
      <c r="H485" s="1">
        <f>MATCH(持股比率!A485,董監!A:A,0)</f>
        <v>485</v>
      </c>
      <c r="I485" s="3">
        <v>49234979.960000001</v>
      </c>
      <c r="J485" s="3">
        <v>-11671</v>
      </c>
      <c r="K485" s="28">
        <f t="shared" si="29"/>
        <v>2646873</v>
      </c>
      <c r="L485" s="27">
        <f t="shared" si="30"/>
        <v>-0.4</v>
      </c>
      <c r="M485" s="3">
        <v>15.24</v>
      </c>
      <c r="N485" s="29">
        <f t="shared" si="31"/>
        <v>-1.7786604000000001</v>
      </c>
      <c r="O485" s="3">
        <v>2.96</v>
      </c>
      <c r="P485" s="3" t="str">
        <f ca="1">IF(COUNTIF(股期對照!A:A,持股比率!B485)=2,B485&amp;"-m",IF(COUNTIF(股期對照!A:A,持股比率!B485)=1,B485&amp;"-F",B485))</f>
        <v>長榮航-F</v>
      </c>
      <c r="Q485" s="3" t="s">
        <v>4751</v>
      </c>
      <c r="T485" s="1" t="s">
        <v>479</v>
      </c>
      <c r="U485" s="1" t="s">
        <v>2241</v>
      </c>
      <c r="V485" s="1">
        <v>19.260000000000002</v>
      </c>
      <c r="W485" s="1">
        <v>0.43</v>
      </c>
      <c r="X485" s="1">
        <v>0.19</v>
      </c>
      <c r="Y485" s="1">
        <v>26.36</v>
      </c>
      <c r="Z485" s="1">
        <v>53.76</v>
      </c>
      <c r="AA485" s="1">
        <v>485</v>
      </c>
      <c r="AB485" s="1">
        <v>49234979.960000001</v>
      </c>
      <c r="AC485" s="1">
        <v>-11671</v>
      </c>
      <c r="AD485" s="1">
        <v>2646873</v>
      </c>
      <c r="AE485" s="1">
        <v>-0.4</v>
      </c>
      <c r="AF485" s="1">
        <v>15.24</v>
      </c>
      <c r="AG485" s="1">
        <v>-1.7786604000000001</v>
      </c>
      <c r="AH485" s="1">
        <v>2.96</v>
      </c>
      <c r="AI485" s="1" t="s">
        <v>4387</v>
      </c>
      <c r="AJ485" s="1" t="s">
        <v>3540</v>
      </c>
    </row>
    <row r="486" spans="1:36" x14ac:dyDescent="0.25">
      <c r="A486" s="2" t="s">
        <v>480</v>
      </c>
      <c r="B486" s="3" t="s">
        <v>4623</v>
      </c>
      <c r="C486" s="3">
        <v>0.26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17.86999999999999</v>
      </c>
      <c r="H486" s="1">
        <f>MATCH(持股比率!A486,董監!A:A,0)</f>
        <v>486</v>
      </c>
      <c r="I486" s="3">
        <v>1311710.3999999999</v>
      </c>
      <c r="J486" s="3">
        <v>-280</v>
      </c>
      <c r="K486" s="28">
        <f t="shared" si="29"/>
        <v>23440</v>
      </c>
      <c r="L486" s="27">
        <f t="shared" si="30"/>
        <v>-1.2</v>
      </c>
      <c r="M486" s="3">
        <v>16.239999999999998</v>
      </c>
      <c r="N486" s="29">
        <f t="shared" si="31"/>
        <v>-4.5471999999999999E-2</v>
      </c>
      <c r="O486" s="3">
        <v>0</v>
      </c>
      <c r="P486" s="3" t="str">
        <f ca="1">IF(COUNTIF(股期對照!A:A,持股比率!B486)=2,B486&amp;"-m",IF(COUNTIF(股期對照!A:A,持股比率!B486)=1,B486&amp;"-F",B486))</f>
        <v>亞航</v>
      </c>
      <c r="Q486" s="3" t="s">
        <v>4751</v>
      </c>
      <c r="T486" s="1" t="s">
        <v>480</v>
      </c>
      <c r="U486" s="1" t="s">
        <v>2242</v>
      </c>
      <c r="V486" s="1">
        <v>0.26</v>
      </c>
      <c r="W486" s="1">
        <v>0</v>
      </c>
      <c r="X486" s="1">
        <v>0</v>
      </c>
      <c r="Y486" s="1">
        <v>81.87</v>
      </c>
      <c r="Z486" s="1">
        <v>17.86999999999999</v>
      </c>
      <c r="AA486" s="1">
        <v>486</v>
      </c>
      <c r="AB486" s="1">
        <v>1311710.3999999999</v>
      </c>
      <c r="AC486" s="1">
        <v>-280</v>
      </c>
      <c r="AD486" s="1">
        <v>23440</v>
      </c>
      <c r="AE486" s="1">
        <v>-1.2</v>
      </c>
      <c r="AF486" s="1">
        <v>16.239999999999998</v>
      </c>
      <c r="AG486" s="1">
        <v>-4.5471999999999999E-2</v>
      </c>
      <c r="AH486" s="1">
        <v>0</v>
      </c>
      <c r="AI486" s="1" t="s">
        <v>2242</v>
      </c>
      <c r="AJ486" s="1" t="s">
        <v>3540</v>
      </c>
    </row>
    <row r="487" spans="1:36" x14ac:dyDescent="0.25">
      <c r="A487" s="2" t="s">
        <v>481</v>
      </c>
      <c r="B487" s="3" t="s">
        <v>5384</v>
      </c>
      <c r="C487" s="3">
        <v>9.42</v>
      </c>
      <c r="D487" s="3">
        <v>0.23</v>
      </c>
      <c r="E487" s="3">
        <v>0.08</v>
      </c>
      <c r="F487" s="1">
        <f>IF(INDEX(董監!D:D,H487)=0,INDEX(董監!C:C,H487),INDEX(董監!D:D,H487))</f>
        <v>61.34</v>
      </c>
      <c r="G487" s="1">
        <f t="shared" si="28"/>
        <v>28.929999999999993</v>
      </c>
      <c r="H487" s="1">
        <f>MATCH(持股比率!A487,董監!A:A,0)</f>
        <v>487</v>
      </c>
      <c r="I487" s="3">
        <v>56282930.579999998</v>
      </c>
      <c r="J487" s="3">
        <v>-18799</v>
      </c>
      <c r="K487" s="28">
        <f t="shared" si="29"/>
        <v>1628265</v>
      </c>
      <c r="L487" s="27">
        <f t="shared" si="30"/>
        <v>-1.2</v>
      </c>
      <c r="M487" s="3">
        <v>28.32</v>
      </c>
      <c r="N487" s="29">
        <f t="shared" si="31"/>
        <v>-5.3238768000000007</v>
      </c>
      <c r="O487" s="3">
        <v>-3.99</v>
      </c>
      <c r="P487" s="3" t="str">
        <f ca="1">IF(COUNTIF(股期對照!A:A,持股比率!B487)=2,B487&amp;"-m",IF(COUNTIF(股期對照!A:A,持股比率!B487)=1,B487&amp;"-F",B487))</f>
        <v>台灣高鐵-F</v>
      </c>
      <c r="Q487" s="3" t="s">
        <v>4751</v>
      </c>
      <c r="T487" s="1" t="s">
        <v>481</v>
      </c>
      <c r="U487" s="1" t="s">
        <v>2243</v>
      </c>
      <c r="V487" s="1">
        <v>9.42</v>
      </c>
      <c r="W487" s="1">
        <v>0.23</v>
      </c>
      <c r="X487" s="1">
        <v>0.08</v>
      </c>
      <c r="Y487" s="1">
        <v>61.34</v>
      </c>
      <c r="Z487" s="1">
        <v>28.929999999999993</v>
      </c>
      <c r="AA487" s="1">
        <v>487</v>
      </c>
      <c r="AB487" s="1">
        <v>56282930.579999998</v>
      </c>
      <c r="AC487" s="1">
        <v>-18799</v>
      </c>
      <c r="AD487" s="1">
        <v>1628265</v>
      </c>
      <c r="AE487" s="1">
        <v>-1.2</v>
      </c>
      <c r="AF487" s="1">
        <v>28.32</v>
      </c>
      <c r="AG487" s="1">
        <v>-5.3238768000000007</v>
      </c>
      <c r="AH487" s="1">
        <v>-3.99</v>
      </c>
      <c r="AI487" s="1" t="s">
        <v>4388</v>
      </c>
      <c r="AJ487" s="1" t="s">
        <v>3540</v>
      </c>
    </row>
    <row r="488" spans="1:36" x14ac:dyDescent="0.25">
      <c r="A488" s="2" t="s">
        <v>482</v>
      </c>
      <c r="B488" s="3" t="s">
        <v>5385</v>
      </c>
      <c r="C488" s="3">
        <v>1.29</v>
      </c>
      <c r="D488" s="3">
        <v>0.03</v>
      </c>
      <c r="E488" s="3">
        <v>0.02</v>
      </c>
      <c r="F488" s="1">
        <f>IF(INDEX(董監!D:D,H488)=0,INDEX(董監!C:C,H488),INDEX(董監!D:D,H488))</f>
        <v>36.35</v>
      </c>
      <c r="G488" s="1">
        <f t="shared" si="28"/>
        <v>62.309999999999995</v>
      </c>
      <c r="H488" s="1">
        <f>MATCH(持股比率!A488,董監!A:A,0)</f>
        <v>488</v>
      </c>
      <c r="I488" s="3">
        <v>9418671.0099999998</v>
      </c>
      <c r="J488" s="3">
        <v>-2559</v>
      </c>
      <c r="K488" s="28">
        <f t="shared" si="29"/>
        <v>586877</v>
      </c>
      <c r="L488" s="27">
        <f t="shared" si="30"/>
        <v>-0.4</v>
      </c>
      <c r="M488" s="3">
        <v>26.87</v>
      </c>
      <c r="N488" s="29">
        <f t="shared" si="31"/>
        <v>-0.68760330000000003</v>
      </c>
      <c r="O488" s="3">
        <v>-1.25</v>
      </c>
      <c r="P488" s="3" t="str">
        <f ca="1">IF(COUNTIF(股期對照!A:A,持股比率!B488)=2,B488&amp;"-m",IF(COUNTIF(股期對照!A:A,持股比率!B488)=1,B488&amp;"-F",B488))</f>
        <v>漢翔</v>
      </c>
      <c r="Q488" s="3" t="s">
        <v>6585</v>
      </c>
      <c r="T488" s="1" t="s">
        <v>482</v>
      </c>
      <c r="U488" s="1" t="s">
        <v>2244</v>
      </c>
      <c r="V488" s="1">
        <v>1.29</v>
      </c>
      <c r="W488" s="1">
        <v>0.03</v>
      </c>
      <c r="X488" s="1">
        <v>0.02</v>
      </c>
      <c r="Y488" s="1">
        <v>36.35</v>
      </c>
      <c r="Z488" s="1">
        <v>62.309999999999995</v>
      </c>
      <c r="AA488" s="1">
        <v>488</v>
      </c>
      <c r="AB488" s="1">
        <v>9418671.0099999998</v>
      </c>
      <c r="AC488" s="1">
        <v>-2559</v>
      </c>
      <c r="AD488" s="1">
        <v>586877</v>
      </c>
      <c r="AE488" s="1">
        <v>-0.4</v>
      </c>
      <c r="AF488" s="1">
        <v>26.87</v>
      </c>
      <c r="AG488" s="1">
        <v>-0.68760330000000003</v>
      </c>
      <c r="AH488" s="1">
        <v>-1.25</v>
      </c>
      <c r="AI488" s="1" t="s">
        <v>2244</v>
      </c>
      <c r="AJ488" s="1" t="s">
        <v>3540</v>
      </c>
    </row>
    <row r="489" spans="1:36" x14ac:dyDescent="0.25">
      <c r="A489" s="2" t="s">
        <v>483</v>
      </c>
      <c r="B489" s="3" t="s">
        <v>5386</v>
      </c>
      <c r="C489" s="3">
        <v>19.02</v>
      </c>
      <c r="D489" s="3">
        <v>1.23</v>
      </c>
      <c r="E489" s="3">
        <v>0.25</v>
      </c>
      <c r="F489" s="1">
        <f>IF(INDEX(董監!D:D,H489)=0,INDEX(董監!C:C,H489),INDEX(董監!D:D,H489))</f>
        <v>11.05</v>
      </c>
      <c r="G489" s="1">
        <f t="shared" si="28"/>
        <v>68.45</v>
      </c>
      <c r="H489" s="1">
        <f>MATCH(持股比率!A489,董監!A:A,0)</f>
        <v>489</v>
      </c>
      <c r="I489" s="3">
        <v>1271574.02</v>
      </c>
      <c r="J489" s="3">
        <v>710</v>
      </c>
      <c r="K489" s="28">
        <f t="shared" si="29"/>
        <v>87039</v>
      </c>
      <c r="L489" s="27">
        <f t="shared" si="30"/>
        <v>0.8</v>
      </c>
      <c r="M489" s="3">
        <v>72.260000000000005</v>
      </c>
      <c r="N489" s="29">
        <f t="shared" si="31"/>
        <v>0.51304600000000011</v>
      </c>
      <c r="O489" s="3">
        <v>20.440000000000001</v>
      </c>
      <c r="P489" s="3" t="str">
        <f ca="1">IF(COUNTIF(股期對照!A:A,持股比率!B489)=2,B489&amp;"-m",IF(COUNTIF(股期對照!A:A,持股比率!B489)=1,B489&amp;"-F",B489))</f>
        <v>台驊投控</v>
      </c>
      <c r="Q489" s="3" t="s">
        <v>4751</v>
      </c>
      <c r="T489" s="1" t="s">
        <v>483</v>
      </c>
      <c r="U489" s="1" t="s">
        <v>2245</v>
      </c>
      <c r="V489" s="1">
        <v>19.02</v>
      </c>
      <c r="W489" s="1">
        <v>1.23</v>
      </c>
      <c r="X489" s="1">
        <v>0.25</v>
      </c>
      <c r="Y489" s="1">
        <v>11.05</v>
      </c>
      <c r="Z489" s="1">
        <v>68.45</v>
      </c>
      <c r="AA489" s="1">
        <v>489</v>
      </c>
      <c r="AB489" s="1">
        <v>1271574.02</v>
      </c>
      <c r="AC489" s="1">
        <v>710</v>
      </c>
      <c r="AD489" s="1">
        <v>87039</v>
      </c>
      <c r="AE489" s="1">
        <v>0.8</v>
      </c>
      <c r="AF489" s="1">
        <v>72.260000000000005</v>
      </c>
      <c r="AG489" s="1">
        <v>0.51304600000000011</v>
      </c>
      <c r="AH489" s="1">
        <v>20.440000000000001</v>
      </c>
      <c r="AI489" s="1" t="s">
        <v>2245</v>
      </c>
      <c r="AJ489" s="1" t="s">
        <v>3540</v>
      </c>
    </row>
    <row r="490" spans="1:36" x14ac:dyDescent="0.25">
      <c r="A490" s="2" t="s">
        <v>484</v>
      </c>
      <c r="B490" s="3" t="s">
        <v>5387</v>
      </c>
      <c r="C490" s="3">
        <v>8.7899999999999991</v>
      </c>
      <c r="D490" s="3">
        <v>2.15</v>
      </c>
      <c r="E490" s="3">
        <v>0.8</v>
      </c>
      <c r="F490" s="1">
        <f>IF(INDEX(董監!D:D,H490)=0,INDEX(董監!C:C,H490),INDEX(董監!D:D,H490))</f>
        <v>27.63</v>
      </c>
      <c r="G490" s="1">
        <f t="shared" si="28"/>
        <v>60.63</v>
      </c>
      <c r="H490" s="1">
        <f>MATCH(持股比率!A490,董監!A:A,0)</f>
        <v>490</v>
      </c>
      <c r="I490" s="3">
        <v>7464091.9900000002</v>
      </c>
      <c r="J490" s="3">
        <v>-2937</v>
      </c>
      <c r="K490" s="28">
        <f t="shared" si="29"/>
        <v>452548</v>
      </c>
      <c r="L490" s="27">
        <f t="shared" si="30"/>
        <v>-0.6</v>
      </c>
      <c r="M490" s="3">
        <v>63.56</v>
      </c>
      <c r="N490" s="29">
        <f t="shared" si="31"/>
        <v>-1.8667572000000001</v>
      </c>
      <c r="O490" s="3">
        <v>-3.11</v>
      </c>
      <c r="P490" s="3" t="str">
        <f ca="1">IF(COUNTIF(股期對照!A:A,持股比率!B490)=2,B490&amp;"-m",IF(COUNTIF(股期對照!A:A,持股比率!B490)=1,B490&amp;"-F",B490))</f>
        <v>慧洋-KY</v>
      </c>
      <c r="Q490" s="3" t="s">
        <v>4751</v>
      </c>
      <c r="T490" s="1" t="s">
        <v>484</v>
      </c>
      <c r="U490" s="1" t="s">
        <v>2246</v>
      </c>
      <c r="V490" s="1">
        <v>8.7899999999999991</v>
      </c>
      <c r="W490" s="1">
        <v>2.15</v>
      </c>
      <c r="X490" s="1">
        <v>0.8</v>
      </c>
      <c r="Y490" s="1">
        <v>27.63</v>
      </c>
      <c r="Z490" s="1">
        <v>60.63</v>
      </c>
      <c r="AA490" s="1">
        <v>490</v>
      </c>
      <c r="AB490" s="1">
        <v>7464091.9900000002</v>
      </c>
      <c r="AC490" s="1">
        <v>-2937</v>
      </c>
      <c r="AD490" s="1">
        <v>452548</v>
      </c>
      <c r="AE490" s="1">
        <v>-0.6</v>
      </c>
      <c r="AF490" s="1">
        <v>63.56</v>
      </c>
      <c r="AG490" s="1">
        <v>-1.8667572000000001</v>
      </c>
      <c r="AH490" s="1">
        <v>-3.11</v>
      </c>
      <c r="AI490" s="1" t="s">
        <v>2246</v>
      </c>
      <c r="AJ490" s="1" t="s">
        <v>3540</v>
      </c>
    </row>
    <row r="491" spans="1:36" x14ac:dyDescent="0.25">
      <c r="A491" s="2" t="s">
        <v>485</v>
      </c>
      <c r="B491" s="3" t="s">
        <v>5388</v>
      </c>
      <c r="C491" s="3">
        <v>6.15</v>
      </c>
      <c r="D491" s="3">
        <v>0.69</v>
      </c>
      <c r="E491" s="3">
        <v>0.08</v>
      </c>
      <c r="F491" s="1">
        <f>IF(INDEX(董監!D:D,H491)=0,INDEX(董監!C:C,H491),INDEX(董監!D:D,H491))</f>
        <v>31.03</v>
      </c>
      <c r="G491" s="1">
        <f t="shared" si="28"/>
        <v>62.05</v>
      </c>
      <c r="H491" s="1">
        <f>MATCH(持股比率!A491,董監!A:A,0)</f>
        <v>491</v>
      </c>
      <c r="I491" s="3">
        <v>564428.15</v>
      </c>
      <c r="J491" s="3">
        <v>17</v>
      </c>
      <c r="K491" s="28">
        <f t="shared" si="29"/>
        <v>35023</v>
      </c>
      <c r="L491" s="27">
        <f t="shared" si="30"/>
        <v>0</v>
      </c>
      <c r="M491" s="3">
        <v>79.75</v>
      </c>
      <c r="N491" s="29">
        <f t="shared" si="31"/>
        <v>1.35575E-2</v>
      </c>
      <c r="O491" s="3">
        <v>-3.26</v>
      </c>
      <c r="P491" s="3" t="str">
        <f ca="1">IF(COUNTIF(股期對照!A:A,持股比率!B491)=2,B491&amp;"-m",IF(COUNTIF(股期對照!A:A,持股比率!B491)=1,B491&amp;"-F",B491))</f>
        <v>大車隊</v>
      </c>
      <c r="Q491" s="3" t="s">
        <v>6635</v>
      </c>
      <c r="T491" s="1" t="s">
        <v>485</v>
      </c>
      <c r="U491" s="1" t="s">
        <v>2247</v>
      </c>
      <c r="V491" s="1">
        <v>6.15</v>
      </c>
      <c r="W491" s="1">
        <v>0.69</v>
      </c>
      <c r="X491" s="1">
        <v>0.08</v>
      </c>
      <c r="Y491" s="1">
        <v>31.03</v>
      </c>
      <c r="Z491" s="1">
        <v>62.05</v>
      </c>
      <c r="AA491" s="1">
        <v>491</v>
      </c>
      <c r="AB491" s="1">
        <v>564428.15</v>
      </c>
      <c r="AC491" s="1">
        <v>17</v>
      </c>
      <c r="AD491" s="1">
        <v>35023</v>
      </c>
      <c r="AE491" s="1">
        <v>0</v>
      </c>
      <c r="AF491" s="1">
        <v>79.75</v>
      </c>
      <c r="AG491" s="1">
        <v>1.35575E-2</v>
      </c>
      <c r="AH491" s="1">
        <v>-3.26</v>
      </c>
      <c r="AI491" s="1" t="s">
        <v>2247</v>
      </c>
      <c r="AJ491" s="1" t="s">
        <v>3516</v>
      </c>
    </row>
    <row r="492" spans="1:36" x14ac:dyDescent="0.25">
      <c r="A492" s="2" t="s">
        <v>486</v>
      </c>
      <c r="B492" s="3" t="s">
        <v>5389</v>
      </c>
      <c r="C492" s="3">
        <v>2.87</v>
      </c>
      <c r="D492" s="3">
        <v>0</v>
      </c>
      <c r="E492" s="3">
        <v>0</v>
      </c>
      <c r="F492" s="1">
        <f>IF(INDEX(董監!D:D,H492)=0,INDEX(董監!C:C,H492),INDEX(董監!D:D,H492))</f>
        <v>22.27</v>
      </c>
      <c r="G492" s="1">
        <f t="shared" si="28"/>
        <v>74.86</v>
      </c>
      <c r="H492" s="1">
        <f>MATCH(持股比率!A492,董監!A:A,0)</f>
        <v>492</v>
      </c>
      <c r="I492" s="3">
        <v>1526358.88</v>
      </c>
      <c r="J492" s="3">
        <v>-2150</v>
      </c>
      <c r="K492" s="28">
        <f t="shared" si="29"/>
        <v>114263</v>
      </c>
      <c r="L492" s="27">
        <f t="shared" si="30"/>
        <v>-1.9</v>
      </c>
      <c r="M492" s="3">
        <v>17.010000000000002</v>
      </c>
      <c r="N492" s="29">
        <f t="shared" si="31"/>
        <v>-0.36571500000000001</v>
      </c>
      <c r="O492" s="3">
        <v>-14.12</v>
      </c>
      <c r="P492" s="3" t="str">
        <f ca="1">IF(COUNTIF(股期對照!A:A,持股比率!B492)=2,B492&amp;"-m",IF(COUNTIF(股期對照!A:A,持股比率!B492)=1,B492&amp;"-F",B492))</f>
        <v>正德</v>
      </c>
      <c r="Q492" s="3" t="s">
        <v>6646</v>
      </c>
      <c r="T492" s="1" t="s">
        <v>486</v>
      </c>
      <c r="U492" s="1" t="s">
        <v>2248</v>
      </c>
      <c r="V492" s="1">
        <v>2.87</v>
      </c>
      <c r="W492" s="1">
        <v>0</v>
      </c>
      <c r="X492" s="1">
        <v>0</v>
      </c>
      <c r="Y492" s="1">
        <v>22.27</v>
      </c>
      <c r="Z492" s="1">
        <v>74.86</v>
      </c>
      <c r="AA492" s="1">
        <v>492</v>
      </c>
      <c r="AB492" s="1">
        <v>1526358.88</v>
      </c>
      <c r="AC492" s="1">
        <v>-2150</v>
      </c>
      <c r="AD492" s="1">
        <v>114263</v>
      </c>
      <c r="AE492" s="1">
        <v>-1.9</v>
      </c>
      <c r="AF492" s="1">
        <v>17.010000000000002</v>
      </c>
      <c r="AG492" s="1">
        <v>-0.36571500000000001</v>
      </c>
      <c r="AH492" s="1">
        <v>-14.12</v>
      </c>
      <c r="AI492" s="1" t="s">
        <v>2248</v>
      </c>
      <c r="AJ492" s="1" t="s">
        <v>3540</v>
      </c>
    </row>
    <row r="493" spans="1:36" x14ac:dyDescent="0.25">
      <c r="A493" s="2" t="s">
        <v>487</v>
      </c>
      <c r="B493" s="3" t="s">
        <v>5390</v>
      </c>
      <c r="C493" s="3">
        <v>5.34</v>
      </c>
      <c r="D493" s="3">
        <v>0</v>
      </c>
      <c r="E493" s="3">
        <v>0</v>
      </c>
      <c r="F493" s="1">
        <f>IF(INDEX(董監!D:D,H493)=0,INDEX(董監!C:C,H493),INDEX(董監!D:D,H493))</f>
        <v>46.12</v>
      </c>
      <c r="G493" s="1">
        <f t="shared" si="28"/>
        <v>48.540000000000006</v>
      </c>
      <c r="H493" s="1">
        <f>MATCH(持股比率!A493,董監!A:A,0)</f>
        <v>493</v>
      </c>
      <c r="I493" s="3">
        <v>954670</v>
      </c>
      <c r="J493" s="3">
        <v>-705</v>
      </c>
      <c r="K493" s="28">
        <f t="shared" si="29"/>
        <v>46340</v>
      </c>
      <c r="L493" s="27">
        <f t="shared" si="30"/>
        <v>-1.5</v>
      </c>
      <c r="M493" s="3">
        <v>50.29</v>
      </c>
      <c r="N493" s="29">
        <f t="shared" si="31"/>
        <v>-0.35454449999999998</v>
      </c>
      <c r="O493" s="3">
        <v>124.86</v>
      </c>
      <c r="P493" s="3" t="str">
        <f ca="1">IF(COUNTIF(股期對照!A:A,持股比率!B493)=2,B493&amp;"-m",IF(COUNTIF(股期對照!A:A,持股比率!B493)=1,B493&amp;"-F",B493))</f>
        <v>宅配通</v>
      </c>
      <c r="Q493" s="3" t="s">
        <v>6646</v>
      </c>
      <c r="T493" s="1" t="s">
        <v>487</v>
      </c>
      <c r="U493" s="1" t="s">
        <v>2249</v>
      </c>
      <c r="V493" s="1">
        <v>5.34</v>
      </c>
      <c r="W493" s="1">
        <v>0</v>
      </c>
      <c r="X493" s="1">
        <v>0</v>
      </c>
      <c r="Y493" s="1">
        <v>46.12</v>
      </c>
      <c r="Z493" s="1">
        <v>48.540000000000006</v>
      </c>
      <c r="AA493" s="1">
        <v>493</v>
      </c>
      <c r="AB493" s="1">
        <v>954670</v>
      </c>
      <c r="AC493" s="1">
        <v>-705</v>
      </c>
      <c r="AD493" s="1">
        <v>46340</v>
      </c>
      <c r="AE493" s="1">
        <v>-1.5</v>
      </c>
      <c r="AF493" s="1">
        <v>50.29</v>
      </c>
      <c r="AG493" s="1">
        <v>-0.35454449999999998</v>
      </c>
      <c r="AH493" s="1">
        <v>124.86</v>
      </c>
      <c r="AI493" s="1" t="s">
        <v>2249</v>
      </c>
      <c r="AJ493" s="1" t="s">
        <v>3540</v>
      </c>
    </row>
    <row r="494" spans="1:36" x14ac:dyDescent="0.25">
      <c r="A494" s="2" t="s">
        <v>488</v>
      </c>
      <c r="B494" s="3" t="s">
        <v>5391</v>
      </c>
      <c r="C494" s="3">
        <v>2.2400000000000002</v>
      </c>
      <c r="D494" s="3">
        <v>0</v>
      </c>
      <c r="E494" s="3">
        <v>0</v>
      </c>
      <c r="F494" s="1">
        <f>IF(INDEX(董監!D:D,H494)=0,INDEX(董監!C:C,H494),INDEX(董監!D:D,H494))</f>
        <v>39.92</v>
      </c>
      <c r="G494" s="1">
        <f t="shared" si="28"/>
        <v>57.839999999999996</v>
      </c>
      <c r="H494" s="1">
        <f>MATCH(持股比率!A494,董監!A:A,0)</f>
        <v>494</v>
      </c>
      <c r="I494" s="3">
        <v>300000</v>
      </c>
      <c r="J494" s="3">
        <v>79</v>
      </c>
      <c r="K494" s="28">
        <f t="shared" si="29"/>
        <v>17352</v>
      </c>
      <c r="L494" s="27">
        <f t="shared" si="30"/>
        <v>0.5</v>
      </c>
      <c r="M494" s="3">
        <v>57.83</v>
      </c>
      <c r="N494" s="29">
        <f t="shared" si="31"/>
        <v>4.5685699999999996E-2</v>
      </c>
      <c r="O494" s="3">
        <v>1.75</v>
      </c>
      <c r="P494" s="3" t="str">
        <f ca="1">IF(COUNTIF(股期對照!A:A,持股比率!B494)=2,B494&amp;"-m",IF(COUNTIF(股期對照!A:A,持股比率!B494)=1,B494&amp;"-F",B494))</f>
        <v>捷迅</v>
      </c>
      <c r="Q494" s="3" t="s">
        <v>4751</v>
      </c>
      <c r="T494" s="1" t="s">
        <v>488</v>
      </c>
      <c r="U494" s="1" t="s">
        <v>2250</v>
      </c>
      <c r="V494" s="1">
        <v>2.2400000000000002</v>
      </c>
      <c r="W494" s="1">
        <v>0</v>
      </c>
      <c r="X494" s="1">
        <v>0</v>
      </c>
      <c r="Y494" s="1">
        <v>39.92</v>
      </c>
      <c r="Z494" s="1">
        <v>57.839999999999996</v>
      </c>
      <c r="AA494" s="1">
        <v>494</v>
      </c>
      <c r="AB494" s="1">
        <v>300000</v>
      </c>
      <c r="AC494" s="1">
        <v>79</v>
      </c>
      <c r="AD494" s="1">
        <v>17352</v>
      </c>
      <c r="AE494" s="1">
        <v>0.5</v>
      </c>
      <c r="AF494" s="1">
        <v>57.83</v>
      </c>
      <c r="AG494" s="1">
        <v>4.5685699999999996E-2</v>
      </c>
      <c r="AH494" s="1">
        <v>1.75</v>
      </c>
      <c r="AI494" s="1" t="s">
        <v>2250</v>
      </c>
      <c r="AJ494" s="1" t="s">
        <v>3540</v>
      </c>
    </row>
    <row r="495" spans="1:36" x14ac:dyDescent="0.25">
      <c r="A495" s="2" t="s">
        <v>489</v>
      </c>
      <c r="B495" s="3" t="s">
        <v>5392</v>
      </c>
      <c r="C495" s="3">
        <v>0.48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79.56</v>
      </c>
      <c r="H495" s="1">
        <f>MATCH(持股比率!A495,董監!A:A,0)</f>
        <v>495</v>
      </c>
      <c r="I495" s="3">
        <v>4499678.38</v>
      </c>
      <c r="J495" s="3">
        <v>-328</v>
      </c>
      <c r="K495" s="28">
        <f t="shared" si="29"/>
        <v>357994</v>
      </c>
      <c r="L495" s="27">
        <f t="shared" si="30"/>
        <v>-0.1</v>
      </c>
      <c r="M495" s="3">
        <v>11.58</v>
      </c>
      <c r="N495" s="29">
        <f t="shared" si="31"/>
        <v>-3.7982399999999999E-2</v>
      </c>
      <c r="O495" s="3">
        <v>-7.81</v>
      </c>
      <c r="P495" s="3" t="str">
        <f ca="1">IF(COUNTIF(股期對照!A:A,持股比率!B495)=2,B495&amp;"-m",IF(COUNTIF(股期對照!A:A,持股比率!B495)=1,B495&amp;"-F",B495))</f>
        <v>萬企</v>
      </c>
      <c r="Q495" s="3" t="s">
        <v>6537</v>
      </c>
      <c r="T495" s="1" t="s">
        <v>489</v>
      </c>
      <c r="U495" s="1" t="s">
        <v>2251</v>
      </c>
      <c r="V495" s="1">
        <v>0.48</v>
      </c>
      <c r="W495" s="1">
        <v>0</v>
      </c>
      <c r="X495" s="1">
        <v>0</v>
      </c>
      <c r="Y495" s="1">
        <v>19.96</v>
      </c>
      <c r="Z495" s="1">
        <v>79.56</v>
      </c>
      <c r="AA495" s="1">
        <v>495</v>
      </c>
      <c r="AB495" s="1">
        <v>4499678.38</v>
      </c>
      <c r="AC495" s="1">
        <v>-328</v>
      </c>
      <c r="AD495" s="1">
        <v>357994</v>
      </c>
      <c r="AE495" s="1">
        <v>-0.1</v>
      </c>
      <c r="AF495" s="1">
        <v>11.58</v>
      </c>
      <c r="AG495" s="1">
        <v>-3.7982399999999999E-2</v>
      </c>
      <c r="AH495" s="1">
        <v>-7.81</v>
      </c>
      <c r="AI495" s="1" t="s">
        <v>2251</v>
      </c>
      <c r="AJ495" s="1" t="s">
        <v>3517</v>
      </c>
    </row>
    <row r="496" spans="1:36" x14ac:dyDescent="0.25">
      <c r="A496" s="2" t="s">
        <v>490</v>
      </c>
      <c r="B496" s="3" t="s">
        <v>5393</v>
      </c>
      <c r="C496" s="3">
        <v>36.909999999999997</v>
      </c>
      <c r="D496" s="3">
        <v>0</v>
      </c>
      <c r="E496" s="3">
        <v>0.01</v>
      </c>
      <c r="F496" s="1">
        <f>IF(INDEX(董監!D:D,H496)=0,INDEX(董監!C:C,H496),INDEX(董監!D:D,H496))</f>
        <v>19.48</v>
      </c>
      <c r="G496" s="1">
        <f t="shared" si="28"/>
        <v>43.600000000000009</v>
      </c>
      <c r="H496" s="1">
        <f>MATCH(持股比率!A496,董監!A:A,0)</f>
        <v>496</v>
      </c>
      <c r="I496" s="3">
        <v>1104855.3799999999</v>
      </c>
      <c r="J496" s="3">
        <v>-19</v>
      </c>
      <c r="K496" s="28">
        <f t="shared" si="29"/>
        <v>48172</v>
      </c>
      <c r="L496" s="27">
        <f t="shared" si="30"/>
        <v>0</v>
      </c>
      <c r="M496" s="3">
        <v>18.52</v>
      </c>
      <c r="N496" s="29">
        <f t="shared" si="31"/>
        <v>-3.5187999999999999E-3</v>
      </c>
      <c r="O496" s="3">
        <v>0.27</v>
      </c>
      <c r="P496" s="3" t="str">
        <f ca="1">IF(COUNTIF(股期對照!A:A,持股比率!B496)=2,B496&amp;"-m",IF(COUNTIF(股期對照!A:A,持股比率!B496)=1,B496&amp;"-F",B496))</f>
        <v>華園</v>
      </c>
      <c r="Q496" s="3" t="s">
        <v>6537</v>
      </c>
      <c r="T496" s="1" t="s">
        <v>490</v>
      </c>
      <c r="U496" s="1" t="s">
        <v>2252</v>
      </c>
      <c r="V496" s="1">
        <v>36.909999999999997</v>
      </c>
      <c r="W496" s="1">
        <v>0</v>
      </c>
      <c r="X496" s="1">
        <v>0.01</v>
      </c>
      <c r="Y496" s="1">
        <v>19.48</v>
      </c>
      <c r="Z496" s="1">
        <v>43.600000000000009</v>
      </c>
      <c r="AA496" s="1">
        <v>496</v>
      </c>
      <c r="AB496" s="1">
        <v>1104855.3799999999</v>
      </c>
      <c r="AC496" s="1">
        <v>-19</v>
      </c>
      <c r="AD496" s="1">
        <v>48172</v>
      </c>
      <c r="AE496" s="1">
        <v>0</v>
      </c>
      <c r="AF496" s="1">
        <v>18.52</v>
      </c>
      <c r="AG496" s="1">
        <v>-3.5187999999999999E-3</v>
      </c>
      <c r="AH496" s="1">
        <v>0.27</v>
      </c>
      <c r="AI496" s="1" t="s">
        <v>2252</v>
      </c>
      <c r="AJ496" s="1" t="s">
        <v>3517</v>
      </c>
    </row>
    <row r="497" spans="1:36" x14ac:dyDescent="0.25">
      <c r="A497" s="2" t="s">
        <v>491</v>
      </c>
      <c r="B497" s="3" t="s">
        <v>5394</v>
      </c>
      <c r="C497" s="3">
        <v>9.6999999999999993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69.45</v>
      </c>
      <c r="H497" s="1">
        <f>MATCH(持股比率!A497,董監!A:A,0)</f>
        <v>497</v>
      </c>
      <c r="I497" s="3">
        <v>3669233.43</v>
      </c>
      <c r="J497" s="3">
        <v>319</v>
      </c>
      <c r="K497" s="28">
        <f t="shared" si="29"/>
        <v>254828</v>
      </c>
      <c r="L497" s="27">
        <f t="shared" si="30"/>
        <v>0.1</v>
      </c>
      <c r="M497" s="3">
        <v>27.88</v>
      </c>
      <c r="N497" s="29">
        <f t="shared" si="31"/>
        <v>8.8937199999999994E-2</v>
      </c>
      <c r="O497" s="3">
        <v>-4.1100000000000003</v>
      </c>
      <c r="P497" s="3" t="str">
        <f ca="1">IF(COUNTIF(股期對照!A:A,持股比率!B497)=2,B497&amp;"-m",IF(COUNTIF(股期對照!A:A,持股比率!B497)=1,B497&amp;"-F",B497))</f>
        <v>國賓</v>
      </c>
      <c r="Q497" s="3" t="s">
        <v>6647</v>
      </c>
      <c r="T497" s="1" t="s">
        <v>491</v>
      </c>
      <c r="U497" s="1" t="s">
        <v>2253</v>
      </c>
      <c r="V497" s="1">
        <v>9.6999999999999993</v>
      </c>
      <c r="W497" s="1">
        <v>0.09</v>
      </c>
      <c r="X497" s="1">
        <v>0.6</v>
      </c>
      <c r="Y497" s="1">
        <v>20.16</v>
      </c>
      <c r="Z497" s="1">
        <v>69.45</v>
      </c>
      <c r="AA497" s="1">
        <v>497</v>
      </c>
      <c r="AB497" s="1">
        <v>3669233.43</v>
      </c>
      <c r="AC497" s="1">
        <v>319</v>
      </c>
      <c r="AD497" s="1">
        <v>254828</v>
      </c>
      <c r="AE497" s="1">
        <v>0.1</v>
      </c>
      <c r="AF497" s="1">
        <v>27.88</v>
      </c>
      <c r="AG497" s="1">
        <v>8.8937199999999994E-2</v>
      </c>
      <c r="AH497" s="1">
        <v>-4.1100000000000003</v>
      </c>
      <c r="AI497" s="1" t="s">
        <v>2253</v>
      </c>
      <c r="AJ497" s="1" t="s">
        <v>3517</v>
      </c>
    </row>
    <row r="498" spans="1:36" x14ac:dyDescent="0.25">
      <c r="A498" s="2" t="s">
        <v>492</v>
      </c>
      <c r="B498" s="3" t="s">
        <v>5395</v>
      </c>
      <c r="C498" s="3">
        <v>1.59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84.69</v>
      </c>
      <c r="H498" s="1">
        <f>MATCH(持股比率!A498,董監!A:A,0)</f>
        <v>498</v>
      </c>
      <c r="I498" s="3">
        <v>1865366.3</v>
      </c>
      <c r="J498" s="3">
        <v>-9</v>
      </c>
      <c r="K498" s="28">
        <f t="shared" si="29"/>
        <v>157978</v>
      </c>
      <c r="L498" s="27">
        <f t="shared" si="30"/>
        <v>0</v>
      </c>
      <c r="M498" s="3">
        <v>16.02</v>
      </c>
      <c r="N498" s="29">
        <f t="shared" si="31"/>
        <v>-1.4418E-3</v>
      </c>
      <c r="O498" s="3">
        <v>-7.22</v>
      </c>
      <c r="P498" s="3" t="str">
        <f ca="1">IF(COUNTIF(股期對照!A:A,持股比率!B498)=2,B498&amp;"-m",IF(COUNTIF(股期對照!A:A,持股比率!B498)=1,B498&amp;"-F",B498))</f>
        <v>六福</v>
      </c>
      <c r="Q498" s="3" t="s">
        <v>6647</v>
      </c>
      <c r="T498" s="1" t="s">
        <v>492</v>
      </c>
      <c r="U498" s="1" t="s">
        <v>2254</v>
      </c>
      <c r="V498" s="1">
        <v>1.59</v>
      </c>
      <c r="W498" s="1">
        <v>0</v>
      </c>
      <c r="X498" s="1">
        <v>0.02</v>
      </c>
      <c r="Y498" s="1">
        <v>13.7</v>
      </c>
      <c r="Z498" s="1">
        <v>84.69</v>
      </c>
      <c r="AA498" s="1">
        <v>498</v>
      </c>
      <c r="AB498" s="1">
        <v>1865366.3</v>
      </c>
      <c r="AC498" s="1">
        <v>-9</v>
      </c>
      <c r="AD498" s="1">
        <v>157978</v>
      </c>
      <c r="AE498" s="1">
        <v>0</v>
      </c>
      <c r="AF498" s="1">
        <v>16.02</v>
      </c>
      <c r="AG498" s="1">
        <v>-1.4418E-3</v>
      </c>
      <c r="AH498" s="1">
        <v>-7.22</v>
      </c>
      <c r="AI498" s="1" t="s">
        <v>2254</v>
      </c>
      <c r="AJ498" s="1" t="s">
        <v>3517</v>
      </c>
    </row>
    <row r="499" spans="1:36" x14ac:dyDescent="0.25">
      <c r="A499" s="2" t="s">
        <v>493</v>
      </c>
      <c r="B499" s="3" t="s">
        <v>5396</v>
      </c>
      <c r="C499" s="3">
        <v>2.5499999999999998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77.64</v>
      </c>
      <c r="H499" s="1">
        <f>MATCH(持股比率!A499,董監!A:A,0)</f>
        <v>499</v>
      </c>
      <c r="I499" s="3">
        <v>4999983.46</v>
      </c>
      <c r="J499" s="3">
        <v>-301</v>
      </c>
      <c r="K499" s="28">
        <f t="shared" si="29"/>
        <v>388199</v>
      </c>
      <c r="L499" s="27">
        <f t="shared" si="30"/>
        <v>-0.1</v>
      </c>
      <c r="M499" s="3">
        <v>13.29</v>
      </c>
      <c r="N499" s="29">
        <f t="shared" si="31"/>
        <v>-4.0002900000000001E-2</v>
      </c>
      <c r="O499" s="3">
        <v>-2.12</v>
      </c>
      <c r="P499" s="3" t="str">
        <f ca="1">IF(COUNTIF(股期對照!A:A,持股比率!B499)=2,B499&amp;"-m",IF(COUNTIF(股期對照!A:A,持股比率!B499)=1,B499&amp;"-F",B499))</f>
        <v>第一店</v>
      </c>
      <c r="Q499" s="3" t="s">
        <v>6648</v>
      </c>
      <c r="T499" s="1" t="s">
        <v>493</v>
      </c>
      <c r="U499" s="1" t="s">
        <v>2255</v>
      </c>
      <c r="V499" s="1">
        <v>2.5499999999999998</v>
      </c>
      <c r="W499" s="1">
        <v>0</v>
      </c>
      <c r="X499" s="1">
        <v>0</v>
      </c>
      <c r="Y499" s="1">
        <v>19.809999999999999</v>
      </c>
      <c r="Z499" s="1">
        <v>77.64</v>
      </c>
      <c r="AA499" s="1">
        <v>499</v>
      </c>
      <c r="AB499" s="1">
        <v>4999983.46</v>
      </c>
      <c r="AC499" s="1">
        <v>-301</v>
      </c>
      <c r="AD499" s="1">
        <v>388199</v>
      </c>
      <c r="AE499" s="1">
        <v>-0.1</v>
      </c>
      <c r="AF499" s="1">
        <v>13.29</v>
      </c>
      <c r="AG499" s="1">
        <v>-4.0002900000000001E-2</v>
      </c>
      <c r="AH499" s="1">
        <v>-2.12</v>
      </c>
      <c r="AI499" s="1" t="s">
        <v>2255</v>
      </c>
      <c r="AJ499" s="1" t="s">
        <v>3517</v>
      </c>
    </row>
    <row r="500" spans="1:36" x14ac:dyDescent="0.25">
      <c r="A500" s="2" t="s">
        <v>494</v>
      </c>
      <c r="B500" s="3" t="s">
        <v>5397</v>
      </c>
      <c r="C500" s="3">
        <v>12.95</v>
      </c>
      <c r="D500" s="3">
        <v>0.01</v>
      </c>
      <c r="E500" s="3">
        <v>7.0000000000000007E-2</v>
      </c>
      <c r="F500" s="1">
        <f>IF(INDEX(董監!D:D,H500)=0,INDEX(董監!C:C,H500),INDEX(董監!D:D,H500))</f>
        <v>11.2</v>
      </c>
      <c r="G500" s="1">
        <f t="shared" si="28"/>
        <v>75.77000000000001</v>
      </c>
      <c r="H500" s="1">
        <f>MATCH(持股比率!A500,董監!A:A,0)</f>
        <v>500</v>
      </c>
      <c r="I500" s="3">
        <v>1274019.72</v>
      </c>
      <c r="J500" s="3">
        <v>510</v>
      </c>
      <c r="K500" s="28">
        <f t="shared" si="29"/>
        <v>96532</v>
      </c>
      <c r="L500" s="27">
        <f t="shared" si="30"/>
        <v>0.5</v>
      </c>
      <c r="M500" s="3">
        <v>133.91999999999999</v>
      </c>
      <c r="N500" s="29">
        <f t="shared" si="31"/>
        <v>0.68299199999999993</v>
      </c>
      <c r="O500" s="3">
        <v>-0.71</v>
      </c>
      <c r="P500" s="3" t="str">
        <f ca="1">IF(COUNTIF(股期對照!A:A,持股比率!B500)=2,B500&amp;"-m",IF(COUNTIF(股期對照!A:A,持股比率!B500)=1,B500&amp;"-F",B500))</f>
        <v>晶華</v>
      </c>
      <c r="Q500" s="3" t="s">
        <v>6537</v>
      </c>
      <c r="T500" s="1" t="s">
        <v>494</v>
      </c>
      <c r="U500" s="1" t="s">
        <v>2256</v>
      </c>
      <c r="V500" s="1">
        <v>12.95</v>
      </c>
      <c r="W500" s="1">
        <v>0.01</v>
      </c>
      <c r="X500" s="1">
        <v>7.0000000000000007E-2</v>
      </c>
      <c r="Y500" s="1">
        <v>11.2</v>
      </c>
      <c r="Z500" s="1">
        <v>75.77000000000001</v>
      </c>
      <c r="AA500" s="1">
        <v>500</v>
      </c>
      <c r="AB500" s="1">
        <v>1274019.72</v>
      </c>
      <c r="AC500" s="1">
        <v>510</v>
      </c>
      <c r="AD500" s="1">
        <v>96532</v>
      </c>
      <c r="AE500" s="1">
        <v>0.5</v>
      </c>
      <c r="AF500" s="1">
        <v>133.91999999999999</v>
      </c>
      <c r="AG500" s="1">
        <v>0.68299199999999993</v>
      </c>
      <c r="AH500" s="1">
        <v>-0.71</v>
      </c>
      <c r="AI500" s="1" t="s">
        <v>2256</v>
      </c>
      <c r="AJ500" s="1" t="s">
        <v>3517</v>
      </c>
    </row>
    <row r="501" spans="1:36" x14ac:dyDescent="0.25">
      <c r="A501" s="2" t="s">
        <v>495</v>
      </c>
      <c r="B501" s="3" t="s">
        <v>5398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3">
        <v>-7</v>
      </c>
      <c r="K501" s="28">
        <f t="shared" si="29"/>
        <v>51167</v>
      </c>
      <c r="L501" s="27">
        <f t="shared" si="30"/>
        <v>0</v>
      </c>
      <c r="M501" s="3">
        <v>32.69</v>
      </c>
      <c r="N501" s="29">
        <f t="shared" si="31"/>
        <v>-2.2883000000000001E-3</v>
      </c>
      <c r="O501" s="3">
        <v>-6.34</v>
      </c>
      <c r="P501" s="3" t="str">
        <f ca="1">IF(COUNTIF(股期對照!A:A,持股比率!B501)=2,B501&amp;"-m",IF(COUNTIF(股期對照!A:A,持股比率!B501)=1,B501&amp;"-F",B501))</f>
        <v>遠雄來</v>
      </c>
      <c r="Q501" s="3" t="s">
        <v>6647</v>
      </c>
      <c r="T501" s="1" t="s">
        <v>495</v>
      </c>
      <c r="U501" s="1" t="s">
        <v>2257</v>
      </c>
      <c r="V501" s="1">
        <v>0.15</v>
      </c>
      <c r="W501" s="1">
        <v>0</v>
      </c>
      <c r="X501" s="1">
        <v>0</v>
      </c>
      <c r="Y501" s="1">
        <v>51.12</v>
      </c>
      <c r="Z501" s="1">
        <v>48.730000000000004</v>
      </c>
      <c r="AA501" s="1">
        <v>501</v>
      </c>
      <c r="AB501" s="1">
        <v>1050000</v>
      </c>
      <c r="AC501" s="1">
        <v>-7</v>
      </c>
      <c r="AD501" s="1">
        <v>51167</v>
      </c>
      <c r="AE501" s="1">
        <v>0</v>
      </c>
      <c r="AF501" s="1">
        <v>32.69</v>
      </c>
      <c r="AG501" s="1">
        <v>-2.2883000000000001E-3</v>
      </c>
      <c r="AH501" s="1">
        <v>-6.34</v>
      </c>
      <c r="AI501" s="1" t="s">
        <v>2257</v>
      </c>
      <c r="AJ501" s="1" t="s">
        <v>3517</v>
      </c>
    </row>
    <row r="502" spans="1:36" x14ac:dyDescent="0.25">
      <c r="A502" s="2" t="s">
        <v>496</v>
      </c>
      <c r="B502" s="3" t="s">
        <v>4625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83.96</v>
      </c>
      <c r="H502" s="1">
        <f>MATCH(持股比率!A502,董監!A:A,0)</f>
        <v>502</v>
      </c>
      <c r="I502" s="3">
        <v>725760</v>
      </c>
      <c r="J502" s="3">
        <v>0</v>
      </c>
      <c r="K502" s="28">
        <f t="shared" si="29"/>
        <v>60935</v>
      </c>
      <c r="L502" s="27">
        <f t="shared" si="30"/>
        <v>0</v>
      </c>
      <c r="M502" s="3">
        <v>27.79</v>
      </c>
      <c r="N502" s="29">
        <f t="shared" si="31"/>
        <v>0</v>
      </c>
      <c r="O502" s="3">
        <v>-8.7799999999999994</v>
      </c>
      <c r="P502" s="3" t="str">
        <f ca="1">IF(COUNTIF(股期對照!A:A,持股比率!B502)=2,B502&amp;"-m",IF(COUNTIF(股期對照!A:A,持股比率!B502)=1,B502&amp;"-F",B502))</f>
        <v>晶悅</v>
      </c>
      <c r="Q502" s="3" t="s">
        <v>6647</v>
      </c>
      <c r="T502" s="1" t="s">
        <v>496</v>
      </c>
      <c r="U502" s="1" t="s">
        <v>2258</v>
      </c>
      <c r="V502" s="1">
        <v>0.01</v>
      </c>
      <c r="W502" s="1">
        <v>0</v>
      </c>
      <c r="X502" s="1">
        <v>0</v>
      </c>
      <c r="Y502" s="1">
        <v>16.03</v>
      </c>
      <c r="Z502" s="1">
        <v>83.96</v>
      </c>
      <c r="AA502" s="1">
        <v>502</v>
      </c>
      <c r="AB502" s="1">
        <v>725760</v>
      </c>
      <c r="AC502" s="1">
        <v>0</v>
      </c>
      <c r="AD502" s="1">
        <v>60935</v>
      </c>
      <c r="AE502" s="1">
        <v>0</v>
      </c>
      <c r="AF502" s="1">
        <v>27.79</v>
      </c>
      <c r="AG502" s="1">
        <v>0</v>
      </c>
      <c r="AH502" s="1">
        <v>-8.7799999999999994</v>
      </c>
      <c r="AI502" s="1" t="s">
        <v>2258</v>
      </c>
      <c r="AJ502" s="1" t="s">
        <v>3517</v>
      </c>
    </row>
    <row r="503" spans="1:36" x14ac:dyDescent="0.25">
      <c r="A503" s="2" t="s">
        <v>497</v>
      </c>
      <c r="B503" s="3" t="s">
        <v>5399</v>
      </c>
      <c r="C503" s="3">
        <v>0.32</v>
      </c>
      <c r="D503" s="3">
        <v>0</v>
      </c>
      <c r="E503" s="3">
        <v>0</v>
      </c>
      <c r="F503" s="1">
        <f>IF(INDEX(董監!D:D,H503)=0,INDEX(董監!C:C,H503),INDEX(董監!D:D,H503))</f>
        <v>25.37</v>
      </c>
      <c r="G503" s="1">
        <f t="shared" si="28"/>
        <v>74.31</v>
      </c>
      <c r="H503" s="1">
        <f>MATCH(持股比率!A503,董監!A:A,0)</f>
        <v>503</v>
      </c>
      <c r="I503" s="3">
        <v>310721</v>
      </c>
      <c r="J503" s="3">
        <v>0</v>
      </c>
      <c r="K503" s="28">
        <f t="shared" si="29"/>
        <v>23090</v>
      </c>
      <c r="L503" s="27">
        <f t="shared" si="30"/>
        <v>0</v>
      </c>
      <c r="M503" s="3">
        <v>10.87</v>
      </c>
      <c r="N503" s="29">
        <f t="shared" si="31"/>
        <v>0</v>
      </c>
      <c r="O503" s="3">
        <v>1.34</v>
      </c>
      <c r="P503" s="3" t="str">
        <f ca="1">IF(COUNTIF(股期對照!A:A,持股比率!B503)=2,B503&amp;"-m",IF(COUNTIF(股期對照!A:A,持股比率!B503)=1,B503&amp;"-F",B503))</f>
        <v>燦星旅</v>
      </c>
      <c r="Q503" s="3" t="s">
        <v>4574</v>
      </c>
      <c r="T503" s="1" t="s">
        <v>497</v>
      </c>
      <c r="U503" s="1" t="s">
        <v>2259</v>
      </c>
      <c r="V503" s="1">
        <v>0.32</v>
      </c>
      <c r="W503" s="1">
        <v>0</v>
      </c>
      <c r="X503" s="1">
        <v>0</v>
      </c>
      <c r="Y503" s="1">
        <v>25.37</v>
      </c>
      <c r="Z503" s="1">
        <v>74.31</v>
      </c>
      <c r="AA503" s="1">
        <v>503</v>
      </c>
      <c r="AB503" s="1">
        <v>310721</v>
      </c>
      <c r="AC503" s="1">
        <v>0</v>
      </c>
      <c r="AD503" s="1">
        <v>23090</v>
      </c>
      <c r="AE503" s="1">
        <v>0</v>
      </c>
      <c r="AF503" s="1">
        <v>10.87</v>
      </c>
      <c r="AG503" s="1">
        <v>0</v>
      </c>
      <c r="AH503" s="1">
        <v>1.34</v>
      </c>
      <c r="AI503" s="1" t="s">
        <v>2259</v>
      </c>
      <c r="AJ503" s="1" t="s">
        <v>3517</v>
      </c>
    </row>
    <row r="504" spans="1:36" x14ac:dyDescent="0.25">
      <c r="A504" s="2" t="s">
        <v>498</v>
      </c>
      <c r="B504" s="3" t="s">
        <v>5400</v>
      </c>
      <c r="C504" s="3">
        <v>0.19</v>
      </c>
      <c r="D504" s="3">
        <v>0</v>
      </c>
      <c r="E504" s="3">
        <v>0.32</v>
      </c>
      <c r="F504" s="1">
        <f>IF(INDEX(董監!D:D,H504)=0,INDEX(董監!C:C,H504),INDEX(董監!D:D,H504))</f>
        <v>58.01</v>
      </c>
      <c r="G504" s="1">
        <f t="shared" si="28"/>
        <v>41.480000000000004</v>
      </c>
      <c r="H504" s="1">
        <f>MATCH(持股比率!A504,董監!A:A,0)</f>
        <v>504</v>
      </c>
      <c r="I504" s="3">
        <v>1115229.6100000001</v>
      </c>
      <c r="J504" s="3">
        <v>109</v>
      </c>
      <c r="K504" s="28">
        <f t="shared" si="29"/>
        <v>46260</v>
      </c>
      <c r="L504" s="27">
        <f t="shared" si="30"/>
        <v>0.2</v>
      </c>
      <c r="M504" s="3">
        <v>27.21</v>
      </c>
      <c r="N504" s="29">
        <f t="shared" si="31"/>
        <v>2.9658899999999998E-2</v>
      </c>
      <c r="O504" s="3">
        <v>-1.69</v>
      </c>
      <c r="P504" s="3" t="str">
        <f ca="1">IF(COUNTIF(股期對照!A:A,持股比率!B504)=2,B504&amp;"-m",IF(COUNTIF(股期對照!A:A,持股比率!B504)=1,B504&amp;"-F",B504))</f>
        <v>夏都</v>
      </c>
      <c r="Q504" s="3" t="s">
        <v>6537</v>
      </c>
      <c r="T504" s="1" t="s">
        <v>498</v>
      </c>
      <c r="U504" s="1" t="s">
        <v>2260</v>
      </c>
      <c r="V504" s="1">
        <v>0.19</v>
      </c>
      <c r="W504" s="1">
        <v>0</v>
      </c>
      <c r="X504" s="1">
        <v>0.32</v>
      </c>
      <c r="Y504" s="1">
        <v>58.01</v>
      </c>
      <c r="Z504" s="1">
        <v>41.480000000000004</v>
      </c>
      <c r="AA504" s="1">
        <v>504</v>
      </c>
      <c r="AB504" s="1">
        <v>1115229.6100000001</v>
      </c>
      <c r="AC504" s="1">
        <v>109</v>
      </c>
      <c r="AD504" s="1">
        <v>46260</v>
      </c>
      <c r="AE504" s="1">
        <v>0.2</v>
      </c>
      <c r="AF504" s="1">
        <v>27.21</v>
      </c>
      <c r="AG504" s="1">
        <v>2.9658899999999998E-2</v>
      </c>
      <c r="AH504" s="1">
        <v>-1.69</v>
      </c>
      <c r="AI504" s="1" t="s">
        <v>2260</v>
      </c>
      <c r="AJ504" s="1" t="s">
        <v>3517</v>
      </c>
    </row>
    <row r="505" spans="1:36" x14ac:dyDescent="0.25">
      <c r="A505" s="2" t="s">
        <v>499</v>
      </c>
      <c r="B505" s="3" t="s">
        <v>5401</v>
      </c>
      <c r="C505" s="3">
        <v>65.400000000000006</v>
      </c>
      <c r="D505" s="3">
        <v>0.1</v>
      </c>
      <c r="E505" s="3">
        <v>0.04</v>
      </c>
      <c r="F505" s="1">
        <f>IF(INDEX(董監!D:D,H505)=0,INDEX(董監!C:C,H505),INDEX(董監!D:D,H505))</f>
        <v>45.74</v>
      </c>
      <c r="G505" s="1">
        <f t="shared" si="28"/>
        <v>-11.280000000000001</v>
      </c>
      <c r="H505" s="1">
        <f>MATCH(持股比率!A505,董監!A:A,0)</f>
        <v>505</v>
      </c>
      <c r="I505" s="3">
        <v>1800000</v>
      </c>
      <c r="J505" s="3">
        <v>498</v>
      </c>
      <c r="K505" s="28">
        <f t="shared" si="29"/>
        <v>-20304</v>
      </c>
      <c r="L505" s="27">
        <f t="shared" si="30"/>
        <v>-2.5</v>
      </c>
      <c r="M505" s="3">
        <v>148.19</v>
      </c>
      <c r="N505" s="29">
        <f t="shared" si="31"/>
        <v>0.73798619999999993</v>
      </c>
      <c r="O505" s="3">
        <v>1.53</v>
      </c>
      <c r="P505" s="3" t="str">
        <f ca="1">IF(COUNTIF(股期對照!A:A,持股比率!B505)=2,B505&amp;"-m",IF(COUNTIF(股期對照!A:A,持股比率!B505)=1,B505&amp;"-F",B505))</f>
        <v>美食-KY</v>
      </c>
      <c r="Q505" s="3" t="s">
        <v>4574</v>
      </c>
      <c r="T505" s="1" t="s">
        <v>499</v>
      </c>
      <c r="U505" s="1" t="s">
        <v>2261</v>
      </c>
      <c r="V505" s="1">
        <v>65.400000000000006</v>
      </c>
      <c r="W505" s="1">
        <v>0.1</v>
      </c>
      <c r="X505" s="1">
        <v>0.04</v>
      </c>
      <c r="Y505" s="1">
        <v>45.74</v>
      </c>
      <c r="Z505" s="1">
        <v>-11.280000000000001</v>
      </c>
      <c r="AA505" s="1">
        <v>505</v>
      </c>
      <c r="AB505" s="1">
        <v>1800000</v>
      </c>
      <c r="AC505" s="1">
        <v>498</v>
      </c>
      <c r="AD505" s="1">
        <v>-20304</v>
      </c>
      <c r="AE505" s="1">
        <v>-2.5</v>
      </c>
      <c r="AF505" s="1">
        <v>148.19</v>
      </c>
      <c r="AG505" s="1">
        <v>0.73798619999999993</v>
      </c>
      <c r="AH505" s="1">
        <v>1.53</v>
      </c>
      <c r="AI505" s="1" t="s">
        <v>2261</v>
      </c>
      <c r="AJ505" s="1" t="s">
        <v>3517</v>
      </c>
    </row>
    <row r="506" spans="1:36" x14ac:dyDescent="0.25">
      <c r="A506" s="2" t="s">
        <v>500</v>
      </c>
      <c r="B506" s="3" t="s">
        <v>5402</v>
      </c>
      <c r="C506" s="3">
        <v>72.61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-40.079999999999984</v>
      </c>
      <c r="H506" s="1">
        <f>MATCH(持股比率!A506,董監!A:A,0)</f>
        <v>506</v>
      </c>
      <c r="I506" s="3">
        <v>793126.9</v>
      </c>
      <c r="J506" s="3">
        <v>0</v>
      </c>
      <c r="K506" s="28">
        <f t="shared" si="29"/>
        <v>-31789</v>
      </c>
      <c r="L506" s="27">
        <f t="shared" si="30"/>
        <v>0</v>
      </c>
      <c r="M506" s="3">
        <v>5.83</v>
      </c>
      <c r="N506" s="29">
        <f t="shared" si="31"/>
        <v>0</v>
      </c>
      <c r="O506" s="3">
        <v>3.1</v>
      </c>
      <c r="P506" s="3" t="str">
        <f ca="1">IF(COUNTIF(股期對照!A:A,持股比率!B506)=2,B506&amp;"-m",IF(COUNTIF(股期對照!A:A,持股比率!B506)=1,B506&amp;"-F",B506))</f>
        <v>富驛-KY</v>
      </c>
      <c r="Q506" s="3" t="s">
        <v>4574</v>
      </c>
      <c r="T506" s="1" t="s">
        <v>500</v>
      </c>
      <c r="U506" s="1" t="s">
        <v>2262</v>
      </c>
      <c r="V506" s="1">
        <v>72.61</v>
      </c>
      <c r="W506" s="1">
        <v>0</v>
      </c>
      <c r="X506" s="1">
        <v>0</v>
      </c>
      <c r="Y506" s="1">
        <v>67.47</v>
      </c>
      <c r="Z506" s="1">
        <v>-40.079999999999984</v>
      </c>
      <c r="AA506" s="1">
        <v>506</v>
      </c>
      <c r="AB506" s="1">
        <v>793126.9</v>
      </c>
      <c r="AC506" s="1">
        <v>0</v>
      </c>
      <c r="AD506" s="1">
        <v>-31789</v>
      </c>
      <c r="AE506" s="1">
        <v>0</v>
      </c>
      <c r="AF506" s="1">
        <v>5.83</v>
      </c>
      <c r="AG506" s="1">
        <v>0</v>
      </c>
      <c r="AH506" s="1">
        <v>3.1</v>
      </c>
      <c r="AI506" s="1" t="s">
        <v>2262</v>
      </c>
      <c r="AJ506" s="1" t="s">
        <v>3517</v>
      </c>
    </row>
    <row r="507" spans="1:36" x14ac:dyDescent="0.25">
      <c r="A507" s="2" t="s">
        <v>501</v>
      </c>
      <c r="B507" s="3" t="s">
        <v>5403</v>
      </c>
      <c r="C507" s="3">
        <v>38.22</v>
      </c>
      <c r="D507" s="3">
        <v>0.24</v>
      </c>
      <c r="E507" s="3">
        <v>2.75</v>
      </c>
      <c r="F507" s="1">
        <f>IF(INDEX(董監!D:D,H507)=0,INDEX(董監!C:C,H507),INDEX(董監!D:D,H507))</f>
        <v>34.630000000000003</v>
      </c>
      <c r="G507" s="1">
        <f t="shared" si="28"/>
        <v>24.159999999999997</v>
      </c>
      <c r="H507" s="1">
        <f>MATCH(持股比率!A507,董監!A:A,0)</f>
        <v>507</v>
      </c>
      <c r="I507" s="3">
        <v>365544.12</v>
      </c>
      <c r="J507" s="3">
        <v>162</v>
      </c>
      <c r="K507" s="28">
        <f t="shared" si="29"/>
        <v>8832</v>
      </c>
      <c r="L507" s="27">
        <f t="shared" si="30"/>
        <v>1.8</v>
      </c>
      <c r="M507" s="3">
        <v>65.77</v>
      </c>
      <c r="N507" s="29">
        <f t="shared" si="31"/>
        <v>0.1065474</v>
      </c>
      <c r="O507" s="3">
        <v>1.47</v>
      </c>
      <c r="P507" s="3" t="str">
        <f ca="1">IF(COUNTIF(股期對照!A:A,持股比率!B507)=2,B507&amp;"-m",IF(COUNTIF(股期對照!A:A,持股比率!B507)=1,B507&amp;"-F",B507))</f>
        <v>雅茗-KY</v>
      </c>
      <c r="Q507" s="3" t="s">
        <v>6537</v>
      </c>
      <c r="T507" s="1" t="s">
        <v>501</v>
      </c>
      <c r="U507" s="1" t="s">
        <v>2263</v>
      </c>
      <c r="V507" s="1">
        <v>38.22</v>
      </c>
      <c r="W507" s="1">
        <v>0.24</v>
      </c>
      <c r="X507" s="1">
        <v>2.75</v>
      </c>
      <c r="Y507" s="1">
        <v>34.630000000000003</v>
      </c>
      <c r="Z507" s="1">
        <v>24.159999999999997</v>
      </c>
      <c r="AA507" s="1">
        <v>507</v>
      </c>
      <c r="AB507" s="1">
        <v>365544.12</v>
      </c>
      <c r="AC507" s="1">
        <v>162</v>
      </c>
      <c r="AD507" s="1">
        <v>8832</v>
      </c>
      <c r="AE507" s="1">
        <v>1.8</v>
      </c>
      <c r="AF507" s="1">
        <v>65.77</v>
      </c>
      <c r="AG507" s="1">
        <v>0.1065474</v>
      </c>
      <c r="AH507" s="1">
        <v>1.47</v>
      </c>
      <c r="AI507" s="1" t="s">
        <v>2263</v>
      </c>
      <c r="AJ507" s="1" t="s">
        <v>3517</v>
      </c>
    </row>
    <row r="508" spans="1:36" x14ac:dyDescent="0.25">
      <c r="A508" s="2" t="s">
        <v>502</v>
      </c>
      <c r="B508" s="3" t="s">
        <v>5404</v>
      </c>
      <c r="C508" s="3">
        <v>23.79</v>
      </c>
      <c r="D508" s="3">
        <v>1.02</v>
      </c>
      <c r="E508" s="3">
        <v>0.09</v>
      </c>
      <c r="F508" s="1">
        <f>IF(INDEX(董監!D:D,H508)=0,INDEX(董監!C:C,H508),INDEX(董監!D:D,H508))</f>
        <v>8.01</v>
      </c>
      <c r="G508" s="1">
        <f t="shared" si="28"/>
        <v>67.09</v>
      </c>
      <c r="H508" s="1">
        <f>MATCH(持股比率!A508,董監!A:A,0)</f>
        <v>508</v>
      </c>
      <c r="I508" s="3">
        <v>769878.83</v>
      </c>
      <c r="J508" s="3">
        <v>635</v>
      </c>
      <c r="K508" s="28">
        <f t="shared" si="29"/>
        <v>51651</v>
      </c>
      <c r="L508" s="27">
        <f t="shared" si="30"/>
        <v>1.2</v>
      </c>
      <c r="M508" s="3">
        <v>125.92</v>
      </c>
      <c r="N508" s="29">
        <f t="shared" si="31"/>
        <v>0.79959199999999997</v>
      </c>
      <c r="O508" s="3">
        <v>-5.36</v>
      </c>
      <c r="P508" s="3" t="str">
        <f ca="1">IF(COUNTIF(股期對照!A:A,持股比率!B508)=2,B508&amp;"-m",IF(COUNTIF(股期對照!A:A,持股比率!B508)=1,B508&amp;"-F",B508))</f>
        <v>王品</v>
      </c>
      <c r="Q508" s="3" t="s">
        <v>4574</v>
      </c>
      <c r="T508" s="1" t="s">
        <v>502</v>
      </c>
      <c r="U508" s="1" t="s">
        <v>2264</v>
      </c>
      <c r="V508" s="1">
        <v>23.79</v>
      </c>
      <c r="W508" s="1">
        <v>1.02</v>
      </c>
      <c r="X508" s="1">
        <v>0.09</v>
      </c>
      <c r="Y508" s="1">
        <v>8.01</v>
      </c>
      <c r="Z508" s="1">
        <v>67.09</v>
      </c>
      <c r="AA508" s="1">
        <v>508</v>
      </c>
      <c r="AB508" s="1">
        <v>769878.83</v>
      </c>
      <c r="AC508" s="1">
        <v>635</v>
      </c>
      <c r="AD508" s="1">
        <v>51651</v>
      </c>
      <c r="AE508" s="1">
        <v>1.2</v>
      </c>
      <c r="AF508" s="1">
        <v>125.92</v>
      </c>
      <c r="AG508" s="1">
        <v>0.79959199999999997</v>
      </c>
      <c r="AH508" s="1">
        <v>-5.36</v>
      </c>
      <c r="AI508" s="1" t="s">
        <v>2264</v>
      </c>
      <c r="AJ508" s="1" t="s">
        <v>3517</v>
      </c>
    </row>
    <row r="509" spans="1:36" x14ac:dyDescent="0.25">
      <c r="A509" s="2" t="s">
        <v>503</v>
      </c>
      <c r="B509" s="3" t="s">
        <v>5405</v>
      </c>
      <c r="C509" s="3">
        <v>2.21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28"/>
        <v>51.44</v>
      </c>
      <c r="H509" s="1">
        <f>MATCH(持股比率!A509,董監!A:A,0)</f>
        <v>509</v>
      </c>
      <c r="I509" s="3">
        <v>232663.33</v>
      </c>
      <c r="J509" s="3">
        <v>1</v>
      </c>
      <c r="K509" s="28">
        <f t="shared" si="29"/>
        <v>11968</v>
      </c>
      <c r="L509" s="27">
        <f t="shared" si="30"/>
        <v>0</v>
      </c>
      <c r="M509" s="3">
        <v>221.5</v>
      </c>
      <c r="N509" s="29">
        <f t="shared" si="31"/>
        <v>2.215E-3</v>
      </c>
      <c r="O509" s="3">
        <v>-4.96</v>
      </c>
      <c r="P509" s="3" t="str">
        <f ca="1">IF(COUNTIF(股期對照!A:A,持股比率!B509)=2,B509&amp;"-m",IF(COUNTIF(股期對照!A:A,持股比率!B509)=1,B509&amp;"-F",B509))</f>
        <v>瓦城</v>
      </c>
      <c r="Q509" s="3" t="s">
        <v>6649</v>
      </c>
      <c r="T509" s="1" t="s">
        <v>503</v>
      </c>
      <c r="U509" s="1" t="s">
        <v>2265</v>
      </c>
      <c r="V509" s="1">
        <v>2.21</v>
      </c>
      <c r="W509" s="1">
        <v>0</v>
      </c>
      <c r="X509" s="1">
        <v>0.1</v>
      </c>
      <c r="Y509" s="1">
        <v>46.25</v>
      </c>
      <c r="Z509" s="1">
        <v>51.44</v>
      </c>
      <c r="AA509" s="1">
        <v>509</v>
      </c>
      <c r="AB509" s="1">
        <v>232663.33</v>
      </c>
      <c r="AC509" s="1">
        <v>1</v>
      </c>
      <c r="AD509" s="1">
        <v>11968</v>
      </c>
      <c r="AE509" s="1">
        <v>0</v>
      </c>
      <c r="AF509" s="1">
        <v>221.5</v>
      </c>
      <c r="AG509" s="1">
        <v>2.215E-3</v>
      </c>
      <c r="AH509" s="1">
        <v>-4.96</v>
      </c>
      <c r="AI509" s="1" t="s">
        <v>2265</v>
      </c>
      <c r="AJ509" s="1" t="s">
        <v>3517</v>
      </c>
    </row>
    <row r="510" spans="1:36" x14ac:dyDescent="0.25">
      <c r="A510" s="2" t="s">
        <v>504</v>
      </c>
      <c r="B510" s="3" t="s">
        <v>5406</v>
      </c>
      <c r="C510" s="3">
        <v>1.57</v>
      </c>
      <c r="D510" s="3">
        <v>0</v>
      </c>
      <c r="E510" s="3">
        <v>0.02</v>
      </c>
      <c r="F510" s="1">
        <f>IF(INDEX(董監!D:D,H510)=0,INDEX(董監!C:C,H510),INDEX(董監!D:D,H510))</f>
        <v>20.5</v>
      </c>
      <c r="G510" s="1">
        <f t="shared" si="28"/>
        <v>77.91</v>
      </c>
      <c r="H510" s="1">
        <f>MATCH(持股比率!A510,董監!A:A,0)</f>
        <v>510</v>
      </c>
      <c r="I510" s="3">
        <v>722124.27</v>
      </c>
      <c r="J510" s="3">
        <v>617</v>
      </c>
      <c r="K510" s="28">
        <f t="shared" si="29"/>
        <v>56261</v>
      </c>
      <c r="L510" s="27">
        <f t="shared" si="30"/>
        <v>1.1000000000000001</v>
      </c>
      <c r="M510" s="3">
        <v>78.02</v>
      </c>
      <c r="N510" s="29">
        <f t="shared" si="31"/>
        <v>0.48138339999999996</v>
      </c>
      <c r="O510" s="3">
        <v>3.98</v>
      </c>
      <c r="P510" s="3" t="str">
        <f ca="1">IF(COUNTIF(股期對照!A:A,持股比率!B510)=2,B510&amp;"-m",IF(COUNTIF(股期對照!A:A,持股比率!B510)=1,B510&amp;"-F",B510))</f>
        <v>雄獅</v>
      </c>
      <c r="Q510" s="3" t="s">
        <v>4574</v>
      </c>
      <c r="T510" s="1" t="s">
        <v>504</v>
      </c>
      <c r="U510" s="1" t="s">
        <v>2266</v>
      </c>
      <c r="V510" s="1">
        <v>1.57</v>
      </c>
      <c r="W510" s="1">
        <v>0</v>
      </c>
      <c r="X510" s="1">
        <v>0.02</v>
      </c>
      <c r="Y510" s="1">
        <v>20.5</v>
      </c>
      <c r="Z510" s="1">
        <v>77.91</v>
      </c>
      <c r="AA510" s="1">
        <v>510</v>
      </c>
      <c r="AB510" s="1">
        <v>722124.27</v>
      </c>
      <c r="AC510" s="1">
        <v>617</v>
      </c>
      <c r="AD510" s="1">
        <v>56261</v>
      </c>
      <c r="AE510" s="1">
        <v>1.1000000000000001</v>
      </c>
      <c r="AF510" s="1">
        <v>78.02</v>
      </c>
      <c r="AG510" s="1">
        <v>0.48138339999999996</v>
      </c>
      <c r="AH510" s="1">
        <v>3.98</v>
      </c>
      <c r="AI510" s="1" t="s">
        <v>2266</v>
      </c>
      <c r="AJ510" s="1" t="s">
        <v>3517</v>
      </c>
    </row>
    <row r="511" spans="1:36" x14ac:dyDescent="0.25">
      <c r="A511" s="2" t="s">
        <v>505</v>
      </c>
      <c r="B511" s="3" t="s">
        <v>5407</v>
      </c>
      <c r="C511" s="3">
        <v>6.98</v>
      </c>
      <c r="D511" s="3">
        <v>0.93</v>
      </c>
      <c r="E511" s="3">
        <v>0.08</v>
      </c>
      <c r="F511" s="1">
        <f>IF(INDEX(董監!D:D,H511)=0,INDEX(董監!C:C,H511),INDEX(董監!D:D,H511))</f>
        <v>28.65</v>
      </c>
      <c r="G511" s="1">
        <f t="shared" si="28"/>
        <v>63.36</v>
      </c>
      <c r="H511" s="1">
        <f>MATCH(持股比率!A511,董監!A:A,0)</f>
        <v>511</v>
      </c>
      <c r="I511" s="3">
        <v>434043.77</v>
      </c>
      <c r="J511" s="3">
        <v>211</v>
      </c>
      <c r="K511" s="28">
        <f t="shared" si="29"/>
        <v>27501</v>
      </c>
      <c r="L511" s="27">
        <f t="shared" si="30"/>
        <v>0.8</v>
      </c>
      <c r="M511" s="3">
        <v>107.62</v>
      </c>
      <c r="N511" s="29">
        <f t="shared" si="31"/>
        <v>0.22707820000000001</v>
      </c>
      <c r="O511" s="3">
        <v>-2.98</v>
      </c>
      <c r="P511" s="3" t="str">
        <f ca="1">IF(COUNTIF(股期對照!A:A,持股比率!B511)=2,B511&amp;"-m",IF(COUNTIF(股期對照!A:A,持股比率!B511)=1,B511&amp;"-F",B511))</f>
        <v>六角</v>
      </c>
      <c r="Q511" s="3" t="s">
        <v>6537</v>
      </c>
      <c r="T511" s="1" t="s">
        <v>505</v>
      </c>
      <c r="U511" s="1" t="s">
        <v>2267</v>
      </c>
      <c r="V511" s="1">
        <v>6.98</v>
      </c>
      <c r="W511" s="1">
        <v>0.93</v>
      </c>
      <c r="X511" s="1">
        <v>0.08</v>
      </c>
      <c r="Y511" s="1">
        <v>28.65</v>
      </c>
      <c r="Z511" s="1">
        <v>63.36</v>
      </c>
      <c r="AA511" s="1">
        <v>511</v>
      </c>
      <c r="AB511" s="1">
        <v>434043.77</v>
      </c>
      <c r="AC511" s="1">
        <v>211</v>
      </c>
      <c r="AD511" s="1">
        <v>27501</v>
      </c>
      <c r="AE511" s="1">
        <v>0.8</v>
      </c>
      <c r="AF511" s="1">
        <v>107.62</v>
      </c>
      <c r="AG511" s="1">
        <v>0.22707820000000001</v>
      </c>
      <c r="AH511" s="1">
        <v>-2.98</v>
      </c>
      <c r="AI511" s="1" t="s">
        <v>2267</v>
      </c>
      <c r="AJ511" s="1" t="s">
        <v>3517</v>
      </c>
    </row>
    <row r="512" spans="1:36" x14ac:dyDescent="0.25">
      <c r="A512" s="2" t="s">
        <v>506</v>
      </c>
      <c r="B512" s="3" t="s">
        <v>4626</v>
      </c>
      <c r="C512" s="3">
        <v>9.5399999999999991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48.04</v>
      </c>
      <c r="H512" s="1">
        <f>MATCH(持股比率!A512,董監!A:A,0)</f>
        <v>512</v>
      </c>
      <c r="I512" s="3">
        <v>302597.59999999998</v>
      </c>
      <c r="J512" s="3">
        <v>107</v>
      </c>
      <c r="K512" s="28">
        <f t="shared" si="29"/>
        <v>14537</v>
      </c>
      <c r="L512" s="27">
        <f t="shared" si="30"/>
        <v>0.7</v>
      </c>
      <c r="M512" s="3">
        <v>18.09</v>
      </c>
      <c r="N512" s="29">
        <f t="shared" si="31"/>
        <v>1.93563E-2</v>
      </c>
      <c r="O512" s="3">
        <v>6.6</v>
      </c>
      <c r="P512" s="3" t="str">
        <f ca="1">IF(COUNTIF(股期對照!A:A,持股比率!B512)=2,B512&amp;"-m",IF(COUNTIF(股期對照!A:A,持股比率!B512)=1,B512&amp;"-F",B512))</f>
        <v>易飛網</v>
      </c>
      <c r="Q512" s="3" t="s">
        <v>6537</v>
      </c>
      <c r="T512" s="1" t="s">
        <v>506</v>
      </c>
      <c r="U512" s="1" t="s">
        <v>2268</v>
      </c>
      <c r="V512" s="1">
        <v>9.5399999999999991</v>
      </c>
      <c r="W512" s="1">
        <v>0</v>
      </c>
      <c r="X512" s="1">
        <v>0</v>
      </c>
      <c r="Y512" s="1">
        <v>42.42</v>
      </c>
      <c r="Z512" s="1">
        <v>48.04</v>
      </c>
      <c r="AA512" s="1">
        <v>512</v>
      </c>
      <c r="AB512" s="1">
        <v>302597.59999999998</v>
      </c>
      <c r="AC512" s="1">
        <v>107</v>
      </c>
      <c r="AD512" s="1">
        <v>14537</v>
      </c>
      <c r="AE512" s="1">
        <v>0.7</v>
      </c>
      <c r="AF512" s="1">
        <v>18.09</v>
      </c>
      <c r="AG512" s="1">
        <v>1.93563E-2</v>
      </c>
      <c r="AH512" s="1">
        <v>6.6</v>
      </c>
      <c r="AI512" s="1" t="s">
        <v>2268</v>
      </c>
      <c r="AJ512" s="1" t="s">
        <v>3517</v>
      </c>
    </row>
    <row r="513" spans="1:36" x14ac:dyDescent="0.25">
      <c r="A513" s="2" t="s">
        <v>507</v>
      </c>
      <c r="B513" s="3" t="s">
        <v>5408</v>
      </c>
      <c r="C513" s="3">
        <v>0.4</v>
      </c>
      <c r="D513" s="3">
        <v>0</v>
      </c>
      <c r="E513" s="3">
        <v>0.04</v>
      </c>
      <c r="F513" s="1">
        <f>IF(INDEX(董監!D:D,H513)=0,INDEX(董監!C:C,H513),INDEX(董監!D:D,H513))</f>
        <v>27.09</v>
      </c>
      <c r="G513" s="1">
        <f t="shared" si="28"/>
        <v>72.47</v>
      </c>
      <c r="H513" s="1">
        <f>MATCH(持股比率!A513,董監!A:A,0)</f>
        <v>513</v>
      </c>
      <c r="I513" s="3">
        <v>489923.83</v>
      </c>
      <c r="J513" s="3">
        <v>37</v>
      </c>
      <c r="K513" s="28">
        <f t="shared" si="29"/>
        <v>35505</v>
      </c>
      <c r="L513" s="27">
        <f t="shared" si="30"/>
        <v>0.1</v>
      </c>
      <c r="M513" s="3">
        <v>14.49</v>
      </c>
      <c r="N513" s="29">
        <f t="shared" si="31"/>
        <v>5.3613000000000003E-3</v>
      </c>
      <c r="O513" s="3">
        <v>-5.26</v>
      </c>
      <c r="P513" s="3" t="str">
        <f ca="1">IF(COUNTIF(股期對照!A:A,持股比率!B513)=2,B513&amp;"-m",IF(COUNTIF(股期對照!A:A,持股比率!B513)=1,B513&amp;"-F",B513))</f>
        <v>高野</v>
      </c>
      <c r="Q513" s="3" t="s">
        <v>6647</v>
      </c>
      <c r="T513" s="1" t="s">
        <v>507</v>
      </c>
      <c r="U513" s="1" t="s">
        <v>2269</v>
      </c>
      <c r="V513" s="1">
        <v>0.4</v>
      </c>
      <c r="W513" s="1">
        <v>0</v>
      </c>
      <c r="X513" s="1">
        <v>0.04</v>
      </c>
      <c r="Y513" s="1">
        <v>27.09</v>
      </c>
      <c r="Z513" s="1">
        <v>72.47</v>
      </c>
      <c r="AA513" s="1">
        <v>513</v>
      </c>
      <c r="AB513" s="1">
        <v>489923.83</v>
      </c>
      <c r="AC513" s="1">
        <v>37</v>
      </c>
      <c r="AD513" s="1">
        <v>35505</v>
      </c>
      <c r="AE513" s="1">
        <v>0.1</v>
      </c>
      <c r="AF513" s="1">
        <v>14.49</v>
      </c>
      <c r="AG513" s="1">
        <v>5.3613000000000003E-3</v>
      </c>
      <c r="AH513" s="1">
        <v>-5.26</v>
      </c>
      <c r="AI513" s="1" t="s">
        <v>2269</v>
      </c>
      <c r="AJ513" s="1" t="s">
        <v>3517</v>
      </c>
    </row>
    <row r="514" spans="1:36" x14ac:dyDescent="0.25">
      <c r="A514" s="2" t="s">
        <v>508</v>
      </c>
      <c r="B514" s="3" t="s">
        <v>5409</v>
      </c>
      <c r="C514" s="3">
        <v>3.27</v>
      </c>
      <c r="D514" s="3">
        <v>0</v>
      </c>
      <c r="E514" s="3">
        <v>0.01</v>
      </c>
      <c r="F514" s="1">
        <f>IF(INDEX(董監!D:D,H514)=0,INDEX(董監!C:C,H514),INDEX(董監!D:D,H514))</f>
        <v>40.950000000000003</v>
      </c>
      <c r="G514" s="1">
        <f t="shared" si="28"/>
        <v>55.769999999999996</v>
      </c>
      <c r="H514" s="1">
        <f>MATCH(持股比率!A514,董監!A:A,0)</f>
        <v>514</v>
      </c>
      <c r="I514" s="3">
        <v>1115260</v>
      </c>
      <c r="J514" s="3">
        <v>-59</v>
      </c>
      <c r="K514" s="28">
        <f t="shared" si="29"/>
        <v>62198</v>
      </c>
      <c r="L514" s="27">
        <f t="shared" si="30"/>
        <v>-0.1</v>
      </c>
      <c r="M514" s="3">
        <v>23.18</v>
      </c>
      <c r="N514" s="29">
        <f t="shared" si="31"/>
        <v>-1.3676199999999999E-2</v>
      </c>
      <c r="O514" s="3">
        <v>-5.49</v>
      </c>
      <c r="P514" s="3" t="str">
        <f ca="1">IF(COUNTIF(股期對照!A:A,持股比率!B514)=2,B514&amp;"-m",IF(COUNTIF(股期對照!A:A,持股比率!B514)=1,B514&amp;"-F",B514))</f>
        <v>寒舍</v>
      </c>
      <c r="Q514" s="3" t="s">
        <v>4574</v>
      </c>
      <c r="T514" s="1" t="s">
        <v>508</v>
      </c>
      <c r="U514" s="1" t="s">
        <v>2270</v>
      </c>
      <c r="V514" s="1">
        <v>3.27</v>
      </c>
      <c r="W514" s="1">
        <v>0</v>
      </c>
      <c r="X514" s="1">
        <v>0.01</v>
      </c>
      <c r="Y514" s="1">
        <v>40.950000000000003</v>
      </c>
      <c r="Z514" s="1">
        <v>55.769999999999996</v>
      </c>
      <c r="AA514" s="1">
        <v>514</v>
      </c>
      <c r="AB514" s="1">
        <v>1115260</v>
      </c>
      <c r="AC514" s="1">
        <v>-59</v>
      </c>
      <c r="AD514" s="1">
        <v>62198</v>
      </c>
      <c r="AE514" s="1">
        <v>-0.1</v>
      </c>
      <c r="AF514" s="1">
        <v>23.18</v>
      </c>
      <c r="AG514" s="1">
        <v>-1.3676199999999999E-2</v>
      </c>
      <c r="AH514" s="1">
        <v>-5.49</v>
      </c>
      <c r="AI514" s="1" t="s">
        <v>2270</v>
      </c>
      <c r="AJ514" s="1" t="s">
        <v>3517</v>
      </c>
    </row>
    <row r="515" spans="1:36" x14ac:dyDescent="0.25">
      <c r="A515" s="2" t="s">
        <v>509</v>
      </c>
      <c r="B515" s="3" t="s">
        <v>5410</v>
      </c>
      <c r="C515" s="3">
        <v>22.35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61.33</v>
      </c>
      <c r="H515" s="1">
        <f>MATCH(持股比率!A515,董監!A:A,0)</f>
        <v>515</v>
      </c>
      <c r="I515" s="3">
        <v>131854.84</v>
      </c>
      <c r="J515" s="3">
        <v>-6</v>
      </c>
      <c r="K515" s="28">
        <f t="shared" si="29"/>
        <v>8087</v>
      </c>
      <c r="L515" s="27">
        <f t="shared" si="30"/>
        <v>-0.1</v>
      </c>
      <c r="M515" s="3">
        <v>21.24</v>
      </c>
      <c r="N515" s="29">
        <f t="shared" si="31"/>
        <v>-1.2744E-3</v>
      </c>
      <c r="O515" s="3">
        <v>-5.22</v>
      </c>
      <c r="P515" s="3" t="str">
        <f ca="1">IF(COUNTIF(股期對照!A:A,持股比率!B515)=2,B515&amp;"-m",IF(COUNTIF(股期對照!A:A,持股比率!B515)=1,B515&amp;"-F",B515))</f>
        <v>天蔥</v>
      </c>
      <c r="Q515" s="3" t="s">
        <v>4574</v>
      </c>
      <c r="T515" s="1" t="s">
        <v>509</v>
      </c>
      <c r="U515" s="1" t="s">
        <v>2271</v>
      </c>
      <c r="V515" s="1">
        <v>22.35</v>
      </c>
      <c r="W515" s="1">
        <v>0</v>
      </c>
      <c r="X515" s="1">
        <v>0</v>
      </c>
      <c r="Y515" s="1">
        <v>16.32</v>
      </c>
      <c r="Z515" s="1">
        <v>61.33</v>
      </c>
      <c r="AA515" s="1">
        <v>515</v>
      </c>
      <c r="AB515" s="1">
        <v>131854.84</v>
      </c>
      <c r="AC515" s="1">
        <v>-6</v>
      </c>
      <c r="AD515" s="1">
        <v>8087</v>
      </c>
      <c r="AE515" s="1">
        <v>-0.1</v>
      </c>
      <c r="AF515" s="1">
        <v>21.24</v>
      </c>
      <c r="AG515" s="1">
        <v>-1.2744E-3</v>
      </c>
      <c r="AH515" s="1">
        <v>-5.22</v>
      </c>
      <c r="AI515" s="1" t="s">
        <v>2271</v>
      </c>
      <c r="AJ515" s="1" t="s">
        <v>3517</v>
      </c>
    </row>
    <row r="516" spans="1:36" x14ac:dyDescent="0.25">
      <c r="A516" s="2" t="s">
        <v>510</v>
      </c>
      <c r="B516" s="3" t="s">
        <v>5411</v>
      </c>
      <c r="C516" s="3">
        <v>2.0699999999999998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59.1</v>
      </c>
      <c r="H516" s="1">
        <f>MATCH(持股比率!A516,董監!A:A,0)</f>
        <v>516</v>
      </c>
      <c r="I516" s="3">
        <v>320317</v>
      </c>
      <c r="J516" s="3">
        <v>48</v>
      </c>
      <c r="K516" s="28">
        <f t="shared" si="29"/>
        <v>18931</v>
      </c>
      <c r="L516" s="27">
        <f t="shared" si="30"/>
        <v>0.3</v>
      </c>
      <c r="M516" s="3">
        <v>19.09</v>
      </c>
      <c r="N516" s="29">
        <f t="shared" si="31"/>
        <v>9.1631999999999998E-3</v>
      </c>
      <c r="O516" s="3">
        <v>4.38</v>
      </c>
      <c r="P516" s="3" t="str">
        <f ca="1">IF(COUNTIF(股期對照!A:A,持股比率!B516)=2,B516&amp;"-m",IF(COUNTIF(股期對照!A:A,持股比率!B516)=1,B516&amp;"-F",B516))</f>
        <v>山富</v>
      </c>
      <c r="Q516" s="3" t="s">
        <v>4574</v>
      </c>
      <c r="T516" s="1" t="s">
        <v>510</v>
      </c>
      <c r="U516" s="1" t="s">
        <v>2272</v>
      </c>
      <c r="V516" s="1">
        <v>2.0699999999999998</v>
      </c>
      <c r="W516" s="1">
        <v>0</v>
      </c>
      <c r="X516" s="1">
        <v>0</v>
      </c>
      <c r="Y516" s="1">
        <v>38.83</v>
      </c>
      <c r="Z516" s="1">
        <v>59.1</v>
      </c>
      <c r="AA516" s="1">
        <v>516</v>
      </c>
      <c r="AB516" s="1">
        <v>320317</v>
      </c>
      <c r="AC516" s="1">
        <v>48</v>
      </c>
      <c r="AD516" s="1">
        <v>18931</v>
      </c>
      <c r="AE516" s="1">
        <v>0.3</v>
      </c>
      <c r="AF516" s="1">
        <v>19.09</v>
      </c>
      <c r="AG516" s="1">
        <v>9.1631999999999998E-3</v>
      </c>
      <c r="AH516" s="1">
        <v>4.38</v>
      </c>
      <c r="AI516" s="1" t="s">
        <v>2272</v>
      </c>
      <c r="AJ516" s="1" t="s">
        <v>3517</v>
      </c>
    </row>
    <row r="517" spans="1:36" x14ac:dyDescent="0.25">
      <c r="A517" s="2" t="s">
        <v>511</v>
      </c>
      <c r="B517" s="3" t="s">
        <v>5412</v>
      </c>
      <c r="C517" s="3">
        <v>0.44</v>
      </c>
      <c r="D517" s="3">
        <v>0</v>
      </c>
      <c r="E517" s="3">
        <v>0</v>
      </c>
      <c r="F517" s="1">
        <f>IF(INDEX(董監!D:D,H517)=0,INDEX(董監!C:C,H517),INDEX(董監!D:D,H517))</f>
        <v>40.68</v>
      </c>
      <c r="G517" s="1">
        <f t="shared" si="28"/>
        <v>58.88</v>
      </c>
      <c r="H517" s="1">
        <f>MATCH(持股比率!A517,董監!A:A,0)</f>
        <v>517</v>
      </c>
      <c r="I517" s="3">
        <v>293085.26</v>
      </c>
      <c r="J517" s="3">
        <v>-30</v>
      </c>
      <c r="K517" s="28">
        <f t="shared" si="29"/>
        <v>17257</v>
      </c>
      <c r="L517" s="27">
        <f t="shared" si="30"/>
        <v>-0.2</v>
      </c>
      <c r="M517" s="3">
        <v>20.28</v>
      </c>
      <c r="N517" s="29">
        <f t="shared" si="31"/>
        <v>-6.0840000000000009E-3</v>
      </c>
      <c r="O517" s="3">
        <v>3.62</v>
      </c>
      <c r="P517" s="3" t="str">
        <f ca="1">IF(COUNTIF(股期對照!A:A,持股比率!B517)=2,B517&amp;"-m",IF(COUNTIF(股期對照!A:A,持股比率!B517)=1,B517&amp;"-F",B517))</f>
        <v>五福</v>
      </c>
      <c r="Q517" s="3" t="s">
        <v>4574</v>
      </c>
      <c r="T517" s="1" t="s">
        <v>511</v>
      </c>
      <c r="U517" s="1" t="s">
        <v>2273</v>
      </c>
      <c r="V517" s="1">
        <v>0.44</v>
      </c>
      <c r="W517" s="1">
        <v>0</v>
      </c>
      <c r="X517" s="1">
        <v>0</v>
      </c>
      <c r="Y517" s="1">
        <v>40.68</v>
      </c>
      <c r="Z517" s="1">
        <v>58.88</v>
      </c>
      <c r="AA517" s="1">
        <v>517</v>
      </c>
      <c r="AB517" s="1">
        <v>293085.26</v>
      </c>
      <c r="AC517" s="1">
        <v>-30</v>
      </c>
      <c r="AD517" s="1">
        <v>17257</v>
      </c>
      <c r="AE517" s="1">
        <v>-0.2</v>
      </c>
      <c r="AF517" s="1">
        <v>20.28</v>
      </c>
      <c r="AG517" s="1">
        <v>-6.0840000000000009E-3</v>
      </c>
      <c r="AH517" s="1">
        <v>3.62</v>
      </c>
      <c r="AI517" s="1" t="s">
        <v>2273</v>
      </c>
      <c r="AJ517" s="1" t="s">
        <v>3517</v>
      </c>
    </row>
    <row r="518" spans="1:36" x14ac:dyDescent="0.25">
      <c r="A518" s="2" t="s">
        <v>512</v>
      </c>
      <c r="B518" s="3" t="s">
        <v>5413</v>
      </c>
      <c r="C518" s="3">
        <v>0.35</v>
      </c>
      <c r="D518" s="3">
        <v>0.27</v>
      </c>
      <c r="E518" s="3">
        <v>0</v>
      </c>
      <c r="F518" s="1">
        <f>IF(INDEX(董監!D:D,H518)=0,INDEX(董監!C:C,H518),INDEX(董監!D:D,H518))</f>
        <v>69.31</v>
      </c>
      <c r="G518" s="1">
        <f t="shared" si="28"/>
        <v>30.069999999999993</v>
      </c>
      <c r="H518" s="1">
        <f>MATCH(持股比率!A518,董監!A:A,0)</f>
        <v>518</v>
      </c>
      <c r="I518" s="3">
        <v>754825.5</v>
      </c>
      <c r="J518" s="3">
        <v>7</v>
      </c>
      <c r="K518" s="28">
        <f t="shared" si="29"/>
        <v>22698</v>
      </c>
      <c r="L518" s="27">
        <f t="shared" si="30"/>
        <v>0</v>
      </c>
      <c r="M518" s="3">
        <v>38.79</v>
      </c>
      <c r="N518" s="29">
        <f t="shared" si="31"/>
        <v>2.7152999999999999E-3</v>
      </c>
      <c r="O518" s="3">
        <v>-2.56</v>
      </c>
      <c r="P518" s="3" t="str">
        <f ca="1">IF(COUNTIF(股期對照!A:A,持股比率!B518)=2,B518&amp;"-m",IF(COUNTIF(股期對照!A:A,持股比率!B518)=1,B518&amp;"-F",B518))</f>
        <v>雲品</v>
      </c>
      <c r="Q518" s="3" t="s">
        <v>4574</v>
      </c>
      <c r="T518" s="1" t="s">
        <v>512</v>
      </c>
      <c r="U518" s="1" t="s">
        <v>2274</v>
      </c>
      <c r="V518" s="1">
        <v>0.35</v>
      </c>
      <c r="W518" s="1">
        <v>0.27</v>
      </c>
      <c r="X518" s="1">
        <v>0</v>
      </c>
      <c r="Y518" s="1">
        <v>69.31</v>
      </c>
      <c r="Z518" s="1">
        <v>30.069999999999993</v>
      </c>
      <c r="AA518" s="1">
        <v>518</v>
      </c>
      <c r="AB518" s="1">
        <v>754825.5</v>
      </c>
      <c r="AC518" s="1">
        <v>7</v>
      </c>
      <c r="AD518" s="1">
        <v>22698</v>
      </c>
      <c r="AE518" s="1">
        <v>0</v>
      </c>
      <c r="AF518" s="1">
        <v>38.79</v>
      </c>
      <c r="AG518" s="1">
        <v>2.7152999999999999E-3</v>
      </c>
      <c r="AH518" s="1">
        <v>-2.56</v>
      </c>
      <c r="AI518" s="1" t="s">
        <v>2274</v>
      </c>
      <c r="AJ518" s="1" t="s">
        <v>3517</v>
      </c>
    </row>
    <row r="519" spans="1:36" x14ac:dyDescent="0.25">
      <c r="A519" s="2" t="s">
        <v>513</v>
      </c>
      <c r="B519" s="3" t="s">
        <v>4813</v>
      </c>
      <c r="C519" s="3">
        <v>2.25</v>
      </c>
      <c r="D519" s="3">
        <v>0</v>
      </c>
      <c r="E519" s="3">
        <v>0</v>
      </c>
      <c r="F519" s="1">
        <f>IF(INDEX(董監!D:D,H519)=0,INDEX(董監!C:C,H519),INDEX(董監!D:D,H519))</f>
        <v>24.75</v>
      </c>
      <c r="G519" s="1">
        <f t="shared" ref="G519:G582" si="32">100-SUM(C519:F519)</f>
        <v>73</v>
      </c>
      <c r="H519" s="1">
        <f>MATCH(持股比率!A519,董監!A:A,0)</f>
        <v>519</v>
      </c>
      <c r="I519" s="3">
        <v>230199.84</v>
      </c>
      <c r="J519" s="3">
        <v>87</v>
      </c>
      <c r="K519" s="28">
        <f t="shared" ref="K519:K582" si="33">ROUND((I519/10)*(G519/100),0)</f>
        <v>16805</v>
      </c>
      <c r="L519" s="27">
        <f t="shared" ref="L519:L582" si="34">ROUND(J519/K519*100,1)</f>
        <v>0.5</v>
      </c>
      <c r="M519" s="3">
        <v>158.54</v>
      </c>
      <c r="N519" s="29">
        <f t="shared" ref="N519:N582" si="35">M519*J519/100000</f>
        <v>0.13792979999999999</v>
      </c>
      <c r="O519" s="3">
        <v>-3.33</v>
      </c>
      <c r="P519" s="3" t="str">
        <f ca="1">IF(COUNTIF(股期對照!A:A,持股比率!B519)=2,B519&amp;"-m",IF(COUNTIF(股期對照!A:A,持股比率!B519)=1,B519&amp;"-F",B519))</f>
        <v>豆府</v>
      </c>
      <c r="Q519" s="3" t="s">
        <v>4574</v>
      </c>
      <c r="T519" s="1" t="s">
        <v>513</v>
      </c>
      <c r="U519" s="1" t="s">
        <v>2275</v>
      </c>
      <c r="V519" s="1">
        <v>2.25</v>
      </c>
      <c r="W519" s="1">
        <v>0</v>
      </c>
      <c r="X519" s="1">
        <v>0</v>
      </c>
      <c r="Y519" s="1">
        <v>24.75</v>
      </c>
      <c r="Z519" s="1">
        <v>73</v>
      </c>
      <c r="AA519" s="1">
        <v>519</v>
      </c>
      <c r="AB519" s="1">
        <v>230199.84</v>
      </c>
      <c r="AC519" s="1">
        <v>87</v>
      </c>
      <c r="AD519" s="1">
        <v>16805</v>
      </c>
      <c r="AE519" s="1">
        <v>0.5</v>
      </c>
      <c r="AF519" s="1">
        <v>158.54</v>
      </c>
      <c r="AG519" s="1">
        <v>0.13792979999999999</v>
      </c>
      <c r="AH519" s="1">
        <v>-3.33</v>
      </c>
      <c r="AI519" s="1" t="s">
        <v>2275</v>
      </c>
      <c r="AJ519" s="1" t="s">
        <v>3517</v>
      </c>
    </row>
    <row r="520" spans="1:36" x14ac:dyDescent="0.25">
      <c r="A520" s="2" t="s">
        <v>514</v>
      </c>
      <c r="B520" s="3" t="s">
        <v>5414</v>
      </c>
      <c r="C520" s="3">
        <v>71.62</v>
      </c>
      <c r="D520" s="3">
        <v>0</v>
      </c>
      <c r="E520" s="3">
        <v>0.01</v>
      </c>
      <c r="F520" s="1">
        <f>IF(INDEX(董監!D:D,H520)=0,INDEX(董監!C:C,H520),INDEX(董監!D:D,H520))</f>
        <v>68.12</v>
      </c>
      <c r="G520" s="1">
        <f t="shared" si="32"/>
        <v>-39.75</v>
      </c>
      <c r="H520" s="1">
        <f>MATCH(持股比率!A520,董監!A:A,0)</f>
        <v>520</v>
      </c>
      <c r="I520" s="3">
        <v>457860</v>
      </c>
      <c r="J520" s="3">
        <v>136</v>
      </c>
      <c r="K520" s="28">
        <f t="shared" si="33"/>
        <v>-18200</v>
      </c>
      <c r="L520" s="27">
        <f t="shared" si="34"/>
        <v>-0.7</v>
      </c>
      <c r="M520" s="3">
        <v>61.83</v>
      </c>
      <c r="N520" s="29">
        <f t="shared" si="35"/>
        <v>8.4088799999999991E-2</v>
      </c>
      <c r="O520" s="3">
        <v>-3.57</v>
      </c>
      <c r="P520" s="3" t="str">
        <f ca="1">IF(COUNTIF(股期對照!A:A,持股比率!B520)=2,B520&amp;"-m",IF(COUNTIF(股期對照!A:A,持股比率!B520)=1,B520&amp;"-F",B520))</f>
        <v>亞洲藏壽司</v>
      </c>
      <c r="Q520" s="3" t="s">
        <v>6649</v>
      </c>
      <c r="T520" s="1" t="s">
        <v>514</v>
      </c>
      <c r="U520" s="1" t="s">
        <v>2276</v>
      </c>
      <c r="V520" s="1">
        <v>71.62</v>
      </c>
      <c r="W520" s="1">
        <v>0</v>
      </c>
      <c r="X520" s="1">
        <v>0.01</v>
      </c>
      <c r="Y520" s="1">
        <v>68.12</v>
      </c>
      <c r="Z520" s="1">
        <v>-39.75</v>
      </c>
      <c r="AA520" s="1">
        <v>520</v>
      </c>
      <c r="AB520" s="1">
        <v>457860</v>
      </c>
      <c r="AC520" s="1">
        <v>136</v>
      </c>
      <c r="AD520" s="1">
        <v>-18200</v>
      </c>
      <c r="AE520" s="1">
        <v>-0.7</v>
      </c>
      <c r="AF520" s="1">
        <v>61.83</v>
      </c>
      <c r="AG520" s="1">
        <v>8.4088799999999991E-2</v>
      </c>
      <c r="AH520" s="1">
        <v>-3.57</v>
      </c>
      <c r="AI520" s="1" t="s">
        <v>2276</v>
      </c>
      <c r="AJ520" s="1" t="s">
        <v>3517</v>
      </c>
    </row>
    <row r="521" spans="1:36" x14ac:dyDescent="0.25">
      <c r="A521" s="2" t="s">
        <v>515</v>
      </c>
      <c r="B521" s="3" t="s">
        <v>5415</v>
      </c>
      <c r="C521" s="3">
        <v>0.67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87.59</v>
      </c>
      <c r="H521" s="1">
        <f>MATCH(持股比率!A521,董監!A:A,0)</f>
        <v>521</v>
      </c>
      <c r="I521" s="3">
        <v>200000</v>
      </c>
      <c r="J521" s="3">
        <v>3</v>
      </c>
      <c r="K521" s="28">
        <f t="shared" si="33"/>
        <v>17518</v>
      </c>
      <c r="L521" s="27">
        <f t="shared" si="34"/>
        <v>0</v>
      </c>
      <c r="M521" s="3">
        <v>52.06</v>
      </c>
      <c r="N521" s="29">
        <f t="shared" si="35"/>
        <v>1.5618000000000001E-3</v>
      </c>
      <c r="O521" s="3">
        <v>-7.37</v>
      </c>
      <c r="P521" s="3" t="str">
        <f ca="1">IF(COUNTIF(股期對照!A:A,持股比率!B521)=2,B521&amp;"-m",IF(COUNTIF(股期對照!A:A,持股比率!B521)=1,B521&amp;"-F",B521))</f>
        <v>揚秦</v>
      </c>
      <c r="Q521" s="3" t="s">
        <v>6650</v>
      </c>
      <c r="T521" s="1" t="s">
        <v>515</v>
      </c>
      <c r="U521" s="1" t="s">
        <v>2277</v>
      </c>
      <c r="V521" s="1">
        <v>0.67</v>
      </c>
      <c r="W521" s="1">
        <v>0</v>
      </c>
      <c r="X521" s="1">
        <v>0</v>
      </c>
      <c r="Y521" s="1">
        <v>11.74</v>
      </c>
      <c r="Z521" s="1">
        <v>87.59</v>
      </c>
      <c r="AA521" s="1">
        <v>521</v>
      </c>
      <c r="AB521" s="1">
        <v>200000</v>
      </c>
      <c r="AC521" s="1">
        <v>3</v>
      </c>
      <c r="AD521" s="1">
        <v>17518</v>
      </c>
      <c r="AE521" s="1">
        <v>0</v>
      </c>
      <c r="AF521" s="1">
        <v>52.06</v>
      </c>
      <c r="AG521" s="1">
        <v>1.5618000000000001E-3</v>
      </c>
      <c r="AH521" s="1">
        <v>-7.37</v>
      </c>
      <c r="AI521" s="1" t="s">
        <v>2277</v>
      </c>
      <c r="AJ521" s="1" t="s">
        <v>3517</v>
      </c>
    </row>
    <row r="522" spans="1:36" x14ac:dyDescent="0.25">
      <c r="A522" s="2" t="s">
        <v>516</v>
      </c>
      <c r="B522" s="3" t="s">
        <v>5416</v>
      </c>
      <c r="C522" s="3">
        <v>11.49</v>
      </c>
      <c r="D522" s="3">
        <v>0.27</v>
      </c>
      <c r="E522" s="3">
        <v>0.5</v>
      </c>
      <c r="F522" s="1">
        <f>IF(INDEX(董監!D:D,H522)=0,INDEX(董監!C:C,H522),INDEX(董監!D:D,H522))</f>
        <v>20.94</v>
      </c>
      <c r="G522" s="1">
        <f t="shared" si="32"/>
        <v>66.8</v>
      </c>
      <c r="H522" s="1">
        <f>MATCH(持股比率!A522,董監!A:A,0)</f>
        <v>522</v>
      </c>
      <c r="I522" s="3">
        <v>103847236.06</v>
      </c>
      <c r="J522" s="3">
        <v>-65091</v>
      </c>
      <c r="K522" s="28">
        <f t="shared" si="33"/>
        <v>6936995</v>
      </c>
      <c r="L522" s="27">
        <f t="shared" si="34"/>
        <v>-0.9</v>
      </c>
      <c r="M522" s="3">
        <v>16.670000000000002</v>
      </c>
      <c r="N522" s="29">
        <f t="shared" si="35"/>
        <v>-10.850669700000003</v>
      </c>
      <c r="O522" s="3">
        <v>-3.98</v>
      </c>
      <c r="P522" s="3" t="str">
        <f ca="1">IF(COUNTIF(股期對照!A:A,持股比率!B522)=2,B522&amp;"-m",IF(COUNTIF(股期對照!A:A,持股比率!B522)=1,B522&amp;"-F",B522))</f>
        <v>彰銀-F</v>
      </c>
      <c r="Q522" s="3" t="s">
        <v>4775</v>
      </c>
      <c r="T522" s="1" t="s">
        <v>516</v>
      </c>
      <c r="U522" s="1" t="s">
        <v>2278</v>
      </c>
      <c r="V522" s="1">
        <v>11.49</v>
      </c>
      <c r="W522" s="1">
        <v>0.27</v>
      </c>
      <c r="X522" s="1">
        <v>0.5</v>
      </c>
      <c r="Y522" s="1">
        <v>20.94</v>
      </c>
      <c r="Z522" s="1">
        <v>66.8</v>
      </c>
      <c r="AA522" s="1">
        <v>522</v>
      </c>
      <c r="AB522" s="1">
        <v>103847236.06</v>
      </c>
      <c r="AC522" s="1">
        <v>-65091</v>
      </c>
      <c r="AD522" s="1">
        <v>6936995</v>
      </c>
      <c r="AE522" s="1">
        <v>-0.9</v>
      </c>
      <c r="AF522" s="1">
        <v>16.670000000000002</v>
      </c>
      <c r="AG522" s="1">
        <v>-10.850669700000003</v>
      </c>
      <c r="AH522" s="1">
        <v>-3.98</v>
      </c>
      <c r="AI522" s="1" t="s">
        <v>4389</v>
      </c>
      <c r="AJ522" s="1" t="s">
        <v>3573</v>
      </c>
    </row>
    <row r="523" spans="1:36" x14ac:dyDescent="0.25">
      <c r="A523" s="2" t="s">
        <v>517</v>
      </c>
      <c r="B523" s="3" t="s">
        <v>5417</v>
      </c>
      <c r="C523" s="3">
        <v>15.82</v>
      </c>
      <c r="D523" s="3">
        <v>3.77</v>
      </c>
      <c r="E523" s="3">
        <v>0.68</v>
      </c>
      <c r="F523" s="1">
        <f>IF(INDEX(董監!D:D,H523)=0,INDEX(董監!C:C,H523),INDEX(董監!D:D,H523))</f>
        <v>3.96</v>
      </c>
      <c r="G523" s="1">
        <f t="shared" si="32"/>
        <v>75.77</v>
      </c>
      <c r="H523" s="1">
        <f>MATCH(持股比率!A523,董監!A:A,0)</f>
        <v>523</v>
      </c>
      <c r="I523" s="3">
        <v>11212342.65</v>
      </c>
      <c r="J523" s="3">
        <v>-6233</v>
      </c>
      <c r="K523" s="28">
        <f t="shared" si="33"/>
        <v>849559</v>
      </c>
      <c r="L523" s="27">
        <f t="shared" si="34"/>
        <v>-0.7</v>
      </c>
      <c r="M523" s="3">
        <v>40.049999999999997</v>
      </c>
      <c r="N523" s="29">
        <f t="shared" si="35"/>
        <v>-2.4963164999999998</v>
      </c>
      <c r="O523" s="3">
        <v>-3.39</v>
      </c>
      <c r="P523" s="3" t="str">
        <f ca="1">IF(COUNTIF(股期對照!A:A,持股比率!B523)=2,B523&amp;"-m",IF(COUNTIF(股期對照!A:A,持股比率!B523)=1,B523&amp;"-F",B523))</f>
        <v>京城銀</v>
      </c>
      <c r="Q523" s="3" t="s">
        <v>4775</v>
      </c>
      <c r="T523" s="1" t="s">
        <v>517</v>
      </c>
      <c r="U523" s="1" t="s">
        <v>2279</v>
      </c>
      <c r="V523" s="1">
        <v>15.82</v>
      </c>
      <c r="W523" s="1">
        <v>3.77</v>
      </c>
      <c r="X523" s="1">
        <v>0.68</v>
      </c>
      <c r="Y523" s="1">
        <v>3.96</v>
      </c>
      <c r="Z523" s="1">
        <v>75.77</v>
      </c>
      <c r="AA523" s="1">
        <v>523</v>
      </c>
      <c r="AB523" s="1">
        <v>11212342.65</v>
      </c>
      <c r="AC523" s="1">
        <v>-6233</v>
      </c>
      <c r="AD523" s="1">
        <v>849559</v>
      </c>
      <c r="AE523" s="1">
        <v>-0.7</v>
      </c>
      <c r="AF523" s="1">
        <v>40.049999999999997</v>
      </c>
      <c r="AG523" s="1">
        <v>-2.4963164999999998</v>
      </c>
      <c r="AH523" s="1">
        <v>-3.39</v>
      </c>
      <c r="AI523" s="1" t="s">
        <v>2279</v>
      </c>
      <c r="AJ523" s="1" t="s">
        <v>3573</v>
      </c>
    </row>
    <row r="524" spans="1:36" x14ac:dyDescent="0.25">
      <c r="A524" s="2" t="s">
        <v>518</v>
      </c>
      <c r="B524" s="3" t="s">
        <v>5418</v>
      </c>
      <c r="C524" s="3">
        <v>10.53</v>
      </c>
      <c r="D524" s="3">
        <v>0.13</v>
      </c>
      <c r="E524" s="3">
        <v>0.04</v>
      </c>
      <c r="F524" s="1">
        <f>IF(INDEX(董監!D:D,H524)=0,INDEX(董監!C:C,H524),INDEX(董監!D:D,H524))</f>
        <v>3.21</v>
      </c>
      <c r="G524" s="1">
        <f t="shared" si="32"/>
        <v>86.09</v>
      </c>
      <c r="H524" s="1">
        <f>MATCH(持股比率!A524,董監!A:A,0)</f>
        <v>524</v>
      </c>
      <c r="I524" s="3">
        <v>41516943.130000003</v>
      </c>
      <c r="J524" s="3">
        <v>-29578</v>
      </c>
      <c r="K524" s="28">
        <f t="shared" si="33"/>
        <v>3574194</v>
      </c>
      <c r="L524" s="27">
        <f t="shared" si="34"/>
        <v>-0.8</v>
      </c>
      <c r="M524" s="3">
        <v>11.3</v>
      </c>
      <c r="N524" s="29">
        <f t="shared" si="35"/>
        <v>-3.3423140000000005</v>
      </c>
      <c r="O524" s="3">
        <v>-4.22</v>
      </c>
      <c r="P524" s="3" t="str">
        <f ca="1">IF(COUNTIF(股期對照!A:A,持股比率!B524)=2,B524&amp;"-m",IF(COUNTIF(股期對照!A:A,持股比率!B524)=1,B524&amp;"-F",B524))</f>
        <v>台中銀</v>
      </c>
      <c r="Q524" s="3" t="s">
        <v>4775</v>
      </c>
      <c r="T524" s="1" t="s">
        <v>518</v>
      </c>
      <c r="U524" s="1" t="s">
        <v>2280</v>
      </c>
      <c r="V524" s="1">
        <v>10.53</v>
      </c>
      <c r="W524" s="1">
        <v>0.13</v>
      </c>
      <c r="X524" s="1">
        <v>0.04</v>
      </c>
      <c r="Y524" s="1">
        <v>3.21</v>
      </c>
      <c r="Z524" s="1">
        <v>86.09</v>
      </c>
      <c r="AA524" s="1">
        <v>524</v>
      </c>
      <c r="AB524" s="1">
        <v>41516943.130000003</v>
      </c>
      <c r="AC524" s="1">
        <v>-29578</v>
      </c>
      <c r="AD524" s="1">
        <v>3574194</v>
      </c>
      <c r="AE524" s="1">
        <v>-0.8</v>
      </c>
      <c r="AF524" s="1">
        <v>11.3</v>
      </c>
      <c r="AG524" s="1">
        <v>-3.3423140000000005</v>
      </c>
      <c r="AH524" s="1">
        <v>-4.22</v>
      </c>
      <c r="AI524" s="1" t="s">
        <v>2280</v>
      </c>
      <c r="AJ524" s="1" t="s">
        <v>3573</v>
      </c>
    </row>
    <row r="525" spans="1:36" x14ac:dyDescent="0.25">
      <c r="A525" s="2" t="s">
        <v>519</v>
      </c>
      <c r="B525" s="3" t="s">
        <v>5419</v>
      </c>
      <c r="C525" s="3">
        <v>1.88</v>
      </c>
      <c r="D525" s="3">
        <v>0</v>
      </c>
      <c r="E525" s="3">
        <v>0.12</v>
      </c>
      <c r="F525" s="1">
        <f>IF(INDEX(董監!D:D,H525)=0,INDEX(董監!C:C,H525),INDEX(董監!D:D,H525))</f>
        <v>20.88</v>
      </c>
      <c r="G525" s="1">
        <f t="shared" si="32"/>
        <v>77.12</v>
      </c>
      <c r="H525" s="1">
        <f>MATCH(持股比率!A525,董監!A:A,0)</f>
        <v>525</v>
      </c>
      <c r="I525" s="3">
        <v>2236080</v>
      </c>
      <c r="J525" s="3">
        <v>-511</v>
      </c>
      <c r="K525" s="28">
        <f t="shared" si="33"/>
        <v>172446</v>
      </c>
      <c r="L525" s="27">
        <f t="shared" si="34"/>
        <v>-0.3</v>
      </c>
      <c r="M525" s="3">
        <v>20.100000000000001</v>
      </c>
      <c r="N525" s="29">
        <f t="shared" si="35"/>
        <v>-0.102711</v>
      </c>
      <c r="O525" s="3">
        <v>-3.76</v>
      </c>
      <c r="P525" s="3" t="str">
        <f ca="1">IF(COUNTIF(股期對照!A:A,持股比率!B525)=2,B525&amp;"-m",IF(COUNTIF(股期對照!A:A,持股比率!B525)=1,B525&amp;"-F",B525))</f>
        <v>旺旺保</v>
      </c>
      <c r="Q525" s="3" t="s">
        <v>4776</v>
      </c>
      <c r="T525" s="1" t="s">
        <v>519</v>
      </c>
      <c r="U525" s="1" t="s">
        <v>2281</v>
      </c>
      <c r="V525" s="1">
        <v>1.88</v>
      </c>
      <c r="W525" s="1">
        <v>0</v>
      </c>
      <c r="X525" s="1">
        <v>0.12</v>
      </c>
      <c r="Y525" s="1">
        <v>20.88</v>
      </c>
      <c r="Z525" s="1">
        <v>77.12</v>
      </c>
      <c r="AA525" s="1">
        <v>525</v>
      </c>
      <c r="AB525" s="1">
        <v>2236080</v>
      </c>
      <c r="AC525" s="1">
        <v>-511</v>
      </c>
      <c r="AD525" s="1">
        <v>172446</v>
      </c>
      <c r="AE525" s="1">
        <v>-0.3</v>
      </c>
      <c r="AF525" s="1">
        <v>20.100000000000001</v>
      </c>
      <c r="AG525" s="1">
        <v>-0.102711</v>
      </c>
      <c r="AH525" s="1">
        <v>-3.76</v>
      </c>
      <c r="AI525" s="1" t="s">
        <v>2281</v>
      </c>
      <c r="AJ525" s="1" t="s">
        <v>3574</v>
      </c>
    </row>
    <row r="526" spans="1:36" x14ac:dyDescent="0.25">
      <c r="A526" s="2" t="s">
        <v>520</v>
      </c>
      <c r="B526" s="3" t="s">
        <v>5420</v>
      </c>
      <c r="C526" s="3">
        <v>6.36</v>
      </c>
      <c r="D526" s="3">
        <v>0.06</v>
      </c>
      <c r="E526" s="3">
        <v>0.57999999999999996</v>
      </c>
      <c r="F526" s="1">
        <f>IF(INDEX(董監!D:D,H526)=0,INDEX(董監!C:C,H526),INDEX(董監!D:D,H526))</f>
        <v>34.22</v>
      </c>
      <c r="G526" s="1">
        <f t="shared" si="32"/>
        <v>58.78</v>
      </c>
      <c r="H526" s="1">
        <f>MATCH(持股比率!A526,董監!A:A,0)</f>
        <v>526</v>
      </c>
      <c r="I526" s="3">
        <v>13429600</v>
      </c>
      <c r="J526" s="3">
        <v>-243</v>
      </c>
      <c r="K526" s="28">
        <f t="shared" si="33"/>
        <v>789392</v>
      </c>
      <c r="L526" s="27">
        <f t="shared" si="34"/>
        <v>0</v>
      </c>
      <c r="M526" s="3">
        <v>15.84</v>
      </c>
      <c r="N526" s="29">
        <f t="shared" si="35"/>
        <v>-3.8491199999999996E-2</v>
      </c>
      <c r="O526" s="3">
        <v>-1.84</v>
      </c>
      <c r="P526" s="3" t="str">
        <f ca="1">IF(COUNTIF(股期對照!A:A,持股比率!B526)=2,B526&amp;"-m",IF(COUNTIF(股期對照!A:A,持股比率!B526)=1,B526&amp;"-F",B526))</f>
        <v>華票</v>
      </c>
      <c r="Q526" s="3" t="s">
        <v>4775</v>
      </c>
      <c r="T526" s="1" t="s">
        <v>520</v>
      </c>
      <c r="U526" s="1" t="s">
        <v>2282</v>
      </c>
      <c r="V526" s="1">
        <v>6.36</v>
      </c>
      <c r="W526" s="1">
        <v>0.06</v>
      </c>
      <c r="X526" s="1">
        <v>0.57999999999999996</v>
      </c>
      <c r="Y526" s="1">
        <v>34.22</v>
      </c>
      <c r="Z526" s="1">
        <v>58.78</v>
      </c>
      <c r="AA526" s="1">
        <v>526</v>
      </c>
      <c r="AB526" s="1">
        <v>13429600</v>
      </c>
      <c r="AC526" s="1">
        <v>-243</v>
      </c>
      <c r="AD526" s="1">
        <v>789392</v>
      </c>
      <c r="AE526" s="1">
        <v>0</v>
      </c>
      <c r="AF526" s="1">
        <v>15.84</v>
      </c>
      <c r="AG526" s="1">
        <v>-3.8491199999999996E-2</v>
      </c>
      <c r="AH526" s="1">
        <v>-1.84</v>
      </c>
      <c r="AI526" s="1" t="s">
        <v>2282</v>
      </c>
      <c r="AJ526" s="1" t="s">
        <v>3573</v>
      </c>
    </row>
    <row r="527" spans="1:36" x14ac:dyDescent="0.25">
      <c r="A527" s="2" t="s">
        <v>521</v>
      </c>
      <c r="B527" s="3" t="s">
        <v>5421</v>
      </c>
      <c r="C527" s="3">
        <v>15.04</v>
      </c>
      <c r="D527" s="3">
        <v>0.01</v>
      </c>
      <c r="E527" s="3">
        <v>0.98</v>
      </c>
      <c r="F527" s="1">
        <f>IF(INDEX(董監!D:D,H527)=0,INDEX(董監!C:C,H527),INDEX(董監!D:D,H527))</f>
        <v>47.31</v>
      </c>
      <c r="G527" s="1">
        <f t="shared" si="32"/>
        <v>36.659999999999997</v>
      </c>
      <c r="H527" s="1">
        <f>MATCH(持股比率!A527,董監!A:A,0)</f>
        <v>527</v>
      </c>
      <c r="I527" s="3">
        <v>47313972.420000002</v>
      </c>
      <c r="J527" s="3">
        <v>-21831</v>
      </c>
      <c r="K527" s="28">
        <f t="shared" si="33"/>
        <v>1734530</v>
      </c>
      <c r="L527" s="27">
        <f t="shared" si="34"/>
        <v>-1.3</v>
      </c>
      <c r="M527" s="3">
        <v>23.85</v>
      </c>
      <c r="N527" s="29">
        <f t="shared" si="35"/>
        <v>-5.2066935000000001</v>
      </c>
      <c r="O527" s="3">
        <v>-5.19</v>
      </c>
      <c r="P527" s="3" t="str">
        <f ca="1">IF(COUNTIF(股期對照!A:A,持股比率!B527)=2,B527&amp;"-m",IF(COUNTIF(股期對照!A:A,持股比率!B527)=1,B527&amp;"-F",B527))</f>
        <v>中壽-F</v>
      </c>
      <c r="Q527" s="3" t="s">
        <v>6651</v>
      </c>
      <c r="T527" s="1" t="s">
        <v>521</v>
      </c>
      <c r="U527" s="1" t="s">
        <v>2283</v>
      </c>
      <c r="V527" s="1">
        <v>15.04</v>
      </c>
      <c r="W527" s="1">
        <v>0.01</v>
      </c>
      <c r="X527" s="1">
        <v>0.98</v>
      </c>
      <c r="Y527" s="1">
        <v>47.31</v>
      </c>
      <c r="Z527" s="1">
        <v>36.659999999999997</v>
      </c>
      <c r="AA527" s="1">
        <v>527</v>
      </c>
      <c r="AB527" s="1">
        <v>47313972.420000002</v>
      </c>
      <c r="AC527" s="1">
        <v>-21831</v>
      </c>
      <c r="AD527" s="1">
        <v>1734530</v>
      </c>
      <c r="AE527" s="1">
        <v>-1.3</v>
      </c>
      <c r="AF527" s="1">
        <v>23.85</v>
      </c>
      <c r="AG527" s="1">
        <v>-5.2066935000000001</v>
      </c>
      <c r="AH527" s="1">
        <v>-5.19</v>
      </c>
      <c r="AI527" s="1" t="s">
        <v>4390</v>
      </c>
      <c r="AJ527" s="1" t="s">
        <v>3574</v>
      </c>
    </row>
    <row r="528" spans="1:36" x14ac:dyDescent="0.25">
      <c r="A528" s="2" t="s">
        <v>522</v>
      </c>
      <c r="B528" s="3" t="s">
        <v>5422</v>
      </c>
      <c r="C528" s="3">
        <v>3.73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69.38</v>
      </c>
      <c r="H528" s="1">
        <f>MATCH(持股比率!A528,董監!A:A,0)</f>
        <v>528</v>
      </c>
      <c r="I528" s="3">
        <v>3622004</v>
      </c>
      <c r="J528" s="3">
        <v>696</v>
      </c>
      <c r="K528" s="28">
        <f t="shared" si="33"/>
        <v>251295</v>
      </c>
      <c r="L528" s="27">
        <f t="shared" si="34"/>
        <v>0.3</v>
      </c>
      <c r="M528" s="3">
        <v>20.52</v>
      </c>
      <c r="N528" s="29">
        <f t="shared" si="35"/>
        <v>0.14281920000000001</v>
      </c>
      <c r="O528" s="3">
        <v>-10.220000000000001</v>
      </c>
      <c r="P528" s="3" t="str">
        <f ca="1">IF(COUNTIF(股期對照!A:A,持股比率!B528)=2,B528&amp;"-m",IF(COUNTIF(股期對照!A:A,持股比率!B528)=1,B528&amp;"-F",B528))</f>
        <v>台產</v>
      </c>
      <c r="Q528" s="3" t="s">
        <v>4776</v>
      </c>
      <c r="T528" s="1" t="s">
        <v>522</v>
      </c>
      <c r="U528" s="1" t="s">
        <v>2284</v>
      </c>
      <c r="V528" s="1">
        <v>3.73</v>
      </c>
      <c r="W528" s="1">
        <v>0.02</v>
      </c>
      <c r="X528" s="1">
        <v>0.28999999999999998</v>
      </c>
      <c r="Y528" s="1">
        <v>26.58</v>
      </c>
      <c r="Z528" s="1">
        <v>69.38</v>
      </c>
      <c r="AA528" s="1">
        <v>528</v>
      </c>
      <c r="AB528" s="1">
        <v>3622004</v>
      </c>
      <c r="AC528" s="1">
        <v>696</v>
      </c>
      <c r="AD528" s="1">
        <v>251295</v>
      </c>
      <c r="AE528" s="1">
        <v>0.3</v>
      </c>
      <c r="AF528" s="1">
        <v>20.52</v>
      </c>
      <c r="AG528" s="1">
        <v>0.14281920000000001</v>
      </c>
      <c r="AH528" s="1">
        <v>-10.220000000000001</v>
      </c>
      <c r="AI528" s="1" t="s">
        <v>2284</v>
      </c>
      <c r="AJ528" s="1" t="s">
        <v>3574</v>
      </c>
    </row>
    <row r="529" spans="1:36" x14ac:dyDescent="0.25">
      <c r="A529" s="2" t="s">
        <v>523</v>
      </c>
      <c r="B529" s="3" t="s">
        <v>5423</v>
      </c>
      <c r="C529" s="3">
        <v>17.510000000000002</v>
      </c>
      <c r="D529" s="3">
        <v>0.15</v>
      </c>
      <c r="E529" s="3">
        <v>0.02</v>
      </c>
      <c r="F529" s="1">
        <f>IF(INDEX(董監!D:D,H529)=0,INDEX(董監!C:C,H529),INDEX(董監!D:D,H529))</f>
        <v>20.81</v>
      </c>
      <c r="G529" s="1">
        <f t="shared" si="32"/>
        <v>61.510000000000005</v>
      </c>
      <c r="H529" s="1">
        <f>MATCH(持股比率!A529,董監!A:A,0)</f>
        <v>529</v>
      </c>
      <c r="I529" s="3">
        <v>74885834.569999993</v>
      </c>
      <c r="J529" s="3">
        <v>-68969</v>
      </c>
      <c r="K529" s="28">
        <f t="shared" si="33"/>
        <v>4606228</v>
      </c>
      <c r="L529" s="27">
        <f t="shared" si="34"/>
        <v>-1.5</v>
      </c>
      <c r="M529" s="3">
        <v>9.4600000000000009</v>
      </c>
      <c r="N529" s="29">
        <f t="shared" si="35"/>
        <v>-6.5244674000000007</v>
      </c>
      <c r="O529" s="3">
        <v>-3.92</v>
      </c>
      <c r="P529" s="3" t="str">
        <f ca="1">IF(COUNTIF(股期對照!A:A,持股比率!B529)=2,B529&amp;"-m",IF(COUNTIF(股期對照!A:A,持股比率!B529)=1,B529&amp;"-F",B529))</f>
        <v>臺企銀-F</v>
      </c>
      <c r="Q529" s="3" t="s">
        <v>6652</v>
      </c>
      <c r="T529" s="1" t="s">
        <v>523</v>
      </c>
      <c r="U529" s="1" t="s">
        <v>2285</v>
      </c>
      <c r="V529" s="1">
        <v>17.510000000000002</v>
      </c>
      <c r="W529" s="1">
        <v>0.15</v>
      </c>
      <c r="X529" s="1">
        <v>0.02</v>
      </c>
      <c r="Y529" s="1">
        <v>20.81</v>
      </c>
      <c r="Z529" s="1">
        <v>61.510000000000005</v>
      </c>
      <c r="AA529" s="1">
        <v>529</v>
      </c>
      <c r="AB529" s="1">
        <v>74885834.569999993</v>
      </c>
      <c r="AC529" s="1">
        <v>-68969</v>
      </c>
      <c r="AD529" s="1">
        <v>4606228</v>
      </c>
      <c r="AE529" s="1">
        <v>-1.5</v>
      </c>
      <c r="AF529" s="1">
        <v>9.4600000000000009</v>
      </c>
      <c r="AG529" s="1">
        <v>-6.5244674000000007</v>
      </c>
      <c r="AH529" s="1">
        <v>-3.92</v>
      </c>
      <c r="AI529" s="1" t="s">
        <v>4391</v>
      </c>
      <c r="AJ529" s="1" t="s">
        <v>3573</v>
      </c>
    </row>
    <row r="530" spans="1:36" x14ac:dyDescent="0.25">
      <c r="A530" s="2" t="s">
        <v>524</v>
      </c>
      <c r="B530" s="3" t="s">
        <v>5424</v>
      </c>
      <c r="C530" s="3">
        <v>7.7</v>
      </c>
      <c r="D530" s="3">
        <v>0.32</v>
      </c>
      <c r="E530" s="3">
        <v>0.01</v>
      </c>
      <c r="F530" s="1">
        <f>IF(INDEX(董監!D:D,H530)=0,INDEX(董監!C:C,H530),INDEX(董監!D:D,H530))</f>
        <v>55.65</v>
      </c>
      <c r="G530" s="1">
        <f t="shared" si="32"/>
        <v>36.32</v>
      </c>
      <c r="H530" s="1">
        <f>MATCH(持股比率!A530,董監!A:A,0)</f>
        <v>530</v>
      </c>
      <c r="I530" s="3">
        <v>11695577.27</v>
      </c>
      <c r="J530" s="3">
        <v>922</v>
      </c>
      <c r="K530" s="28">
        <f t="shared" si="33"/>
        <v>424783</v>
      </c>
      <c r="L530" s="27">
        <f t="shared" si="34"/>
        <v>0.2</v>
      </c>
      <c r="M530" s="3">
        <v>10.73</v>
      </c>
      <c r="N530" s="29">
        <f t="shared" si="35"/>
        <v>9.8930599999999994E-2</v>
      </c>
      <c r="O530" s="3">
        <v>-5.19</v>
      </c>
      <c r="P530" s="3" t="str">
        <f ca="1">IF(COUNTIF(股期對照!A:A,持股比率!B530)=2,B530&amp;"-m",IF(COUNTIF(股期對照!A:A,持股比率!B530)=1,B530&amp;"-F",B530))</f>
        <v>高雄銀</v>
      </c>
      <c r="Q530" s="3" t="s">
        <v>4775</v>
      </c>
      <c r="T530" s="1" t="s">
        <v>524</v>
      </c>
      <c r="U530" s="1" t="s">
        <v>2286</v>
      </c>
      <c r="V530" s="1">
        <v>7.7</v>
      </c>
      <c r="W530" s="1">
        <v>0.32</v>
      </c>
      <c r="X530" s="1">
        <v>0.01</v>
      </c>
      <c r="Y530" s="1">
        <v>55.65</v>
      </c>
      <c r="Z530" s="1">
        <v>36.32</v>
      </c>
      <c r="AA530" s="1">
        <v>530</v>
      </c>
      <c r="AB530" s="1">
        <v>11695577.27</v>
      </c>
      <c r="AC530" s="1">
        <v>922</v>
      </c>
      <c r="AD530" s="1">
        <v>424783</v>
      </c>
      <c r="AE530" s="1">
        <v>0.2</v>
      </c>
      <c r="AF530" s="1">
        <v>10.73</v>
      </c>
      <c r="AG530" s="1">
        <v>9.8930599999999994E-2</v>
      </c>
      <c r="AH530" s="1">
        <v>-5.19</v>
      </c>
      <c r="AI530" s="1" t="s">
        <v>2286</v>
      </c>
      <c r="AJ530" s="1" t="s">
        <v>3573</v>
      </c>
    </row>
    <row r="531" spans="1:36" x14ac:dyDescent="0.25">
      <c r="A531" s="2" t="s">
        <v>525</v>
      </c>
      <c r="B531" s="3" t="s">
        <v>5425</v>
      </c>
      <c r="C531" s="3">
        <v>3.22</v>
      </c>
      <c r="D531" s="3">
        <v>0.02</v>
      </c>
      <c r="E531" s="3">
        <v>0</v>
      </c>
      <c r="F531" s="1">
        <f>IF(INDEX(董監!D:D,H531)=0,INDEX(董監!C:C,H531),INDEX(董監!D:D,H531))</f>
        <v>13.9</v>
      </c>
      <c r="G531" s="1">
        <f t="shared" si="32"/>
        <v>82.86</v>
      </c>
      <c r="H531" s="1">
        <f>MATCH(持股比率!A531,董監!A:A,0)</f>
        <v>531</v>
      </c>
      <c r="I531" s="3">
        <v>32933688.059999999</v>
      </c>
      <c r="J531" s="3">
        <v>-3520</v>
      </c>
      <c r="K531" s="28">
        <f t="shared" si="33"/>
        <v>2728885</v>
      </c>
      <c r="L531" s="27">
        <f t="shared" si="34"/>
        <v>-0.1</v>
      </c>
      <c r="M531" s="3">
        <v>11.53</v>
      </c>
      <c r="N531" s="29">
        <f t="shared" si="35"/>
        <v>-0.40585599999999999</v>
      </c>
      <c r="O531" s="3">
        <v>-4.0999999999999996</v>
      </c>
      <c r="P531" s="3" t="str">
        <f ca="1">IF(COUNTIF(股期對照!A:A,持股比率!B531)=2,B531&amp;"-m",IF(COUNTIF(股期對照!A:A,持股比率!B531)=1,B531&amp;"-F",B531))</f>
        <v>聯邦銀</v>
      </c>
      <c r="Q531" s="3" t="s">
        <v>6653</v>
      </c>
      <c r="T531" s="1" t="s">
        <v>525</v>
      </c>
      <c r="U531" s="1" t="s">
        <v>2287</v>
      </c>
      <c r="V531" s="1">
        <v>3.22</v>
      </c>
      <c r="W531" s="1">
        <v>0.02</v>
      </c>
      <c r="X531" s="1">
        <v>0</v>
      </c>
      <c r="Y531" s="1">
        <v>13.9</v>
      </c>
      <c r="Z531" s="1">
        <v>82.86</v>
      </c>
      <c r="AA531" s="1">
        <v>531</v>
      </c>
      <c r="AB531" s="1">
        <v>32933688.059999999</v>
      </c>
      <c r="AC531" s="1">
        <v>-3520</v>
      </c>
      <c r="AD531" s="1">
        <v>2728885</v>
      </c>
      <c r="AE531" s="1">
        <v>-0.1</v>
      </c>
      <c r="AF531" s="1">
        <v>11.53</v>
      </c>
      <c r="AG531" s="1">
        <v>-0.40585599999999999</v>
      </c>
      <c r="AH531" s="1">
        <v>-4.0999999999999996</v>
      </c>
      <c r="AI531" s="1" t="s">
        <v>2287</v>
      </c>
      <c r="AJ531" s="1" t="s">
        <v>3573</v>
      </c>
    </row>
    <row r="532" spans="1:36" x14ac:dyDescent="0.25">
      <c r="A532" s="2" t="s">
        <v>526</v>
      </c>
      <c r="B532" s="3" t="s">
        <v>5426</v>
      </c>
      <c r="C532" s="3">
        <v>7.05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89.35</v>
      </c>
      <c r="H532" s="1">
        <f>MATCH(持股比率!A532,董監!A:A,0)</f>
        <v>532</v>
      </c>
      <c r="I532" s="3">
        <v>7609436</v>
      </c>
      <c r="J532" s="3">
        <v>6237</v>
      </c>
      <c r="K532" s="28">
        <f t="shared" si="33"/>
        <v>679903</v>
      </c>
      <c r="L532" s="27">
        <f t="shared" si="34"/>
        <v>0.9</v>
      </c>
      <c r="M532" s="3">
        <v>6.52</v>
      </c>
      <c r="N532" s="29">
        <f t="shared" si="35"/>
        <v>0.40665239999999997</v>
      </c>
      <c r="O532" s="3">
        <v>7.01</v>
      </c>
      <c r="P532" s="3" t="str">
        <f ca="1">IF(COUNTIF(股期對照!A:A,持股比率!B532)=2,B532&amp;"-m",IF(COUNTIF(股期對照!A:A,持股比率!B532)=1,B532&amp;"-F",B532))</f>
        <v>台開</v>
      </c>
      <c r="Q532" s="3" t="s">
        <v>4774</v>
      </c>
      <c r="T532" s="1" t="s">
        <v>526</v>
      </c>
      <c r="U532" s="1" t="s">
        <v>2288</v>
      </c>
      <c r="V532" s="1">
        <v>7.05</v>
      </c>
      <c r="W532" s="1">
        <v>0.02</v>
      </c>
      <c r="X532" s="1">
        <v>0.13</v>
      </c>
      <c r="Y532" s="1">
        <v>3.45</v>
      </c>
      <c r="Z532" s="1">
        <v>89.35</v>
      </c>
      <c r="AA532" s="1">
        <v>532</v>
      </c>
      <c r="AB532" s="1">
        <v>7609436</v>
      </c>
      <c r="AC532" s="1">
        <v>6237</v>
      </c>
      <c r="AD532" s="1">
        <v>679903</v>
      </c>
      <c r="AE532" s="1">
        <v>0.9</v>
      </c>
      <c r="AF532" s="1">
        <v>6.52</v>
      </c>
      <c r="AG532" s="1">
        <v>0.40665239999999997</v>
      </c>
      <c r="AH532" s="1">
        <v>7.01</v>
      </c>
      <c r="AI532" s="1" t="s">
        <v>2288</v>
      </c>
      <c r="AJ532" s="1" t="s">
        <v>3519</v>
      </c>
    </row>
    <row r="533" spans="1:36" x14ac:dyDescent="0.25">
      <c r="A533" s="2" t="s">
        <v>527</v>
      </c>
      <c r="B533" s="3" t="s">
        <v>5427</v>
      </c>
      <c r="C533" s="3">
        <v>10.63</v>
      </c>
      <c r="D533" s="3">
        <v>0.1</v>
      </c>
      <c r="E533" s="3">
        <v>0.83</v>
      </c>
      <c r="F533" s="1">
        <f>IF(INDEX(董監!D:D,H533)=0,INDEX(董監!C:C,H533),INDEX(董監!D:D,H533))</f>
        <v>7.81</v>
      </c>
      <c r="G533" s="1">
        <f t="shared" si="32"/>
        <v>80.63</v>
      </c>
      <c r="H533" s="1">
        <f>MATCH(持股比率!A533,董監!A:A,0)</f>
        <v>533</v>
      </c>
      <c r="I533" s="3">
        <v>34481044.409999996</v>
      </c>
      <c r="J533" s="3">
        <v>-20452</v>
      </c>
      <c r="K533" s="28">
        <f t="shared" si="33"/>
        <v>2780207</v>
      </c>
      <c r="L533" s="27">
        <f t="shared" si="34"/>
        <v>-0.7</v>
      </c>
      <c r="M533" s="3">
        <v>10.45</v>
      </c>
      <c r="N533" s="29">
        <f t="shared" si="35"/>
        <v>-2.1372339999999999</v>
      </c>
      <c r="O533" s="3">
        <v>-3.65</v>
      </c>
      <c r="P533" s="3" t="str">
        <f ca="1">IF(COUNTIF(股期對照!A:A,持股比率!B533)=2,B533&amp;"-m",IF(COUNTIF(股期對照!A:A,持股比率!B533)=1,B533&amp;"-F",B533))</f>
        <v>遠東銀</v>
      </c>
      <c r="Q533" s="3" t="s">
        <v>6654</v>
      </c>
      <c r="T533" s="1" t="s">
        <v>527</v>
      </c>
      <c r="U533" s="1" t="s">
        <v>2289</v>
      </c>
      <c r="V533" s="1">
        <v>10.63</v>
      </c>
      <c r="W533" s="1">
        <v>0.1</v>
      </c>
      <c r="X533" s="1">
        <v>0.83</v>
      </c>
      <c r="Y533" s="1">
        <v>7.81</v>
      </c>
      <c r="Z533" s="1">
        <v>80.63</v>
      </c>
      <c r="AA533" s="1">
        <v>533</v>
      </c>
      <c r="AB533" s="1">
        <v>34481044.409999996</v>
      </c>
      <c r="AC533" s="1">
        <v>-20452</v>
      </c>
      <c r="AD533" s="1">
        <v>2780207</v>
      </c>
      <c r="AE533" s="1">
        <v>-0.7</v>
      </c>
      <c r="AF533" s="1">
        <v>10.45</v>
      </c>
      <c r="AG533" s="1">
        <v>-2.1372339999999999</v>
      </c>
      <c r="AH533" s="1">
        <v>-3.65</v>
      </c>
      <c r="AI533" s="1" t="s">
        <v>2289</v>
      </c>
      <c r="AJ533" s="1" t="s">
        <v>3573</v>
      </c>
    </row>
    <row r="534" spans="1:36" x14ac:dyDescent="0.25">
      <c r="A534" s="2" t="s">
        <v>528</v>
      </c>
      <c r="B534" s="3" t="s">
        <v>4868</v>
      </c>
      <c r="C534" s="3">
        <v>59.01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19.060000000000002</v>
      </c>
      <c r="H534" s="1">
        <f>MATCH(持股比率!A534,董監!A:A,0)</f>
        <v>534</v>
      </c>
      <c r="I534" s="3">
        <v>19579100.5</v>
      </c>
      <c r="J534" s="3">
        <v>-1026</v>
      </c>
      <c r="K534" s="28">
        <f t="shared" si="33"/>
        <v>373178</v>
      </c>
      <c r="L534" s="27">
        <f t="shared" si="34"/>
        <v>-0.3</v>
      </c>
      <c r="M534" s="3">
        <v>14.4</v>
      </c>
      <c r="N534" s="29">
        <f t="shared" si="35"/>
        <v>-0.14774399999999999</v>
      </c>
      <c r="O534" s="3">
        <v>-3.62</v>
      </c>
      <c r="P534" s="3" t="str">
        <f ca="1">IF(COUNTIF(股期對照!A:A,持股比率!B534)=2,B534&amp;"-m",IF(COUNTIF(股期對照!A:A,持股比率!B534)=1,B534&amp;"-F",B534))</f>
        <v>安泰銀</v>
      </c>
      <c r="Q534" s="3" t="s">
        <v>4775</v>
      </c>
      <c r="T534" s="1" t="s">
        <v>528</v>
      </c>
      <c r="U534" s="1" t="s">
        <v>2290</v>
      </c>
      <c r="V534" s="1">
        <v>59.01</v>
      </c>
      <c r="W534" s="1">
        <v>0.03</v>
      </c>
      <c r="X534" s="1">
        <v>0.02</v>
      </c>
      <c r="Y534" s="1">
        <v>21.88</v>
      </c>
      <c r="Z534" s="1">
        <v>19.060000000000002</v>
      </c>
      <c r="AA534" s="1">
        <v>534</v>
      </c>
      <c r="AB534" s="1">
        <v>19579100.5</v>
      </c>
      <c r="AC534" s="1">
        <v>-1026</v>
      </c>
      <c r="AD534" s="1">
        <v>373178</v>
      </c>
      <c r="AE534" s="1">
        <v>-0.3</v>
      </c>
      <c r="AF534" s="1">
        <v>14.4</v>
      </c>
      <c r="AG534" s="1">
        <v>-0.14774399999999999</v>
      </c>
      <c r="AH534" s="1">
        <v>-3.62</v>
      </c>
      <c r="AI534" s="1" t="s">
        <v>2290</v>
      </c>
      <c r="AJ534" s="1" t="s">
        <v>3573</v>
      </c>
    </row>
    <row r="535" spans="1:36" x14ac:dyDescent="0.25">
      <c r="A535" s="2" t="s">
        <v>529</v>
      </c>
      <c r="B535" s="3" t="s">
        <v>5428</v>
      </c>
      <c r="C535" s="3">
        <v>7.24</v>
      </c>
      <c r="D535" s="3">
        <v>0.6</v>
      </c>
      <c r="E535" s="3">
        <v>0.37</v>
      </c>
      <c r="F535" s="1">
        <f>IF(INDEX(董監!D:D,H535)=0,INDEX(董監!C:C,H535),INDEX(董監!D:D,H535))</f>
        <v>6.32</v>
      </c>
      <c r="G535" s="1">
        <f t="shared" si="32"/>
        <v>85.47</v>
      </c>
      <c r="H535" s="1">
        <f>MATCH(持股比率!A535,董監!A:A,0)</f>
        <v>535</v>
      </c>
      <c r="I535" s="3">
        <v>3159633</v>
      </c>
      <c r="J535" s="3">
        <v>172</v>
      </c>
      <c r="K535" s="28">
        <f t="shared" si="33"/>
        <v>270054</v>
      </c>
      <c r="L535" s="27">
        <f t="shared" si="34"/>
        <v>0.1</v>
      </c>
      <c r="M535" s="3">
        <v>39.369999999999997</v>
      </c>
      <c r="N535" s="29">
        <f t="shared" si="35"/>
        <v>6.7716399999999996E-2</v>
      </c>
      <c r="O535" s="3">
        <v>-0.62</v>
      </c>
      <c r="P535" s="3" t="str">
        <f ca="1">IF(COUNTIF(股期對照!A:A,持股比率!B535)=2,B535&amp;"-m",IF(COUNTIF(股期對照!A:A,持股比率!B535)=1,B535&amp;"-F",B535))</f>
        <v>新產</v>
      </c>
      <c r="Q535" s="3" t="s">
        <v>4776</v>
      </c>
      <c r="T535" s="1" t="s">
        <v>529</v>
      </c>
      <c r="U535" s="1" t="s">
        <v>2291</v>
      </c>
      <c r="V535" s="1">
        <v>7.24</v>
      </c>
      <c r="W535" s="1">
        <v>0.6</v>
      </c>
      <c r="X535" s="1">
        <v>0.37</v>
      </c>
      <c r="Y535" s="1">
        <v>6.32</v>
      </c>
      <c r="Z535" s="1">
        <v>85.47</v>
      </c>
      <c r="AA535" s="1">
        <v>535</v>
      </c>
      <c r="AB535" s="1">
        <v>3159633</v>
      </c>
      <c r="AC535" s="1">
        <v>172</v>
      </c>
      <c r="AD535" s="1">
        <v>270054</v>
      </c>
      <c r="AE535" s="1">
        <v>0.1</v>
      </c>
      <c r="AF535" s="1">
        <v>39.369999999999997</v>
      </c>
      <c r="AG535" s="1">
        <v>6.7716399999999996E-2</v>
      </c>
      <c r="AH535" s="1">
        <v>-0.62</v>
      </c>
      <c r="AI535" s="1" t="s">
        <v>2291</v>
      </c>
      <c r="AJ535" s="1" t="s">
        <v>3574</v>
      </c>
    </row>
    <row r="536" spans="1:36" x14ac:dyDescent="0.25">
      <c r="A536" s="2" t="s">
        <v>530</v>
      </c>
      <c r="B536" s="3" t="s">
        <v>5429</v>
      </c>
      <c r="C536" s="3">
        <v>2.36</v>
      </c>
      <c r="D536" s="3">
        <v>0.05</v>
      </c>
      <c r="E536" s="3">
        <v>0.09</v>
      </c>
      <c r="F536" s="1">
        <f>IF(INDEX(董監!D:D,H536)=0,INDEX(董監!C:C,H536),INDEX(董監!D:D,H536))</f>
        <v>62.57</v>
      </c>
      <c r="G536" s="1">
        <f t="shared" si="32"/>
        <v>34.930000000000007</v>
      </c>
      <c r="H536" s="1">
        <f>MATCH(持股比率!A536,董監!A:A,0)</f>
        <v>536</v>
      </c>
      <c r="I536" s="3">
        <v>5903887.5</v>
      </c>
      <c r="J536" s="3">
        <v>451</v>
      </c>
      <c r="K536" s="28">
        <f t="shared" si="33"/>
        <v>206223</v>
      </c>
      <c r="L536" s="27">
        <f t="shared" si="34"/>
        <v>0.2</v>
      </c>
      <c r="M536" s="3">
        <v>25.08</v>
      </c>
      <c r="N536" s="29">
        <f t="shared" si="35"/>
        <v>0.1131108</v>
      </c>
      <c r="O536" s="3">
        <v>-5.37</v>
      </c>
      <c r="P536" s="3" t="str">
        <f ca="1">IF(COUNTIF(股期對照!A:A,持股比率!B536)=2,B536&amp;"-m",IF(COUNTIF(股期對照!A:A,持股比率!B536)=1,B536&amp;"-F",B536))</f>
        <v>中再保</v>
      </c>
      <c r="Q536" s="3" t="s">
        <v>6655</v>
      </c>
      <c r="T536" s="1" t="s">
        <v>530</v>
      </c>
      <c r="U536" s="1" t="s">
        <v>2292</v>
      </c>
      <c r="V536" s="1">
        <v>2.36</v>
      </c>
      <c r="W536" s="1">
        <v>0.05</v>
      </c>
      <c r="X536" s="1">
        <v>0.09</v>
      </c>
      <c r="Y536" s="1">
        <v>62.57</v>
      </c>
      <c r="Z536" s="1">
        <v>34.930000000000007</v>
      </c>
      <c r="AA536" s="1">
        <v>536</v>
      </c>
      <c r="AB536" s="1">
        <v>5903887.5</v>
      </c>
      <c r="AC536" s="1">
        <v>451</v>
      </c>
      <c r="AD536" s="1">
        <v>206223</v>
      </c>
      <c r="AE536" s="1">
        <v>0.2</v>
      </c>
      <c r="AF536" s="1">
        <v>25.08</v>
      </c>
      <c r="AG536" s="1">
        <v>0.1131108</v>
      </c>
      <c r="AH536" s="1">
        <v>-5.37</v>
      </c>
      <c r="AI536" s="1" t="s">
        <v>2292</v>
      </c>
      <c r="AJ536" s="1" t="s">
        <v>3574</v>
      </c>
    </row>
    <row r="537" spans="1:36" x14ac:dyDescent="0.25">
      <c r="A537" s="2" t="s">
        <v>531</v>
      </c>
      <c r="B537" s="3" t="s">
        <v>5430</v>
      </c>
      <c r="C537" s="3">
        <v>3.42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77.960000000000008</v>
      </c>
      <c r="H537" s="1">
        <f>MATCH(持股比率!A537,董監!A:A,0)</f>
        <v>537</v>
      </c>
      <c r="I537" s="3">
        <v>3011637.84</v>
      </c>
      <c r="J537" s="3">
        <v>-793</v>
      </c>
      <c r="K537" s="28">
        <f t="shared" si="33"/>
        <v>234787</v>
      </c>
      <c r="L537" s="27">
        <f t="shared" si="34"/>
        <v>-0.3</v>
      </c>
      <c r="M537" s="3">
        <v>13</v>
      </c>
      <c r="N537" s="29">
        <f t="shared" si="35"/>
        <v>-0.10309</v>
      </c>
      <c r="O537" s="3">
        <v>-2.97</v>
      </c>
      <c r="P537" s="3" t="str">
        <f ca="1">IF(COUNTIF(股期對照!A:A,持股比率!B537)=2,B537&amp;"-m",IF(COUNTIF(股期對照!A:A,持股比率!B537)=1,B537&amp;"-F",B537))</f>
        <v>第一保</v>
      </c>
      <c r="Q537" s="3" t="s">
        <v>4776</v>
      </c>
      <c r="T537" s="1" t="s">
        <v>531</v>
      </c>
      <c r="U537" s="1" t="s">
        <v>2293</v>
      </c>
      <c r="V537" s="1">
        <v>3.42</v>
      </c>
      <c r="W537" s="1">
        <v>0.1</v>
      </c>
      <c r="X537" s="1">
        <v>0</v>
      </c>
      <c r="Y537" s="1">
        <v>18.52</v>
      </c>
      <c r="Z537" s="1">
        <v>77.960000000000008</v>
      </c>
      <c r="AA537" s="1">
        <v>537</v>
      </c>
      <c r="AB537" s="1">
        <v>3011637.84</v>
      </c>
      <c r="AC537" s="1">
        <v>-793</v>
      </c>
      <c r="AD537" s="1">
        <v>234787</v>
      </c>
      <c r="AE537" s="1">
        <v>-0.3</v>
      </c>
      <c r="AF537" s="1">
        <v>13</v>
      </c>
      <c r="AG537" s="1">
        <v>-0.10309</v>
      </c>
      <c r="AH537" s="1">
        <v>-2.97</v>
      </c>
      <c r="AI537" s="1" t="s">
        <v>2293</v>
      </c>
      <c r="AJ537" s="1" t="s">
        <v>3574</v>
      </c>
    </row>
    <row r="538" spans="1:36" x14ac:dyDescent="0.25">
      <c r="A538" s="2" t="s">
        <v>532</v>
      </c>
      <c r="B538" s="3" t="s">
        <v>5431</v>
      </c>
      <c r="C538" s="3">
        <v>10.99</v>
      </c>
      <c r="D538" s="3">
        <v>0.42</v>
      </c>
      <c r="E538" s="3">
        <v>0.02</v>
      </c>
      <c r="F538" s="1">
        <f>IF(INDEX(董監!D:D,H538)=0,INDEX(董監!C:C,H538),INDEX(董監!D:D,H538))</f>
        <v>7.34</v>
      </c>
      <c r="G538" s="1">
        <f t="shared" si="32"/>
        <v>81.23</v>
      </c>
      <c r="H538" s="1">
        <f>MATCH(持股比率!A538,董監!A:A,0)</f>
        <v>538</v>
      </c>
      <c r="I538" s="3">
        <v>13998378.289999999</v>
      </c>
      <c r="J538" s="3">
        <v>2675</v>
      </c>
      <c r="K538" s="28">
        <f t="shared" si="33"/>
        <v>1137088</v>
      </c>
      <c r="L538" s="27">
        <f t="shared" si="34"/>
        <v>0.2</v>
      </c>
      <c r="M538" s="3">
        <v>26.72</v>
      </c>
      <c r="N538" s="29">
        <f t="shared" si="35"/>
        <v>0.71475999999999995</v>
      </c>
      <c r="O538" s="3">
        <v>-2.0499999999999998</v>
      </c>
      <c r="P538" s="3" t="str">
        <f ca="1">IF(COUNTIF(股期對照!A:A,持股比率!B538)=2,B538&amp;"-m",IF(COUNTIF(股期對照!A:A,持股比率!B538)=1,B538&amp;"-F",B538))</f>
        <v>統一證</v>
      </c>
      <c r="Q538" s="3" t="s">
        <v>4943</v>
      </c>
      <c r="T538" s="1" t="s">
        <v>532</v>
      </c>
      <c r="U538" s="1" t="s">
        <v>2294</v>
      </c>
      <c r="V538" s="1">
        <v>10.99</v>
      </c>
      <c r="W538" s="1">
        <v>0.42</v>
      </c>
      <c r="X538" s="1">
        <v>0.02</v>
      </c>
      <c r="Y538" s="1">
        <v>7.34</v>
      </c>
      <c r="Z538" s="1">
        <v>81.23</v>
      </c>
      <c r="AA538" s="1">
        <v>538</v>
      </c>
      <c r="AB538" s="1">
        <v>13998378.289999999</v>
      </c>
      <c r="AC538" s="1">
        <v>2675</v>
      </c>
      <c r="AD538" s="1">
        <v>1137088</v>
      </c>
      <c r="AE538" s="1">
        <v>0.2</v>
      </c>
      <c r="AF538" s="1">
        <v>26.72</v>
      </c>
      <c r="AG538" s="1">
        <v>0.71475999999999995</v>
      </c>
      <c r="AH538" s="1">
        <v>-2.0499999999999998</v>
      </c>
      <c r="AI538" s="1" t="s">
        <v>2294</v>
      </c>
      <c r="AJ538" s="1" t="s">
        <v>3575</v>
      </c>
    </row>
    <row r="539" spans="1:36" x14ac:dyDescent="0.25">
      <c r="A539" s="2" t="s">
        <v>533</v>
      </c>
      <c r="B539" s="3" t="s">
        <v>5432</v>
      </c>
      <c r="C539" s="3">
        <v>7.18</v>
      </c>
      <c r="D539" s="3">
        <v>0.03</v>
      </c>
      <c r="E539" s="3">
        <v>0</v>
      </c>
      <c r="F539" s="1">
        <f>IF(INDEX(董監!D:D,H539)=0,INDEX(董監!C:C,H539),INDEX(董監!D:D,H539))</f>
        <v>40.619999999999997</v>
      </c>
      <c r="G539" s="1">
        <f t="shared" si="32"/>
        <v>52.17</v>
      </c>
      <c r="H539" s="1">
        <f>MATCH(持股比率!A539,董監!A:A,0)</f>
        <v>539</v>
      </c>
      <c r="I539" s="3">
        <v>25019714.710000001</v>
      </c>
      <c r="J539" s="3">
        <v>-4511</v>
      </c>
      <c r="K539" s="28">
        <f t="shared" si="33"/>
        <v>1305279</v>
      </c>
      <c r="L539" s="27">
        <f t="shared" si="34"/>
        <v>-0.3</v>
      </c>
      <c r="M539" s="3">
        <v>9.02</v>
      </c>
      <c r="N539" s="29">
        <f t="shared" si="35"/>
        <v>-0.40689220000000004</v>
      </c>
      <c r="O539" s="3">
        <v>-4.87</v>
      </c>
      <c r="P539" s="3" t="str">
        <f ca="1">IF(COUNTIF(股期對照!A:A,持股比率!B539)=2,B539&amp;"-m",IF(COUNTIF(股期對照!A:A,持股比率!B539)=1,B539&amp;"-F",B539))</f>
        <v>三商壽</v>
      </c>
      <c r="Q539" s="3" t="s">
        <v>4776</v>
      </c>
      <c r="T539" s="1" t="s">
        <v>533</v>
      </c>
      <c r="U539" s="1" t="s">
        <v>2295</v>
      </c>
      <c r="V539" s="1">
        <v>7.18</v>
      </c>
      <c r="W539" s="1">
        <v>0.03</v>
      </c>
      <c r="X539" s="1">
        <v>0</v>
      </c>
      <c r="Y539" s="1">
        <v>40.619999999999997</v>
      </c>
      <c r="Z539" s="1">
        <v>52.17</v>
      </c>
      <c r="AA539" s="1">
        <v>539</v>
      </c>
      <c r="AB539" s="1">
        <v>25019714.710000001</v>
      </c>
      <c r="AC539" s="1">
        <v>-4511</v>
      </c>
      <c r="AD539" s="1">
        <v>1305279</v>
      </c>
      <c r="AE539" s="1">
        <v>-0.3</v>
      </c>
      <c r="AF539" s="1">
        <v>9.02</v>
      </c>
      <c r="AG539" s="1">
        <v>-0.40689220000000004</v>
      </c>
      <c r="AH539" s="1">
        <v>-4.87</v>
      </c>
      <c r="AI539" s="1" t="s">
        <v>2295</v>
      </c>
      <c r="AJ539" s="1" t="s">
        <v>3574</v>
      </c>
    </row>
    <row r="540" spans="1:36" x14ac:dyDescent="0.25">
      <c r="A540" s="2" t="s">
        <v>534</v>
      </c>
      <c r="B540" s="3" t="s">
        <v>5433</v>
      </c>
      <c r="C540" s="3">
        <v>16.690000000000001</v>
      </c>
      <c r="D540" s="3">
        <v>0.24</v>
      </c>
      <c r="E540" s="3">
        <v>0</v>
      </c>
      <c r="F540" s="1">
        <f>IF(INDEX(董監!D:D,H540)=0,INDEX(董監!C:C,H540),INDEX(董監!D:D,H540))</f>
        <v>25.26</v>
      </c>
      <c r="G540" s="1">
        <f t="shared" si="32"/>
        <v>57.81</v>
      </c>
      <c r="H540" s="1">
        <f>MATCH(持股比率!A540,董監!A:A,0)</f>
        <v>540</v>
      </c>
      <c r="I540" s="3">
        <v>128547788.09999999</v>
      </c>
      <c r="J540" s="3">
        <v>-35285</v>
      </c>
      <c r="K540" s="28">
        <f t="shared" si="33"/>
        <v>7431348</v>
      </c>
      <c r="L540" s="27">
        <f t="shared" si="34"/>
        <v>-0.5</v>
      </c>
      <c r="M540" s="3">
        <v>17.97</v>
      </c>
      <c r="N540" s="29">
        <f t="shared" si="35"/>
        <v>-6.3407144999999998</v>
      </c>
      <c r="O540" s="3">
        <v>-2.94</v>
      </c>
      <c r="P540" s="3" t="str">
        <f ca="1">IF(COUNTIF(股期對照!A:A,持股比率!B540)=2,B540&amp;"-m",IF(COUNTIF(股期對照!A:A,持股比率!B540)=1,B540&amp;"-F",B540))</f>
        <v>華南金-F</v>
      </c>
      <c r="Q540" s="3" t="s">
        <v>4777</v>
      </c>
      <c r="T540" s="1" t="s">
        <v>534</v>
      </c>
      <c r="U540" s="1" t="s">
        <v>2296</v>
      </c>
      <c r="V540" s="1">
        <v>16.690000000000001</v>
      </c>
      <c r="W540" s="1">
        <v>0.24</v>
      </c>
      <c r="X540" s="1">
        <v>0</v>
      </c>
      <c r="Y540" s="1">
        <v>25.26</v>
      </c>
      <c r="Z540" s="1">
        <v>57.81</v>
      </c>
      <c r="AA540" s="1">
        <v>540</v>
      </c>
      <c r="AB540" s="1">
        <v>128547788.09999999</v>
      </c>
      <c r="AC540" s="1">
        <v>-35285</v>
      </c>
      <c r="AD540" s="1">
        <v>7431348</v>
      </c>
      <c r="AE540" s="1">
        <v>-0.5</v>
      </c>
      <c r="AF540" s="1">
        <v>17.97</v>
      </c>
      <c r="AG540" s="1">
        <v>-6.3407144999999998</v>
      </c>
      <c r="AH540" s="1">
        <v>-2.94</v>
      </c>
      <c r="AI540" s="1" t="s">
        <v>4392</v>
      </c>
      <c r="AJ540" s="1" t="s">
        <v>3576</v>
      </c>
    </row>
    <row r="541" spans="1:36" x14ac:dyDescent="0.25">
      <c r="A541" s="2" t="s">
        <v>535</v>
      </c>
      <c r="B541" s="3" t="s">
        <v>5434</v>
      </c>
      <c r="C541" s="3">
        <v>26.34</v>
      </c>
      <c r="D541" s="3">
        <v>0.6</v>
      </c>
      <c r="E541" s="3">
        <v>0.68</v>
      </c>
      <c r="F541" s="1">
        <f>IF(INDEX(董監!D:D,H541)=0,INDEX(董監!C:C,H541),INDEX(董監!D:D,H541))</f>
        <v>23.84</v>
      </c>
      <c r="G541" s="1">
        <f t="shared" si="32"/>
        <v>48.54</v>
      </c>
      <c r="H541" s="1">
        <f>MATCH(持股比率!A541,董監!A:A,0)</f>
        <v>541</v>
      </c>
      <c r="I541" s="3">
        <v>115002639.95</v>
      </c>
      <c r="J541" s="3">
        <v>13688</v>
      </c>
      <c r="K541" s="28">
        <f t="shared" si="33"/>
        <v>5582228</v>
      </c>
      <c r="L541" s="27">
        <f t="shared" si="34"/>
        <v>0.2</v>
      </c>
      <c r="M541" s="3">
        <v>70.55</v>
      </c>
      <c r="N541" s="29">
        <f t="shared" si="35"/>
        <v>9.6568839999999998</v>
      </c>
      <c r="O541" s="3">
        <v>-3.74</v>
      </c>
      <c r="P541" s="3" t="str">
        <f ca="1">IF(COUNTIF(股期對照!A:A,持股比率!B541)=2,B541&amp;"-m",IF(COUNTIF(股期對照!A:A,持股比率!B541)=1,B541&amp;"-F",B541))</f>
        <v>富邦金-F</v>
      </c>
      <c r="Q541" s="3" t="s">
        <v>6656</v>
      </c>
      <c r="T541" s="1" t="s">
        <v>535</v>
      </c>
      <c r="U541" s="1" t="s">
        <v>2297</v>
      </c>
      <c r="V541" s="1">
        <v>26.34</v>
      </c>
      <c r="W541" s="1">
        <v>0.6</v>
      </c>
      <c r="X541" s="1">
        <v>0.68</v>
      </c>
      <c r="Y541" s="1">
        <v>23.84</v>
      </c>
      <c r="Z541" s="1">
        <v>48.54</v>
      </c>
      <c r="AA541" s="1">
        <v>541</v>
      </c>
      <c r="AB541" s="1">
        <v>115002639.95</v>
      </c>
      <c r="AC541" s="1">
        <v>13688</v>
      </c>
      <c r="AD541" s="1">
        <v>5582228</v>
      </c>
      <c r="AE541" s="1">
        <v>0.2</v>
      </c>
      <c r="AF541" s="1">
        <v>70.55</v>
      </c>
      <c r="AG541" s="1">
        <v>9.6568839999999998</v>
      </c>
      <c r="AH541" s="1">
        <v>-3.74</v>
      </c>
      <c r="AI541" s="1" t="s">
        <v>4393</v>
      </c>
      <c r="AJ541" s="1" t="s">
        <v>3576</v>
      </c>
    </row>
    <row r="542" spans="1:36" x14ac:dyDescent="0.25">
      <c r="A542" s="2" t="s">
        <v>536</v>
      </c>
      <c r="B542" s="3" t="s">
        <v>5435</v>
      </c>
      <c r="C542" s="3">
        <v>22.94</v>
      </c>
      <c r="D542" s="3">
        <v>0.56999999999999995</v>
      </c>
      <c r="E542" s="3">
        <v>0.6</v>
      </c>
      <c r="F542" s="1">
        <f>IF(INDEX(董監!D:D,H542)=0,INDEX(董監!C:C,H542),INDEX(董監!D:D,H542))</f>
        <v>1.19</v>
      </c>
      <c r="G542" s="1">
        <f t="shared" si="32"/>
        <v>74.699999999999989</v>
      </c>
      <c r="H542" s="1">
        <f>MATCH(持股比率!A542,董監!A:A,0)</f>
        <v>542</v>
      </c>
      <c r="I542" s="3">
        <v>147025101.28</v>
      </c>
      <c r="J542" s="3">
        <v>62688</v>
      </c>
      <c r="K542" s="28">
        <f t="shared" si="33"/>
        <v>10982775</v>
      </c>
      <c r="L542" s="27">
        <f t="shared" si="34"/>
        <v>0.6</v>
      </c>
      <c r="M542" s="3">
        <v>53.18</v>
      </c>
      <c r="N542" s="29">
        <f t="shared" si="35"/>
        <v>33.337478400000002</v>
      </c>
      <c r="O542" s="3">
        <v>-1.94</v>
      </c>
      <c r="P542" s="3" t="str">
        <f ca="1">IF(COUNTIF(股期對照!A:A,持股比率!B542)=2,B542&amp;"-m",IF(COUNTIF(股期對照!A:A,持股比率!B542)=1,B542&amp;"-F",B542))</f>
        <v>國泰金-F</v>
      </c>
      <c r="Q542" s="3" t="s">
        <v>4777</v>
      </c>
      <c r="T542" s="1" t="s">
        <v>536</v>
      </c>
      <c r="U542" s="1" t="s">
        <v>2298</v>
      </c>
      <c r="V542" s="1">
        <v>22.94</v>
      </c>
      <c r="W542" s="1">
        <v>0.56999999999999995</v>
      </c>
      <c r="X542" s="1">
        <v>0.6</v>
      </c>
      <c r="Y542" s="1">
        <v>1.19</v>
      </c>
      <c r="Z542" s="1">
        <v>74.699999999999989</v>
      </c>
      <c r="AA542" s="1">
        <v>542</v>
      </c>
      <c r="AB542" s="1">
        <v>147025101.28</v>
      </c>
      <c r="AC542" s="1">
        <v>62688</v>
      </c>
      <c r="AD542" s="1">
        <v>10982775</v>
      </c>
      <c r="AE542" s="1">
        <v>0.6</v>
      </c>
      <c r="AF542" s="1">
        <v>53.18</v>
      </c>
      <c r="AG542" s="1">
        <v>33.337478400000002</v>
      </c>
      <c r="AH542" s="1">
        <v>-1.94</v>
      </c>
      <c r="AI542" s="1" t="s">
        <v>4394</v>
      </c>
      <c r="AJ542" s="1" t="s">
        <v>3576</v>
      </c>
    </row>
    <row r="543" spans="1:36" x14ac:dyDescent="0.25">
      <c r="A543" s="2" t="s">
        <v>537</v>
      </c>
      <c r="B543" s="3" t="s">
        <v>5436</v>
      </c>
      <c r="C543" s="3">
        <v>22.89</v>
      </c>
      <c r="D543" s="3">
        <v>2.66</v>
      </c>
      <c r="E543" s="3">
        <v>0.88</v>
      </c>
      <c r="F543" s="1">
        <f>IF(INDEX(董監!D:D,H543)=0,INDEX(董監!C:C,H543),INDEX(董監!D:D,H543))</f>
        <v>1.45</v>
      </c>
      <c r="G543" s="1">
        <f t="shared" si="32"/>
        <v>72.12</v>
      </c>
      <c r="H543" s="1">
        <f>MATCH(持股比率!A543,董監!A:A,0)</f>
        <v>543</v>
      </c>
      <c r="I543" s="3">
        <v>149736024.24000001</v>
      </c>
      <c r="J543" s="3">
        <v>-27131</v>
      </c>
      <c r="K543" s="28">
        <f t="shared" si="33"/>
        <v>10798962</v>
      </c>
      <c r="L543" s="27">
        <f t="shared" si="34"/>
        <v>-0.3</v>
      </c>
      <c r="M543" s="3">
        <v>12.04</v>
      </c>
      <c r="N543" s="29">
        <f t="shared" si="35"/>
        <v>-3.2665723999999998</v>
      </c>
      <c r="O543" s="3">
        <v>-5.38</v>
      </c>
      <c r="P543" s="3" t="str">
        <f ca="1">IF(COUNTIF(股期對照!A:A,持股比率!B543)=2,B543&amp;"-m",IF(COUNTIF(股期對照!A:A,持股比率!B543)=1,B543&amp;"-F",B543))</f>
        <v>開發金-F</v>
      </c>
      <c r="Q543" s="3" t="s">
        <v>6657</v>
      </c>
      <c r="T543" s="1" t="s">
        <v>537</v>
      </c>
      <c r="U543" s="1" t="s">
        <v>2299</v>
      </c>
      <c r="V543" s="1">
        <v>22.89</v>
      </c>
      <c r="W543" s="1">
        <v>2.66</v>
      </c>
      <c r="X543" s="1">
        <v>0.88</v>
      </c>
      <c r="Y543" s="1">
        <v>1.45</v>
      </c>
      <c r="Z543" s="1">
        <v>72.12</v>
      </c>
      <c r="AA543" s="1">
        <v>543</v>
      </c>
      <c r="AB543" s="1">
        <v>149736024.24000001</v>
      </c>
      <c r="AC543" s="1">
        <v>-27131</v>
      </c>
      <c r="AD543" s="1">
        <v>10798962</v>
      </c>
      <c r="AE543" s="1">
        <v>-0.3</v>
      </c>
      <c r="AF543" s="1">
        <v>12.04</v>
      </c>
      <c r="AG543" s="1">
        <v>-3.2665723999999998</v>
      </c>
      <c r="AH543" s="1">
        <v>-5.38</v>
      </c>
      <c r="AI543" s="1" t="s">
        <v>4395</v>
      </c>
      <c r="AJ543" s="1" t="s">
        <v>3576</v>
      </c>
    </row>
    <row r="544" spans="1:36" x14ac:dyDescent="0.25">
      <c r="A544" s="2" t="s">
        <v>538</v>
      </c>
      <c r="B544" s="3" t="s">
        <v>5437</v>
      </c>
      <c r="C544" s="3">
        <v>35.299999999999997</v>
      </c>
      <c r="D544" s="3">
        <v>1.17</v>
      </c>
      <c r="E544" s="3">
        <v>0</v>
      </c>
      <c r="F544" s="1">
        <f>IF(INDEX(董監!D:D,H544)=0,INDEX(董監!C:C,H544),INDEX(董監!D:D,H544))</f>
        <v>1.81</v>
      </c>
      <c r="G544" s="1">
        <f t="shared" si="32"/>
        <v>61.72</v>
      </c>
      <c r="H544" s="1">
        <f>MATCH(持股比率!A544,董監!A:A,0)</f>
        <v>544</v>
      </c>
      <c r="I544" s="3">
        <v>125671000</v>
      </c>
      <c r="J544" s="3">
        <v>-39524</v>
      </c>
      <c r="K544" s="28">
        <f t="shared" si="33"/>
        <v>7756414</v>
      </c>
      <c r="L544" s="27">
        <f t="shared" si="34"/>
        <v>-0.5</v>
      </c>
      <c r="M544" s="3">
        <v>25.37</v>
      </c>
      <c r="N544" s="29">
        <f t="shared" si="35"/>
        <v>-10.027238799999999</v>
      </c>
      <c r="O544" s="3">
        <v>-3.24</v>
      </c>
      <c r="P544" s="3" t="str">
        <f ca="1">IF(COUNTIF(股期對照!A:A,持股比率!B544)=2,B544&amp;"-m",IF(COUNTIF(股期對照!A:A,持股比率!B544)=1,B544&amp;"-F",B544))</f>
        <v>玉山金-F</v>
      </c>
      <c r="Q544" s="3" t="s">
        <v>4777</v>
      </c>
      <c r="T544" s="1" t="s">
        <v>538</v>
      </c>
      <c r="U544" s="1" t="s">
        <v>2300</v>
      </c>
      <c r="V544" s="1">
        <v>35.299999999999997</v>
      </c>
      <c r="W544" s="1">
        <v>1.17</v>
      </c>
      <c r="X544" s="1">
        <v>0</v>
      </c>
      <c r="Y544" s="1">
        <v>1.81</v>
      </c>
      <c r="Z544" s="1">
        <v>61.72</v>
      </c>
      <c r="AA544" s="1">
        <v>544</v>
      </c>
      <c r="AB544" s="1">
        <v>125671000</v>
      </c>
      <c r="AC544" s="1">
        <v>-39524</v>
      </c>
      <c r="AD544" s="1">
        <v>7756414</v>
      </c>
      <c r="AE544" s="1">
        <v>-0.5</v>
      </c>
      <c r="AF544" s="1">
        <v>25.37</v>
      </c>
      <c r="AG544" s="1">
        <v>-10.027238799999999</v>
      </c>
      <c r="AH544" s="1">
        <v>-3.24</v>
      </c>
      <c r="AI544" s="1" t="s">
        <v>4396</v>
      </c>
      <c r="AJ544" s="1" t="s">
        <v>3576</v>
      </c>
    </row>
    <row r="545" spans="1:36" x14ac:dyDescent="0.25">
      <c r="A545" s="2" t="s">
        <v>539</v>
      </c>
      <c r="B545" s="3" t="s">
        <v>5438</v>
      </c>
      <c r="C545" s="3">
        <v>32.75</v>
      </c>
      <c r="D545" s="3">
        <v>0.8</v>
      </c>
      <c r="E545" s="3">
        <v>0.23</v>
      </c>
      <c r="F545" s="1">
        <f>IF(INDEX(董監!D:D,H545)=0,INDEX(董監!C:C,H545),INDEX(董監!D:D,H545))</f>
        <v>4.63</v>
      </c>
      <c r="G545" s="1">
        <f t="shared" si="32"/>
        <v>61.59</v>
      </c>
      <c r="H545" s="1">
        <f>MATCH(持股比率!A545,董監!A:A,0)</f>
        <v>545</v>
      </c>
      <c r="I545" s="3">
        <v>121374359.14</v>
      </c>
      <c r="J545" s="3">
        <v>-37713</v>
      </c>
      <c r="K545" s="28">
        <f t="shared" si="33"/>
        <v>7475447</v>
      </c>
      <c r="L545" s="27">
        <f t="shared" si="34"/>
        <v>-0.5</v>
      </c>
      <c r="M545" s="3">
        <v>24.6</v>
      </c>
      <c r="N545" s="29">
        <f t="shared" si="35"/>
        <v>-9.2773979999999998</v>
      </c>
      <c r="O545" s="3">
        <v>-1.54</v>
      </c>
      <c r="P545" s="3" t="str">
        <f ca="1">IF(COUNTIF(股期對照!A:A,持股比率!B545)=2,B545&amp;"-m",IF(COUNTIF(股期對照!A:A,持股比率!B545)=1,B545&amp;"-F",B545))</f>
        <v>元大金-F</v>
      </c>
      <c r="Q545" s="3" t="s">
        <v>6656</v>
      </c>
      <c r="T545" s="1" t="s">
        <v>539</v>
      </c>
      <c r="U545" s="1" t="s">
        <v>2301</v>
      </c>
      <c r="V545" s="1">
        <v>32.75</v>
      </c>
      <c r="W545" s="1">
        <v>0.8</v>
      </c>
      <c r="X545" s="1">
        <v>0.23</v>
      </c>
      <c r="Y545" s="1">
        <v>4.63</v>
      </c>
      <c r="Z545" s="1">
        <v>61.59</v>
      </c>
      <c r="AA545" s="1">
        <v>545</v>
      </c>
      <c r="AB545" s="1">
        <v>121374359.14</v>
      </c>
      <c r="AC545" s="1">
        <v>-37713</v>
      </c>
      <c r="AD545" s="1">
        <v>7475447</v>
      </c>
      <c r="AE545" s="1">
        <v>-0.5</v>
      </c>
      <c r="AF545" s="1">
        <v>24.6</v>
      </c>
      <c r="AG545" s="1">
        <v>-9.2773979999999998</v>
      </c>
      <c r="AH545" s="1">
        <v>-1.54</v>
      </c>
      <c r="AI545" s="1" t="s">
        <v>4397</v>
      </c>
      <c r="AJ545" s="1" t="s">
        <v>3576</v>
      </c>
    </row>
    <row r="546" spans="1:36" x14ac:dyDescent="0.25">
      <c r="A546" s="2" t="s">
        <v>540</v>
      </c>
      <c r="B546" s="3" t="s">
        <v>5439</v>
      </c>
      <c r="C546" s="3">
        <v>20.36</v>
      </c>
      <c r="D546" s="3">
        <v>0.52</v>
      </c>
      <c r="E546" s="3">
        <v>0.57999999999999996</v>
      </c>
      <c r="F546" s="1">
        <f>IF(INDEX(董監!D:D,H546)=0,INDEX(董監!C:C,H546),INDEX(董監!D:D,H546))</f>
        <v>20.59</v>
      </c>
      <c r="G546" s="1">
        <f t="shared" si="32"/>
        <v>57.95</v>
      </c>
      <c r="H546" s="1">
        <f>MATCH(持股比率!A546,董監!A:A,0)</f>
        <v>546</v>
      </c>
      <c r="I546" s="3">
        <v>135998239.83000001</v>
      </c>
      <c r="J546" s="3">
        <v>36959</v>
      </c>
      <c r="K546" s="28">
        <f t="shared" si="33"/>
        <v>7881098</v>
      </c>
      <c r="L546" s="27">
        <f t="shared" si="34"/>
        <v>0.5</v>
      </c>
      <c r="M546" s="3">
        <v>32.200000000000003</v>
      </c>
      <c r="N546" s="29">
        <f t="shared" si="35"/>
        <v>11.900798</v>
      </c>
      <c r="O546" s="3">
        <v>2</v>
      </c>
      <c r="P546" s="3" t="str">
        <f ca="1">IF(COUNTIF(股期對照!A:A,持股比率!B546)=2,B546&amp;"-m",IF(COUNTIF(股期對照!A:A,持股比率!B546)=1,B546&amp;"-F",B546))</f>
        <v>兆豐金-F</v>
      </c>
      <c r="Q546" s="3" t="s">
        <v>4777</v>
      </c>
      <c r="T546" s="1" t="s">
        <v>540</v>
      </c>
      <c r="U546" s="1" t="s">
        <v>2302</v>
      </c>
      <c r="V546" s="1">
        <v>20.36</v>
      </c>
      <c r="W546" s="1">
        <v>0.52</v>
      </c>
      <c r="X546" s="1">
        <v>0.57999999999999996</v>
      </c>
      <c r="Y546" s="1">
        <v>20.59</v>
      </c>
      <c r="Z546" s="1">
        <v>57.95</v>
      </c>
      <c r="AA546" s="1">
        <v>546</v>
      </c>
      <c r="AB546" s="1">
        <v>135998239.83000001</v>
      </c>
      <c r="AC546" s="1">
        <v>36959</v>
      </c>
      <c r="AD546" s="1">
        <v>7881098</v>
      </c>
      <c r="AE546" s="1">
        <v>0.5</v>
      </c>
      <c r="AF546" s="1">
        <v>32.200000000000003</v>
      </c>
      <c r="AG546" s="1">
        <v>11.900798</v>
      </c>
      <c r="AH546" s="1">
        <v>2</v>
      </c>
      <c r="AI546" s="1" t="s">
        <v>4398</v>
      </c>
      <c r="AJ546" s="1" t="s">
        <v>3576</v>
      </c>
    </row>
    <row r="547" spans="1:36" x14ac:dyDescent="0.25">
      <c r="A547" s="2" t="s">
        <v>541</v>
      </c>
      <c r="B547" s="3" t="s">
        <v>5440</v>
      </c>
      <c r="C547" s="3">
        <v>26.53</v>
      </c>
      <c r="D547" s="3">
        <v>0.91</v>
      </c>
      <c r="E547" s="3">
        <v>1.51</v>
      </c>
      <c r="F547" s="1">
        <f>IF(INDEX(董監!D:D,H547)=0,INDEX(董監!C:C,H547),INDEX(董監!D:D,H547))</f>
        <v>3.95</v>
      </c>
      <c r="G547" s="1">
        <f t="shared" si="32"/>
        <v>67.099999999999994</v>
      </c>
      <c r="H547" s="1">
        <f>MATCH(持股比率!A547,董監!A:A,0)</f>
        <v>547</v>
      </c>
      <c r="I547" s="3">
        <v>117136171.7</v>
      </c>
      <c r="J547" s="3">
        <v>-5266</v>
      </c>
      <c r="K547" s="28">
        <f t="shared" si="33"/>
        <v>7859837</v>
      </c>
      <c r="L547" s="27">
        <f t="shared" si="34"/>
        <v>-0.1</v>
      </c>
      <c r="M547" s="3">
        <v>14.38</v>
      </c>
      <c r="N547" s="29">
        <f t="shared" si="35"/>
        <v>-0.7572508</v>
      </c>
      <c r="O547" s="3">
        <v>-1.34</v>
      </c>
      <c r="P547" s="3" t="str">
        <f ca="1">IF(COUNTIF(股期對照!A:A,持股比率!B547)=2,B547&amp;"-m",IF(COUNTIF(股期對照!A:A,持股比率!B547)=1,B547&amp;"-F",B547))</f>
        <v>台新金-F</v>
      </c>
      <c r="Q547" s="3" t="s">
        <v>6656</v>
      </c>
      <c r="T547" s="1" t="s">
        <v>541</v>
      </c>
      <c r="U547" s="1" t="s">
        <v>2303</v>
      </c>
      <c r="V547" s="1">
        <v>26.53</v>
      </c>
      <c r="W547" s="1">
        <v>0.91</v>
      </c>
      <c r="X547" s="1">
        <v>1.51</v>
      </c>
      <c r="Y547" s="1">
        <v>3.95</v>
      </c>
      <c r="Z547" s="1">
        <v>67.099999999999994</v>
      </c>
      <c r="AA547" s="1">
        <v>547</v>
      </c>
      <c r="AB547" s="1">
        <v>117136171.7</v>
      </c>
      <c r="AC547" s="1">
        <v>-5266</v>
      </c>
      <c r="AD547" s="1">
        <v>7859837</v>
      </c>
      <c r="AE547" s="1">
        <v>-0.1</v>
      </c>
      <c r="AF547" s="1">
        <v>14.38</v>
      </c>
      <c r="AG547" s="1">
        <v>-0.7572508</v>
      </c>
      <c r="AH547" s="1">
        <v>-1.34</v>
      </c>
      <c r="AI547" s="1" t="s">
        <v>4399</v>
      </c>
      <c r="AJ547" s="1" t="s">
        <v>3576</v>
      </c>
    </row>
    <row r="548" spans="1:36" x14ac:dyDescent="0.25">
      <c r="A548" s="2" t="s">
        <v>542</v>
      </c>
      <c r="B548" s="3" t="s">
        <v>4627</v>
      </c>
      <c r="C548" s="3">
        <v>20.66</v>
      </c>
      <c r="D548" s="3">
        <v>0.17</v>
      </c>
      <c r="E548" s="3">
        <v>0.31</v>
      </c>
      <c r="F548" s="1">
        <f>IF(INDEX(董監!D:D,H548)=0,INDEX(董監!C:C,H548),INDEX(董監!D:D,H548))</f>
        <v>4</v>
      </c>
      <c r="G548" s="1">
        <f t="shared" si="32"/>
        <v>74.86</v>
      </c>
      <c r="H548" s="1">
        <f>MATCH(持股比率!A548,董監!A:A,0)</f>
        <v>548</v>
      </c>
      <c r="I548" s="3">
        <v>130953940.63</v>
      </c>
      <c r="J548" s="3">
        <v>141314</v>
      </c>
      <c r="K548" s="28">
        <f t="shared" si="33"/>
        <v>9803212</v>
      </c>
      <c r="L548" s="27">
        <f t="shared" si="34"/>
        <v>1.4</v>
      </c>
      <c r="M548" s="3">
        <v>9.33</v>
      </c>
      <c r="N548" s="29">
        <f t="shared" si="35"/>
        <v>13.184596200000001</v>
      </c>
      <c r="O548" s="3">
        <v>-0.7</v>
      </c>
      <c r="P548" s="3" t="str">
        <f ca="1">IF(COUNTIF(股期對照!A:A,持股比率!B548)=2,B548&amp;"-m",IF(COUNTIF(股期對照!A:A,持股比率!B548)=1,B548&amp;"-F",B548))</f>
        <v>新光金-F</v>
      </c>
      <c r="Q548" s="3" t="s">
        <v>4777</v>
      </c>
      <c r="T548" s="1" t="s">
        <v>542</v>
      </c>
      <c r="U548" s="1" t="s">
        <v>2304</v>
      </c>
      <c r="V548" s="1">
        <v>20.66</v>
      </c>
      <c r="W548" s="1">
        <v>0.17</v>
      </c>
      <c r="X548" s="1">
        <v>0.31</v>
      </c>
      <c r="Y548" s="1">
        <v>4</v>
      </c>
      <c r="Z548" s="1">
        <v>74.86</v>
      </c>
      <c r="AA548" s="1">
        <v>548</v>
      </c>
      <c r="AB548" s="1">
        <v>130953940.63</v>
      </c>
      <c r="AC548" s="1">
        <v>141314</v>
      </c>
      <c r="AD548" s="1">
        <v>9803212</v>
      </c>
      <c r="AE548" s="1">
        <v>1.4</v>
      </c>
      <c r="AF548" s="1">
        <v>9.33</v>
      </c>
      <c r="AG548" s="1">
        <v>13.184596200000001</v>
      </c>
      <c r="AH548" s="1">
        <v>-0.7</v>
      </c>
      <c r="AI548" s="1" t="s">
        <v>4400</v>
      </c>
      <c r="AJ548" s="1" t="s">
        <v>3576</v>
      </c>
    </row>
    <row r="549" spans="1:36" x14ac:dyDescent="0.25">
      <c r="A549" s="2" t="s">
        <v>543</v>
      </c>
      <c r="B549" s="3" t="s">
        <v>5441</v>
      </c>
      <c r="C549" s="3">
        <v>13.53</v>
      </c>
      <c r="D549" s="3">
        <v>0.25</v>
      </c>
      <c r="E549" s="3">
        <v>0.05</v>
      </c>
      <c r="F549" s="1">
        <f>IF(INDEX(董監!D:D,H549)=0,INDEX(董監!C:C,H549),INDEX(董監!D:D,H549))</f>
        <v>6.81</v>
      </c>
      <c r="G549" s="1">
        <f t="shared" si="32"/>
        <v>79.36</v>
      </c>
      <c r="H549" s="1">
        <f>MATCH(持股比率!A549,董監!A:A,0)</f>
        <v>549</v>
      </c>
      <c r="I549" s="3">
        <v>28964816.949999999</v>
      </c>
      <c r="J549" s="3">
        <v>4069</v>
      </c>
      <c r="K549" s="28">
        <f t="shared" si="33"/>
        <v>2298648</v>
      </c>
      <c r="L549" s="27">
        <f t="shared" si="34"/>
        <v>0.2</v>
      </c>
      <c r="M549" s="3">
        <v>16.690000000000001</v>
      </c>
      <c r="N549" s="29">
        <f t="shared" si="35"/>
        <v>0.6791161</v>
      </c>
      <c r="O549" s="3">
        <v>-3.39</v>
      </c>
      <c r="P549" s="3" t="str">
        <f ca="1">IF(COUNTIF(股期對照!A:A,持股比率!B549)=2,B549&amp;"-m",IF(COUNTIF(股期對照!A:A,持股比率!B549)=1,B549&amp;"-F",B549))</f>
        <v>國票金</v>
      </c>
      <c r="Q549" s="3" t="s">
        <v>4777</v>
      </c>
      <c r="T549" s="1" t="s">
        <v>543</v>
      </c>
      <c r="U549" s="1" t="s">
        <v>2305</v>
      </c>
      <c r="V549" s="1">
        <v>13.53</v>
      </c>
      <c r="W549" s="1">
        <v>0.25</v>
      </c>
      <c r="X549" s="1">
        <v>0.05</v>
      </c>
      <c r="Y549" s="1">
        <v>6.81</v>
      </c>
      <c r="Z549" s="1">
        <v>79.36</v>
      </c>
      <c r="AA549" s="1">
        <v>549</v>
      </c>
      <c r="AB549" s="1">
        <v>28964816.949999999</v>
      </c>
      <c r="AC549" s="1">
        <v>4069</v>
      </c>
      <c r="AD549" s="1">
        <v>2298648</v>
      </c>
      <c r="AE549" s="1">
        <v>0.2</v>
      </c>
      <c r="AF549" s="1">
        <v>16.690000000000001</v>
      </c>
      <c r="AG549" s="1">
        <v>0.6791161</v>
      </c>
      <c r="AH549" s="1">
        <v>-3.39</v>
      </c>
      <c r="AI549" s="1" t="s">
        <v>2305</v>
      </c>
      <c r="AJ549" s="1" t="s">
        <v>3576</v>
      </c>
    </row>
    <row r="550" spans="1:36" x14ac:dyDescent="0.25">
      <c r="A550" s="2" t="s">
        <v>544</v>
      </c>
      <c r="B550" s="3" t="s">
        <v>5442</v>
      </c>
      <c r="C550" s="3">
        <v>27.44</v>
      </c>
      <c r="D550" s="3">
        <v>0.25</v>
      </c>
      <c r="E550" s="3">
        <v>0.64</v>
      </c>
      <c r="F550" s="1">
        <f>IF(INDEX(董監!D:D,H550)=0,INDEX(董監!C:C,H550),INDEX(董監!D:D,H550))</f>
        <v>2.7</v>
      </c>
      <c r="G550" s="1">
        <f t="shared" si="32"/>
        <v>68.97</v>
      </c>
      <c r="H550" s="1">
        <f>MATCH(持股比率!A550,董監!A:A,0)</f>
        <v>550</v>
      </c>
      <c r="I550" s="3">
        <v>112810541.06</v>
      </c>
      <c r="J550" s="3">
        <v>1947</v>
      </c>
      <c r="K550" s="28">
        <f t="shared" si="33"/>
        <v>7780543</v>
      </c>
      <c r="L550" s="27">
        <f t="shared" si="34"/>
        <v>0</v>
      </c>
      <c r="M550" s="3">
        <v>13.17</v>
      </c>
      <c r="N550" s="29">
        <f t="shared" si="35"/>
        <v>0.25641990000000003</v>
      </c>
      <c r="O550" s="3">
        <v>-1.82</v>
      </c>
      <c r="P550" s="3" t="str">
        <f ca="1">IF(COUNTIF(股期對照!A:A,持股比率!B550)=2,B550&amp;"-m",IF(COUNTIF(股期對照!A:A,持股比率!B550)=1,B550&amp;"-F",B550))</f>
        <v>永豐金-F</v>
      </c>
      <c r="Q550" s="3" t="s">
        <v>6658</v>
      </c>
      <c r="T550" s="1" t="s">
        <v>544</v>
      </c>
      <c r="U550" s="1" t="s">
        <v>2306</v>
      </c>
      <c r="V550" s="1">
        <v>27.44</v>
      </c>
      <c r="W550" s="1">
        <v>0.25</v>
      </c>
      <c r="X550" s="1">
        <v>0.64</v>
      </c>
      <c r="Y550" s="1">
        <v>2.7</v>
      </c>
      <c r="Z550" s="1">
        <v>68.97</v>
      </c>
      <c r="AA550" s="1">
        <v>550</v>
      </c>
      <c r="AB550" s="1">
        <v>112810541.06</v>
      </c>
      <c r="AC550" s="1">
        <v>1947</v>
      </c>
      <c r="AD550" s="1">
        <v>7780543</v>
      </c>
      <c r="AE550" s="1">
        <v>0</v>
      </c>
      <c r="AF550" s="1">
        <v>13.17</v>
      </c>
      <c r="AG550" s="1">
        <v>0.25641990000000003</v>
      </c>
      <c r="AH550" s="1">
        <v>-1.82</v>
      </c>
      <c r="AI550" s="1" t="s">
        <v>4401</v>
      </c>
      <c r="AJ550" s="1" t="s">
        <v>3576</v>
      </c>
    </row>
    <row r="551" spans="1:36" x14ac:dyDescent="0.25">
      <c r="A551" s="2" t="s">
        <v>545</v>
      </c>
      <c r="B551" s="3" t="s">
        <v>4870</v>
      </c>
      <c r="C551" s="3">
        <v>37.68</v>
      </c>
      <c r="D551" s="3">
        <v>0.34</v>
      </c>
      <c r="E551" s="3">
        <v>0.5</v>
      </c>
      <c r="F551" s="1">
        <f>IF(INDEX(董監!D:D,H551)=0,INDEX(董監!C:C,H551),INDEX(董監!D:D,H551))</f>
        <v>1.42</v>
      </c>
      <c r="G551" s="1">
        <f t="shared" si="32"/>
        <v>60.059999999999995</v>
      </c>
      <c r="H551" s="1">
        <f>MATCH(持股比率!A551,董監!A:A,0)</f>
        <v>551</v>
      </c>
      <c r="I551" s="3">
        <v>199969795.69</v>
      </c>
      <c r="J551" s="3">
        <v>102651</v>
      </c>
      <c r="K551" s="28">
        <f t="shared" si="33"/>
        <v>12010186</v>
      </c>
      <c r="L551" s="27">
        <f t="shared" si="34"/>
        <v>0.9</v>
      </c>
      <c r="M551" s="3">
        <v>22.41</v>
      </c>
      <c r="N551" s="29">
        <f t="shared" si="35"/>
        <v>23.004089100000002</v>
      </c>
      <c r="O551" s="3">
        <v>-2.75</v>
      </c>
      <c r="P551" s="3" t="str">
        <f ca="1">IF(COUNTIF(股期對照!A:A,持股比率!B551)=2,B551&amp;"-m",IF(COUNTIF(股期對照!A:A,持股比率!B551)=1,B551&amp;"-F",B551))</f>
        <v>中信金-F</v>
      </c>
      <c r="Q551" s="3" t="s">
        <v>6656</v>
      </c>
      <c r="T551" s="1" t="s">
        <v>545</v>
      </c>
      <c r="U551" s="1" t="s">
        <v>2307</v>
      </c>
      <c r="V551" s="1">
        <v>37.68</v>
      </c>
      <c r="W551" s="1">
        <v>0.34</v>
      </c>
      <c r="X551" s="1">
        <v>0.5</v>
      </c>
      <c r="Y551" s="1">
        <v>1.42</v>
      </c>
      <c r="Z551" s="1">
        <v>60.059999999999995</v>
      </c>
      <c r="AA551" s="1">
        <v>551</v>
      </c>
      <c r="AB551" s="1">
        <v>199969795.69</v>
      </c>
      <c r="AC551" s="1">
        <v>102651</v>
      </c>
      <c r="AD551" s="1">
        <v>12010186</v>
      </c>
      <c r="AE551" s="1">
        <v>0.9</v>
      </c>
      <c r="AF551" s="1">
        <v>22.41</v>
      </c>
      <c r="AG551" s="1">
        <v>23.004089100000002</v>
      </c>
      <c r="AH551" s="1">
        <v>-2.75</v>
      </c>
      <c r="AI551" s="1" t="s">
        <v>4402</v>
      </c>
      <c r="AJ551" s="1" t="s">
        <v>3576</v>
      </c>
    </row>
    <row r="552" spans="1:36" x14ac:dyDescent="0.25">
      <c r="A552" s="2" t="s">
        <v>546</v>
      </c>
      <c r="B552" s="3" t="s">
        <v>5443</v>
      </c>
      <c r="C552" s="3">
        <v>23.28</v>
      </c>
      <c r="D552" s="3">
        <v>0.47</v>
      </c>
      <c r="E552" s="3">
        <v>0</v>
      </c>
      <c r="F552" s="1">
        <f>IF(INDEX(董監!D:D,H552)=0,INDEX(董監!C:C,H552),INDEX(董監!D:D,H552))</f>
        <v>19</v>
      </c>
      <c r="G552" s="1">
        <f t="shared" si="32"/>
        <v>57.25</v>
      </c>
      <c r="H552" s="1">
        <f>MATCH(持股比率!A552,董監!A:A,0)</f>
        <v>552</v>
      </c>
      <c r="I552" s="3">
        <v>128358010.78</v>
      </c>
      <c r="J552" s="3">
        <v>-35500</v>
      </c>
      <c r="K552" s="28">
        <f t="shared" si="33"/>
        <v>7348496</v>
      </c>
      <c r="L552" s="27">
        <f t="shared" si="34"/>
        <v>-0.5</v>
      </c>
      <c r="M552" s="3">
        <v>21.6</v>
      </c>
      <c r="N552" s="29">
        <f t="shared" si="35"/>
        <v>-7.6680000000000001</v>
      </c>
      <c r="O552" s="3">
        <v>-2.46</v>
      </c>
      <c r="P552" s="3" t="str">
        <f ca="1">IF(COUNTIF(股期對照!A:A,持股比率!B552)=2,B552&amp;"-m",IF(COUNTIF(股期對照!A:A,持股比率!B552)=1,B552&amp;"-F",B552))</f>
        <v>第一金-F</v>
      </c>
      <c r="Q552" s="3" t="s">
        <v>4777</v>
      </c>
      <c r="T552" s="1" t="s">
        <v>546</v>
      </c>
      <c r="U552" s="1" t="s">
        <v>2308</v>
      </c>
      <c r="V552" s="1">
        <v>23.28</v>
      </c>
      <c r="W552" s="1">
        <v>0.47</v>
      </c>
      <c r="X552" s="1">
        <v>0</v>
      </c>
      <c r="Y552" s="1">
        <v>19</v>
      </c>
      <c r="Z552" s="1">
        <v>57.25</v>
      </c>
      <c r="AA552" s="1">
        <v>552</v>
      </c>
      <c r="AB552" s="1">
        <v>128358010.78</v>
      </c>
      <c r="AC552" s="1">
        <v>-35500</v>
      </c>
      <c r="AD552" s="1">
        <v>7348496</v>
      </c>
      <c r="AE552" s="1">
        <v>-0.5</v>
      </c>
      <c r="AF552" s="1">
        <v>21.6</v>
      </c>
      <c r="AG552" s="1">
        <v>-7.6680000000000001</v>
      </c>
      <c r="AH552" s="1">
        <v>-2.46</v>
      </c>
      <c r="AI552" s="1" t="s">
        <v>4403</v>
      </c>
      <c r="AJ552" s="1" t="s">
        <v>3576</v>
      </c>
    </row>
    <row r="553" spans="1:36" x14ac:dyDescent="0.25">
      <c r="A553" s="2" t="s">
        <v>547</v>
      </c>
      <c r="B553" s="3" t="s">
        <v>5444</v>
      </c>
      <c r="C553" s="3">
        <v>1.73</v>
      </c>
      <c r="D553" s="3">
        <v>0.03</v>
      </c>
      <c r="E553" s="3">
        <v>0.01</v>
      </c>
      <c r="F553" s="1">
        <f>IF(INDEX(董監!D:D,H553)=0,INDEX(董監!C:C,H553),INDEX(董監!D:D,H553))</f>
        <v>24.56</v>
      </c>
      <c r="G553" s="1">
        <f t="shared" si="32"/>
        <v>73.67</v>
      </c>
      <c r="H553" s="1">
        <f>MATCH(持股比率!A553,董監!A:A,0)</f>
        <v>553</v>
      </c>
      <c r="I553" s="3">
        <v>30330063.010000002</v>
      </c>
      <c r="J553" s="3">
        <v>-8976</v>
      </c>
      <c r="K553" s="28">
        <f t="shared" si="33"/>
        <v>2234416</v>
      </c>
      <c r="L553" s="27">
        <f t="shared" si="34"/>
        <v>-0.4</v>
      </c>
      <c r="M553" s="3">
        <v>6.89</v>
      </c>
      <c r="N553" s="29">
        <f t="shared" si="35"/>
        <v>-0.61844639999999995</v>
      </c>
      <c r="O553" s="3">
        <v>-4.49</v>
      </c>
      <c r="P553" s="3" t="str">
        <f ca="1">IF(COUNTIF(股期對照!A:A,持股比率!B553)=2,B553&amp;"-m",IF(COUNTIF(股期對照!A:A,持股比率!B553)=1,B553&amp;"-F",B553))</f>
        <v>王道銀行</v>
      </c>
      <c r="Q553" s="3" t="s">
        <v>4775</v>
      </c>
      <c r="T553" s="1" t="s">
        <v>547</v>
      </c>
      <c r="U553" s="1" t="s">
        <v>2309</v>
      </c>
      <c r="V553" s="1">
        <v>1.73</v>
      </c>
      <c r="W553" s="1">
        <v>0.03</v>
      </c>
      <c r="X553" s="1">
        <v>0.01</v>
      </c>
      <c r="Y553" s="1">
        <v>24.56</v>
      </c>
      <c r="Z553" s="1">
        <v>73.67</v>
      </c>
      <c r="AA553" s="1">
        <v>553</v>
      </c>
      <c r="AB553" s="1">
        <v>30330063.010000002</v>
      </c>
      <c r="AC553" s="1">
        <v>-8976</v>
      </c>
      <c r="AD553" s="1">
        <v>2234416</v>
      </c>
      <c r="AE553" s="1">
        <v>-0.4</v>
      </c>
      <c r="AF553" s="1">
        <v>6.89</v>
      </c>
      <c r="AG553" s="1">
        <v>-0.61844639999999995</v>
      </c>
      <c r="AH553" s="1">
        <v>-4.49</v>
      </c>
      <c r="AI553" s="1" t="s">
        <v>2309</v>
      </c>
      <c r="AJ553" s="1" t="s">
        <v>3573</v>
      </c>
    </row>
    <row r="554" spans="1:36" x14ac:dyDescent="0.25">
      <c r="A554" s="2" t="s">
        <v>548</v>
      </c>
      <c r="B554" s="3" t="s">
        <v>5445</v>
      </c>
      <c r="C554" s="3">
        <v>0.16</v>
      </c>
      <c r="D554" s="3">
        <v>0</v>
      </c>
      <c r="E554" s="3">
        <v>0.01</v>
      </c>
      <c r="F554" s="1">
        <f>IF(INDEX(董監!D:D,H554)=0,INDEX(董監!C:C,H554),INDEX(董監!D:D,H554))</f>
        <v>48.81</v>
      </c>
      <c r="G554" s="1">
        <f t="shared" si="32"/>
        <v>51.019999999999996</v>
      </c>
      <c r="H554" s="1">
        <f>MATCH(持股比率!A554,董監!A:A,0)</f>
        <v>554</v>
      </c>
      <c r="I554" s="3">
        <v>730432.83</v>
      </c>
      <c r="J554" s="3">
        <v>-21</v>
      </c>
      <c r="K554" s="28">
        <f t="shared" si="33"/>
        <v>37267</v>
      </c>
      <c r="L554" s="27">
        <f t="shared" si="34"/>
        <v>-0.1</v>
      </c>
      <c r="M554" s="3">
        <v>29.09</v>
      </c>
      <c r="N554" s="29">
        <f t="shared" si="35"/>
        <v>-6.1088999999999996E-3</v>
      </c>
      <c r="O554" s="3">
        <v>-5.19</v>
      </c>
      <c r="P554" s="3" t="str">
        <f ca="1">IF(COUNTIF(股期對照!A:A,持股比率!B554)=2,B554&amp;"-m",IF(COUNTIF(股期對照!A:A,持股比率!B554)=1,B554&amp;"-F",B554))</f>
        <v>欣欣</v>
      </c>
      <c r="Q554" s="3" t="s">
        <v>4743</v>
      </c>
      <c r="T554" s="1" t="s">
        <v>548</v>
      </c>
      <c r="U554" s="1" t="s">
        <v>2310</v>
      </c>
      <c r="V554" s="1">
        <v>0.16</v>
      </c>
      <c r="W554" s="1">
        <v>0</v>
      </c>
      <c r="X554" s="1">
        <v>0.01</v>
      </c>
      <c r="Y554" s="1">
        <v>48.81</v>
      </c>
      <c r="Z554" s="1">
        <v>51.019999999999996</v>
      </c>
      <c r="AA554" s="1">
        <v>554</v>
      </c>
      <c r="AB554" s="1">
        <v>730432.83</v>
      </c>
      <c r="AC554" s="1">
        <v>-21</v>
      </c>
      <c r="AD554" s="1">
        <v>37267</v>
      </c>
      <c r="AE554" s="1">
        <v>-0.1</v>
      </c>
      <c r="AF554" s="1">
        <v>29.09</v>
      </c>
      <c r="AG554" s="1">
        <v>-6.1088999999999996E-3</v>
      </c>
      <c r="AH554" s="1">
        <v>-5.19</v>
      </c>
      <c r="AI554" s="1" t="s">
        <v>2310</v>
      </c>
      <c r="AJ554" s="1" t="s">
        <v>3523</v>
      </c>
    </row>
    <row r="555" spans="1:36" x14ac:dyDescent="0.25">
      <c r="A555" s="2" t="s">
        <v>549</v>
      </c>
      <c r="B555" s="3" t="s">
        <v>5446</v>
      </c>
      <c r="C555" s="3">
        <v>11.29</v>
      </c>
      <c r="D555" s="3">
        <v>0.32</v>
      </c>
      <c r="E555" s="3">
        <v>0.37</v>
      </c>
      <c r="F555" s="1">
        <f>IF(INDEX(董監!D:D,H555)=0,INDEX(董監!C:C,H555),INDEX(董監!D:D,H555))</f>
        <v>22.97</v>
      </c>
      <c r="G555" s="1">
        <f t="shared" si="32"/>
        <v>65.050000000000011</v>
      </c>
      <c r="H555" s="1">
        <f>MATCH(持股比率!A555,董監!A:A,0)</f>
        <v>555</v>
      </c>
      <c r="I555" s="3">
        <v>14169405.890000001</v>
      </c>
      <c r="J555" s="3">
        <v>-2385</v>
      </c>
      <c r="K555" s="28">
        <f t="shared" si="33"/>
        <v>921720</v>
      </c>
      <c r="L555" s="27">
        <f t="shared" si="34"/>
        <v>-0.3</v>
      </c>
      <c r="M555" s="3">
        <v>21.8</v>
      </c>
      <c r="N555" s="29">
        <f t="shared" si="35"/>
        <v>-0.51993</v>
      </c>
      <c r="O555" s="3">
        <v>-6.12</v>
      </c>
      <c r="P555" s="3" t="str">
        <f ca="1">IF(COUNTIF(股期對照!A:A,持股比率!B555)=2,B555&amp;"-m",IF(COUNTIF(股期對照!A:A,持股比率!B555)=1,B555&amp;"-F",B555))</f>
        <v>遠百</v>
      </c>
      <c r="Q555" s="3" t="s">
        <v>6641</v>
      </c>
      <c r="T555" s="1" t="s">
        <v>549</v>
      </c>
      <c r="U555" s="1" t="s">
        <v>2311</v>
      </c>
      <c r="V555" s="1">
        <v>11.29</v>
      </c>
      <c r="W555" s="1">
        <v>0.32</v>
      </c>
      <c r="X555" s="1">
        <v>0.37</v>
      </c>
      <c r="Y555" s="1">
        <v>22.97</v>
      </c>
      <c r="Z555" s="1">
        <v>65.050000000000011</v>
      </c>
      <c r="AA555" s="1">
        <v>555</v>
      </c>
      <c r="AB555" s="1">
        <v>14169405.890000001</v>
      </c>
      <c r="AC555" s="1">
        <v>-2385</v>
      </c>
      <c r="AD555" s="1">
        <v>921720</v>
      </c>
      <c r="AE555" s="1">
        <v>-0.3</v>
      </c>
      <c r="AF555" s="1">
        <v>21.8</v>
      </c>
      <c r="AG555" s="1">
        <v>-0.51993</v>
      </c>
      <c r="AH555" s="1">
        <v>-6.12</v>
      </c>
      <c r="AI555" s="1" t="s">
        <v>2311</v>
      </c>
      <c r="AJ555" s="1" t="s">
        <v>3523</v>
      </c>
    </row>
    <row r="556" spans="1:36" x14ac:dyDescent="0.25">
      <c r="A556" s="2" t="s">
        <v>550</v>
      </c>
      <c r="B556" s="3" t="s">
        <v>5447</v>
      </c>
      <c r="C556" s="3">
        <v>0.99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56.4</v>
      </c>
      <c r="H556" s="1">
        <f>MATCH(持股比率!A556,董監!A:A,0)</f>
        <v>556</v>
      </c>
      <c r="I556" s="3">
        <v>690344.32</v>
      </c>
      <c r="J556" s="3">
        <v>-15</v>
      </c>
      <c r="K556" s="28">
        <f t="shared" si="33"/>
        <v>38935</v>
      </c>
      <c r="L556" s="27">
        <f t="shared" si="34"/>
        <v>0</v>
      </c>
      <c r="M556" s="3">
        <v>28.75</v>
      </c>
      <c r="N556" s="29">
        <f t="shared" si="35"/>
        <v>-4.3125000000000004E-3</v>
      </c>
      <c r="O556" s="3">
        <v>-2.2000000000000002</v>
      </c>
      <c r="P556" s="3" t="str">
        <f ca="1">IF(COUNTIF(股期對照!A:A,持股比率!B556)=2,B556&amp;"-m",IF(COUNTIF(股期對照!A:A,持股比率!B556)=1,B556&amp;"-F",B556))</f>
        <v>匯僑</v>
      </c>
      <c r="Q556" s="3" t="s">
        <v>6635</v>
      </c>
      <c r="T556" s="1" t="s">
        <v>550</v>
      </c>
      <c r="U556" s="1" t="s">
        <v>2312</v>
      </c>
      <c r="V556" s="1">
        <v>0.99</v>
      </c>
      <c r="W556" s="1">
        <v>0</v>
      </c>
      <c r="X556" s="1">
        <v>0.01</v>
      </c>
      <c r="Y556" s="1">
        <v>42.6</v>
      </c>
      <c r="Z556" s="1">
        <v>56.4</v>
      </c>
      <c r="AA556" s="1">
        <v>556</v>
      </c>
      <c r="AB556" s="1">
        <v>690344.32</v>
      </c>
      <c r="AC556" s="1">
        <v>-15</v>
      </c>
      <c r="AD556" s="1">
        <v>38935</v>
      </c>
      <c r="AE556" s="1">
        <v>0</v>
      </c>
      <c r="AF556" s="1">
        <v>28.75</v>
      </c>
      <c r="AG556" s="1">
        <v>-4.3125000000000004E-3</v>
      </c>
      <c r="AH556" s="1">
        <v>-2.2000000000000002</v>
      </c>
      <c r="AI556" s="1" t="s">
        <v>2312</v>
      </c>
      <c r="AJ556" s="1" t="s">
        <v>3516</v>
      </c>
    </row>
    <row r="557" spans="1:36" x14ac:dyDescent="0.25">
      <c r="A557" s="2" t="s">
        <v>551</v>
      </c>
      <c r="B557" s="3" t="s">
        <v>5448</v>
      </c>
      <c r="C557" s="3">
        <v>5.95</v>
      </c>
      <c r="D557" s="3">
        <v>0</v>
      </c>
      <c r="E557" s="3">
        <v>0.2</v>
      </c>
      <c r="F557" s="1">
        <f>IF(INDEX(董監!D:D,H557)=0,INDEX(董監!C:C,H557),INDEX(董監!D:D,H557))</f>
        <v>34.770000000000003</v>
      </c>
      <c r="G557" s="1">
        <f t="shared" si="32"/>
        <v>59.08</v>
      </c>
      <c r="H557" s="1">
        <f>MATCH(持股比率!A557,董監!A:A,0)</f>
        <v>557</v>
      </c>
      <c r="I557" s="3">
        <v>9093509.5600000005</v>
      </c>
      <c r="J557" s="3">
        <v>-2047</v>
      </c>
      <c r="K557" s="28">
        <f t="shared" si="33"/>
        <v>537245</v>
      </c>
      <c r="L557" s="27">
        <f t="shared" si="34"/>
        <v>-0.4</v>
      </c>
      <c r="M557" s="3">
        <v>21.31</v>
      </c>
      <c r="N557" s="29">
        <f t="shared" si="35"/>
        <v>-0.43621569999999998</v>
      </c>
      <c r="O557" s="3">
        <v>-3.55</v>
      </c>
      <c r="P557" s="3" t="str">
        <f ca="1">IF(COUNTIF(股期對照!A:A,持股比率!B557)=2,B557&amp;"-m",IF(COUNTIF(股期對照!A:A,持股比率!B557)=1,B557&amp;"-F",B557))</f>
        <v>三商</v>
      </c>
      <c r="Q557" s="3" t="s">
        <v>4743</v>
      </c>
      <c r="T557" s="1" t="s">
        <v>551</v>
      </c>
      <c r="U557" s="1" t="s">
        <v>2313</v>
      </c>
      <c r="V557" s="1">
        <v>5.95</v>
      </c>
      <c r="W557" s="1">
        <v>0</v>
      </c>
      <c r="X557" s="1">
        <v>0.2</v>
      </c>
      <c r="Y557" s="1">
        <v>34.770000000000003</v>
      </c>
      <c r="Z557" s="1">
        <v>59.08</v>
      </c>
      <c r="AA557" s="1">
        <v>557</v>
      </c>
      <c r="AB557" s="1">
        <v>9093509.5600000005</v>
      </c>
      <c r="AC557" s="1">
        <v>-2047</v>
      </c>
      <c r="AD557" s="1">
        <v>537245</v>
      </c>
      <c r="AE557" s="1">
        <v>-0.4</v>
      </c>
      <c r="AF557" s="1">
        <v>21.31</v>
      </c>
      <c r="AG557" s="1">
        <v>-0.43621569999999998</v>
      </c>
      <c r="AH557" s="1">
        <v>-3.55</v>
      </c>
      <c r="AI557" s="1" t="s">
        <v>2313</v>
      </c>
      <c r="AJ557" s="1" t="s">
        <v>3523</v>
      </c>
    </row>
    <row r="558" spans="1:36" x14ac:dyDescent="0.25">
      <c r="A558" s="2" t="s">
        <v>552</v>
      </c>
      <c r="B558" s="3" t="s">
        <v>5449</v>
      </c>
      <c r="C558" s="3">
        <v>1.4</v>
      </c>
      <c r="D558" s="3">
        <v>0.03</v>
      </c>
      <c r="E558" s="3">
        <v>3.26</v>
      </c>
      <c r="F558" s="1">
        <f>IF(INDEX(董監!D:D,H558)=0,INDEX(董監!C:C,H558),INDEX(董監!D:D,H558))</f>
        <v>30.23</v>
      </c>
      <c r="G558" s="1">
        <f t="shared" si="32"/>
        <v>65.08</v>
      </c>
      <c r="H558" s="1">
        <f>MATCH(持股比率!A558,董監!A:A,0)</f>
        <v>558</v>
      </c>
      <c r="I558" s="3">
        <v>2091110.93</v>
      </c>
      <c r="J558" s="3">
        <v>-960</v>
      </c>
      <c r="K558" s="28">
        <f t="shared" si="33"/>
        <v>136089</v>
      </c>
      <c r="L558" s="27">
        <f t="shared" si="34"/>
        <v>-0.7</v>
      </c>
      <c r="M558" s="3">
        <v>14.86</v>
      </c>
      <c r="N558" s="29">
        <f t="shared" si="35"/>
        <v>-0.14265599999999998</v>
      </c>
      <c r="O558" s="3">
        <v>1.95</v>
      </c>
      <c r="P558" s="3" t="str">
        <f ca="1">IF(COUNTIF(股期對照!A:A,持股比率!B558)=2,B558&amp;"-m",IF(COUNTIF(股期對照!A:A,持股比率!B558)=1,B558&amp;"-F",B558))</f>
        <v>高林</v>
      </c>
      <c r="Q558" s="3" t="s">
        <v>4743</v>
      </c>
      <c r="T558" s="1" t="s">
        <v>552</v>
      </c>
      <c r="U558" s="1" t="s">
        <v>2314</v>
      </c>
      <c r="V558" s="1">
        <v>1.4</v>
      </c>
      <c r="W558" s="1">
        <v>0.03</v>
      </c>
      <c r="X558" s="1">
        <v>3.26</v>
      </c>
      <c r="Y558" s="1">
        <v>30.23</v>
      </c>
      <c r="Z558" s="1">
        <v>65.08</v>
      </c>
      <c r="AA558" s="1">
        <v>558</v>
      </c>
      <c r="AB558" s="1">
        <v>2091110.93</v>
      </c>
      <c r="AC558" s="1">
        <v>-960</v>
      </c>
      <c r="AD558" s="1">
        <v>136089</v>
      </c>
      <c r="AE558" s="1">
        <v>-0.7</v>
      </c>
      <c r="AF558" s="1">
        <v>14.86</v>
      </c>
      <c r="AG558" s="1">
        <v>-0.14265599999999998</v>
      </c>
      <c r="AH558" s="1">
        <v>1.95</v>
      </c>
      <c r="AI558" s="1" t="s">
        <v>2314</v>
      </c>
      <c r="AJ558" s="1" t="s">
        <v>3523</v>
      </c>
    </row>
    <row r="559" spans="1:36" x14ac:dyDescent="0.25">
      <c r="A559" s="2" t="s">
        <v>553</v>
      </c>
      <c r="B559" s="3" t="s">
        <v>5450</v>
      </c>
      <c r="C559" s="3">
        <v>7.53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79.23</v>
      </c>
      <c r="H559" s="1">
        <f>MATCH(持股比率!A559,董監!A:A,0)</f>
        <v>559</v>
      </c>
      <c r="I559" s="3">
        <v>5098875.58</v>
      </c>
      <c r="J559" s="3">
        <v>36</v>
      </c>
      <c r="K559" s="28">
        <f t="shared" si="33"/>
        <v>403984</v>
      </c>
      <c r="L559" s="27">
        <f t="shared" si="34"/>
        <v>0</v>
      </c>
      <c r="M559" s="3">
        <v>25.66</v>
      </c>
      <c r="N559" s="29">
        <f t="shared" si="35"/>
        <v>9.2376000000000003E-3</v>
      </c>
      <c r="O559" s="3">
        <v>3.24</v>
      </c>
      <c r="P559" s="3" t="str">
        <f ca="1">IF(COUNTIF(股期對照!A:A,持股比率!B559)=2,B559&amp;"-m",IF(COUNTIF(股期對照!A:A,持股比率!B559)=1,B559&amp;"-F",B559))</f>
        <v>特力</v>
      </c>
      <c r="Q559" s="3" t="s">
        <v>4743</v>
      </c>
      <c r="T559" s="1" t="s">
        <v>553</v>
      </c>
      <c r="U559" s="1" t="s">
        <v>2315</v>
      </c>
      <c r="V559" s="1">
        <v>7.53</v>
      </c>
      <c r="W559" s="1">
        <v>0.02</v>
      </c>
      <c r="X559" s="1">
        <v>0</v>
      </c>
      <c r="Y559" s="1">
        <v>13.22</v>
      </c>
      <c r="Z559" s="1">
        <v>79.23</v>
      </c>
      <c r="AA559" s="1">
        <v>559</v>
      </c>
      <c r="AB559" s="1">
        <v>5098875.58</v>
      </c>
      <c r="AC559" s="1">
        <v>36</v>
      </c>
      <c r="AD559" s="1">
        <v>403984</v>
      </c>
      <c r="AE559" s="1">
        <v>0</v>
      </c>
      <c r="AF559" s="1">
        <v>25.66</v>
      </c>
      <c r="AG559" s="1">
        <v>9.2376000000000003E-3</v>
      </c>
      <c r="AH559" s="1">
        <v>3.24</v>
      </c>
      <c r="AI559" s="1" t="s">
        <v>2315</v>
      </c>
      <c r="AJ559" s="1" t="s">
        <v>3523</v>
      </c>
    </row>
    <row r="560" spans="1:36" x14ac:dyDescent="0.25">
      <c r="A560" s="2" t="s">
        <v>554</v>
      </c>
      <c r="B560" s="3" t="s">
        <v>5451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80.47</v>
      </c>
      <c r="H560" s="1">
        <f>MATCH(持股比率!A560,董監!A:A,0)</f>
        <v>560</v>
      </c>
      <c r="I560" s="3">
        <v>2087250</v>
      </c>
      <c r="J560" s="3">
        <v>-63</v>
      </c>
      <c r="K560" s="28">
        <f t="shared" si="33"/>
        <v>167961</v>
      </c>
      <c r="L560" s="27">
        <f t="shared" si="34"/>
        <v>0</v>
      </c>
      <c r="M560" s="3">
        <v>31.47</v>
      </c>
      <c r="N560" s="29">
        <f t="shared" si="35"/>
        <v>-1.9826099999999999E-2</v>
      </c>
      <c r="O560" s="3">
        <v>-4.9400000000000004</v>
      </c>
      <c r="P560" s="3" t="str">
        <f ca="1">IF(COUNTIF(股期對照!A:A,持股比率!B560)=2,B560&amp;"-m",IF(COUNTIF(股期對照!A:A,持股比率!B560)=1,B560&amp;"-F",B560))</f>
        <v>統領</v>
      </c>
      <c r="Q560" s="3" t="s">
        <v>6641</v>
      </c>
      <c r="T560" s="1" t="s">
        <v>554</v>
      </c>
      <c r="U560" s="1" t="s">
        <v>2316</v>
      </c>
      <c r="V560" s="1">
        <v>0.19</v>
      </c>
      <c r="W560" s="1">
        <v>0</v>
      </c>
      <c r="X560" s="1">
        <v>0</v>
      </c>
      <c r="Y560" s="1">
        <v>19.34</v>
      </c>
      <c r="Z560" s="1">
        <v>80.47</v>
      </c>
      <c r="AA560" s="1">
        <v>560</v>
      </c>
      <c r="AB560" s="1">
        <v>2087250</v>
      </c>
      <c r="AC560" s="1">
        <v>-63</v>
      </c>
      <c r="AD560" s="1">
        <v>167961</v>
      </c>
      <c r="AE560" s="1">
        <v>0</v>
      </c>
      <c r="AF560" s="1">
        <v>31.47</v>
      </c>
      <c r="AG560" s="1">
        <v>-1.9826099999999999E-2</v>
      </c>
      <c r="AH560" s="1">
        <v>-4.9400000000000004</v>
      </c>
      <c r="AI560" s="1" t="s">
        <v>2316</v>
      </c>
      <c r="AJ560" s="1" t="s">
        <v>3523</v>
      </c>
    </row>
    <row r="561" spans="1:36" x14ac:dyDescent="0.25">
      <c r="A561" s="2" t="s">
        <v>555</v>
      </c>
      <c r="B561" s="3" t="s">
        <v>5452</v>
      </c>
      <c r="C561" s="3">
        <v>18.12</v>
      </c>
      <c r="D561" s="3">
        <v>0</v>
      </c>
      <c r="E561" s="3">
        <v>0.77</v>
      </c>
      <c r="F561" s="1">
        <f>IF(INDEX(董監!D:D,H561)=0,INDEX(董監!C:C,H561),INDEX(董監!D:D,H561))</f>
        <v>18.100000000000001</v>
      </c>
      <c r="G561" s="1">
        <f t="shared" si="32"/>
        <v>63.01</v>
      </c>
      <c r="H561" s="1">
        <f>MATCH(持股比率!A561,董監!A:A,0)</f>
        <v>561</v>
      </c>
      <c r="I561" s="3">
        <v>1846777.75</v>
      </c>
      <c r="J561" s="3">
        <v>102</v>
      </c>
      <c r="K561" s="28">
        <f t="shared" si="33"/>
        <v>116365</v>
      </c>
      <c r="L561" s="27">
        <f t="shared" si="34"/>
        <v>0.1</v>
      </c>
      <c r="M561" s="3">
        <v>7.52</v>
      </c>
      <c r="N561" s="29">
        <f t="shared" si="35"/>
        <v>7.6704E-3</v>
      </c>
      <c r="O561" s="3">
        <v>-5.0599999999999996</v>
      </c>
      <c r="P561" s="3" t="str">
        <f ca="1">IF(COUNTIF(股期對照!A:A,持股比率!B561)=2,B561&amp;"-m",IF(COUNTIF(股期對照!A:A,持股比率!B561)=1,B561&amp;"-F",B561))</f>
        <v>麗嬰房</v>
      </c>
      <c r="Q561" s="3" t="s">
        <v>4743</v>
      </c>
      <c r="T561" s="1" t="s">
        <v>555</v>
      </c>
      <c r="U561" s="1" t="s">
        <v>2317</v>
      </c>
      <c r="V561" s="1">
        <v>18.12</v>
      </c>
      <c r="W561" s="1">
        <v>0</v>
      </c>
      <c r="X561" s="1">
        <v>0.77</v>
      </c>
      <c r="Y561" s="1">
        <v>18.100000000000001</v>
      </c>
      <c r="Z561" s="1">
        <v>63.01</v>
      </c>
      <c r="AA561" s="1">
        <v>561</v>
      </c>
      <c r="AB561" s="1">
        <v>1846777.75</v>
      </c>
      <c r="AC561" s="1">
        <v>102</v>
      </c>
      <c r="AD561" s="1">
        <v>116365</v>
      </c>
      <c r="AE561" s="1">
        <v>0.1</v>
      </c>
      <c r="AF561" s="1">
        <v>7.52</v>
      </c>
      <c r="AG561" s="1">
        <v>7.6704E-3</v>
      </c>
      <c r="AH561" s="1">
        <v>-5.0599999999999996</v>
      </c>
      <c r="AI561" s="1" t="s">
        <v>2317</v>
      </c>
      <c r="AJ561" s="1" t="s">
        <v>3523</v>
      </c>
    </row>
    <row r="562" spans="1:36" x14ac:dyDescent="0.25">
      <c r="A562" s="2" t="s">
        <v>556</v>
      </c>
      <c r="B562" s="3" t="s">
        <v>5453</v>
      </c>
      <c r="C562" s="3">
        <v>31.1</v>
      </c>
      <c r="D562" s="3">
        <v>0.57999999999999996</v>
      </c>
      <c r="E562" s="3">
        <v>0.28999999999999998</v>
      </c>
      <c r="F562" s="1">
        <f>IF(INDEX(董監!D:D,H562)=0,INDEX(董監!C:C,H562),INDEX(董監!D:D,H562))</f>
        <v>45.9</v>
      </c>
      <c r="G562" s="1">
        <f t="shared" si="32"/>
        <v>22.129999999999995</v>
      </c>
      <c r="H562" s="1">
        <f>MATCH(持股比率!A562,董監!A:A,0)</f>
        <v>562</v>
      </c>
      <c r="I562" s="3">
        <v>10396222.550000001</v>
      </c>
      <c r="J562" s="3">
        <v>-2661</v>
      </c>
      <c r="K562" s="28">
        <f t="shared" si="33"/>
        <v>230068</v>
      </c>
      <c r="L562" s="27">
        <f t="shared" si="34"/>
        <v>-1.2</v>
      </c>
      <c r="M562" s="3">
        <v>265.81</v>
      </c>
      <c r="N562" s="29">
        <f t="shared" si="35"/>
        <v>-7.0732040999999999</v>
      </c>
      <c r="O562" s="3">
        <v>-2.78</v>
      </c>
      <c r="P562" s="3" t="str">
        <f ca="1">IF(COUNTIF(股期對照!A:A,持股比率!B562)=2,B562&amp;"-m",IF(COUNTIF(股期對照!A:A,持股比率!B562)=1,B562&amp;"-F",B562))</f>
        <v>統一超</v>
      </c>
      <c r="Q562" s="3" t="s">
        <v>4743</v>
      </c>
      <c r="T562" s="1" t="s">
        <v>556</v>
      </c>
      <c r="U562" s="1" t="s">
        <v>2318</v>
      </c>
      <c r="V562" s="1">
        <v>31.1</v>
      </c>
      <c r="W562" s="1">
        <v>0.57999999999999996</v>
      </c>
      <c r="X562" s="1">
        <v>0.28999999999999998</v>
      </c>
      <c r="Y562" s="1">
        <v>45.9</v>
      </c>
      <c r="Z562" s="1">
        <v>22.129999999999995</v>
      </c>
      <c r="AA562" s="1">
        <v>562</v>
      </c>
      <c r="AB562" s="1">
        <v>10396222.550000001</v>
      </c>
      <c r="AC562" s="1">
        <v>-2661</v>
      </c>
      <c r="AD562" s="1">
        <v>230068</v>
      </c>
      <c r="AE562" s="1">
        <v>-1.2</v>
      </c>
      <c r="AF562" s="1">
        <v>265.81</v>
      </c>
      <c r="AG562" s="1">
        <v>-7.0732040999999999</v>
      </c>
      <c r="AH562" s="1">
        <v>-2.78</v>
      </c>
      <c r="AI562" s="1" t="s">
        <v>2318</v>
      </c>
      <c r="AJ562" s="1" t="s">
        <v>3523</v>
      </c>
    </row>
    <row r="563" spans="1:36" x14ac:dyDescent="0.25">
      <c r="A563" s="2" t="s">
        <v>557</v>
      </c>
      <c r="B563" s="3" t="s">
        <v>5454</v>
      </c>
      <c r="C563" s="3">
        <v>6.87</v>
      </c>
      <c r="D563" s="3">
        <v>0</v>
      </c>
      <c r="E563" s="3">
        <v>0.09</v>
      </c>
      <c r="F563" s="1">
        <f>IF(INDEX(董監!D:D,H563)=0,INDEX(董監!C:C,H563),INDEX(董監!D:D,H563))</f>
        <v>31.1</v>
      </c>
      <c r="G563" s="1">
        <f t="shared" si="32"/>
        <v>61.94</v>
      </c>
      <c r="H563" s="1">
        <f>MATCH(持股比率!A563,董監!A:A,0)</f>
        <v>563</v>
      </c>
      <c r="I563" s="3">
        <v>7900000</v>
      </c>
      <c r="J563" s="3">
        <v>-3698</v>
      </c>
      <c r="K563" s="28">
        <f t="shared" si="33"/>
        <v>489326</v>
      </c>
      <c r="L563" s="27">
        <f t="shared" si="34"/>
        <v>-0.8</v>
      </c>
      <c r="M563" s="3">
        <v>18.62</v>
      </c>
      <c r="N563" s="29">
        <f t="shared" si="35"/>
        <v>-0.68856760000000006</v>
      </c>
      <c r="O563" s="3">
        <v>-9.26</v>
      </c>
      <c r="P563" s="3" t="str">
        <f ca="1">IF(COUNTIF(股期對照!A:A,持股比率!B563)=2,B563&amp;"-m",IF(COUNTIF(股期對照!A:A,持股比率!B563)=1,B563&amp;"-F",B563))</f>
        <v>農林-F</v>
      </c>
      <c r="Q563" s="3" t="s">
        <v>6659</v>
      </c>
      <c r="T563" s="1" t="s">
        <v>557</v>
      </c>
      <c r="U563" s="1" t="s">
        <v>2319</v>
      </c>
      <c r="V563" s="1">
        <v>6.87</v>
      </c>
      <c r="W563" s="1">
        <v>0</v>
      </c>
      <c r="X563" s="1">
        <v>0.09</v>
      </c>
      <c r="Y563" s="1">
        <v>31.1</v>
      </c>
      <c r="Z563" s="1">
        <v>61.94</v>
      </c>
      <c r="AA563" s="1">
        <v>563</v>
      </c>
      <c r="AB563" s="1">
        <v>7900000</v>
      </c>
      <c r="AC563" s="1">
        <v>-3698</v>
      </c>
      <c r="AD563" s="1">
        <v>489326</v>
      </c>
      <c r="AE563" s="1">
        <v>-0.8</v>
      </c>
      <c r="AF563" s="1">
        <v>18.62</v>
      </c>
      <c r="AG563" s="1">
        <v>-0.68856760000000006</v>
      </c>
      <c r="AH563" s="1">
        <v>-9.26</v>
      </c>
      <c r="AI563" s="1" t="s">
        <v>4404</v>
      </c>
      <c r="AJ563" s="1" t="s">
        <v>3523</v>
      </c>
    </row>
    <row r="564" spans="1:36" x14ac:dyDescent="0.25">
      <c r="A564" s="2" t="s">
        <v>558</v>
      </c>
      <c r="B564" s="3" t="s">
        <v>5455</v>
      </c>
      <c r="C564" s="3">
        <v>10.8</v>
      </c>
      <c r="D564" s="3">
        <v>1.1000000000000001</v>
      </c>
      <c r="E564" s="3">
        <v>3.98</v>
      </c>
      <c r="F564" s="1">
        <f>IF(INDEX(董監!D:D,H564)=0,INDEX(董監!C:C,H564),INDEX(董監!D:D,H564))</f>
        <v>10.17</v>
      </c>
      <c r="G564" s="1">
        <f t="shared" si="32"/>
        <v>73.95</v>
      </c>
      <c r="H564" s="1">
        <f>MATCH(持股比率!A564,董監!A:A,0)</f>
        <v>564</v>
      </c>
      <c r="I564" s="3">
        <v>5648605.9400000004</v>
      </c>
      <c r="J564" s="3">
        <v>-1400</v>
      </c>
      <c r="K564" s="28">
        <f t="shared" si="33"/>
        <v>417714</v>
      </c>
      <c r="L564" s="27">
        <f t="shared" si="34"/>
        <v>-0.3</v>
      </c>
      <c r="M564" s="3">
        <v>81.84</v>
      </c>
      <c r="N564" s="29">
        <f t="shared" si="35"/>
        <v>-1.1457599999999999</v>
      </c>
      <c r="O564" s="3">
        <v>-4.28</v>
      </c>
      <c r="P564" s="3" t="str">
        <f ca="1">IF(COUNTIF(股期對照!A:A,持股比率!B564)=2,B564&amp;"-m",IF(COUNTIF(股期對照!A:A,持股比率!B564)=1,B564&amp;"-F",B564))</f>
        <v>潤泰全-F</v>
      </c>
      <c r="Q564" s="3" t="s">
        <v>6645</v>
      </c>
      <c r="T564" s="1" t="s">
        <v>558</v>
      </c>
      <c r="U564" s="1" t="s">
        <v>2320</v>
      </c>
      <c r="V564" s="1">
        <v>10.8</v>
      </c>
      <c r="W564" s="1">
        <v>1.1000000000000001</v>
      </c>
      <c r="X564" s="1">
        <v>3.98</v>
      </c>
      <c r="Y564" s="1">
        <v>10.17</v>
      </c>
      <c r="Z564" s="1">
        <v>73.95</v>
      </c>
      <c r="AA564" s="1">
        <v>564</v>
      </c>
      <c r="AB564" s="1">
        <v>5648605.9400000004</v>
      </c>
      <c r="AC564" s="1">
        <v>-1400</v>
      </c>
      <c r="AD564" s="1">
        <v>417714</v>
      </c>
      <c r="AE564" s="1">
        <v>-0.3</v>
      </c>
      <c r="AF564" s="1">
        <v>81.84</v>
      </c>
      <c r="AG564" s="1">
        <v>-1.1457599999999999</v>
      </c>
      <c r="AH564" s="1">
        <v>-4.28</v>
      </c>
      <c r="AI564" s="1" t="s">
        <v>4405</v>
      </c>
      <c r="AJ564" s="1" t="s">
        <v>3523</v>
      </c>
    </row>
    <row r="565" spans="1:36" x14ac:dyDescent="0.25">
      <c r="A565" s="2" t="s">
        <v>559</v>
      </c>
      <c r="B565" s="3" t="s">
        <v>5456</v>
      </c>
      <c r="C565" s="3">
        <v>21.72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39.67</v>
      </c>
      <c r="H565" s="1">
        <f>MATCH(持股比率!A565,董監!A:A,0)</f>
        <v>565</v>
      </c>
      <c r="I565" s="3">
        <v>546268.78</v>
      </c>
      <c r="J565" s="3">
        <v>156</v>
      </c>
      <c r="K565" s="28">
        <f t="shared" si="33"/>
        <v>21670</v>
      </c>
      <c r="L565" s="27">
        <f t="shared" si="34"/>
        <v>0.7</v>
      </c>
      <c r="M565" s="3">
        <v>22.35</v>
      </c>
      <c r="N565" s="29">
        <f t="shared" si="35"/>
        <v>3.4866000000000001E-2</v>
      </c>
      <c r="O565" s="3">
        <v>-3.67</v>
      </c>
      <c r="P565" s="3" t="str">
        <f ca="1">IF(COUNTIF(股期對照!A:A,持股比率!B565)=2,B565&amp;"-m",IF(COUNTIF(股期對照!A:A,持股比率!B565)=1,B565&amp;"-F",B565))</f>
        <v>滿心</v>
      </c>
      <c r="Q565" s="3" t="s">
        <v>4743</v>
      </c>
      <c r="T565" s="1" t="s">
        <v>559</v>
      </c>
      <c r="U565" s="1" t="s">
        <v>2321</v>
      </c>
      <c r="V565" s="1">
        <v>21.72</v>
      </c>
      <c r="W565" s="1">
        <v>0</v>
      </c>
      <c r="X565" s="1">
        <v>0.01</v>
      </c>
      <c r="Y565" s="1">
        <v>38.6</v>
      </c>
      <c r="Z565" s="1">
        <v>39.67</v>
      </c>
      <c r="AA565" s="1">
        <v>565</v>
      </c>
      <c r="AB565" s="1">
        <v>546268.78</v>
      </c>
      <c r="AC565" s="1">
        <v>156</v>
      </c>
      <c r="AD565" s="1">
        <v>21670</v>
      </c>
      <c r="AE565" s="1">
        <v>0.7</v>
      </c>
      <c r="AF565" s="1">
        <v>22.35</v>
      </c>
      <c r="AG565" s="1">
        <v>3.4866000000000001E-2</v>
      </c>
      <c r="AH565" s="1">
        <v>-3.67</v>
      </c>
      <c r="AI565" s="1" t="s">
        <v>2321</v>
      </c>
      <c r="AJ565" s="1" t="s">
        <v>3523</v>
      </c>
    </row>
    <row r="566" spans="1:36" x14ac:dyDescent="0.25">
      <c r="A566" s="2" t="s">
        <v>560</v>
      </c>
      <c r="B566" s="3" t="s">
        <v>5457</v>
      </c>
      <c r="C566" s="3">
        <v>99.35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-57.849999999999994</v>
      </c>
      <c r="H566" s="1">
        <f>MATCH(持股比率!A566,董監!A:A,0)</f>
        <v>566</v>
      </c>
      <c r="I566" s="3">
        <v>17402969.82</v>
      </c>
      <c r="J566" s="3">
        <v>-854</v>
      </c>
      <c r="K566" s="28">
        <f t="shared" si="33"/>
        <v>-1006762</v>
      </c>
      <c r="L566" s="27">
        <f t="shared" si="34"/>
        <v>0.1</v>
      </c>
      <c r="M566" s="3">
        <v>28.42</v>
      </c>
      <c r="N566" s="29">
        <f t="shared" si="35"/>
        <v>-0.2427068</v>
      </c>
      <c r="O566" s="3">
        <v>-15.88</v>
      </c>
      <c r="P566" s="3" t="str">
        <f ca="1">IF(COUNTIF(股期對照!A:A,持股比率!B566)=2,B566&amp;"-m",IF(COUNTIF(股期對照!A:A,持股比率!B566)=1,B566&amp;"-F",B566))</f>
        <v>鼎固-KY</v>
      </c>
      <c r="Q566" s="3" t="s">
        <v>6637</v>
      </c>
      <c r="T566" s="1" t="s">
        <v>560</v>
      </c>
      <c r="U566" s="1" t="s">
        <v>2322</v>
      </c>
      <c r="V566" s="1">
        <v>99.35</v>
      </c>
      <c r="W566" s="1">
        <v>0</v>
      </c>
      <c r="X566" s="1">
        <v>0</v>
      </c>
      <c r="Y566" s="1">
        <v>58.5</v>
      </c>
      <c r="Z566" s="1">
        <v>-57.849999999999994</v>
      </c>
      <c r="AA566" s="1">
        <v>566</v>
      </c>
      <c r="AB566" s="1">
        <v>17402969.82</v>
      </c>
      <c r="AC566" s="1">
        <v>-854</v>
      </c>
      <c r="AD566" s="1">
        <v>-1006762</v>
      </c>
      <c r="AE566" s="1">
        <v>0.1</v>
      </c>
      <c r="AF566" s="1">
        <v>28.42</v>
      </c>
      <c r="AG566" s="1">
        <v>-0.2427068</v>
      </c>
      <c r="AH566" s="1">
        <v>-15.88</v>
      </c>
      <c r="AI566" s="1" t="s">
        <v>2322</v>
      </c>
      <c r="AJ566" s="1" t="s">
        <v>3519</v>
      </c>
    </row>
    <row r="567" spans="1:36" x14ac:dyDescent="0.25">
      <c r="A567" s="2" t="s">
        <v>561</v>
      </c>
      <c r="B567" s="3" t="s">
        <v>5458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19.680000000000007</v>
      </c>
      <c r="H567" s="1">
        <f>MATCH(持股比率!A567,董監!A:A,0)</f>
        <v>567</v>
      </c>
      <c r="I567" s="3">
        <v>328051.74</v>
      </c>
      <c r="J567" s="3">
        <v>-6</v>
      </c>
      <c r="K567" s="28">
        <f t="shared" si="33"/>
        <v>6456</v>
      </c>
      <c r="L567" s="27">
        <f t="shared" si="34"/>
        <v>-0.1</v>
      </c>
      <c r="M567" s="3">
        <v>18.53</v>
      </c>
      <c r="N567" s="29">
        <f t="shared" si="35"/>
        <v>-1.1118E-3</v>
      </c>
      <c r="O567" s="3">
        <v>-4.2300000000000004</v>
      </c>
      <c r="P567" s="3" t="str">
        <f ca="1">IF(COUNTIF(股期對照!A:A,持股比率!B567)=2,B567&amp;"-m",IF(COUNTIF(股期對照!A:A,持股比率!B567)=1,B567&amp;"-F",B567))</f>
        <v>東凌-KY</v>
      </c>
      <c r="Q567" s="3" t="s">
        <v>6660</v>
      </c>
      <c r="T567" s="1" t="s">
        <v>561</v>
      </c>
      <c r="U567" s="1" t="s">
        <v>2323</v>
      </c>
      <c r="V567" s="1">
        <v>49.82</v>
      </c>
      <c r="W567" s="1">
        <v>0</v>
      </c>
      <c r="X567" s="1">
        <v>0</v>
      </c>
      <c r="Y567" s="1">
        <v>30.5</v>
      </c>
      <c r="Z567" s="1">
        <v>19.680000000000007</v>
      </c>
      <c r="AA567" s="1">
        <v>567</v>
      </c>
      <c r="AB567" s="1">
        <v>328051.74</v>
      </c>
      <c r="AC567" s="1">
        <v>-6</v>
      </c>
      <c r="AD567" s="1">
        <v>6456</v>
      </c>
      <c r="AE567" s="1">
        <v>-0.1</v>
      </c>
      <c r="AF567" s="1">
        <v>18.53</v>
      </c>
      <c r="AG567" s="1">
        <v>-1.1118E-3</v>
      </c>
      <c r="AH567" s="1">
        <v>-4.2300000000000004</v>
      </c>
      <c r="AI567" s="1" t="s">
        <v>2323</v>
      </c>
      <c r="AJ567" s="1" t="s">
        <v>3523</v>
      </c>
    </row>
    <row r="568" spans="1:36" x14ac:dyDescent="0.25">
      <c r="A568" s="2" t="s">
        <v>562</v>
      </c>
      <c r="B568" s="3" t="s">
        <v>4630</v>
      </c>
      <c r="C568" s="3">
        <v>14.68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33.569999999999993</v>
      </c>
      <c r="H568" s="1">
        <f>MATCH(持股比率!A568,董監!A:A,0)</f>
        <v>568</v>
      </c>
      <c r="I568" s="3">
        <v>473896.5</v>
      </c>
      <c r="J568" s="3">
        <v>-104</v>
      </c>
      <c r="K568" s="28">
        <f t="shared" si="33"/>
        <v>15909</v>
      </c>
      <c r="L568" s="27">
        <f t="shared" si="34"/>
        <v>-0.7</v>
      </c>
      <c r="M568" s="3">
        <v>63.02</v>
      </c>
      <c r="N568" s="29">
        <f t="shared" si="35"/>
        <v>-6.5540799999999996E-2</v>
      </c>
      <c r="O568" s="3">
        <v>-13.01</v>
      </c>
      <c r="P568" s="3" t="str">
        <f ca="1">IF(COUNTIF(股期對照!A:A,持股比率!B568)=2,B568&amp;"-m",IF(COUNTIF(股期對照!A:A,持股比率!B568)=1,B568&amp;"-F",B568))</f>
        <v>誠品生活</v>
      </c>
      <c r="Q568" s="3" t="s">
        <v>4743</v>
      </c>
      <c r="T568" s="1" t="s">
        <v>562</v>
      </c>
      <c r="U568" s="1" t="s">
        <v>2324</v>
      </c>
      <c r="V568" s="1">
        <v>14.68</v>
      </c>
      <c r="W568" s="1">
        <v>0.01</v>
      </c>
      <c r="X568" s="1">
        <v>0</v>
      </c>
      <c r="Y568" s="1">
        <v>51.74</v>
      </c>
      <c r="Z568" s="1">
        <v>33.569999999999993</v>
      </c>
      <c r="AA568" s="1">
        <v>568</v>
      </c>
      <c r="AB568" s="1">
        <v>473896.5</v>
      </c>
      <c r="AC568" s="1">
        <v>-104</v>
      </c>
      <c r="AD568" s="1">
        <v>15909</v>
      </c>
      <c r="AE568" s="1">
        <v>-0.7</v>
      </c>
      <c r="AF568" s="1">
        <v>63.02</v>
      </c>
      <c r="AG568" s="1">
        <v>-6.5540799999999996E-2</v>
      </c>
      <c r="AH568" s="1">
        <v>-13.01</v>
      </c>
      <c r="AI568" s="1" t="s">
        <v>2324</v>
      </c>
      <c r="AJ568" s="1" t="s">
        <v>3523</v>
      </c>
    </row>
    <row r="569" spans="1:36" x14ac:dyDescent="0.25">
      <c r="A569" s="2" t="s">
        <v>563</v>
      </c>
      <c r="B569" s="3" t="s">
        <v>4631</v>
      </c>
      <c r="C569" s="3">
        <v>81.84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12.179999999999993</v>
      </c>
      <c r="H569" s="1">
        <f>MATCH(持股比率!A569,董監!A:A,0)</f>
        <v>569</v>
      </c>
      <c r="I569" s="3">
        <v>473011.54</v>
      </c>
      <c r="J569" s="3">
        <v>-4</v>
      </c>
      <c r="K569" s="28">
        <f t="shared" si="33"/>
        <v>5761</v>
      </c>
      <c r="L569" s="27">
        <f t="shared" si="34"/>
        <v>-0.1</v>
      </c>
      <c r="M569" s="3">
        <v>19.75</v>
      </c>
      <c r="N569" s="29">
        <f t="shared" si="35"/>
        <v>-7.9000000000000001E-4</v>
      </c>
      <c r="O569" s="3">
        <v>-7.14</v>
      </c>
      <c r="P569" s="3" t="str">
        <f ca="1">IF(COUNTIF(股期對照!A:A,持股比率!B569)=2,B569&amp;"-m",IF(COUNTIF(股期對照!A:A,持股比率!B569)=1,B569&amp;"-F",B569))</f>
        <v>紅馬-KY</v>
      </c>
      <c r="Q569" s="3" t="s">
        <v>4574</v>
      </c>
      <c r="T569" s="1" t="s">
        <v>563</v>
      </c>
      <c r="U569" s="1" t="s">
        <v>2325</v>
      </c>
      <c r="V569" s="1">
        <v>81.84</v>
      </c>
      <c r="W569" s="1">
        <v>0</v>
      </c>
      <c r="X569" s="1">
        <v>0.08</v>
      </c>
      <c r="Y569" s="1">
        <v>5.9</v>
      </c>
      <c r="Z569" s="1">
        <v>12.179999999999993</v>
      </c>
      <c r="AA569" s="1">
        <v>569</v>
      </c>
      <c r="AB569" s="1">
        <v>473011.54</v>
      </c>
      <c r="AC569" s="1">
        <v>-4</v>
      </c>
      <c r="AD569" s="1">
        <v>5761</v>
      </c>
      <c r="AE569" s="1">
        <v>-0.1</v>
      </c>
      <c r="AF569" s="1">
        <v>19.75</v>
      </c>
      <c r="AG569" s="1">
        <v>-7.9000000000000001E-4</v>
      </c>
      <c r="AH569" s="1">
        <v>-7.14</v>
      </c>
      <c r="AI569" s="1" t="s">
        <v>2325</v>
      </c>
      <c r="AJ569" s="1" t="s">
        <v>3517</v>
      </c>
    </row>
    <row r="570" spans="1:36" x14ac:dyDescent="0.25">
      <c r="A570" s="2" t="s">
        <v>564</v>
      </c>
      <c r="B570" s="3" t="s">
        <v>5459</v>
      </c>
      <c r="C570" s="3">
        <v>23.8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76.06</v>
      </c>
      <c r="H570" s="1">
        <f>MATCH(持股比率!A570,董監!A:A,0)</f>
        <v>570</v>
      </c>
      <c r="I570" s="3">
        <v>1094938.3799999999</v>
      </c>
      <c r="J570" s="3">
        <v>-132</v>
      </c>
      <c r="K570" s="28">
        <f t="shared" si="33"/>
        <v>83281</v>
      </c>
      <c r="L570" s="27">
        <f t="shared" si="34"/>
        <v>-0.2</v>
      </c>
      <c r="M570" s="3">
        <v>13.32</v>
      </c>
      <c r="N570" s="29">
        <f t="shared" si="35"/>
        <v>-1.7582400000000001E-2</v>
      </c>
      <c r="O570" s="3">
        <v>5.8</v>
      </c>
      <c r="P570" s="3" t="str">
        <f ca="1">IF(COUNTIF(股期對照!A:A,持股比率!B570)=2,B570&amp;"-m",IF(COUNTIF(股期對照!A:A,持股比率!B570)=1,B570&amp;"-F",B570))</f>
        <v>淘帝-KY</v>
      </c>
      <c r="Q570" s="3" t="s">
        <v>6641</v>
      </c>
      <c r="T570" s="1" t="s">
        <v>564</v>
      </c>
      <c r="U570" s="1" t="s">
        <v>2326</v>
      </c>
      <c r="V570" s="1">
        <v>23.8</v>
      </c>
      <c r="W570" s="1">
        <v>0</v>
      </c>
      <c r="X570" s="1">
        <v>0.14000000000000001</v>
      </c>
      <c r="Y570" s="1">
        <v>0</v>
      </c>
      <c r="Z570" s="1">
        <v>76.06</v>
      </c>
      <c r="AA570" s="1">
        <v>570</v>
      </c>
      <c r="AB570" s="1">
        <v>1094938.3799999999</v>
      </c>
      <c r="AC570" s="1">
        <v>-132</v>
      </c>
      <c r="AD570" s="1">
        <v>83281</v>
      </c>
      <c r="AE570" s="1">
        <v>-0.2</v>
      </c>
      <c r="AF570" s="1">
        <v>13.32</v>
      </c>
      <c r="AG570" s="1">
        <v>-1.7582400000000001E-2</v>
      </c>
      <c r="AH570" s="1">
        <v>5.8</v>
      </c>
      <c r="AI570" s="1" t="s">
        <v>2326</v>
      </c>
      <c r="AJ570" s="1" t="s">
        <v>3523</v>
      </c>
    </row>
    <row r="571" spans="1:36" x14ac:dyDescent="0.25">
      <c r="A571" s="2" t="s">
        <v>565</v>
      </c>
      <c r="B571" s="3" t="s">
        <v>5460</v>
      </c>
      <c r="C571" s="3">
        <v>90.05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-24.460000000000008</v>
      </c>
      <c r="H571" s="1">
        <f>MATCH(持股比率!A571,董監!A:A,0)</f>
        <v>571</v>
      </c>
      <c r="I571" s="3">
        <v>765556.96</v>
      </c>
      <c r="J571" s="3">
        <v>67</v>
      </c>
      <c r="K571" s="28">
        <f t="shared" si="33"/>
        <v>-18726</v>
      </c>
      <c r="L571" s="27">
        <f t="shared" si="34"/>
        <v>-0.4</v>
      </c>
      <c r="M571" s="3">
        <v>22.22</v>
      </c>
      <c r="N571" s="29">
        <f t="shared" si="35"/>
        <v>1.48874E-2</v>
      </c>
      <c r="O571" s="3">
        <v>1.33</v>
      </c>
      <c r="P571" s="3" t="str">
        <f ca="1">IF(COUNTIF(股期對照!A:A,持股比率!B571)=2,B571&amp;"-m",IF(COUNTIF(股期對照!A:A,持股比率!B571)=1,B571&amp;"-F",B571))</f>
        <v>客思達-KY</v>
      </c>
      <c r="Q571" s="3" t="s">
        <v>4743</v>
      </c>
      <c r="T571" s="1" t="s">
        <v>565</v>
      </c>
      <c r="U571" s="1" t="s">
        <v>2327</v>
      </c>
      <c r="V571" s="1">
        <v>90.05</v>
      </c>
      <c r="W571" s="1">
        <v>0</v>
      </c>
      <c r="X571" s="1">
        <v>0.01</v>
      </c>
      <c r="Y571" s="1">
        <v>34.4</v>
      </c>
      <c r="Z571" s="1">
        <v>-24.460000000000008</v>
      </c>
      <c r="AA571" s="1">
        <v>571</v>
      </c>
      <c r="AB571" s="1">
        <v>765556.96</v>
      </c>
      <c r="AC571" s="1">
        <v>67</v>
      </c>
      <c r="AD571" s="1">
        <v>-18726</v>
      </c>
      <c r="AE571" s="1">
        <v>-0.4</v>
      </c>
      <c r="AF571" s="1">
        <v>22.22</v>
      </c>
      <c r="AG571" s="1">
        <v>1.48874E-2</v>
      </c>
      <c r="AH571" s="1">
        <v>1.33</v>
      </c>
      <c r="AI571" s="1" t="s">
        <v>2327</v>
      </c>
      <c r="AJ571" s="1" t="s">
        <v>3523</v>
      </c>
    </row>
    <row r="572" spans="1:36" x14ac:dyDescent="0.25">
      <c r="A572" s="2" t="s">
        <v>566</v>
      </c>
      <c r="B572" s="3" t="s">
        <v>5461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86.18</v>
      </c>
      <c r="H572" s="1">
        <f>MATCH(持股比率!A572,董監!A:A,0)</f>
        <v>572</v>
      </c>
      <c r="I572" s="3">
        <v>328600</v>
      </c>
      <c r="J572" s="3">
        <v>11</v>
      </c>
      <c r="K572" s="28">
        <f t="shared" si="33"/>
        <v>28319</v>
      </c>
      <c r="L572" s="27">
        <f t="shared" si="34"/>
        <v>0</v>
      </c>
      <c r="M572" s="3">
        <v>35.590000000000003</v>
      </c>
      <c r="N572" s="29">
        <f t="shared" si="35"/>
        <v>3.9148999999999998E-3</v>
      </c>
      <c r="O572" s="3">
        <v>-7.69</v>
      </c>
      <c r="P572" s="3" t="str">
        <f ca="1">IF(COUNTIF(股期對照!A:A,持股比率!B572)=2,B572&amp;"-m",IF(COUNTIF(股期對照!A:A,持股比率!B572)=1,B572&amp;"-F",B572))</f>
        <v>集雅社</v>
      </c>
      <c r="Q572" s="3" t="s">
        <v>6641</v>
      </c>
      <c r="T572" s="1" t="s">
        <v>566</v>
      </c>
      <c r="U572" s="1" t="s">
        <v>2328</v>
      </c>
      <c r="V572" s="1">
        <v>0.09</v>
      </c>
      <c r="W572" s="1">
        <v>0</v>
      </c>
      <c r="X572" s="1">
        <v>0</v>
      </c>
      <c r="Y572" s="1">
        <v>13.73</v>
      </c>
      <c r="Z572" s="1">
        <v>86.18</v>
      </c>
      <c r="AA572" s="1">
        <v>572</v>
      </c>
      <c r="AB572" s="1">
        <v>328600</v>
      </c>
      <c r="AC572" s="1">
        <v>11</v>
      </c>
      <c r="AD572" s="1">
        <v>28319</v>
      </c>
      <c r="AE572" s="1">
        <v>0</v>
      </c>
      <c r="AF572" s="1">
        <v>35.590000000000003</v>
      </c>
      <c r="AG572" s="1">
        <v>3.9148999999999998E-3</v>
      </c>
      <c r="AH572" s="1">
        <v>-7.69</v>
      </c>
      <c r="AI572" s="1" t="s">
        <v>2328</v>
      </c>
      <c r="AJ572" s="1" t="s">
        <v>3523</v>
      </c>
    </row>
    <row r="573" spans="1:36" x14ac:dyDescent="0.25">
      <c r="A573" s="2" t="s">
        <v>567</v>
      </c>
      <c r="B573" s="3" t="s">
        <v>5462</v>
      </c>
      <c r="C573" s="3">
        <v>52.41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41.28</v>
      </c>
      <c r="H573" s="1">
        <f>MATCH(持股比率!A573,董監!A:A,0)</f>
        <v>573</v>
      </c>
      <c r="I573" s="3">
        <v>455486.65</v>
      </c>
      <c r="J573" s="3">
        <v>649</v>
      </c>
      <c r="K573" s="28">
        <f t="shared" si="33"/>
        <v>18802</v>
      </c>
      <c r="L573" s="27">
        <f t="shared" si="34"/>
        <v>3.5</v>
      </c>
      <c r="M573" s="3">
        <v>32.119999999999997</v>
      </c>
      <c r="N573" s="29">
        <f t="shared" si="35"/>
        <v>0.20845879999999997</v>
      </c>
      <c r="O573" s="3">
        <v>-3.97</v>
      </c>
      <c r="P573" s="3" t="str">
        <f ca="1">IF(COUNTIF(股期對照!A:A,持股比率!B573)=2,B573&amp;"-m",IF(COUNTIF(股期對照!A:A,持股比率!B573)=1,B573&amp;"-F",B573))</f>
        <v>凱羿-KY</v>
      </c>
      <c r="Q573" s="3" t="s">
        <v>6641</v>
      </c>
      <c r="T573" s="1" t="s">
        <v>567</v>
      </c>
      <c r="U573" s="1" t="s">
        <v>2329</v>
      </c>
      <c r="V573" s="1">
        <v>52.41</v>
      </c>
      <c r="W573" s="1">
        <v>0</v>
      </c>
      <c r="X573" s="1">
        <v>0.35</v>
      </c>
      <c r="Y573" s="1">
        <v>5.96</v>
      </c>
      <c r="Z573" s="1">
        <v>41.28</v>
      </c>
      <c r="AA573" s="1">
        <v>573</v>
      </c>
      <c r="AB573" s="1">
        <v>455486.65</v>
      </c>
      <c r="AC573" s="1">
        <v>649</v>
      </c>
      <c r="AD573" s="1">
        <v>18802</v>
      </c>
      <c r="AE573" s="1">
        <v>3.5</v>
      </c>
      <c r="AF573" s="1">
        <v>32.119999999999997</v>
      </c>
      <c r="AG573" s="1">
        <v>0.20845879999999997</v>
      </c>
      <c r="AH573" s="1">
        <v>-3.97</v>
      </c>
      <c r="AI573" s="1" t="s">
        <v>2329</v>
      </c>
      <c r="AJ573" s="1" t="s">
        <v>3523</v>
      </c>
    </row>
    <row r="574" spans="1:36" x14ac:dyDescent="0.25">
      <c r="A574" s="2" t="s">
        <v>568</v>
      </c>
      <c r="B574" s="3" t="s">
        <v>5463</v>
      </c>
      <c r="C574" s="3">
        <v>0.38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71.849999999999994</v>
      </c>
      <c r="H574" s="1">
        <f>MATCH(持股比率!A574,董監!A:A,0)</f>
        <v>574</v>
      </c>
      <c r="I574" s="3">
        <v>1020000</v>
      </c>
      <c r="J574" s="3">
        <v>-20</v>
      </c>
      <c r="K574" s="28">
        <f t="shared" si="33"/>
        <v>73287</v>
      </c>
      <c r="L574" s="27">
        <f t="shared" si="34"/>
        <v>0</v>
      </c>
      <c r="M574" s="3">
        <v>11.76</v>
      </c>
      <c r="N574" s="29">
        <f t="shared" si="35"/>
        <v>-2.3519999999999999E-3</v>
      </c>
      <c r="O574" s="3">
        <v>-0.83</v>
      </c>
      <c r="P574" s="3" t="str">
        <f ca="1">IF(COUNTIF(股期對照!A:A,持股比率!B574)=2,B574&amp;"-m",IF(COUNTIF(股期對照!A:A,持股比率!B574)=1,B574&amp;"-F",B574))</f>
        <v>歐格</v>
      </c>
      <c r="Q574" s="3" t="s">
        <v>6551</v>
      </c>
      <c r="T574" s="1" t="s">
        <v>568</v>
      </c>
      <c r="U574" s="1" t="s">
        <v>2330</v>
      </c>
      <c r="V574" s="1">
        <v>0.38</v>
      </c>
      <c r="W574" s="1">
        <v>0.11</v>
      </c>
      <c r="X574" s="1">
        <v>0.01</v>
      </c>
      <c r="Y574" s="1">
        <v>27.65</v>
      </c>
      <c r="Z574" s="1">
        <v>71.849999999999994</v>
      </c>
      <c r="AA574" s="1">
        <v>574</v>
      </c>
      <c r="AB574" s="1">
        <v>1020000</v>
      </c>
      <c r="AC574" s="1">
        <v>-20</v>
      </c>
      <c r="AD574" s="1">
        <v>73287</v>
      </c>
      <c r="AE574" s="1">
        <v>0</v>
      </c>
      <c r="AF574" s="1">
        <v>11.76</v>
      </c>
      <c r="AG574" s="1">
        <v>-2.3519999999999999E-3</v>
      </c>
      <c r="AH574" s="1">
        <v>-0.83</v>
      </c>
      <c r="AI574" s="1" t="s">
        <v>2330</v>
      </c>
      <c r="AJ574" s="1" t="s">
        <v>3524</v>
      </c>
    </row>
    <row r="575" spans="1:36" x14ac:dyDescent="0.25">
      <c r="A575" s="2" t="s">
        <v>569</v>
      </c>
      <c r="B575" s="3" t="s">
        <v>5464</v>
      </c>
      <c r="C575" s="3">
        <v>7.88</v>
      </c>
      <c r="D575" s="3">
        <v>0.84</v>
      </c>
      <c r="E575" s="3">
        <v>0.55000000000000004</v>
      </c>
      <c r="F575" s="1">
        <f>IF(INDEX(董監!D:D,H575)=0,INDEX(董監!C:C,H575),INDEX(董監!D:D,H575))</f>
        <v>9.3699999999999992</v>
      </c>
      <c r="G575" s="1">
        <f t="shared" si="32"/>
        <v>81.36</v>
      </c>
      <c r="H575" s="1">
        <f>MATCH(持股比率!A575,董監!A:A,0)</f>
        <v>575</v>
      </c>
      <c r="I575" s="3">
        <v>1556548.9</v>
      </c>
      <c r="J575" s="3">
        <v>1775</v>
      </c>
      <c r="K575" s="28">
        <f t="shared" si="33"/>
        <v>126641</v>
      </c>
      <c r="L575" s="27">
        <f t="shared" si="34"/>
        <v>1.4</v>
      </c>
      <c r="M575" s="3">
        <v>64.88</v>
      </c>
      <c r="N575" s="29">
        <f t="shared" si="35"/>
        <v>1.1516199999999999</v>
      </c>
      <c r="O575" s="3">
        <v>6.61</v>
      </c>
      <c r="P575" s="3" t="str">
        <f ca="1">IF(COUNTIF(股期對照!A:A,持股比率!B575)=2,B575&amp;"-m",IF(COUNTIF(股期對照!A:A,持股比率!B575)=1,B575&amp;"-F",B575))</f>
        <v>健和興</v>
      </c>
      <c r="Q575" s="3" t="s">
        <v>6632</v>
      </c>
      <c r="T575" s="1" t="s">
        <v>569</v>
      </c>
      <c r="U575" s="1" t="s">
        <v>2331</v>
      </c>
      <c r="V575" s="1">
        <v>7.88</v>
      </c>
      <c r="W575" s="1">
        <v>0.84</v>
      </c>
      <c r="X575" s="1">
        <v>0.55000000000000004</v>
      </c>
      <c r="Y575" s="1">
        <v>9.3699999999999992</v>
      </c>
      <c r="Z575" s="1">
        <v>81.36</v>
      </c>
      <c r="AA575" s="1">
        <v>575</v>
      </c>
      <c r="AB575" s="1">
        <v>1556548.9</v>
      </c>
      <c r="AC575" s="1">
        <v>1775</v>
      </c>
      <c r="AD575" s="1">
        <v>126641</v>
      </c>
      <c r="AE575" s="1">
        <v>1.4</v>
      </c>
      <c r="AF575" s="1">
        <v>64.88</v>
      </c>
      <c r="AG575" s="1">
        <v>1.1516199999999999</v>
      </c>
      <c r="AH575" s="1">
        <v>6.61</v>
      </c>
      <c r="AI575" s="1" t="s">
        <v>2331</v>
      </c>
      <c r="AJ575" s="1" t="s">
        <v>3529</v>
      </c>
    </row>
    <row r="576" spans="1:36" x14ac:dyDescent="0.25">
      <c r="A576" s="2" t="s">
        <v>570</v>
      </c>
      <c r="B576" s="3" t="s">
        <v>5465</v>
      </c>
      <c r="C576" s="3">
        <v>2.36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50.53</v>
      </c>
      <c r="H576" s="1">
        <f>MATCH(持股比率!A576,董監!A:A,0)</f>
        <v>576</v>
      </c>
      <c r="I576" s="3">
        <v>526471.55000000005</v>
      </c>
      <c r="J576" s="3">
        <v>27</v>
      </c>
      <c r="K576" s="28">
        <f t="shared" si="33"/>
        <v>26603</v>
      </c>
      <c r="L576" s="27">
        <f t="shared" si="34"/>
        <v>0.1</v>
      </c>
      <c r="M576" s="3">
        <v>50.61</v>
      </c>
      <c r="N576" s="29">
        <f t="shared" si="35"/>
        <v>1.36647E-2</v>
      </c>
      <c r="O576" s="3">
        <v>9.51</v>
      </c>
      <c r="P576" s="3" t="str">
        <f ca="1">IF(COUNTIF(股期對照!A:A,持股比率!B576)=2,B576&amp;"-m",IF(COUNTIF(股期對照!A:A,持股比率!B576)=1,B576&amp;"-F",B576))</f>
        <v>豐達科</v>
      </c>
      <c r="Q576" s="3" t="s">
        <v>4745</v>
      </c>
      <c r="T576" s="1" t="s">
        <v>570</v>
      </c>
      <c r="U576" s="1" t="s">
        <v>2332</v>
      </c>
      <c r="V576" s="1">
        <v>2.36</v>
      </c>
      <c r="W576" s="1">
        <v>0</v>
      </c>
      <c r="X576" s="1">
        <v>0.01</v>
      </c>
      <c r="Y576" s="1">
        <v>47.1</v>
      </c>
      <c r="Z576" s="1">
        <v>50.53</v>
      </c>
      <c r="AA576" s="1">
        <v>576</v>
      </c>
      <c r="AB576" s="1">
        <v>526471.55000000005</v>
      </c>
      <c r="AC576" s="1">
        <v>27</v>
      </c>
      <c r="AD576" s="1">
        <v>26603</v>
      </c>
      <c r="AE576" s="1">
        <v>0.1</v>
      </c>
      <c r="AF576" s="1">
        <v>50.61</v>
      </c>
      <c r="AG576" s="1">
        <v>1.36647E-2</v>
      </c>
      <c r="AH576" s="1">
        <v>9.51</v>
      </c>
      <c r="AI576" s="1" t="s">
        <v>2332</v>
      </c>
      <c r="AJ576" s="1" t="s">
        <v>3530</v>
      </c>
    </row>
    <row r="577" spans="1:36" x14ac:dyDescent="0.25">
      <c r="A577" s="2" t="s">
        <v>571</v>
      </c>
      <c r="B577" s="3" t="s">
        <v>5466</v>
      </c>
      <c r="C577" s="3">
        <v>31.03</v>
      </c>
      <c r="D577" s="3">
        <v>0.14000000000000001</v>
      </c>
      <c r="E577" s="3">
        <v>4.92</v>
      </c>
      <c r="F577" s="1">
        <f>IF(INDEX(董監!D:D,H577)=0,INDEX(董監!C:C,H577),INDEX(董監!D:D,H577))</f>
        <v>34.380000000000003</v>
      </c>
      <c r="G577" s="1">
        <f t="shared" si="32"/>
        <v>29.53</v>
      </c>
      <c r="H577" s="1">
        <f>MATCH(持股比率!A577,董監!A:A,0)</f>
        <v>577</v>
      </c>
      <c r="I577" s="3">
        <v>5892476.5</v>
      </c>
      <c r="J577" s="3">
        <v>-1340</v>
      </c>
      <c r="K577" s="28">
        <f t="shared" si="33"/>
        <v>174005</v>
      </c>
      <c r="L577" s="27">
        <f t="shared" si="34"/>
        <v>-0.8</v>
      </c>
      <c r="M577" s="3">
        <v>50.27</v>
      </c>
      <c r="N577" s="29">
        <f t="shared" si="35"/>
        <v>-0.67361800000000005</v>
      </c>
      <c r="O577" s="3">
        <v>-2.0699999999999998</v>
      </c>
      <c r="P577" s="3" t="str">
        <f ca="1">IF(COUNTIF(股期對照!A:A,持股比率!B577)=2,B577&amp;"-m",IF(COUNTIF(股期對照!A:A,持股比率!B577)=1,B577&amp;"-F",B577))</f>
        <v>神基</v>
      </c>
      <c r="Q577" s="3" t="s">
        <v>4760</v>
      </c>
      <c r="T577" s="1" t="s">
        <v>571</v>
      </c>
      <c r="U577" s="1" t="s">
        <v>2333</v>
      </c>
      <c r="V577" s="1">
        <v>31.03</v>
      </c>
      <c r="W577" s="1">
        <v>0.14000000000000001</v>
      </c>
      <c r="X577" s="1">
        <v>4.92</v>
      </c>
      <c r="Y577" s="1">
        <v>34.380000000000003</v>
      </c>
      <c r="Z577" s="1">
        <v>29.53</v>
      </c>
      <c r="AA577" s="1">
        <v>577</v>
      </c>
      <c r="AB577" s="1">
        <v>5892476.5</v>
      </c>
      <c r="AC577" s="1">
        <v>-1340</v>
      </c>
      <c r="AD577" s="1">
        <v>174005</v>
      </c>
      <c r="AE577" s="1">
        <v>-0.8</v>
      </c>
      <c r="AF577" s="1">
        <v>50.27</v>
      </c>
      <c r="AG577" s="1">
        <v>-0.67361800000000005</v>
      </c>
      <c r="AH577" s="1">
        <v>-2.0699999999999998</v>
      </c>
      <c r="AI577" s="1" t="s">
        <v>2333</v>
      </c>
      <c r="AJ577" s="1" t="s">
        <v>3547</v>
      </c>
    </row>
    <row r="578" spans="1:36" x14ac:dyDescent="0.25">
      <c r="A578" s="2" t="s">
        <v>572</v>
      </c>
      <c r="B578" s="3" t="s">
        <v>4871</v>
      </c>
      <c r="C578" s="3">
        <v>13.86</v>
      </c>
      <c r="D578" s="3">
        <v>2.57</v>
      </c>
      <c r="E578" s="3">
        <v>1.21</v>
      </c>
      <c r="F578" s="1">
        <f>IF(INDEX(董監!D:D,H578)=0,INDEX(董監!C:C,H578),INDEX(董監!D:D,H578))</f>
        <v>5.38</v>
      </c>
      <c r="G578" s="1">
        <f t="shared" si="32"/>
        <v>76.98</v>
      </c>
      <c r="H578" s="1">
        <f>MATCH(持股比率!A578,董監!A:A,0)</f>
        <v>578</v>
      </c>
      <c r="I578" s="3">
        <v>2860998.96</v>
      </c>
      <c r="J578" s="3">
        <v>-11464</v>
      </c>
      <c r="K578" s="28">
        <f t="shared" si="33"/>
        <v>220240</v>
      </c>
      <c r="L578" s="27">
        <f t="shared" si="34"/>
        <v>-5.2</v>
      </c>
      <c r="M578" s="3">
        <v>114.9</v>
      </c>
      <c r="N578" s="29">
        <f t="shared" si="35"/>
        <v>-13.172136</v>
      </c>
      <c r="O578" s="3">
        <v>8.8699999999999992</v>
      </c>
      <c r="P578" s="3" t="str">
        <f ca="1">IF(COUNTIF(股期對照!A:A,持股比率!B578)=2,B578&amp;"-m",IF(COUNTIF(股期對照!A:A,持股比率!B578)=1,B578&amp;"-F",B578))</f>
        <v>晶豪科-F</v>
      </c>
      <c r="Q578" s="3" t="s">
        <v>6661</v>
      </c>
      <c r="T578" s="1" t="s">
        <v>572</v>
      </c>
      <c r="U578" s="1" t="s">
        <v>2334</v>
      </c>
      <c r="V578" s="1">
        <v>13.86</v>
      </c>
      <c r="W578" s="1">
        <v>2.57</v>
      </c>
      <c r="X578" s="1">
        <v>1.21</v>
      </c>
      <c r="Y578" s="1">
        <v>5.38</v>
      </c>
      <c r="Z578" s="1">
        <v>76.98</v>
      </c>
      <c r="AA578" s="1">
        <v>578</v>
      </c>
      <c r="AB578" s="1">
        <v>2860998.96</v>
      </c>
      <c r="AC578" s="1">
        <v>-11464</v>
      </c>
      <c r="AD578" s="1">
        <v>220240</v>
      </c>
      <c r="AE578" s="1">
        <v>-5.2</v>
      </c>
      <c r="AF578" s="1">
        <v>114.9</v>
      </c>
      <c r="AG578" s="1">
        <v>-13.172136</v>
      </c>
      <c r="AH578" s="1">
        <v>8.8699999999999992</v>
      </c>
      <c r="AI578" s="1" t="s">
        <v>4406</v>
      </c>
      <c r="AJ578" s="1" t="s">
        <v>3560</v>
      </c>
    </row>
    <row r="579" spans="1:36" x14ac:dyDescent="0.25">
      <c r="A579" s="2" t="s">
        <v>573</v>
      </c>
      <c r="B579" s="3" t="s">
        <v>4632</v>
      </c>
      <c r="C579" s="3">
        <v>42.03</v>
      </c>
      <c r="D579" s="3">
        <v>0.36</v>
      </c>
      <c r="E579" s="3">
        <v>2.4500000000000002</v>
      </c>
      <c r="F579" s="1">
        <f>IF(INDEX(董監!D:D,H579)=0,INDEX(董監!C:C,H579),INDEX(董監!D:D,H579))</f>
        <v>28.37</v>
      </c>
      <c r="G579" s="1">
        <f t="shared" si="32"/>
        <v>26.789999999999992</v>
      </c>
      <c r="H579" s="1">
        <f>MATCH(持股比率!A579,董監!A:A,0)</f>
        <v>579</v>
      </c>
      <c r="I579" s="3">
        <v>1341401.97</v>
      </c>
      <c r="J579" s="3">
        <v>455</v>
      </c>
      <c r="K579" s="28">
        <f t="shared" si="33"/>
        <v>35936</v>
      </c>
      <c r="L579" s="27">
        <f t="shared" si="34"/>
        <v>1.3</v>
      </c>
      <c r="M579" s="3">
        <v>2887.69</v>
      </c>
      <c r="N579" s="29">
        <f t="shared" si="35"/>
        <v>13.138989499999999</v>
      </c>
      <c r="O579" s="3">
        <v>4.3</v>
      </c>
      <c r="P579" s="3" t="str">
        <f ca="1">IF(COUNTIF(股期對照!A:A,持股比率!B579)=2,B579&amp;"-m",IF(COUNTIF(股期對照!A:A,持股比率!B579)=1,B579&amp;"-F",B579))</f>
        <v>大立光-m</v>
      </c>
      <c r="Q579" s="3" t="s">
        <v>4778</v>
      </c>
      <c r="T579" s="1" t="s">
        <v>573</v>
      </c>
      <c r="U579" s="1" t="s">
        <v>2335</v>
      </c>
      <c r="V579" s="1">
        <v>42.03</v>
      </c>
      <c r="W579" s="1">
        <v>0.36</v>
      </c>
      <c r="X579" s="1">
        <v>2.4500000000000002</v>
      </c>
      <c r="Y579" s="1">
        <v>28.37</v>
      </c>
      <c r="Z579" s="1">
        <v>26.789999999999992</v>
      </c>
      <c r="AA579" s="1">
        <v>579</v>
      </c>
      <c r="AB579" s="1">
        <v>1341401.97</v>
      </c>
      <c r="AC579" s="1">
        <v>455</v>
      </c>
      <c r="AD579" s="1">
        <v>35936</v>
      </c>
      <c r="AE579" s="1">
        <v>1.3</v>
      </c>
      <c r="AF579" s="1">
        <v>2887.69</v>
      </c>
      <c r="AG579" s="1">
        <v>13.138989499999999</v>
      </c>
      <c r="AH579" s="1">
        <v>4.3</v>
      </c>
      <c r="AI579" s="1" t="s">
        <v>4407</v>
      </c>
      <c r="AJ579" s="1" t="s">
        <v>3577</v>
      </c>
    </row>
    <row r="580" spans="1:36" x14ac:dyDescent="0.25">
      <c r="A580" s="2" t="s">
        <v>574</v>
      </c>
      <c r="B580" s="3" t="s">
        <v>5467</v>
      </c>
      <c r="C580" s="3">
        <v>14.4</v>
      </c>
      <c r="D580" s="3">
        <v>0.1</v>
      </c>
      <c r="E580" s="3">
        <v>0.35</v>
      </c>
      <c r="F580" s="1">
        <f>IF(INDEX(董監!D:D,H580)=0,INDEX(董監!C:C,H580),INDEX(董監!D:D,H580))</f>
        <v>12.34</v>
      </c>
      <c r="G580" s="1">
        <f t="shared" si="32"/>
        <v>72.81</v>
      </c>
      <c r="H580" s="1">
        <f>MATCH(持股比率!A580,董監!A:A,0)</f>
        <v>580</v>
      </c>
      <c r="I580" s="3">
        <v>2313901.38</v>
      </c>
      <c r="J580" s="3">
        <v>-1788</v>
      </c>
      <c r="K580" s="28">
        <f t="shared" si="33"/>
        <v>168475</v>
      </c>
      <c r="L580" s="27">
        <f t="shared" si="34"/>
        <v>-1.1000000000000001</v>
      </c>
      <c r="M580" s="3">
        <v>75.540000000000006</v>
      </c>
      <c r="N580" s="29">
        <f t="shared" si="35"/>
        <v>-1.3506552000000003</v>
      </c>
      <c r="O580" s="3">
        <v>1.45</v>
      </c>
      <c r="P580" s="3" t="str">
        <f ca="1">IF(COUNTIF(股期對照!A:A,持股比率!B580)=2,B580&amp;"-m",IF(COUNTIF(股期對照!A:A,持股比率!B580)=1,B580&amp;"-F",B580))</f>
        <v>華立</v>
      </c>
      <c r="Q580" s="3" t="s">
        <v>6662</v>
      </c>
      <c r="T580" s="1" t="s">
        <v>574</v>
      </c>
      <c r="U580" s="1" t="s">
        <v>2336</v>
      </c>
      <c r="V580" s="1">
        <v>14.4</v>
      </c>
      <c r="W580" s="1">
        <v>0.1</v>
      </c>
      <c r="X580" s="1">
        <v>0.35</v>
      </c>
      <c r="Y580" s="1">
        <v>12.34</v>
      </c>
      <c r="Z580" s="1">
        <v>72.81</v>
      </c>
      <c r="AA580" s="1">
        <v>580</v>
      </c>
      <c r="AB580" s="1">
        <v>2313901.38</v>
      </c>
      <c r="AC580" s="1">
        <v>-1788</v>
      </c>
      <c r="AD580" s="1">
        <v>168475</v>
      </c>
      <c r="AE580" s="1">
        <v>-1.1000000000000001</v>
      </c>
      <c r="AF580" s="1">
        <v>75.540000000000006</v>
      </c>
      <c r="AG580" s="1">
        <v>-1.3506552000000003</v>
      </c>
      <c r="AH580" s="1">
        <v>1.45</v>
      </c>
      <c r="AI580" s="1" t="s">
        <v>2336</v>
      </c>
      <c r="AJ580" s="1" t="s">
        <v>3528</v>
      </c>
    </row>
    <row r="581" spans="1:36" x14ac:dyDescent="0.25">
      <c r="A581" s="2" t="s">
        <v>575</v>
      </c>
      <c r="B581" s="3" t="s">
        <v>5468</v>
      </c>
      <c r="C581" s="3">
        <v>0.89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86.71</v>
      </c>
      <c r="H581" s="1">
        <f>MATCH(持股比率!A581,董監!A:A,0)</f>
        <v>581</v>
      </c>
      <c r="I581" s="3">
        <v>1127192.51</v>
      </c>
      <c r="J581" s="3">
        <v>232</v>
      </c>
      <c r="K581" s="28">
        <f t="shared" si="33"/>
        <v>97739</v>
      </c>
      <c r="L581" s="27">
        <f t="shared" si="34"/>
        <v>0.2</v>
      </c>
      <c r="M581" s="3">
        <v>7.47</v>
      </c>
      <c r="N581" s="29">
        <f t="shared" si="35"/>
        <v>1.7330399999999999E-2</v>
      </c>
      <c r="O581" s="3">
        <v>0.63</v>
      </c>
      <c r="P581" s="3" t="str">
        <f ca="1">IF(COUNTIF(股期對照!A:A,持股比率!B581)=2,B581&amp;"-m",IF(COUNTIF(股期對照!A:A,持股比率!B581)=1,B581&amp;"-F",B581))</f>
        <v>今皓</v>
      </c>
      <c r="Q581" s="3" t="s">
        <v>4771</v>
      </c>
      <c r="T581" s="1" t="s">
        <v>575</v>
      </c>
      <c r="U581" s="1" t="s">
        <v>2337</v>
      </c>
      <c r="V581" s="1">
        <v>0.89</v>
      </c>
      <c r="W581" s="1">
        <v>0.03</v>
      </c>
      <c r="X581" s="1">
        <v>0.39</v>
      </c>
      <c r="Y581" s="1">
        <v>11.98</v>
      </c>
      <c r="Z581" s="1">
        <v>86.71</v>
      </c>
      <c r="AA581" s="1">
        <v>581</v>
      </c>
      <c r="AB581" s="1">
        <v>1127192.51</v>
      </c>
      <c r="AC581" s="1">
        <v>232</v>
      </c>
      <c r="AD581" s="1">
        <v>97739</v>
      </c>
      <c r="AE581" s="1">
        <v>0.2</v>
      </c>
      <c r="AF581" s="1">
        <v>7.47</v>
      </c>
      <c r="AG581" s="1">
        <v>1.7330399999999999E-2</v>
      </c>
      <c r="AH581" s="1">
        <v>0.63</v>
      </c>
      <c r="AI581" s="1" t="s">
        <v>2337</v>
      </c>
      <c r="AJ581" s="1" t="s">
        <v>3529</v>
      </c>
    </row>
    <row r="582" spans="1:36" x14ac:dyDescent="0.25">
      <c r="A582" s="2" t="s">
        <v>576</v>
      </c>
      <c r="B582" s="3" t="s">
        <v>5469</v>
      </c>
      <c r="C582" s="3">
        <v>2.09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77.06</v>
      </c>
      <c r="H582" s="1">
        <f>MATCH(持股比率!A582,董監!A:A,0)</f>
        <v>582</v>
      </c>
      <c r="I582" s="3">
        <v>1559350.18</v>
      </c>
      <c r="J582" s="3">
        <v>-484</v>
      </c>
      <c r="K582" s="28">
        <f t="shared" si="33"/>
        <v>120164</v>
      </c>
      <c r="L582" s="27">
        <f t="shared" si="34"/>
        <v>-0.4</v>
      </c>
      <c r="M582" s="3">
        <v>12.8</v>
      </c>
      <c r="N582" s="29">
        <f t="shared" si="35"/>
        <v>-6.1952000000000007E-2</v>
      </c>
      <c r="O582" s="3">
        <v>-2.94</v>
      </c>
      <c r="P582" s="3" t="str">
        <f ca="1">IF(COUNTIF(股期對照!A:A,持股比率!B582)=2,B582&amp;"-m",IF(COUNTIF(股期對照!A:A,持股比率!B582)=1,B582&amp;"-F",B582))</f>
        <v>晟銘電</v>
      </c>
      <c r="Q582" s="3" t="s">
        <v>6663</v>
      </c>
      <c r="T582" s="1" t="s">
        <v>576</v>
      </c>
      <c r="U582" s="1" t="s">
        <v>2338</v>
      </c>
      <c r="V582" s="1">
        <v>2.09</v>
      </c>
      <c r="W582" s="1">
        <v>0</v>
      </c>
      <c r="X582" s="1">
        <v>0.04</v>
      </c>
      <c r="Y582" s="1">
        <v>20.81</v>
      </c>
      <c r="Z582" s="1">
        <v>77.06</v>
      </c>
      <c r="AA582" s="1">
        <v>582</v>
      </c>
      <c r="AB582" s="1">
        <v>1559350.18</v>
      </c>
      <c r="AC582" s="1">
        <v>-484</v>
      </c>
      <c r="AD582" s="1">
        <v>120164</v>
      </c>
      <c r="AE582" s="1">
        <v>-0.4</v>
      </c>
      <c r="AF582" s="1">
        <v>12.8</v>
      </c>
      <c r="AG582" s="1">
        <v>-6.1952000000000007E-2</v>
      </c>
      <c r="AH582" s="1">
        <v>-2.94</v>
      </c>
      <c r="AI582" s="1" t="s">
        <v>2338</v>
      </c>
      <c r="AJ582" s="1" t="s">
        <v>3556</v>
      </c>
    </row>
    <row r="583" spans="1:36" x14ac:dyDescent="0.25">
      <c r="A583" s="2" t="s">
        <v>577</v>
      </c>
      <c r="B583" s="3" t="s">
        <v>5470</v>
      </c>
      <c r="C583" s="3">
        <v>12.56</v>
      </c>
      <c r="D583" s="3">
        <v>1.79</v>
      </c>
      <c r="E583" s="3">
        <v>1.38</v>
      </c>
      <c r="F583" s="1">
        <f>IF(INDEX(董監!D:D,H583)=0,INDEX(董監!C:C,H583),INDEX(董監!D:D,H583))</f>
        <v>10.46</v>
      </c>
      <c r="G583" s="1">
        <f t="shared" ref="G583:G646" si="36">100-SUM(C583:F583)</f>
        <v>73.81</v>
      </c>
      <c r="H583" s="1">
        <f>MATCH(持股比率!A583,董監!A:A,0)</f>
        <v>583</v>
      </c>
      <c r="I583" s="3">
        <v>1610801.24</v>
      </c>
      <c r="J583" s="3">
        <v>3921</v>
      </c>
      <c r="K583" s="28">
        <f t="shared" ref="K583:K646" si="37">ROUND((I583/10)*(G583/100),0)</f>
        <v>118893</v>
      </c>
      <c r="L583" s="27">
        <f t="shared" ref="L583:L646" si="38">ROUND(J583/K583*100,1)</f>
        <v>3.3</v>
      </c>
      <c r="M583" s="3">
        <v>110.15</v>
      </c>
      <c r="N583" s="29">
        <f t="shared" ref="N583:N646" si="39">M583*J583/100000</f>
        <v>4.3189815000000005</v>
      </c>
      <c r="O583" s="3">
        <v>18.36</v>
      </c>
      <c r="P583" s="3" t="str">
        <f ca="1">IF(COUNTIF(股期對照!A:A,持股比率!B583)=2,B583&amp;"-m",IF(COUNTIF(股期對照!A:A,持股比率!B583)=1,B583&amp;"-F",B583))</f>
        <v>聯陽</v>
      </c>
      <c r="Q583" s="3" t="s">
        <v>4763</v>
      </c>
      <c r="T583" s="1" t="s">
        <v>577</v>
      </c>
      <c r="U583" s="1" t="s">
        <v>2339</v>
      </c>
      <c r="V583" s="1">
        <v>12.56</v>
      </c>
      <c r="W583" s="1">
        <v>1.79</v>
      </c>
      <c r="X583" s="1">
        <v>1.38</v>
      </c>
      <c r="Y583" s="1">
        <v>10.46</v>
      </c>
      <c r="Z583" s="1">
        <v>73.81</v>
      </c>
      <c r="AA583" s="1">
        <v>583</v>
      </c>
      <c r="AB583" s="1">
        <v>1610801.24</v>
      </c>
      <c r="AC583" s="1">
        <v>3921</v>
      </c>
      <c r="AD583" s="1">
        <v>118893</v>
      </c>
      <c r="AE583" s="1">
        <v>3.3</v>
      </c>
      <c r="AF583" s="1">
        <v>110.15</v>
      </c>
      <c r="AG583" s="1">
        <v>4.3189815000000005</v>
      </c>
      <c r="AH583" s="1">
        <v>18.36</v>
      </c>
      <c r="AI583" s="1" t="s">
        <v>2339</v>
      </c>
      <c r="AJ583" s="1" t="s">
        <v>3560</v>
      </c>
    </row>
    <row r="584" spans="1:36" x14ac:dyDescent="0.25">
      <c r="A584" s="2" t="s">
        <v>578</v>
      </c>
      <c r="B584" s="3" t="s">
        <v>4633</v>
      </c>
      <c r="C584" s="3">
        <v>12.83</v>
      </c>
      <c r="D584" s="3">
        <v>0.01</v>
      </c>
      <c r="E584" s="3">
        <v>0.02</v>
      </c>
      <c r="F584" s="1">
        <f>IF(INDEX(董監!D:D,H584)=0,INDEX(董監!C:C,H584),INDEX(董監!D:D,H584))</f>
        <v>23.58</v>
      </c>
      <c r="G584" s="1">
        <f t="shared" si="36"/>
        <v>63.56</v>
      </c>
      <c r="H584" s="1">
        <f>MATCH(持股比率!A584,董監!A:A,0)</f>
        <v>584</v>
      </c>
      <c r="I584" s="3">
        <v>1872619.5</v>
      </c>
      <c r="J584" s="3">
        <v>-754</v>
      </c>
      <c r="K584" s="28">
        <f t="shared" si="37"/>
        <v>119024</v>
      </c>
      <c r="L584" s="27">
        <f t="shared" si="38"/>
        <v>-0.6</v>
      </c>
      <c r="M584" s="3">
        <v>41.93</v>
      </c>
      <c r="N584" s="29">
        <f t="shared" si="39"/>
        <v>-0.31615219999999999</v>
      </c>
      <c r="O584" s="3">
        <v>-5.51</v>
      </c>
      <c r="P584" s="3" t="str">
        <f ca="1">IF(COUNTIF(股期對照!A:A,持股比率!B584)=2,B584&amp;"-m",IF(COUNTIF(股期對照!A:A,持股比率!B584)=1,B584&amp;"-F",B584))</f>
        <v>全漢</v>
      </c>
      <c r="Q584" s="3" t="s">
        <v>4576</v>
      </c>
      <c r="T584" s="1" t="s">
        <v>578</v>
      </c>
      <c r="U584" s="1" t="s">
        <v>2340</v>
      </c>
      <c r="V584" s="1">
        <v>12.83</v>
      </c>
      <c r="W584" s="1">
        <v>0.01</v>
      </c>
      <c r="X584" s="1">
        <v>0.02</v>
      </c>
      <c r="Y584" s="1">
        <v>23.58</v>
      </c>
      <c r="Z584" s="1">
        <v>63.56</v>
      </c>
      <c r="AA584" s="1">
        <v>584</v>
      </c>
      <c r="AB584" s="1">
        <v>1872619.5</v>
      </c>
      <c r="AC584" s="1">
        <v>-754</v>
      </c>
      <c r="AD584" s="1">
        <v>119024</v>
      </c>
      <c r="AE584" s="1">
        <v>-0.6</v>
      </c>
      <c r="AF584" s="1">
        <v>41.93</v>
      </c>
      <c r="AG584" s="1">
        <v>-0.31615219999999999</v>
      </c>
      <c r="AH584" s="1">
        <v>-5.51</v>
      </c>
      <c r="AI584" s="1" t="s">
        <v>2340</v>
      </c>
      <c r="AJ584" s="1" t="s">
        <v>3524</v>
      </c>
    </row>
    <row r="585" spans="1:36" x14ac:dyDescent="0.25">
      <c r="A585" s="2" t="s">
        <v>579</v>
      </c>
      <c r="B585" s="3" t="s">
        <v>5471</v>
      </c>
      <c r="C585" s="3">
        <v>1.44</v>
      </c>
      <c r="D585" s="3">
        <v>0.02</v>
      </c>
      <c r="E585" s="3">
        <v>0.06</v>
      </c>
      <c r="F585" s="1">
        <f>IF(INDEX(董監!D:D,H585)=0,INDEX(董監!C:C,H585),INDEX(董監!D:D,H585))</f>
        <v>63.8</v>
      </c>
      <c r="G585" s="1">
        <f t="shared" si="36"/>
        <v>34.680000000000007</v>
      </c>
      <c r="H585" s="1">
        <f>MATCH(持股比率!A585,董監!A:A,0)</f>
        <v>585</v>
      </c>
      <c r="I585" s="3">
        <v>2800687.9</v>
      </c>
      <c r="J585" s="3">
        <v>141</v>
      </c>
      <c r="K585" s="28">
        <f t="shared" si="37"/>
        <v>97128</v>
      </c>
      <c r="L585" s="27">
        <f t="shared" si="38"/>
        <v>0.1</v>
      </c>
      <c r="M585" s="3">
        <v>62.32</v>
      </c>
      <c r="N585" s="29">
        <f t="shared" si="39"/>
        <v>8.787120000000001E-2</v>
      </c>
      <c r="O585" s="3">
        <v>2.4500000000000002</v>
      </c>
      <c r="P585" s="3" t="str">
        <f ca="1">IF(COUNTIF(股期對照!A:A,持股比率!B585)=2,B585&amp;"-m",IF(COUNTIF(股期對照!A:A,持股比率!B585)=1,B585&amp;"-F",B585))</f>
        <v>嘉晶</v>
      </c>
      <c r="Q585" s="3" t="s">
        <v>6664</v>
      </c>
      <c r="T585" s="1" t="s">
        <v>579</v>
      </c>
      <c r="U585" s="1" t="s">
        <v>2341</v>
      </c>
      <c r="V585" s="1">
        <v>1.44</v>
      </c>
      <c r="W585" s="1">
        <v>0.02</v>
      </c>
      <c r="X585" s="1">
        <v>0.06</v>
      </c>
      <c r="Y585" s="1">
        <v>63.8</v>
      </c>
      <c r="Z585" s="1">
        <v>34.680000000000007</v>
      </c>
      <c r="AA585" s="1">
        <v>585</v>
      </c>
      <c r="AB585" s="1">
        <v>2800687.9</v>
      </c>
      <c r="AC585" s="1">
        <v>141</v>
      </c>
      <c r="AD585" s="1">
        <v>97128</v>
      </c>
      <c r="AE585" s="1">
        <v>0.1</v>
      </c>
      <c r="AF585" s="1">
        <v>62.32</v>
      </c>
      <c r="AG585" s="1">
        <v>8.787120000000001E-2</v>
      </c>
      <c r="AH585" s="1">
        <v>2.4500000000000002</v>
      </c>
      <c r="AI585" s="1" t="s">
        <v>2341</v>
      </c>
      <c r="AJ585" s="1" t="s">
        <v>3552</v>
      </c>
    </row>
    <row r="586" spans="1:36" x14ac:dyDescent="0.25">
      <c r="A586" s="2" t="s">
        <v>580</v>
      </c>
      <c r="B586" s="3" t="s">
        <v>5472</v>
      </c>
      <c r="C586" s="3">
        <v>34.17</v>
      </c>
      <c r="D586" s="3">
        <v>4.1500000000000004</v>
      </c>
      <c r="E586" s="3">
        <v>1</v>
      </c>
      <c r="F586" s="1">
        <f>IF(INDEX(董監!D:D,H586)=0,INDEX(董監!C:C,H586),INDEX(董監!D:D,H586))</f>
        <v>17.39</v>
      </c>
      <c r="G586" s="1">
        <f t="shared" si="36"/>
        <v>43.29</v>
      </c>
      <c r="H586" s="1">
        <f>MATCH(持股比率!A586,董監!A:A,0)</f>
        <v>586</v>
      </c>
      <c r="I586" s="3">
        <v>3533101.57</v>
      </c>
      <c r="J586" s="3">
        <v>6274</v>
      </c>
      <c r="K586" s="28">
        <f t="shared" si="37"/>
        <v>152948</v>
      </c>
      <c r="L586" s="27">
        <f t="shared" si="38"/>
        <v>4.0999999999999996</v>
      </c>
      <c r="M586" s="3">
        <v>63.7</v>
      </c>
      <c r="N586" s="29">
        <f t="shared" si="39"/>
        <v>3.9965380000000006</v>
      </c>
      <c r="O586" s="3">
        <v>12.23</v>
      </c>
      <c r="P586" s="3" t="str">
        <f ca="1">IF(COUNTIF(股期對照!A:A,持股比率!B586)=2,B586&amp;"-m",IF(COUNTIF(股期對照!A:A,持股比率!B586)=1,B586&amp;"-F",B586))</f>
        <v>奇鋐</v>
      </c>
      <c r="Q586" s="3" t="s">
        <v>6665</v>
      </c>
      <c r="T586" s="1" t="s">
        <v>580</v>
      </c>
      <c r="U586" s="1" t="s">
        <v>2342</v>
      </c>
      <c r="V586" s="1">
        <v>34.17</v>
      </c>
      <c r="W586" s="1">
        <v>4.1500000000000004</v>
      </c>
      <c r="X586" s="1">
        <v>1</v>
      </c>
      <c r="Y586" s="1">
        <v>17.39</v>
      </c>
      <c r="Z586" s="1">
        <v>43.29</v>
      </c>
      <c r="AA586" s="1">
        <v>586</v>
      </c>
      <c r="AB586" s="1">
        <v>3533101.57</v>
      </c>
      <c r="AC586" s="1">
        <v>6274</v>
      </c>
      <c r="AD586" s="1">
        <v>152948</v>
      </c>
      <c r="AE586" s="1">
        <v>4.0999999999999996</v>
      </c>
      <c r="AF586" s="1">
        <v>63.7</v>
      </c>
      <c r="AG586" s="1">
        <v>3.9965380000000006</v>
      </c>
      <c r="AH586" s="1">
        <v>12.23</v>
      </c>
      <c r="AI586" s="1" t="s">
        <v>2342</v>
      </c>
      <c r="AJ586" s="1" t="s">
        <v>3521</v>
      </c>
    </row>
    <row r="587" spans="1:36" x14ac:dyDescent="0.25">
      <c r="A587" s="2" t="s">
        <v>581</v>
      </c>
      <c r="B587" s="3" t="s">
        <v>5473</v>
      </c>
      <c r="C587" s="3">
        <v>0.3</v>
      </c>
      <c r="D587" s="3">
        <v>0</v>
      </c>
      <c r="E587" s="3">
        <v>0.05</v>
      </c>
      <c r="F587" s="1">
        <f>IF(INDEX(董監!D:D,H587)=0,INDEX(董監!C:C,H587),INDEX(董監!D:D,H587))</f>
        <v>7.37</v>
      </c>
      <c r="G587" s="1">
        <f t="shared" si="36"/>
        <v>92.28</v>
      </c>
      <c r="H587" s="1">
        <f>MATCH(持股比率!A587,董監!A:A,0)</f>
        <v>587</v>
      </c>
      <c r="I587" s="3">
        <v>731471.32</v>
      </c>
      <c r="J587" s="3">
        <v>52</v>
      </c>
      <c r="K587" s="28">
        <f t="shared" si="37"/>
        <v>67500</v>
      </c>
      <c r="L587" s="27">
        <f t="shared" si="38"/>
        <v>0.1</v>
      </c>
      <c r="M587" s="3">
        <v>16.05</v>
      </c>
      <c r="N587" s="29">
        <f t="shared" si="39"/>
        <v>8.346000000000001E-3</v>
      </c>
      <c r="O587" s="3">
        <v>-5.17</v>
      </c>
      <c r="P587" s="3" t="str">
        <f ca="1">IF(COUNTIF(股期對照!A:A,持股比率!B587)=2,B587&amp;"-m",IF(COUNTIF(股期對照!A:A,持股比率!B587)=1,B587&amp;"-F",B587))</f>
        <v>同開</v>
      </c>
      <c r="Q587" s="3" t="s">
        <v>4762</v>
      </c>
      <c r="T587" s="1" t="s">
        <v>581</v>
      </c>
      <c r="U587" s="1" t="s">
        <v>2343</v>
      </c>
      <c r="V587" s="1">
        <v>0.3</v>
      </c>
      <c r="W587" s="1">
        <v>0</v>
      </c>
      <c r="X587" s="1">
        <v>0.05</v>
      </c>
      <c r="Y587" s="1">
        <v>7.37</v>
      </c>
      <c r="Z587" s="1">
        <v>92.28</v>
      </c>
      <c r="AA587" s="1">
        <v>587</v>
      </c>
      <c r="AB587" s="1">
        <v>731471.32</v>
      </c>
      <c r="AC587" s="1">
        <v>52</v>
      </c>
      <c r="AD587" s="1">
        <v>67500</v>
      </c>
      <c r="AE587" s="1">
        <v>0.1</v>
      </c>
      <c r="AF587" s="1">
        <v>16.05</v>
      </c>
      <c r="AG587" s="1">
        <v>8.346000000000001E-3</v>
      </c>
      <c r="AH587" s="1">
        <v>-5.17</v>
      </c>
      <c r="AI587" s="1" t="s">
        <v>2343</v>
      </c>
      <c r="AJ587" s="1" t="s">
        <v>3559</v>
      </c>
    </row>
    <row r="588" spans="1:36" x14ac:dyDescent="0.25">
      <c r="A588" s="2" t="s">
        <v>582</v>
      </c>
      <c r="B588" s="3" t="s">
        <v>4634</v>
      </c>
      <c r="C588" s="3">
        <v>10.82</v>
      </c>
      <c r="D588" s="3">
        <v>0.01</v>
      </c>
      <c r="E588" s="3">
        <v>1.08</v>
      </c>
      <c r="F588" s="1">
        <f>IF(INDEX(董監!D:D,H588)=0,INDEX(董監!C:C,H588),INDEX(董監!D:D,H588))</f>
        <v>7.25</v>
      </c>
      <c r="G588" s="1">
        <f t="shared" si="36"/>
        <v>80.84</v>
      </c>
      <c r="H588" s="1">
        <f>MATCH(持股比率!A588,董監!A:A,0)</f>
        <v>588</v>
      </c>
      <c r="I588" s="3">
        <v>2810839.01</v>
      </c>
      <c r="J588" s="3">
        <v>5557</v>
      </c>
      <c r="K588" s="28">
        <f t="shared" si="37"/>
        <v>227228</v>
      </c>
      <c r="L588" s="27">
        <f t="shared" si="38"/>
        <v>2.4</v>
      </c>
      <c r="M588" s="3">
        <v>75.52</v>
      </c>
      <c r="N588" s="29">
        <f t="shared" si="39"/>
        <v>4.1966463999999997</v>
      </c>
      <c r="O588" s="3">
        <v>4.6399999999999997</v>
      </c>
      <c r="P588" s="3" t="str">
        <f ca="1">IF(COUNTIF(股期對照!A:A,持股比率!B588)=2,B588&amp;"-m",IF(COUNTIF(股期對照!A:A,持股比率!B588)=1,B588&amp;"-F",B588))</f>
        <v>亞光-F</v>
      </c>
      <c r="Q588" s="3" t="s">
        <v>4778</v>
      </c>
      <c r="T588" s="1" t="s">
        <v>582</v>
      </c>
      <c r="U588" s="1" t="s">
        <v>2344</v>
      </c>
      <c r="V588" s="1">
        <v>10.82</v>
      </c>
      <c r="W588" s="1">
        <v>0.01</v>
      </c>
      <c r="X588" s="1">
        <v>1.08</v>
      </c>
      <c r="Y588" s="1">
        <v>7.25</v>
      </c>
      <c r="Z588" s="1">
        <v>80.84</v>
      </c>
      <c r="AA588" s="1">
        <v>588</v>
      </c>
      <c r="AB588" s="1">
        <v>2810839.01</v>
      </c>
      <c r="AC588" s="1">
        <v>5557</v>
      </c>
      <c r="AD588" s="1">
        <v>227228</v>
      </c>
      <c r="AE588" s="1">
        <v>2.4</v>
      </c>
      <c r="AF588" s="1">
        <v>75.52</v>
      </c>
      <c r="AG588" s="1">
        <v>4.1966463999999997</v>
      </c>
      <c r="AH588" s="1">
        <v>4.6399999999999997</v>
      </c>
      <c r="AI588" s="1" t="s">
        <v>4408</v>
      </c>
      <c r="AJ588" s="1" t="s">
        <v>3577</v>
      </c>
    </row>
    <row r="589" spans="1:36" x14ac:dyDescent="0.25">
      <c r="A589" s="2" t="s">
        <v>583</v>
      </c>
      <c r="B589" s="3" t="s">
        <v>5474</v>
      </c>
      <c r="C589" s="3">
        <v>5.68</v>
      </c>
      <c r="D589" s="3">
        <v>0.02</v>
      </c>
      <c r="E589" s="3">
        <v>0.02</v>
      </c>
      <c r="F589" s="1">
        <f>IF(INDEX(董監!D:D,H589)=0,INDEX(董監!C:C,H589),INDEX(董監!D:D,H589))</f>
        <v>27.36</v>
      </c>
      <c r="G589" s="1">
        <f t="shared" si="36"/>
        <v>66.92</v>
      </c>
      <c r="H589" s="1">
        <f>MATCH(持股比率!A589,董監!A:A,0)</f>
        <v>589</v>
      </c>
      <c r="I589" s="3">
        <v>940000</v>
      </c>
      <c r="J589" s="3">
        <v>477</v>
      </c>
      <c r="K589" s="28">
        <f t="shared" si="37"/>
        <v>62905</v>
      </c>
      <c r="L589" s="27">
        <f t="shared" si="38"/>
        <v>0.8</v>
      </c>
      <c r="M589" s="3">
        <v>19.899999999999999</v>
      </c>
      <c r="N589" s="29">
        <f t="shared" si="39"/>
        <v>9.4922999999999993E-2</v>
      </c>
      <c r="O589" s="3">
        <v>-9.4700000000000006</v>
      </c>
      <c r="P589" s="3" t="str">
        <f ca="1">IF(COUNTIF(股期對照!A:A,持股比率!B589)=2,B589&amp;"-m",IF(COUNTIF(股期對照!A:A,持股比率!B589)=1,B589&amp;"-F",B589))</f>
        <v>鴻名</v>
      </c>
      <c r="Q589" s="3" t="s">
        <v>4771</v>
      </c>
      <c r="T589" s="1" t="s">
        <v>583</v>
      </c>
      <c r="U589" s="1" t="s">
        <v>2345</v>
      </c>
      <c r="V589" s="1">
        <v>5.68</v>
      </c>
      <c r="W589" s="1">
        <v>0.02</v>
      </c>
      <c r="X589" s="1">
        <v>0.02</v>
      </c>
      <c r="Y589" s="1">
        <v>27.36</v>
      </c>
      <c r="Z589" s="1">
        <v>66.92</v>
      </c>
      <c r="AA589" s="1">
        <v>589</v>
      </c>
      <c r="AB589" s="1">
        <v>940000</v>
      </c>
      <c r="AC589" s="1">
        <v>477</v>
      </c>
      <c r="AD589" s="1">
        <v>62905</v>
      </c>
      <c r="AE589" s="1">
        <v>0.8</v>
      </c>
      <c r="AF589" s="1">
        <v>19.899999999999999</v>
      </c>
      <c r="AG589" s="1">
        <v>9.4922999999999993E-2</v>
      </c>
      <c r="AH589" s="1">
        <v>-9.4700000000000006</v>
      </c>
      <c r="AI589" s="1" t="s">
        <v>2345</v>
      </c>
      <c r="AJ589" s="1" t="s">
        <v>3529</v>
      </c>
    </row>
    <row r="590" spans="1:36" x14ac:dyDescent="0.25">
      <c r="A590" s="2" t="s">
        <v>584</v>
      </c>
      <c r="B590" s="3" t="s">
        <v>5475</v>
      </c>
      <c r="C590" s="3">
        <v>19.97</v>
      </c>
      <c r="D590" s="3">
        <v>0</v>
      </c>
      <c r="E590" s="3">
        <v>0.04</v>
      </c>
      <c r="F590" s="1">
        <f>IF(INDEX(董監!D:D,H590)=0,INDEX(董監!C:C,H590),INDEX(董監!D:D,H590))</f>
        <v>14.9</v>
      </c>
      <c r="G590" s="1">
        <f t="shared" si="36"/>
        <v>65.09</v>
      </c>
      <c r="H590" s="1">
        <f>MATCH(持股比率!A590,董監!A:A,0)</f>
        <v>590</v>
      </c>
      <c r="I590" s="3">
        <v>1765977.9</v>
      </c>
      <c r="J590" s="3">
        <v>-228</v>
      </c>
      <c r="K590" s="28">
        <f t="shared" si="37"/>
        <v>114948</v>
      </c>
      <c r="L590" s="27">
        <f t="shared" si="38"/>
        <v>-0.2</v>
      </c>
      <c r="M590" s="3">
        <v>48.33</v>
      </c>
      <c r="N590" s="29">
        <f t="shared" si="39"/>
        <v>-0.1101924</v>
      </c>
      <c r="O590" s="3">
        <v>0</v>
      </c>
      <c r="P590" s="3" t="str">
        <f ca="1">IF(COUNTIF(股期對照!A:A,持股比率!B590)=2,B590&amp;"-m",IF(COUNTIF(股期對照!A:A,持股比率!B590)=1,B590&amp;"-F",B590))</f>
        <v>威強電</v>
      </c>
      <c r="Q590" s="3" t="s">
        <v>6666</v>
      </c>
      <c r="T590" s="1" t="s">
        <v>584</v>
      </c>
      <c r="U590" s="1" t="s">
        <v>2346</v>
      </c>
      <c r="V590" s="1">
        <v>19.97</v>
      </c>
      <c r="W590" s="1">
        <v>0</v>
      </c>
      <c r="X590" s="1">
        <v>0.04</v>
      </c>
      <c r="Y590" s="1">
        <v>14.9</v>
      </c>
      <c r="Z590" s="1">
        <v>65.09</v>
      </c>
      <c r="AA590" s="1">
        <v>590</v>
      </c>
      <c r="AB590" s="1">
        <v>1765977.9</v>
      </c>
      <c r="AC590" s="1">
        <v>-228</v>
      </c>
      <c r="AD590" s="1">
        <v>114948</v>
      </c>
      <c r="AE590" s="1">
        <v>-0.2</v>
      </c>
      <c r="AF590" s="1">
        <v>48.33</v>
      </c>
      <c r="AG590" s="1">
        <v>-0.1101924</v>
      </c>
      <c r="AH590" s="1">
        <v>0</v>
      </c>
      <c r="AI590" s="1" t="s">
        <v>2346</v>
      </c>
      <c r="AJ590" s="1" t="s">
        <v>3563</v>
      </c>
    </row>
    <row r="591" spans="1:36" x14ac:dyDescent="0.25">
      <c r="A591" s="2" t="s">
        <v>585</v>
      </c>
      <c r="B591" s="3" t="s">
        <v>5476</v>
      </c>
      <c r="C591" s="3">
        <v>53.73</v>
      </c>
      <c r="D591" s="3">
        <v>2.0699999999999998</v>
      </c>
      <c r="E591" s="3">
        <v>0</v>
      </c>
      <c r="F591" s="1">
        <f>IF(INDEX(董監!D:D,H591)=0,INDEX(董監!C:C,H591),INDEX(董監!D:D,H591))</f>
        <v>8.76</v>
      </c>
      <c r="G591" s="1">
        <f t="shared" si="36"/>
        <v>35.44</v>
      </c>
      <c r="H591" s="1">
        <f>MATCH(持股比率!A591,董監!A:A,0)</f>
        <v>591</v>
      </c>
      <c r="I591" s="3">
        <v>2329370.7200000002</v>
      </c>
      <c r="J591" s="3">
        <v>900</v>
      </c>
      <c r="K591" s="28">
        <f t="shared" si="37"/>
        <v>82553</v>
      </c>
      <c r="L591" s="27">
        <f t="shared" si="38"/>
        <v>1.1000000000000001</v>
      </c>
      <c r="M591" s="3">
        <v>247.46</v>
      </c>
      <c r="N591" s="29">
        <f t="shared" si="39"/>
        <v>2.2271399999999999</v>
      </c>
      <c r="O591" s="3">
        <v>5.87</v>
      </c>
      <c r="P591" s="3" t="str">
        <f ca="1">IF(COUNTIF(股期對照!A:A,持股比率!B591)=2,B591&amp;"-m",IF(COUNTIF(股期對照!A:A,持股比率!B591)=1,B591&amp;"-F",B591))</f>
        <v>信邦</v>
      </c>
      <c r="Q591" s="3" t="s">
        <v>6594</v>
      </c>
      <c r="T591" s="1" t="s">
        <v>585</v>
      </c>
      <c r="U591" s="1" t="s">
        <v>2347</v>
      </c>
      <c r="V591" s="1">
        <v>53.73</v>
      </c>
      <c r="W591" s="1">
        <v>2.0699999999999998</v>
      </c>
      <c r="X591" s="1">
        <v>0</v>
      </c>
      <c r="Y591" s="1">
        <v>8.76</v>
      </c>
      <c r="Z591" s="1">
        <v>35.44</v>
      </c>
      <c r="AA591" s="1">
        <v>591</v>
      </c>
      <c r="AB591" s="1">
        <v>2329370.7200000002</v>
      </c>
      <c r="AC591" s="1">
        <v>900</v>
      </c>
      <c r="AD591" s="1">
        <v>82553</v>
      </c>
      <c r="AE591" s="1">
        <v>1.1000000000000001</v>
      </c>
      <c r="AF591" s="1">
        <v>247.46</v>
      </c>
      <c r="AG591" s="1">
        <v>2.2271399999999999</v>
      </c>
      <c r="AH591" s="1">
        <v>5.87</v>
      </c>
      <c r="AI591" s="1" t="s">
        <v>2347</v>
      </c>
      <c r="AJ591" s="1" t="s">
        <v>3529</v>
      </c>
    </row>
    <row r="592" spans="1:36" x14ac:dyDescent="0.25">
      <c r="A592" s="2" t="s">
        <v>586</v>
      </c>
      <c r="B592" s="3" t="s">
        <v>5477</v>
      </c>
      <c r="C592" s="3">
        <v>2.62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84.2</v>
      </c>
      <c r="H592" s="1">
        <f>MATCH(持股比率!A592,董監!A:A,0)</f>
        <v>592</v>
      </c>
      <c r="I592" s="3">
        <v>2771574.96</v>
      </c>
      <c r="J592" s="3">
        <v>1712</v>
      </c>
      <c r="K592" s="28">
        <f t="shared" si="37"/>
        <v>233367</v>
      </c>
      <c r="L592" s="27">
        <f t="shared" si="38"/>
        <v>0.7</v>
      </c>
      <c r="M592" s="3">
        <v>12.77</v>
      </c>
      <c r="N592" s="29">
        <f t="shared" si="39"/>
        <v>0.21862239999999997</v>
      </c>
      <c r="O592" s="3">
        <v>-1.81</v>
      </c>
      <c r="P592" s="3" t="str">
        <f ca="1">IF(COUNTIF(股期對照!A:A,持股比率!B592)=2,B592&amp;"-m",IF(COUNTIF(股期對照!A:A,持股比率!B592)=1,B592&amp;"-F",B592))</f>
        <v>憶聲</v>
      </c>
      <c r="Q592" s="3" t="s">
        <v>6601</v>
      </c>
      <c r="T592" s="1" t="s">
        <v>586</v>
      </c>
      <c r="U592" s="1" t="s">
        <v>2348</v>
      </c>
      <c r="V592" s="1">
        <v>2.62</v>
      </c>
      <c r="W592" s="1">
        <v>0.62</v>
      </c>
      <c r="X592" s="1">
        <v>0.01</v>
      </c>
      <c r="Y592" s="1">
        <v>12.55</v>
      </c>
      <c r="Z592" s="1">
        <v>84.2</v>
      </c>
      <c r="AA592" s="1">
        <v>592</v>
      </c>
      <c r="AB592" s="1">
        <v>2771574.96</v>
      </c>
      <c r="AC592" s="1">
        <v>1712</v>
      </c>
      <c r="AD592" s="1">
        <v>233367</v>
      </c>
      <c r="AE592" s="1">
        <v>0.7</v>
      </c>
      <c r="AF592" s="1">
        <v>12.77</v>
      </c>
      <c r="AG592" s="1">
        <v>0.21862239999999997</v>
      </c>
      <c r="AH592" s="1">
        <v>-1.81</v>
      </c>
      <c r="AI592" s="1" t="s">
        <v>2348</v>
      </c>
      <c r="AJ592" s="1" t="s">
        <v>3557</v>
      </c>
    </row>
    <row r="593" spans="1:36" x14ac:dyDescent="0.25">
      <c r="A593" s="2" t="s">
        <v>587</v>
      </c>
      <c r="B593" s="3" t="s">
        <v>5478</v>
      </c>
      <c r="C593" s="3">
        <v>9.57</v>
      </c>
      <c r="D593" s="3">
        <v>0.01</v>
      </c>
      <c r="E593" s="3">
        <v>0.33</v>
      </c>
      <c r="F593" s="1">
        <f>IF(INDEX(董監!D:D,H593)=0,INDEX(董監!C:C,H593),INDEX(董監!D:D,H593))</f>
        <v>13.84</v>
      </c>
      <c r="G593" s="1">
        <f t="shared" si="36"/>
        <v>76.25</v>
      </c>
      <c r="H593" s="1">
        <f>MATCH(持股比率!A593,董監!A:A,0)</f>
        <v>593</v>
      </c>
      <c r="I593" s="3">
        <v>709205.5</v>
      </c>
      <c r="J593" s="3">
        <v>4064</v>
      </c>
      <c r="K593" s="28">
        <f t="shared" si="37"/>
        <v>54077</v>
      </c>
      <c r="L593" s="27">
        <f t="shared" si="38"/>
        <v>7.5</v>
      </c>
      <c r="M593" s="3">
        <v>24.82</v>
      </c>
      <c r="N593" s="29">
        <f t="shared" si="39"/>
        <v>1.0086847999999999</v>
      </c>
      <c r="O593" s="3">
        <v>-3.89</v>
      </c>
      <c r="P593" s="3" t="str">
        <f ca="1">IF(COUNTIF(股期對照!A:A,持股比率!B593)=2,B593&amp;"-m",IF(COUNTIF(股期對照!A:A,持股比率!B593)=1,B593&amp;"-F",B593))</f>
        <v>星通</v>
      </c>
      <c r="Q593" s="3" t="s">
        <v>4753</v>
      </c>
      <c r="T593" s="1" t="s">
        <v>587</v>
      </c>
      <c r="U593" s="1" t="s">
        <v>2349</v>
      </c>
      <c r="V593" s="1">
        <v>9.57</v>
      </c>
      <c r="W593" s="1">
        <v>0.01</v>
      </c>
      <c r="X593" s="1">
        <v>0.33</v>
      </c>
      <c r="Y593" s="1">
        <v>13.84</v>
      </c>
      <c r="Z593" s="1">
        <v>76.25</v>
      </c>
      <c r="AA593" s="1">
        <v>593</v>
      </c>
      <c r="AB593" s="1">
        <v>709205.5</v>
      </c>
      <c r="AC593" s="1">
        <v>4064</v>
      </c>
      <c r="AD593" s="1">
        <v>54077</v>
      </c>
      <c r="AE593" s="1">
        <v>7.5</v>
      </c>
      <c r="AF593" s="1">
        <v>24.82</v>
      </c>
      <c r="AG593" s="1">
        <v>1.0086847999999999</v>
      </c>
      <c r="AH593" s="1">
        <v>-3.89</v>
      </c>
      <c r="AI593" s="1" t="s">
        <v>2349</v>
      </c>
      <c r="AJ593" s="1" t="s">
        <v>3546</v>
      </c>
    </row>
    <row r="594" spans="1:36" x14ac:dyDescent="0.25">
      <c r="A594" s="2" t="s">
        <v>588</v>
      </c>
      <c r="B594" s="3" t="s">
        <v>5479</v>
      </c>
      <c r="C594" s="3">
        <v>11.98</v>
      </c>
      <c r="D594" s="3">
        <v>1.7</v>
      </c>
      <c r="E594" s="3">
        <v>1.22</v>
      </c>
      <c r="F594" s="1">
        <f>IF(INDEX(董監!D:D,H594)=0,INDEX(董監!C:C,H594),INDEX(董監!D:D,H594))</f>
        <v>9.35</v>
      </c>
      <c r="G594" s="1">
        <f t="shared" si="36"/>
        <v>75.75</v>
      </c>
      <c r="H594" s="1">
        <f>MATCH(持股比率!A594,董監!A:A,0)</f>
        <v>594</v>
      </c>
      <c r="I594" s="3">
        <v>1579907.79</v>
      </c>
      <c r="J594" s="3">
        <v>-1786</v>
      </c>
      <c r="K594" s="28">
        <f t="shared" si="37"/>
        <v>119678</v>
      </c>
      <c r="L594" s="27">
        <f t="shared" si="38"/>
        <v>-1.5</v>
      </c>
      <c r="M594" s="3">
        <v>125</v>
      </c>
      <c r="N594" s="29">
        <f t="shared" si="39"/>
        <v>-2.2324999999999999</v>
      </c>
      <c r="O594" s="3">
        <v>1.94</v>
      </c>
      <c r="P594" s="3" t="str">
        <f ca="1">IF(COUNTIF(股期對照!A:A,持股比率!B594)=2,B594&amp;"-m",IF(COUNTIF(股期對照!A:A,持股比率!B594)=1,B594&amp;"-F",B594))</f>
        <v>禾伸堂</v>
      </c>
      <c r="Q594" s="3" t="s">
        <v>6667</v>
      </c>
      <c r="T594" s="1" t="s">
        <v>588</v>
      </c>
      <c r="U594" s="1" t="s">
        <v>2350</v>
      </c>
      <c r="V594" s="1">
        <v>11.98</v>
      </c>
      <c r="W594" s="1">
        <v>1.7</v>
      </c>
      <c r="X594" s="1">
        <v>1.22</v>
      </c>
      <c r="Y594" s="1">
        <v>9.35</v>
      </c>
      <c r="Z594" s="1">
        <v>75.75</v>
      </c>
      <c r="AA594" s="1">
        <v>594</v>
      </c>
      <c r="AB594" s="1">
        <v>1579907.79</v>
      </c>
      <c r="AC594" s="1">
        <v>-1786</v>
      </c>
      <c r="AD594" s="1">
        <v>119678</v>
      </c>
      <c r="AE594" s="1">
        <v>-1.5</v>
      </c>
      <c r="AF594" s="1">
        <v>125</v>
      </c>
      <c r="AG594" s="1">
        <v>-2.2324999999999999</v>
      </c>
      <c r="AH594" s="1">
        <v>1.94</v>
      </c>
      <c r="AI594" s="1" t="s">
        <v>2350</v>
      </c>
      <c r="AJ594" s="1" t="s">
        <v>3548</v>
      </c>
    </row>
    <row r="595" spans="1:36" x14ac:dyDescent="0.25">
      <c r="A595" s="2" t="s">
        <v>589</v>
      </c>
      <c r="B595" s="3" t="s">
        <v>5480</v>
      </c>
      <c r="C595" s="3">
        <v>5.91</v>
      </c>
      <c r="D595" s="3">
        <v>0</v>
      </c>
      <c r="E595" s="3">
        <v>0</v>
      </c>
      <c r="F595" s="1">
        <f>IF(INDEX(董監!D:D,H595)=0,INDEX(董監!C:C,H595),INDEX(董監!D:D,H595))</f>
        <v>19.43</v>
      </c>
      <c r="G595" s="1">
        <f t="shared" si="36"/>
        <v>74.66</v>
      </c>
      <c r="H595" s="1">
        <f>MATCH(持股比率!A595,董監!A:A,0)</f>
        <v>595</v>
      </c>
      <c r="I595" s="3">
        <v>988563.11</v>
      </c>
      <c r="J595" s="3">
        <v>-1284</v>
      </c>
      <c r="K595" s="28">
        <f t="shared" si="37"/>
        <v>73806</v>
      </c>
      <c r="L595" s="27">
        <f t="shared" si="38"/>
        <v>-1.7</v>
      </c>
      <c r="M595" s="3">
        <v>21.84</v>
      </c>
      <c r="N595" s="29">
        <f t="shared" si="39"/>
        <v>-0.2804256</v>
      </c>
      <c r="O595" s="3">
        <v>-3.52</v>
      </c>
      <c r="P595" s="3" t="str">
        <f ca="1">IF(COUNTIF(股期對照!A:A,持股比率!B595)=2,B595&amp;"-m",IF(COUNTIF(股期對照!A:A,持股比率!B595)=1,B595&amp;"-F",B595))</f>
        <v>盛達</v>
      </c>
      <c r="Q595" s="3" t="s">
        <v>4576</v>
      </c>
      <c r="T595" s="1" t="s">
        <v>589</v>
      </c>
      <c r="U595" s="1" t="s">
        <v>2351</v>
      </c>
      <c r="V595" s="1">
        <v>5.91</v>
      </c>
      <c r="W595" s="1">
        <v>0</v>
      </c>
      <c r="X595" s="1">
        <v>0</v>
      </c>
      <c r="Y595" s="1">
        <v>19.43</v>
      </c>
      <c r="Z595" s="1">
        <v>74.66</v>
      </c>
      <c r="AA595" s="1">
        <v>595</v>
      </c>
      <c r="AB595" s="1">
        <v>988563.11</v>
      </c>
      <c r="AC595" s="1">
        <v>-1284</v>
      </c>
      <c r="AD595" s="1">
        <v>73806</v>
      </c>
      <c r="AE595" s="1">
        <v>-1.7</v>
      </c>
      <c r="AF595" s="1">
        <v>21.84</v>
      </c>
      <c r="AG595" s="1">
        <v>-0.2804256</v>
      </c>
      <c r="AH595" s="1">
        <v>-3.52</v>
      </c>
      <c r="AI595" s="1" t="s">
        <v>2351</v>
      </c>
      <c r="AJ595" s="1" t="s">
        <v>3524</v>
      </c>
    </row>
    <row r="596" spans="1:36" x14ac:dyDescent="0.25">
      <c r="A596" s="2" t="s">
        <v>590</v>
      </c>
      <c r="B596" s="3" t="s">
        <v>5481</v>
      </c>
      <c r="C596" s="3">
        <v>8.31</v>
      </c>
      <c r="D596" s="3">
        <v>0</v>
      </c>
      <c r="E596" s="3">
        <v>0.03</v>
      </c>
      <c r="F596" s="1">
        <f>IF(INDEX(董監!D:D,H596)=0,INDEX(董監!C:C,H596),INDEX(董監!D:D,H596))</f>
        <v>12</v>
      </c>
      <c r="G596" s="1">
        <f t="shared" si="36"/>
        <v>79.66</v>
      </c>
      <c r="H596" s="1">
        <f>MATCH(持股比率!A596,董監!A:A,0)</f>
        <v>596</v>
      </c>
      <c r="I596" s="3">
        <v>2138248.64</v>
      </c>
      <c r="J596" s="3">
        <v>2513</v>
      </c>
      <c r="K596" s="28">
        <f t="shared" si="37"/>
        <v>170333</v>
      </c>
      <c r="L596" s="27">
        <f t="shared" si="38"/>
        <v>1.5</v>
      </c>
      <c r="M596" s="3">
        <v>27.43</v>
      </c>
      <c r="N596" s="29">
        <f t="shared" si="39"/>
        <v>0.68931589999999998</v>
      </c>
      <c r="O596" s="3">
        <v>-1.75</v>
      </c>
      <c r="P596" s="3" t="str">
        <f ca="1">IF(COUNTIF(股期對照!A:A,持股比率!B596)=2,B596&amp;"-m",IF(COUNTIF(股期對照!A:A,持股比率!B596)=1,B596&amp;"-F",B596))</f>
        <v>增你強</v>
      </c>
      <c r="Q596" s="3" t="s">
        <v>4779</v>
      </c>
      <c r="T596" s="1" t="s">
        <v>590</v>
      </c>
      <c r="U596" s="1" t="s">
        <v>2352</v>
      </c>
      <c r="V596" s="1">
        <v>8.31</v>
      </c>
      <c r="W596" s="1">
        <v>0</v>
      </c>
      <c r="X596" s="1">
        <v>0.03</v>
      </c>
      <c r="Y596" s="1">
        <v>12</v>
      </c>
      <c r="Z596" s="1">
        <v>79.66</v>
      </c>
      <c r="AA596" s="1">
        <v>596</v>
      </c>
      <c r="AB596" s="1">
        <v>2138248.64</v>
      </c>
      <c r="AC596" s="1">
        <v>2513</v>
      </c>
      <c r="AD596" s="1">
        <v>170333</v>
      </c>
      <c r="AE596" s="1">
        <v>1.5</v>
      </c>
      <c r="AF596" s="1">
        <v>27.43</v>
      </c>
      <c r="AG596" s="1">
        <v>0.68931589999999998</v>
      </c>
      <c r="AH596" s="1">
        <v>-1.75</v>
      </c>
      <c r="AI596" s="1" t="s">
        <v>2352</v>
      </c>
      <c r="AJ596" s="1" t="s">
        <v>3528</v>
      </c>
    </row>
    <row r="597" spans="1:36" x14ac:dyDescent="0.25">
      <c r="A597" s="2" t="s">
        <v>591</v>
      </c>
      <c r="B597" s="3" t="s">
        <v>5482</v>
      </c>
      <c r="C597" s="3">
        <v>6.61</v>
      </c>
      <c r="D597" s="3">
        <v>0</v>
      </c>
      <c r="E597" s="3">
        <v>0.62</v>
      </c>
      <c r="F597" s="1">
        <f>IF(INDEX(董監!D:D,H597)=0,INDEX(董監!C:C,H597),INDEX(董監!D:D,H597))</f>
        <v>11.03</v>
      </c>
      <c r="G597" s="1">
        <f t="shared" si="36"/>
        <v>81.740000000000009</v>
      </c>
      <c r="H597" s="1">
        <f>MATCH(持股比率!A597,董監!A:A,0)</f>
        <v>597</v>
      </c>
      <c r="I597" s="3">
        <v>1263292.1200000001</v>
      </c>
      <c r="J597" s="3">
        <v>-1381</v>
      </c>
      <c r="K597" s="28">
        <f t="shared" si="37"/>
        <v>103261</v>
      </c>
      <c r="L597" s="27">
        <f t="shared" si="38"/>
        <v>-1.3</v>
      </c>
      <c r="M597" s="3">
        <v>44.94</v>
      </c>
      <c r="N597" s="29">
        <f t="shared" si="39"/>
        <v>-0.62062139999999999</v>
      </c>
      <c r="O597" s="3">
        <v>-2.19</v>
      </c>
      <c r="P597" s="3" t="str">
        <f ca="1">IF(COUNTIF(股期對照!A:A,持股比率!B597)=2,B597&amp;"-m",IF(COUNTIF(股期對照!A:A,持股比率!B597)=1,B597&amp;"-F",B597))</f>
        <v>零壹</v>
      </c>
      <c r="Q597" s="3" t="s">
        <v>6628</v>
      </c>
      <c r="T597" s="1" t="s">
        <v>591</v>
      </c>
      <c r="U597" s="1" t="s">
        <v>2353</v>
      </c>
      <c r="V597" s="1">
        <v>6.61</v>
      </c>
      <c r="W597" s="1">
        <v>0</v>
      </c>
      <c r="X597" s="1">
        <v>0.62</v>
      </c>
      <c r="Y597" s="1">
        <v>11.03</v>
      </c>
      <c r="Z597" s="1">
        <v>81.740000000000009</v>
      </c>
      <c r="AA597" s="1">
        <v>597</v>
      </c>
      <c r="AB597" s="1">
        <v>1263292.1200000001</v>
      </c>
      <c r="AC597" s="1">
        <v>-1381</v>
      </c>
      <c r="AD597" s="1">
        <v>103261</v>
      </c>
      <c r="AE597" s="1">
        <v>-1.3</v>
      </c>
      <c r="AF597" s="1">
        <v>44.94</v>
      </c>
      <c r="AG597" s="1">
        <v>-0.62062139999999999</v>
      </c>
      <c r="AH597" s="1">
        <v>-2.19</v>
      </c>
      <c r="AI597" s="1" t="s">
        <v>2353</v>
      </c>
      <c r="AJ597" s="1" t="s">
        <v>3569</v>
      </c>
    </row>
    <row r="598" spans="1:36" x14ac:dyDescent="0.25">
      <c r="A598" s="2" t="s">
        <v>592</v>
      </c>
      <c r="B598" s="3" t="s">
        <v>5483</v>
      </c>
      <c r="C598" s="3">
        <v>17.170000000000002</v>
      </c>
      <c r="D598" s="3">
        <v>0.85</v>
      </c>
      <c r="E598" s="3">
        <v>0.17</v>
      </c>
      <c r="F598" s="1">
        <f>IF(INDEX(董監!D:D,H598)=0,INDEX(董監!C:C,H598),INDEX(董監!D:D,H598))</f>
        <v>18.86</v>
      </c>
      <c r="G598" s="1">
        <f t="shared" si="36"/>
        <v>62.949999999999996</v>
      </c>
      <c r="H598" s="1">
        <f>MATCH(持股比率!A598,董監!A:A,0)</f>
        <v>598</v>
      </c>
      <c r="I598" s="3">
        <v>2362160</v>
      </c>
      <c r="J598" s="3">
        <v>-804</v>
      </c>
      <c r="K598" s="28">
        <f t="shared" si="37"/>
        <v>148698</v>
      </c>
      <c r="L598" s="27">
        <f t="shared" si="38"/>
        <v>-0.5</v>
      </c>
      <c r="M598" s="3">
        <v>56</v>
      </c>
      <c r="N598" s="29">
        <f t="shared" si="39"/>
        <v>-0.45023999999999997</v>
      </c>
      <c r="O598" s="3">
        <v>-2.06</v>
      </c>
      <c r="P598" s="3" t="str">
        <f ca="1">IF(COUNTIF(股期對照!A:A,持股比率!B598)=2,B598&amp;"-m",IF(COUNTIF(股期對照!A:A,持股比率!B598)=1,B598&amp;"-F",B598))</f>
        <v>德律</v>
      </c>
      <c r="Q598" s="3" t="s">
        <v>6668</v>
      </c>
      <c r="T598" s="1" t="s">
        <v>592</v>
      </c>
      <c r="U598" s="1" t="s">
        <v>2354</v>
      </c>
      <c r="V598" s="1">
        <v>17.170000000000002</v>
      </c>
      <c r="W598" s="1">
        <v>0.85</v>
      </c>
      <c r="X598" s="1">
        <v>0.17</v>
      </c>
      <c r="Y598" s="1">
        <v>18.86</v>
      </c>
      <c r="Z598" s="1">
        <v>62.949999999999996</v>
      </c>
      <c r="AA598" s="1">
        <v>598</v>
      </c>
      <c r="AB598" s="1">
        <v>2362160</v>
      </c>
      <c r="AC598" s="1">
        <v>-804</v>
      </c>
      <c r="AD598" s="1">
        <v>148698</v>
      </c>
      <c r="AE598" s="1">
        <v>-0.5</v>
      </c>
      <c r="AF598" s="1">
        <v>56</v>
      </c>
      <c r="AG598" s="1">
        <v>-0.45023999999999997</v>
      </c>
      <c r="AH598" s="1">
        <v>-2.06</v>
      </c>
      <c r="AI598" s="1" t="s">
        <v>2354</v>
      </c>
      <c r="AJ598" s="1" t="s">
        <v>3553</v>
      </c>
    </row>
    <row r="599" spans="1:36" x14ac:dyDescent="0.25">
      <c r="A599" s="2" t="s">
        <v>593</v>
      </c>
      <c r="B599" s="3" t="s">
        <v>5484</v>
      </c>
      <c r="C599" s="3">
        <v>2.72</v>
      </c>
      <c r="D599" s="3">
        <v>1.1499999999999999</v>
      </c>
      <c r="E599" s="3">
        <v>0.04</v>
      </c>
      <c r="F599" s="1">
        <f>IF(INDEX(董監!D:D,H599)=0,INDEX(董監!C:C,H599),INDEX(董監!D:D,H599))</f>
        <v>32.86</v>
      </c>
      <c r="G599" s="1">
        <f t="shared" si="36"/>
        <v>63.230000000000004</v>
      </c>
      <c r="H599" s="1">
        <f>MATCH(持股比率!A599,董監!A:A,0)</f>
        <v>599</v>
      </c>
      <c r="I599" s="3">
        <v>1816742.24</v>
      </c>
      <c r="J599" s="3">
        <v>792</v>
      </c>
      <c r="K599" s="28">
        <f t="shared" si="37"/>
        <v>114873</v>
      </c>
      <c r="L599" s="27">
        <f t="shared" si="38"/>
        <v>0.7</v>
      </c>
      <c r="M599" s="3">
        <v>16.940000000000001</v>
      </c>
      <c r="N599" s="29">
        <f t="shared" si="39"/>
        <v>0.1341648</v>
      </c>
      <c r="O599" s="3">
        <v>2.23</v>
      </c>
      <c r="P599" s="3" t="str">
        <f ca="1">IF(COUNTIF(股期對照!A:A,持股比率!B599)=2,B599&amp;"-m",IF(COUNTIF(股期對照!A:A,持股比率!B599)=1,B599&amp;"-F",B599))</f>
        <v>佰鴻</v>
      </c>
      <c r="Q599" s="3" t="s">
        <v>4756</v>
      </c>
      <c r="T599" s="1" t="s">
        <v>593</v>
      </c>
      <c r="U599" s="1" t="s">
        <v>2355</v>
      </c>
      <c r="V599" s="1">
        <v>2.72</v>
      </c>
      <c r="W599" s="1">
        <v>1.1499999999999999</v>
      </c>
      <c r="X599" s="1">
        <v>0.04</v>
      </c>
      <c r="Y599" s="1">
        <v>32.86</v>
      </c>
      <c r="Z599" s="1">
        <v>63.230000000000004</v>
      </c>
      <c r="AA599" s="1">
        <v>599</v>
      </c>
      <c r="AB599" s="1">
        <v>1816742.24</v>
      </c>
      <c r="AC599" s="1">
        <v>792</v>
      </c>
      <c r="AD599" s="1">
        <v>114873</v>
      </c>
      <c r="AE599" s="1">
        <v>0.7</v>
      </c>
      <c r="AF599" s="1">
        <v>16.940000000000001</v>
      </c>
      <c r="AG599" s="1">
        <v>0.1341648</v>
      </c>
      <c r="AH599" s="1">
        <v>2.23</v>
      </c>
      <c r="AI599" s="1" t="s">
        <v>2355</v>
      </c>
      <c r="AJ599" s="1" t="s">
        <v>3542</v>
      </c>
    </row>
    <row r="600" spans="1:36" x14ac:dyDescent="0.25">
      <c r="A600" s="2" t="s">
        <v>594</v>
      </c>
      <c r="B600" s="3" t="s">
        <v>5485</v>
      </c>
      <c r="C600" s="3">
        <v>2.1800000000000002</v>
      </c>
      <c r="D600" s="3">
        <v>0.11</v>
      </c>
      <c r="E600" s="3">
        <v>0</v>
      </c>
      <c r="F600" s="1">
        <f>IF(INDEX(董監!D:D,H600)=0,INDEX(董監!C:C,H600),INDEX(董監!D:D,H600))</f>
        <v>28.26</v>
      </c>
      <c r="G600" s="1">
        <f t="shared" si="36"/>
        <v>69.45</v>
      </c>
      <c r="H600" s="1">
        <f>MATCH(持股比率!A600,董監!A:A,0)</f>
        <v>600</v>
      </c>
      <c r="I600" s="3">
        <v>1132856.26</v>
      </c>
      <c r="J600" s="3">
        <v>-391</v>
      </c>
      <c r="K600" s="28">
        <f t="shared" si="37"/>
        <v>78677</v>
      </c>
      <c r="L600" s="27">
        <f t="shared" si="38"/>
        <v>-0.5</v>
      </c>
      <c r="M600" s="3">
        <v>40.11</v>
      </c>
      <c r="N600" s="29">
        <f t="shared" si="39"/>
        <v>-0.1568301</v>
      </c>
      <c r="O600" s="3">
        <v>-2.0099999999999998</v>
      </c>
      <c r="P600" s="3" t="str">
        <f ca="1">IF(COUNTIF(股期對照!A:A,持股比率!B600)=2,B600&amp;"-m",IF(COUNTIF(股期對照!A:A,持股比率!B600)=1,B600&amp;"-F",B600))</f>
        <v>偉訓</v>
      </c>
      <c r="Q600" s="3" t="s">
        <v>6663</v>
      </c>
      <c r="T600" s="1" t="s">
        <v>594</v>
      </c>
      <c r="U600" s="1" t="s">
        <v>2356</v>
      </c>
      <c r="V600" s="1">
        <v>2.1800000000000002</v>
      </c>
      <c r="W600" s="1">
        <v>0.11</v>
      </c>
      <c r="X600" s="1">
        <v>0</v>
      </c>
      <c r="Y600" s="1">
        <v>28.26</v>
      </c>
      <c r="Z600" s="1">
        <v>69.45</v>
      </c>
      <c r="AA600" s="1">
        <v>600</v>
      </c>
      <c r="AB600" s="1">
        <v>1132856.26</v>
      </c>
      <c r="AC600" s="1">
        <v>-391</v>
      </c>
      <c r="AD600" s="1">
        <v>78677</v>
      </c>
      <c r="AE600" s="1">
        <v>-0.5</v>
      </c>
      <c r="AF600" s="1">
        <v>40.11</v>
      </c>
      <c r="AG600" s="1">
        <v>-0.1568301</v>
      </c>
      <c r="AH600" s="1">
        <v>-2.0099999999999998</v>
      </c>
      <c r="AI600" s="1" t="s">
        <v>2356</v>
      </c>
      <c r="AJ600" s="1" t="s">
        <v>3556</v>
      </c>
    </row>
    <row r="601" spans="1:36" x14ac:dyDescent="0.25">
      <c r="A601" s="2" t="s">
        <v>595</v>
      </c>
      <c r="B601" s="3" t="s">
        <v>5486</v>
      </c>
      <c r="C601" s="3">
        <v>6.19</v>
      </c>
      <c r="D601" s="3">
        <v>0</v>
      </c>
      <c r="E601" s="3">
        <v>0.1</v>
      </c>
      <c r="F601" s="1">
        <f>IF(INDEX(董監!D:D,H601)=0,INDEX(董監!C:C,H601),INDEX(董監!D:D,H601))</f>
        <v>12.44</v>
      </c>
      <c r="G601" s="1">
        <f t="shared" si="36"/>
        <v>81.27</v>
      </c>
      <c r="H601" s="1">
        <f>MATCH(持股比率!A601,董監!A:A,0)</f>
        <v>601</v>
      </c>
      <c r="I601" s="3">
        <v>3677512.42</v>
      </c>
      <c r="J601" s="3">
        <v>561</v>
      </c>
      <c r="K601" s="28">
        <f t="shared" si="37"/>
        <v>298871</v>
      </c>
      <c r="L601" s="27">
        <f t="shared" si="38"/>
        <v>0.2</v>
      </c>
      <c r="M601" s="3">
        <v>22.03</v>
      </c>
      <c r="N601" s="29">
        <f t="shared" si="39"/>
        <v>0.1235883</v>
      </c>
      <c r="O601" s="3">
        <v>0.44</v>
      </c>
      <c r="P601" s="3" t="str">
        <f ca="1">IF(COUNTIF(股期對照!A:A,持股比率!B601)=2,B601&amp;"-m",IF(COUNTIF(股期對照!A:A,持股比率!B601)=1,B601&amp;"-F",B601))</f>
        <v>威健</v>
      </c>
      <c r="Q601" s="3" t="s">
        <v>6669</v>
      </c>
      <c r="T601" s="1" t="s">
        <v>595</v>
      </c>
      <c r="U601" s="1" t="s">
        <v>2357</v>
      </c>
      <c r="V601" s="1">
        <v>6.19</v>
      </c>
      <c r="W601" s="1">
        <v>0</v>
      </c>
      <c r="X601" s="1">
        <v>0.1</v>
      </c>
      <c r="Y601" s="1">
        <v>12.44</v>
      </c>
      <c r="Z601" s="1">
        <v>81.27</v>
      </c>
      <c r="AA601" s="1">
        <v>601</v>
      </c>
      <c r="AB601" s="1">
        <v>3677512.42</v>
      </c>
      <c r="AC601" s="1">
        <v>561</v>
      </c>
      <c r="AD601" s="1">
        <v>298871</v>
      </c>
      <c r="AE601" s="1">
        <v>0.2</v>
      </c>
      <c r="AF601" s="1">
        <v>22.03</v>
      </c>
      <c r="AG601" s="1">
        <v>0.1235883</v>
      </c>
      <c r="AH601" s="1">
        <v>0.44</v>
      </c>
      <c r="AI601" s="1" t="s">
        <v>2357</v>
      </c>
      <c r="AJ601" s="1" t="s">
        <v>3528</v>
      </c>
    </row>
    <row r="602" spans="1:36" x14ac:dyDescent="0.25">
      <c r="A602" s="2" t="s">
        <v>596</v>
      </c>
      <c r="B602" s="3" t="s">
        <v>5487</v>
      </c>
      <c r="C602" s="3">
        <v>58.01</v>
      </c>
      <c r="D602" s="3">
        <v>3.41</v>
      </c>
      <c r="E602" s="3">
        <v>3.06</v>
      </c>
      <c r="F602" s="1">
        <f>IF(INDEX(董監!D:D,H602)=0,INDEX(董監!C:C,H602),INDEX(董監!D:D,H602))</f>
        <v>4.5599999999999996</v>
      </c>
      <c r="G602" s="1">
        <f t="shared" si="36"/>
        <v>30.959999999999994</v>
      </c>
      <c r="H602" s="1">
        <f>MATCH(持股比率!A602,董監!A:A,0)</f>
        <v>602</v>
      </c>
      <c r="I602" s="3">
        <v>6085114.6900000004</v>
      </c>
      <c r="J602" s="3">
        <v>-4190</v>
      </c>
      <c r="K602" s="28">
        <f t="shared" si="37"/>
        <v>188395</v>
      </c>
      <c r="L602" s="27">
        <f t="shared" si="38"/>
        <v>-2.2000000000000002</v>
      </c>
      <c r="M602" s="3">
        <v>486.23</v>
      </c>
      <c r="N602" s="29">
        <f t="shared" si="39"/>
        <v>-20.373037000000004</v>
      </c>
      <c r="O602" s="3">
        <v>2.85</v>
      </c>
      <c r="P602" s="3" t="str">
        <f ca="1">IF(COUNTIF(股期對照!A:A,持股比率!B602)=2,B602&amp;"-m",IF(COUNTIF(股期對照!A:A,持股比率!B602)=1,B602&amp;"-F",B602))</f>
        <v>聯詠-m</v>
      </c>
      <c r="Q602" s="3" t="s">
        <v>6622</v>
      </c>
      <c r="T602" s="1" t="s">
        <v>596</v>
      </c>
      <c r="U602" s="1" t="s">
        <v>2358</v>
      </c>
      <c r="V602" s="1">
        <v>58.01</v>
      </c>
      <c r="W602" s="1">
        <v>3.41</v>
      </c>
      <c r="X602" s="1">
        <v>3.06</v>
      </c>
      <c r="Y602" s="1">
        <v>4.5599999999999996</v>
      </c>
      <c r="Z602" s="1">
        <v>30.959999999999994</v>
      </c>
      <c r="AA602" s="1">
        <v>602</v>
      </c>
      <c r="AB602" s="1">
        <v>6085114.6900000004</v>
      </c>
      <c r="AC602" s="1">
        <v>-4190</v>
      </c>
      <c r="AD602" s="1">
        <v>188395</v>
      </c>
      <c r="AE602" s="1">
        <v>-2.2000000000000002</v>
      </c>
      <c r="AF602" s="1">
        <v>486.23</v>
      </c>
      <c r="AG602" s="1">
        <v>-20.373037000000004</v>
      </c>
      <c r="AH602" s="1">
        <v>2.85</v>
      </c>
      <c r="AI602" s="1" t="s">
        <v>4409</v>
      </c>
      <c r="AJ602" s="1" t="s">
        <v>3560</v>
      </c>
    </row>
    <row r="603" spans="1:36" x14ac:dyDescent="0.25">
      <c r="A603" s="2" t="s">
        <v>597</v>
      </c>
      <c r="B603" s="3" t="s">
        <v>5488</v>
      </c>
      <c r="C603" s="3">
        <v>30.17</v>
      </c>
      <c r="D603" s="3">
        <v>5.01</v>
      </c>
      <c r="E603" s="3">
        <v>2.2400000000000002</v>
      </c>
      <c r="F603" s="1">
        <f>IF(INDEX(董監!D:D,H603)=0,INDEX(董監!C:C,H603),INDEX(董監!D:D,H603))</f>
        <v>14.1</v>
      </c>
      <c r="G603" s="1">
        <f t="shared" si="36"/>
        <v>48.48</v>
      </c>
      <c r="H603" s="1">
        <f>MATCH(持股比率!A603,董監!A:A,0)</f>
        <v>603</v>
      </c>
      <c r="I603" s="3">
        <v>2485503.13</v>
      </c>
      <c r="J603" s="3">
        <v>1116</v>
      </c>
      <c r="K603" s="28">
        <f t="shared" si="37"/>
        <v>120497</v>
      </c>
      <c r="L603" s="27">
        <f t="shared" si="38"/>
        <v>0.9</v>
      </c>
      <c r="M603" s="3">
        <v>61.02</v>
      </c>
      <c r="N603" s="29">
        <f t="shared" si="39"/>
        <v>0.68098320000000012</v>
      </c>
      <c r="O603" s="3">
        <v>6.64</v>
      </c>
      <c r="P603" s="3" t="str">
        <f ca="1">IF(COUNTIF(股期對照!A:A,持股比率!B603)=2,B603&amp;"-m",IF(COUNTIF(股期對照!A:A,持股比率!B603)=1,B603&amp;"-F",B603))</f>
        <v>智原-F</v>
      </c>
      <c r="Q603" s="3" t="s">
        <v>4763</v>
      </c>
      <c r="T603" s="1" t="s">
        <v>597</v>
      </c>
      <c r="U603" s="1" t="s">
        <v>2359</v>
      </c>
      <c r="V603" s="1">
        <v>30.17</v>
      </c>
      <c r="W603" s="1">
        <v>5.01</v>
      </c>
      <c r="X603" s="1">
        <v>2.2400000000000002</v>
      </c>
      <c r="Y603" s="1">
        <v>14.1</v>
      </c>
      <c r="Z603" s="1">
        <v>48.48</v>
      </c>
      <c r="AA603" s="1">
        <v>603</v>
      </c>
      <c r="AB603" s="1">
        <v>2485503.13</v>
      </c>
      <c r="AC603" s="1">
        <v>1116</v>
      </c>
      <c r="AD603" s="1">
        <v>120497</v>
      </c>
      <c r="AE603" s="1">
        <v>0.9</v>
      </c>
      <c r="AF603" s="1">
        <v>61.02</v>
      </c>
      <c r="AG603" s="1">
        <v>0.68098320000000012</v>
      </c>
      <c r="AH603" s="1">
        <v>6.64</v>
      </c>
      <c r="AI603" s="1" t="s">
        <v>4410</v>
      </c>
      <c r="AJ603" s="1" t="s">
        <v>3560</v>
      </c>
    </row>
    <row r="604" spans="1:36" x14ac:dyDescent="0.25">
      <c r="A604" s="2" t="s">
        <v>598</v>
      </c>
      <c r="B604" s="3" t="s">
        <v>4874</v>
      </c>
      <c r="C604" s="3">
        <v>12.79</v>
      </c>
      <c r="D604" s="3">
        <v>0.4</v>
      </c>
      <c r="E604" s="3">
        <v>0.03</v>
      </c>
      <c r="F604" s="1">
        <f>IF(INDEX(董監!D:D,H604)=0,INDEX(董監!C:C,H604),INDEX(董監!D:D,H604))</f>
        <v>4.57</v>
      </c>
      <c r="G604" s="1">
        <f t="shared" si="36"/>
        <v>82.210000000000008</v>
      </c>
      <c r="H604" s="1">
        <f>MATCH(持股比率!A604,董監!A:A,0)</f>
        <v>604</v>
      </c>
      <c r="I604" s="3">
        <v>9262768.5</v>
      </c>
      <c r="J604" s="3">
        <v>5603</v>
      </c>
      <c r="K604" s="28">
        <f t="shared" si="37"/>
        <v>761492</v>
      </c>
      <c r="L604" s="27">
        <f t="shared" si="38"/>
        <v>0.7</v>
      </c>
      <c r="M604" s="3">
        <v>51.08</v>
      </c>
      <c r="N604" s="29">
        <f t="shared" si="39"/>
        <v>2.8620123999999998</v>
      </c>
      <c r="O604" s="3">
        <v>4.03</v>
      </c>
      <c r="P604" s="3" t="str">
        <f ca="1">IF(COUNTIF(股期對照!A:A,持股比率!B604)=2,B604&amp;"-m",IF(COUNTIF(股期對照!A:A,持股比率!B604)=1,B604&amp;"-F",B604))</f>
        <v>文曄-F</v>
      </c>
      <c r="Q604" s="3" t="s">
        <v>4779</v>
      </c>
      <c r="T604" s="1" t="s">
        <v>598</v>
      </c>
      <c r="U604" s="1" t="s">
        <v>2360</v>
      </c>
      <c r="V604" s="1">
        <v>12.79</v>
      </c>
      <c r="W604" s="1">
        <v>0.4</v>
      </c>
      <c r="X604" s="1">
        <v>0.03</v>
      </c>
      <c r="Y604" s="1">
        <v>4.57</v>
      </c>
      <c r="Z604" s="1">
        <v>82.210000000000008</v>
      </c>
      <c r="AA604" s="1">
        <v>604</v>
      </c>
      <c r="AB604" s="1">
        <v>9262768.5</v>
      </c>
      <c r="AC604" s="1">
        <v>5603</v>
      </c>
      <c r="AD604" s="1">
        <v>761492</v>
      </c>
      <c r="AE604" s="1">
        <v>0.7</v>
      </c>
      <c r="AF604" s="1">
        <v>51.08</v>
      </c>
      <c r="AG604" s="1">
        <v>2.8620123999999998</v>
      </c>
      <c r="AH604" s="1">
        <v>4.03</v>
      </c>
      <c r="AI604" s="1" t="s">
        <v>4411</v>
      </c>
      <c r="AJ604" s="1" t="s">
        <v>3528</v>
      </c>
    </row>
    <row r="605" spans="1:36" x14ac:dyDescent="0.25">
      <c r="A605" s="2" t="s">
        <v>599</v>
      </c>
      <c r="B605" s="3" t="s">
        <v>5489</v>
      </c>
      <c r="C605" s="3">
        <v>50.24</v>
      </c>
      <c r="D605" s="3">
        <v>2.92</v>
      </c>
      <c r="E605" s="3">
        <v>1.41</v>
      </c>
      <c r="F605" s="1">
        <f>IF(INDEX(董監!D:D,H605)=0,INDEX(董監!C:C,H605),INDEX(董監!D:D,H605))</f>
        <v>14.03</v>
      </c>
      <c r="G605" s="1">
        <f t="shared" si="36"/>
        <v>31.400000000000006</v>
      </c>
      <c r="H605" s="1">
        <f>MATCH(持股比率!A605,董監!A:A,0)</f>
        <v>605</v>
      </c>
      <c r="I605" s="3">
        <v>15047323.33</v>
      </c>
      <c r="J605" s="3">
        <v>-13004</v>
      </c>
      <c r="K605" s="28">
        <f t="shared" si="37"/>
        <v>472486</v>
      </c>
      <c r="L605" s="27">
        <f t="shared" si="38"/>
        <v>-2.8</v>
      </c>
      <c r="M605" s="3">
        <v>98.79</v>
      </c>
      <c r="N605" s="29">
        <f t="shared" si="39"/>
        <v>-12.846651600000001</v>
      </c>
      <c r="O605" s="3">
        <v>8.4</v>
      </c>
      <c r="P605" s="3" t="str">
        <f ca="1">IF(COUNTIF(股期對照!A:A,持股比率!B605)=2,B605&amp;"-m",IF(COUNTIF(股期對照!A:A,持股比率!B605)=1,B605&amp;"-F",B605))</f>
        <v>欣興-F</v>
      </c>
      <c r="Q605" s="3" t="s">
        <v>6670</v>
      </c>
      <c r="T605" s="1" t="s">
        <v>599</v>
      </c>
      <c r="U605" s="1" t="s">
        <v>2361</v>
      </c>
      <c r="V605" s="1">
        <v>50.24</v>
      </c>
      <c r="W605" s="1">
        <v>2.92</v>
      </c>
      <c r="X605" s="1">
        <v>1.41</v>
      </c>
      <c r="Y605" s="1">
        <v>14.03</v>
      </c>
      <c r="Z605" s="1">
        <v>31.400000000000006</v>
      </c>
      <c r="AA605" s="1">
        <v>605</v>
      </c>
      <c r="AB605" s="1">
        <v>15047323.33</v>
      </c>
      <c r="AC605" s="1">
        <v>-13004</v>
      </c>
      <c r="AD605" s="1">
        <v>472486</v>
      </c>
      <c r="AE605" s="1">
        <v>-2.8</v>
      </c>
      <c r="AF605" s="1">
        <v>98.79</v>
      </c>
      <c r="AG605" s="1">
        <v>-12.846651600000001</v>
      </c>
      <c r="AH605" s="1">
        <v>8.4</v>
      </c>
      <c r="AI605" s="1" t="s">
        <v>4412</v>
      </c>
      <c r="AJ605" s="1" t="s">
        <v>3545</v>
      </c>
    </row>
    <row r="606" spans="1:36" x14ac:dyDescent="0.25">
      <c r="A606" s="2" t="s">
        <v>600</v>
      </c>
      <c r="B606" s="3" t="s">
        <v>4635</v>
      </c>
      <c r="C606" s="3">
        <v>1.2</v>
      </c>
      <c r="D606" s="3">
        <v>1.1299999999999999</v>
      </c>
      <c r="E606" s="3">
        <v>0.01</v>
      </c>
      <c r="F606" s="1">
        <f>IF(INDEX(董監!D:D,H606)=0,INDEX(董監!C:C,H606),INDEX(董監!D:D,H606))</f>
        <v>18.98</v>
      </c>
      <c r="G606" s="1">
        <f t="shared" si="36"/>
        <v>78.680000000000007</v>
      </c>
      <c r="H606" s="1">
        <f>MATCH(持股比率!A606,董監!A:A,0)</f>
        <v>606</v>
      </c>
      <c r="I606" s="3">
        <v>1624076.03</v>
      </c>
      <c r="J606" s="3">
        <v>-863</v>
      </c>
      <c r="K606" s="28">
        <f t="shared" si="37"/>
        <v>127782</v>
      </c>
      <c r="L606" s="27">
        <f t="shared" si="38"/>
        <v>-0.7</v>
      </c>
      <c r="M606" s="3">
        <v>19.350000000000001</v>
      </c>
      <c r="N606" s="29">
        <f t="shared" si="39"/>
        <v>-0.16699050000000004</v>
      </c>
      <c r="O606" s="3">
        <v>6.97</v>
      </c>
      <c r="P606" s="3" t="str">
        <f ca="1">IF(COUNTIF(股期對照!A:A,持股比率!B606)=2,B606&amp;"-m",IF(COUNTIF(股期對照!A:A,持股比率!B606)=1,B606&amp;"-F",B606))</f>
        <v>全台</v>
      </c>
      <c r="Q606" s="3" t="s">
        <v>6671</v>
      </c>
      <c r="T606" s="1" t="s">
        <v>600</v>
      </c>
      <c r="U606" s="1" t="s">
        <v>2362</v>
      </c>
      <c r="V606" s="1">
        <v>1.2</v>
      </c>
      <c r="W606" s="1">
        <v>1.1299999999999999</v>
      </c>
      <c r="X606" s="1">
        <v>0.01</v>
      </c>
      <c r="Y606" s="1">
        <v>18.98</v>
      </c>
      <c r="Z606" s="1">
        <v>78.680000000000007</v>
      </c>
      <c r="AA606" s="1">
        <v>606</v>
      </c>
      <c r="AB606" s="1">
        <v>1624076.03</v>
      </c>
      <c r="AC606" s="1">
        <v>-863</v>
      </c>
      <c r="AD606" s="1">
        <v>127782</v>
      </c>
      <c r="AE606" s="1">
        <v>-0.7</v>
      </c>
      <c r="AF606" s="1">
        <v>19.350000000000001</v>
      </c>
      <c r="AG606" s="1">
        <v>-0.16699050000000004</v>
      </c>
      <c r="AH606" s="1">
        <v>6.97</v>
      </c>
      <c r="AI606" s="1" t="s">
        <v>2362</v>
      </c>
      <c r="AJ606" s="1" t="s">
        <v>3578</v>
      </c>
    </row>
    <row r="607" spans="1:36" x14ac:dyDescent="0.25">
      <c r="A607" s="2" t="s">
        <v>601</v>
      </c>
      <c r="B607" s="3" t="s">
        <v>5490</v>
      </c>
      <c r="C607" s="3">
        <v>16.350000000000001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57.59</v>
      </c>
      <c r="H607" s="1">
        <f>MATCH(持股比率!A607,董監!A:A,0)</f>
        <v>607</v>
      </c>
      <c r="I607" s="3">
        <v>630000</v>
      </c>
      <c r="J607" s="3">
        <v>-168</v>
      </c>
      <c r="K607" s="28">
        <f t="shared" si="37"/>
        <v>36282</v>
      </c>
      <c r="L607" s="27">
        <f t="shared" si="38"/>
        <v>-0.5</v>
      </c>
      <c r="M607" s="3">
        <v>47.72</v>
      </c>
      <c r="N607" s="29">
        <f t="shared" si="39"/>
        <v>-8.0169599999999994E-2</v>
      </c>
      <c r="O607" s="3">
        <v>2.02</v>
      </c>
      <c r="P607" s="3" t="str">
        <f ca="1">IF(COUNTIF(股期對照!A:A,持股比率!B607)=2,B607&amp;"-m",IF(COUNTIF(股期對照!A:A,持股比率!B607)=1,B607&amp;"-F",B607))</f>
        <v>遠見</v>
      </c>
      <c r="Q607" s="3" t="s">
        <v>4783</v>
      </c>
      <c r="T607" s="1" t="s">
        <v>601</v>
      </c>
      <c r="U607" s="1" t="s">
        <v>2363</v>
      </c>
      <c r="V607" s="1">
        <v>16.350000000000001</v>
      </c>
      <c r="W607" s="1">
        <v>0</v>
      </c>
      <c r="X607" s="1">
        <v>0.08</v>
      </c>
      <c r="Y607" s="1">
        <v>25.98</v>
      </c>
      <c r="Z607" s="1">
        <v>57.59</v>
      </c>
      <c r="AA607" s="1">
        <v>607</v>
      </c>
      <c r="AB607" s="1">
        <v>630000</v>
      </c>
      <c r="AC607" s="1">
        <v>-168</v>
      </c>
      <c r="AD607" s="1">
        <v>36282</v>
      </c>
      <c r="AE607" s="1">
        <v>-0.5</v>
      </c>
      <c r="AF607" s="1">
        <v>47.72</v>
      </c>
      <c r="AG607" s="1">
        <v>-8.0169599999999994E-2</v>
      </c>
      <c r="AH607" s="1">
        <v>2.02</v>
      </c>
      <c r="AI607" s="1" t="s">
        <v>2363</v>
      </c>
      <c r="AJ607" s="1" t="s">
        <v>3533</v>
      </c>
    </row>
    <row r="608" spans="1:36" x14ac:dyDescent="0.25">
      <c r="A608" s="2" t="s">
        <v>602</v>
      </c>
      <c r="B608" s="3" t="s">
        <v>5491</v>
      </c>
      <c r="C608" s="3">
        <v>9.19</v>
      </c>
      <c r="D608" s="3">
        <v>0.32</v>
      </c>
      <c r="E608" s="3">
        <v>0.73</v>
      </c>
      <c r="F608" s="1">
        <f>IF(INDEX(董監!D:D,H608)=0,INDEX(董監!C:C,H608),INDEX(董監!D:D,H608))</f>
        <v>0.74</v>
      </c>
      <c r="G608" s="1">
        <f t="shared" si="36"/>
        <v>89.02</v>
      </c>
      <c r="H608" s="1">
        <f>MATCH(持股比率!A608,董監!A:A,0)</f>
        <v>608</v>
      </c>
      <c r="I608" s="3">
        <v>1938697.46</v>
      </c>
      <c r="J608" s="3">
        <v>2084</v>
      </c>
      <c r="K608" s="28">
        <f t="shared" si="37"/>
        <v>172583</v>
      </c>
      <c r="L608" s="27">
        <f t="shared" si="38"/>
        <v>1.2</v>
      </c>
      <c r="M608" s="3">
        <v>23.9</v>
      </c>
      <c r="N608" s="29">
        <f t="shared" si="39"/>
        <v>0.49807599999999996</v>
      </c>
      <c r="O608" s="3">
        <v>2.16</v>
      </c>
      <c r="P608" s="3" t="str">
        <f ca="1">IF(COUNTIF(股期對照!A:A,持股比率!B608)=2,B608&amp;"-m",IF(COUNTIF(股期對照!A:A,持股比率!B608)=1,B608&amp;"-F",B608))</f>
        <v>揚智</v>
      </c>
      <c r="Q608" s="3" t="s">
        <v>6622</v>
      </c>
      <c r="T608" s="1" t="s">
        <v>602</v>
      </c>
      <c r="U608" s="1" t="s">
        <v>2364</v>
      </c>
      <c r="V608" s="1">
        <v>9.19</v>
      </c>
      <c r="W608" s="1">
        <v>0.32</v>
      </c>
      <c r="X608" s="1">
        <v>0.73</v>
      </c>
      <c r="Y608" s="1">
        <v>0.74</v>
      </c>
      <c r="Z608" s="1">
        <v>89.02</v>
      </c>
      <c r="AA608" s="1">
        <v>608</v>
      </c>
      <c r="AB608" s="1">
        <v>1938697.46</v>
      </c>
      <c r="AC608" s="1">
        <v>2084</v>
      </c>
      <c r="AD608" s="1">
        <v>172583</v>
      </c>
      <c r="AE608" s="1">
        <v>1.2</v>
      </c>
      <c r="AF608" s="1">
        <v>23.9</v>
      </c>
      <c r="AG608" s="1">
        <v>0.49807599999999996</v>
      </c>
      <c r="AH608" s="1">
        <v>2.16</v>
      </c>
      <c r="AI608" s="1" t="s">
        <v>2364</v>
      </c>
      <c r="AJ608" s="1" t="s">
        <v>3560</v>
      </c>
    </row>
    <row r="609" spans="1:36" x14ac:dyDescent="0.25">
      <c r="A609" s="2" t="s">
        <v>603</v>
      </c>
      <c r="B609" s="3" t="s">
        <v>5492</v>
      </c>
      <c r="C609" s="3">
        <v>18.47</v>
      </c>
      <c r="D609" s="3">
        <v>4.76</v>
      </c>
      <c r="E609" s="3">
        <v>1.26</v>
      </c>
      <c r="F609" s="1">
        <f>IF(INDEX(董監!D:D,H609)=0,INDEX(董監!C:C,H609),INDEX(董監!D:D,H609))</f>
        <v>6.74</v>
      </c>
      <c r="G609" s="1">
        <f t="shared" si="36"/>
        <v>68.77000000000001</v>
      </c>
      <c r="H609" s="1">
        <f>MATCH(持股比率!A609,董監!A:A,0)</f>
        <v>609</v>
      </c>
      <c r="I609" s="3">
        <v>3097570.4</v>
      </c>
      <c r="J609" s="3">
        <v>-14955</v>
      </c>
      <c r="K609" s="28">
        <f t="shared" si="37"/>
        <v>213020</v>
      </c>
      <c r="L609" s="27">
        <f t="shared" si="38"/>
        <v>-7</v>
      </c>
      <c r="M609" s="3">
        <v>95.57</v>
      </c>
      <c r="N609" s="29">
        <f t="shared" si="39"/>
        <v>-14.292493499999999</v>
      </c>
      <c r="O609" s="3">
        <v>3.83</v>
      </c>
      <c r="P609" s="3" t="str">
        <f ca="1">IF(COUNTIF(股期對照!A:A,持股比率!B609)=2,B609&amp;"-m",IF(COUNTIF(股期對照!A:A,持股比率!B609)=1,B609&amp;"-F",B609))</f>
        <v>晶技-F</v>
      </c>
      <c r="Q609" s="3" t="s">
        <v>4764</v>
      </c>
      <c r="T609" s="1" t="s">
        <v>603</v>
      </c>
      <c r="U609" s="1" t="s">
        <v>2365</v>
      </c>
      <c r="V609" s="1">
        <v>18.47</v>
      </c>
      <c r="W609" s="1">
        <v>4.76</v>
      </c>
      <c r="X609" s="1">
        <v>1.26</v>
      </c>
      <c r="Y609" s="1">
        <v>6.74</v>
      </c>
      <c r="Z609" s="1">
        <v>68.77000000000001</v>
      </c>
      <c r="AA609" s="1">
        <v>609</v>
      </c>
      <c r="AB609" s="1">
        <v>3097570.4</v>
      </c>
      <c r="AC609" s="1">
        <v>-14955</v>
      </c>
      <c r="AD609" s="1">
        <v>213020</v>
      </c>
      <c r="AE609" s="1">
        <v>-7</v>
      </c>
      <c r="AF609" s="1">
        <v>95.57</v>
      </c>
      <c r="AG609" s="1">
        <v>-14.292493499999999</v>
      </c>
      <c r="AH609" s="1">
        <v>3.83</v>
      </c>
      <c r="AI609" s="1" t="s">
        <v>4413</v>
      </c>
      <c r="AJ609" s="1" t="s">
        <v>3548</v>
      </c>
    </row>
    <row r="610" spans="1:36" x14ac:dyDescent="0.25">
      <c r="A610" s="2" t="s">
        <v>604</v>
      </c>
      <c r="B610" s="3" t="s">
        <v>5493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3">
        <v>9</v>
      </c>
      <c r="K610" s="28">
        <f t="shared" si="37"/>
        <v>192286</v>
      </c>
      <c r="L610" s="27">
        <f t="shared" si="38"/>
        <v>0</v>
      </c>
      <c r="M610" s="3">
        <v>4</v>
      </c>
      <c r="N610" s="29">
        <f t="shared" si="39"/>
        <v>3.6000000000000002E-4</v>
      </c>
      <c r="O610" s="3">
        <v>-3.45</v>
      </c>
      <c r="P610" s="3" t="str">
        <f ca="1">IF(COUNTIF(股期對照!A:A,持股比率!B610)=2,B610&amp;"-m",IF(COUNTIF(股期對照!A:A,持股比率!B610)=1,B610&amp;"-F",B610))</f>
        <v>科風</v>
      </c>
      <c r="Q610" s="3" t="s">
        <v>4770</v>
      </c>
      <c r="T610" s="1" t="s">
        <v>604</v>
      </c>
      <c r="U610" s="1" t="s">
        <v>2366</v>
      </c>
      <c r="V610" s="1">
        <v>0.14000000000000001</v>
      </c>
      <c r="W610" s="1">
        <v>0</v>
      </c>
      <c r="X610" s="1">
        <v>0.46</v>
      </c>
      <c r="Y610" s="1">
        <v>0.73</v>
      </c>
      <c r="Z610" s="1">
        <v>98.67</v>
      </c>
      <c r="AA610" s="1">
        <v>610</v>
      </c>
      <c r="AB610" s="1">
        <v>1948781.66</v>
      </c>
      <c r="AC610" s="1">
        <v>9</v>
      </c>
      <c r="AD610" s="1">
        <v>192286</v>
      </c>
      <c r="AE610" s="1">
        <v>0</v>
      </c>
      <c r="AF610" s="1">
        <v>4</v>
      </c>
      <c r="AG610" s="1">
        <v>3.6000000000000002E-4</v>
      </c>
      <c r="AH610" s="1">
        <v>-3.45</v>
      </c>
      <c r="AI610" s="1" t="s">
        <v>2366</v>
      </c>
      <c r="AJ610" s="1" t="s">
        <v>3570</v>
      </c>
    </row>
    <row r="611" spans="1:36" x14ac:dyDescent="0.25">
      <c r="A611" s="2" t="s">
        <v>605</v>
      </c>
      <c r="B611" s="3" t="s">
        <v>5494</v>
      </c>
      <c r="C611" s="3">
        <v>45.49</v>
      </c>
      <c r="D611" s="3">
        <v>5.35</v>
      </c>
      <c r="E611" s="3">
        <v>1.76</v>
      </c>
      <c r="F611" s="1">
        <f>IF(INDEX(董監!D:D,H611)=0,INDEX(董監!C:C,H611),INDEX(董監!D:D,H611))</f>
        <v>5.28</v>
      </c>
      <c r="G611" s="1">
        <f t="shared" si="36"/>
        <v>42.12</v>
      </c>
      <c r="H611" s="1">
        <f>MATCH(持股比率!A611,董監!A:A,0)</f>
        <v>611</v>
      </c>
      <c r="I611" s="3">
        <v>5256058.9800000004</v>
      </c>
      <c r="J611" s="3">
        <v>-4875</v>
      </c>
      <c r="K611" s="28">
        <f t="shared" si="37"/>
        <v>221385</v>
      </c>
      <c r="L611" s="27">
        <f t="shared" si="38"/>
        <v>-2.2000000000000002</v>
      </c>
      <c r="M611" s="3">
        <v>125.88</v>
      </c>
      <c r="N611" s="29">
        <f t="shared" si="39"/>
        <v>-6.1366500000000004</v>
      </c>
      <c r="O611" s="3">
        <v>3.27</v>
      </c>
      <c r="P611" s="3" t="str">
        <f ca="1">IF(COUNTIF(股期對照!A:A,持股比率!B611)=2,B611&amp;"-m",IF(COUNTIF(股期對照!A:A,持股比率!B611)=1,B611&amp;"-F",B611))</f>
        <v>健鼎-F</v>
      </c>
      <c r="Q611" s="3" t="s">
        <v>6590</v>
      </c>
      <c r="T611" s="1" t="s">
        <v>605</v>
      </c>
      <c r="U611" s="1" t="s">
        <v>2367</v>
      </c>
      <c r="V611" s="1">
        <v>45.49</v>
      </c>
      <c r="W611" s="1">
        <v>5.35</v>
      </c>
      <c r="X611" s="1">
        <v>1.76</v>
      </c>
      <c r="Y611" s="1">
        <v>5.28</v>
      </c>
      <c r="Z611" s="1">
        <v>42.12</v>
      </c>
      <c r="AA611" s="1">
        <v>611</v>
      </c>
      <c r="AB611" s="1">
        <v>5256058.9800000004</v>
      </c>
      <c r="AC611" s="1">
        <v>-4875</v>
      </c>
      <c r="AD611" s="1">
        <v>221385</v>
      </c>
      <c r="AE611" s="1">
        <v>-2.2000000000000002</v>
      </c>
      <c r="AF611" s="1">
        <v>125.88</v>
      </c>
      <c r="AG611" s="1">
        <v>-6.1366500000000004</v>
      </c>
      <c r="AH611" s="1">
        <v>3.27</v>
      </c>
      <c r="AI611" s="1" t="s">
        <v>4414</v>
      </c>
      <c r="AJ611" s="1" t="s">
        <v>3545</v>
      </c>
    </row>
    <row r="612" spans="1:36" x14ac:dyDescent="0.25">
      <c r="A612" s="2" t="s">
        <v>606</v>
      </c>
      <c r="B612" s="3" t="s">
        <v>5495</v>
      </c>
      <c r="C612" s="3">
        <v>14.37</v>
      </c>
      <c r="D612" s="3">
        <v>0.7</v>
      </c>
      <c r="E612" s="3">
        <v>0.08</v>
      </c>
      <c r="F612" s="1">
        <f>IF(INDEX(董監!D:D,H612)=0,INDEX(董監!C:C,H612),INDEX(董監!D:D,H612))</f>
        <v>5.87</v>
      </c>
      <c r="G612" s="1">
        <f t="shared" si="36"/>
        <v>78.98</v>
      </c>
      <c r="H612" s="1">
        <f>MATCH(持股比率!A612,董監!A:A,0)</f>
        <v>612</v>
      </c>
      <c r="I612" s="3">
        <v>35124214.609999999</v>
      </c>
      <c r="J612" s="3">
        <v>-7918</v>
      </c>
      <c r="K612" s="28">
        <f t="shared" si="37"/>
        <v>2774110</v>
      </c>
      <c r="L612" s="27">
        <f t="shared" si="38"/>
        <v>-0.3</v>
      </c>
      <c r="M612" s="3">
        <v>99.61</v>
      </c>
      <c r="N612" s="29">
        <f t="shared" si="39"/>
        <v>-7.8871197999999998</v>
      </c>
      <c r="O612" s="3">
        <v>-0.8</v>
      </c>
      <c r="P612" s="3" t="str">
        <f ca="1">IF(COUNTIF(股期對照!A:A,持股比率!B612)=2,B612&amp;"-m",IF(COUNTIF(股期對照!A:A,持股比率!B612)=1,B612&amp;"-F",B612))</f>
        <v>台灣大-F</v>
      </c>
      <c r="Q612" s="3" t="s">
        <v>6672</v>
      </c>
      <c r="T612" s="1" t="s">
        <v>606</v>
      </c>
      <c r="U612" s="1" t="s">
        <v>2368</v>
      </c>
      <c r="V612" s="1">
        <v>14.37</v>
      </c>
      <c r="W612" s="1">
        <v>0.7</v>
      </c>
      <c r="X612" s="1">
        <v>0.08</v>
      </c>
      <c r="Y612" s="1">
        <v>5.87</v>
      </c>
      <c r="Z612" s="1">
        <v>78.98</v>
      </c>
      <c r="AA612" s="1">
        <v>612</v>
      </c>
      <c r="AB612" s="1">
        <v>35124214.609999999</v>
      </c>
      <c r="AC612" s="1">
        <v>-7918</v>
      </c>
      <c r="AD612" s="1">
        <v>2774110</v>
      </c>
      <c r="AE612" s="1">
        <v>-0.3</v>
      </c>
      <c r="AF612" s="1">
        <v>99.61</v>
      </c>
      <c r="AG612" s="1">
        <v>-7.8871197999999998</v>
      </c>
      <c r="AH612" s="1">
        <v>-0.8</v>
      </c>
      <c r="AI612" s="1" t="s">
        <v>4415</v>
      </c>
      <c r="AJ612" s="1" t="s">
        <v>3567</v>
      </c>
    </row>
    <row r="613" spans="1:36" x14ac:dyDescent="0.25">
      <c r="A613" s="2" t="s">
        <v>607</v>
      </c>
      <c r="B613" s="3" t="s">
        <v>5496</v>
      </c>
      <c r="C613" s="3">
        <v>2.0299999999999998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56.3</v>
      </c>
      <c r="H613" s="1">
        <f>MATCH(持股比率!A613,董監!A:A,0)</f>
        <v>613</v>
      </c>
      <c r="I613" s="3">
        <v>714480.13</v>
      </c>
      <c r="J613" s="3">
        <v>255</v>
      </c>
      <c r="K613" s="28">
        <f t="shared" si="37"/>
        <v>40225</v>
      </c>
      <c r="L613" s="27">
        <f t="shared" si="38"/>
        <v>0.6</v>
      </c>
      <c r="M613" s="3">
        <v>22.04</v>
      </c>
      <c r="N613" s="29">
        <f t="shared" si="39"/>
        <v>5.6201999999999995E-2</v>
      </c>
      <c r="O613" s="3">
        <v>-7.25</v>
      </c>
      <c r="P613" s="3" t="str">
        <f ca="1">IF(COUNTIF(股期對照!A:A,持股比率!B613)=2,B613&amp;"-m",IF(COUNTIF(股期對照!A:A,持股比率!B613)=1,B613&amp;"-F",B613))</f>
        <v>建碁</v>
      </c>
      <c r="Q613" s="3" t="s">
        <v>4765</v>
      </c>
      <c r="T613" s="1" t="s">
        <v>607</v>
      </c>
      <c r="U613" s="1" t="s">
        <v>2369</v>
      </c>
      <c r="V613" s="1">
        <v>2.0299999999999998</v>
      </c>
      <c r="W613" s="1">
        <v>0</v>
      </c>
      <c r="X613" s="1">
        <v>0</v>
      </c>
      <c r="Y613" s="1">
        <v>41.67</v>
      </c>
      <c r="Z613" s="1">
        <v>56.3</v>
      </c>
      <c r="AA613" s="1">
        <v>613</v>
      </c>
      <c r="AB613" s="1">
        <v>714480.13</v>
      </c>
      <c r="AC613" s="1">
        <v>255</v>
      </c>
      <c r="AD613" s="1">
        <v>40225</v>
      </c>
      <c r="AE613" s="1">
        <v>0.6</v>
      </c>
      <c r="AF613" s="1">
        <v>22.04</v>
      </c>
      <c r="AG613" s="1">
        <v>5.6201999999999995E-2</v>
      </c>
      <c r="AH613" s="1">
        <v>-7.25</v>
      </c>
      <c r="AI613" s="1" t="s">
        <v>2369</v>
      </c>
      <c r="AJ613" s="1" t="s">
        <v>3550</v>
      </c>
    </row>
    <row r="614" spans="1:36" x14ac:dyDescent="0.25">
      <c r="A614" s="2" t="s">
        <v>608</v>
      </c>
      <c r="B614" s="3" t="s">
        <v>5497</v>
      </c>
      <c r="C614" s="3">
        <v>2.95</v>
      </c>
      <c r="D614" s="3">
        <v>0.2</v>
      </c>
      <c r="E614" s="3">
        <v>0.47</v>
      </c>
      <c r="F614" s="1">
        <f>IF(INDEX(董監!D:D,H614)=0,INDEX(董監!C:C,H614),INDEX(董監!D:D,H614))</f>
        <v>6.54</v>
      </c>
      <c r="G614" s="1">
        <f t="shared" si="36"/>
        <v>89.84</v>
      </c>
      <c r="H614" s="1">
        <f>MATCH(持股比率!A614,董監!A:A,0)</f>
        <v>614</v>
      </c>
      <c r="I614" s="3">
        <v>1892792.33</v>
      </c>
      <c r="J614" s="3">
        <v>2361</v>
      </c>
      <c r="K614" s="28">
        <f t="shared" si="37"/>
        <v>170048</v>
      </c>
      <c r="L614" s="27">
        <f t="shared" si="38"/>
        <v>1.4</v>
      </c>
      <c r="M614" s="3">
        <v>10.68</v>
      </c>
      <c r="N614" s="29">
        <f t="shared" si="39"/>
        <v>0.25215480000000001</v>
      </c>
      <c r="O614" s="3">
        <v>-3.86</v>
      </c>
      <c r="P614" s="3" t="str">
        <f ca="1">IF(COUNTIF(股期對照!A:A,持股比率!B614)=2,B614&amp;"-m",IF(COUNTIF(股期對照!A:A,持股比率!B614)=1,B614&amp;"-F",B614))</f>
        <v>訊舟</v>
      </c>
      <c r="Q614" s="3" t="s">
        <v>4754</v>
      </c>
      <c r="T614" s="1" t="s">
        <v>608</v>
      </c>
      <c r="U614" s="1" t="s">
        <v>2370</v>
      </c>
      <c r="V614" s="1">
        <v>2.95</v>
      </c>
      <c r="W614" s="1">
        <v>0.2</v>
      </c>
      <c r="X614" s="1">
        <v>0.47</v>
      </c>
      <c r="Y614" s="1">
        <v>6.54</v>
      </c>
      <c r="Z614" s="1">
        <v>89.84</v>
      </c>
      <c r="AA614" s="1">
        <v>614</v>
      </c>
      <c r="AB614" s="1">
        <v>1892792.33</v>
      </c>
      <c r="AC614" s="1">
        <v>2361</v>
      </c>
      <c r="AD614" s="1">
        <v>170048</v>
      </c>
      <c r="AE614" s="1">
        <v>1.4</v>
      </c>
      <c r="AF614" s="1">
        <v>10.68</v>
      </c>
      <c r="AG614" s="1">
        <v>0.25215480000000001</v>
      </c>
      <c r="AH614" s="1">
        <v>-3.86</v>
      </c>
      <c r="AI614" s="1" t="s">
        <v>2370</v>
      </c>
      <c r="AJ614" s="1" t="s">
        <v>3551</v>
      </c>
    </row>
    <row r="615" spans="1:36" x14ac:dyDescent="0.25">
      <c r="A615" s="2" t="s">
        <v>609</v>
      </c>
      <c r="B615" s="3" t="s">
        <v>5498</v>
      </c>
      <c r="C615" s="3">
        <v>9.8699999999999992</v>
      </c>
      <c r="D615" s="3">
        <v>0.08</v>
      </c>
      <c r="E615" s="3">
        <v>0.05</v>
      </c>
      <c r="F615" s="1">
        <f>IF(INDEX(董監!D:D,H615)=0,INDEX(董監!C:C,H615),INDEX(董監!D:D,H615))</f>
        <v>21.24</v>
      </c>
      <c r="G615" s="1">
        <f t="shared" si="36"/>
        <v>68.760000000000005</v>
      </c>
      <c r="H615" s="1">
        <f>MATCH(持股比率!A615,董監!A:A,0)</f>
        <v>615</v>
      </c>
      <c r="I615" s="3">
        <v>2225725.4</v>
      </c>
      <c r="J615" s="3">
        <v>592</v>
      </c>
      <c r="K615" s="28">
        <f t="shared" si="37"/>
        <v>153041</v>
      </c>
      <c r="L615" s="27">
        <f t="shared" si="38"/>
        <v>0.4</v>
      </c>
      <c r="M615" s="3">
        <v>33.090000000000003</v>
      </c>
      <c r="N615" s="29">
        <f t="shared" si="39"/>
        <v>0.19589280000000003</v>
      </c>
      <c r="O615" s="3">
        <v>3.87</v>
      </c>
      <c r="P615" s="3" t="str">
        <f ca="1">IF(COUNTIF(股期對照!A:A,持股比率!B615)=2,B615&amp;"-m",IF(COUNTIF(股期對照!A:A,持股比率!B615)=1,B615&amp;"-F",B615))</f>
        <v>益登</v>
      </c>
      <c r="Q615" s="3" t="s">
        <v>6669</v>
      </c>
      <c r="T615" s="1" t="s">
        <v>609</v>
      </c>
      <c r="U615" s="1" t="s">
        <v>2371</v>
      </c>
      <c r="V615" s="1">
        <v>9.8699999999999992</v>
      </c>
      <c r="W615" s="1">
        <v>0.08</v>
      </c>
      <c r="X615" s="1">
        <v>0.05</v>
      </c>
      <c r="Y615" s="1">
        <v>21.24</v>
      </c>
      <c r="Z615" s="1">
        <v>68.760000000000005</v>
      </c>
      <c r="AA615" s="1">
        <v>615</v>
      </c>
      <c r="AB615" s="1">
        <v>2225725.4</v>
      </c>
      <c r="AC615" s="1">
        <v>592</v>
      </c>
      <c r="AD615" s="1">
        <v>153041</v>
      </c>
      <c r="AE615" s="1">
        <v>0.4</v>
      </c>
      <c r="AF615" s="1">
        <v>33.090000000000003</v>
      </c>
      <c r="AG615" s="1">
        <v>0.19589280000000003</v>
      </c>
      <c r="AH615" s="1">
        <v>3.87</v>
      </c>
      <c r="AI615" s="1" t="s">
        <v>2371</v>
      </c>
      <c r="AJ615" s="1" t="s">
        <v>3528</v>
      </c>
    </row>
    <row r="616" spans="1:36" x14ac:dyDescent="0.25">
      <c r="A616" s="2" t="s">
        <v>610</v>
      </c>
      <c r="B616" s="3" t="s">
        <v>5499</v>
      </c>
      <c r="C616" s="3">
        <v>10.65</v>
      </c>
      <c r="D616" s="3">
        <v>0.05</v>
      </c>
      <c r="E616" s="3">
        <v>0.04</v>
      </c>
      <c r="F616" s="1">
        <f>IF(INDEX(董監!D:D,H616)=0,INDEX(董監!C:C,H616),INDEX(董監!D:D,H616))</f>
        <v>7.95</v>
      </c>
      <c r="G616" s="1">
        <f t="shared" si="36"/>
        <v>81.31</v>
      </c>
      <c r="H616" s="1">
        <f>MATCH(持股比率!A616,董監!A:A,0)</f>
        <v>616</v>
      </c>
      <c r="I616" s="3">
        <v>8069485.29</v>
      </c>
      <c r="J616" s="3">
        <v>13772</v>
      </c>
      <c r="K616" s="28">
        <f t="shared" si="37"/>
        <v>656130</v>
      </c>
      <c r="L616" s="27">
        <f t="shared" si="38"/>
        <v>2.1</v>
      </c>
      <c r="M616" s="3">
        <v>11.62</v>
      </c>
      <c r="N616" s="29">
        <f t="shared" si="39"/>
        <v>1.6003063999999998</v>
      </c>
      <c r="O616" s="3">
        <v>2.0499999999999998</v>
      </c>
      <c r="P616" s="3" t="str">
        <f ca="1">IF(COUNTIF(股期對照!A:A,持股比率!B616)=2,B616&amp;"-m",IF(COUNTIF(股期對照!A:A,持股比率!B616)=1,B616&amp;"-F",B616))</f>
        <v>和鑫</v>
      </c>
      <c r="Q616" s="3" t="s">
        <v>4785</v>
      </c>
      <c r="T616" s="1" t="s">
        <v>610</v>
      </c>
      <c r="U616" s="1" t="s">
        <v>2372</v>
      </c>
      <c r="V616" s="1">
        <v>10.65</v>
      </c>
      <c r="W616" s="1">
        <v>0.05</v>
      </c>
      <c r="X616" s="1">
        <v>0.04</v>
      </c>
      <c r="Y616" s="1">
        <v>7.95</v>
      </c>
      <c r="Z616" s="1">
        <v>81.31</v>
      </c>
      <c r="AA616" s="1">
        <v>616</v>
      </c>
      <c r="AB616" s="1">
        <v>8069485.29</v>
      </c>
      <c r="AC616" s="1">
        <v>13772</v>
      </c>
      <c r="AD616" s="1">
        <v>656130</v>
      </c>
      <c r="AE616" s="1">
        <v>2.1</v>
      </c>
      <c r="AF616" s="1">
        <v>11.62</v>
      </c>
      <c r="AG616" s="1">
        <v>1.6003063999999998</v>
      </c>
      <c r="AH616" s="1">
        <v>2.0499999999999998</v>
      </c>
      <c r="AI616" s="1" t="s">
        <v>2372</v>
      </c>
      <c r="AJ616" s="1" t="s">
        <v>3579</v>
      </c>
    </row>
    <row r="617" spans="1:36" x14ac:dyDescent="0.25">
      <c r="A617" s="2" t="s">
        <v>611</v>
      </c>
      <c r="B617" s="3" t="s">
        <v>5500</v>
      </c>
      <c r="C617" s="3">
        <v>9.06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67.59</v>
      </c>
      <c r="H617" s="1">
        <f>MATCH(持股比率!A617,董監!A:A,0)</f>
        <v>617</v>
      </c>
      <c r="I617" s="3">
        <v>1459844.5</v>
      </c>
      <c r="J617" s="3">
        <v>2633</v>
      </c>
      <c r="K617" s="28">
        <f t="shared" si="37"/>
        <v>98671</v>
      </c>
      <c r="L617" s="27">
        <f t="shared" si="38"/>
        <v>2.7</v>
      </c>
      <c r="M617" s="3">
        <v>14.57</v>
      </c>
      <c r="N617" s="29">
        <f t="shared" si="39"/>
        <v>0.38362809999999997</v>
      </c>
      <c r="O617" s="3">
        <v>4.3499999999999996</v>
      </c>
      <c r="P617" s="3" t="str">
        <f ca="1">IF(COUNTIF(股期對照!A:A,持股比率!B617)=2,B617&amp;"-m",IF(COUNTIF(股期對照!A:A,持股比率!B617)=1,B617&amp;"-F",B617))</f>
        <v>鈺德</v>
      </c>
      <c r="Q617" s="3" t="s">
        <v>4578</v>
      </c>
      <c r="T617" s="1" t="s">
        <v>611</v>
      </c>
      <c r="U617" s="1" t="s">
        <v>2373</v>
      </c>
      <c r="V617" s="1">
        <v>9.06</v>
      </c>
      <c r="W617" s="1">
        <v>0</v>
      </c>
      <c r="X617" s="1">
        <v>0.14000000000000001</v>
      </c>
      <c r="Y617" s="1">
        <v>23.21</v>
      </c>
      <c r="Z617" s="1">
        <v>67.59</v>
      </c>
      <c r="AA617" s="1">
        <v>617</v>
      </c>
      <c r="AB617" s="1">
        <v>1459844.5</v>
      </c>
      <c r="AC617" s="1">
        <v>2633</v>
      </c>
      <c r="AD617" s="1">
        <v>98671</v>
      </c>
      <c r="AE617" s="1">
        <v>2.7</v>
      </c>
      <c r="AF617" s="1">
        <v>14.57</v>
      </c>
      <c r="AG617" s="1">
        <v>0.38362809999999997</v>
      </c>
      <c r="AH617" s="1">
        <v>4.3499999999999996</v>
      </c>
      <c r="AI617" s="1" t="s">
        <v>2373</v>
      </c>
      <c r="AJ617" s="1" t="s">
        <v>3535</v>
      </c>
    </row>
    <row r="618" spans="1:36" x14ac:dyDescent="0.25">
      <c r="A618" s="2" t="s">
        <v>612</v>
      </c>
      <c r="B618" s="3" t="s">
        <v>5501</v>
      </c>
      <c r="C618" s="3">
        <v>0.54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86.25</v>
      </c>
      <c r="H618" s="1">
        <f>MATCH(持股比率!A618,董監!A:A,0)</f>
        <v>618</v>
      </c>
      <c r="I618" s="3">
        <v>3253323.96</v>
      </c>
      <c r="J618" s="3">
        <v>-131</v>
      </c>
      <c r="K618" s="28">
        <f t="shared" si="37"/>
        <v>280599</v>
      </c>
      <c r="L618" s="27">
        <f t="shared" si="38"/>
        <v>0</v>
      </c>
      <c r="M618" s="3">
        <v>7.65</v>
      </c>
      <c r="N618" s="29">
        <f t="shared" si="39"/>
        <v>-1.0021500000000001E-2</v>
      </c>
      <c r="O618" s="3">
        <v>0.64</v>
      </c>
      <c r="P618" s="3" t="str">
        <f ca="1">IF(COUNTIF(股期對照!A:A,持股比率!B618)=2,B618&amp;"-m",IF(COUNTIF(股期對照!A:A,持股比率!B618)=1,B618&amp;"-F",B618))</f>
        <v>力特</v>
      </c>
      <c r="Q618" s="3" t="s">
        <v>4785</v>
      </c>
      <c r="T618" s="1" t="s">
        <v>612</v>
      </c>
      <c r="U618" s="1" t="s">
        <v>2374</v>
      </c>
      <c r="V618" s="1">
        <v>0.54</v>
      </c>
      <c r="W618" s="1">
        <v>0</v>
      </c>
      <c r="X618" s="1">
        <v>0.19</v>
      </c>
      <c r="Y618" s="1">
        <v>13.02</v>
      </c>
      <c r="Z618" s="1">
        <v>86.25</v>
      </c>
      <c r="AA618" s="1">
        <v>618</v>
      </c>
      <c r="AB618" s="1">
        <v>3253323.96</v>
      </c>
      <c r="AC618" s="1">
        <v>-131</v>
      </c>
      <c r="AD618" s="1">
        <v>280599</v>
      </c>
      <c r="AE618" s="1">
        <v>0</v>
      </c>
      <c r="AF618" s="1">
        <v>7.65</v>
      </c>
      <c r="AG618" s="1">
        <v>-1.0021500000000001E-2</v>
      </c>
      <c r="AH618" s="1">
        <v>0.64</v>
      </c>
      <c r="AI618" s="1" t="s">
        <v>2374</v>
      </c>
      <c r="AJ618" s="1" t="s">
        <v>3579</v>
      </c>
    </row>
    <row r="619" spans="1:36" x14ac:dyDescent="0.25">
      <c r="A619" s="2" t="s">
        <v>613</v>
      </c>
      <c r="B619" s="3" t="s">
        <v>5502</v>
      </c>
      <c r="C619" s="3">
        <v>3.76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89.01</v>
      </c>
      <c r="H619" s="1">
        <f>MATCH(持股比率!A619,董監!A:A,0)</f>
        <v>619</v>
      </c>
      <c r="I619" s="3">
        <v>2287135.54</v>
      </c>
      <c r="J619" s="3">
        <v>-2831</v>
      </c>
      <c r="K619" s="28">
        <f t="shared" si="37"/>
        <v>203578</v>
      </c>
      <c r="L619" s="27">
        <f t="shared" si="38"/>
        <v>-1.4</v>
      </c>
      <c r="M619" s="3">
        <v>11.65</v>
      </c>
      <c r="N619" s="29">
        <f t="shared" si="39"/>
        <v>-0.32981150000000004</v>
      </c>
      <c r="O619" s="3">
        <v>-7.78</v>
      </c>
      <c r="P619" s="3" t="str">
        <f ca="1">IF(COUNTIF(股期對照!A:A,持股比率!B619)=2,B619&amp;"-m",IF(COUNTIF(股期對照!A:A,持股比率!B619)=1,B619&amp;"-F",B619))</f>
        <v>夆典</v>
      </c>
      <c r="Q619" s="3" t="s">
        <v>4774</v>
      </c>
      <c r="T619" s="1" t="s">
        <v>613</v>
      </c>
      <c r="U619" s="1" t="s">
        <v>2375</v>
      </c>
      <c r="V619" s="1">
        <v>3.76</v>
      </c>
      <c r="W619" s="1">
        <v>0</v>
      </c>
      <c r="X619" s="1">
        <v>0.03</v>
      </c>
      <c r="Y619" s="1">
        <v>7.2</v>
      </c>
      <c r="Z619" s="1">
        <v>89.01</v>
      </c>
      <c r="AA619" s="1">
        <v>619</v>
      </c>
      <c r="AB619" s="1">
        <v>2287135.54</v>
      </c>
      <c r="AC619" s="1">
        <v>-2831</v>
      </c>
      <c r="AD619" s="1">
        <v>203578</v>
      </c>
      <c r="AE619" s="1">
        <v>-1.4</v>
      </c>
      <c r="AF619" s="1">
        <v>11.65</v>
      </c>
      <c r="AG619" s="1">
        <v>-0.32981150000000004</v>
      </c>
      <c r="AH619" s="1">
        <v>-7.78</v>
      </c>
      <c r="AI619" s="1" t="s">
        <v>2375</v>
      </c>
      <c r="AJ619" s="1" t="s">
        <v>3519</v>
      </c>
    </row>
    <row r="620" spans="1:36" x14ac:dyDescent="0.25">
      <c r="A620" s="2" t="s">
        <v>614</v>
      </c>
      <c r="B620" s="3" t="s">
        <v>5503</v>
      </c>
      <c r="C620" s="3">
        <v>0.38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45.959999999999994</v>
      </c>
      <c r="H620" s="1">
        <f>MATCH(持股比率!A620,董監!A:A,0)</f>
        <v>620</v>
      </c>
      <c r="I620" s="3">
        <v>834110.41</v>
      </c>
      <c r="J620" s="3">
        <v>-31</v>
      </c>
      <c r="K620" s="28">
        <f t="shared" si="37"/>
        <v>38336</v>
      </c>
      <c r="L620" s="27">
        <f t="shared" si="38"/>
        <v>-0.1</v>
      </c>
      <c r="M620" s="3">
        <v>20.83</v>
      </c>
      <c r="N620" s="29">
        <f t="shared" si="39"/>
        <v>-6.4572999999999992E-3</v>
      </c>
      <c r="O620" s="3">
        <v>9.33</v>
      </c>
      <c r="P620" s="3" t="str">
        <f ca="1">IF(COUNTIF(股期對照!A:A,持股比率!B620)=2,B620&amp;"-m",IF(COUNTIF(股期對照!A:A,持股比率!B620)=1,B620&amp;"-F",B620))</f>
        <v>立萬利</v>
      </c>
      <c r="Q620" s="3" t="s">
        <v>6673</v>
      </c>
      <c r="T620" s="1" t="s">
        <v>614</v>
      </c>
      <c r="U620" s="1" t="s">
        <v>2376</v>
      </c>
      <c r="V620" s="1">
        <v>0.38</v>
      </c>
      <c r="W620" s="1">
        <v>0</v>
      </c>
      <c r="X620" s="1">
        <v>7.0000000000000007E-2</v>
      </c>
      <c r="Y620" s="1">
        <v>53.59</v>
      </c>
      <c r="Z620" s="1">
        <v>45.959999999999994</v>
      </c>
      <c r="AA620" s="1">
        <v>620</v>
      </c>
      <c r="AB620" s="1">
        <v>834110.41</v>
      </c>
      <c r="AC620" s="1">
        <v>-31</v>
      </c>
      <c r="AD620" s="1">
        <v>38336</v>
      </c>
      <c r="AE620" s="1">
        <v>-0.1</v>
      </c>
      <c r="AF620" s="1">
        <v>20.83</v>
      </c>
      <c r="AG620" s="1">
        <v>-6.4572999999999992E-3</v>
      </c>
      <c r="AH620" s="1">
        <v>9.33</v>
      </c>
      <c r="AI620" s="1" t="s">
        <v>2376</v>
      </c>
      <c r="AJ620" s="1" t="s">
        <v>3558</v>
      </c>
    </row>
    <row r="621" spans="1:36" x14ac:dyDescent="0.25">
      <c r="A621" s="2" t="s">
        <v>615</v>
      </c>
      <c r="B621" s="3" t="s">
        <v>5504</v>
      </c>
      <c r="C621" s="3">
        <v>1.75</v>
      </c>
      <c r="D621" s="3">
        <v>0.09</v>
      </c>
      <c r="E621" s="3">
        <v>0.01</v>
      </c>
      <c r="F621" s="1">
        <f>IF(INDEX(董監!D:D,H621)=0,INDEX(董監!C:C,H621),INDEX(董監!D:D,H621))</f>
        <v>31.54</v>
      </c>
      <c r="G621" s="1">
        <f t="shared" si="36"/>
        <v>66.61</v>
      </c>
      <c r="H621" s="1">
        <f>MATCH(持股比率!A621,董監!A:A,0)</f>
        <v>621</v>
      </c>
      <c r="I621" s="3">
        <v>1024419.18</v>
      </c>
      <c r="J621" s="3">
        <v>170</v>
      </c>
      <c r="K621" s="28">
        <f t="shared" si="37"/>
        <v>68237</v>
      </c>
      <c r="L621" s="27">
        <f t="shared" si="38"/>
        <v>0.2</v>
      </c>
      <c r="M621" s="3">
        <v>27.75</v>
      </c>
      <c r="N621" s="29">
        <f t="shared" si="39"/>
        <v>4.7175000000000002E-2</v>
      </c>
      <c r="O621" s="3">
        <v>-5.39</v>
      </c>
      <c r="P621" s="3" t="str">
        <f ca="1">IF(COUNTIF(股期對照!A:A,持股比率!B621)=2,B621&amp;"-m",IF(COUNTIF(股期對照!A:A,持股比率!B621)=1,B621&amp;"-F",B621))</f>
        <v>蔚華科</v>
      </c>
      <c r="Q621" s="3" t="s">
        <v>4762</v>
      </c>
      <c r="T621" s="1" t="s">
        <v>615</v>
      </c>
      <c r="U621" s="1" t="s">
        <v>2377</v>
      </c>
      <c r="V621" s="1">
        <v>1.75</v>
      </c>
      <c r="W621" s="1">
        <v>0.09</v>
      </c>
      <c r="X621" s="1">
        <v>0.01</v>
      </c>
      <c r="Y621" s="1">
        <v>31.54</v>
      </c>
      <c r="Z621" s="1">
        <v>66.61</v>
      </c>
      <c r="AA621" s="1">
        <v>621</v>
      </c>
      <c r="AB621" s="1">
        <v>1024419.18</v>
      </c>
      <c r="AC621" s="1">
        <v>170</v>
      </c>
      <c r="AD621" s="1">
        <v>68237</v>
      </c>
      <c r="AE621" s="1">
        <v>0.2</v>
      </c>
      <c r="AF621" s="1">
        <v>27.75</v>
      </c>
      <c r="AG621" s="1">
        <v>4.7175000000000002E-2</v>
      </c>
      <c r="AH621" s="1">
        <v>-5.39</v>
      </c>
      <c r="AI621" s="1" t="s">
        <v>2377</v>
      </c>
      <c r="AJ621" s="1" t="s">
        <v>3559</v>
      </c>
    </row>
    <row r="622" spans="1:36" x14ac:dyDescent="0.25">
      <c r="A622" s="2" t="s">
        <v>616</v>
      </c>
      <c r="B622" s="3" t="s">
        <v>5505</v>
      </c>
      <c r="C622" s="3">
        <v>9.27</v>
      </c>
      <c r="D622" s="3">
        <v>0.04</v>
      </c>
      <c r="E622" s="3">
        <v>0.06</v>
      </c>
      <c r="F622" s="1">
        <f>IF(INDEX(董監!D:D,H622)=0,INDEX(董監!C:C,H622),INDEX(董監!D:D,H622))</f>
        <v>21.75</v>
      </c>
      <c r="G622" s="1">
        <f t="shared" si="36"/>
        <v>68.88</v>
      </c>
      <c r="H622" s="1">
        <f>MATCH(持股比率!A622,董監!A:A,0)</f>
        <v>622</v>
      </c>
      <c r="I622" s="3">
        <v>2107907.08</v>
      </c>
      <c r="J622" s="3">
        <v>-767</v>
      </c>
      <c r="K622" s="28">
        <f t="shared" si="37"/>
        <v>145193</v>
      </c>
      <c r="L622" s="27">
        <f t="shared" si="38"/>
        <v>-0.5</v>
      </c>
      <c r="M622" s="3">
        <v>38.4</v>
      </c>
      <c r="N622" s="29">
        <f t="shared" si="39"/>
        <v>-0.29452800000000001</v>
      </c>
      <c r="O622" s="3">
        <v>-1.26</v>
      </c>
      <c r="P622" s="3" t="str">
        <f ca="1">IF(COUNTIF(股期對照!A:A,持股比率!B622)=2,B622&amp;"-m",IF(COUNTIF(股期對照!A:A,持股比率!B622)=1,B622&amp;"-F",B622))</f>
        <v>總太</v>
      </c>
      <c r="Q622" s="3" t="s">
        <v>4774</v>
      </c>
      <c r="T622" s="1" t="s">
        <v>616</v>
      </c>
      <c r="U622" s="1" t="s">
        <v>2378</v>
      </c>
      <c r="V622" s="1">
        <v>9.27</v>
      </c>
      <c r="W622" s="1">
        <v>0.04</v>
      </c>
      <c r="X622" s="1">
        <v>0.06</v>
      </c>
      <c r="Y622" s="1">
        <v>21.75</v>
      </c>
      <c r="Z622" s="1">
        <v>68.88</v>
      </c>
      <c r="AA622" s="1">
        <v>622</v>
      </c>
      <c r="AB622" s="1">
        <v>2107907.08</v>
      </c>
      <c r="AC622" s="1">
        <v>-767</v>
      </c>
      <c r="AD622" s="1">
        <v>145193</v>
      </c>
      <c r="AE622" s="1">
        <v>-0.5</v>
      </c>
      <c r="AF622" s="1">
        <v>38.4</v>
      </c>
      <c r="AG622" s="1">
        <v>-0.29452800000000001</v>
      </c>
      <c r="AH622" s="1">
        <v>-1.26</v>
      </c>
      <c r="AI622" s="1" t="s">
        <v>2378</v>
      </c>
      <c r="AJ622" s="1" t="s">
        <v>3519</v>
      </c>
    </row>
    <row r="623" spans="1:36" x14ac:dyDescent="0.25">
      <c r="A623" s="2" t="s">
        <v>617</v>
      </c>
      <c r="B623" s="3" t="s">
        <v>5506</v>
      </c>
      <c r="C623" s="3">
        <v>2.52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92.2</v>
      </c>
      <c r="H623" s="1">
        <f>MATCH(持股比率!A623,董監!A:A,0)</f>
        <v>623</v>
      </c>
      <c r="I623" s="3">
        <v>880868.08</v>
      </c>
      <c r="J623" s="3">
        <v>-161</v>
      </c>
      <c r="K623" s="28">
        <f t="shared" si="37"/>
        <v>81216</v>
      </c>
      <c r="L623" s="27">
        <f t="shared" si="38"/>
        <v>-0.2</v>
      </c>
      <c r="M623" s="3">
        <v>14.78</v>
      </c>
      <c r="N623" s="29">
        <f t="shared" si="39"/>
        <v>-2.3795799999999999E-2</v>
      </c>
      <c r="O623" s="3">
        <v>-8.6</v>
      </c>
      <c r="P623" s="3" t="str">
        <f ca="1">IF(COUNTIF(股期對照!A:A,持股比率!B623)=2,B623&amp;"-m",IF(COUNTIF(股期對照!A:A,持股比率!B623)=1,B623&amp;"-F",B623))</f>
        <v>喬鼎</v>
      </c>
      <c r="Q623" s="3" t="s">
        <v>4745</v>
      </c>
      <c r="T623" s="1" t="s">
        <v>617</v>
      </c>
      <c r="U623" s="1" t="s">
        <v>2379</v>
      </c>
      <c r="V623" s="1">
        <v>2.52</v>
      </c>
      <c r="W623" s="1">
        <v>0.05</v>
      </c>
      <c r="X623" s="1">
        <v>0.12</v>
      </c>
      <c r="Y623" s="1">
        <v>5.1100000000000003</v>
      </c>
      <c r="Z623" s="1">
        <v>92.2</v>
      </c>
      <c r="AA623" s="1">
        <v>623</v>
      </c>
      <c r="AB623" s="1">
        <v>880868.08</v>
      </c>
      <c r="AC623" s="1">
        <v>-161</v>
      </c>
      <c r="AD623" s="1">
        <v>81216</v>
      </c>
      <c r="AE623" s="1">
        <v>-0.2</v>
      </c>
      <c r="AF623" s="1">
        <v>14.78</v>
      </c>
      <c r="AG623" s="1">
        <v>-2.3795799999999999E-2</v>
      </c>
      <c r="AH623" s="1">
        <v>-8.6</v>
      </c>
      <c r="AI623" s="1" t="s">
        <v>2379</v>
      </c>
      <c r="AJ623" s="1" t="s">
        <v>3530</v>
      </c>
    </row>
    <row r="624" spans="1:36" x14ac:dyDescent="0.25">
      <c r="A624" s="2" t="s">
        <v>618</v>
      </c>
      <c r="B624" s="3" t="s">
        <v>5507</v>
      </c>
      <c r="C624" s="3">
        <v>6.34</v>
      </c>
      <c r="D624" s="3">
        <v>0</v>
      </c>
      <c r="E624" s="3">
        <v>0.03</v>
      </c>
      <c r="F624" s="1">
        <f>IF(INDEX(董監!D:D,H624)=0,INDEX(董監!C:C,H624),INDEX(董監!D:D,H624))</f>
        <v>6.2</v>
      </c>
      <c r="G624" s="1">
        <f t="shared" si="36"/>
        <v>87.43</v>
      </c>
      <c r="H624" s="1">
        <f>MATCH(持股比率!A624,董監!A:A,0)</f>
        <v>624</v>
      </c>
      <c r="I624" s="3">
        <v>1619373.51</v>
      </c>
      <c r="J624" s="3">
        <v>6002</v>
      </c>
      <c r="K624" s="28">
        <f t="shared" si="37"/>
        <v>141582</v>
      </c>
      <c r="L624" s="27">
        <f t="shared" si="38"/>
        <v>4.2</v>
      </c>
      <c r="M624" s="3">
        <v>14.67</v>
      </c>
      <c r="N624" s="29">
        <f t="shared" si="39"/>
        <v>0.88049339999999998</v>
      </c>
      <c r="O624" s="3">
        <v>-3.99</v>
      </c>
      <c r="P624" s="3" t="str">
        <f ca="1">IF(COUNTIF(股期對照!A:A,持股比率!B624)=2,B624&amp;"-m",IF(COUNTIF(股期對照!A:A,持股比率!B624)=1,B624&amp;"-F",B624))</f>
        <v>立德</v>
      </c>
      <c r="Q624" s="3" t="s">
        <v>4770</v>
      </c>
      <c r="T624" s="1" t="s">
        <v>618</v>
      </c>
      <c r="U624" s="1" t="s">
        <v>2380</v>
      </c>
      <c r="V624" s="1">
        <v>6.34</v>
      </c>
      <c r="W624" s="1">
        <v>0</v>
      </c>
      <c r="X624" s="1">
        <v>0.03</v>
      </c>
      <c r="Y624" s="1">
        <v>6.2</v>
      </c>
      <c r="Z624" s="1">
        <v>87.43</v>
      </c>
      <c r="AA624" s="1">
        <v>624</v>
      </c>
      <c r="AB624" s="1">
        <v>1619373.51</v>
      </c>
      <c r="AC624" s="1">
        <v>6002</v>
      </c>
      <c r="AD624" s="1">
        <v>141582</v>
      </c>
      <c r="AE624" s="1">
        <v>4.2</v>
      </c>
      <c r="AF624" s="1">
        <v>14.67</v>
      </c>
      <c r="AG624" s="1">
        <v>0.88049339999999998</v>
      </c>
      <c r="AH624" s="1">
        <v>-3.99</v>
      </c>
      <c r="AI624" s="1" t="s">
        <v>2380</v>
      </c>
      <c r="AJ624" s="1" t="s">
        <v>3570</v>
      </c>
    </row>
    <row r="625" spans="1:36" x14ac:dyDescent="0.25">
      <c r="A625" s="2" t="s">
        <v>619</v>
      </c>
      <c r="B625" s="3" t="s">
        <v>5508</v>
      </c>
      <c r="C625" s="3">
        <v>12.4</v>
      </c>
      <c r="D625" s="3">
        <v>0.1</v>
      </c>
      <c r="E625" s="3">
        <v>0.71</v>
      </c>
      <c r="F625" s="1">
        <f>IF(INDEX(董監!D:D,H625)=0,INDEX(董監!C:C,H625),INDEX(董監!D:D,H625))</f>
        <v>5.45</v>
      </c>
      <c r="G625" s="1">
        <f t="shared" si="36"/>
        <v>81.34</v>
      </c>
      <c r="H625" s="1">
        <f>MATCH(持股比率!A625,董監!A:A,0)</f>
        <v>625</v>
      </c>
      <c r="I625" s="3">
        <v>2793415.25</v>
      </c>
      <c r="J625" s="3">
        <v>3030</v>
      </c>
      <c r="K625" s="28">
        <f t="shared" si="37"/>
        <v>227216</v>
      </c>
      <c r="L625" s="27">
        <f t="shared" si="38"/>
        <v>1.3</v>
      </c>
      <c r="M625" s="3">
        <v>32.1</v>
      </c>
      <c r="N625" s="29">
        <f t="shared" si="39"/>
        <v>0.97262999999999999</v>
      </c>
      <c r="O625" s="3">
        <v>8.23</v>
      </c>
      <c r="P625" s="3" t="str">
        <f ca="1">IF(COUNTIF(股期對照!A:A,持股比率!B625)=2,B625&amp;"-m",IF(COUNTIF(股期對照!A:A,持股比率!B625)=1,B625&amp;"-F",B625))</f>
        <v>華晶科</v>
      </c>
      <c r="Q625" s="3" t="s">
        <v>6674</v>
      </c>
      <c r="T625" s="1" t="s">
        <v>619</v>
      </c>
      <c r="U625" s="1" t="s">
        <v>2381</v>
      </c>
      <c r="V625" s="1">
        <v>12.4</v>
      </c>
      <c r="W625" s="1">
        <v>0.1</v>
      </c>
      <c r="X625" s="1">
        <v>0.71</v>
      </c>
      <c r="Y625" s="1">
        <v>5.45</v>
      </c>
      <c r="Z625" s="1">
        <v>81.34</v>
      </c>
      <c r="AA625" s="1">
        <v>625</v>
      </c>
      <c r="AB625" s="1">
        <v>2793415.25</v>
      </c>
      <c r="AC625" s="1">
        <v>3030</v>
      </c>
      <c r="AD625" s="1">
        <v>227216</v>
      </c>
      <c r="AE625" s="1">
        <v>1.3</v>
      </c>
      <c r="AF625" s="1">
        <v>32.1</v>
      </c>
      <c r="AG625" s="1">
        <v>0.97262999999999999</v>
      </c>
      <c r="AH625" s="1">
        <v>8.23</v>
      </c>
      <c r="AI625" s="1" t="s">
        <v>2381</v>
      </c>
      <c r="AJ625" s="1" t="s">
        <v>3561</v>
      </c>
    </row>
    <row r="626" spans="1:36" x14ac:dyDescent="0.25">
      <c r="A626" s="2" t="s">
        <v>620</v>
      </c>
      <c r="B626" s="3" t="s">
        <v>5509</v>
      </c>
      <c r="C626" s="3">
        <v>6.14</v>
      </c>
      <c r="D626" s="3">
        <v>0.62</v>
      </c>
      <c r="E626" s="3">
        <v>2.06</v>
      </c>
      <c r="F626" s="1">
        <f>IF(INDEX(董監!D:D,H626)=0,INDEX(董監!C:C,H626),INDEX(董監!D:D,H626))</f>
        <v>6.38</v>
      </c>
      <c r="G626" s="1">
        <f t="shared" si="36"/>
        <v>84.8</v>
      </c>
      <c r="H626" s="1">
        <f>MATCH(持股比率!A626,董監!A:A,0)</f>
        <v>626</v>
      </c>
      <c r="I626" s="3">
        <v>1375631.9</v>
      </c>
      <c r="J626" s="3">
        <v>-2717</v>
      </c>
      <c r="K626" s="28">
        <f t="shared" si="37"/>
        <v>116654</v>
      </c>
      <c r="L626" s="27">
        <f t="shared" si="38"/>
        <v>-2.2999999999999998</v>
      </c>
      <c r="M626" s="3">
        <v>24.57</v>
      </c>
      <c r="N626" s="29">
        <f t="shared" si="39"/>
        <v>-0.66756690000000007</v>
      </c>
      <c r="O626" s="3">
        <v>-16.5</v>
      </c>
      <c r="P626" s="3" t="str">
        <f ca="1">IF(COUNTIF(股期對照!A:A,持股比率!B626)=2,B626&amp;"-m",IF(COUNTIF(股期對照!A:A,持股比率!B626)=1,B626&amp;"-F",B626))</f>
        <v>銘異</v>
      </c>
      <c r="Q626" s="3" t="s">
        <v>6579</v>
      </c>
      <c r="T626" s="1" t="s">
        <v>620</v>
      </c>
      <c r="U626" s="1" t="s">
        <v>2382</v>
      </c>
      <c r="V626" s="1">
        <v>6.14</v>
      </c>
      <c r="W626" s="1">
        <v>0.62</v>
      </c>
      <c r="X626" s="1">
        <v>2.06</v>
      </c>
      <c r="Y626" s="1">
        <v>6.38</v>
      </c>
      <c r="Z626" s="1">
        <v>84.8</v>
      </c>
      <c r="AA626" s="1">
        <v>626</v>
      </c>
      <c r="AB626" s="1">
        <v>1375631.9</v>
      </c>
      <c r="AC626" s="1">
        <v>-2717</v>
      </c>
      <c r="AD626" s="1">
        <v>116654</v>
      </c>
      <c r="AE626" s="1">
        <v>-2.2999999999999998</v>
      </c>
      <c r="AF626" s="1">
        <v>24.57</v>
      </c>
      <c r="AG626" s="1">
        <v>-0.66756690000000007</v>
      </c>
      <c r="AH626" s="1">
        <v>-16.5</v>
      </c>
      <c r="AI626" s="1" t="s">
        <v>2382</v>
      </c>
      <c r="AJ626" s="1" t="s">
        <v>3530</v>
      </c>
    </row>
    <row r="627" spans="1:36" x14ac:dyDescent="0.25">
      <c r="A627" s="2" t="s">
        <v>621</v>
      </c>
      <c r="B627" s="3" t="s">
        <v>5510</v>
      </c>
      <c r="C627" s="3">
        <v>12.6</v>
      </c>
      <c r="D627" s="3">
        <v>0.26</v>
      </c>
      <c r="E627" s="3">
        <v>1.1100000000000001</v>
      </c>
      <c r="F627" s="1">
        <f>IF(INDEX(董監!D:D,H627)=0,INDEX(董監!C:C,H627),INDEX(董監!D:D,H627))</f>
        <v>6.18</v>
      </c>
      <c r="G627" s="1">
        <f t="shared" si="36"/>
        <v>79.849999999999994</v>
      </c>
      <c r="H627" s="1">
        <f>MATCH(持股比率!A627,董監!A:A,0)</f>
        <v>627</v>
      </c>
      <c r="I627" s="3">
        <v>3286054.18</v>
      </c>
      <c r="J627" s="3">
        <v>6068</v>
      </c>
      <c r="K627" s="28">
        <f t="shared" si="37"/>
        <v>262391</v>
      </c>
      <c r="L627" s="27">
        <f t="shared" si="38"/>
        <v>2.2999999999999998</v>
      </c>
      <c r="M627" s="3">
        <v>16.350000000000001</v>
      </c>
      <c r="N627" s="29">
        <f t="shared" si="39"/>
        <v>0.99211800000000006</v>
      </c>
      <c r="O627" s="3">
        <v>0.28999999999999998</v>
      </c>
      <c r="P627" s="3" t="str">
        <f ca="1">IF(COUNTIF(股期對照!A:A,持股比率!B627)=2,B627&amp;"-m",IF(COUNTIF(股期對照!A:A,持股比率!B627)=1,B627&amp;"-F",B627))</f>
        <v>建漢</v>
      </c>
      <c r="Q627" s="3" t="s">
        <v>4754</v>
      </c>
      <c r="T627" s="1" t="s">
        <v>621</v>
      </c>
      <c r="U627" s="1" t="s">
        <v>2383</v>
      </c>
      <c r="V627" s="1">
        <v>12.6</v>
      </c>
      <c r="W627" s="1">
        <v>0.26</v>
      </c>
      <c r="X627" s="1">
        <v>1.1100000000000001</v>
      </c>
      <c r="Y627" s="1">
        <v>6.18</v>
      </c>
      <c r="Z627" s="1">
        <v>79.849999999999994</v>
      </c>
      <c r="AA627" s="1">
        <v>627</v>
      </c>
      <c r="AB627" s="1">
        <v>3286054.18</v>
      </c>
      <c r="AC627" s="1">
        <v>6068</v>
      </c>
      <c r="AD627" s="1">
        <v>262391</v>
      </c>
      <c r="AE627" s="1">
        <v>2.2999999999999998</v>
      </c>
      <c r="AF627" s="1">
        <v>16.350000000000001</v>
      </c>
      <c r="AG627" s="1">
        <v>0.99211800000000006</v>
      </c>
      <c r="AH627" s="1">
        <v>0.28999999999999998</v>
      </c>
      <c r="AI627" s="1" t="s">
        <v>2383</v>
      </c>
      <c r="AJ627" s="1" t="s">
        <v>3551</v>
      </c>
    </row>
    <row r="628" spans="1:36" x14ac:dyDescent="0.25">
      <c r="A628" s="2" t="s">
        <v>622</v>
      </c>
      <c r="B628" s="3" t="s">
        <v>5511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3">
        <v>0</v>
      </c>
      <c r="K628" s="28">
        <f t="shared" si="37"/>
        <v>20835</v>
      </c>
      <c r="L628" s="27">
        <f t="shared" si="38"/>
        <v>0</v>
      </c>
      <c r="M628" s="3">
        <v>25.05</v>
      </c>
      <c r="N628" s="29">
        <f t="shared" si="39"/>
        <v>0</v>
      </c>
      <c r="O628" s="3">
        <v>-1.64</v>
      </c>
      <c r="P628" s="3" t="str">
        <f ca="1">IF(COUNTIF(股期對照!A:A,持股比率!B628)=2,B628&amp;"-m",IF(COUNTIF(股期對照!A:A,持股比率!B628)=1,B628&amp;"-F",B628))</f>
        <v>泰偉</v>
      </c>
      <c r="Q628" s="3" t="s">
        <v>6675</v>
      </c>
      <c r="T628" s="1" t="s">
        <v>622</v>
      </c>
      <c r="U628" s="1" t="s">
        <v>2384</v>
      </c>
      <c r="V628" s="1">
        <v>0.18</v>
      </c>
      <c r="W628" s="1">
        <v>0</v>
      </c>
      <c r="X628" s="1">
        <v>0.77</v>
      </c>
      <c r="Y628" s="1">
        <v>21.13</v>
      </c>
      <c r="Z628" s="1">
        <v>77.92</v>
      </c>
      <c r="AA628" s="1">
        <v>628</v>
      </c>
      <c r="AB628" s="1">
        <v>267384.25</v>
      </c>
      <c r="AC628" s="1">
        <v>0</v>
      </c>
      <c r="AD628" s="1">
        <v>20835</v>
      </c>
      <c r="AE628" s="1">
        <v>0</v>
      </c>
      <c r="AF628" s="1">
        <v>25.05</v>
      </c>
      <c r="AG628" s="1">
        <v>0</v>
      </c>
      <c r="AH628" s="1">
        <v>-1.64</v>
      </c>
      <c r="AI628" s="1" t="s">
        <v>2384</v>
      </c>
      <c r="AJ628" s="1" t="s">
        <v>3580</v>
      </c>
    </row>
    <row r="629" spans="1:36" x14ac:dyDescent="0.25">
      <c r="A629" s="2" t="s">
        <v>623</v>
      </c>
      <c r="B629" s="3" t="s">
        <v>4637</v>
      </c>
      <c r="C629" s="3">
        <v>0.08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70.75</v>
      </c>
      <c r="H629" s="1">
        <f>MATCH(持股比率!A629,董監!A:A,0)</f>
        <v>629</v>
      </c>
      <c r="I629" s="3">
        <v>830706.12</v>
      </c>
      <c r="J629" s="3">
        <v>52</v>
      </c>
      <c r="K629" s="28">
        <f t="shared" si="37"/>
        <v>58772</v>
      </c>
      <c r="L629" s="27">
        <f t="shared" si="38"/>
        <v>0.1</v>
      </c>
      <c r="M629" s="3">
        <v>11.52</v>
      </c>
      <c r="N629" s="29">
        <f t="shared" si="39"/>
        <v>5.9903999999999999E-3</v>
      </c>
      <c r="O629" s="3">
        <v>7.48</v>
      </c>
      <c r="P629" s="3" t="str">
        <f ca="1">IF(COUNTIF(股期對照!A:A,持股比率!B629)=2,B629&amp;"-m",IF(COUNTIF(股期對照!A:A,持股比率!B629)=1,B629&amp;"-F",B629))</f>
        <v>李洲</v>
      </c>
      <c r="Q629" s="3" t="s">
        <v>4756</v>
      </c>
      <c r="T629" s="1" t="s">
        <v>623</v>
      </c>
      <c r="U629" s="1" t="s">
        <v>2385</v>
      </c>
      <c r="V629" s="1">
        <v>0.08</v>
      </c>
      <c r="W629" s="1">
        <v>0</v>
      </c>
      <c r="X629" s="1">
        <v>0</v>
      </c>
      <c r="Y629" s="1">
        <v>29.17</v>
      </c>
      <c r="Z629" s="1">
        <v>70.75</v>
      </c>
      <c r="AA629" s="1">
        <v>629</v>
      </c>
      <c r="AB629" s="1">
        <v>830706.12</v>
      </c>
      <c r="AC629" s="1">
        <v>52</v>
      </c>
      <c r="AD629" s="1">
        <v>58772</v>
      </c>
      <c r="AE629" s="1">
        <v>0.1</v>
      </c>
      <c r="AF629" s="1">
        <v>11.52</v>
      </c>
      <c r="AG629" s="1">
        <v>5.9903999999999999E-3</v>
      </c>
      <c r="AH629" s="1">
        <v>7.48</v>
      </c>
      <c r="AI629" s="1" t="s">
        <v>2385</v>
      </c>
      <c r="AJ629" s="1" t="s">
        <v>3542</v>
      </c>
    </row>
    <row r="630" spans="1:36" x14ac:dyDescent="0.25">
      <c r="A630" s="2" t="s">
        <v>624</v>
      </c>
      <c r="B630" s="3" t="s">
        <v>5512</v>
      </c>
      <c r="C630" s="3">
        <v>0.81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40.96</v>
      </c>
      <c r="H630" s="1">
        <f>MATCH(持股比率!A630,董監!A:A,0)</f>
        <v>630</v>
      </c>
      <c r="I630" s="3">
        <v>290252.40000000002</v>
      </c>
      <c r="J630" s="3">
        <v>1</v>
      </c>
      <c r="K630" s="28">
        <f t="shared" si="37"/>
        <v>11889</v>
      </c>
      <c r="L630" s="27">
        <f t="shared" si="38"/>
        <v>0</v>
      </c>
      <c r="M630" s="3">
        <v>27.58</v>
      </c>
      <c r="N630" s="29">
        <f t="shared" si="39"/>
        <v>2.7579999999999998E-4</v>
      </c>
      <c r="O630" s="3">
        <v>-4.71</v>
      </c>
      <c r="P630" s="3" t="str">
        <f ca="1">IF(COUNTIF(股期對照!A:A,持股比率!B630)=2,B630&amp;"-m",IF(COUNTIF(股期對照!A:A,持股比率!B630)=1,B630&amp;"-F",B630))</f>
        <v>全域</v>
      </c>
      <c r="Q630" s="3" t="s">
        <v>4783</v>
      </c>
      <c r="T630" s="1" t="s">
        <v>624</v>
      </c>
      <c r="U630" s="1" t="s">
        <v>2386</v>
      </c>
      <c r="V630" s="1">
        <v>0.81</v>
      </c>
      <c r="W630" s="1">
        <v>0</v>
      </c>
      <c r="X630" s="1">
        <v>0</v>
      </c>
      <c r="Y630" s="1">
        <v>58.23</v>
      </c>
      <c r="Z630" s="1">
        <v>40.96</v>
      </c>
      <c r="AA630" s="1">
        <v>630</v>
      </c>
      <c r="AB630" s="1">
        <v>290252.40000000002</v>
      </c>
      <c r="AC630" s="1">
        <v>1</v>
      </c>
      <c r="AD630" s="1">
        <v>11889</v>
      </c>
      <c r="AE630" s="1">
        <v>0</v>
      </c>
      <c r="AF630" s="1">
        <v>27.58</v>
      </c>
      <c r="AG630" s="1">
        <v>2.7579999999999998E-4</v>
      </c>
      <c r="AH630" s="1">
        <v>-4.71</v>
      </c>
      <c r="AI630" s="1" t="s">
        <v>2386</v>
      </c>
      <c r="AJ630" s="1" t="s">
        <v>3533</v>
      </c>
    </row>
    <row r="631" spans="1:36" x14ac:dyDescent="0.25">
      <c r="A631" s="2" t="s">
        <v>625</v>
      </c>
      <c r="B631" s="3" t="s">
        <v>4638</v>
      </c>
      <c r="C631" s="3">
        <v>2.52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59.839999999999996</v>
      </c>
      <c r="H631" s="1">
        <f>MATCH(持股比率!A631,董監!A:A,0)</f>
        <v>631</v>
      </c>
      <c r="I631" s="3">
        <v>1100000</v>
      </c>
      <c r="J631" s="3">
        <v>1042</v>
      </c>
      <c r="K631" s="28">
        <f t="shared" si="37"/>
        <v>65824</v>
      </c>
      <c r="L631" s="27">
        <f t="shared" si="38"/>
        <v>1.6</v>
      </c>
      <c r="M631" s="3">
        <v>24.87</v>
      </c>
      <c r="N631" s="29">
        <f t="shared" si="39"/>
        <v>0.25914540000000003</v>
      </c>
      <c r="O631" s="3">
        <v>-2.83</v>
      </c>
      <c r="P631" s="3" t="str">
        <f ca="1">IF(COUNTIF(股期對照!A:A,持股比率!B631)=2,B631&amp;"-m",IF(COUNTIF(股期對照!A:A,持股比率!B631)=1,B631&amp;"-F",B631))</f>
        <v>協禧</v>
      </c>
      <c r="Q631" s="3" t="s">
        <v>6676</v>
      </c>
      <c r="T631" s="1" t="s">
        <v>625</v>
      </c>
      <c r="U631" s="1" t="s">
        <v>2387</v>
      </c>
      <c r="V631" s="1">
        <v>2.52</v>
      </c>
      <c r="W631" s="1">
        <v>0</v>
      </c>
      <c r="X631" s="1">
        <v>0.04</v>
      </c>
      <c r="Y631" s="1">
        <v>37.6</v>
      </c>
      <c r="Z631" s="1">
        <v>59.839999999999996</v>
      </c>
      <c r="AA631" s="1">
        <v>631</v>
      </c>
      <c r="AB631" s="1">
        <v>1100000</v>
      </c>
      <c r="AC631" s="1">
        <v>1042</v>
      </c>
      <c r="AD631" s="1">
        <v>65824</v>
      </c>
      <c r="AE631" s="1">
        <v>1.6</v>
      </c>
      <c r="AF631" s="1">
        <v>24.87</v>
      </c>
      <c r="AG631" s="1">
        <v>0.25914540000000003</v>
      </c>
      <c r="AH631" s="1">
        <v>-2.83</v>
      </c>
      <c r="AI631" s="1" t="s">
        <v>2387</v>
      </c>
      <c r="AJ631" s="1" t="s">
        <v>3524</v>
      </c>
    </row>
    <row r="632" spans="1:36" x14ac:dyDescent="0.25">
      <c r="A632" s="2" t="s">
        <v>626</v>
      </c>
      <c r="B632" s="3" t="s">
        <v>5513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3">
        <v>0</v>
      </c>
      <c r="K632" s="28">
        <f t="shared" si="37"/>
        <v>15048</v>
      </c>
      <c r="L632" s="27">
        <f t="shared" si="38"/>
        <v>0</v>
      </c>
      <c r="M632" s="3">
        <v>24.38</v>
      </c>
      <c r="N632" s="29">
        <f t="shared" si="39"/>
        <v>0</v>
      </c>
      <c r="O632" s="3">
        <v>-6.3</v>
      </c>
      <c r="P632" s="3" t="str">
        <f ca="1">IF(COUNTIF(股期對照!A:A,持股比率!B632)=2,B632&amp;"-m",IF(COUNTIF(股期對照!A:A,持股比率!B632)=1,B632&amp;"-F",B632))</f>
        <v>天方能源</v>
      </c>
      <c r="Q632" s="3" t="s">
        <v>4763</v>
      </c>
      <c r="T632" s="1" t="s">
        <v>626</v>
      </c>
      <c r="U632" s="1" t="s">
        <v>2388</v>
      </c>
      <c r="V632" s="1">
        <v>0</v>
      </c>
      <c r="W632" s="1">
        <v>0</v>
      </c>
      <c r="X632" s="1">
        <v>0</v>
      </c>
      <c r="Y632" s="1">
        <v>12</v>
      </c>
      <c r="Z632" s="1">
        <v>88</v>
      </c>
      <c r="AA632" s="1">
        <v>632</v>
      </c>
      <c r="AB632" s="1">
        <v>170995.56</v>
      </c>
      <c r="AC632" s="1">
        <v>0</v>
      </c>
      <c r="AD632" s="1">
        <v>15048</v>
      </c>
      <c r="AE632" s="1">
        <v>0</v>
      </c>
      <c r="AF632" s="1">
        <v>24.38</v>
      </c>
      <c r="AG632" s="1">
        <v>0</v>
      </c>
      <c r="AH632" s="1">
        <v>-6.3</v>
      </c>
      <c r="AI632" s="1" t="s">
        <v>2388</v>
      </c>
      <c r="AJ632" s="1" t="s">
        <v>3560</v>
      </c>
    </row>
    <row r="633" spans="1:36" x14ac:dyDescent="0.25">
      <c r="A633" s="2" t="s">
        <v>627</v>
      </c>
      <c r="B633" s="3" t="s">
        <v>4875</v>
      </c>
      <c r="C633" s="3">
        <v>3.03</v>
      </c>
      <c r="D633" s="3">
        <v>0.12</v>
      </c>
      <c r="E633" s="3">
        <v>1.1399999999999999</v>
      </c>
      <c r="F633" s="1">
        <f>IF(INDEX(董監!D:D,H633)=0,INDEX(董監!C:C,H633),INDEX(董監!D:D,H633))</f>
        <v>10.199999999999999</v>
      </c>
      <c r="G633" s="1">
        <f t="shared" si="36"/>
        <v>85.51</v>
      </c>
      <c r="H633" s="1">
        <f>MATCH(持股比率!A633,董監!A:A,0)</f>
        <v>633</v>
      </c>
      <c r="I633" s="3">
        <v>2273910.64</v>
      </c>
      <c r="J633" s="3">
        <v>2806</v>
      </c>
      <c r="K633" s="28">
        <f t="shared" si="37"/>
        <v>194442</v>
      </c>
      <c r="L633" s="27">
        <f t="shared" si="38"/>
        <v>1.4</v>
      </c>
      <c r="M633" s="3">
        <v>48.5</v>
      </c>
      <c r="N633" s="29">
        <f t="shared" si="39"/>
        <v>1.3609100000000001</v>
      </c>
      <c r="O633" s="3">
        <v>0.57999999999999996</v>
      </c>
      <c r="P633" s="3" t="str">
        <f ca="1">IF(COUNTIF(股期對照!A:A,持股比率!B633)=2,B633&amp;"-m",IF(COUNTIF(股期對照!A:A,持股比率!B633)=1,B633&amp;"-F",B633))</f>
        <v>僑威</v>
      </c>
      <c r="Q633" s="3" t="s">
        <v>6614</v>
      </c>
      <c r="T633" s="1" t="s">
        <v>627</v>
      </c>
      <c r="U633" s="1" t="s">
        <v>2389</v>
      </c>
      <c r="V633" s="1">
        <v>3.03</v>
      </c>
      <c r="W633" s="1">
        <v>0.12</v>
      </c>
      <c r="X633" s="1">
        <v>1.1399999999999999</v>
      </c>
      <c r="Y633" s="1">
        <v>10.199999999999999</v>
      </c>
      <c r="Z633" s="1">
        <v>85.51</v>
      </c>
      <c r="AA633" s="1">
        <v>633</v>
      </c>
      <c r="AB633" s="1">
        <v>2273910.64</v>
      </c>
      <c r="AC633" s="1">
        <v>2806</v>
      </c>
      <c r="AD633" s="1">
        <v>194442</v>
      </c>
      <c r="AE633" s="1">
        <v>1.4</v>
      </c>
      <c r="AF633" s="1">
        <v>48.5</v>
      </c>
      <c r="AG633" s="1">
        <v>1.3609100000000001</v>
      </c>
      <c r="AH633" s="1">
        <v>0.57999999999999996</v>
      </c>
      <c r="AI633" s="1" t="s">
        <v>2389</v>
      </c>
      <c r="AJ633" s="1" t="s">
        <v>3524</v>
      </c>
    </row>
    <row r="634" spans="1:36" x14ac:dyDescent="0.25">
      <c r="A634" s="2" t="s">
        <v>628</v>
      </c>
      <c r="B634" s="3" t="s">
        <v>5514</v>
      </c>
      <c r="C634" s="3">
        <v>51.45</v>
      </c>
      <c r="D634" s="3">
        <v>0.1</v>
      </c>
      <c r="E634" s="3">
        <v>1.01</v>
      </c>
      <c r="F634" s="1">
        <f>IF(INDEX(董監!D:D,H634)=0,INDEX(董監!C:C,H634),INDEX(董監!D:D,H634))</f>
        <v>8.23</v>
      </c>
      <c r="G634" s="1">
        <f t="shared" si="36"/>
        <v>39.209999999999994</v>
      </c>
      <c r="H634" s="1">
        <f>MATCH(持股比率!A634,董監!A:A,0)</f>
        <v>634</v>
      </c>
      <c r="I634" s="3">
        <v>913691.77</v>
      </c>
      <c r="J634" s="3">
        <v>-268</v>
      </c>
      <c r="K634" s="28">
        <f t="shared" si="37"/>
        <v>35826</v>
      </c>
      <c r="L634" s="27">
        <f t="shared" si="38"/>
        <v>-0.7</v>
      </c>
      <c r="M634" s="3">
        <v>235.15</v>
      </c>
      <c r="N634" s="29">
        <f t="shared" si="39"/>
        <v>-0.63020200000000004</v>
      </c>
      <c r="O634" s="3">
        <v>6.67</v>
      </c>
      <c r="P634" s="3" t="str">
        <f ca="1">IF(COUNTIF(股期對照!A:A,持股比率!B634)=2,B634&amp;"-m",IF(COUNTIF(股期對照!A:A,持股比率!B634)=1,B634&amp;"-F",B634))</f>
        <v>聯亞-F</v>
      </c>
      <c r="Q634" s="3" t="s">
        <v>6677</v>
      </c>
      <c r="T634" s="1" t="s">
        <v>628</v>
      </c>
      <c r="U634" s="1" t="s">
        <v>2390</v>
      </c>
      <c r="V634" s="1">
        <v>51.45</v>
      </c>
      <c r="W634" s="1">
        <v>0.1</v>
      </c>
      <c r="X634" s="1">
        <v>1.01</v>
      </c>
      <c r="Y634" s="1">
        <v>8.23</v>
      </c>
      <c r="Z634" s="1">
        <v>39.209999999999994</v>
      </c>
      <c r="AA634" s="1">
        <v>634</v>
      </c>
      <c r="AB634" s="1">
        <v>913691.77</v>
      </c>
      <c r="AC634" s="1">
        <v>-268</v>
      </c>
      <c r="AD634" s="1">
        <v>35826</v>
      </c>
      <c r="AE634" s="1">
        <v>-0.7</v>
      </c>
      <c r="AF634" s="1">
        <v>235.15</v>
      </c>
      <c r="AG634" s="1">
        <v>-0.63020200000000004</v>
      </c>
      <c r="AH634" s="1">
        <v>6.67</v>
      </c>
      <c r="AI634" s="1" t="s">
        <v>4416</v>
      </c>
      <c r="AJ634" s="1" t="s">
        <v>3546</v>
      </c>
    </row>
    <row r="635" spans="1:36" x14ac:dyDescent="0.25">
      <c r="A635" s="2" t="s">
        <v>629</v>
      </c>
      <c r="B635" s="3" t="s">
        <v>5515</v>
      </c>
      <c r="C635" s="3">
        <v>2.12</v>
      </c>
      <c r="D635" s="3">
        <v>0</v>
      </c>
      <c r="E635" s="3">
        <v>0.59</v>
      </c>
      <c r="F635" s="1">
        <f>IF(INDEX(董監!D:D,H635)=0,INDEX(董監!C:C,H635),INDEX(董監!D:D,H635))</f>
        <v>53.13</v>
      </c>
      <c r="G635" s="1">
        <f t="shared" si="36"/>
        <v>44.16</v>
      </c>
      <c r="H635" s="1">
        <f>MATCH(持股比率!A635,董監!A:A,0)</f>
        <v>635</v>
      </c>
      <c r="I635" s="3">
        <v>861163.58</v>
      </c>
      <c r="J635" s="3">
        <v>153</v>
      </c>
      <c r="K635" s="28">
        <f t="shared" si="37"/>
        <v>38029</v>
      </c>
      <c r="L635" s="27">
        <f t="shared" si="38"/>
        <v>0.4</v>
      </c>
      <c r="M635" s="3">
        <v>55.14</v>
      </c>
      <c r="N635" s="29">
        <f t="shared" si="39"/>
        <v>8.43642E-2</v>
      </c>
      <c r="O635" s="3">
        <v>10.7</v>
      </c>
      <c r="P635" s="3" t="str">
        <f ca="1">IF(COUNTIF(股期對照!A:A,持股比率!B635)=2,B635&amp;"-m",IF(COUNTIF(股期對照!A:A,持股比率!B635)=1,B635&amp;"-F",B635))</f>
        <v>網龍</v>
      </c>
      <c r="Q635" s="3" t="s">
        <v>4781</v>
      </c>
      <c r="T635" s="1" t="s">
        <v>629</v>
      </c>
      <c r="U635" s="1" t="s">
        <v>2391</v>
      </c>
      <c r="V635" s="1">
        <v>2.12</v>
      </c>
      <c r="W635" s="1">
        <v>0</v>
      </c>
      <c r="X635" s="1">
        <v>0.59</v>
      </c>
      <c r="Y635" s="1">
        <v>53.13</v>
      </c>
      <c r="Z635" s="1">
        <v>44.16</v>
      </c>
      <c r="AA635" s="1">
        <v>635</v>
      </c>
      <c r="AB635" s="1">
        <v>861163.58</v>
      </c>
      <c r="AC635" s="1">
        <v>153</v>
      </c>
      <c r="AD635" s="1">
        <v>38029</v>
      </c>
      <c r="AE635" s="1">
        <v>0.4</v>
      </c>
      <c r="AF635" s="1">
        <v>55.14</v>
      </c>
      <c r="AG635" s="1">
        <v>8.43642E-2</v>
      </c>
      <c r="AH635" s="1">
        <v>10.7</v>
      </c>
      <c r="AI635" s="1" t="s">
        <v>2391</v>
      </c>
      <c r="AJ635" s="1" t="s">
        <v>3580</v>
      </c>
    </row>
    <row r="636" spans="1:36" x14ac:dyDescent="0.25">
      <c r="A636" s="2" t="s">
        <v>630</v>
      </c>
      <c r="B636" s="3" t="s">
        <v>5516</v>
      </c>
      <c r="C636" s="3">
        <v>20.09</v>
      </c>
      <c r="D636" s="3">
        <v>0.04</v>
      </c>
      <c r="E636" s="3">
        <v>0</v>
      </c>
      <c r="F636" s="1">
        <f>IF(INDEX(董監!D:D,H636)=0,INDEX(董監!C:C,H636),INDEX(董監!D:D,H636))</f>
        <v>48.16</v>
      </c>
      <c r="G636" s="1">
        <f t="shared" si="36"/>
        <v>31.710000000000008</v>
      </c>
      <c r="H636" s="1">
        <f>MATCH(持股比率!A636,董監!A:A,0)</f>
        <v>636</v>
      </c>
      <c r="I636" s="3">
        <v>480385.77</v>
      </c>
      <c r="J636" s="3">
        <v>0</v>
      </c>
      <c r="K636" s="28">
        <f t="shared" si="37"/>
        <v>15233</v>
      </c>
      <c r="L636" s="27">
        <f t="shared" si="38"/>
        <v>0</v>
      </c>
      <c r="M636" s="3">
        <v>10.3</v>
      </c>
      <c r="N636" s="29">
        <f t="shared" si="39"/>
        <v>0</v>
      </c>
      <c r="O636" s="3">
        <v>5.24</v>
      </c>
      <c r="P636" s="3" t="str">
        <f ca="1">IF(COUNTIF(股期對照!A:A,持股比率!B636)=2,B636&amp;"-m",IF(COUNTIF(股期對照!A:A,持股比率!B636)=1,B636&amp;"-F",B636))</f>
        <v>新零售</v>
      </c>
      <c r="Q636" s="3" t="s">
        <v>6678</v>
      </c>
      <c r="T636" s="1" t="s">
        <v>630</v>
      </c>
      <c r="U636" s="1" t="s">
        <v>2392</v>
      </c>
      <c r="V636" s="1">
        <v>20.09</v>
      </c>
      <c r="W636" s="1">
        <v>0.04</v>
      </c>
      <c r="X636" s="1">
        <v>0</v>
      </c>
      <c r="Y636" s="1">
        <v>48.16</v>
      </c>
      <c r="Z636" s="1">
        <v>31.710000000000008</v>
      </c>
      <c r="AA636" s="1">
        <v>636</v>
      </c>
      <c r="AB636" s="1">
        <v>480385.77</v>
      </c>
      <c r="AC636" s="1">
        <v>0</v>
      </c>
      <c r="AD636" s="1">
        <v>15233</v>
      </c>
      <c r="AE636" s="1">
        <v>0</v>
      </c>
      <c r="AF636" s="1">
        <v>10.3</v>
      </c>
      <c r="AG636" s="1">
        <v>0</v>
      </c>
      <c r="AH636" s="1">
        <v>5.24</v>
      </c>
      <c r="AI636" s="1" t="s">
        <v>2392</v>
      </c>
      <c r="AJ636" s="1" t="s">
        <v>3581</v>
      </c>
    </row>
    <row r="637" spans="1:36" x14ac:dyDescent="0.25">
      <c r="A637" s="2" t="s">
        <v>631</v>
      </c>
      <c r="B637" s="3" t="s">
        <v>4639</v>
      </c>
      <c r="C637" s="3">
        <v>28.8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45.19</v>
      </c>
      <c r="H637" s="1">
        <f>MATCH(持股比率!A637,董監!A:A,0)</f>
        <v>637</v>
      </c>
      <c r="I637" s="3">
        <v>193694</v>
      </c>
      <c r="J637" s="3">
        <v>9</v>
      </c>
      <c r="K637" s="28">
        <f t="shared" si="37"/>
        <v>8753</v>
      </c>
      <c r="L637" s="27">
        <f t="shared" si="38"/>
        <v>0.1</v>
      </c>
      <c r="M637" s="3">
        <v>119.07</v>
      </c>
      <c r="N637" s="29">
        <f t="shared" si="39"/>
        <v>1.0716299999999998E-2</v>
      </c>
      <c r="O637" s="3">
        <v>22.54</v>
      </c>
      <c r="P637" s="3" t="str">
        <f ca="1">IF(COUNTIF(股期對照!A:A,持股比率!B637)=2,B637&amp;"-m",IF(COUNTIF(股期對照!A:A,持股比率!B637)=1,B637&amp;"-F",B637))</f>
        <v>華義</v>
      </c>
      <c r="Q637" s="3" t="s">
        <v>6679</v>
      </c>
      <c r="T637" s="1" t="s">
        <v>631</v>
      </c>
      <c r="U637" s="1" t="s">
        <v>2393</v>
      </c>
      <c r="V637" s="1">
        <v>28.8</v>
      </c>
      <c r="W637" s="1">
        <v>0</v>
      </c>
      <c r="X637" s="1">
        <v>0</v>
      </c>
      <c r="Y637" s="1">
        <v>26.01</v>
      </c>
      <c r="Z637" s="1">
        <v>45.19</v>
      </c>
      <c r="AA637" s="1">
        <v>637</v>
      </c>
      <c r="AB637" s="1">
        <v>193694</v>
      </c>
      <c r="AC637" s="1">
        <v>9</v>
      </c>
      <c r="AD637" s="1">
        <v>8753</v>
      </c>
      <c r="AE637" s="1">
        <v>0.1</v>
      </c>
      <c r="AF637" s="1">
        <v>119.07</v>
      </c>
      <c r="AG637" s="1">
        <v>1.0716299999999998E-2</v>
      </c>
      <c r="AH637" s="1">
        <v>22.54</v>
      </c>
      <c r="AI637" s="1" t="s">
        <v>2393</v>
      </c>
      <c r="AJ637" s="1" t="s">
        <v>3580</v>
      </c>
    </row>
    <row r="638" spans="1:36" x14ac:dyDescent="0.25">
      <c r="A638" s="2" t="s">
        <v>632</v>
      </c>
      <c r="B638" s="3" t="s">
        <v>4814</v>
      </c>
      <c r="C638" s="3">
        <v>4.66</v>
      </c>
      <c r="D638" s="3">
        <v>0.32</v>
      </c>
      <c r="E638" s="3">
        <v>0</v>
      </c>
      <c r="F638" s="1">
        <f>IF(INDEX(董監!D:D,H638)=0,INDEX(董監!C:C,H638),INDEX(董監!D:D,H638))</f>
        <v>29.7</v>
      </c>
      <c r="G638" s="1">
        <f t="shared" si="36"/>
        <v>65.319999999999993</v>
      </c>
      <c r="H638" s="1">
        <f>MATCH(持股比率!A638,董監!A:A,0)</f>
        <v>638</v>
      </c>
      <c r="I638" s="3">
        <v>834499.27</v>
      </c>
      <c r="J638" s="3">
        <v>-233</v>
      </c>
      <c r="K638" s="28">
        <f t="shared" si="37"/>
        <v>54509</v>
      </c>
      <c r="L638" s="27">
        <f t="shared" si="38"/>
        <v>-0.4</v>
      </c>
      <c r="M638" s="3">
        <v>54.17</v>
      </c>
      <c r="N638" s="29">
        <f t="shared" si="39"/>
        <v>-0.1262161</v>
      </c>
      <c r="O638" s="3">
        <v>-0.55000000000000004</v>
      </c>
      <c r="P638" s="3" t="str">
        <f ca="1">IF(COUNTIF(股期對照!A:A,持股比率!B638)=2,B638&amp;"-m",IF(COUNTIF(股期對照!A:A,持股比率!B638)=1,B638&amp;"-F",B638))</f>
        <v>艾訊</v>
      </c>
      <c r="Q638" s="3" t="s">
        <v>4794</v>
      </c>
      <c r="T638" s="1" t="s">
        <v>632</v>
      </c>
      <c r="U638" s="1" t="s">
        <v>2394</v>
      </c>
      <c r="V638" s="1">
        <v>4.66</v>
      </c>
      <c r="W638" s="1">
        <v>0.32</v>
      </c>
      <c r="X638" s="1">
        <v>0</v>
      </c>
      <c r="Y638" s="1">
        <v>29.7</v>
      </c>
      <c r="Z638" s="1">
        <v>65.319999999999993</v>
      </c>
      <c r="AA638" s="1">
        <v>638</v>
      </c>
      <c r="AB638" s="1">
        <v>834499.27</v>
      </c>
      <c r="AC638" s="1">
        <v>-233</v>
      </c>
      <c r="AD638" s="1">
        <v>54509</v>
      </c>
      <c r="AE638" s="1">
        <v>-0.4</v>
      </c>
      <c r="AF638" s="1">
        <v>54.17</v>
      </c>
      <c r="AG638" s="1">
        <v>-0.1262161</v>
      </c>
      <c r="AH638" s="1">
        <v>-0.55000000000000004</v>
      </c>
      <c r="AI638" s="1" t="s">
        <v>2394</v>
      </c>
      <c r="AJ638" s="1" t="s">
        <v>3563</v>
      </c>
    </row>
    <row r="639" spans="1:36" x14ac:dyDescent="0.25">
      <c r="A639" s="2" t="s">
        <v>633</v>
      </c>
      <c r="B639" s="3" t="s">
        <v>5517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J639" s="3"/>
      <c r="K639" s="28">
        <f t="shared" si="37"/>
        <v>57673</v>
      </c>
      <c r="L639" s="27">
        <f t="shared" si="38"/>
        <v>0</v>
      </c>
      <c r="M639" s="3"/>
      <c r="N639" s="29">
        <f t="shared" si="39"/>
        <v>0</v>
      </c>
      <c r="O639" s="3"/>
      <c r="P639" s="3" t="str">
        <f ca="1">IF(COUNTIF(股期對照!A:A,持股比率!B639)=2,B639&amp;"-m",IF(COUNTIF(股期對照!A:A,持股比率!B639)=1,B639&amp;"-F",B639))</f>
        <v>元炬</v>
      </c>
      <c r="Q639" s="3" t="s">
        <v>4764</v>
      </c>
      <c r="T639" s="1" t="s">
        <v>633</v>
      </c>
      <c r="U639" s="1" t="s">
        <v>2395</v>
      </c>
      <c r="Y639" s="1">
        <v>4.0599999999999996</v>
      </c>
      <c r="Z639" s="1">
        <v>95.94</v>
      </c>
      <c r="AA639" s="1">
        <v>639</v>
      </c>
      <c r="AB639" s="1">
        <v>601133.14</v>
      </c>
      <c r="AD639" s="1">
        <v>57673</v>
      </c>
      <c r="AE639" s="1">
        <v>0</v>
      </c>
      <c r="AG639" s="1">
        <v>0</v>
      </c>
      <c r="AI639" s="1" t="s">
        <v>2395</v>
      </c>
      <c r="AJ639" s="1" t="s">
        <v>3548</v>
      </c>
    </row>
    <row r="640" spans="1:36" x14ac:dyDescent="0.25">
      <c r="A640" s="2" t="s">
        <v>634</v>
      </c>
      <c r="B640" s="3" t="s">
        <v>5518</v>
      </c>
      <c r="C640" s="3">
        <v>10.35</v>
      </c>
      <c r="D640" s="3">
        <v>0</v>
      </c>
      <c r="E640" s="3">
        <v>7.0000000000000007E-2</v>
      </c>
      <c r="F640" s="1">
        <f>IF(INDEX(董監!D:D,H640)=0,INDEX(董監!C:C,H640),INDEX(董監!D:D,H640))</f>
        <v>6.97</v>
      </c>
      <c r="G640" s="1">
        <f t="shared" si="36"/>
        <v>82.61</v>
      </c>
      <c r="H640" s="1">
        <f>MATCH(持股比率!A640,董監!A:A,0)</f>
        <v>640</v>
      </c>
      <c r="I640" s="3">
        <v>1786571.5</v>
      </c>
      <c r="J640" s="3">
        <v>-2735</v>
      </c>
      <c r="K640" s="28">
        <f t="shared" si="37"/>
        <v>147589</v>
      </c>
      <c r="L640" s="27">
        <f t="shared" si="38"/>
        <v>-1.9</v>
      </c>
      <c r="M640" s="3">
        <v>51.48</v>
      </c>
      <c r="N640" s="29">
        <f t="shared" si="39"/>
        <v>-1.407978</v>
      </c>
      <c r="O640" s="3">
        <v>-4.51</v>
      </c>
      <c r="P640" s="3" t="str">
        <f ca="1">IF(COUNTIF(股期對照!A:A,持股比率!B640)=2,B640&amp;"-m",IF(COUNTIF(股期對照!A:A,持股比率!B640)=1,B640&amp;"-F",B640))</f>
        <v>日電貿</v>
      </c>
      <c r="Q640" s="3" t="s">
        <v>6593</v>
      </c>
      <c r="T640" s="1" t="s">
        <v>634</v>
      </c>
      <c r="U640" s="1" t="s">
        <v>2396</v>
      </c>
      <c r="V640" s="1">
        <v>10.35</v>
      </c>
      <c r="W640" s="1">
        <v>0</v>
      </c>
      <c r="X640" s="1">
        <v>7.0000000000000007E-2</v>
      </c>
      <c r="Y640" s="1">
        <v>6.97</v>
      </c>
      <c r="Z640" s="1">
        <v>82.61</v>
      </c>
      <c r="AA640" s="1">
        <v>640</v>
      </c>
      <c r="AB640" s="1">
        <v>1786571.5</v>
      </c>
      <c r="AC640" s="1">
        <v>-2735</v>
      </c>
      <c r="AD640" s="1">
        <v>147589</v>
      </c>
      <c r="AE640" s="1">
        <v>-1.9</v>
      </c>
      <c r="AF640" s="1">
        <v>51.48</v>
      </c>
      <c r="AG640" s="1">
        <v>-1.407978</v>
      </c>
      <c r="AH640" s="1">
        <v>-4.51</v>
      </c>
      <c r="AI640" s="1" t="s">
        <v>2396</v>
      </c>
      <c r="AJ640" s="1" t="s">
        <v>3548</v>
      </c>
    </row>
    <row r="641" spans="1:36" x14ac:dyDescent="0.25">
      <c r="A641" s="2" t="s">
        <v>635</v>
      </c>
      <c r="B641" s="3" t="s">
        <v>4877</v>
      </c>
      <c r="C641" s="3">
        <v>2.5299999999999998</v>
      </c>
      <c r="D641" s="3">
        <v>1.77</v>
      </c>
      <c r="E641" s="3">
        <v>0.67</v>
      </c>
      <c r="F641" s="1">
        <f>IF(INDEX(董監!D:D,H641)=0,INDEX(董監!C:C,H641),INDEX(董監!D:D,H641))</f>
        <v>8.82</v>
      </c>
      <c r="G641" s="1">
        <f t="shared" si="36"/>
        <v>86.210000000000008</v>
      </c>
      <c r="H641" s="1">
        <f>MATCH(持股比率!A641,董監!A:A,0)</f>
        <v>641</v>
      </c>
      <c r="I641" s="3">
        <v>899081.35</v>
      </c>
      <c r="J641" s="3">
        <v>-1304</v>
      </c>
      <c r="K641" s="28">
        <f t="shared" si="37"/>
        <v>77510</v>
      </c>
      <c r="L641" s="27">
        <f t="shared" si="38"/>
        <v>-1.7</v>
      </c>
      <c r="M641" s="3">
        <v>62.04</v>
      </c>
      <c r="N641" s="29">
        <f t="shared" si="39"/>
        <v>-0.80900159999999999</v>
      </c>
      <c r="O641" s="3">
        <v>-6.99</v>
      </c>
      <c r="P641" s="3" t="str">
        <f ca="1">IF(COUNTIF(股期對照!A:A,持股比率!B641)=2,B641&amp;"-m",IF(COUNTIF(股期對照!A:A,持股比率!B641)=1,B641&amp;"-F",B641))</f>
        <v>鴻碩</v>
      </c>
      <c r="Q641" s="3" t="s">
        <v>4771</v>
      </c>
      <c r="T641" s="1" t="s">
        <v>635</v>
      </c>
      <c r="U641" s="1" t="s">
        <v>2397</v>
      </c>
      <c r="V641" s="1">
        <v>2.5299999999999998</v>
      </c>
      <c r="W641" s="1">
        <v>1.77</v>
      </c>
      <c r="X641" s="1">
        <v>0.67</v>
      </c>
      <c r="Y641" s="1">
        <v>8.82</v>
      </c>
      <c r="Z641" s="1">
        <v>86.210000000000008</v>
      </c>
      <c r="AA641" s="1">
        <v>641</v>
      </c>
      <c r="AB641" s="1">
        <v>899081.35</v>
      </c>
      <c r="AC641" s="1">
        <v>-1304</v>
      </c>
      <c r="AD641" s="1">
        <v>77510</v>
      </c>
      <c r="AE641" s="1">
        <v>-1.7</v>
      </c>
      <c r="AF641" s="1">
        <v>62.04</v>
      </c>
      <c r="AG641" s="1">
        <v>-0.80900159999999999</v>
      </c>
      <c r="AH641" s="1">
        <v>-6.99</v>
      </c>
      <c r="AI641" s="1" t="s">
        <v>2397</v>
      </c>
      <c r="AJ641" s="1" t="s">
        <v>3529</v>
      </c>
    </row>
    <row r="642" spans="1:36" x14ac:dyDescent="0.25">
      <c r="A642" s="2" t="s">
        <v>636</v>
      </c>
      <c r="B642" s="3" t="s">
        <v>4815</v>
      </c>
      <c r="C642" s="3">
        <v>68.680000000000007</v>
      </c>
      <c r="D642" s="3">
        <v>0</v>
      </c>
      <c r="E642" s="3">
        <v>0.02</v>
      </c>
      <c r="F642" s="1">
        <f>IF(INDEX(董監!D:D,H642)=0,INDEX(董監!C:C,H642),INDEX(董監!D:D,H642))</f>
        <v>70.599999999999994</v>
      </c>
      <c r="G642" s="1">
        <f t="shared" si="36"/>
        <v>-39.300000000000011</v>
      </c>
      <c r="H642" s="1">
        <f>MATCH(持股比率!A642,董監!A:A,0)</f>
        <v>642</v>
      </c>
      <c r="I642" s="3">
        <v>362888.94</v>
      </c>
      <c r="J642" s="3">
        <v>160</v>
      </c>
      <c r="K642" s="28">
        <f t="shared" si="37"/>
        <v>-14262</v>
      </c>
      <c r="L642" s="27">
        <f t="shared" si="38"/>
        <v>-1.1000000000000001</v>
      </c>
      <c r="M642" s="3">
        <v>54.65</v>
      </c>
      <c r="N642" s="29">
        <f t="shared" si="39"/>
        <v>8.7440000000000004E-2</v>
      </c>
      <c r="O642" s="3">
        <v>-0.18</v>
      </c>
      <c r="P642" s="3" t="str">
        <f ca="1">IF(COUNTIF(股期對照!A:A,持股比率!B642)=2,B642&amp;"-m",IF(COUNTIF(股期對照!A:A,持股比率!B642)=1,B642&amp;"-F",B642))</f>
        <v>港建</v>
      </c>
      <c r="Q642" s="3" t="s">
        <v>6680</v>
      </c>
      <c r="T642" s="1" t="s">
        <v>636</v>
      </c>
      <c r="U642" s="1" t="s">
        <v>2398</v>
      </c>
      <c r="V642" s="1">
        <v>68.680000000000007</v>
      </c>
      <c r="W642" s="1">
        <v>0</v>
      </c>
      <c r="X642" s="1">
        <v>0.02</v>
      </c>
      <c r="Y642" s="1">
        <v>70.599999999999994</v>
      </c>
      <c r="Z642" s="1">
        <v>-39.300000000000011</v>
      </c>
      <c r="AA642" s="1">
        <v>642</v>
      </c>
      <c r="AB642" s="1">
        <v>362888.94</v>
      </c>
      <c r="AC642" s="1">
        <v>160</v>
      </c>
      <c r="AD642" s="1">
        <v>-14262</v>
      </c>
      <c r="AE642" s="1">
        <v>-1.1000000000000001</v>
      </c>
      <c r="AF642" s="1">
        <v>54.65</v>
      </c>
      <c r="AG642" s="1">
        <v>8.7440000000000004E-2</v>
      </c>
      <c r="AH642" s="1">
        <v>-0.18</v>
      </c>
      <c r="AI642" s="1" t="s">
        <v>2398</v>
      </c>
      <c r="AJ642" s="1" t="s">
        <v>3559</v>
      </c>
    </row>
    <row r="643" spans="1:36" x14ac:dyDescent="0.25">
      <c r="A643" s="2" t="s">
        <v>637</v>
      </c>
      <c r="B643" s="3" t="s">
        <v>5519</v>
      </c>
      <c r="C643" s="3">
        <v>8.0399999999999991</v>
      </c>
      <c r="D643" s="3">
        <v>0.04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82.039999999999992</v>
      </c>
      <c r="H643" s="1">
        <f>MATCH(持股比率!A643,董監!A:A,0)</f>
        <v>643</v>
      </c>
      <c r="I643" s="3">
        <v>846320.89</v>
      </c>
      <c r="J643" s="3">
        <v>3201</v>
      </c>
      <c r="K643" s="28">
        <f t="shared" si="37"/>
        <v>69432</v>
      </c>
      <c r="L643" s="27">
        <f t="shared" si="38"/>
        <v>4.5999999999999996</v>
      </c>
      <c r="M643" s="3">
        <v>31.28</v>
      </c>
      <c r="N643" s="29">
        <f t="shared" si="39"/>
        <v>1.0012728</v>
      </c>
      <c r="O643" s="3">
        <v>8.4700000000000006</v>
      </c>
      <c r="P643" s="3" t="str">
        <f ca="1">IF(COUNTIF(股期對照!A:A,持股比率!B643)=2,B643&amp;"-m",IF(COUNTIF(股期對照!A:A,持股比率!B643)=1,B643&amp;"-F",B643))</f>
        <v>聯傑</v>
      </c>
      <c r="Q643" s="3" t="s">
        <v>4763</v>
      </c>
      <c r="T643" s="1" t="s">
        <v>637</v>
      </c>
      <c r="U643" s="1" t="s">
        <v>2399</v>
      </c>
      <c r="V643" s="1">
        <v>8.0399999999999991</v>
      </c>
      <c r="W643" s="1">
        <v>0.04</v>
      </c>
      <c r="X643" s="1">
        <v>0</v>
      </c>
      <c r="Y643" s="1">
        <v>9.8800000000000008</v>
      </c>
      <c r="Z643" s="1">
        <v>82.039999999999992</v>
      </c>
      <c r="AA643" s="1">
        <v>643</v>
      </c>
      <c r="AB643" s="1">
        <v>846320.89</v>
      </c>
      <c r="AC643" s="1">
        <v>3201</v>
      </c>
      <c r="AD643" s="1">
        <v>69432</v>
      </c>
      <c r="AE643" s="1">
        <v>4.5999999999999996</v>
      </c>
      <c r="AF643" s="1">
        <v>31.28</v>
      </c>
      <c r="AG643" s="1">
        <v>1.0012728</v>
      </c>
      <c r="AH643" s="1">
        <v>8.4700000000000006</v>
      </c>
      <c r="AI643" s="1" t="s">
        <v>2399</v>
      </c>
      <c r="AJ643" s="1" t="s">
        <v>3560</v>
      </c>
    </row>
    <row r="644" spans="1:36" x14ac:dyDescent="0.25">
      <c r="A644" s="2" t="s">
        <v>638</v>
      </c>
      <c r="B644" s="3" t="s">
        <v>5520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26.54</v>
      </c>
      <c r="G644" s="1">
        <f t="shared" si="36"/>
        <v>68.5</v>
      </c>
      <c r="H644" s="1">
        <f>MATCH(持股比率!A644,董監!A:A,0)</f>
        <v>644</v>
      </c>
      <c r="I644" s="3">
        <v>1092763.21</v>
      </c>
      <c r="J644" s="3">
        <v>4</v>
      </c>
      <c r="K644" s="28">
        <f t="shared" si="37"/>
        <v>74854</v>
      </c>
      <c r="L644" s="27">
        <f t="shared" si="38"/>
        <v>0</v>
      </c>
      <c r="M644" s="3">
        <v>3.11</v>
      </c>
      <c r="N644" s="29">
        <f t="shared" si="39"/>
        <v>1.2439999999999999E-4</v>
      </c>
      <c r="O644" s="3">
        <v>-16.22</v>
      </c>
      <c r="P644" s="3" t="str">
        <f ca="1">IF(COUNTIF(股期對照!A:A,持股比率!B644)=2,B644&amp;"-m",IF(COUNTIF(股期對照!A:A,持股比率!B644)=1,B644&amp;"-F",B644))</f>
        <v>及成</v>
      </c>
      <c r="Q644" s="3" t="s">
        <v>4575</v>
      </c>
      <c r="T644" s="1" t="s">
        <v>638</v>
      </c>
      <c r="U644" s="1" t="s">
        <v>2400</v>
      </c>
      <c r="V644" s="1">
        <v>4.5199999999999996</v>
      </c>
      <c r="W644" s="1">
        <v>0.01</v>
      </c>
      <c r="X644" s="1">
        <v>0.43</v>
      </c>
      <c r="Y644" s="1">
        <v>26.54</v>
      </c>
      <c r="Z644" s="1">
        <v>68.5</v>
      </c>
      <c r="AA644" s="1">
        <v>644</v>
      </c>
      <c r="AB644" s="1">
        <v>1092763.21</v>
      </c>
      <c r="AC644" s="1">
        <v>4</v>
      </c>
      <c r="AD644" s="1">
        <v>74854</v>
      </c>
      <c r="AE644" s="1">
        <v>0</v>
      </c>
      <c r="AF644" s="1">
        <v>3.11</v>
      </c>
      <c r="AG644" s="1">
        <v>1.2439999999999999E-4</v>
      </c>
      <c r="AH644" s="1">
        <v>-16.22</v>
      </c>
      <c r="AI644" s="1" t="s">
        <v>2400</v>
      </c>
      <c r="AJ644" s="1" t="s">
        <v>3521</v>
      </c>
    </row>
    <row r="645" spans="1:36" x14ac:dyDescent="0.25">
      <c r="A645" s="2" t="s">
        <v>639</v>
      </c>
      <c r="B645" s="3" t="s">
        <v>5521</v>
      </c>
      <c r="C645" s="3">
        <v>45.42</v>
      </c>
      <c r="D645" s="3">
        <v>0.45</v>
      </c>
      <c r="E645" s="3">
        <v>1.06</v>
      </c>
      <c r="F645" s="1">
        <f>IF(INDEX(董監!D:D,H645)=0,INDEX(董監!C:C,H645),INDEX(董監!D:D,H645))</f>
        <v>6.33</v>
      </c>
      <c r="G645" s="1">
        <f t="shared" si="36"/>
        <v>46.739999999999995</v>
      </c>
      <c r="H645" s="1">
        <f>MATCH(持股比率!A645,董監!A:A,0)</f>
        <v>645</v>
      </c>
      <c r="I645" s="3">
        <v>4240413.84</v>
      </c>
      <c r="J645" s="3">
        <v>106</v>
      </c>
      <c r="K645" s="28">
        <f t="shared" si="37"/>
        <v>198197</v>
      </c>
      <c r="L645" s="27">
        <f t="shared" si="38"/>
        <v>0.1</v>
      </c>
      <c r="M645" s="3">
        <v>315.27</v>
      </c>
      <c r="N645" s="29">
        <f t="shared" si="39"/>
        <v>0.33418619999999993</v>
      </c>
      <c r="O645" s="3">
        <v>1.0900000000000001</v>
      </c>
      <c r="P645" s="3" t="str">
        <f ca="1">IF(COUNTIF(股期對照!A:A,持股比率!B645)=2,B645&amp;"-m",IF(COUNTIF(股期對照!A:A,持股比率!B645)=1,B645&amp;"-F",B645))</f>
        <v>穩懋-m</v>
      </c>
      <c r="Q645" s="3" t="s">
        <v>4793</v>
      </c>
      <c r="T645" s="1" t="s">
        <v>639</v>
      </c>
      <c r="U645" s="1" t="s">
        <v>2401</v>
      </c>
      <c r="V645" s="1">
        <v>45.42</v>
      </c>
      <c r="W645" s="1">
        <v>0.45</v>
      </c>
      <c r="X645" s="1">
        <v>1.06</v>
      </c>
      <c r="Y645" s="1">
        <v>6.33</v>
      </c>
      <c r="Z645" s="1">
        <v>46.739999999999995</v>
      </c>
      <c r="AA645" s="1">
        <v>645</v>
      </c>
      <c r="AB645" s="1">
        <v>4240413.84</v>
      </c>
      <c r="AC645" s="1">
        <v>106</v>
      </c>
      <c r="AD645" s="1">
        <v>198197</v>
      </c>
      <c r="AE645" s="1">
        <v>0.1</v>
      </c>
      <c r="AF645" s="1">
        <v>315.27</v>
      </c>
      <c r="AG645" s="1">
        <v>0.33418619999999993</v>
      </c>
      <c r="AH645" s="1">
        <v>1.0900000000000001</v>
      </c>
      <c r="AI645" s="1" t="s">
        <v>4417</v>
      </c>
      <c r="AJ645" s="1" t="s">
        <v>3543</v>
      </c>
    </row>
    <row r="646" spans="1:36" x14ac:dyDescent="0.25">
      <c r="A646" s="2" t="s">
        <v>640</v>
      </c>
      <c r="B646" s="3" t="s">
        <v>5522</v>
      </c>
      <c r="C646" s="3">
        <v>0.73</v>
      </c>
      <c r="D646" s="3">
        <v>0</v>
      </c>
      <c r="E646" s="3">
        <v>0</v>
      </c>
      <c r="F646" s="1">
        <f>IF(INDEX(董監!D:D,H646)=0,INDEX(董監!C:C,H646),INDEX(董監!D:D,H646))</f>
        <v>22.69</v>
      </c>
      <c r="G646" s="1">
        <f t="shared" si="36"/>
        <v>76.58</v>
      </c>
      <c r="H646" s="1">
        <f>MATCH(持股比率!A646,董監!A:A,0)</f>
        <v>646</v>
      </c>
      <c r="I646" s="3">
        <v>590800</v>
      </c>
      <c r="J646" s="3">
        <v>65</v>
      </c>
      <c r="K646" s="28">
        <f t="shared" si="37"/>
        <v>45243</v>
      </c>
      <c r="L646" s="27">
        <f t="shared" si="38"/>
        <v>0.1</v>
      </c>
      <c r="M646" s="3">
        <v>23.83</v>
      </c>
      <c r="N646" s="29">
        <f t="shared" si="39"/>
        <v>1.5489499999999998E-2</v>
      </c>
      <c r="O646" s="3">
        <v>-4.54</v>
      </c>
      <c r="P646" s="3" t="str">
        <f ca="1">IF(COUNTIF(股期對照!A:A,持股比率!B646)=2,B646&amp;"-m",IF(COUNTIF(股期對照!A:A,持股比率!B646)=1,B646&amp;"-F",B646))</f>
        <v>好德</v>
      </c>
      <c r="Q646" s="3" t="s">
        <v>4758</v>
      </c>
      <c r="T646" s="1" t="s">
        <v>640</v>
      </c>
      <c r="U646" s="1" t="s">
        <v>2402</v>
      </c>
      <c r="V646" s="1">
        <v>0.73</v>
      </c>
      <c r="W646" s="1">
        <v>0</v>
      </c>
      <c r="X646" s="1">
        <v>0</v>
      </c>
      <c r="Y646" s="1">
        <v>22.69</v>
      </c>
      <c r="Z646" s="1">
        <v>76.58</v>
      </c>
      <c r="AA646" s="1">
        <v>646</v>
      </c>
      <c r="AB646" s="1">
        <v>590800</v>
      </c>
      <c r="AC646" s="1">
        <v>65</v>
      </c>
      <c r="AD646" s="1">
        <v>45243</v>
      </c>
      <c r="AE646" s="1">
        <v>0.1</v>
      </c>
      <c r="AF646" s="1">
        <v>23.83</v>
      </c>
      <c r="AG646" s="1">
        <v>1.5489499999999998E-2</v>
      </c>
      <c r="AH646" s="1">
        <v>-4.54</v>
      </c>
      <c r="AI646" s="1" t="s">
        <v>2402</v>
      </c>
      <c r="AJ646" s="1" t="s">
        <v>3555</v>
      </c>
    </row>
    <row r="647" spans="1:36" x14ac:dyDescent="0.25">
      <c r="A647" s="2" t="s">
        <v>641</v>
      </c>
      <c r="B647" s="3" t="s">
        <v>4878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3">
        <v>-3</v>
      </c>
      <c r="K647" s="28">
        <f t="shared" ref="K647:K710" si="41">ROUND((I647/10)*(G647/100),0)</f>
        <v>29033</v>
      </c>
      <c r="L647" s="27">
        <f t="shared" ref="L647:L710" si="42">ROUND(J647/K647*100,1)</f>
        <v>0</v>
      </c>
      <c r="M647" s="3">
        <v>15.88</v>
      </c>
      <c r="N647" s="29">
        <f t="shared" ref="N647:N710" si="43">M647*J647/100000</f>
        <v>-4.7639999999999998E-4</v>
      </c>
      <c r="O647" s="3">
        <v>1.27</v>
      </c>
      <c r="P647" s="3" t="str">
        <f ca="1">IF(COUNTIF(股期對照!A:A,持股比率!B647)=2,B647&amp;"-m",IF(COUNTIF(股期對照!A:A,持股比率!B647)=1,B647&amp;"-F",B647))</f>
        <v>寶島極</v>
      </c>
      <c r="Q647" s="3" t="s">
        <v>6670</v>
      </c>
      <c r="T647" s="1" t="s">
        <v>641</v>
      </c>
      <c r="U647" s="1" t="s">
        <v>2403</v>
      </c>
      <c r="V647" s="1">
        <v>3.31</v>
      </c>
      <c r="W647" s="1">
        <v>0.06</v>
      </c>
      <c r="X647" s="1">
        <v>0</v>
      </c>
      <c r="Y647" s="1">
        <v>30.19</v>
      </c>
      <c r="Z647" s="1">
        <v>66.44</v>
      </c>
      <c r="AA647" s="1">
        <v>647</v>
      </c>
      <c r="AB647" s="1">
        <v>436976</v>
      </c>
      <c r="AC647" s="1">
        <v>-3</v>
      </c>
      <c r="AD647" s="1">
        <v>29033</v>
      </c>
      <c r="AE647" s="1">
        <v>0</v>
      </c>
      <c r="AF647" s="1">
        <v>15.88</v>
      </c>
      <c r="AG647" s="1">
        <v>-4.7639999999999998E-4</v>
      </c>
      <c r="AH647" s="1">
        <v>1.27</v>
      </c>
      <c r="AI647" s="1" t="s">
        <v>2403</v>
      </c>
      <c r="AJ647" s="1" t="s">
        <v>3545</v>
      </c>
    </row>
    <row r="648" spans="1:36" x14ac:dyDescent="0.25">
      <c r="A648" s="2" t="s">
        <v>642</v>
      </c>
      <c r="B648" s="3" t="s">
        <v>5523</v>
      </c>
      <c r="C648" s="3">
        <v>11.01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71.960000000000008</v>
      </c>
      <c r="H648" s="1">
        <f>MATCH(持股比率!A648,董監!A:A,0)</f>
        <v>648</v>
      </c>
      <c r="I648" s="3">
        <v>324528.59999999998</v>
      </c>
      <c r="J648" s="3">
        <v>30</v>
      </c>
      <c r="K648" s="28">
        <f t="shared" si="41"/>
        <v>23353</v>
      </c>
      <c r="L648" s="27">
        <f t="shared" si="42"/>
        <v>0.1</v>
      </c>
      <c r="M648" s="3">
        <v>31.92</v>
      </c>
      <c r="N648" s="29">
        <f t="shared" si="43"/>
        <v>9.5759999999999994E-3</v>
      </c>
      <c r="O648" s="3">
        <v>2.74</v>
      </c>
      <c r="P648" s="3" t="str">
        <f ca="1">IF(COUNTIF(股期對照!A:A,持股比率!B648)=2,B648&amp;"-m",IF(COUNTIF(股期對照!A:A,持股比率!B648)=1,B648&amp;"-F",B648))</f>
        <v>進階</v>
      </c>
      <c r="Q648" s="3" t="s">
        <v>4577</v>
      </c>
      <c r="T648" s="1" t="s">
        <v>642</v>
      </c>
      <c r="U648" s="1" t="s">
        <v>2404</v>
      </c>
      <c r="V648" s="1">
        <v>11.01</v>
      </c>
      <c r="W648" s="1">
        <v>0</v>
      </c>
      <c r="X648" s="1">
        <v>0</v>
      </c>
      <c r="Y648" s="1">
        <v>17.03</v>
      </c>
      <c r="Z648" s="1">
        <v>71.960000000000008</v>
      </c>
      <c r="AA648" s="1">
        <v>648</v>
      </c>
      <c r="AB648" s="1">
        <v>324528.59999999998</v>
      </c>
      <c r="AC648" s="1">
        <v>30</v>
      </c>
      <c r="AD648" s="1">
        <v>23353</v>
      </c>
      <c r="AE648" s="1">
        <v>0.1</v>
      </c>
      <c r="AF648" s="1">
        <v>31.92</v>
      </c>
      <c r="AG648" s="1">
        <v>9.5759999999999994E-3</v>
      </c>
      <c r="AH648" s="1">
        <v>2.74</v>
      </c>
      <c r="AI648" s="1" t="s">
        <v>2404</v>
      </c>
      <c r="AJ648" s="1" t="s">
        <v>3527</v>
      </c>
    </row>
    <row r="649" spans="1:36" x14ac:dyDescent="0.25">
      <c r="A649" s="2" t="s">
        <v>643</v>
      </c>
      <c r="B649" s="3" t="s">
        <v>5524</v>
      </c>
      <c r="C649" s="3">
        <v>2.77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81.66</v>
      </c>
      <c r="H649" s="1">
        <f>MATCH(持股比率!A649,董監!A:A,0)</f>
        <v>649</v>
      </c>
      <c r="I649" s="3">
        <v>382999.34</v>
      </c>
      <c r="J649" s="3">
        <v>155</v>
      </c>
      <c r="K649" s="28">
        <f t="shared" si="41"/>
        <v>31276</v>
      </c>
      <c r="L649" s="27">
        <f t="shared" si="42"/>
        <v>0.5</v>
      </c>
      <c r="M649" s="3">
        <v>32.99</v>
      </c>
      <c r="N649" s="29">
        <f t="shared" si="43"/>
        <v>5.1134500000000006E-2</v>
      </c>
      <c r="O649" s="3">
        <v>6.29</v>
      </c>
      <c r="P649" s="3" t="str">
        <f ca="1">IF(COUNTIF(股期對照!A:A,持股比率!B649)=2,B649&amp;"-m",IF(COUNTIF(股期對照!A:A,持股比率!B649)=1,B649&amp;"-F",B649))</f>
        <v>笙泉</v>
      </c>
      <c r="Q649" s="3" t="s">
        <v>4763</v>
      </c>
      <c r="T649" s="1" t="s">
        <v>643</v>
      </c>
      <c r="U649" s="1" t="s">
        <v>2405</v>
      </c>
      <c r="V649" s="1">
        <v>2.77</v>
      </c>
      <c r="W649" s="1">
        <v>0</v>
      </c>
      <c r="X649" s="1">
        <v>0.85</v>
      </c>
      <c r="Y649" s="1">
        <v>14.72</v>
      </c>
      <c r="Z649" s="1">
        <v>81.66</v>
      </c>
      <c r="AA649" s="1">
        <v>649</v>
      </c>
      <c r="AB649" s="1">
        <v>382999.34</v>
      </c>
      <c r="AC649" s="1">
        <v>155</v>
      </c>
      <c r="AD649" s="1">
        <v>31276</v>
      </c>
      <c r="AE649" s="1">
        <v>0.5</v>
      </c>
      <c r="AF649" s="1">
        <v>32.99</v>
      </c>
      <c r="AG649" s="1">
        <v>5.1134500000000006E-2</v>
      </c>
      <c r="AH649" s="1">
        <v>6.29</v>
      </c>
      <c r="AI649" s="1" t="s">
        <v>2405</v>
      </c>
      <c r="AJ649" s="1" t="s">
        <v>3560</v>
      </c>
    </row>
    <row r="650" spans="1:36" x14ac:dyDescent="0.25">
      <c r="A650" s="2" t="s">
        <v>644</v>
      </c>
      <c r="B650" s="3" t="s">
        <v>5525</v>
      </c>
      <c r="C650" s="3">
        <v>1.0900000000000001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79.05</v>
      </c>
      <c r="H650" s="1">
        <f>MATCH(持股比率!A650,董監!A:A,0)</f>
        <v>650</v>
      </c>
      <c r="I650" s="3">
        <v>420000</v>
      </c>
      <c r="J650" s="3">
        <v>278</v>
      </c>
      <c r="K650" s="28">
        <f t="shared" si="41"/>
        <v>33201</v>
      </c>
      <c r="L650" s="27">
        <f t="shared" si="42"/>
        <v>0.8</v>
      </c>
      <c r="M650" s="3">
        <v>16.78</v>
      </c>
      <c r="N650" s="29">
        <f t="shared" si="43"/>
        <v>4.66484E-2</v>
      </c>
      <c r="O650" s="3">
        <v>6.65</v>
      </c>
      <c r="P650" s="3" t="str">
        <f ca="1">IF(COUNTIF(股期對照!A:A,持股比率!B650)=2,B650&amp;"-m",IF(COUNTIF(股期對照!A:A,持股比率!B650)=1,B650&amp;"-F",B650))</f>
        <v>昇銳</v>
      </c>
      <c r="Q650" s="3" t="s">
        <v>6607</v>
      </c>
      <c r="T650" s="1" t="s">
        <v>644</v>
      </c>
      <c r="U650" s="1" t="s">
        <v>2406</v>
      </c>
      <c r="V650" s="1">
        <v>1.0900000000000001</v>
      </c>
      <c r="W650" s="1">
        <v>0</v>
      </c>
      <c r="X650" s="1">
        <v>0.19</v>
      </c>
      <c r="Y650" s="1">
        <v>19.670000000000002</v>
      </c>
      <c r="Z650" s="1">
        <v>79.05</v>
      </c>
      <c r="AA650" s="1">
        <v>650</v>
      </c>
      <c r="AB650" s="1">
        <v>420000</v>
      </c>
      <c r="AC650" s="1">
        <v>278</v>
      </c>
      <c r="AD650" s="1">
        <v>33201</v>
      </c>
      <c r="AE650" s="1">
        <v>0.8</v>
      </c>
      <c r="AF650" s="1">
        <v>16.78</v>
      </c>
      <c r="AG650" s="1">
        <v>4.66484E-2</v>
      </c>
      <c r="AH650" s="1">
        <v>6.65</v>
      </c>
      <c r="AI650" s="1" t="s">
        <v>2406</v>
      </c>
      <c r="AJ650" s="1" t="s">
        <v>3562</v>
      </c>
    </row>
    <row r="651" spans="1:36" x14ac:dyDescent="0.25">
      <c r="A651" s="2" t="s">
        <v>645</v>
      </c>
      <c r="B651" s="3" t="s">
        <v>5526</v>
      </c>
      <c r="C651" s="3">
        <v>41.55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34.990000000000009</v>
      </c>
      <c r="H651" s="1">
        <f>MATCH(持股比率!A651,董監!A:A,0)</f>
        <v>651</v>
      </c>
      <c r="I651" s="3">
        <v>331907</v>
      </c>
      <c r="J651" s="3">
        <v>-4</v>
      </c>
      <c r="K651" s="28">
        <f t="shared" si="41"/>
        <v>11613</v>
      </c>
      <c r="L651" s="27">
        <f t="shared" si="42"/>
        <v>0</v>
      </c>
      <c r="M651" s="3">
        <v>165.04</v>
      </c>
      <c r="N651" s="29">
        <f t="shared" si="43"/>
        <v>-6.6016E-3</v>
      </c>
      <c r="O651" s="3">
        <v>-1.18</v>
      </c>
      <c r="P651" s="3" t="str">
        <f ca="1">IF(COUNTIF(股期對照!A:A,持股比率!B651)=2,B651&amp;"-m",IF(COUNTIF(股期對照!A:A,持股比率!B651)=1,B651&amp;"-F",B651))</f>
        <v>一零四</v>
      </c>
      <c r="Q651" s="3" t="s">
        <v>6681</v>
      </c>
      <c r="T651" s="1" t="s">
        <v>645</v>
      </c>
      <c r="U651" s="1" t="s">
        <v>2407</v>
      </c>
      <c r="V651" s="1">
        <v>41.55</v>
      </c>
      <c r="W651" s="1">
        <v>0</v>
      </c>
      <c r="X651" s="1">
        <v>1.44</v>
      </c>
      <c r="Y651" s="1">
        <v>22.02</v>
      </c>
      <c r="Z651" s="1">
        <v>34.990000000000009</v>
      </c>
      <c r="AA651" s="1">
        <v>651</v>
      </c>
      <c r="AB651" s="1">
        <v>331907</v>
      </c>
      <c r="AC651" s="1">
        <v>-4</v>
      </c>
      <c r="AD651" s="1">
        <v>11613</v>
      </c>
      <c r="AE651" s="1">
        <v>0</v>
      </c>
      <c r="AF651" s="1">
        <v>165.04</v>
      </c>
      <c r="AG651" s="1">
        <v>-6.6016E-3</v>
      </c>
      <c r="AH651" s="1">
        <v>-1.18</v>
      </c>
      <c r="AI651" s="1" t="s">
        <v>2407</v>
      </c>
      <c r="AJ651" s="1" t="s">
        <v>3581</v>
      </c>
    </row>
    <row r="652" spans="1:36" x14ac:dyDescent="0.25">
      <c r="A652" s="2" t="s">
        <v>646</v>
      </c>
      <c r="B652" s="3" t="s">
        <v>5527</v>
      </c>
      <c r="C652" s="3">
        <v>2.23</v>
      </c>
      <c r="D652" s="3">
        <v>8.01</v>
      </c>
      <c r="E652" s="3">
        <v>0.52</v>
      </c>
      <c r="F652" s="1">
        <f>IF(INDEX(董監!D:D,H652)=0,INDEX(董監!C:C,H652),INDEX(董監!D:D,H652))</f>
        <v>22.85</v>
      </c>
      <c r="G652" s="1">
        <f t="shared" si="40"/>
        <v>66.39</v>
      </c>
      <c r="H652" s="1">
        <f>MATCH(持股比率!A652,董監!A:A,0)</f>
        <v>652</v>
      </c>
      <c r="I652" s="3">
        <v>292160.15000000002</v>
      </c>
      <c r="J652" s="3">
        <v>46</v>
      </c>
      <c r="K652" s="28">
        <f t="shared" si="41"/>
        <v>19397</v>
      </c>
      <c r="L652" s="27">
        <f t="shared" si="42"/>
        <v>0.2</v>
      </c>
      <c r="M652" s="3">
        <v>304.31</v>
      </c>
      <c r="N652" s="29">
        <f t="shared" si="43"/>
        <v>0.13998260000000001</v>
      </c>
      <c r="O652" s="3">
        <v>9.82</v>
      </c>
      <c r="P652" s="3" t="str">
        <f ca="1">IF(COUNTIF(股期對照!A:A,持股比率!B652)=2,B652&amp;"-m",IF(COUNTIF(股期對照!A:A,持股比率!B652)=1,B652&amp;"-F",B652))</f>
        <v>弘塑</v>
      </c>
      <c r="Q652" s="3" t="s">
        <v>6682</v>
      </c>
      <c r="T652" s="1" t="s">
        <v>646</v>
      </c>
      <c r="U652" s="1" t="s">
        <v>2408</v>
      </c>
      <c r="V652" s="1">
        <v>2.23</v>
      </c>
      <c r="W652" s="1">
        <v>8.01</v>
      </c>
      <c r="X652" s="1">
        <v>0.52</v>
      </c>
      <c r="Y652" s="1">
        <v>22.85</v>
      </c>
      <c r="Z652" s="1">
        <v>66.39</v>
      </c>
      <c r="AA652" s="1">
        <v>652</v>
      </c>
      <c r="AB652" s="1">
        <v>292160.15000000002</v>
      </c>
      <c r="AC652" s="1">
        <v>46</v>
      </c>
      <c r="AD652" s="1">
        <v>19397</v>
      </c>
      <c r="AE652" s="1">
        <v>0.2</v>
      </c>
      <c r="AF652" s="1">
        <v>304.31</v>
      </c>
      <c r="AG652" s="1">
        <v>0.13998260000000001</v>
      </c>
      <c r="AH652" s="1">
        <v>9.82</v>
      </c>
      <c r="AI652" s="1" t="s">
        <v>2408</v>
      </c>
      <c r="AJ652" s="1" t="s">
        <v>3559</v>
      </c>
    </row>
    <row r="653" spans="1:36" x14ac:dyDescent="0.25">
      <c r="A653" s="2" t="s">
        <v>647</v>
      </c>
      <c r="B653" s="3" t="s">
        <v>5528</v>
      </c>
      <c r="C653" s="3">
        <v>0.83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40"/>
        <v>82.12</v>
      </c>
      <c r="H653" s="1">
        <f>MATCH(持股比率!A653,董監!A:A,0)</f>
        <v>653</v>
      </c>
      <c r="I653" s="3">
        <v>466956.63</v>
      </c>
      <c r="J653" s="3">
        <v>-151</v>
      </c>
      <c r="K653" s="28">
        <f t="shared" si="41"/>
        <v>38346</v>
      </c>
      <c r="L653" s="27">
        <f t="shared" si="42"/>
        <v>-0.4</v>
      </c>
      <c r="M653" s="3">
        <v>171.15</v>
      </c>
      <c r="N653" s="29">
        <f t="shared" si="43"/>
        <v>-0.25843650000000001</v>
      </c>
      <c r="O653" s="3">
        <v>10.56</v>
      </c>
      <c r="P653" s="3" t="str">
        <f ca="1">IF(COUNTIF(股期對照!A:A,持股比率!B653)=2,B653&amp;"-m",IF(COUNTIF(股期對照!A:A,持股比率!B653)=1,B653&amp;"-F",B653))</f>
        <v>耀登</v>
      </c>
      <c r="Q653" s="3" t="s">
        <v>4753</v>
      </c>
      <c r="T653" s="1" t="s">
        <v>647</v>
      </c>
      <c r="U653" s="1" t="s">
        <v>2409</v>
      </c>
      <c r="V653" s="1">
        <v>0.83</v>
      </c>
      <c r="W653" s="1">
        <v>0</v>
      </c>
      <c r="X653" s="1">
        <v>0.02</v>
      </c>
      <c r="Y653" s="1">
        <v>17.03</v>
      </c>
      <c r="Z653" s="1">
        <v>82.12</v>
      </c>
      <c r="AA653" s="1">
        <v>653</v>
      </c>
      <c r="AB653" s="1">
        <v>466956.63</v>
      </c>
      <c r="AC653" s="1">
        <v>-151</v>
      </c>
      <c r="AD653" s="1">
        <v>38346</v>
      </c>
      <c r="AE653" s="1">
        <v>-0.4</v>
      </c>
      <c r="AF653" s="1">
        <v>171.15</v>
      </c>
      <c r="AG653" s="1">
        <v>-0.25843650000000001</v>
      </c>
      <c r="AH653" s="1">
        <v>10.56</v>
      </c>
      <c r="AI653" s="1" t="s">
        <v>2409</v>
      </c>
      <c r="AJ653" s="1" t="s">
        <v>3546</v>
      </c>
    </row>
    <row r="654" spans="1:36" x14ac:dyDescent="0.25">
      <c r="A654" s="2" t="s">
        <v>648</v>
      </c>
      <c r="B654" s="3" t="s">
        <v>4640</v>
      </c>
      <c r="C654" s="3">
        <v>7.02</v>
      </c>
      <c r="D654" s="3">
        <v>0.95</v>
      </c>
      <c r="E654" s="3">
        <v>0.35</v>
      </c>
      <c r="F654" s="1">
        <f>IF(INDEX(董監!D:D,H654)=0,INDEX(董監!C:C,H654),INDEX(董監!D:D,H654))</f>
        <v>3.62</v>
      </c>
      <c r="G654" s="1">
        <f t="shared" si="40"/>
        <v>88.06</v>
      </c>
      <c r="H654" s="1">
        <f>MATCH(持股比率!A654,董監!A:A,0)</f>
        <v>654</v>
      </c>
      <c r="I654" s="3">
        <v>653590.96</v>
      </c>
      <c r="J654" s="3">
        <v>-664</v>
      </c>
      <c r="K654" s="28">
        <f t="shared" si="41"/>
        <v>57555</v>
      </c>
      <c r="L654" s="27">
        <f t="shared" si="42"/>
        <v>-1.2</v>
      </c>
      <c r="M654" s="3">
        <v>56.21</v>
      </c>
      <c r="N654" s="29">
        <f t="shared" si="43"/>
        <v>-0.37323440000000002</v>
      </c>
      <c r="O654" s="3">
        <v>12.32</v>
      </c>
      <c r="P654" s="3" t="str">
        <f ca="1">IF(COUNTIF(股期對照!A:A,持股比率!B654)=2,B654&amp;"-m",IF(COUNTIF(股期對照!A:A,持股比率!B654)=1,B654&amp;"-F",B654))</f>
        <v>晶宏</v>
      </c>
      <c r="Q654" s="3" t="s">
        <v>6683</v>
      </c>
      <c r="T654" s="1" t="s">
        <v>648</v>
      </c>
      <c r="U654" s="1" t="s">
        <v>2410</v>
      </c>
      <c r="V654" s="1">
        <v>7.02</v>
      </c>
      <c r="W654" s="1">
        <v>0.95</v>
      </c>
      <c r="X654" s="1">
        <v>0.35</v>
      </c>
      <c r="Y654" s="1">
        <v>3.62</v>
      </c>
      <c r="Z654" s="1">
        <v>88.06</v>
      </c>
      <c r="AA654" s="1">
        <v>654</v>
      </c>
      <c r="AB654" s="1">
        <v>653590.96</v>
      </c>
      <c r="AC654" s="1">
        <v>-664</v>
      </c>
      <c r="AD654" s="1">
        <v>57555</v>
      </c>
      <c r="AE654" s="1">
        <v>-1.2</v>
      </c>
      <c r="AF654" s="1">
        <v>56.21</v>
      </c>
      <c r="AG654" s="1">
        <v>-0.37323440000000002</v>
      </c>
      <c r="AH654" s="1">
        <v>12.32</v>
      </c>
      <c r="AI654" s="1" t="s">
        <v>2410</v>
      </c>
      <c r="AJ654" s="1" t="s">
        <v>3560</v>
      </c>
    </row>
    <row r="655" spans="1:36" x14ac:dyDescent="0.25">
      <c r="A655" s="2" t="s">
        <v>649</v>
      </c>
      <c r="B655" s="3" t="s">
        <v>4641</v>
      </c>
      <c r="C655" s="3">
        <v>66.08</v>
      </c>
      <c r="D655" s="3">
        <v>0.1</v>
      </c>
      <c r="E655" s="3">
        <v>0.01</v>
      </c>
      <c r="F655" s="1">
        <f>IF(INDEX(董監!D:D,H655)=0,INDEX(董監!C:C,H655),INDEX(董監!D:D,H655))</f>
        <v>84.9</v>
      </c>
      <c r="G655" s="1">
        <f t="shared" si="40"/>
        <v>-51.09</v>
      </c>
      <c r="H655" s="1">
        <f>MATCH(持股比率!A655,董監!A:A,0)</f>
        <v>655</v>
      </c>
      <c r="I655" s="3">
        <v>1006377.5</v>
      </c>
      <c r="J655" s="3">
        <v>4896</v>
      </c>
      <c r="K655" s="28">
        <f t="shared" si="41"/>
        <v>-51416</v>
      </c>
      <c r="L655" s="27">
        <f t="shared" si="42"/>
        <v>-9.5</v>
      </c>
      <c r="M655" s="3">
        <v>37.26</v>
      </c>
      <c r="N655" s="29">
        <f t="shared" si="43"/>
        <v>1.8242495999999999</v>
      </c>
      <c r="O655" s="3">
        <v>6.08</v>
      </c>
      <c r="P655" s="3" t="str">
        <f ca="1">IF(COUNTIF(股期對照!A:A,持股比率!B655)=2,B655&amp;"-m",IF(COUNTIF(股期對照!A:A,持股比率!B655)=1,B655&amp;"-F",B655))</f>
        <v>新揚科</v>
      </c>
      <c r="Q655" s="3" t="s">
        <v>6670</v>
      </c>
      <c r="T655" s="1" t="s">
        <v>649</v>
      </c>
      <c r="U655" s="1" t="s">
        <v>2411</v>
      </c>
      <c r="V655" s="1">
        <v>66.08</v>
      </c>
      <c r="W655" s="1">
        <v>0.1</v>
      </c>
      <c r="X655" s="1">
        <v>0.01</v>
      </c>
      <c r="Y655" s="1">
        <v>84.9</v>
      </c>
      <c r="Z655" s="1">
        <v>-51.09</v>
      </c>
      <c r="AA655" s="1">
        <v>655</v>
      </c>
      <c r="AB655" s="1">
        <v>1006377.5</v>
      </c>
      <c r="AC655" s="1">
        <v>4896</v>
      </c>
      <c r="AD655" s="1">
        <v>-51416</v>
      </c>
      <c r="AE655" s="1">
        <v>-9.5</v>
      </c>
      <c r="AF655" s="1">
        <v>37.26</v>
      </c>
      <c r="AG655" s="1">
        <v>1.8242495999999999</v>
      </c>
      <c r="AH655" s="1">
        <v>6.08</v>
      </c>
      <c r="AI655" s="1" t="s">
        <v>2411</v>
      </c>
      <c r="AJ655" s="1" t="s">
        <v>3545</v>
      </c>
    </row>
    <row r="656" spans="1:36" x14ac:dyDescent="0.25">
      <c r="A656" s="2" t="s">
        <v>650</v>
      </c>
      <c r="B656" s="3" t="s">
        <v>5529</v>
      </c>
      <c r="C656" s="3">
        <v>0.99</v>
      </c>
      <c r="D656" s="3">
        <v>0</v>
      </c>
      <c r="E656" s="3">
        <v>0.18</v>
      </c>
      <c r="F656" s="1">
        <f>IF(INDEX(董監!D:D,H656)=0,INDEX(董監!C:C,H656),INDEX(董監!D:D,H656))</f>
        <v>14.71</v>
      </c>
      <c r="G656" s="1">
        <f t="shared" si="40"/>
        <v>84.12</v>
      </c>
      <c r="H656" s="1">
        <f>MATCH(持股比率!A656,董監!A:A,0)</f>
        <v>656</v>
      </c>
      <c r="I656" s="3">
        <v>340060.99</v>
      </c>
      <c r="J656" s="3">
        <v>-92</v>
      </c>
      <c r="K656" s="28">
        <f t="shared" si="41"/>
        <v>28606</v>
      </c>
      <c r="L656" s="27">
        <f t="shared" si="42"/>
        <v>-0.3</v>
      </c>
      <c r="M656" s="3">
        <v>43.73</v>
      </c>
      <c r="N656" s="29">
        <f t="shared" si="43"/>
        <v>-4.0231599999999999E-2</v>
      </c>
      <c r="O656" s="3">
        <v>-5.58</v>
      </c>
      <c r="P656" s="3" t="str">
        <f ca="1">IF(COUNTIF(股期對照!A:A,持股比率!B656)=2,B656&amp;"-m",IF(COUNTIF(股期對照!A:A,持股比率!B656)=1,B656&amp;"-F",B656))</f>
        <v>大綜</v>
      </c>
      <c r="Q656" s="3" t="s">
        <v>6628</v>
      </c>
      <c r="T656" s="1" t="s">
        <v>650</v>
      </c>
      <c r="U656" s="1" t="s">
        <v>2412</v>
      </c>
      <c r="V656" s="1">
        <v>0.99</v>
      </c>
      <c r="W656" s="1">
        <v>0</v>
      </c>
      <c r="X656" s="1">
        <v>0.18</v>
      </c>
      <c r="Y656" s="1">
        <v>14.71</v>
      </c>
      <c r="Z656" s="1">
        <v>84.12</v>
      </c>
      <c r="AA656" s="1">
        <v>656</v>
      </c>
      <c r="AB656" s="1">
        <v>340060.99</v>
      </c>
      <c r="AC656" s="1">
        <v>-92</v>
      </c>
      <c r="AD656" s="1">
        <v>28606</v>
      </c>
      <c r="AE656" s="1">
        <v>-0.3</v>
      </c>
      <c r="AF656" s="1">
        <v>43.73</v>
      </c>
      <c r="AG656" s="1">
        <v>-4.0231599999999999E-2</v>
      </c>
      <c r="AH656" s="1">
        <v>-5.58</v>
      </c>
      <c r="AI656" s="1" t="s">
        <v>2412</v>
      </c>
      <c r="AJ656" s="1" t="s">
        <v>3569</v>
      </c>
    </row>
    <row r="657" spans="1:36" x14ac:dyDescent="0.25">
      <c r="A657" s="2" t="s">
        <v>651</v>
      </c>
      <c r="B657" s="3" t="s">
        <v>5530</v>
      </c>
      <c r="C657" s="3">
        <v>3.08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86.52</v>
      </c>
      <c r="H657" s="1">
        <f>MATCH(持股比率!A657,董監!A:A,0)</f>
        <v>657</v>
      </c>
      <c r="I657" s="3">
        <v>2063936.04</v>
      </c>
      <c r="J657" s="3">
        <v>1570</v>
      </c>
      <c r="K657" s="28">
        <f t="shared" si="41"/>
        <v>178572</v>
      </c>
      <c r="L657" s="27">
        <f t="shared" si="42"/>
        <v>0.9</v>
      </c>
      <c r="M657" s="3">
        <v>31.62</v>
      </c>
      <c r="N657" s="29">
        <f t="shared" si="43"/>
        <v>0.49643400000000004</v>
      </c>
      <c r="O657" s="3">
        <v>-2.16</v>
      </c>
      <c r="P657" s="3" t="str">
        <f ca="1">IF(COUNTIF(股期對照!A:A,持股比率!B657)=2,B657&amp;"-m",IF(COUNTIF(股期對照!A:A,持股比率!B657)=1,B657&amp;"-F",B657))</f>
        <v>正達</v>
      </c>
      <c r="Q657" s="3" t="s">
        <v>6684</v>
      </c>
      <c r="T657" s="1" t="s">
        <v>651</v>
      </c>
      <c r="U657" s="1" t="s">
        <v>2413</v>
      </c>
      <c r="V657" s="1">
        <v>3.08</v>
      </c>
      <c r="W657" s="1">
        <v>0</v>
      </c>
      <c r="X657" s="1">
        <v>0.03</v>
      </c>
      <c r="Y657" s="1">
        <v>10.37</v>
      </c>
      <c r="Z657" s="1">
        <v>86.52</v>
      </c>
      <c r="AA657" s="1">
        <v>657</v>
      </c>
      <c r="AB657" s="1">
        <v>2063936.04</v>
      </c>
      <c r="AC657" s="1">
        <v>1570</v>
      </c>
      <c r="AD657" s="1">
        <v>178572</v>
      </c>
      <c r="AE657" s="1">
        <v>0.9</v>
      </c>
      <c r="AF657" s="1">
        <v>31.62</v>
      </c>
      <c r="AG657" s="1">
        <v>0.49643400000000004</v>
      </c>
      <c r="AH657" s="1">
        <v>-2.16</v>
      </c>
      <c r="AI657" s="1" t="s">
        <v>2413</v>
      </c>
      <c r="AJ657" s="1" t="s">
        <v>3578</v>
      </c>
    </row>
    <row r="658" spans="1:36" x14ac:dyDescent="0.25">
      <c r="A658" s="2" t="s">
        <v>652</v>
      </c>
      <c r="B658" s="3" t="s">
        <v>5531</v>
      </c>
      <c r="C658" s="3">
        <v>21.93</v>
      </c>
      <c r="D658" s="3">
        <v>7.68</v>
      </c>
      <c r="E658" s="3">
        <v>0.98</v>
      </c>
      <c r="F658" s="1">
        <f>IF(INDEX(董監!D:D,H658)=0,INDEX(董監!C:C,H658),INDEX(董監!D:D,H658))</f>
        <v>22</v>
      </c>
      <c r="G658" s="1">
        <f t="shared" si="40"/>
        <v>47.41</v>
      </c>
      <c r="H658" s="1">
        <f>MATCH(持股比率!A658,董監!A:A,0)</f>
        <v>658</v>
      </c>
      <c r="I658" s="3">
        <v>690162</v>
      </c>
      <c r="J658" s="3">
        <v>210</v>
      </c>
      <c r="K658" s="28">
        <f t="shared" si="41"/>
        <v>32721</v>
      </c>
      <c r="L658" s="27">
        <f t="shared" si="42"/>
        <v>0.6</v>
      </c>
      <c r="M658" s="3">
        <v>446.69</v>
      </c>
      <c r="N658" s="29">
        <f t="shared" si="43"/>
        <v>0.93804899999999991</v>
      </c>
      <c r="O658" s="3">
        <v>4.8899999999999997</v>
      </c>
      <c r="P658" s="3" t="str">
        <f ca="1">IF(COUNTIF(股期對照!A:A,持股比率!B658)=2,B658&amp;"-m",IF(COUNTIF(股期對照!A:A,持股比率!B658)=1,B658&amp;"-F",B658))</f>
        <v>璟德-F</v>
      </c>
      <c r="Q658" s="3" t="s">
        <v>6685</v>
      </c>
      <c r="T658" s="1" t="s">
        <v>652</v>
      </c>
      <c r="U658" s="1" t="s">
        <v>2414</v>
      </c>
      <c r="V658" s="1">
        <v>21.93</v>
      </c>
      <c r="W658" s="1">
        <v>7.68</v>
      </c>
      <c r="X658" s="1">
        <v>0.98</v>
      </c>
      <c r="Y658" s="1">
        <v>22</v>
      </c>
      <c r="Z658" s="1">
        <v>47.41</v>
      </c>
      <c r="AA658" s="1">
        <v>658</v>
      </c>
      <c r="AB658" s="1">
        <v>690162</v>
      </c>
      <c r="AC658" s="1">
        <v>210</v>
      </c>
      <c r="AD658" s="1">
        <v>32721</v>
      </c>
      <c r="AE658" s="1">
        <v>0.6</v>
      </c>
      <c r="AF658" s="1">
        <v>446.69</v>
      </c>
      <c r="AG658" s="1">
        <v>0.93804899999999991</v>
      </c>
      <c r="AH658" s="1">
        <v>4.8899999999999997</v>
      </c>
      <c r="AI658" s="1" t="s">
        <v>4418</v>
      </c>
      <c r="AJ658" s="1" t="s">
        <v>3548</v>
      </c>
    </row>
    <row r="659" spans="1:36" x14ac:dyDescent="0.25">
      <c r="A659" s="2" t="s">
        <v>653</v>
      </c>
      <c r="B659" s="3" t="s">
        <v>5532</v>
      </c>
      <c r="C659" s="3">
        <v>58.2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40"/>
        <v>-2.3900000000000006</v>
      </c>
      <c r="H659" s="1">
        <f>MATCH(持股比率!A659,董監!A:A,0)</f>
        <v>659</v>
      </c>
      <c r="I659" s="3">
        <v>765313.42</v>
      </c>
      <c r="J659" s="3">
        <v>0</v>
      </c>
      <c r="K659" s="28">
        <f t="shared" si="41"/>
        <v>-1829</v>
      </c>
      <c r="L659" s="27">
        <f t="shared" si="42"/>
        <v>0</v>
      </c>
      <c r="M659" s="3">
        <v>25.28</v>
      </c>
      <c r="N659" s="29">
        <f t="shared" si="43"/>
        <v>0</v>
      </c>
      <c r="O659" s="3">
        <v>-5.44</v>
      </c>
      <c r="P659" s="3" t="str">
        <f ca="1">IF(COUNTIF(股期對照!A:A,持股比率!B659)=2,B659&amp;"-m",IF(COUNTIF(股期對照!A:A,持股比率!B659)=1,B659&amp;"-F",B659))</f>
        <v>精確</v>
      </c>
      <c r="Q659" s="3" t="s">
        <v>6686</v>
      </c>
      <c r="T659" s="1" t="s">
        <v>653</v>
      </c>
      <c r="U659" s="1" t="s">
        <v>2415</v>
      </c>
      <c r="V659" s="1">
        <v>58.2</v>
      </c>
      <c r="W659" s="1">
        <v>0</v>
      </c>
      <c r="X659" s="1">
        <v>0</v>
      </c>
      <c r="Y659" s="1">
        <v>44.19</v>
      </c>
      <c r="Z659" s="1">
        <v>-2.3900000000000006</v>
      </c>
      <c r="AA659" s="1">
        <v>659</v>
      </c>
      <c r="AB659" s="1">
        <v>765313.42</v>
      </c>
      <c r="AC659" s="1">
        <v>0</v>
      </c>
      <c r="AD659" s="1">
        <v>-1829</v>
      </c>
      <c r="AE659" s="1">
        <v>0</v>
      </c>
      <c r="AF659" s="1">
        <v>25.28</v>
      </c>
      <c r="AG659" s="1">
        <v>0</v>
      </c>
      <c r="AH659" s="1">
        <v>-5.44</v>
      </c>
      <c r="AI659" s="1" t="s">
        <v>2415</v>
      </c>
      <c r="AJ659" s="1" t="s">
        <v>3582</v>
      </c>
    </row>
    <row r="660" spans="1:36" x14ac:dyDescent="0.25">
      <c r="A660" s="2" t="s">
        <v>654</v>
      </c>
      <c r="B660" s="3" t="s">
        <v>5533</v>
      </c>
      <c r="C660" s="3">
        <v>5.52</v>
      </c>
      <c r="D660" s="3">
        <v>0</v>
      </c>
      <c r="E660" s="3">
        <v>0.31</v>
      </c>
      <c r="F660" s="1">
        <f>IF(INDEX(董監!D:D,H660)=0,INDEX(董監!C:C,H660),INDEX(董監!D:D,H660))</f>
        <v>10.14</v>
      </c>
      <c r="G660" s="1">
        <f t="shared" si="40"/>
        <v>84.03</v>
      </c>
      <c r="H660" s="1">
        <f>MATCH(持股比率!A660,董監!A:A,0)</f>
        <v>660</v>
      </c>
      <c r="I660" s="3">
        <v>752868.99</v>
      </c>
      <c r="J660" s="3">
        <v>1640</v>
      </c>
      <c r="K660" s="28">
        <f t="shared" si="41"/>
        <v>63264</v>
      </c>
      <c r="L660" s="27">
        <f t="shared" si="42"/>
        <v>2.6</v>
      </c>
      <c r="M660" s="3">
        <v>42.04</v>
      </c>
      <c r="N660" s="29">
        <f t="shared" si="43"/>
        <v>0.68945600000000007</v>
      </c>
      <c r="O660" s="3">
        <v>1.1399999999999999</v>
      </c>
      <c r="P660" s="3" t="str">
        <f ca="1">IF(COUNTIF(股期對照!A:A,持股比率!B660)=2,B660&amp;"-m",IF(COUNTIF(股期對照!A:A,持股比率!B660)=1,B660&amp;"-F",B660))</f>
        <v>波若威</v>
      </c>
      <c r="Q660" s="3" t="s">
        <v>4753</v>
      </c>
      <c r="T660" s="1" t="s">
        <v>654</v>
      </c>
      <c r="U660" s="1" t="s">
        <v>2416</v>
      </c>
      <c r="V660" s="1">
        <v>5.52</v>
      </c>
      <c r="W660" s="1">
        <v>0</v>
      </c>
      <c r="X660" s="1">
        <v>0.31</v>
      </c>
      <c r="Y660" s="1">
        <v>10.14</v>
      </c>
      <c r="Z660" s="1">
        <v>84.03</v>
      </c>
      <c r="AA660" s="1">
        <v>660</v>
      </c>
      <c r="AB660" s="1">
        <v>752868.99</v>
      </c>
      <c r="AC660" s="1">
        <v>1640</v>
      </c>
      <c r="AD660" s="1">
        <v>63264</v>
      </c>
      <c r="AE660" s="1">
        <v>2.6</v>
      </c>
      <c r="AF660" s="1">
        <v>42.04</v>
      </c>
      <c r="AG660" s="1">
        <v>0.68945600000000007</v>
      </c>
      <c r="AH660" s="1">
        <v>1.1399999999999999</v>
      </c>
      <c r="AI660" s="1" t="s">
        <v>2416</v>
      </c>
      <c r="AJ660" s="1" t="s">
        <v>3546</v>
      </c>
    </row>
    <row r="661" spans="1:36" x14ac:dyDescent="0.25">
      <c r="A661" s="2" t="s">
        <v>655</v>
      </c>
      <c r="B661" s="3" t="s">
        <v>5534</v>
      </c>
      <c r="C661" s="3">
        <v>0.93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85.65</v>
      </c>
      <c r="H661" s="1">
        <f>MATCH(持股比率!A661,董監!A:A,0)</f>
        <v>661</v>
      </c>
      <c r="I661" s="3">
        <v>863413.64</v>
      </c>
      <c r="J661" s="3">
        <v>67</v>
      </c>
      <c r="K661" s="28">
        <f t="shared" si="41"/>
        <v>73951</v>
      </c>
      <c r="L661" s="27">
        <f t="shared" si="42"/>
        <v>0.1</v>
      </c>
      <c r="M661" s="3">
        <v>25.6</v>
      </c>
      <c r="N661" s="29">
        <f t="shared" si="43"/>
        <v>1.7152000000000001E-2</v>
      </c>
      <c r="O661" s="3">
        <v>6.74</v>
      </c>
      <c r="P661" s="3" t="str">
        <f ca="1">IF(COUNTIF(股期對照!A:A,持股比率!B661)=2,B661&amp;"-m",IF(COUNTIF(股期對照!A:A,持股比率!B661)=1,B661&amp;"-F",B661))</f>
        <v>景岳</v>
      </c>
      <c r="Q661" s="3" t="s">
        <v>6561</v>
      </c>
      <c r="T661" s="1" t="s">
        <v>655</v>
      </c>
      <c r="U661" s="1" t="s">
        <v>2417</v>
      </c>
      <c r="V661" s="1">
        <v>0.93</v>
      </c>
      <c r="W661" s="1">
        <v>0.22</v>
      </c>
      <c r="X661" s="1">
        <v>0.01</v>
      </c>
      <c r="Y661" s="1">
        <v>13.19</v>
      </c>
      <c r="Z661" s="1">
        <v>85.65</v>
      </c>
      <c r="AA661" s="1">
        <v>661</v>
      </c>
      <c r="AB661" s="1">
        <v>863413.64</v>
      </c>
      <c r="AC661" s="1">
        <v>67</v>
      </c>
      <c r="AD661" s="1">
        <v>73951</v>
      </c>
      <c r="AE661" s="1">
        <v>0.1</v>
      </c>
      <c r="AF661" s="1">
        <v>25.6</v>
      </c>
      <c r="AG661" s="1">
        <v>1.7152000000000001E-2</v>
      </c>
      <c r="AH661" s="1">
        <v>6.74</v>
      </c>
      <c r="AI661" s="1" t="s">
        <v>2417</v>
      </c>
      <c r="AJ661" s="1" t="s">
        <v>3527</v>
      </c>
    </row>
    <row r="662" spans="1:36" x14ac:dyDescent="0.25">
      <c r="A662" s="2" t="s">
        <v>656</v>
      </c>
      <c r="B662" s="3" t="s">
        <v>5535</v>
      </c>
      <c r="C662" s="3">
        <v>2.63</v>
      </c>
      <c r="D662" s="3">
        <v>0.26</v>
      </c>
      <c r="E662" s="3">
        <v>0</v>
      </c>
      <c r="F662" s="1">
        <f>IF(INDEX(董監!D:D,H662)=0,INDEX(董監!C:C,H662),INDEX(董監!D:D,H662))</f>
        <v>14.12</v>
      </c>
      <c r="G662" s="1">
        <f t="shared" si="40"/>
        <v>82.990000000000009</v>
      </c>
      <c r="H662" s="1">
        <f>MATCH(持股比率!A662,董監!A:A,0)</f>
        <v>662</v>
      </c>
      <c r="I662" s="3">
        <v>801341.16</v>
      </c>
      <c r="J662" s="3">
        <v>377</v>
      </c>
      <c r="K662" s="28">
        <f t="shared" si="41"/>
        <v>66503</v>
      </c>
      <c r="L662" s="27">
        <f t="shared" si="42"/>
        <v>0.6</v>
      </c>
      <c r="M662" s="3">
        <v>61.62</v>
      </c>
      <c r="N662" s="29">
        <f t="shared" si="43"/>
        <v>0.23230739999999997</v>
      </c>
      <c r="O662" s="3">
        <v>-2.16</v>
      </c>
      <c r="P662" s="3" t="str">
        <f ca="1">IF(COUNTIF(股期對照!A:A,持股比率!B662)=2,B662&amp;"-m",IF(COUNTIF(股期對照!A:A,持股比率!B662)=1,B662&amp;"-F",B662))</f>
        <v>大量</v>
      </c>
      <c r="Q662" s="3" t="s">
        <v>6554</v>
      </c>
      <c r="T662" s="1" t="s">
        <v>656</v>
      </c>
      <c r="U662" s="1" t="s">
        <v>2418</v>
      </c>
      <c r="V662" s="1">
        <v>2.63</v>
      </c>
      <c r="W662" s="1">
        <v>0.26</v>
      </c>
      <c r="X662" s="1">
        <v>0</v>
      </c>
      <c r="Y662" s="1">
        <v>14.12</v>
      </c>
      <c r="Z662" s="1">
        <v>82.990000000000009</v>
      </c>
      <c r="AA662" s="1">
        <v>662</v>
      </c>
      <c r="AB662" s="1">
        <v>801341.16</v>
      </c>
      <c r="AC662" s="1">
        <v>377</v>
      </c>
      <c r="AD662" s="1">
        <v>66503</v>
      </c>
      <c r="AE662" s="1">
        <v>0.6</v>
      </c>
      <c r="AF662" s="1">
        <v>61.62</v>
      </c>
      <c r="AG662" s="1">
        <v>0.23230739999999997</v>
      </c>
      <c r="AH662" s="1">
        <v>-2.16</v>
      </c>
      <c r="AI662" s="1" t="s">
        <v>2418</v>
      </c>
      <c r="AJ662" s="1" t="s">
        <v>3525</v>
      </c>
    </row>
    <row r="663" spans="1:36" x14ac:dyDescent="0.25">
      <c r="A663" s="2" t="s">
        <v>657</v>
      </c>
      <c r="B663" s="3" t="s">
        <v>5536</v>
      </c>
      <c r="C663" s="3">
        <v>3.1</v>
      </c>
      <c r="D663" s="3">
        <v>0</v>
      </c>
      <c r="E663" s="3">
        <v>0.24</v>
      </c>
      <c r="F663" s="1">
        <f>IF(INDEX(董監!D:D,H663)=0,INDEX(董監!C:C,H663),INDEX(董監!D:D,H663))</f>
        <v>2.68</v>
      </c>
      <c r="G663" s="1">
        <f t="shared" si="40"/>
        <v>93.98</v>
      </c>
      <c r="H663" s="1">
        <f>MATCH(持股比率!A663,董監!A:A,0)</f>
        <v>663</v>
      </c>
      <c r="I663" s="3">
        <v>619769.81000000006</v>
      </c>
      <c r="J663" s="3">
        <v>-2861</v>
      </c>
      <c r="K663" s="28">
        <f t="shared" si="41"/>
        <v>58246</v>
      </c>
      <c r="L663" s="27">
        <f t="shared" si="42"/>
        <v>-4.9000000000000004</v>
      </c>
      <c r="M663" s="3">
        <v>115.65</v>
      </c>
      <c r="N663" s="29">
        <f t="shared" si="43"/>
        <v>-3.3087465000000003</v>
      </c>
      <c r="O663" s="3">
        <v>3.72</v>
      </c>
      <c r="P663" s="3" t="str">
        <f ca="1">IF(COUNTIF(股期對照!A:A,持股比率!B663)=2,B663&amp;"-m",IF(COUNTIF(股期對照!A:A,持股比率!B663)=1,B663&amp;"-F",B663))</f>
        <v>亞信</v>
      </c>
      <c r="Q663" s="3" t="s">
        <v>6687</v>
      </c>
      <c r="T663" s="1" t="s">
        <v>657</v>
      </c>
      <c r="U663" s="1" t="s">
        <v>2419</v>
      </c>
      <c r="V663" s="1">
        <v>3.1</v>
      </c>
      <c r="W663" s="1">
        <v>0</v>
      </c>
      <c r="X663" s="1">
        <v>0.24</v>
      </c>
      <c r="Y663" s="1">
        <v>2.68</v>
      </c>
      <c r="Z663" s="1">
        <v>93.98</v>
      </c>
      <c r="AA663" s="1">
        <v>663</v>
      </c>
      <c r="AB663" s="1">
        <v>619769.81000000006</v>
      </c>
      <c r="AC663" s="1">
        <v>-2861</v>
      </c>
      <c r="AD663" s="1">
        <v>58246</v>
      </c>
      <c r="AE663" s="1">
        <v>-4.9000000000000004</v>
      </c>
      <c r="AF663" s="1">
        <v>115.65</v>
      </c>
      <c r="AG663" s="1">
        <v>-3.3087465000000003</v>
      </c>
      <c r="AH663" s="1">
        <v>3.72</v>
      </c>
      <c r="AI663" s="1" t="s">
        <v>2419</v>
      </c>
      <c r="AJ663" s="1" t="s">
        <v>3551</v>
      </c>
    </row>
    <row r="664" spans="1:36" x14ac:dyDescent="0.25">
      <c r="A664" s="2" t="s">
        <v>658</v>
      </c>
      <c r="B664" s="3" t="s">
        <v>4642</v>
      </c>
      <c r="C664" s="3">
        <v>1.24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60.169999999999995</v>
      </c>
      <c r="H664" s="1">
        <f>MATCH(持股比率!A664,董監!A:A,0)</f>
        <v>664</v>
      </c>
      <c r="I664" s="3">
        <v>667035.15</v>
      </c>
      <c r="J664" s="3">
        <v>-122</v>
      </c>
      <c r="K664" s="28">
        <f t="shared" si="41"/>
        <v>40136</v>
      </c>
      <c r="L664" s="27">
        <f t="shared" si="42"/>
        <v>-0.3</v>
      </c>
      <c r="M664" s="3">
        <v>23.45</v>
      </c>
      <c r="N664" s="29">
        <f t="shared" si="43"/>
        <v>-2.8609000000000002E-2</v>
      </c>
      <c r="O664" s="3">
        <v>-6.51</v>
      </c>
      <c r="P664" s="3" t="str">
        <f ca="1">IF(COUNTIF(股期對照!A:A,持股比率!B664)=2,B664&amp;"-m",IF(COUNTIF(股期對照!A:A,持股比率!B664)=1,B664&amp;"-F",B664))</f>
        <v>新洲</v>
      </c>
      <c r="Q664" s="3" t="s">
        <v>4759</v>
      </c>
      <c r="T664" s="1" t="s">
        <v>658</v>
      </c>
      <c r="U664" s="1" t="s">
        <v>2420</v>
      </c>
      <c r="V664" s="1">
        <v>1.24</v>
      </c>
      <c r="W664" s="1">
        <v>0</v>
      </c>
      <c r="X664" s="1">
        <v>0</v>
      </c>
      <c r="Y664" s="1">
        <v>38.590000000000003</v>
      </c>
      <c r="Z664" s="1">
        <v>60.169999999999995</v>
      </c>
      <c r="AA664" s="1">
        <v>664</v>
      </c>
      <c r="AB664" s="1">
        <v>667035.15</v>
      </c>
      <c r="AC664" s="1">
        <v>-122</v>
      </c>
      <c r="AD664" s="1">
        <v>40136</v>
      </c>
      <c r="AE664" s="1">
        <v>-0.3</v>
      </c>
      <c r="AF664" s="1">
        <v>23.45</v>
      </c>
      <c r="AG664" s="1">
        <v>-2.8609000000000002E-2</v>
      </c>
      <c r="AH664" s="1">
        <v>-6.51</v>
      </c>
      <c r="AI664" s="1" t="s">
        <v>2420</v>
      </c>
      <c r="AJ664" s="1" t="s">
        <v>3516</v>
      </c>
    </row>
    <row r="665" spans="1:36" x14ac:dyDescent="0.25">
      <c r="A665" s="2" t="s">
        <v>659</v>
      </c>
      <c r="B665" s="3" t="s">
        <v>5537</v>
      </c>
      <c r="C665" s="3">
        <v>4.08</v>
      </c>
      <c r="D665" s="3">
        <v>0</v>
      </c>
      <c r="E665" s="3">
        <v>0</v>
      </c>
      <c r="F665" s="1">
        <f>IF(INDEX(董監!D:D,H665)=0,INDEX(董監!C:C,H665),INDEX(董監!D:D,H665))</f>
        <v>17.48</v>
      </c>
      <c r="G665" s="1">
        <f t="shared" si="40"/>
        <v>78.44</v>
      </c>
      <c r="H665" s="1">
        <f>MATCH(持股比率!A665,董監!A:A,0)</f>
        <v>665</v>
      </c>
      <c r="I665" s="3">
        <v>1390985.05</v>
      </c>
      <c r="J665" s="3">
        <v>877</v>
      </c>
      <c r="K665" s="28">
        <f t="shared" si="41"/>
        <v>109109</v>
      </c>
      <c r="L665" s="27">
        <f t="shared" si="42"/>
        <v>0.8</v>
      </c>
      <c r="M665" s="3">
        <v>68.66</v>
      </c>
      <c r="N665" s="29">
        <f t="shared" si="43"/>
        <v>0.60214820000000002</v>
      </c>
      <c r="O665" s="3">
        <v>21.5</v>
      </c>
      <c r="P665" s="3" t="str">
        <f ca="1">IF(COUNTIF(股期對照!A:A,持股比率!B665)=2,B665&amp;"-m",IF(COUNTIF(股期對照!A:A,持股比率!B665)=1,B665&amp;"-F",B665))</f>
        <v>基亞</v>
      </c>
      <c r="Q665" s="3" t="s">
        <v>4577</v>
      </c>
      <c r="T665" s="1" t="s">
        <v>659</v>
      </c>
      <c r="U665" s="1" t="s">
        <v>2421</v>
      </c>
      <c r="V665" s="1">
        <v>4.08</v>
      </c>
      <c r="W665" s="1">
        <v>0</v>
      </c>
      <c r="X665" s="1">
        <v>0</v>
      </c>
      <c r="Y665" s="1">
        <v>17.48</v>
      </c>
      <c r="Z665" s="1">
        <v>78.44</v>
      </c>
      <c r="AA665" s="1">
        <v>665</v>
      </c>
      <c r="AB665" s="1">
        <v>1390985.05</v>
      </c>
      <c r="AC665" s="1">
        <v>877</v>
      </c>
      <c r="AD665" s="1">
        <v>109109</v>
      </c>
      <c r="AE665" s="1">
        <v>0.8</v>
      </c>
      <c r="AF665" s="1">
        <v>68.66</v>
      </c>
      <c r="AG665" s="1">
        <v>0.60214820000000002</v>
      </c>
      <c r="AH665" s="1">
        <v>21.5</v>
      </c>
      <c r="AI665" s="1" t="s">
        <v>2421</v>
      </c>
      <c r="AJ665" s="1" t="s">
        <v>3527</v>
      </c>
    </row>
    <row r="666" spans="1:36" x14ac:dyDescent="0.25">
      <c r="A666" s="2" t="s">
        <v>660</v>
      </c>
      <c r="B666" s="3" t="s">
        <v>4643</v>
      </c>
      <c r="C666" s="3">
        <v>4.8600000000000003</v>
      </c>
      <c r="D666" s="3">
        <v>0</v>
      </c>
      <c r="E666" s="3">
        <v>0.09</v>
      </c>
      <c r="F666" s="1">
        <f>IF(INDEX(董監!D:D,H666)=0,INDEX(董監!C:C,H666),INDEX(董監!D:D,H666))</f>
        <v>38.49</v>
      </c>
      <c r="G666" s="1">
        <f t="shared" si="40"/>
        <v>56.559999999999995</v>
      </c>
      <c r="H666" s="1">
        <f>MATCH(持股比率!A666,董監!A:A,0)</f>
        <v>666</v>
      </c>
      <c r="I666" s="3">
        <v>450500</v>
      </c>
      <c r="J666" s="3">
        <v>1303</v>
      </c>
      <c r="K666" s="28">
        <f t="shared" si="41"/>
        <v>25480</v>
      </c>
      <c r="L666" s="27">
        <f t="shared" si="42"/>
        <v>5.0999999999999996</v>
      </c>
      <c r="M666" s="3">
        <v>67.599999999999994</v>
      </c>
      <c r="N666" s="29">
        <f t="shared" si="43"/>
        <v>0.88082799999999983</v>
      </c>
      <c r="O666" s="3">
        <v>7.68</v>
      </c>
      <c r="P666" s="3" t="str">
        <f ca="1">IF(COUNTIF(股期對照!A:A,持股比率!B666)=2,B666&amp;"-m",IF(COUNTIF(股期對照!A:A,持股比率!B666)=1,B666&amp;"-F",B666))</f>
        <v>公準</v>
      </c>
      <c r="Q666" s="3" t="s">
        <v>6554</v>
      </c>
      <c r="T666" s="1" t="s">
        <v>660</v>
      </c>
      <c r="U666" s="1" t="s">
        <v>2422</v>
      </c>
      <c r="V666" s="1">
        <v>4.8600000000000003</v>
      </c>
      <c r="W666" s="1">
        <v>0</v>
      </c>
      <c r="X666" s="1">
        <v>0.09</v>
      </c>
      <c r="Y666" s="1">
        <v>38.49</v>
      </c>
      <c r="Z666" s="1">
        <v>56.559999999999995</v>
      </c>
      <c r="AA666" s="1">
        <v>666</v>
      </c>
      <c r="AB666" s="1">
        <v>450500</v>
      </c>
      <c r="AC666" s="1">
        <v>1303</v>
      </c>
      <c r="AD666" s="1">
        <v>25480</v>
      </c>
      <c r="AE666" s="1">
        <v>5.0999999999999996</v>
      </c>
      <c r="AF666" s="1">
        <v>67.599999999999994</v>
      </c>
      <c r="AG666" s="1">
        <v>0.88082799999999983</v>
      </c>
      <c r="AH666" s="1">
        <v>7.68</v>
      </c>
      <c r="AI666" s="1" t="s">
        <v>2422</v>
      </c>
      <c r="AJ666" s="1" t="s">
        <v>3525</v>
      </c>
    </row>
    <row r="667" spans="1:36" x14ac:dyDescent="0.25">
      <c r="A667" s="2" t="s">
        <v>661</v>
      </c>
      <c r="B667" s="3" t="s">
        <v>5538</v>
      </c>
      <c r="C667" s="3">
        <v>0.14000000000000001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60.43</v>
      </c>
      <c r="H667" s="1">
        <f>MATCH(持股比率!A667,董監!A:A,0)</f>
        <v>667</v>
      </c>
      <c r="I667" s="3">
        <v>1202951.2</v>
      </c>
      <c r="J667" s="3">
        <v>-1</v>
      </c>
      <c r="K667" s="28">
        <f t="shared" si="41"/>
        <v>72694</v>
      </c>
      <c r="L667" s="27">
        <f t="shared" si="42"/>
        <v>0</v>
      </c>
      <c r="M667" s="3">
        <v>14.17</v>
      </c>
      <c r="N667" s="29">
        <f t="shared" si="43"/>
        <v>-1.417E-4</v>
      </c>
      <c r="O667" s="3">
        <v>0.35</v>
      </c>
      <c r="P667" s="3" t="str">
        <f ca="1">IF(COUNTIF(股期對照!A:A,持股比率!B667)=2,B667&amp;"-m",IF(COUNTIF(股期對照!A:A,持股比率!B667)=1,B667&amp;"-F",B667))</f>
        <v>鑫龍騰</v>
      </c>
      <c r="Q667" s="3" t="s">
        <v>6547</v>
      </c>
      <c r="T667" s="1" t="s">
        <v>661</v>
      </c>
      <c r="U667" s="1" t="s">
        <v>2423</v>
      </c>
      <c r="V667" s="1">
        <v>0.14000000000000001</v>
      </c>
      <c r="W667" s="1">
        <v>0</v>
      </c>
      <c r="X667" s="1">
        <v>0</v>
      </c>
      <c r="Y667" s="1">
        <v>39.43</v>
      </c>
      <c r="Z667" s="1">
        <v>60.43</v>
      </c>
      <c r="AA667" s="1">
        <v>667</v>
      </c>
      <c r="AB667" s="1">
        <v>1202951.2</v>
      </c>
      <c r="AC667" s="1">
        <v>-1</v>
      </c>
      <c r="AD667" s="1">
        <v>72694</v>
      </c>
      <c r="AE667" s="1">
        <v>0</v>
      </c>
      <c r="AF667" s="1">
        <v>14.17</v>
      </c>
      <c r="AG667" s="1">
        <v>-1.417E-4</v>
      </c>
      <c r="AH667" s="1">
        <v>0.35</v>
      </c>
      <c r="AI667" s="1" t="s">
        <v>2423</v>
      </c>
      <c r="AJ667" s="1" t="s">
        <v>3519</v>
      </c>
    </row>
    <row r="668" spans="1:36" x14ac:dyDescent="0.25">
      <c r="A668" s="2" t="s">
        <v>662</v>
      </c>
      <c r="B668" s="3" t="s">
        <v>5539</v>
      </c>
      <c r="C668" s="3">
        <v>20.46</v>
      </c>
      <c r="D668" s="3">
        <v>5.88</v>
      </c>
      <c r="E668" s="3">
        <v>0.96</v>
      </c>
      <c r="F668" s="1">
        <f>IF(INDEX(董監!D:D,H668)=0,INDEX(董監!C:C,H668),INDEX(董監!D:D,H668))</f>
        <v>25.56</v>
      </c>
      <c r="G668" s="1">
        <f t="shared" si="40"/>
        <v>47.14</v>
      </c>
      <c r="H668" s="1">
        <f>MATCH(持股比率!A668,董監!A:A,0)</f>
        <v>668</v>
      </c>
      <c r="I668" s="3">
        <v>4508440.5999999996</v>
      </c>
      <c r="J668" s="3">
        <v>6507</v>
      </c>
      <c r="K668" s="28">
        <f t="shared" si="41"/>
        <v>212528</v>
      </c>
      <c r="L668" s="27">
        <f t="shared" si="42"/>
        <v>3.1</v>
      </c>
      <c r="M668" s="3">
        <v>95.09</v>
      </c>
      <c r="N668" s="29">
        <f t="shared" si="43"/>
        <v>6.1875062999999999</v>
      </c>
      <c r="O668" s="3">
        <v>18.75</v>
      </c>
      <c r="P668" s="3" t="str">
        <f ca="1">IF(COUNTIF(股期對照!A:A,持股比率!B668)=2,B668&amp;"-m",IF(COUNTIF(股期對照!A:A,持股比率!B668)=1,B668&amp;"-F",B668))</f>
        <v>景碩-F</v>
      </c>
      <c r="Q668" s="3" t="s">
        <v>6670</v>
      </c>
      <c r="T668" s="1" t="s">
        <v>662</v>
      </c>
      <c r="U668" s="1" t="s">
        <v>2424</v>
      </c>
      <c r="V668" s="1">
        <v>20.46</v>
      </c>
      <c r="W668" s="1">
        <v>5.88</v>
      </c>
      <c r="X668" s="1">
        <v>0.96</v>
      </c>
      <c r="Y668" s="1">
        <v>25.56</v>
      </c>
      <c r="Z668" s="1">
        <v>47.14</v>
      </c>
      <c r="AA668" s="1">
        <v>668</v>
      </c>
      <c r="AB668" s="1">
        <v>4508440.5999999996</v>
      </c>
      <c r="AC668" s="1">
        <v>6507</v>
      </c>
      <c r="AD668" s="1">
        <v>212528</v>
      </c>
      <c r="AE668" s="1">
        <v>3.1</v>
      </c>
      <c r="AF668" s="1">
        <v>95.09</v>
      </c>
      <c r="AG668" s="1">
        <v>6.1875062999999999</v>
      </c>
      <c r="AH668" s="1">
        <v>18.75</v>
      </c>
      <c r="AI668" s="1" t="s">
        <v>4419</v>
      </c>
      <c r="AJ668" s="1" t="s">
        <v>3545</v>
      </c>
    </row>
    <row r="669" spans="1:36" x14ac:dyDescent="0.25">
      <c r="A669" s="2" t="s">
        <v>663</v>
      </c>
      <c r="B669" s="3" t="s">
        <v>5540</v>
      </c>
      <c r="C669" s="3">
        <v>0.99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95.65</v>
      </c>
      <c r="H669" s="1">
        <f>MATCH(持股比率!A669,董監!A:A,0)</f>
        <v>669</v>
      </c>
      <c r="I669" s="3">
        <v>571947.61</v>
      </c>
      <c r="J669" s="3">
        <v>24</v>
      </c>
      <c r="K669" s="28">
        <f t="shared" si="41"/>
        <v>54707</v>
      </c>
      <c r="L669" s="27">
        <f t="shared" si="42"/>
        <v>0</v>
      </c>
      <c r="M669" s="3">
        <v>6.01</v>
      </c>
      <c r="N669" s="29">
        <f t="shared" si="43"/>
        <v>1.4424000000000001E-3</v>
      </c>
      <c r="O669" s="3">
        <v>-5.61</v>
      </c>
      <c r="P669" s="3" t="str">
        <f ca="1">IF(COUNTIF(股期對照!A:A,持股比率!B669)=2,B669&amp;"-m",IF(COUNTIF(股期對照!A:A,持股比率!B669)=1,B669&amp;"-F",B669))</f>
        <v>和進</v>
      </c>
      <c r="Q669" s="3" t="s">
        <v>6688</v>
      </c>
      <c r="T669" s="1" t="s">
        <v>663</v>
      </c>
      <c r="U669" s="1" t="s">
        <v>2425</v>
      </c>
      <c r="V669" s="1">
        <v>0.99</v>
      </c>
      <c r="W669" s="1">
        <v>0</v>
      </c>
      <c r="X669" s="1">
        <v>0</v>
      </c>
      <c r="Y669" s="1">
        <v>3.36</v>
      </c>
      <c r="Z669" s="1">
        <v>95.65</v>
      </c>
      <c r="AA669" s="1">
        <v>669</v>
      </c>
      <c r="AB669" s="1">
        <v>571947.61</v>
      </c>
      <c r="AC669" s="1">
        <v>24</v>
      </c>
      <c r="AD669" s="1">
        <v>54707</v>
      </c>
      <c r="AE669" s="1">
        <v>0</v>
      </c>
      <c r="AF669" s="1">
        <v>6.01</v>
      </c>
      <c r="AG669" s="1">
        <v>1.4424000000000001E-3</v>
      </c>
      <c r="AH669" s="1">
        <v>-5.61</v>
      </c>
      <c r="AI669" s="1" t="s">
        <v>2425</v>
      </c>
      <c r="AJ669" s="1" t="s">
        <v>3570</v>
      </c>
    </row>
    <row r="670" spans="1:36" x14ac:dyDescent="0.25">
      <c r="A670" s="2" t="s">
        <v>664</v>
      </c>
      <c r="B670" s="3" t="s">
        <v>5541</v>
      </c>
      <c r="C670" s="3">
        <v>0.99</v>
      </c>
      <c r="D670" s="3">
        <v>0</v>
      </c>
      <c r="E670" s="3">
        <v>0.52</v>
      </c>
      <c r="F670" s="1">
        <f>IF(INDEX(董監!D:D,H670)=0,INDEX(董監!C:C,H670),INDEX(董監!D:D,H670))</f>
        <v>7.62</v>
      </c>
      <c r="G670" s="1">
        <f t="shared" si="40"/>
        <v>90.87</v>
      </c>
      <c r="H670" s="1">
        <f>MATCH(持股比率!A670,董監!A:A,0)</f>
        <v>670</v>
      </c>
      <c r="I670" s="3">
        <v>1171648.7</v>
      </c>
      <c r="J670" s="3">
        <v>798</v>
      </c>
      <c r="K670" s="28">
        <f t="shared" si="41"/>
        <v>106468</v>
      </c>
      <c r="L670" s="27">
        <f t="shared" si="42"/>
        <v>0.7</v>
      </c>
      <c r="M670" s="3">
        <v>13.51</v>
      </c>
      <c r="N670" s="29">
        <f t="shared" si="43"/>
        <v>0.1078098</v>
      </c>
      <c r="O670" s="3">
        <v>-1.03</v>
      </c>
      <c r="P670" s="3" t="str">
        <f ca="1">IF(COUNTIF(股期對照!A:A,持股比率!B670)=2,B670&amp;"-m",IF(COUNTIF(股期對照!A:A,持股比率!B670)=1,B670&amp;"-F",B670))</f>
        <v>樺晟</v>
      </c>
      <c r="Q670" s="3" t="s">
        <v>6594</v>
      </c>
      <c r="T670" s="1" t="s">
        <v>664</v>
      </c>
      <c r="U670" s="1" t="s">
        <v>2426</v>
      </c>
      <c r="V670" s="1">
        <v>0.99</v>
      </c>
      <c r="W670" s="1">
        <v>0</v>
      </c>
      <c r="X670" s="1">
        <v>0.52</v>
      </c>
      <c r="Y670" s="1">
        <v>7.62</v>
      </c>
      <c r="Z670" s="1">
        <v>90.87</v>
      </c>
      <c r="AA670" s="1">
        <v>670</v>
      </c>
      <c r="AB670" s="1">
        <v>1171648.7</v>
      </c>
      <c r="AC670" s="1">
        <v>798</v>
      </c>
      <c r="AD670" s="1">
        <v>106468</v>
      </c>
      <c r="AE670" s="1">
        <v>0.7</v>
      </c>
      <c r="AF670" s="1">
        <v>13.51</v>
      </c>
      <c r="AG670" s="1">
        <v>0.1078098</v>
      </c>
      <c r="AH670" s="1">
        <v>-1.03</v>
      </c>
      <c r="AI670" s="1" t="s">
        <v>2426</v>
      </c>
      <c r="AJ670" s="1" t="s">
        <v>3529</v>
      </c>
    </row>
    <row r="671" spans="1:36" x14ac:dyDescent="0.25">
      <c r="A671" s="2" t="s">
        <v>665</v>
      </c>
      <c r="B671" s="3" t="s">
        <v>5542</v>
      </c>
      <c r="C671" s="3">
        <v>9.66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79.599999999999994</v>
      </c>
      <c r="H671" s="1">
        <f>MATCH(持股比率!A671,董監!A:A,0)</f>
        <v>671</v>
      </c>
      <c r="I671" s="3">
        <v>327726.31</v>
      </c>
      <c r="J671" s="3">
        <v>8</v>
      </c>
      <c r="K671" s="28">
        <f t="shared" si="41"/>
        <v>26087</v>
      </c>
      <c r="L671" s="27">
        <f t="shared" si="42"/>
        <v>0</v>
      </c>
      <c r="M671" s="3">
        <v>28.78</v>
      </c>
      <c r="N671" s="29">
        <f t="shared" si="43"/>
        <v>2.3024E-3</v>
      </c>
      <c r="O671" s="3">
        <v>1.26</v>
      </c>
      <c r="P671" s="3" t="str">
        <f ca="1">IF(COUNTIF(股期對照!A:A,持股比率!B671)=2,B671&amp;"-m",IF(COUNTIF(股期對照!A:A,持股比率!B671)=1,B671&amp;"-F",B671))</f>
        <v>佰研</v>
      </c>
      <c r="Q671" s="3" t="s">
        <v>6565</v>
      </c>
      <c r="T671" s="1" t="s">
        <v>665</v>
      </c>
      <c r="U671" s="1" t="s">
        <v>2427</v>
      </c>
      <c r="V671" s="1">
        <v>9.66</v>
      </c>
      <c r="W671" s="1">
        <v>0</v>
      </c>
      <c r="X671" s="1">
        <v>0.12</v>
      </c>
      <c r="Y671" s="1">
        <v>10.62</v>
      </c>
      <c r="Z671" s="1">
        <v>79.599999999999994</v>
      </c>
      <c r="AA671" s="1">
        <v>671</v>
      </c>
      <c r="AB671" s="1">
        <v>327726.31</v>
      </c>
      <c r="AC671" s="1">
        <v>8</v>
      </c>
      <c r="AD671" s="1">
        <v>26087</v>
      </c>
      <c r="AE671" s="1">
        <v>0</v>
      </c>
      <c r="AF671" s="1">
        <v>28.78</v>
      </c>
      <c r="AG671" s="1">
        <v>2.3024E-3</v>
      </c>
      <c r="AH671" s="1">
        <v>1.26</v>
      </c>
      <c r="AI671" s="1" t="s">
        <v>2427</v>
      </c>
      <c r="AJ671" s="1" t="s">
        <v>3527</v>
      </c>
    </row>
    <row r="672" spans="1:36" x14ac:dyDescent="0.25">
      <c r="A672" s="2" t="s">
        <v>666</v>
      </c>
      <c r="B672" s="3" t="s">
        <v>4880</v>
      </c>
      <c r="C672" s="3">
        <v>1.1299999999999999</v>
      </c>
      <c r="D672" s="3">
        <v>0</v>
      </c>
      <c r="E672" s="3">
        <v>0</v>
      </c>
      <c r="F672" s="1">
        <f>IF(INDEX(董監!D:D,H672)=0,INDEX(董監!C:C,H672),INDEX(董監!D:D,H672))</f>
        <v>24.04</v>
      </c>
      <c r="G672" s="1">
        <f t="shared" si="40"/>
        <v>74.83</v>
      </c>
      <c r="H672" s="1">
        <f>MATCH(持股比率!A672,董監!A:A,0)</f>
        <v>672</v>
      </c>
      <c r="I672" s="3">
        <v>539166.21</v>
      </c>
      <c r="J672" s="3">
        <v>27</v>
      </c>
      <c r="K672" s="28">
        <f t="shared" si="41"/>
        <v>40346</v>
      </c>
      <c r="L672" s="27">
        <f t="shared" si="42"/>
        <v>0.1</v>
      </c>
      <c r="M672" s="3">
        <v>32.07</v>
      </c>
      <c r="N672" s="29">
        <f t="shared" si="43"/>
        <v>8.6589000000000006E-3</v>
      </c>
      <c r="O672" s="3">
        <v>-3.52</v>
      </c>
      <c r="P672" s="3" t="str">
        <f ca="1">IF(COUNTIF(股期對照!A:A,持股比率!B672)=2,B672&amp;"-m",IF(COUNTIF(股期對照!A:A,持股比率!B672)=1,B672&amp;"-F",B672))</f>
        <v>志豐</v>
      </c>
      <c r="Q672" s="3" t="s">
        <v>4575</v>
      </c>
      <c r="T672" s="1" t="s">
        <v>666</v>
      </c>
      <c r="U672" s="1" t="s">
        <v>2428</v>
      </c>
      <c r="V672" s="1">
        <v>1.1299999999999999</v>
      </c>
      <c r="W672" s="1">
        <v>0</v>
      </c>
      <c r="X672" s="1">
        <v>0</v>
      </c>
      <c r="Y672" s="1">
        <v>24.04</v>
      </c>
      <c r="Z672" s="1">
        <v>74.83</v>
      </c>
      <c r="AA672" s="1">
        <v>672</v>
      </c>
      <c r="AB672" s="1">
        <v>539166.21</v>
      </c>
      <c r="AC672" s="1">
        <v>27</v>
      </c>
      <c r="AD672" s="1">
        <v>40346</v>
      </c>
      <c r="AE672" s="1">
        <v>0.1</v>
      </c>
      <c r="AF672" s="1">
        <v>32.07</v>
      </c>
      <c r="AG672" s="1">
        <v>8.6589000000000006E-3</v>
      </c>
      <c r="AH672" s="1">
        <v>-3.52</v>
      </c>
      <c r="AI672" s="1" t="s">
        <v>2428</v>
      </c>
      <c r="AJ672" s="1" t="s">
        <v>3521</v>
      </c>
    </row>
    <row r="673" spans="1:36" x14ac:dyDescent="0.25">
      <c r="A673" s="2" t="s">
        <v>667</v>
      </c>
      <c r="B673" s="3" t="s">
        <v>5543</v>
      </c>
      <c r="C673" s="3">
        <v>7.65</v>
      </c>
      <c r="D673" s="3">
        <v>0</v>
      </c>
      <c r="E673" s="3">
        <v>0</v>
      </c>
      <c r="F673" s="1">
        <f>IF(INDEX(董監!D:D,H673)=0,INDEX(董監!C:C,H673),INDEX(董監!D:D,H673))</f>
        <v>13.15</v>
      </c>
      <c r="G673" s="1">
        <f t="shared" si="40"/>
        <v>79.2</v>
      </c>
      <c r="H673" s="1">
        <f>MATCH(持股比率!A673,董監!A:A,0)</f>
        <v>673</v>
      </c>
      <c r="I673" s="3">
        <v>437703.41</v>
      </c>
      <c r="J673" s="3">
        <v>2</v>
      </c>
      <c r="K673" s="28">
        <f t="shared" si="41"/>
        <v>34666</v>
      </c>
      <c r="L673" s="27">
        <f t="shared" si="42"/>
        <v>0</v>
      </c>
      <c r="M673" s="3">
        <v>10.68</v>
      </c>
      <c r="N673" s="29">
        <f t="shared" si="43"/>
        <v>2.1359999999999999E-4</v>
      </c>
      <c r="O673" s="3">
        <v>-7.59</v>
      </c>
      <c r="P673" s="3" t="str">
        <f ca="1">IF(COUNTIF(股期對照!A:A,持股比率!B673)=2,B673&amp;"-m",IF(COUNTIF(股期對照!A:A,持股比率!B673)=1,B673&amp;"-F",B673))</f>
        <v>耀勝</v>
      </c>
      <c r="Q673" s="3" t="s">
        <v>4770</v>
      </c>
      <c r="T673" s="1" t="s">
        <v>667</v>
      </c>
      <c r="U673" s="1" t="s">
        <v>2429</v>
      </c>
      <c r="V673" s="1">
        <v>7.65</v>
      </c>
      <c r="W673" s="1">
        <v>0</v>
      </c>
      <c r="X673" s="1">
        <v>0</v>
      </c>
      <c r="Y673" s="1">
        <v>13.15</v>
      </c>
      <c r="Z673" s="1">
        <v>79.2</v>
      </c>
      <c r="AA673" s="1">
        <v>673</v>
      </c>
      <c r="AB673" s="1">
        <v>437703.41</v>
      </c>
      <c r="AC673" s="1">
        <v>2</v>
      </c>
      <c r="AD673" s="1">
        <v>34666</v>
      </c>
      <c r="AE673" s="1">
        <v>0</v>
      </c>
      <c r="AF673" s="1">
        <v>10.68</v>
      </c>
      <c r="AG673" s="1">
        <v>2.1359999999999999E-4</v>
      </c>
      <c r="AH673" s="1">
        <v>-7.59</v>
      </c>
      <c r="AI673" s="1" t="s">
        <v>2429</v>
      </c>
      <c r="AJ673" s="1" t="s">
        <v>3570</v>
      </c>
    </row>
    <row r="674" spans="1:36" x14ac:dyDescent="0.25">
      <c r="A674" s="2" t="s">
        <v>668</v>
      </c>
      <c r="B674" s="3" t="s">
        <v>5544</v>
      </c>
      <c r="C674" s="3">
        <v>5.66</v>
      </c>
      <c r="D674" s="3">
        <v>0.02</v>
      </c>
      <c r="E674" s="3">
        <v>0</v>
      </c>
      <c r="F674" s="1">
        <f>IF(INDEX(董監!D:D,H674)=0,INDEX(董監!C:C,H674),INDEX(董監!D:D,H674))</f>
        <v>10.85</v>
      </c>
      <c r="G674" s="1">
        <f t="shared" si="40"/>
        <v>83.47</v>
      </c>
      <c r="H674" s="1">
        <f>MATCH(持股比率!A674,董監!A:A,0)</f>
        <v>674</v>
      </c>
      <c r="I674" s="3">
        <v>1891813.06</v>
      </c>
      <c r="J674" s="3">
        <v>-594</v>
      </c>
      <c r="K674" s="28">
        <f t="shared" si="41"/>
        <v>157910</v>
      </c>
      <c r="L674" s="27">
        <f t="shared" si="42"/>
        <v>-0.4</v>
      </c>
      <c r="M674" s="3">
        <v>27.71</v>
      </c>
      <c r="N674" s="29">
        <f t="shared" si="43"/>
        <v>-0.1645974</v>
      </c>
      <c r="O674" s="3">
        <v>-1.39</v>
      </c>
      <c r="P674" s="3" t="str">
        <f ca="1">IF(COUNTIF(股期對照!A:A,持股比率!B674)=2,B674&amp;"-m",IF(COUNTIF(股期對照!A:A,持股比率!B674)=1,B674&amp;"-F",B674))</f>
        <v>全科</v>
      </c>
      <c r="Q674" s="3" t="s">
        <v>4779</v>
      </c>
      <c r="T674" s="1" t="s">
        <v>668</v>
      </c>
      <c r="U674" s="1" t="s">
        <v>2430</v>
      </c>
      <c r="V674" s="1">
        <v>5.66</v>
      </c>
      <c r="W674" s="1">
        <v>0.02</v>
      </c>
      <c r="X674" s="1">
        <v>0</v>
      </c>
      <c r="Y674" s="1">
        <v>10.85</v>
      </c>
      <c r="Z674" s="1">
        <v>83.47</v>
      </c>
      <c r="AA674" s="1">
        <v>674</v>
      </c>
      <c r="AB674" s="1">
        <v>1891813.06</v>
      </c>
      <c r="AC674" s="1">
        <v>-594</v>
      </c>
      <c r="AD674" s="1">
        <v>157910</v>
      </c>
      <c r="AE674" s="1">
        <v>-0.4</v>
      </c>
      <c r="AF674" s="1">
        <v>27.71</v>
      </c>
      <c r="AG674" s="1">
        <v>-0.1645974</v>
      </c>
      <c r="AH674" s="1">
        <v>-1.39</v>
      </c>
      <c r="AI674" s="1" t="s">
        <v>2430</v>
      </c>
      <c r="AJ674" s="1" t="s">
        <v>3528</v>
      </c>
    </row>
    <row r="675" spans="1:36" x14ac:dyDescent="0.25">
      <c r="A675" s="2" t="s">
        <v>669</v>
      </c>
      <c r="B675" s="3" t="s">
        <v>4645</v>
      </c>
      <c r="C675" s="3">
        <v>17.100000000000001</v>
      </c>
      <c r="D675" s="3">
        <v>1.02</v>
      </c>
      <c r="E675" s="3">
        <v>1.51</v>
      </c>
      <c r="F675" s="1">
        <f>IF(INDEX(董監!D:D,H675)=0,INDEX(董監!C:C,H675),INDEX(董監!D:D,H675))</f>
        <v>8.91</v>
      </c>
      <c r="G675" s="1">
        <f t="shared" si="40"/>
        <v>71.459999999999994</v>
      </c>
      <c r="H675" s="1">
        <f>MATCH(持股比率!A675,董監!A:A,0)</f>
        <v>675</v>
      </c>
      <c r="I675" s="3">
        <v>1474805.21</v>
      </c>
      <c r="J675" s="3">
        <v>1377</v>
      </c>
      <c r="K675" s="28">
        <f t="shared" si="41"/>
        <v>105390</v>
      </c>
      <c r="L675" s="27">
        <f t="shared" si="42"/>
        <v>1.3</v>
      </c>
      <c r="M675" s="3">
        <v>106.19</v>
      </c>
      <c r="N675" s="29">
        <f t="shared" si="43"/>
        <v>1.4622363</v>
      </c>
      <c r="O675" s="3">
        <v>2.83</v>
      </c>
      <c r="P675" s="3" t="str">
        <f ca="1">IF(COUNTIF(股期對照!A:A,持股比率!B675)=2,B675&amp;"-m",IF(COUNTIF(股期對照!A:A,持股比率!B675)=1,B675&amp;"-F",B675))</f>
        <v>順達-F</v>
      </c>
      <c r="Q675" s="3" t="s">
        <v>6543</v>
      </c>
      <c r="T675" s="1" t="s">
        <v>669</v>
      </c>
      <c r="U675" s="1" t="s">
        <v>2431</v>
      </c>
      <c r="V675" s="1">
        <v>17.100000000000001</v>
      </c>
      <c r="W675" s="1">
        <v>1.02</v>
      </c>
      <c r="X675" s="1">
        <v>1.51</v>
      </c>
      <c r="Y675" s="1">
        <v>8.91</v>
      </c>
      <c r="Z675" s="1">
        <v>71.459999999999994</v>
      </c>
      <c r="AA675" s="1">
        <v>675</v>
      </c>
      <c r="AB675" s="1">
        <v>1474805.21</v>
      </c>
      <c r="AC675" s="1">
        <v>1377</v>
      </c>
      <c r="AD675" s="1">
        <v>105390</v>
      </c>
      <c r="AE675" s="1">
        <v>1.3</v>
      </c>
      <c r="AF675" s="1">
        <v>106.19</v>
      </c>
      <c r="AG675" s="1">
        <v>1.4622363</v>
      </c>
      <c r="AH675" s="1">
        <v>2.83</v>
      </c>
      <c r="AI675" s="1" t="s">
        <v>4420</v>
      </c>
      <c r="AJ675" s="1" t="s">
        <v>3521</v>
      </c>
    </row>
    <row r="676" spans="1:36" x14ac:dyDescent="0.25">
      <c r="A676" s="2" t="s">
        <v>670</v>
      </c>
      <c r="B676" s="3" t="s">
        <v>5545</v>
      </c>
      <c r="C676" s="3">
        <v>5.15</v>
      </c>
      <c r="D676" s="3">
        <v>0.01</v>
      </c>
      <c r="E676" s="3">
        <v>1.1599999999999999</v>
      </c>
      <c r="F676" s="1">
        <f>IF(INDEX(董監!D:D,H676)=0,INDEX(董監!C:C,H676),INDEX(董監!D:D,H676))</f>
        <v>10.73</v>
      </c>
      <c r="G676" s="1">
        <f t="shared" si="40"/>
        <v>82.95</v>
      </c>
      <c r="H676" s="1">
        <f>MATCH(持股比率!A676,董監!A:A,0)</f>
        <v>676</v>
      </c>
      <c r="I676" s="3">
        <v>586855.47</v>
      </c>
      <c r="J676" s="3">
        <v>-35</v>
      </c>
      <c r="K676" s="28">
        <f t="shared" si="41"/>
        <v>48680</v>
      </c>
      <c r="L676" s="27">
        <f t="shared" si="42"/>
        <v>-0.1</v>
      </c>
      <c r="M676" s="3">
        <v>55.93</v>
      </c>
      <c r="N676" s="29">
        <f t="shared" si="43"/>
        <v>-1.9575499999999999E-2</v>
      </c>
      <c r="O676" s="3">
        <v>1.96</v>
      </c>
      <c r="P676" s="3" t="str">
        <f ca="1">IF(COUNTIF(股期對照!A:A,持股比率!B676)=2,B676&amp;"-m",IF(COUNTIF(股期對照!A:A,持股比率!B676)=1,B676&amp;"-F",B676))</f>
        <v>茂訊</v>
      </c>
      <c r="Q676" s="3" t="s">
        <v>6689</v>
      </c>
      <c r="T676" s="1" t="s">
        <v>670</v>
      </c>
      <c r="U676" s="1" t="s">
        <v>2432</v>
      </c>
      <c r="V676" s="1">
        <v>5.15</v>
      </c>
      <c r="W676" s="1">
        <v>0.01</v>
      </c>
      <c r="X676" s="1">
        <v>1.1599999999999999</v>
      </c>
      <c r="Y676" s="1">
        <v>10.73</v>
      </c>
      <c r="Z676" s="1">
        <v>82.95</v>
      </c>
      <c r="AA676" s="1">
        <v>676</v>
      </c>
      <c r="AB676" s="1">
        <v>586855.47</v>
      </c>
      <c r="AC676" s="1">
        <v>-35</v>
      </c>
      <c r="AD676" s="1">
        <v>48680</v>
      </c>
      <c r="AE676" s="1">
        <v>-0.1</v>
      </c>
      <c r="AF676" s="1">
        <v>55.93</v>
      </c>
      <c r="AG676" s="1">
        <v>-1.9575499999999999E-2</v>
      </c>
      <c r="AH676" s="1">
        <v>1.96</v>
      </c>
      <c r="AI676" s="1" t="s">
        <v>2432</v>
      </c>
      <c r="AJ676" s="1" t="s">
        <v>3555</v>
      </c>
    </row>
    <row r="677" spans="1:36" x14ac:dyDescent="0.25">
      <c r="A677" s="2" t="s">
        <v>671</v>
      </c>
      <c r="B677" s="3" t="s">
        <v>5546</v>
      </c>
      <c r="C677" s="3">
        <v>2.88</v>
      </c>
      <c r="D677" s="3">
        <v>3.48</v>
      </c>
      <c r="E677" s="3">
        <v>0.01</v>
      </c>
      <c r="F677" s="1">
        <f>IF(INDEX(董監!D:D,H677)=0,INDEX(董監!C:C,H677),INDEX(董監!D:D,H677))</f>
        <v>12.73</v>
      </c>
      <c r="G677" s="1">
        <f t="shared" si="40"/>
        <v>80.900000000000006</v>
      </c>
      <c r="H677" s="1">
        <f>MATCH(持股比率!A677,董監!A:A,0)</f>
        <v>677</v>
      </c>
      <c r="I677" s="3">
        <v>901042.03</v>
      </c>
      <c r="J677" s="3">
        <v>-29</v>
      </c>
      <c r="K677" s="28">
        <f t="shared" si="41"/>
        <v>72894</v>
      </c>
      <c r="L677" s="27">
        <f t="shared" si="42"/>
        <v>0</v>
      </c>
      <c r="M677" s="3">
        <v>95.98</v>
      </c>
      <c r="N677" s="29">
        <f t="shared" si="43"/>
        <v>-2.78342E-2</v>
      </c>
      <c r="O677" s="3">
        <v>1.7</v>
      </c>
      <c r="P677" s="3" t="str">
        <f ca="1">IF(COUNTIF(股期對照!A:A,持股比率!B677)=2,B677&amp;"-m",IF(COUNTIF(股期對照!A:A,持股比率!B677)=1,B677&amp;"-F",B677))</f>
        <v>優群</v>
      </c>
      <c r="Q677" s="3" t="s">
        <v>4771</v>
      </c>
      <c r="T677" s="1" t="s">
        <v>671</v>
      </c>
      <c r="U677" s="1" t="s">
        <v>2433</v>
      </c>
      <c r="V677" s="1">
        <v>2.88</v>
      </c>
      <c r="W677" s="1">
        <v>3.48</v>
      </c>
      <c r="X677" s="1">
        <v>0.01</v>
      </c>
      <c r="Y677" s="1">
        <v>12.73</v>
      </c>
      <c r="Z677" s="1">
        <v>80.900000000000006</v>
      </c>
      <c r="AA677" s="1">
        <v>677</v>
      </c>
      <c r="AB677" s="1">
        <v>901042.03</v>
      </c>
      <c r="AC677" s="1">
        <v>-29</v>
      </c>
      <c r="AD677" s="1">
        <v>72894</v>
      </c>
      <c r="AE677" s="1">
        <v>0</v>
      </c>
      <c r="AF677" s="1">
        <v>95.98</v>
      </c>
      <c r="AG677" s="1">
        <v>-2.78342E-2</v>
      </c>
      <c r="AH677" s="1">
        <v>1.7</v>
      </c>
      <c r="AI677" s="1" t="s">
        <v>2433</v>
      </c>
      <c r="AJ677" s="1" t="s">
        <v>3529</v>
      </c>
    </row>
    <row r="678" spans="1:36" x14ac:dyDescent="0.25">
      <c r="A678" s="2" t="s">
        <v>672</v>
      </c>
      <c r="B678" s="3" t="s">
        <v>4646</v>
      </c>
      <c r="C678" s="3">
        <v>31.41</v>
      </c>
      <c r="D678" s="3">
        <v>2.23</v>
      </c>
      <c r="E678" s="3">
        <v>0.39</v>
      </c>
      <c r="F678" s="1">
        <f>IF(INDEX(董監!D:D,H678)=0,INDEX(董監!C:C,H678),INDEX(董監!D:D,H678))</f>
        <v>8.8699999999999992</v>
      </c>
      <c r="G678" s="1">
        <f t="shared" si="40"/>
        <v>57.1</v>
      </c>
      <c r="H678" s="1">
        <f>MATCH(持股比率!A678,董監!A:A,0)</f>
        <v>678</v>
      </c>
      <c r="I678" s="3">
        <v>761230</v>
      </c>
      <c r="J678" s="3">
        <v>597</v>
      </c>
      <c r="K678" s="28">
        <f t="shared" si="41"/>
        <v>43466</v>
      </c>
      <c r="L678" s="27">
        <f t="shared" si="42"/>
        <v>1.4</v>
      </c>
      <c r="M678" s="3">
        <v>298.42</v>
      </c>
      <c r="N678" s="29">
        <f t="shared" si="43"/>
        <v>1.7815674000000001</v>
      </c>
      <c r="O678" s="3">
        <v>-0.49</v>
      </c>
      <c r="P678" s="3" t="str">
        <f ca="1">IF(COUNTIF(股期對照!A:A,持股比率!B678)=2,B678&amp;"-m",IF(COUNTIF(股期對照!A:A,持股比率!B678)=1,B678&amp;"-F",B678))</f>
        <v>大學光</v>
      </c>
      <c r="Q678" s="3" t="s">
        <v>6561</v>
      </c>
      <c r="T678" s="1" t="s">
        <v>672</v>
      </c>
      <c r="U678" s="1" t="s">
        <v>2434</v>
      </c>
      <c r="V678" s="1">
        <v>31.41</v>
      </c>
      <c r="W678" s="1">
        <v>2.23</v>
      </c>
      <c r="X678" s="1">
        <v>0.39</v>
      </c>
      <c r="Y678" s="1">
        <v>8.8699999999999992</v>
      </c>
      <c r="Z678" s="1">
        <v>57.1</v>
      </c>
      <c r="AA678" s="1">
        <v>678</v>
      </c>
      <c r="AB678" s="1">
        <v>761230</v>
      </c>
      <c r="AC678" s="1">
        <v>597</v>
      </c>
      <c r="AD678" s="1">
        <v>43466</v>
      </c>
      <c r="AE678" s="1">
        <v>1.4</v>
      </c>
      <c r="AF678" s="1">
        <v>298.42</v>
      </c>
      <c r="AG678" s="1">
        <v>1.7815674000000001</v>
      </c>
      <c r="AH678" s="1">
        <v>-0.49</v>
      </c>
      <c r="AI678" s="1" t="s">
        <v>2434</v>
      </c>
      <c r="AJ678" s="1" t="s">
        <v>3527</v>
      </c>
    </row>
    <row r="679" spans="1:36" x14ac:dyDescent="0.25">
      <c r="A679" s="2" t="s">
        <v>673</v>
      </c>
      <c r="B679" s="3" t="s">
        <v>4816</v>
      </c>
      <c r="C679" s="3">
        <v>3.95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78.289999999999992</v>
      </c>
      <c r="H679" s="1">
        <f>MATCH(持股比率!A679,董監!A:A,0)</f>
        <v>679</v>
      </c>
      <c r="I679" s="3">
        <v>702839.68</v>
      </c>
      <c r="J679" s="3">
        <v>36</v>
      </c>
      <c r="K679" s="28">
        <f t="shared" si="41"/>
        <v>55025</v>
      </c>
      <c r="L679" s="27">
        <f t="shared" si="42"/>
        <v>0.1</v>
      </c>
      <c r="M679" s="3">
        <v>110.23</v>
      </c>
      <c r="N679" s="29">
        <f t="shared" si="43"/>
        <v>3.9682800000000004E-2</v>
      </c>
      <c r="O679" s="3">
        <v>-2.19</v>
      </c>
      <c r="P679" s="3" t="str">
        <f ca="1">IF(COUNTIF(股期對照!A:A,持股比率!B679)=2,B679&amp;"-m",IF(COUNTIF(股期對照!A:A,持股比率!B679)=1,B679&amp;"-F",B679))</f>
        <v>倚強股份</v>
      </c>
      <c r="Q679" s="3" t="s">
        <v>6606</v>
      </c>
      <c r="T679" s="1" t="s">
        <v>673</v>
      </c>
      <c r="U679" s="1" t="s">
        <v>2435</v>
      </c>
      <c r="V679" s="1">
        <v>3.95</v>
      </c>
      <c r="W679" s="1">
        <v>0</v>
      </c>
      <c r="X679" s="1">
        <v>0</v>
      </c>
      <c r="Y679" s="1">
        <v>17.760000000000002</v>
      </c>
      <c r="Z679" s="1">
        <v>78.289999999999992</v>
      </c>
      <c r="AA679" s="1">
        <v>679</v>
      </c>
      <c r="AB679" s="1">
        <v>702839.68</v>
      </c>
      <c r="AC679" s="1">
        <v>36</v>
      </c>
      <c r="AD679" s="1">
        <v>55025</v>
      </c>
      <c r="AE679" s="1">
        <v>0.1</v>
      </c>
      <c r="AF679" s="1">
        <v>110.23</v>
      </c>
      <c r="AG679" s="1">
        <v>3.9682800000000004E-2</v>
      </c>
      <c r="AH679" s="1">
        <v>-2.19</v>
      </c>
      <c r="AI679" s="1" t="s">
        <v>2435</v>
      </c>
      <c r="AJ679" s="1" t="s">
        <v>3560</v>
      </c>
    </row>
    <row r="680" spans="1:36" x14ac:dyDescent="0.25">
      <c r="A680" s="2" t="s">
        <v>674</v>
      </c>
      <c r="B680" s="3" t="s">
        <v>5547</v>
      </c>
      <c r="C680" s="3">
        <v>3.26</v>
      </c>
      <c r="D680" s="3">
        <v>0</v>
      </c>
      <c r="E680" s="3">
        <v>0</v>
      </c>
      <c r="F680" s="1">
        <f>IF(INDEX(董監!D:D,H680)=0,INDEX(董監!C:C,H680),INDEX(董監!D:D,H680))</f>
        <v>15.67</v>
      </c>
      <c r="G680" s="1">
        <f t="shared" si="40"/>
        <v>81.069999999999993</v>
      </c>
      <c r="H680" s="1">
        <f>MATCH(持股比率!A680,董監!A:A,0)</f>
        <v>680</v>
      </c>
      <c r="I680" s="3">
        <v>1036734.1</v>
      </c>
      <c r="J680" s="3">
        <v>502</v>
      </c>
      <c r="K680" s="28">
        <f t="shared" si="41"/>
        <v>84048</v>
      </c>
      <c r="L680" s="27">
        <f t="shared" si="42"/>
        <v>0.6</v>
      </c>
      <c r="M680" s="3">
        <v>20.59</v>
      </c>
      <c r="N680" s="29">
        <f t="shared" si="43"/>
        <v>0.1033618</v>
      </c>
      <c r="O680" s="3">
        <v>0.91</v>
      </c>
      <c r="P680" s="3" t="str">
        <f ca="1">IF(COUNTIF(股期對照!A:A,持股比率!B680)=2,B680&amp;"-m",IF(COUNTIF(股期對照!A:A,持股比率!B680)=1,B680&amp;"-F",B680))</f>
        <v>台嘉碩</v>
      </c>
      <c r="Q680" s="3" t="s">
        <v>6685</v>
      </c>
      <c r="T680" s="1" t="s">
        <v>674</v>
      </c>
      <c r="U680" s="1" t="s">
        <v>2436</v>
      </c>
      <c r="V680" s="1">
        <v>3.26</v>
      </c>
      <c r="W680" s="1">
        <v>0</v>
      </c>
      <c r="X680" s="1">
        <v>0</v>
      </c>
      <c r="Y680" s="1">
        <v>15.67</v>
      </c>
      <c r="Z680" s="1">
        <v>81.069999999999993</v>
      </c>
      <c r="AA680" s="1">
        <v>680</v>
      </c>
      <c r="AB680" s="1">
        <v>1036734.1</v>
      </c>
      <c r="AC680" s="1">
        <v>502</v>
      </c>
      <c r="AD680" s="1">
        <v>84048</v>
      </c>
      <c r="AE680" s="1">
        <v>0.6</v>
      </c>
      <c r="AF680" s="1">
        <v>20.59</v>
      </c>
      <c r="AG680" s="1">
        <v>0.1033618</v>
      </c>
      <c r="AH680" s="1">
        <v>0.91</v>
      </c>
      <c r="AI680" s="1" t="s">
        <v>2436</v>
      </c>
      <c r="AJ680" s="1" t="s">
        <v>3548</v>
      </c>
    </row>
    <row r="681" spans="1:36" x14ac:dyDescent="0.25">
      <c r="A681" s="2" t="s">
        <v>675</v>
      </c>
      <c r="B681" s="3" t="s">
        <v>5548</v>
      </c>
      <c r="C681" s="3">
        <v>0.64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79.37</v>
      </c>
      <c r="H681" s="1">
        <f>MATCH(持股比率!A681,董監!A:A,0)</f>
        <v>681</v>
      </c>
      <c r="I681" s="3">
        <v>580160.44999999995</v>
      </c>
      <c r="J681" s="3">
        <v>-24</v>
      </c>
      <c r="K681" s="28">
        <f t="shared" si="41"/>
        <v>46047</v>
      </c>
      <c r="L681" s="27">
        <f t="shared" si="42"/>
        <v>-0.1</v>
      </c>
      <c r="M681" s="3">
        <v>42.6</v>
      </c>
      <c r="N681" s="29">
        <f t="shared" si="43"/>
        <v>-1.0224E-2</v>
      </c>
      <c r="O681" s="3">
        <v>-4.78</v>
      </c>
      <c r="P681" s="3" t="str">
        <f ca="1">IF(COUNTIF(股期對照!A:A,持股比率!B681)=2,B681&amp;"-m",IF(COUNTIF(股期對照!A:A,持股比率!B681)=1,B681&amp;"-F",B681))</f>
        <v>三顧</v>
      </c>
      <c r="Q681" s="3" t="s">
        <v>4769</v>
      </c>
      <c r="T681" s="1" t="s">
        <v>675</v>
      </c>
      <c r="U681" s="1" t="s">
        <v>2437</v>
      </c>
      <c r="V681" s="1">
        <v>0.64</v>
      </c>
      <c r="W681" s="1">
        <v>0</v>
      </c>
      <c r="X681" s="1">
        <v>0.05</v>
      </c>
      <c r="Y681" s="1">
        <v>19.940000000000001</v>
      </c>
      <c r="Z681" s="1">
        <v>79.37</v>
      </c>
      <c r="AA681" s="1">
        <v>681</v>
      </c>
      <c r="AB681" s="1">
        <v>580160.44999999995</v>
      </c>
      <c r="AC681" s="1">
        <v>-24</v>
      </c>
      <c r="AD681" s="1">
        <v>46047</v>
      </c>
      <c r="AE681" s="1">
        <v>-0.1</v>
      </c>
      <c r="AF681" s="1">
        <v>42.6</v>
      </c>
      <c r="AG681" s="1">
        <v>-1.0224E-2</v>
      </c>
      <c r="AH681" s="1">
        <v>-4.78</v>
      </c>
      <c r="AI681" s="1" t="s">
        <v>2437</v>
      </c>
      <c r="AJ681" s="1" t="s">
        <v>3569</v>
      </c>
    </row>
    <row r="682" spans="1:36" x14ac:dyDescent="0.25">
      <c r="A682" s="2" t="s">
        <v>676</v>
      </c>
      <c r="B682" s="3" t="s">
        <v>5549</v>
      </c>
      <c r="C682" s="3">
        <v>0.05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40"/>
        <v>38.880000000000003</v>
      </c>
      <c r="H682" s="1">
        <f>MATCH(持股比率!A682,董監!A:A,0)</f>
        <v>682</v>
      </c>
      <c r="I682" s="3">
        <v>644305.73</v>
      </c>
      <c r="J682" s="3">
        <v>13</v>
      </c>
      <c r="K682" s="28">
        <f t="shared" si="41"/>
        <v>25051</v>
      </c>
      <c r="L682" s="27">
        <f t="shared" si="42"/>
        <v>0.1</v>
      </c>
      <c r="M682" s="3">
        <v>67.16</v>
      </c>
      <c r="N682" s="29">
        <f t="shared" si="43"/>
        <v>8.7307999999999986E-3</v>
      </c>
      <c r="O682" s="3">
        <v>3.58</v>
      </c>
      <c r="P682" s="3" t="str">
        <f ca="1">IF(COUNTIF(股期對照!A:A,持股比率!B682)=2,B682&amp;"-m",IF(COUNTIF(股期對照!A:A,持股比率!B682)=1,B682&amp;"-F",B682))</f>
        <v>至寶電</v>
      </c>
      <c r="Q682" s="3" t="s">
        <v>4741</v>
      </c>
      <c r="T682" s="1" t="s">
        <v>676</v>
      </c>
      <c r="U682" s="1" t="s">
        <v>2438</v>
      </c>
      <c r="V682" s="1">
        <v>0.05</v>
      </c>
      <c r="W682" s="1">
        <v>0.01</v>
      </c>
      <c r="X682" s="1">
        <v>0.01</v>
      </c>
      <c r="Y682" s="1">
        <v>61.05</v>
      </c>
      <c r="Z682" s="1">
        <v>38.880000000000003</v>
      </c>
      <c r="AA682" s="1">
        <v>682</v>
      </c>
      <c r="AB682" s="1">
        <v>644305.73</v>
      </c>
      <c r="AC682" s="1">
        <v>13</v>
      </c>
      <c r="AD682" s="1">
        <v>25051</v>
      </c>
      <c r="AE682" s="1">
        <v>0.1</v>
      </c>
      <c r="AF682" s="1">
        <v>67.16</v>
      </c>
      <c r="AG682" s="1">
        <v>8.7307999999999986E-3</v>
      </c>
      <c r="AH682" s="1">
        <v>3.58</v>
      </c>
      <c r="AI682" s="1" t="s">
        <v>2438</v>
      </c>
      <c r="AJ682" s="1" t="s">
        <v>3520</v>
      </c>
    </row>
    <row r="683" spans="1:36" x14ac:dyDescent="0.25">
      <c r="A683" s="2" t="s">
        <v>677</v>
      </c>
      <c r="B683" s="3" t="s">
        <v>5550</v>
      </c>
      <c r="C683" s="3">
        <v>14.96</v>
      </c>
      <c r="D683" s="3">
        <v>3.49</v>
      </c>
      <c r="E683" s="3">
        <v>2.5099999999999998</v>
      </c>
      <c r="F683" s="1">
        <f>IF(INDEX(董監!D:D,H683)=0,INDEX(董監!C:C,H683),INDEX(董監!D:D,H683))</f>
        <v>6.43</v>
      </c>
      <c r="G683" s="1">
        <f t="shared" si="40"/>
        <v>72.61</v>
      </c>
      <c r="H683" s="1">
        <f>MATCH(持股比率!A683,董監!A:A,0)</f>
        <v>683</v>
      </c>
      <c r="I683" s="3">
        <v>1419650.78</v>
      </c>
      <c r="J683" s="3">
        <v>4251</v>
      </c>
      <c r="K683" s="28">
        <f t="shared" si="41"/>
        <v>103081</v>
      </c>
      <c r="L683" s="27">
        <f t="shared" si="42"/>
        <v>4.0999999999999996</v>
      </c>
      <c r="M683" s="3">
        <v>174.15</v>
      </c>
      <c r="N683" s="29">
        <f t="shared" si="43"/>
        <v>7.4031165000000003</v>
      </c>
      <c r="O683" s="3">
        <v>4.57</v>
      </c>
      <c r="P683" s="3" t="str">
        <f ca="1">IF(COUNTIF(股期對照!A:A,持股比率!B683)=2,B683&amp;"-m",IF(COUNTIF(股期對照!A:A,持股比率!B683)=1,B683&amp;"-F",B683))</f>
        <v>原相-F</v>
      </c>
      <c r="Q683" s="3" t="s">
        <v>6622</v>
      </c>
      <c r="T683" s="1" t="s">
        <v>677</v>
      </c>
      <c r="U683" s="1" t="s">
        <v>2439</v>
      </c>
      <c r="V683" s="1">
        <v>14.96</v>
      </c>
      <c r="W683" s="1">
        <v>3.49</v>
      </c>
      <c r="X683" s="1">
        <v>2.5099999999999998</v>
      </c>
      <c r="Y683" s="1">
        <v>6.43</v>
      </c>
      <c r="Z683" s="1">
        <v>72.61</v>
      </c>
      <c r="AA683" s="1">
        <v>683</v>
      </c>
      <c r="AB683" s="1">
        <v>1419650.78</v>
      </c>
      <c r="AC683" s="1">
        <v>4251</v>
      </c>
      <c r="AD683" s="1">
        <v>103081</v>
      </c>
      <c r="AE683" s="1">
        <v>4.0999999999999996</v>
      </c>
      <c r="AF683" s="1">
        <v>174.15</v>
      </c>
      <c r="AG683" s="1">
        <v>7.4031165000000003</v>
      </c>
      <c r="AH683" s="1">
        <v>4.57</v>
      </c>
      <c r="AI683" s="1" t="s">
        <v>4421</v>
      </c>
      <c r="AJ683" s="1" t="s">
        <v>3560</v>
      </c>
    </row>
    <row r="684" spans="1:36" x14ac:dyDescent="0.25">
      <c r="A684" s="2" t="s">
        <v>678</v>
      </c>
      <c r="B684" s="3" t="s">
        <v>5551</v>
      </c>
      <c r="C684" s="3">
        <v>6.25</v>
      </c>
      <c r="D684" s="3">
        <v>0.02</v>
      </c>
      <c r="E684" s="3">
        <v>0.03</v>
      </c>
      <c r="F684" s="1">
        <f>IF(INDEX(董監!D:D,H684)=0,INDEX(董監!C:C,H684),INDEX(董監!D:D,H684))</f>
        <v>14.37</v>
      </c>
      <c r="G684" s="1">
        <f t="shared" si="40"/>
        <v>79.33</v>
      </c>
      <c r="H684" s="1">
        <f>MATCH(持股比率!A684,董監!A:A,0)</f>
        <v>684</v>
      </c>
      <c r="I684" s="3">
        <v>677927.05</v>
      </c>
      <c r="J684" s="3">
        <v>-717</v>
      </c>
      <c r="K684" s="28">
        <f t="shared" si="41"/>
        <v>53780</v>
      </c>
      <c r="L684" s="27">
        <f t="shared" si="42"/>
        <v>-1.3</v>
      </c>
      <c r="M684" s="3">
        <v>235.62</v>
      </c>
      <c r="N684" s="29">
        <f t="shared" si="43"/>
        <v>-1.6893954</v>
      </c>
      <c r="O684" s="3">
        <v>33.03</v>
      </c>
      <c r="P684" s="3" t="str">
        <f ca="1">IF(COUNTIF(股期對照!A:A,持股比率!B684)=2,B684&amp;"-m",IF(COUNTIF(股期對照!A:A,持股比率!B684)=1,B684&amp;"-F",B684))</f>
        <v>金麗科</v>
      </c>
      <c r="Q684" s="3" t="s">
        <v>4763</v>
      </c>
      <c r="T684" s="1" t="s">
        <v>678</v>
      </c>
      <c r="U684" s="1" t="s">
        <v>2440</v>
      </c>
      <c r="V684" s="1">
        <v>6.25</v>
      </c>
      <c r="W684" s="1">
        <v>0.02</v>
      </c>
      <c r="X684" s="1">
        <v>0.03</v>
      </c>
      <c r="Y684" s="1">
        <v>14.37</v>
      </c>
      <c r="Z684" s="1">
        <v>79.33</v>
      </c>
      <c r="AA684" s="1">
        <v>684</v>
      </c>
      <c r="AB684" s="1">
        <v>677927.05</v>
      </c>
      <c r="AC684" s="1">
        <v>-717</v>
      </c>
      <c r="AD684" s="1">
        <v>53780</v>
      </c>
      <c r="AE684" s="1">
        <v>-1.3</v>
      </c>
      <c r="AF684" s="1">
        <v>235.62</v>
      </c>
      <c r="AG684" s="1">
        <v>-1.6893954</v>
      </c>
      <c r="AH684" s="1">
        <v>33.03</v>
      </c>
      <c r="AI684" s="1" t="s">
        <v>2440</v>
      </c>
      <c r="AJ684" s="1" t="s">
        <v>3560</v>
      </c>
    </row>
    <row r="685" spans="1:36" x14ac:dyDescent="0.25">
      <c r="A685" s="2" t="s">
        <v>679</v>
      </c>
      <c r="B685" s="3" t="s">
        <v>4647</v>
      </c>
      <c r="C685" s="3">
        <v>1.53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</v>
      </c>
      <c r="H685" s="1">
        <f>MATCH(持股比率!A685,董監!A:A,0)</f>
        <v>685</v>
      </c>
      <c r="I685" s="3">
        <v>935158.81</v>
      </c>
      <c r="J685" s="3">
        <v>-5</v>
      </c>
      <c r="K685" s="28">
        <f t="shared" si="41"/>
        <v>70792</v>
      </c>
      <c r="L685" s="27">
        <f t="shared" si="42"/>
        <v>0</v>
      </c>
      <c r="M685" s="3">
        <v>6.25</v>
      </c>
      <c r="N685" s="29">
        <f t="shared" si="43"/>
        <v>-3.1250000000000001E-4</v>
      </c>
      <c r="O685" s="3">
        <v>-4.8099999999999996</v>
      </c>
      <c r="P685" s="3" t="str">
        <f ca="1">IF(COUNTIF(股期對照!A:A,持股比率!B685)=2,B685&amp;"-m",IF(COUNTIF(股期對照!A:A,持股比率!B685)=1,B685&amp;"-F",B685))</f>
        <v>晟鈦</v>
      </c>
      <c r="Q685" s="3" t="s">
        <v>4752</v>
      </c>
      <c r="T685" s="1" t="s">
        <v>679</v>
      </c>
      <c r="U685" s="1" t="s">
        <v>2441</v>
      </c>
      <c r="V685" s="1">
        <v>1.53</v>
      </c>
      <c r="W685" s="1">
        <v>0</v>
      </c>
      <c r="X685" s="1">
        <v>0.01</v>
      </c>
      <c r="Y685" s="1">
        <v>22.76</v>
      </c>
      <c r="Z685" s="1">
        <v>75.7</v>
      </c>
      <c r="AA685" s="1">
        <v>685</v>
      </c>
      <c r="AB685" s="1">
        <v>935158.81</v>
      </c>
      <c r="AC685" s="1">
        <v>-5</v>
      </c>
      <c r="AD685" s="1">
        <v>70792</v>
      </c>
      <c r="AE685" s="1">
        <v>0</v>
      </c>
      <c r="AF685" s="1">
        <v>6.25</v>
      </c>
      <c r="AG685" s="1">
        <v>-3.1250000000000001E-4</v>
      </c>
      <c r="AH685" s="1">
        <v>-4.8099999999999996</v>
      </c>
      <c r="AI685" s="1" t="s">
        <v>2441</v>
      </c>
      <c r="AJ685" s="1" t="s">
        <v>3545</v>
      </c>
    </row>
    <row r="686" spans="1:36" x14ac:dyDescent="0.25">
      <c r="A686" s="2" t="s">
        <v>680</v>
      </c>
      <c r="B686" s="3" t="s">
        <v>5552</v>
      </c>
      <c r="C686" s="3">
        <v>0.64</v>
      </c>
      <c r="D686" s="3">
        <v>0</v>
      </c>
      <c r="E686" s="3">
        <v>0</v>
      </c>
      <c r="F686" s="1">
        <f>IF(INDEX(董監!D:D,H686)=0,INDEX(董監!C:C,H686),INDEX(董監!D:D,H686))</f>
        <v>16.489999999999998</v>
      </c>
      <c r="G686" s="1">
        <f t="shared" si="40"/>
        <v>82.87</v>
      </c>
      <c r="H686" s="1">
        <f>MATCH(持股比率!A686,董監!A:A,0)</f>
        <v>686</v>
      </c>
      <c r="I686" s="3">
        <v>590109</v>
      </c>
      <c r="J686" s="3">
        <v>280</v>
      </c>
      <c r="K686" s="28">
        <f t="shared" si="41"/>
        <v>48902</v>
      </c>
      <c r="L686" s="27">
        <f t="shared" si="42"/>
        <v>0.6</v>
      </c>
      <c r="M686" s="3">
        <v>15.09</v>
      </c>
      <c r="N686" s="29">
        <f t="shared" si="43"/>
        <v>4.2251999999999998E-2</v>
      </c>
      <c r="O686" s="3">
        <v>-8.3800000000000008</v>
      </c>
      <c r="P686" s="3" t="str">
        <f ca="1">IF(COUNTIF(股期對照!A:A,持股比率!B686)=2,B686&amp;"-m",IF(COUNTIF(股期對照!A:A,持股比率!B686)=1,B686&amp;"-F",B686))</f>
        <v>錦明</v>
      </c>
      <c r="Q686" s="3" t="s">
        <v>6690</v>
      </c>
      <c r="T686" s="1" t="s">
        <v>680</v>
      </c>
      <c r="U686" s="1" t="s">
        <v>2442</v>
      </c>
      <c r="V686" s="1">
        <v>0.64</v>
      </c>
      <c r="W686" s="1">
        <v>0</v>
      </c>
      <c r="X686" s="1">
        <v>0</v>
      </c>
      <c r="Y686" s="1">
        <v>16.489999999999998</v>
      </c>
      <c r="Z686" s="1">
        <v>82.87</v>
      </c>
      <c r="AA686" s="1">
        <v>686</v>
      </c>
      <c r="AB686" s="1">
        <v>590109</v>
      </c>
      <c r="AC686" s="1">
        <v>280</v>
      </c>
      <c r="AD686" s="1">
        <v>48902</v>
      </c>
      <c r="AE686" s="1">
        <v>0.6</v>
      </c>
      <c r="AF686" s="1">
        <v>15.09</v>
      </c>
      <c r="AG686" s="1">
        <v>4.2251999999999998E-2</v>
      </c>
      <c r="AH686" s="1">
        <v>-8.3800000000000008</v>
      </c>
      <c r="AI686" s="1" t="s">
        <v>2442</v>
      </c>
      <c r="AJ686" s="1" t="s">
        <v>3556</v>
      </c>
    </row>
    <row r="687" spans="1:36" x14ac:dyDescent="0.25">
      <c r="A687" s="2" t="s">
        <v>681</v>
      </c>
      <c r="B687" s="3" t="s">
        <v>5553</v>
      </c>
      <c r="C687" s="3">
        <v>37.26</v>
      </c>
      <c r="D687" s="3">
        <v>2.37</v>
      </c>
      <c r="E687" s="3">
        <v>3.48</v>
      </c>
      <c r="F687" s="1">
        <f>IF(INDEX(董監!D:D,H687)=0,INDEX(董監!C:C,H687),INDEX(董監!D:D,H687))</f>
        <v>2.81</v>
      </c>
      <c r="G687" s="1">
        <f t="shared" si="40"/>
        <v>54.080000000000005</v>
      </c>
      <c r="H687" s="1">
        <f>MATCH(持股比率!A687,董監!A:A,0)</f>
        <v>687</v>
      </c>
      <c r="I687" s="3">
        <v>29036120.5</v>
      </c>
      <c r="J687" s="3">
        <v>-59926</v>
      </c>
      <c r="K687" s="28">
        <f t="shared" si="41"/>
        <v>1570273</v>
      </c>
      <c r="L687" s="27">
        <f t="shared" si="42"/>
        <v>-3.8</v>
      </c>
      <c r="M687" s="3">
        <v>29.38</v>
      </c>
      <c r="N687" s="29">
        <f t="shared" si="43"/>
        <v>-17.606258799999999</v>
      </c>
      <c r="O687" s="3">
        <v>0.16</v>
      </c>
      <c r="P687" s="3" t="str">
        <f ca="1">IF(COUNTIF(股期對照!A:A,持股比率!B687)=2,B687&amp;"-m",IF(COUNTIF(股期對照!A:A,持股比率!B687)=1,B687&amp;"-F",B687))</f>
        <v>緯創-F</v>
      </c>
      <c r="Q687" s="3" t="s">
        <v>4760</v>
      </c>
      <c r="T687" s="1" t="s">
        <v>681</v>
      </c>
      <c r="U687" s="1" t="s">
        <v>2443</v>
      </c>
      <c r="V687" s="1">
        <v>37.26</v>
      </c>
      <c r="W687" s="1">
        <v>2.37</v>
      </c>
      <c r="X687" s="1">
        <v>3.48</v>
      </c>
      <c r="Y687" s="1">
        <v>2.81</v>
      </c>
      <c r="Z687" s="1">
        <v>54.080000000000005</v>
      </c>
      <c r="AA687" s="1">
        <v>687</v>
      </c>
      <c r="AB687" s="1">
        <v>29036120.5</v>
      </c>
      <c r="AC687" s="1">
        <v>-59926</v>
      </c>
      <c r="AD687" s="1">
        <v>1570273</v>
      </c>
      <c r="AE687" s="1">
        <v>-3.8</v>
      </c>
      <c r="AF687" s="1">
        <v>29.38</v>
      </c>
      <c r="AG687" s="1">
        <v>-17.606258799999999</v>
      </c>
      <c r="AH687" s="1">
        <v>0.16</v>
      </c>
      <c r="AI687" s="1" t="s">
        <v>4422</v>
      </c>
      <c r="AJ687" s="1" t="s">
        <v>3547</v>
      </c>
    </row>
    <row r="688" spans="1:36" x14ac:dyDescent="0.25">
      <c r="A688" s="2" t="s">
        <v>682</v>
      </c>
      <c r="B688" s="3" t="s">
        <v>4881</v>
      </c>
      <c r="C688" s="3">
        <v>4.16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71.259999999999991</v>
      </c>
      <c r="H688" s="1">
        <f>MATCH(持股比率!A688,董監!A:A,0)</f>
        <v>688</v>
      </c>
      <c r="I688" s="3">
        <v>365678.65</v>
      </c>
      <c r="J688" s="3">
        <v>22</v>
      </c>
      <c r="K688" s="28">
        <f t="shared" si="41"/>
        <v>26058</v>
      </c>
      <c r="L688" s="27">
        <f t="shared" si="42"/>
        <v>0.1</v>
      </c>
      <c r="M688" s="3">
        <v>21.75</v>
      </c>
      <c r="N688" s="29">
        <f t="shared" si="43"/>
        <v>4.7850000000000002E-3</v>
      </c>
      <c r="O688" s="3">
        <v>-3.29</v>
      </c>
      <c r="P688" s="3" t="str">
        <f ca="1">IF(COUNTIF(股期對照!A:A,持股比率!B688)=2,B688&amp;"-m",IF(COUNTIF(股期對照!A:A,持股比率!B688)=1,B688&amp;"-F",B688))</f>
        <v>昱捷</v>
      </c>
      <c r="Q688" s="3" t="s">
        <v>6669</v>
      </c>
      <c r="T688" s="1" t="s">
        <v>682</v>
      </c>
      <c r="U688" s="1" t="s">
        <v>2444</v>
      </c>
      <c r="V688" s="1">
        <v>4.16</v>
      </c>
      <c r="W688" s="1">
        <v>0.05</v>
      </c>
      <c r="X688" s="1">
        <v>0</v>
      </c>
      <c r="Y688" s="1">
        <v>24.53</v>
      </c>
      <c r="Z688" s="1">
        <v>71.259999999999991</v>
      </c>
      <c r="AA688" s="1">
        <v>688</v>
      </c>
      <c r="AB688" s="1">
        <v>365678.65</v>
      </c>
      <c r="AC688" s="1">
        <v>22</v>
      </c>
      <c r="AD688" s="1">
        <v>26058</v>
      </c>
      <c r="AE688" s="1">
        <v>0.1</v>
      </c>
      <c r="AF688" s="1">
        <v>21.75</v>
      </c>
      <c r="AG688" s="1">
        <v>4.7850000000000002E-3</v>
      </c>
      <c r="AH688" s="1">
        <v>-3.29</v>
      </c>
      <c r="AI688" s="1" t="s">
        <v>2444</v>
      </c>
      <c r="AJ688" s="1" t="s">
        <v>3528</v>
      </c>
    </row>
    <row r="689" spans="1:36" x14ac:dyDescent="0.25">
      <c r="A689" s="2" t="s">
        <v>683</v>
      </c>
      <c r="B689" s="3" t="s">
        <v>5554</v>
      </c>
      <c r="C689" s="3">
        <v>3.43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90.38</v>
      </c>
      <c r="H689" s="1">
        <f>MATCH(持股比率!A689,董監!A:A,0)</f>
        <v>689</v>
      </c>
      <c r="I689" s="3">
        <v>764746.92</v>
      </c>
      <c r="J689" s="3">
        <v>1553</v>
      </c>
      <c r="K689" s="28">
        <f t="shared" si="41"/>
        <v>69118</v>
      </c>
      <c r="L689" s="27">
        <f t="shared" si="42"/>
        <v>2.2000000000000002</v>
      </c>
      <c r="M689" s="3">
        <v>28.31</v>
      </c>
      <c r="N689" s="29">
        <f t="shared" si="43"/>
        <v>0.4396543</v>
      </c>
      <c r="O689" s="3">
        <v>-0.17</v>
      </c>
      <c r="P689" s="3" t="str">
        <f ca="1">IF(COUNTIF(股期對照!A:A,持股比率!B689)=2,B689&amp;"-m",IF(COUNTIF(股期對照!A:A,持股比率!B689)=1,B689&amp;"-F",B689))</f>
        <v>光環</v>
      </c>
      <c r="Q689" s="3" t="s">
        <v>4754</v>
      </c>
      <c r="T689" s="1" t="s">
        <v>683</v>
      </c>
      <c r="U689" s="1" t="s">
        <v>2445</v>
      </c>
      <c r="V689" s="1">
        <v>3.43</v>
      </c>
      <c r="W689" s="1">
        <v>0</v>
      </c>
      <c r="X689" s="1">
        <v>3.08</v>
      </c>
      <c r="Y689" s="1">
        <v>3.11</v>
      </c>
      <c r="Z689" s="1">
        <v>90.38</v>
      </c>
      <c r="AA689" s="1">
        <v>689</v>
      </c>
      <c r="AB689" s="1">
        <v>764746.92</v>
      </c>
      <c r="AC689" s="1">
        <v>1553</v>
      </c>
      <c r="AD689" s="1">
        <v>69118</v>
      </c>
      <c r="AE689" s="1">
        <v>2.2000000000000002</v>
      </c>
      <c r="AF689" s="1">
        <v>28.31</v>
      </c>
      <c r="AG689" s="1">
        <v>0.4396543</v>
      </c>
      <c r="AH689" s="1">
        <v>-0.17</v>
      </c>
      <c r="AI689" s="1" t="s">
        <v>2445</v>
      </c>
      <c r="AJ689" s="1" t="s">
        <v>3551</v>
      </c>
    </row>
    <row r="690" spans="1:36" x14ac:dyDescent="0.25">
      <c r="A690" s="2" t="s">
        <v>684</v>
      </c>
      <c r="B690" s="3" t="s">
        <v>5555</v>
      </c>
      <c r="C690" s="3">
        <v>11.5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69.34</v>
      </c>
      <c r="H690" s="1">
        <f>MATCH(持股比率!A690,董監!A:A,0)</f>
        <v>690</v>
      </c>
      <c r="I690" s="3">
        <v>929208.96</v>
      </c>
      <c r="J690" s="3">
        <v>1380</v>
      </c>
      <c r="K690" s="28">
        <f t="shared" si="41"/>
        <v>64431</v>
      </c>
      <c r="L690" s="27">
        <f t="shared" si="42"/>
        <v>2.1</v>
      </c>
      <c r="M690" s="3">
        <v>25.12</v>
      </c>
      <c r="N690" s="29">
        <f t="shared" si="43"/>
        <v>0.34665599999999996</v>
      </c>
      <c r="O690" s="3">
        <v>-7.24</v>
      </c>
      <c r="P690" s="3" t="str">
        <f ca="1">IF(COUNTIF(股期對照!A:A,持股比率!B690)=2,B690&amp;"-m",IF(COUNTIF(股期對照!A:A,持股比率!B690)=1,B690&amp;"-F",B690))</f>
        <v>千如</v>
      </c>
      <c r="Q690" s="3" t="s">
        <v>4764</v>
      </c>
      <c r="T690" s="1" t="s">
        <v>684</v>
      </c>
      <c r="U690" s="1" t="s">
        <v>2446</v>
      </c>
      <c r="V690" s="1">
        <v>11.5</v>
      </c>
      <c r="W690" s="1">
        <v>0</v>
      </c>
      <c r="X690" s="1">
        <v>0.04</v>
      </c>
      <c r="Y690" s="1">
        <v>19.12</v>
      </c>
      <c r="Z690" s="1">
        <v>69.34</v>
      </c>
      <c r="AA690" s="1">
        <v>690</v>
      </c>
      <c r="AB690" s="1">
        <v>929208.96</v>
      </c>
      <c r="AC690" s="1">
        <v>1380</v>
      </c>
      <c r="AD690" s="1">
        <v>64431</v>
      </c>
      <c r="AE690" s="1">
        <v>2.1</v>
      </c>
      <c r="AF690" s="1">
        <v>25.12</v>
      </c>
      <c r="AG690" s="1">
        <v>0.34665599999999996</v>
      </c>
      <c r="AH690" s="1">
        <v>-7.24</v>
      </c>
      <c r="AI690" s="1" t="s">
        <v>2446</v>
      </c>
      <c r="AJ690" s="1" t="s">
        <v>3548</v>
      </c>
    </row>
    <row r="691" spans="1:36" x14ac:dyDescent="0.25">
      <c r="A691" s="2" t="s">
        <v>685</v>
      </c>
      <c r="B691" s="3" t="s">
        <v>5556</v>
      </c>
      <c r="C691" s="3">
        <v>7.46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74.14</v>
      </c>
      <c r="H691" s="1">
        <f>MATCH(持股比率!A691,董監!A:A,0)</f>
        <v>691</v>
      </c>
      <c r="I691" s="3">
        <v>501957.54</v>
      </c>
      <c r="J691" s="3">
        <v>-18</v>
      </c>
      <c r="K691" s="28">
        <f t="shared" si="41"/>
        <v>37215</v>
      </c>
      <c r="L691" s="27">
        <f t="shared" si="42"/>
        <v>0</v>
      </c>
      <c r="M691" s="3">
        <v>17.2</v>
      </c>
      <c r="N691" s="29">
        <f t="shared" si="43"/>
        <v>-3.0959999999999998E-3</v>
      </c>
      <c r="O691" s="3">
        <v>-1.43</v>
      </c>
      <c r="P691" s="3" t="str">
        <f ca="1">IF(COUNTIF(股期對照!A:A,持股比率!B691)=2,B691&amp;"-m",IF(COUNTIF(股期對照!A:A,持股比率!B691)=1,B691&amp;"-F",B691))</f>
        <v>海灣</v>
      </c>
      <c r="Q691" s="3" t="s">
        <v>4574</v>
      </c>
      <c r="T691" s="1" t="s">
        <v>685</v>
      </c>
      <c r="U691" s="1" t="s">
        <v>2447</v>
      </c>
      <c r="V691" s="1">
        <v>7.46</v>
      </c>
      <c r="W691" s="1">
        <v>0</v>
      </c>
      <c r="X691" s="1">
        <v>0</v>
      </c>
      <c r="Y691" s="1">
        <v>18.399999999999999</v>
      </c>
      <c r="Z691" s="1">
        <v>74.14</v>
      </c>
      <c r="AA691" s="1">
        <v>691</v>
      </c>
      <c r="AB691" s="1">
        <v>501957.54</v>
      </c>
      <c r="AC691" s="1">
        <v>-18</v>
      </c>
      <c r="AD691" s="1">
        <v>37215</v>
      </c>
      <c r="AE691" s="1">
        <v>0</v>
      </c>
      <c r="AF691" s="1">
        <v>17.2</v>
      </c>
      <c r="AG691" s="1">
        <v>-3.0959999999999998E-3</v>
      </c>
      <c r="AH691" s="1">
        <v>-1.43</v>
      </c>
      <c r="AI691" s="1" t="s">
        <v>2447</v>
      </c>
      <c r="AJ691" s="1" t="s">
        <v>3517</v>
      </c>
    </row>
    <row r="692" spans="1:36" x14ac:dyDescent="0.25">
      <c r="A692" s="2" t="s">
        <v>686</v>
      </c>
      <c r="B692" s="3" t="s">
        <v>4649</v>
      </c>
      <c r="C692" s="3">
        <v>4.8099999999999996</v>
      </c>
      <c r="D692" s="3">
        <v>1.02</v>
      </c>
      <c r="E692" s="3">
        <v>0.02</v>
      </c>
      <c r="F692" s="1">
        <f>IF(INDEX(董監!D:D,H692)=0,INDEX(董監!C:C,H692),INDEX(董監!D:D,H692))</f>
        <v>15.66</v>
      </c>
      <c r="G692" s="1">
        <f t="shared" si="40"/>
        <v>78.490000000000009</v>
      </c>
      <c r="H692" s="1">
        <f>MATCH(持股比率!A692,董監!A:A,0)</f>
        <v>692</v>
      </c>
      <c r="I692" s="3">
        <v>727389.91</v>
      </c>
      <c r="J692" s="3">
        <v>254</v>
      </c>
      <c r="K692" s="28">
        <f t="shared" si="41"/>
        <v>57093</v>
      </c>
      <c r="L692" s="27">
        <f t="shared" si="42"/>
        <v>0.4</v>
      </c>
      <c r="M692" s="3">
        <v>71.67</v>
      </c>
      <c r="N692" s="29">
        <f t="shared" si="43"/>
        <v>0.1820418</v>
      </c>
      <c r="O692" s="3">
        <v>0.81</v>
      </c>
      <c r="P692" s="3" t="str">
        <f ca="1">IF(COUNTIF(股期對照!A:A,持股比率!B692)=2,B692&amp;"-m",IF(COUNTIF(股期對照!A:A,持股比率!B692)=1,B692&amp;"-F",B692))</f>
        <v>虹冠電</v>
      </c>
      <c r="Q692" s="3" t="s">
        <v>4763</v>
      </c>
      <c r="T692" s="1" t="s">
        <v>686</v>
      </c>
      <c r="U692" s="1" t="s">
        <v>2448</v>
      </c>
      <c r="V692" s="1">
        <v>4.8099999999999996</v>
      </c>
      <c r="W692" s="1">
        <v>1.02</v>
      </c>
      <c r="X692" s="1">
        <v>0.02</v>
      </c>
      <c r="Y692" s="1">
        <v>15.66</v>
      </c>
      <c r="Z692" s="1">
        <v>78.490000000000009</v>
      </c>
      <c r="AA692" s="1">
        <v>692</v>
      </c>
      <c r="AB692" s="1">
        <v>727389.91</v>
      </c>
      <c r="AC692" s="1">
        <v>254</v>
      </c>
      <c r="AD692" s="1">
        <v>57093</v>
      </c>
      <c r="AE692" s="1">
        <v>0.4</v>
      </c>
      <c r="AF692" s="1">
        <v>71.67</v>
      </c>
      <c r="AG692" s="1">
        <v>0.1820418</v>
      </c>
      <c r="AH692" s="1">
        <v>0.81</v>
      </c>
      <c r="AI692" s="1" t="s">
        <v>2448</v>
      </c>
      <c r="AJ692" s="1" t="s">
        <v>3560</v>
      </c>
    </row>
    <row r="693" spans="1:36" x14ac:dyDescent="0.25">
      <c r="A693" s="2" t="s">
        <v>687</v>
      </c>
      <c r="B693" s="3" t="s">
        <v>5557</v>
      </c>
      <c r="C693" s="3">
        <v>18.29</v>
      </c>
      <c r="D693" s="3">
        <v>0.23</v>
      </c>
      <c r="E693" s="3">
        <v>0</v>
      </c>
      <c r="F693" s="1">
        <f>IF(INDEX(董監!D:D,H693)=0,INDEX(董監!C:C,H693),INDEX(董監!D:D,H693))</f>
        <v>20.57</v>
      </c>
      <c r="G693" s="1">
        <f t="shared" si="40"/>
        <v>60.91</v>
      </c>
      <c r="H693" s="1">
        <f>MATCH(持股比率!A693,董監!A:A,0)</f>
        <v>693</v>
      </c>
      <c r="I693" s="3">
        <v>646876.42000000004</v>
      </c>
      <c r="J693" s="3">
        <v>-109</v>
      </c>
      <c r="K693" s="28">
        <f t="shared" si="41"/>
        <v>39401</v>
      </c>
      <c r="L693" s="27">
        <f t="shared" si="42"/>
        <v>-0.3</v>
      </c>
      <c r="M693" s="3">
        <v>33.69</v>
      </c>
      <c r="N693" s="29">
        <f t="shared" si="43"/>
        <v>-3.6722099999999994E-2</v>
      </c>
      <c r="O693" s="3">
        <v>4.0199999999999996</v>
      </c>
      <c r="P693" s="3" t="str">
        <f ca="1">IF(COUNTIF(股期對照!A:A,持股比率!B693)=2,B693&amp;"-m",IF(COUNTIF(股期對照!A:A,持股比率!B693)=1,B693&amp;"-F",B693))</f>
        <v>鑫創</v>
      </c>
      <c r="Q693" s="3" t="s">
        <v>6683</v>
      </c>
      <c r="T693" s="1" t="s">
        <v>687</v>
      </c>
      <c r="U693" s="1" t="s">
        <v>2449</v>
      </c>
      <c r="V693" s="1">
        <v>18.29</v>
      </c>
      <c r="W693" s="1">
        <v>0.23</v>
      </c>
      <c r="X693" s="1">
        <v>0</v>
      </c>
      <c r="Y693" s="1">
        <v>20.57</v>
      </c>
      <c r="Z693" s="1">
        <v>60.91</v>
      </c>
      <c r="AA693" s="1">
        <v>693</v>
      </c>
      <c r="AB693" s="1">
        <v>646876.42000000004</v>
      </c>
      <c r="AC693" s="1">
        <v>-109</v>
      </c>
      <c r="AD693" s="1">
        <v>39401</v>
      </c>
      <c r="AE693" s="1">
        <v>-0.3</v>
      </c>
      <c r="AF693" s="1">
        <v>33.69</v>
      </c>
      <c r="AG693" s="1">
        <v>-3.6722099999999994E-2</v>
      </c>
      <c r="AH693" s="1">
        <v>4.0199999999999996</v>
      </c>
      <c r="AI693" s="1" t="s">
        <v>2449</v>
      </c>
      <c r="AJ693" s="1" t="s">
        <v>3560</v>
      </c>
    </row>
    <row r="694" spans="1:36" x14ac:dyDescent="0.25">
      <c r="A694" s="2" t="s">
        <v>688</v>
      </c>
      <c r="B694" s="3" t="s">
        <v>5558</v>
      </c>
      <c r="C694" s="3">
        <v>8.58</v>
      </c>
      <c r="D694" s="3">
        <v>4.79</v>
      </c>
      <c r="E694" s="3">
        <v>0.56000000000000005</v>
      </c>
      <c r="F694" s="1">
        <f>IF(INDEX(董監!D:D,H694)=0,INDEX(董監!C:C,H694),INDEX(董監!D:D,H694))</f>
        <v>5.0199999999999996</v>
      </c>
      <c r="G694" s="1">
        <f t="shared" si="40"/>
        <v>81.05</v>
      </c>
      <c r="H694" s="1">
        <f>MATCH(持股比率!A694,董監!A:A,0)</f>
        <v>694</v>
      </c>
      <c r="I694" s="3">
        <v>2537916.0699999998</v>
      </c>
      <c r="J694" s="3">
        <v>-9236</v>
      </c>
      <c r="K694" s="28">
        <f t="shared" si="41"/>
        <v>205698</v>
      </c>
      <c r="L694" s="27">
        <f t="shared" si="42"/>
        <v>-4.5</v>
      </c>
      <c r="M694" s="3">
        <v>90.39</v>
      </c>
      <c r="N694" s="29">
        <f t="shared" si="43"/>
        <v>-8.3484204000000002</v>
      </c>
      <c r="O694" s="3">
        <v>5.32</v>
      </c>
      <c r="P694" s="3" t="str">
        <f ca="1">IF(COUNTIF(股期對照!A:A,持股比率!B694)=2,B694&amp;"-m",IF(COUNTIF(股期對照!A:A,持股比率!B694)=1,B694&amp;"-F",B694))</f>
        <v>威剛-F</v>
      </c>
      <c r="Q694" s="3" t="s">
        <v>4757</v>
      </c>
      <c r="T694" s="1" t="s">
        <v>688</v>
      </c>
      <c r="U694" s="1" t="s">
        <v>2450</v>
      </c>
      <c r="V694" s="1">
        <v>8.58</v>
      </c>
      <c r="W694" s="1">
        <v>4.79</v>
      </c>
      <c r="X694" s="1">
        <v>0.56000000000000005</v>
      </c>
      <c r="Y694" s="1">
        <v>5.0199999999999996</v>
      </c>
      <c r="Z694" s="1">
        <v>81.05</v>
      </c>
      <c r="AA694" s="1">
        <v>694</v>
      </c>
      <c r="AB694" s="1">
        <v>2537916.0699999998</v>
      </c>
      <c r="AC694" s="1">
        <v>-9236</v>
      </c>
      <c r="AD694" s="1">
        <v>205698</v>
      </c>
      <c r="AE694" s="1">
        <v>-4.5</v>
      </c>
      <c r="AF694" s="1">
        <v>90.39</v>
      </c>
      <c r="AG694" s="1">
        <v>-8.3484204000000002</v>
      </c>
      <c r="AH694" s="1">
        <v>5.32</v>
      </c>
      <c r="AI694" s="1" t="s">
        <v>4423</v>
      </c>
      <c r="AJ694" s="1" t="s">
        <v>3554</v>
      </c>
    </row>
    <row r="695" spans="1:36" x14ac:dyDescent="0.25">
      <c r="A695" s="2" t="s">
        <v>689</v>
      </c>
      <c r="B695" s="3" t="s">
        <v>5559</v>
      </c>
      <c r="C695" s="3">
        <v>27.86</v>
      </c>
      <c r="D695" s="3">
        <v>2.37</v>
      </c>
      <c r="E695" s="3">
        <v>1.19</v>
      </c>
      <c r="F695" s="1">
        <f>IF(INDEX(董監!D:D,H695)=0,INDEX(董監!C:C,H695),INDEX(董監!D:D,H695))</f>
        <v>13.77</v>
      </c>
      <c r="G695" s="1">
        <f t="shared" si="40"/>
        <v>54.81</v>
      </c>
      <c r="H695" s="1">
        <f>MATCH(持股比率!A695,董監!A:A,0)</f>
        <v>695</v>
      </c>
      <c r="I695" s="3">
        <v>4901919.76</v>
      </c>
      <c r="J695" s="3">
        <v>-574</v>
      </c>
      <c r="K695" s="28">
        <f t="shared" si="41"/>
        <v>268674</v>
      </c>
      <c r="L695" s="27">
        <f t="shared" si="42"/>
        <v>-0.2</v>
      </c>
      <c r="M695" s="3">
        <v>39.42</v>
      </c>
      <c r="N695" s="29">
        <f t="shared" si="43"/>
        <v>-0.22627080000000002</v>
      </c>
      <c r="O695" s="3">
        <v>4.93</v>
      </c>
      <c r="P695" s="3" t="str">
        <f ca="1">IF(COUNTIF(股期對照!A:A,持股比率!B695)=2,B695&amp;"-m",IF(COUNTIF(股期對照!A:A,持股比率!B695)=1,B695&amp;"-F",B695))</f>
        <v>欣銓-F</v>
      </c>
      <c r="Q695" s="3" t="s">
        <v>4772</v>
      </c>
      <c r="T695" s="1" t="s">
        <v>689</v>
      </c>
      <c r="U695" s="1" t="s">
        <v>2451</v>
      </c>
      <c r="V695" s="1">
        <v>27.86</v>
      </c>
      <c r="W695" s="1">
        <v>2.37</v>
      </c>
      <c r="X695" s="1">
        <v>1.19</v>
      </c>
      <c r="Y695" s="1">
        <v>13.77</v>
      </c>
      <c r="Z695" s="1">
        <v>54.81</v>
      </c>
      <c r="AA695" s="1">
        <v>695</v>
      </c>
      <c r="AB695" s="1">
        <v>4901919.76</v>
      </c>
      <c r="AC695" s="1">
        <v>-574</v>
      </c>
      <c r="AD695" s="1">
        <v>268674</v>
      </c>
      <c r="AE695" s="1">
        <v>-0.2</v>
      </c>
      <c r="AF695" s="1">
        <v>39.42</v>
      </c>
      <c r="AG695" s="1">
        <v>-0.22627080000000002</v>
      </c>
      <c r="AH695" s="1">
        <v>4.93</v>
      </c>
      <c r="AI695" s="1" t="s">
        <v>4424</v>
      </c>
      <c r="AJ695" s="1" t="s">
        <v>3549</v>
      </c>
    </row>
    <row r="696" spans="1:36" x14ac:dyDescent="0.25">
      <c r="A696" s="2" t="s">
        <v>690</v>
      </c>
      <c r="B696" s="3" t="s">
        <v>5560</v>
      </c>
      <c r="C696" s="3">
        <v>5.1100000000000003</v>
      </c>
      <c r="D696" s="3">
        <v>0.48</v>
      </c>
      <c r="E696" s="3">
        <v>0.21</v>
      </c>
      <c r="F696" s="1">
        <f>IF(INDEX(董監!D:D,H696)=0,INDEX(董監!C:C,H696),INDEX(董監!D:D,H696))</f>
        <v>52.31</v>
      </c>
      <c r="G696" s="1">
        <f t="shared" si="40"/>
        <v>41.89</v>
      </c>
      <c r="H696" s="1">
        <f>MATCH(持股比率!A696,董監!A:A,0)</f>
        <v>696</v>
      </c>
      <c r="I696" s="3">
        <v>1362616.59</v>
      </c>
      <c r="J696" s="3">
        <v>-201</v>
      </c>
      <c r="K696" s="28">
        <f t="shared" si="41"/>
        <v>57080</v>
      </c>
      <c r="L696" s="27">
        <f t="shared" si="42"/>
        <v>-0.4</v>
      </c>
      <c r="M696" s="3">
        <v>26.32</v>
      </c>
      <c r="N696" s="29">
        <f t="shared" si="43"/>
        <v>-5.2903199999999997E-2</v>
      </c>
      <c r="O696" s="3">
        <v>-1.96</v>
      </c>
      <c r="P696" s="3" t="str">
        <f ca="1">IF(COUNTIF(股期對照!A:A,持股比率!B696)=2,B696&amp;"-m",IF(COUNTIF(股期對照!A:A,持股比率!B696)=1,B696&amp;"-F",B696))</f>
        <v>台星科</v>
      </c>
      <c r="Q696" s="3" t="s">
        <v>6595</v>
      </c>
      <c r="T696" s="1" t="s">
        <v>690</v>
      </c>
      <c r="U696" s="1" t="s">
        <v>2452</v>
      </c>
      <c r="V696" s="1">
        <v>5.1100000000000003</v>
      </c>
      <c r="W696" s="1">
        <v>0.48</v>
      </c>
      <c r="X696" s="1">
        <v>0.21</v>
      </c>
      <c r="Y696" s="1">
        <v>52.31</v>
      </c>
      <c r="Z696" s="1">
        <v>41.89</v>
      </c>
      <c r="AA696" s="1">
        <v>696</v>
      </c>
      <c r="AB696" s="1">
        <v>1362616.59</v>
      </c>
      <c r="AC696" s="1">
        <v>-201</v>
      </c>
      <c r="AD696" s="1">
        <v>57080</v>
      </c>
      <c r="AE696" s="1">
        <v>-0.4</v>
      </c>
      <c r="AF696" s="1">
        <v>26.32</v>
      </c>
      <c r="AG696" s="1">
        <v>-5.2903199999999997E-2</v>
      </c>
      <c r="AH696" s="1">
        <v>-1.96</v>
      </c>
      <c r="AI696" s="1" t="s">
        <v>2452</v>
      </c>
      <c r="AJ696" s="1" t="s">
        <v>3549</v>
      </c>
    </row>
    <row r="697" spans="1:36" x14ac:dyDescent="0.25">
      <c r="A697" s="2" t="s">
        <v>691</v>
      </c>
      <c r="B697" s="3" t="s">
        <v>5561</v>
      </c>
      <c r="C697" s="3">
        <v>7.09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79.87</v>
      </c>
      <c r="H697" s="1">
        <f>MATCH(持股比率!A697,董監!A:A,0)</f>
        <v>697</v>
      </c>
      <c r="I697" s="3">
        <v>3523143.09</v>
      </c>
      <c r="J697" s="3">
        <v>-104</v>
      </c>
      <c r="K697" s="28">
        <f t="shared" si="41"/>
        <v>281393</v>
      </c>
      <c r="L697" s="27">
        <f t="shared" si="42"/>
        <v>0</v>
      </c>
      <c r="M697" s="3">
        <v>12.45</v>
      </c>
      <c r="N697" s="29">
        <f t="shared" si="43"/>
        <v>-1.2947999999999999E-2</v>
      </c>
      <c r="O697" s="3">
        <v>-3.42</v>
      </c>
      <c r="P697" s="3" t="str">
        <f ca="1">IF(COUNTIF(股期對照!A:A,持股比率!B697)=2,B697&amp;"-m",IF(COUNTIF(股期對照!A:A,持股比率!B697)=1,B697&amp;"-F",B697))</f>
        <v>昇陽</v>
      </c>
      <c r="Q697" s="3" t="s">
        <v>6547</v>
      </c>
      <c r="T697" s="1" t="s">
        <v>691</v>
      </c>
      <c r="U697" s="1" t="s">
        <v>2453</v>
      </c>
      <c r="V697" s="1">
        <v>7.09</v>
      </c>
      <c r="W697" s="1">
        <v>0.02</v>
      </c>
      <c r="X697" s="1">
        <v>0.01</v>
      </c>
      <c r="Y697" s="1">
        <v>13.01</v>
      </c>
      <c r="Z697" s="1">
        <v>79.87</v>
      </c>
      <c r="AA697" s="1">
        <v>697</v>
      </c>
      <c r="AB697" s="1">
        <v>3523143.09</v>
      </c>
      <c r="AC697" s="1">
        <v>-104</v>
      </c>
      <c r="AD697" s="1">
        <v>281393</v>
      </c>
      <c r="AE697" s="1">
        <v>0</v>
      </c>
      <c r="AF697" s="1">
        <v>12.45</v>
      </c>
      <c r="AG697" s="1">
        <v>-1.2947999999999999E-2</v>
      </c>
      <c r="AH697" s="1">
        <v>-3.42</v>
      </c>
      <c r="AI697" s="1" t="s">
        <v>2453</v>
      </c>
      <c r="AJ697" s="1" t="s">
        <v>3519</v>
      </c>
    </row>
    <row r="698" spans="1:36" x14ac:dyDescent="0.25">
      <c r="A698" s="2" t="s">
        <v>692</v>
      </c>
      <c r="B698" s="3" t="s">
        <v>5562</v>
      </c>
      <c r="C698" s="3">
        <v>4.41</v>
      </c>
      <c r="D698" s="3">
        <v>0</v>
      </c>
      <c r="E698" s="3">
        <v>0.02</v>
      </c>
      <c r="F698" s="1">
        <f>IF(INDEX(董監!D:D,H698)=0,INDEX(董監!C:C,H698),INDEX(董監!D:D,H698))</f>
        <v>13.35</v>
      </c>
      <c r="G698" s="1">
        <f t="shared" si="40"/>
        <v>82.22</v>
      </c>
      <c r="H698" s="1">
        <f>MATCH(持股比率!A698,董監!A:A,0)</f>
        <v>698</v>
      </c>
      <c r="I698" s="3">
        <v>334262.71999999997</v>
      </c>
      <c r="J698" s="3">
        <v>579</v>
      </c>
      <c r="K698" s="28">
        <f t="shared" si="41"/>
        <v>27483</v>
      </c>
      <c r="L698" s="27">
        <f t="shared" si="42"/>
        <v>2.1</v>
      </c>
      <c r="M698" s="3">
        <v>26.38</v>
      </c>
      <c r="N698" s="29">
        <f t="shared" si="43"/>
        <v>0.15274019999999999</v>
      </c>
      <c r="O698" s="3">
        <v>-4.37</v>
      </c>
      <c r="P698" s="3" t="str">
        <f ca="1">IF(COUNTIF(股期對照!A:A,持股比率!B698)=2,B698&amp;"-m",IF(COUNTIF(股期對照!A:A,持股比率!B698)=1,B698&amp;"-F",B698))</f>
        <v>海德威</v>
      </c>
      <c r="Q698" s="3" t="s">
        <v>6606</v>
      </c>
      <c r="T698" s="1" t="s">
        <v>692</v>
      </c>
      <c r="U698" s="1" t="s">
        <v>2454</v>
      </c>
      <c r="V698" s="1">
        <v>4.41</v>
      </c>
      <c r="W698" s="1">
        <v>0</v>
      </c>
      <c r="X698" s="1">
        <v>0.02</v>
      </c>
      <c r="Y698" s="1">
        <v>13.35</v>
      </c>
      <c r="Z698" s="1">
        <v>82.22</v>
      </c>
      <c r="AA698" s="1">
        <v>698</v>
      </c>
      <c r="AB698" s="1">
        <v>334262.71999999997</v>
      </c>
      <c r="AC698" s="1">
        <v>579</v>
      </c>
      <c r="AD698" s="1">
        <v>27483</v>
      </c>
      <c r="AE698" s="1">
        <v>2.1</v>
      </c>
      <c r="AF698" s="1">
        <v>26.38</v>
      </c>
      <c r="AG698" s="1">
        <v>0.15274019999999999</v>
      </c>
      <c r="AH698" s="1">
        <v>-4.37</v>
      </c>
      <c r="AI698" s="1" t="s">
        <v>2454</v>
      </c>
      <c r="AJ698" s="1" t="s">
        <v>3560</v>
      </c>
    </row>
    <row r="699" spans="1:36" x14ac:dyDescent="0.25">
      <c r="A699" s="2" t="s">
        <v>693</v>
      </c>
      <c r="B699" s="3" t="s">
        <v>5563</v>
      </c>
      <c r="C699" s="3">
        <v>1.64</v>
      </c>
      <c r="D699" s="3">
        <v>7.0000000000000007E-2</v>
      </c>
      <c r="E699" s="3">
        <v>0.02</v>
      </c>
      <c r="F699" s="1">
        <f>IF(INDEX(董監!D:D,H699)=0,INDEX(董監!C:C,H699),INDEX(董監!D:D,H699))</f>
        <v>24.19</v>
      </c>
      <c r="G699" s="1">
        <f t="shared" si="40"/>
        <v>74.08</v>
      </c>
      <c r="H699" s="1">
        <f>MATCH(持股比率!A699,董監!A:A,0)</f>
        <v>699</v>
      </c>
      <c r="I699" s="3">
        <v>546143.02</v>
      </c>
      <c r="J699" s="3">
        <v>887</v>
      </c>
      <c r="K699" s="28">
        <f t="shared" si="41"/>
        <v>40458</v>
      </c>
      <c r="L699" s="27">
        <f t="shared" si="42"/>
        <v>2.2000000000000002</v>
      </c>
      <c r="M699" s="3">
        <v>40.51</v>
      </c>
      <c r="N699" s="29">
        <f t="shared" si="43"/>
        <v>0.35932369999999997</v>
      </c>
      <c r="O699" s="3">
        <v>-3.72</v>
      </c>
      <c r="P699" s="3" t="str">
        <f ca="1">IF(COUNTIF(股期對照!A:A,持股比率!B699)=2,B699&amp;"-m",IF(COUNTIF(股期對照!A:A,持股比率!B699)=1,B699&amp;"-F",B699))</f>
        <v>東碩</v>
      </c>
      <c r="Q699" s="3" t="s">
        <v>4771</v>
      </c>
      <c r="T699" s="1" t="s">
        <v>693</v>
      </c>
      <c r="U699" s="1" t="s">
        <v>2455</v>
      </c>
      <c r="V699" s="1">
        <v>1.64</v>
      </c>
      <c r="W699" s="1">
        <v>7.0000000000000007E-2</v>
      </c>
      <c r="X699" s="1">
        <v>0.02</v>
      </c>
      <c r="Y699" s="1">
        <v>24.19</v>
      </c>
      <c r="Z699" s="1">
        <v>74.08</v>
      </c>
      <c r="AA699" s="1">
        <v>699</v>
      </c>
      <c r="AB699" s="1">
        <v>546143.02</v>
      </c>
      <c r="AC699" s="1">
        <v>887</v>
      </c>
      <c r="AD699" s="1">
        <v>40458</v>
      </c>
      <c r="AE699" s="1">
        <v>2.2000000000000002</v>
      </c>
      <c r="AF699" s="1">
        <v>40.51</v>
      </c>
      <c r="AG699" s="1">
        <v>0.35932369999999997</v>
      </c>
      <c r="AH699" s="1">
        <v>-3.72</v>
      </c>
      <c r="AI699" s="1" t="s">
        <v>2455</v>
      </c>
      <c r="AJ699" s="1" t="s">
        <v>3529</v>
      </c>
    </row>
    <row r="700" spans="1:36" x14ac:dyDescent="0.25">
      <c r="A700" s="2" t="s">
        <v>694</v>
      </c>
      <c r="B700" s="3" t="s">
        <v>5564</v>
      </c>
      <c r="C700" s="3">
        <v>0.57999999999999996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54.26</v>
      </c>
      <c r="H700" s="1">
        <f>MATCH(持股比率!A700,董監!A:A,0)</f>
        <v>700</v>
      </c>
      <c r="I700" s="3">
        <v>697126.66</v>
      </c>
      <c r="J700" s="3">
        <v>308</v>
      </c>
      <c r="K700" s="28">
        <f t="shared" si="41"/>
        <v>37826</v>
      </c>
      <c r="L700" s="27">
        <f t="shared" si="42"/>
        <v>0.8</v>
      </c>
      <c r="M700" s="3">
        <v>13.35</v>
      </c>
      <c r="N700" s="29">
        <f t="shared" si="43"/>
        <v>4.1118000000000002E-2</v>
      </c>
      <c r="O700" s="3">
        <v>-9.42</v>
      </c>
      <c r="P700" s="3" t="str">
        <f ca="1">IF(COUNTIF(股期對照!A:A,持股比率!B700)=2,B700&amp;"-m",IF(COUNTIF(股期對照!A:A,持股比率!B700)=1,B700&amp;"-F",B700))</f>
        <v>宇環</v>
      </c>
      <c r="Q700" s="3" t="s">
        <v>6670</v>
      </c>
      <c r="T700" s="1" t="s">
        <v>694</v>
      </c>
      <c r="U700" s="1" t="s">
        <v>2456</v>
      </c>
      <c r="V700" s="1">
        <v>0.57999999999999996</v>
      </c>
      <c r="W700" s="1">
        <v>0</v>
      </c>
      <c r="X700" s="1">
        <v>0.02</v>
      </c>
      <c r="Y700" s="1">
        <v>45.14</v>
      </c>
      <c r="Z700" s="1">
        <v>54.26</v>
      </c>
      <c r="AA700" s="1">
        <v>700</v>
      </c>
      <c r="AB700" s="1">
        <v>697126.66</v>
      </c>
      <c r="AC700" s="1">
        <v>308</v>
      </c>
      <c r="AD700" s="1">
        <v>37826</v>
      </c>
      <c r="AE700" s="1">
        <v>0.8</v>
      </c>
      <c r="AF700" s="1">
        <v>13.35</v>
      </c>
      <c r="AG700" s="1">
        <v>4.1118000000000002E-2</v>
      </c>
      <c r="AH700" s="1">
        <v>-9.42</v>
      </c>
      <c r="AI700" s="1" t="s">
        <v>2456</v>
      </c>
      <c r="AJ700" s="1" t="s">
        <v>3545</v>
      </c>
    </row>
    <row r="701" spans="1:36" x14ac:dyDescent="0.25">
      <c r="A701" s="2" t="s">
        <v>695</v>
      </c>
      <c r="B701" s="3" t="s">
        <v>4651</v>
      </c>
      <c r="C701" s="3">
        <v>0.66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81.33</v>
      </c>
      <c r="H701" s="1">
        <f>MATCH(持股比率!A701,董監!A:A,0)</f>
        <v>701</v>
      </c>
      <c r="I701" s="3">
        <v>559617.9</v>
      </c>
      <c r="J701" s="3">
        <v>58</v>
      </c>
      <c r="K701" s="28">
        <f t="shared" si="41"/>
        <v>45514</v>
      </c>
      <c r="L701" s="27">
        <f t="shared" si="42"/>
        <v>0.1</v>
      </c>
      <c r="M701" s="3">
        <v>12.93</v>
      </c>
      <c r="N701" s="29">
        <f t="shared" si="43"/>
        <v>7.4993999999999998E-3</v>
      </c>
      <c r="O701" s="3">
        <v>-5.1100000000000003</v>
      </c>
      <c r="P701" s="3" t="str">
        <f ca="1">IF(COUNTIF(股期對照!A:A,持股比率!B701)=2,B701&amp;"-m",IF(COUNTIF(股期對照!A:A,持股比率!B701)=1,B701&amp;"-F",B701))</f>
        <v>太普高</v>
      </c>
      <c r="Q701" s="3" t="s">
        <v>6635</v>
      </c>
      <c r="T701" s="1" t="s">
        <v>695</v>
      </c>
      <c r="U701" s="1" t="s">
        <v>2457</v>
      </c>
      <c r="V701" s="1">
        <v>0.66</v>
      </c>
      <c r="W701" s="1">
        <v>0</v>
      </c>
      <c r="X701" s="1">
        <v>0.15</v>
      </c>
      <c r="Y701" s="1">
        <v>17.86</v>
      </c>
      <c r="Z701" s="1">
        <v>81.33</v>
      </c>
      <c r="AA701" s="1">
        <v>701</v>
      </c>
      <c r="AB701" s="1">
        <v>559617.9</v>
      </c>
      <c r="AC701" s="1">
        <v>58</v>
      </c>
      <c r="AD701" s="1">
        <v>45514</v>
      </c>
      <c r="AE701" s="1">
        <v>0.1</v>
      </c>
      <c r="AF701" s="1">
        <v>12.93</v>
      </c>
      <c r="AG701" s="1">
        <v>7.4993999999999998E-3</v>
      </c>
      <c r="AH701" s="1">
        <v>-5.1100000000000003</v>
      </c>
      <c r="AI701" s="1" t="s">
        <v>2457</v>
      </c>
      <c r="AJ701" s="1" t="s">
        <v>3516</v>
      </c>
    </row>
    <row r="702" spans="1:36" x14ac:dyDescent="0.25">
      <c r="A702" s="2" t="s">
        <v>696</v>
      </c>
      <c r="B702" s="3" t="s">
        <v>5565</v>
      </c>
      <c r="C702" s="3">
        <v>0.92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40"/>
        <v>82.289999999999992</v>
      </c>
      <c r="H702" s="1">
        <f>MATCH(持股比率!A702,董監!A:A,0)</f>
        <v>702</v>
      </c>
      <c r="I702" s="3">
        <v>441093.24</v>
      </c>
      <c r="J702" s="3">
        <v>32</v>
      </c>
      <c r="K702" s="28">
        <f t="shared" si="41"/>
        <v>36298</v>
      </c>
      <c r="L702" s="27">
        <f t="shared" si="42"/>
        <v>0.1</v>
      </c>
      <c r="M702" s="3">
        <v>22.5</v>
      </c>
      <c r="N702" s="29">
        <f t="shared" si="43"/>
        <v>7.1999999999999998E-3</v>
      </c>
      <c r="O702" s="3">
        <v>-2.78</v>
      </c>
      <c r="P702" s="3" t="str">
        <f ca="1">IF(COUNTIF(股期對照!A:A,持股比率!B702)=2,B702&amp;"-m",IF(COUNTIF(股期對照!A:A,持股比率!B702)=1,B702&amp;"-F",B702))</f>
        <v>微端</v>
      </c>
      <c r="Q702" s="3" t="s">
        <v>6563</v>
      </c>
      <c r="T702" s="1" t="s">
        <v>696</v>
      </c>
      <c r="U702" s="1" t="s">
        <v>2458</v>
      </c>
      <c r="V702" s="1">
        <v>0.92</v>
      </c>
      <c r="W702" s="1">
        <v>0</v>
      </c>
      <c r="X702" s="1">
        <v>0</v>
      </c>
      <c r="Y702" s="1">
        <v>16.79</v>
      </c>
      <c r="Z702" s="1">
        <v>82.289999999999992</v>
      </c>
      <c r="AA702" s="1">
        <v>702</v>
      </c>
      <c r="AB702" s="1">
        <v>441093.24</v>
      </c>
      <c r="AC702" s="1">
        <v>32</v>
      </c>
      <c r="AD702" s="1">
        <v>36298</v>
      </c>
      <c r="AE702" s="1">
        <v>0.1</v>
      </c>
      <c r="AF702" s="1">
        <v>22.5</v>
      </c>
      <c r="AG702" s="1">
        <v>7.1999999999999998E-3</v>
      </c>
      <c r="AH702" s="1">
        <v>-2.78</v>
      </c>
      <c r="AI702" s="1" t="s">
        <v>2458</v>
      </c>
      <c r="AJ702" s="1" t="s">
        <v>3533</v>
      </c>
    </row>
    <row r="703" spans="1:36" x14ac:dyDescent="0.25">
      <c r="A703" s="2" t="s">
        <v>697</v>
      </c>
      <c r="B703" s="3" t="s">
        <v>5566</v>
      </c>
      <c r="C703" s="3">
        <v>1.05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58.13</v>
      </c>
      <c r="H703" s="1">
        <f>MATCH(持股比率!A703,董監!A:A,0)</f>
        <v>703</v>
      </c>
      <c r="I703" s="3">
        <v>439704.83</v>
      </c>
      <c r="J703" s="3">
        <v>280</v>
      </c>
      <c r="K703" s="28">
        <f t="shared" si="41"/>
        <v>25560</v>
      </c>
      <c r="L703" s="27">
        <f t="shared" si="42"/>
        <v>1.1000000000000001</v>
      </c>
      <c r="M703" s="3">
        <v>21.62</v>
      </c>
      <c r="N703" s="29">
        <f t="shared" si="43"/>
        <v>6.0536000000000006E-2</v>
      </c>
      <c r="O703" s="3">
        <v>2.2999999999999998</v>
      </c>
      <c r="P703" s="3" t="str">
        <f ca="1">IF(COUNTIF(股期對照!A:A,持股比率!B703)=2,B703&amp;"-m",IF(COUNTIF(股期對照!A:A,持股比率!B703)=1,B703&amp;"-F",B703))</f>
        <v>廣寰科</v>
      </c>
      <c r="Q703" s="3" t="s">
        <v>6563</v>
      </c>
      <c r="T703" s="1" t="s">
        <v>697</v>
      </c>
      <c r="U703" s="1" t="s">
        <v>2459</v>
      </c>
      <c r="V703" s="1">
        <v>1.05</v>
      </c>
      <c r="W703" s="1">
        <v>0</v>
      </c>
      <c r="X703" s="1">
        <v>0</v>
      </c>
      <c r="Y703" s="1">
        <v>40.82</v>
      </c>
      <c r="Z703" s="1">
        <v>58.13</v>
      </c>
      <c r="AA703" s="1">
        <v>703</v>
      </c>
      <c r="AB703" s="1">
        <v>439704.83</v>
      </c>
      <c r="AC703" s="1">
        <v>280</v>
      </c>
      <c r="AD703" s="1">
        <v>25560</v>
      </c>
      <c r="AE703" s="1">
        <v>1.1000000000000001</v>
      </c>
      <c r="AF703" s="1">
        <v>21.62</v>
      </c>
      <c r="AG703" s="1">
        <v>6.0536000000000006E-2</v>
      </c>
      <c r="AH703" s="1">
        <v>2.2999999999999998</v>
      </c>
      <c r="AI703" s="1" t="s">
        <v>2459</v>
      </c>
      <c r="AJ703" s="1" t="s">
        <v>3533</v>
      </c>
    </row>
    <row r="704" spans="1:36" x14ac:dyDescent="0.25">
      <c r="A704" s="2" t="s">
        <v>698</v>
      </c>
      <c r="B704" s="3" t="s">
        <v>5567</v>
      </c>
      <c r="C704" s="3">
        <v>0.84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83.66</v>
      </c>
      <c r="H704" s="1">
        <f>MATCH(持股比率!A704,董監!A:A,0)</f>
        <v>704</v>
      </c>
      <c r="I704" s="3">
        <v>226600.6</v>
      </c>
      <c r="J704" s="3">
        <v>3</v>
      </c>
      <c r="K704" s="28">
        <f t="shared" si="41"/>
        <v>18957</v>
      </c>
      <c r="L704" s="27">
        <f t="shared" si="42"/>
        <v>0</v>
      </c>
      <c r="M704" s="3">
        <v>14.64</v>
      </c>
      <c r="N704" s="29">
        <f t="shared" si="43"/>
        <v>4.392E-4</v>
      </c>
      <c r="O704" s="3">
        <v>-5.21</v>
      </c>
      <c r="P704" s="3" t="str">
        <f ca="1">IF(COUNTIF(股期對照!A:A,持股比率!B704)=2,B704&amp;"-m",IF(COUNTIF(股期對照!A:A,持股比率!B704)=1,B704&amp;"-F",B704))</f>
        <v>點晶</v>
      </c>
      <c r="Q704" s="3" t="s">
        <v>6661</v>
      </c>
      <c r="T704" s="1" t="s">
        <v>698</v>
      </c>
      <c r="U704" s="1" t="s">
        <v>2460</v>
      </c>
      <c r="V704" s="1">
        <v>0.84</v>
      </c>
      <c r="W704" s="1">
        <v>0</v>
      </c>
      <c r="X704" s="1">
        <v>0</v>
      </c>
      <c r="Y704" s="1">
        <v>15.5</v>
      </c>
      <c r="Z704" s="1">
        <v>83.66</v>
      </c>
      <c r="AA704" s="1">
        <v>704</v>
      </c>
      <c r="AB704" s="1">
        <v>226600.6</v>
      </c>
      <c r="AC704" s="1">
        <v>3</v>
      </c>
      <c r="AD704" s="1">
        <v>18957</v>
      </c>
      <c r="AE704" s="1">
        <v>0</v>
      </c>
      <c r="AF704" s="1">
        <v>14.64</v>
      </c>
      <c r="AG704" s="1">
        <v>4.392E-4</v>
      </c>
      <c r="AH704" s="1">
        <v>-5.21</v>
      </c>
      <c r="AI704" s="1" t="s">
        <v>2460</v>
      </c>
      <c r="AJ704" s="1" t="s">
        <v>3560</v>
      </c>
    </row>
    <row r="705" spans="1:36" x14ac:dyDescent="0.25">
      <c r="A705" s="2" t="s">
        <v>699</v>
      </c>
      <c r="B705" s="3" t="s">
        <v>4817</v>
      </c>
      <c r="C705" s="3">
        <v>4.53</v>
      </c>
      <c r="D705" s="3">
        <v>0</v>
      </c>
      <c r="E705" s="3">
        <v>0.68</v>
      </c>
      <c r="F705" s="1">
        <f>IF(INDEX(董監!D:D,H705)=0,INDEX(董監!C:C,H705),INDEX(董監!D:D,H705))</f>
        <v>8.11</v>
      </c>
      <c r="G705" s="1">
        <f t="shared" si="40"/>
        <v>86.68</v>
      </c>
      <c r="H705" s="1">
        <f>MATCH(持股比率!A705,董監!A:A,0)</f>
        <v>705</v>
      </c>
      <c r="I705" s="3">
        <v>935751.21</v>
      </c>
      <c r="J705" s="3">
        <v>537</v>
      </c>
      <c r="K705" s="28">
        <f t="shared" si="41"/>
        <v>81111</v>
      </c>
      <c r="L705" s="27">
        <f t="shared" si="42"/>
        <v>0.7</v>
      </c>
      <c r="M705" s="3">
        <v>46.31</v>
      </c>
      <c r="N705" s="29">
        <f t="shared" si="43"/>
        <v>0.24868470000000001</v>
      </c>
      <c r="O705" s="3">
        <v>5.63</v>
      </c>
      <c r="P705" s="3" t="str">
        <f ca="1">IF(COUNTIF(股期對照!A:A,持股比率!B705)=2,B705&amp;"-m",IF(COUNTIF(股期對照!A:A,持股比率!B705)=1,B705&amp;"-F",B705))</f>
        <v>宜特</v>
      </c>
      <c r="Q705" s="3" t="s">
        <v>6668</v>
      </c>
      <c r="T705" s="1" t="s">
        <v>699</v>
      </c>
      <c r="U705" s="1" t="s">
        <v>2461</v>
      </c>
      <c r="V705" s="1">
        <v>4.53</v>
      </c>
      <c r="W705" s="1">
        <v>0</v>
      </c>
      <c r="X705" s="1">
        <v>0.68</v>
      </c>
      <c r="Y705" s="1">
        <v>8.11</v>
      </c>
      <c r="Z705" s="1">
        <v>86.68</v>
      </c>
      <c r="AA705" s="1">
        <v>705</v>
      </c>
      <c r="AB705" s="1">
        <v>935751.21</v>
      </c>
      <c r="AC705" s="1">
        <v>537</v>
      </c>
      <c r="AD705" s="1">
        <v>81111</v>
      </c>
      <c r="AE705" s="1">
        <v>0.7</v>
      </c>
      <c r="AF705" s="1">
        <v>46.31</v>
      </c>
      <c r="AG705" s="1">
        <v>0.24868470000000001</v>
      </c>
      <c r="AH705" s="1">
        <v>5.63</v>
      </c>
      <c r="AI705" s="1" t="s">
        <v>2461</v>
      </c>
      <c r="AJ705" s="1" t="s">
        <v>3553</v>
      </c>
    </row>
    <row r="706" spans="1:36" x14ac:dyDescent="0.25">
      <c r="A706" s="2" t="s">
        <v>700</v>
      </c>
      <c r="B706" s="3" t="s">
        <v>5568</v>
      </c>
      <c r="C706" s="3">
        <v>0.62</v>
      </c>
      <c r="D706" s="3">
        <v>0</v>
      </c>
      <c r="E706" s="3">
        <v>0</v>
      </c>
      <c r="F706" s="1">
        <f>IF(INDEX(董監!D:D,H706)=0,INDEX(董監!C:C,H706),INDEX(董監!D:D,H706))</f>
        <v>10.58</v>
      </c>
      <c r="G706" s="1">
        <f t="shared" si="40"/>
        <v>88.8</v>
      </c>
      <c r="H706" s="1">
        <f>MATCH(持股比率!A706,董監!A:A,0)</f>
        <v>706</v>
      </c>
      <c r="I706" s="3">
        <v>995489.26</v>
      </c>
      <c r="J706" s="3">
        <v>118</v>
      </c>
      <c r="K706" s="28">
        <f t="shared" si="41"/>
        <v>88399</v>
      </c>
      <c r="L706" s="27">
        <f t="shared" si="42"/>
        <v>0.1</v>
      </c>
      <c r="M706" s="3">
        <v>12.54</v>
      </c>
      <c r="N706" s="29">
        <f t="shared" si="43"/>
        <v>1.4797199999999998E-2</v>
      </c>
      <c r="O706" s="3">
        <v>-8.0299999999999994</v>
      </c>
      <c r="P706" s="3" t="str">
        <f ca="1">IF(COUNTIF(股期對照!A:A,持股比率!B706)=2,B706&amp;"-m",IF(COUNTIF(股期對照!A:A,持股比率!B706)=1,B706&amp;"-F",B706))</f>
        <v>東浦</v>
      </c>
      <c r="Q706" s="3" t="s">
        <v>6624</v>
      </c>
      <c r="T706" s="1" t="s">
        <v>700</v>
      </c>
      <c r="U706" s="1" t="s">
        <v>2462</v>
      </c>
      <c r="V706" s="1">
        <v>0.62</v>
      </c>
      <c r="W706" s="1">
        <v>0</v>
      </c>
      <c r="X706" s="1">
        <v>0</v>
      </c>
      <c r="Y706" s="1">
        <v>10.58</v>
      </c>
      <c r="Z706" s="1">
        <v>88.8</v>
      </c>
      <c r="AA706" s="1">
        <v>706</v>
      </c>
      <c r="AB706" s="1">
        <v>995489.26</v>
      </c>
      <c r="AC706" s="1">
        <v>118</v>
      </c>
      <c r="AD706" s="1">
        <v>88399</v>
      </c>
      <c r="AE706" s="1">
        <v>0.1</v>
      </c>
      <c r="AF706" s="1">
        <v>12.54</v>
      </c>
      <c r="AG706" s="1">
        <v>1.4797199999999998E-2</v>
      </c>
      <c r="AH706" s="1">
        <v>-8.0299999999999994</v>
      </c>
      <c r="AI706" s="1" t="s">
        <v>2462</v>
      </c>
      <c r="AJ706" s="1" t="s">
        <v>3530</v>
      </c>
    </row>
    <row r="707" spans="1:36" x14ac:dyDescent="0.25">
      <c r="A707" s="2" t="s">
        <v>701</v>
      </c>
      <c r="B707" s="3" t="s">
        <v>5569</v>
      </c>
      <c r="C707" s="3">
        <v>28.46</v>
      </c>
      <c r="D707" s="3">
        <v>1.69</v>
      </c>
      <c r="E707" s="3">
        <v>3.64</v>
      </c>
      <c r="F707" s="1">
        <f>IF(INDEX(董監!D:D,H707)=0,INDEX(董監!C:C,H707),INDEX(董監!D:D,H707))</f>
        <v>10.039999999999999</v>
      </c>
      <c r="G707" s="1">
        <f t="shared" si="40"/>
        <v>56.17</v>
      </c>
      <c r="H707" s="1">
        <f>MATCH(持股比率!A707,董監!A:A,0)</f>
        <v>707</v>
      </c>
      <c r="I707" s="3">
        <v>704503.9</v>
      </c>
      <c r="J707" s="3">
        <v>4671</v>
      </c>
      <c r="K707" s="28">
        <f t="shared" si="41"/>
        <v>39572</v>
      </c>
      <c r="L707" s="27">
        <f t="shared" si="42"/>
        <v>11.8</v>
      </c>
      <c r="M707" s="3">
        <v>816.31</v>
      </c>
      <c r="N707" s="29">
        <f t="shared" si="43"/>
        <v>38.129840099999996</v>
      </c>
      <c r="O707" s="3">
        <v>27.67</v>
      </c>
      <c r="P707" s="3" t="str">
        <f ca="1">IF(COUNTIF(股期對照!A:A,持股比率!B707)=2,B707&amp;"-m",IF(COUNTIF(股期對照!A:A,持股比率!B707)=1,B707&amp;"-F",B707))</f>
        <v>鈊象-m</v>
      </c>
      <c r="Q707" s="3" t="s">
        <v>6675</v>
      </c>
      <c r="T707" s="1" t="s">
        <v>701</v>
      </c>
      <c r="U707" s="1" t="s">
        <v>2463</v>
      </c>
      <c r="V707" s="1">
        <v>28.46</v>
      </c>
      <c r="W707" s="1">
        <v>1.69</v>
      </c>
      <c r="X707" s="1">
        <v>3.64</v>
      </c>
      <c r="Y707" s="1">
        <v>10.039999999999999</v>
      </c>
      <c r="Z707" s="1">
        <v>56.17</v>
      </c>
      <c r="AA707" s="1">
        <v>707</v>
      </c>
      <c r="AB707" s="1">
        <v>704503.9</v>
      </c>
      <c r="AC707" s="1">
        <v>4671</v>
      </c>
      <c r="AD707" s="1">
        <v>39572</v>
      </c>
      <c r="AE707" s="1">
        <v>11.8</v>
      </c>
      <c r="AF707" s="1">
        <v>816.31</v>
      </c>
      <c r="AG707" s="1">
        <v>38.129840099999996</v>
      </c>
      <c r="AH707" s="1">
        <v>27.67</v>
      </c>
      <c r="AI707" s="1" t="s">
        <v>4425</v>
      </c>
      <c r="AJ707" s="1" t="s">
        <v>3580</v>
      </c>
    </row>
    <row r="708" spans="1:36" x14ac:dyDescent="0.25">
      <c r="A708" s="2" t="s">
        <v>702</v>
      </c>
      <c r="B708" s="3" t="s">
        <v>5570</v>
      </c>
      <c r="C708" s="3">
        <v>9.59</v>
      </c>
      <c r="D708" s="3">
        <v>0</v>
      </c>
      <c r="E708" s="3">
        <v>0.09</v>
      </c>
      <c r="F708" s="1">
        <f>IF(INDEX(董監!D:D,H708)=0,INDEX(董監!C:C,H708),INDEX(董監!D:D,H708))</f>
        <v>42.36</v>
      </c>
      <c r="G708" s="1">
        <f t="shared" si="40"/>
        <v>47.96</v>
      </c>
      <c r="H708" s="1">
        <f>MATCH(持股比率!A708,董監!A:A,0)</f>
        <v>708</v>
      </c>
      <c r="I708" s="3">
        <v>1320159.19</v>
      </c>
      <c r="J708" s="3">
        <v>1742</v>
      </c>
      <c r="K708" s="28">
        <f t="shared" si="41"/>
        <v>63315</v>
      </c>
      <c r="L708" s="27">
        <f t="shared" si="42"/>
        <v>2.8</v>
      </c>
      <c r="M708" s="3">
        <v>19.73</v>
      </c>
      <c r="N708" s="29">
        <f t="shared" si="43"/>
        <v>0.34369660000000002</v>
      </c>
      <c r="O708" s="3">
        <v>-1.2</v>
      </c>
      <c r="P708" s="3" t="str">
        <f ca="1">IF(COUNTIF(股期對照!A:A,持股比率!B708)=2,B708&amp;"-m",IF(COUNTIF(股期對照!A:A,持股比率!B708)=1,B708&amp;"-F",B708))</f>
        <v>英濟</v>
      </c>
      <c r="Q708" s="3" t="s">
        <v>4761</v>
      </c>
      <c r="T708" s="1" t="s">
        <v>702</v>
      </c>
      <c r="U708" s="1" t="s">
        <v>2464</v>
      </c>
      <c r="V708" s="1">
        <v>9.59</v>
      </c>
      <c r="W708" s="1">
        <v>0</v>
      </c>
      <c r="X708" s="1">
        <v>0.09</v>
      </c>
      <c r="Y708" s="1">
        <v>42.36</v>
      </c>
      <c r="Z708" s="1">
        <v>47.96</v>
      </c>
      <c r="AA708" s="1">
        <v>708</v>
      </c>
      <c r="AB708" s="1">
        <v>1320159.19</v>
      </c>
      <c r="AC708" s="1">
        <v>1742</v>
      </c>
      <c r="AD708" s="1">
        <v>63315</v>
      </c>
      <c r="AE708" s="1">
        <v>2.8</v>
      </c>
      <c r="AF708" s="1">
        <v>19.73</v>
      </c>
      <c r="AG708" s="1">
        <v>0.34369660000000002</v>
      </c>
      <c r="AH708" s="1">
        <v>-1.2</v>
      </c>
      <c r="AI708" s="1" t="s">
        <v>2464</v>
      </c>
      <c r="AJ708" s="1" t="s">
        <v>3556</v>
      </c>
    </row>
    <row r="709" spans="1:36" x14ac:dyDescent="0.25">
      <c r="A709" s="2" t="s">
        <v>703</v>
      </c>
      <c r="B709" s="3" t="s">
        <v>5571</v>
      </c>
      <c r="C709" s="3">
        <v>2.85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84.98</v>
      </c>
      <c r="H709" s="1">
        <f>MATCH(持股比率!A709,董監!A:A,0)</f>
        <v>709</v>
      </c>
      <c r="I709" s="3">
        <v>967244.5</v>
      </c>
      <c r="J709" s="3">
        <v>-47</v>
      </c>
      <c r="K709" s="28">
        <f t="shared" si="41"/>
        <v>82196</v>
      </c>
      <c r="L709" s="27">
        <f t="shared" si="42"/>
        <v>-0.1</v>
      </c>
      <c r="M709" s="3">
        <v>20.059999999999999</v>
      </c>
      <c r="N709" s="29">
        <f t="shared" si="43"/>
        <v>-9.4281999999999994E-3</v>
      </c>
      <c r="O709" s="3">
        <v>-7.67</v>
      </c>
      <c r="P709" s="3" t="str">
        <f ca="1">IF(COUNTIF(股期對照!A:A,持股比率!B709)=2,B709&amp;"-m",IF(COUNTIF(股期對照!A:A,持股比率!B709)=1,B709&amp;"-F",B709))</f>
        <v>勝德</v>
      </c>
      <c r="Q709" s="3" t="s">
        <v>6688</v>
      </c>
      <c r="T709" s="1" t="s">
        <v>703</v>
      </c>
      <c r="U709" s="1" t="s">
        <v>2465</v>
      </c>
      <c r="V709" s="1">
        <v>2.85</v>
      </c>
      <c r="W709" s="1">
        <v>0.26</v>
      </c>
      <c r="X709" s="1">
        <v>0.01</v>
      </c>
      <c r="Y709" s="1">
        <v>11.9</v>
      </c>
      <c r="Z709" s="1">
        <v>84.98</v>
      </c>
      <c r="AA709" s="1">
        <v>709</v>
      </c>
      <c r="AB709" s="1">
        <v>967244.5</v>
      </c>
      <c r="AC709" s="1">
        <v>-47</v>
      </c>
      <c r="AD709" s="1">
        <v>82196</v>
      </c>
      <c r="AE709" s="1">
        <v>-0.1</v>
      </c>
      <c r="AF709" s="1">
        <v>20.059999999999999</v>
      </c>
      <c r="AG709" s="1">
        <v>-9.4281999999999994E-3</v>
      </c>
      <c r="AH709" s="1">
        <v>-7.67</v>
      </c>
      <c r="AI709" s="1" t="s">
        <v>2465</v>
      </c>
      <c r="AJ709" s="1" t="s">
        <v>3570</v>
      </c>
    </row>
    <row r="710" spans="1:36" x14ac:dyDescent="0.25">
      <c r="A710" s="2" t="s">
        <v>704</v>
      </c>
      <c r="B710" s="3" t="s">
        <v>5572</v>
      </c>
      <c r="C710" s="3">
        <v>0.45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75.61</v>
      </c>
      <c r="H710" s="1">
        <f>MATCH(持股比率!A710,董監!A:A,0)</f>
        <v>710</v>
      </c>
      <c r="I710" s="3">
        <v>368394.45</v>
      </c>
      <c r="J710" s="3">
        <v>14</v>
      </c>
      <c r="K710" s="28">
        <f t="shared" si="41"/>
        <v>27854</v>
      </c>
      <c r="L710" s="27">
        <f t="shared" si="42"/>
        <v>0.1</v>
      </c>
      <c r="M710" s="3">
        <v>15.99</v>
      </c>
      <c r="N710" s="29">
        <f t="shared" si="43"/>
        <v>2.2386000000000003E-3</v>
      </c>
      <c r="O710" s="3">
        <v>-0.93</v>
      </c>
      <c r="P710" s="3" t="str">
        <f ca="1">IF(COUNTIF(股期對照!A:A,持股比率!B710)=2,B710&amp;"-m",IF(COUNTIF(股期對照!A:A,持股比率!B710)=1,B710&amp;"-F",B710))</f>
        <v>杭特</v>
      </c>
      <c r="Q710" s="3" t="s">
        <v>6691</v>
      </c>
      <c r="T710" s="1" t="s">
        <v>704</v>
      </c>
      <c r="U710" s="1" t="s">
        <v>2466</v>
      </c>
      <c r="V710" s="1">
        <v>0.45</v>
      </c>
      <c r="W710" s="1">
        <v>0</v>
      </c>
      <c r="X710" s="1">
        <v>0.23</v>
      </c>
      <c r="Y710" s="1">
        <v>23.71</v>
      </c>
      <c r="Z710" s="1">
        <v>75.61</v>
      </c>
      <c r="AA710" s="1">
        <v>710</v>
      </c>
      <c r="AB710" s="1">
        <v>368394.45</v>
      </c>
      <c r="AC710" s="1">
        <v>14</v>
      </c>
      <c r="AD710" s="1">
        <v>27854</v>
      </c>
      <c r="AE710" s="1">
        <v>0.1</v>
      </c>
      <c r="AF710" s="1">
        <v>15.99</v>
      </c>
      <c r="AG710" s="1">
        <v>2.2386000000000003E-3</v>
      </c>
      <c r="AH710" s="1">
        <v>-0.93</v>
      </c>
      <c r="AI710" s="1" t="s">
        <v>2466</v>
      </c>
      <c r="AJ710" s="1" t="s">
        <v>3562</v>
      </c>
    </row>
    <row r="711" spans="1:36" x14ac:dyDescent="0.25">
      <c r="A711" s="2" t="s">
        <v>705</v>
      </c>
      <c r="B711" s="3" t="s">
        <v>5573</v>
      </c>
      <c r="C711" s="3">
        <v>1.89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79.180000000000007</v>
      </c>
      <c r="H711" s="1">
        <f>MATCH(持股比率!A711,董監!A:A,0)</f>
        <v>711</v>
      </c>
      <c r="I711" s="3">
        <v>960896.07</v>
      </c>
      <c r="J711" s="3">
        <v>-746</v>
      </c>
      <c r="K711" s="28">
        <f t="shared" ref="K711:K774" si="45">ROUND((I711/10)*(G711/100),0)</f>
        <v>76084</v>
      </c>
      <c r="L711" s="27">
        <f t="shared" ref="L711:L774" si="46">ROUND(J711/K711*100,1)</f>
        <v>-1</v>
      </c>
      <c r="M711" s="3">
        <v>21.71</v>
      </c>
      <c r="N711" s="29">
        <f t="shared" ref="N711:N774" si="47">M711*J711/100000</f>
        <v>-0.16195660000000001</v>
      </c>
      <c r="O711" s="3">
        <v>-4.53</v>
      </c>
      <c r="P711" s="3" t="str">
        <f ca="1">IF(COUNTIF(股期對照!A:A,持股比率!B711)=2,B711&amp;"-m",IF(COUNTIF(股期對照!A:A,持股比率!B711)=1,B711&amp;"-F",B711))</f>
        <v>岱稜</v>
      </c>
      <c r="Q711" s="3" t="s">
        <v>4745</v>
      </c>
      <c r="T711" s="1" t="s">
        <v>705</v>
      </c>
      <c r="U711" s="1" t="s">
        <v>2467</v>
      </c>
      <c r="V711" s="1">
        <v>1.89</v>
      </c>
      <c r="W711" s="1">
        <v>0</v>
      </c>
      <c r="X711" s="1">
        <v>0.04</v>
      </c>
      <c r="Y711" s="1">
        <v>18.89</v>
      </c>
      <c r="Z711" s="1">
        <v>79.180000000000007</v>
      </c>
      <c r="AA711" s="1">
        <v>711</v>
      </c>
      <c r="AB711" s="1">
        <v>960896.07</v>
      </c>
      <c r="AC711" s="1">
        <v>-746</v>
      </c>
      <c r="AD711" s="1">
        <v>76084</v>
      </c>
      <c r="AE711" s="1">
        <v>-1</v>
      </c>
      <c r="AF711" s="1">
        <v>21.71</v>
      </c>
      <c r="AG711" s="1">
        <v>-0.16195660000000001</v>
      </c>
      <c r="AH711" s="1">
        <v>-4.53</v>
      </c>
      <c r="AI711" s="1" t="s">
        <v>2467</v>
      </c>
      <c r="AJ711" s="1" t="s">
        <v>3530</v>
      </c>
    </row>
    <row r="712" spans="1:36" x14ac:dyDescent="0.25">
      <c r="A712" s="2" t="s">
        <v>706</v>
      </c>
      <c r="B712" s="3" t="s">
        <v>5574</v>
      </c>
      <c r="C712" s="3">
        <v>4.8600000000000003</v>
      </c>
      <c r="D712" s="3">
        <v>0</v>
      </c>
      <c r="E712" s="3">
        <v>0.15</v>
      </c>
      <c r="F712" s="1">
        <f>IF(INDEX(董監!D:D,H712)=0,INDEX(董監!C:C,H712),INDEX(董監!D:D,H712))</f>
        <v>13.97</v>
      </c>
      <c r="G712" s="1">
        <f t="shared" si="44"/>
        <v>81.02</v>
      </c>
      <c r="H712" s="1">
        <f>MATCH(持股比率!A712,董監!A:A,0)</f>
        <v>712</v>
      </c>
      <c r="I712" s="3">
        <v>1182652.71</v>
      </c>
      <c r="J712" s="3">
        <v>1118</v>
      </c>
      <c r="K712" s="28">
        <f t="shared" si="45"/>
        <v>95819</v>
      </c>
      <c r="L712" s="27">
        <f t="shared" si="46"/>
        <v>1.2</v>
      </c>
      <c r="M712" s="3">
        <v>40</v>
      </c>
      <c r="N712" s="29">
        <f t="shared" si="47"/>
        <v>0.44719999999999999</v>
      </c>
      <c r="O712" s="3">
        <v>3.09</v>
      </c>
      <c r="P712" s="3" t="str">
        <f ca="1">IF(COUNTIF(股期對照!A:A,持股比率!B712)=2,B712&amp;"-m",IF(COUNTIF(股期對照!A:A,持股比率!B712)=1,B712&amp;"-F",B712))</f>
        <v>昇貿</v>
      </c>
      <c r="Q712" s="3" t="s">
        <v>6579</v>
      </c>
      <c r="T712" s="1" t="s">
        <v>706</v>
      </c>
      <c r="U712" s="1" t="s">
        <v>2468</v>
      </c>
      <c r="V712" s="1">
        <v>4.8600000000000003</v>
      </c>
      <c r="W712" s="1">
        <v>0</v>
      </c>
      <c r="X712" s="1">
        <v>0.15</v>
      </c>
      <c r="Y712" s="1">
        <v>13.97</v>
      </c>
      <c r="Z712" s="1">
        <v>81.02</v>
      </c>
      <c r="AA712" s="1">
        <v>712</v>
      </c>
      <c r="AB712" s="1">
        <v>1182652.71</v>
      </c>
      <c r="AC712" s="1">
        <v>1118</v>
      </c>
      <c r="AD712" s="1">
        <v>95819</v>
      </c>
      <c r="AE712" s="1">
        <v>1.2</v>
      </c>
      <c r="AF712" s="1">
        <v>40</v>
      </c>
      <c r="AG712" s="1">
        <v>0.44719999999999999</v>
      </c>
      <c r="AH712" s="1">
        <v>3.09</v>
      </c>
      <c r="AI712" s="1" t="s">
        <v>2468</v>
      </c>
      <c r="AJ712" s="1" t="s">
        <v>3530</v>
      </c>
    </row>
    <row r="713" spans="1:36" x14ac:dyDescent="0.25">
      <c r="A713" s="2" t="s">
        <v>707</v>
      </c>
      <c r="B713" s="3" t="s">
        <v>4884</v>
      </c>
      <c r="C713" s="3">
        <v>0.42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62.55</v>
      </c>
      <c r="H713" s="1">
        <f>MATCH(持股比率!A713,董監!A:A,0)</f>
        <v>713</v>
      </c>
      <c r="I713" s="3">
        <v>506077.02</v>
      </c>
      <c r="J713" s="3">
        <v>118</v>
      </c>
      <c r="K713" s="28">
        <f t="shared" si="45"/>
        <v>31655</v>
      </c>
      <c r="L713" s="27">
        <f t="shared" si="46"/>
        <v>0.4</v>
      </c>
      <c r="M713" s="3">
        <v>20.36</v>
      </c>
      <c r="N713" s="29">
        <f t="shared" si="47"/>
        <v>2.4024799999999999E-2</v>
      </c>
      <c r="O713" s="3">
        <v>-3.5</v>
      </c>
      <c r="P713" s="3" t="str">
        <f ca="1">IF(COUNTIF(股期對照!A:A,持股比率!B713)=2,B713&amp;"-m",IF(COUNTIF(股期對照!A:A,持股比率!B713)=1,B713&amp;"-F",B713))</f>
        <v>鼎天</v>
      </c>
      <c r="Q713" s="3" t="s">
        <v>4784</v>
      </c>
      <c r="T713" s="1" t="s">
        <v>707</v>
      </c>
      <c r="U713" s="1" t="s">
        <v>2469</v>
      </c>
      <c r="V713" s="1">
        <v>0.42</v>
      </c>
      <c r="W713" s="1">
        <v>0</v>
      </c>
      <c r="X713" s="1">
        <v>0.17</v>
      </c>
      <c r="Y713" s="1">
        <v>36.86</v>
      </c>
      <c r="Z713" s="1">
        <v>62.55</v>
      </c>
      <c r="AA713" s="1">
        <v>713</v>
      </c>
      <c r="AB713" s="1">
        <v>506077.02</v>
      </c>
      <c r="AC713" s="1">
        <v>118</v>
      </c>
      <c r="AD713" s="1">
        <v>31655</v>
      </c>
      <c r="AE713" s="1">
        <v>0.4</v>
      </c>
      <c r="AF713" s="1">
        <v>20.36</v>
      </c>
      <c r="AG713" s="1">
        <v>2.4024799999999999E-2</v>
      </c>
      <c r="AH713" s="1">
        <v>-3.5</v>
      </c>
      <c r="AI713" s="1" t="s">
        <v>2469</v>
      </c>
      <c r="AJ713" s="1" t="s">
        <v>3558</v>
      </c>
    </row>
    <row r="714" spans="1:36" x14ac:dyDescent="0.25">
      <c r="A714" s="2" t="s">
        <v>708</v>
      </c>
      <c r="B714" s="3" t="s">
        <v>5575</v>
      </c>
      <c r="C714" s="3">
        <v>0.27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69.63</v>
      </c>
      <c r="H714" s="1">
        <f>MATCH(持股比率!A714,董監!A:A,0)</f>
        <v>714</v>
      </c>
      <c r="I714" s="3">
        <v>985696.63</v>
      </c>
      <c r="J714" s="3">
        <v>61</v>
      </c>
      <c r="K714" s="28">
        <f t="shared" si="45"/>
        <v>68634</v>
      </c>
      <c r="L714" s="27">
        <f t="shared" si="46"/>
        <v>0.1</v>
      </c>
      <c r="M714" s="3">
        <v>8.31</v>
      </c>
      <c r="N714" s="29">
        <f t="shared" si="47"/>
        <v>5.0691E-3</v>
      </c>
      <c r="O714" s="3">
        <v>-7.58</v>
      </c>
      <c r="P714" s="3" t="str">
        <f ca="1">IF(COUNTIF(股期對照!A:A,持股比率!B714)=2,B714&amp;"-m",IF(COUNTIF(股期對照!A:A,持股比率!B714)=1,B714&amp;"-F",B714))</f>
        <v>聯德</v>
      </c>
      <c r="Q714" s="3" t="s">
        <v>6614</v>
      </c>
      <c r="T714" s="1" t="s">
        <v>708</v>
      </c>
      <c r="U714" s="1" t="s">
        <v>2470</v>
      </c>
      <c r="V714" s="1">
        <v>0.27</v>
      </c>
      <c r="W714" s="1">
        <v>0</v>
      </c>
      <c r="X714" s="1">
        <v>0.03</v>
      </c>
      <c r="Y714" s="1">
        <v>30.07</v>
      </c>
      <c r="Z714" s="1">
        <v>69.63</v>
      </c>
      <c r="AA714" s="1">
        <v>714</v>
      </c>
      <c r="AB714" s="1">
        <v>985696.63</v>
      </c>
      <c r="AC714" s="1">
        <v>61</v>
      </c>
      <c r="AD714" s="1">
        <v>68634</v>
      </c>
      <c r="AE714" s="1">
        <v>0.1</v>
      </c>
      <c r="AF714" s="1">
        <v>8.31</v>
      </c>
      <c r="AG714" s="1">
        <v>5.0691E-3</v>
      </c>
      <c r="AH714" s="1">
        <v>-7.58</v>
      </c>
      <c r="AI714" s="1" t="s">
        <v>2470</v>
      </c>
      <c r="AJ714" s="1" t="s">
        <v>3524</v>
      </c>
    </row>
    <row r="715" spans="1:36" x14ac:dyDescent="0.25">
      <c r="A715" s="2" t="s">
        <v>709</v>
      </c>
      <c r="B715" s="3" t="s">
        <v>4652</v>
      </c>
      <c r="C715" s="3">
        <v>0.11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71.97</v>
      </c>
      <c r="H715" s="1">
        <f>MATCH(持股比率!A715,董監!A:A,0)</f>
        <v>715</v>
      </c>
      <c r="I715" s="3">
        <v>502252.69</v>
      </c>
      <c r="J715" s="3">
        <v>-11</v>
      </c>
      <c r="K715" s="28">
        <f t="shared" si="45"/>
        <v>36147</v>
      </c>
      <c r="L715" s="27">
        <f t="shared" si="46"/>
        <v>0</v>
      </c>
      <c r="M715" s="3">
        <v>28.46</v>
      </c>
      <c r="N715" s="29">
        <f t="shared" si="47"/>
        <v>-3.1305999999999999E-3</v>
      </c>
      <c r="O715" s="3">
        <v>-4.08</v>
      </c>
      <c r="P715" s="3" t="str">
        <f ca="1">IF(COUNTIF(股期對照!A:A,持股比率!B715)=2,B715&amp;"-m",IF(COUNTIF(股期對照!A:A,持股比率!B715)=1,B715&amp;"-F",B715))</f>
        <v>佳穎</v>
      </c>
      <c r="Q715" s="3" t="s">
        <v>4771</v>
      </c>
      <c r="T715" s="1" t="s">
        <v>709</v>
      </c>
      <c r="U715" s="1" t="s">
        <v>2471</v>
      </c>
      <c r="V715" s="1">
        <v>0.11</v>
      </c>
      <c r="W715" s="1">
        <v>0</v>
      </c>
      <c r="X715" s="1">
        <v>0.05</v>
      </c>
      <c r="Y715" s="1">
        <v>27.87</v>
      </c>
      <c r="Z715" s="1">
        <v>71.97</v>
      </c>
      <c r="AA715" s="1">
        <v>715</v>
      </c>
      <c r="AB715" s="1">
        <v>502252.69</v>
      </c>
      <c r="AC715" s="1">
        <v>-11</v>
      </c>
      <c r="AD715" s="1">
        <v>36147</v>
      </c>
      <c r="AE715" s="1">
        <v>0</v>
      </c>
      <c r="AF715" s="1">
        <v>28.46</v>
      </c>
      <c r="AG715" s="1">
        <v>-3.1305999999999999E-3</v>
      </c>
      <c r="AH715" s="1">
        <v>-4.08</v>
      </c>
      <c r="AI715" s="1" t="s">
        <v>2471</v>
      </c>
      <c r="AJ715" s="1" t="s">
        <v>3529</v>
      </c>
    </row>
    <row r="716" spans="1:36" x14ac:dyDescent="0.25">
      <c r="A716" s="2" t="s">
        <v>710</v>
      </c>
      <c r="B716" s="3" t="s">
        <v>5576</v>
      </c>
      <c r="C716" s="3">
        <v>2.95</v>
      </c>
      <c r="D716" s="3">
        <v>0.02</v>
      </c>
      <c r="E716" s="3">
        <v>0.53</v>
      </c>
      <c r="F716" s="1">
        <f>IF(INDEX(董監!D:D,H716)=0,INDEX(董監!C:C,H716),INDEX(董監!D:D,H716))</f>
        <v>41.65</v>
      </c>
      <c r="G716" s="1">
        <f t="shared" si="44"/>
        <v>54.85</v>
      </c>
      <c r="H716" s="1">
        <f>MATCH(持股比率!A716,董監!A:A,0)</f>
        <v>716</v>
      </c>
      <c r="I716" s="3">
        <v>680000</v>
      </c>
      <c r="J716" s="3">
        <v>395</v>
      </c>
      <c r="K716" s="28">
        <f t="shared" si="45"/>
        <v>37298</v>
      </c>
      <c r="L716" s="27">
        <f t="shared" si="46"/>
        <v>1.1000000000000001</v>
      </c>
      <c r="M716" s="3">
        <v>33.200000000000003</v>
      </c>
      <c r="N716" s="29">
        <f t="shared" si="47"/>
        <v>0.13114000000000001</v>
      </c>
      <c r="O716" s="3">
        <v>-3.41</v>
      </c>
      <c r="P716" s="3" t="str">
        <f ca="1">IF(COUNTIF(股期對照!A:A,持股比率!B716)=2,B716&amp;"-m",IF(COUNTIF(股期對照!A:A,持股比率!B716)=1,B716&amp;"-F",B716))</f>
        <v>閎暉</v>
      </c>
      <c r="Q716" s="3" t="s">
        <v>6543</v>
      </c>
      <c r="T716" s="1" t="s">
        <v>710</v>
      </c>
      <c r="U716" s="1" t="s">
        <v>2472</v>
      </c>
      <c r="V716" s="1">
        <v>2.95</v>
      </c>
      <c r="W716" s="1">
        <v>0.02</v>
      </c>
      <c r="X716" s="1">
        <v>0.53</v>
      </c>
      <c r="Y716" s="1">
        <v>41.65</v>
      </c>
      <c r="Z716" s="1">
        <v>54.85</v>
      </c>
      <c r="AA716" s="1">
        <v>716</v>
      </c>
      <c r="AB716" s="1">
        <v>680000</v>
      </c>
      <c r="AC716" s="1">
        <v>395</v>
      </c>
      <c r="AD716" s="1">
        <v>37298</v>
      </c>
      <c r="AE716" s="1">
        <v>1.1000000000000001</v>
      </c>
      <c r="AF716" s="1">
        <v>33.200000000000003</v>
      </c>
      <c r="AG716" s="1">
        <v>0.13114000000000001</v>
      </c>
      <c r="AH716" s="1">
        <v>-3.41</v>
      </c>
      <c r="AI716" s="1" t="s">
        <v>2472</v>
      </c>
      <c r="AJ716" s="1" t="s">
        <v>3521</v>
      </c>
    </row>
    <row r="717" spans="1:36" x14ac:dyDescent="0.25">
      <c r="A717" s="2" t="s">
        <v>711</v>
      </c>
      <c r="B717" s="3" t="s">
        <v>5577</v>
      </c>
      <c r="C717" s="3">
        <v>6.12</v>
      </c>
      <c r="D717" s="3">
        <v>0</v>
      </c>
      <c r="E717" s="3">
        <v>0.2</v>
      </c>
      <c r="F717" s="1">
        <f>IF(INDEX(董監!D:D,H717)=0,INDEX(董監!C:C,H717),INDEX(董監!D:D,H717))</f>
        <v>27.42</v>
      </c>
      <c r="G717" s="1">
        <f t="shared" si="44"/>
        <v>66.259999999999991</v>
      </c>
      <c r="H717" s="1">
        <f>MATCH(持股比率!A717,董監!A:A,0)</f>
        <v>717</v>
      </c>
      <c r="I717" s="3">
        <v>1251140.5</v>
      </c>
      <c r="J717" s="3">
        <v>2919</v>
      </c>
      <c r="K717" s="28">
        <f t="shared" si="45"/>
        <v>82901</v>
      </c>
      <c r="L717" s="27">
        <f t="shared" si="46"/>
        <v>3.5</v>
      </c>
      <c r="M717" s="3">
        <v>19.04</v>
      </c>
      <c r="N717" s="29">
        <f t="shared" si="47"/>
        <v>0.55577759999999998</v>
      </c>
      <c r="O717" s="3">
        <v>-2.65</v>
      </c>
      <c r="P717" s="3" t="str">
        <f ca="1">IF(COUNTIF(股期對照!A:A,持股比率!B717)=2,B717&amp;"-m",IF(COUNTIF(股期對照!A:A,持股比率!B717)=1,B717&amp;"-F",B717))</f>
        <v>弘憶股</v>
      </c>
      <c r="Q717" s="3" t="s">
        <v>6669</v>
      </c>
      <c r="T717" s="1" t="s">
        <v>711</v>
      </c>
      <c r="U717" s="1" t="s">
        <v>2473</v>
      </c>
      <c r="V717" s="1">
        <v>6.12</v>
      </c>
      <c r="W717" s="1">
        <v>0</v>
      </c>
      <c r="X717" s="1">
        <v>0.2</v>
      </c>
      <c r="Y717" s="1">
        <v>27.42</v>
      </c>
      <c r="Z717" s="1">
        <v>66.259999999999991</v>
      </c>
      <c r="AA717" s="1">
        <v>717</v>
      </c>
      <c r="AB717" s="1">
        <v>1251140.5</v>
      </c>
      <c r="AC717" s="1">
        <v>2919</v>
      </c>
      <c r="AD717" s="1">
        <v>82901</v>
      </c>
      <c r="AE717" s="1">
        <v>3.5</v>
      </c>
      <c r="AF717" s="1">
        <v>19.04</v>
      </c>
      <c r="AG717" s="1">
        <v>0.55577759999999998</v>
      </c>
      <c r="AH717" s="1">
        <v>-2.65</v>
      </c>
      <c r="AI717" s="1" t="s">
        <v>2473</v>
      </c>
      <c r="AJ717" s="1" t="s">
        <v>3528</v>
      </c>
    </row>
    <row r="718" spans="1:36" x14ac:dyDescent="0.25">
      <c r="A718" s="2" t="s">
        <v>712</v>
      </c>
      <c r="B718" s="3" t="s">
        <v>5578</v>
      </c>
      <c r="C718" s="3">
        <v>2.37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63.959999999999994</v>
      </c>
      <c r="H718" s="1">
        <f>MATCH(持股比率!A718,董監!A:A,0)</f>
        <v>718</v>
      </c>
      <c r="I718" s="3">
        <v>987707.76</v>
      </c>
      <c r="J718" s="3">
        <v>18</v>
      </c>
      <c r="K718" s="28">
        <f t="shared" si="45"/>
        <v>63174</v>
      </c>
      <c r="L718" s="27">
        <f t="shared" si="46"/>
        <v>0</v>
      </c>
      <c r="M718" s="3">
        <v>11.69</v>
      </c>
      <c r="N718" s="29">
        <f t="shared" si="47"/>
        <v>2.1042000000000001E-3</v>
      </c>
      <c r="O718" s="3">
        <v>-2.87</v>
      </c>
      <c r="P718" s="3" t="str">
        <f ca="1">IF(COUNTIF(股期對照!A:A,持股比率!B718)=2,B718&amp;"-m",IF(COUNTIF(股期對照!A:A,持股比率!B718)=1,B718&amp;"-F",B718))</f>
        <v>斐成</v>
      </c>
      <c r="Q718" s="3" t="s">
        <v>6630</v>
      </c>
      <c r="T718" s="1" t="s">
        <v>712</v>
      </c>
      <c r="U718" s="1" t="s">
        <v>2474</v>
      </c>
      <c r="V718" s="1">
        <v>2.37</v>
      </c>
      <c r="W718" s="1">
        <v>0</v>
      </c>
      <c r="X718" s="1">
        <v>0.04</v>
      </c>
      <c r="Y718" s="1">
        <v>33.630000000000003</v>
      </c>
      <c r="Z718" s="1">
        <v>63.959999999999994</v>
      </c>
      <c r="AA718" s="1">
        <v>718</v>
      </c>
      <c r="AB718" s="1">
        <v>987707.76</v>
      </c>
      <c r="AC718" s="1">
        <v>18</v>
      </c>
      <c r="AD718" s="1">
        <v>63174</v>
      </c>
      <c r="AE718" s="1">
        <v>0</v>
      </c>
      <c r="AF718" s="1">
        <v>11.69</v>
      </c>
      <c r="AG718" s="1">
        <v>2.1042000000000001E-3</v>
      </c>
      <c r="AH718" s="1">
        <v>-2.87</v>
      </c>
      <c r="AI718" s="1" t="s">
        <v>2474</v>
      </c>
      <c r="AJ718" s="1" t="s">
        <v>3548</v>
      </c>
    </row>
    <row r="719" spans="1:36" x14ac:dyDescent="0.25">
      <c r="A719" s="2" t="s">
        <v>713</v>
      </c>
      <c r="B719" s="3" t="s">
        <v>5579</v>
      </c>
      <c r="C719" s="3">
        <v>4.66</v>
      </c>
      <c r="D719" s="3">
        <v>0</v>
      </c>
      <c r="E719" s="3">
        <v>0.56999999999999995</v>
      </c>
      <c r="F719" s="1">
        <f>IF(INDEX(董監!D:D,H719)=0,INDEX(董監!C:C,H719),INDEX(董監!D:D,H719))</f>
        <v>9.98</v>
      </c>
      <c r="G719" s="1">
        <f t="shared" si="44"/>
        <v>84.789999999999992</v>
      </c>
      <c r="H719" s="1">
        <f>MATCH(持股比率!A719,董監!A:A,0)</f>
        <v>719</v>
      </c>
      <c r="I719" s="3">
        <v>612515.5</v>
      </c>
      <c r="J719" s="3">
        <v>1099</v>
      </c>
      <c r="K719" s="28">
        <f t="shared" si="45"/>
        <v>51935</v>
      </c>
      <c r="L719" s="27">
        <f t="shared" si="46"/>
        <v>2.1</v>
      </c>
      <c r="M719" s="3">
        <v>55.69</v>
      </c>
      <c r="N719" s="29">
        <f t="shared" si="47"/>
        <v>0.6120331</v>
      </c>
      <c r="O719" s="3">
        <v>11.35</v>
      </c>
      <c r="P719" s="3" t="str">
        <f ca="1">IF(COUNTIF(股期對照!A:A,持股比率!B719)=2,B719&amp;"-m",IF(COUNTIF(股期對照!A:A,持股比率!B719)=1,B719&amp;"-F",B719))</f>
        <v>尼克森</v>
      </c>
      <c r="Q719" s="3" t="s">
        <v>4763</v>
      </c>
      <c r="T719" s="1" t="s">
        <v>713</v>
      </c>
      <c r="U719" s="1" t="s">
        <v>2475</v>
      </c>
      <c r="V719" s="1">
        <v>4.66</v>
      </c>
      <c r="W719" s="1">
        <v>0</v>
      </c>
      <c r="X719" s="1">
        <v>0.56999999999999995</v>
      </c>
      <c r="Y719" s="1">
        <v>9.98</v>
      </c>
      <c r="Z719" s="1">
        <v>84.789999999999992</v>
      </c>
      <c r="AA719" s="1">
        <v>719</v>
      </c>
      <c r="AB719" s="1">
        <v>612515.5</v>
      </c>
      <c r="AC719" s="1">
        <v>1099</v>
      </c>
      <c r="AD719" s="1">
        <v>51935</v>
      </c>
      <c r="AE719" s="1">
        <v>2.1</v>
      </c>
      <c r="AF719" s="1">
        <v>55.69</v>
      </c>
      <c r="AG719" s="1">
        <v>0.6120331</v>
      </c>
      <c r="AH719" s="1">
        <v>11.35</v>
      </c>
      <c r="AI719" s="1" t="s">
        <v>2475</v>
      </c>
      <c r="AJ719" s="1" t="s">
        <v>3560</v>
      </c>
    </row>
    <row r="720" spans="1:36" x14ac:dyDescent="0.25">
      <c r="A720" s="2" t="s">
        <v>714</v>
      </c>
      <c r="B720" s="3" t="s">
        <v>5580</v>
      </c>
      <c r="C720" s="3">
        <v>0.78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71.900000000000006</v>
      </c>
      <c r="H720" s="1">
        <f>MATCH(持股比率!A720,董監!A:A,0)</f>
        <v>720</v>
      </c>
      <c r="I720" s="3">
        <v>1561448.25</v>
      </c>
      <c r="J720" s="3">
        <v>586</v>
      </c>
      <c r="K720" s="28">
        <f t="shared" si="45"/>
        <v>112268</v>
      </c>
      <c r="L720" s="27">
        <f t="shared" si="46"/>
        <v>0.5</v>
      </c>
      <c r="M720" s="3">
        <v>12.18</v>
      </c>
      <c r="N720" s="29">
        <f t="shared" si="47"/>
        <v>7.1374800000000002E-2</v>
      </c>
      <c r="O720" s="3">
        <v>-1.49</v>
      </c>
      <c r="P720" s="3" t="str">
        <f ca="1">IF(COUNTIF(股期對照!A:A,持股比率!B720)=2,B720&amp;"-m",IF(COUNTIF(股期對照!A:A,持股比率!B720)=1,B720&amp;"-F",B720))</f>
        <v>同泰</v>
      </c>
      <c r="Q720" s="3" t="s">
        <v>4752</v>
      </c>
      <c r="T720" s="1" t="s">
        <v>714</v>
      </c>
      <c r="U720" s="1" t="s">
        <v>2476</v>
      </c>
      <c r="V720" s="1">
        <v>0.78</v>
      </c>
      <c r="W720" s="1">
        <v>0</v>
      </c>
      <c r="X720" s="1">
        <v>0</v>
      </c>
      <c r="Y720" s="1">
        <v>27.32</v>
      </c>
      <c r="Z720" s="1">
        <v>71.900000000000006</v>
      </c>
      <c r="AA720" s="1">
        <v>720</v>
      </c>
      <c r="AB720" s="1">
        <v>1561448.25</v>
      </c>
      <c r="AC720" s="1">
        <v>586</v>
      </c>
      <c r="AD720" s="1">
        <v>112268</v>
      </c>
      <c r="AE720" s="1">
        <v>0.5</v>
      </c>
      <c r="AF720" s="1">
        <v>12.18</v>
      </c>
      <c r="AG720" s="1">
        <v>7.1374800000000002E-2</v>
      </c>
      <c r="AH720" s="1">
        <v>-1.49</v>
      </c>
      <c r="AI720" s="1" t="s">
        <v>2476</v>
      </c>
      <c r="AJ720" s="1" t="s">
        <v>3545</v>
      </c>
    </row>
    <row r="721" spans="1:36" x14ac:dyDescent="0.25">
      <c r="A721" s="2" t="s">
        <v>715</v>
      </c>
      <c r="B721" s="3" t="s">
        <v>5581</v>
      </c>
      <c r="C721" s="3">
        <v>3.36</v>
      </c>
      <c r="D721" s="3">
        <v>0</v>
      </c>
      <c r="E721" s="3">
        <v>0.48</v>
      </c>
      <c r="F721" s="1">
        <f>IF(INDEX(董監!D:D,H721)=0,INDEX(董監!C:C,H721),INDEX(董監!D:D,H721))</f>
        <v>18.93</v>
      </c>
      <c r="G721" s="1">
        <f t="shared" si="44"/>
        <v>77.23</v>
      </c>
      <c r="H721" s="1">
        <f>MATCH(持股比率!A721,董監!A:A,0)</f>
        <v>721</v>
      </c>
      <c r="I721" s="3">
        <v>966515.19999999995</v>
      </c>
      <c r="J721" s="3">
        <v>1709</v>
      </c>
      <c r="K721" s="28">
        <f t="shared" si="45"/>
        <v>74644</v>
      </c>
      <c r="L721" s="27">
        <f t="shared" si="46"/>
        <v>2.2999999999999998</v>
      </c>
      <c r="M721" s="3">
        <v>17.68</v>
      </c>
      <c r="N721" s="29">
        <f t="shared" si="47"/>
        <v>0.30215120000000001</v>
      </c>
      <c r="O721" s="3">
        <v>4.68</v>
      </c>
      <c r="P721" s="3" t="str">
        <f ca="1">IF(COUNTIF(股期對照!A:A,持股比率!B721)=2,B721&amp;"-m",IF(COUNTIF(股期對照!A:A,持股比率!B721)=1,B721&amp;"-F",B721))</f>
        <v>建舜電</v>
      </c>
      <c r="Q721" s="3" t="s">
        <v>4771</v>
      </c>
      <c r="T721" s="1" t="s">
        <v>715</v>
      </c>
      <c r="U721" s="1" t="s">
        <v>2477</v>
      </c>
      <c r="V721" s="1">
        <v>3.36</v>
      </c>
      <c r="W721" s="1">
        <v>0</v>
      </c>
      <c r="X721" s="1">
        <v>0.48</v>
      </c>
      <c r="Y721" s="1">
        <v>18.93</v>
      </c>
      <c r="Z721" s="1">
        <v>77.23</v>
      </c>
      <c r="AA721" s="1">
        <v>721</v>
      </c>
      <c r="AB721" s="1">
        <v>966515.19999999995</v>
      </c>
      <c r="AC721" s="1">
        <v>1709</v>
      </c>
      <c r="AD721" s="1">
        <v>74644</v>
      </c>
      <c r="AE721" s="1">
        <v>2.2999999999999998</v>
      </c>
      <c r="AF721" s="1">
        <v>17.68</v>
      </c>
      <c r="AG721" s="1">
        <v>0.30215120000000001</v>
      </c>
      <c r="AH721" s="1">
        <v>4.68</v>
      </c>
      <c r="AI721" s="1" t="s">
        <v>2477</v>
      </c>
      <c r="AJ721" s="1" t="s">
        <v>3529</v>
      </c>
    </row>
    <row r="722" spans="1:36" x14ac:dyDescent="0.25">
      <c r="A722" s="2" t="s">
        <v>716</v>
      </c>
      <c r="B722" s="3" t="s">
        <v>5582</v>
      </c>
      <c r="C722" s="3">
        <v>6.08</v>
      </c>
      <c r="D722" s="3">
        <v>0.18</v>
      </c>
      <c r="E722" s="3">
        <v>0.65</v>
      </c>
      <c r="F722" s="1">
        <f>IF(INDEX(董監!D:D,H722)=0,INDEX(董監!C:C,H722),INDEX(董監!D:D,H722))</f>
        <v>9.5500000000000007</v>
      </c>
      <c r="G722" s="1">
        <f t="shared" si="44"/>
        <v>83.539999999999992</v>
      </c>
      <c r="H722" s="1">
        <f>MATCH(持股比率!A722,董監!A:A,0)</f>
        <v>722</v>
      </c>
      <c r="I722" s="3">
        <v>803059.14</v>
      </c>
      <c r="J722" s="3">
        <v>565</v>
      </c>
      <c r="K722" s="28">
        <f t="shared" si="45"/>
        <v>67088</v>
      </c>
      <c r="L722" s="27">
        <f t="shared" si="46"/>
        <v>0.8</v>
      </c>
      <c r="M722" s="3">
        <v>42.43</v>
      </c>
      <c r="N722" s="29">
        <f t="shared" si="47"/>
        <v>0.23972950000000001</v>
      </c>
      <c r="O722" s="3">
        <v>-0.56000000000000005</v>
      </c>
      <c r="P722" s="3" t="str">
        <f ca="1">IF(COUNTIF(股期對照!A:A,持股比率!B722)=2,B722&amp;"-m",IF(COUNTIF(股期對照!A:A,持股比率!B722)=1,B722&amp;"-F",B722))</f>
        <v>加百裕</v>
      </c>
      <c r="Q722" s="3" t="s">
        <v>4575</v>
      </c>
      <c r="T722" s="1" t="s">
        <v>716</v>
      </c>
      <c r="U722" s="1" t="s">
        <v>2478</v>
      </c>
      <c r="V722" s="1">
        <v>6.08</v>
      </c>
      <c r="W722" s="1">
        <v>0.18</v>
      </c>
      <c r="X722" s="1">
        <v>0.65</v>
      </c>
      <c r="Y722" s="1">
        <v>9.5500000000000007</v>
      </c>
      <c r="Z722" s="1">
        <v>83.539999999999992</v>
      </c>
      <c r="AA722" s="1">
        <v>722</v>
      </c>
      <c r="AB722" s="1">
        <v>803059.14</v>
      </c>
      <c r="AC722" s="1">
        <v>565</v>
      </c>
      <c r="AD722" s="1">
        <v>67088</v>
      </c>
      <c r="AE722" s="1">
        <v>0.8</v>
      </c>
      <c r="AF722" s="1">
        <v>42.43</v>
      </c>
      <c r="AG722" s="1">
        <v>0.23972950000000001</v>
      </c>
      <c r="AH722" s="1">
        <v>-0.56000000000000005</v>
      </c>
      <c r="AI722" s="1" t="s">
        <v>2478</v>
      </c>
      <c r="AJ722" s="1" t="s">
        <v>3521</v>
      </c>
    </row>
    <row r="723" spans="1:36" x14ac:dyDescent="0.25">
      <c r="A723" s="2" t="s">
        <v>717</v>
      </c>
      <c r="B723" s="3" t="s">
        <v>5583</v>
      </c>
      <c r="C723" s="3">
        <v>8.6</v>
      </c>
      <c r="D723" s="3">
        <v>0.52</v>
      </c>
      <c r="E723" s="3">
        <v>1.43</v>
      </c>
      <c r="F723" s="1">
        <f>IF(INDEX(董監!D:D,H723)=0,INDEX(董監!C:C,H723),INDEX(董監!D:D,H723))</f>
        <v>19</v>
      </c>
      <c r="G723" s="1">
        <f t="shared" si="44"/>
        <v>70.45</v>
      </c>
      <c r="H723" s="1">
        <f>MATCH(持股比率!A723,董監!A:A,0)</f>
        <v>723</v>
      </c>
      <c r="I723" s="3">
        <v>883940.92</v>
      </c>
      <c r="J723" s="3">
        <v>1556</v>
      </c>
      <c r="K723" s="28">
        <f t="shared" si="45"/>
        <v>62274</v>
      </c>
      <c r="L723" s="27">
        <f t="shared" si="46"/>
        <v>2.5</v>
      </c>
      <c r="M723" s="3">
        <v>154.04</v>
      </c>
      <c r="N723" s="29">
        <f t="shared" si="47"/>
        <v>2.3968623999999998</v>
      </c>
      <c r="O723" s="3">
        <v>9.8699999999999992</v>
      </c>
      <c r="P723" s="3" t="str">
        <f ca="1">IF(COUNTIF(股期對照!A:A,持股比率!B723)=2,B723&amp;"-m",IF(COUNTIF(股期對照!A:A,持股比率!B723)=1,B723&amp;"-F",B723))</f>
        <v>雙鴻-F</v>
      </c>
      <c r="Q723" s="3" t="s">
        <v>4575</v>
      </c>
      <c r="T723" s="1" t="s">
        <v>717</v>
      </c>
      <c r="U723" s="1" t="s">
        <v>2479</v>
      </c>
      <c r="V723" s="1">
        <v>8.6</v>
      </c>
      <c r="W723" s="1">
        <v>0.52</v>
      </c>
      <c r="X723" s="1">
        <v>1.43</v>
      </c>
      <c r="Y723" s="1">
        <v>19</v>
      </c>
      <c r="Z723" s="1">
        <v>70.45</v>
      </c>
      <c r="AA723" s="1">
        <v>723</v>
      </c>
      <c r="AB723" s="1">
        <v>883940.92</v>
      </c>
      <c r="AC723" s="1">
        <v>1556</v>
      </c>
      <c r="AD723" s="1">
        <v>62274</v>
      </c>
      <c r="AE723" s="1">
        <v>2.5</v>
      </c>
      <c r="AF723" s="1">
        <v>154.04</v>
      </c>
      <c r="AG723" s="1">
        <v>2.3968623999999998</v>
      </c>
      <c r="AH723" s="1">
        <v>9.8699999999999992</v>
      </c>
      <c r="AI723" s="1" t="s">
        <v>4426</v>
      </c>
      <c r="AJ723" s="1" t="s">
        <v>3521</v>
      </c>
    </row>
    <row r="724" spans="1:36" x14ac:dyDescent="0.25">
      <c r="A724" s="2" t="s">
        <v>718</v>
      </c>
      <c r="B724" s="3" t="s">
        <v>5584</v>
      </c>
      <c r="C724" s="3">
        <v>2.21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85.55</v>
      </c>
      <c r="H724" s="1">
        <f>MATCH(持股比率!A724,董監!A:A,0)</f>
        <v>724</v>
      </c>
      <c r="I724" s="3">
        <v>846345.79</v>
      </c>
      <c r="J724" s="3">
        <v>480</v>
      </c>
      <c r="K724" s="28">
        <f t="shared" si="45"/>
        <v>72405</v>
      </c>
      <c r="L724" s="27">
        <f t="shared" si="46"/>
        <v>0.7</v>
      </c>
      <c r="M724" s="3">
        <v>24.88</v>
      </c>
      <c r="N724" s="29">
        <f t="shared" si="47"/>
        <v>0.119424</v>
      </c>
      <c r="O724" s="3">
        <v>0.57999999999999996</v>
      </c>
      <c r="P724" s="3" t="str">
        <f ca="1">IF(COUNTIF(股期對照!A:A,持股比率!B724)=2,B724&amp;"-m",IF(COUNTIF(股期對照!A:A,持股比率!B724)=1,B724&amp;"-F",B724))</f>
        <v>旭品</v>
      </c>
      <c r="Q724" s="3" t="s">
        <v>4761</v>
      </c>
      <c r="T724" s="1" t="s">
        <v>718</v>
      </c>
      <c r="U724" s="1" t="s">
        <v>2480</v>
      </c>
      <c r="V724" s="1">
        <v>2.21</v>
      </c>
      <c r="W724" s="1">
        <v>0.04</v>
      </c>
      <c r="X724" s="1">
        <v>0</v>
      </c>
      <c r="Y724" s="1">
        <v>12.2</v>
      </c>
      <c r="Z724" s="1">
        <v>85.55</v>
      </c>
      <c r="AA724" s="1">
        <v>724</v>
      </c>
      <c r="AB724" s="1">
        <v>846345.79</v>
      </c>
      <c r="AC724" s="1">
        <v>480</v>
      </c>
      <c r="AD724" s="1">
        <v>72405</v>
      </c>
      <c r="AE724" s="1">
        <v>0.7</v>
      </c>
      <c r="AF724" s="1">
        <v>24.88</v>
      </c>
      <c r="AG724" s="1">
        <v>0.119424</v>
      </c>
      <c r="AH724" s="1">
        <v>0.57999999999999996</v>
      </c>
      <c r="AI724" s="1" t="s">
        <v>2480</v>
      </c>
      <c r="AJ724" s="1" t="s">
        <v>3556</v>
      </c>
    </row>
    <row r="725" spans="1:36" x14ac:dyDescent="0.25">
      <c r="A725" s="2" t="s">
        <v>719</v>
      </c>
      <c r="B725" s="3" t="s">
        <v>5585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60.61</v>
      </c>
      <c r="H725" s="1">
        <f>MATCH(持股比率!A725,董監!A:A,0)</f>
        <v>725</v>
      </c>
      <c r="I725" s="3">
        <v>481042.46</v>
      </c>
      <c r="J725" s="3">
        <v>15</v>
      </c>
      <c r="K725" s="28">
        <f t="shared" si="45"/>
        <v>29156</v>
      </c>
      <c r="L725" s="27">
        <f t="shared" si="46"/>
        <v>0.1</v>
      </c>
      <c r="M725" s="3">
        <v>37.56</v>
      </c>
      <c r="N725" s="29">
        <f t="shared" si="47"/>
        <v>5.634000000000001E-3</v>
      </c>
      <c r="O725" s="3">
        <v>-1.05</v>
      </c>
      <c r="P725" s="3" t="str">
        <f ca="1">IF(COUNTIF(股期對照!A:A,持股比率!B725)=2,B725&amp;"-m",IF(COUNTIF(股期對照!A:A,持股比率!B725)=1,B725&amp;"-F",B725))</f>
        <v>幸康</v>
      </c>
      <c r="Q725" s="3" t="s">
        <v>6614</v>
      </c>
      <c r="T725" s="1" t="s">
        <v>719</v>
      </c>
      <c r="U725" s="1" t="s">
        <v>2481</v>
      </c>
      <c r="V725" s="1">
        <v>0.2</v>
      </c>
      <c r="W725" s="1">
        <v>0</v>
      </c>
      <c r="X725" s="1">
        <v>0</v>
      </c>
      <c r="Y725" s="1">
        <v>39.19</v>
      </c>
      <c r="Z725" s="1">
        <v>60.61</v>
      </c>
      <c r="AA725" s="1">
        <v>725</v>
      </c>
      <c r="AB725" s="1">
        <v>481042.46</v>
      </c>
      <c r="AC725" s="1">
        <v>15</v>
      </c>
      <c r="AD725" s="1">
        <v>29156</v>
      </c>
      <c r="AE725" s="1">
        <v>0.1</v>
      </c>
      <c r="AF725" s="1">
        <v>37.56</v>
      </c>
      <c r="AG725" s="1">
        <v>5.634000000000001E-3</v>
      </c>
      <c r="AH725" s="1">
        <v>-1.05</v>
      </c>
      <c r="AI725" s="1" t="s">
        <v>2481</v>
      </c>
      <c r="AJ725" s="1" t="s">
        <v>3524</v>
      </c>
    </row>
    <row r="726" spans="1:36" x14ac:dyDescent="0.25">
      <c r="A726" s="2" t="s">
        <v>720</v>
      </c>
      <c r="B726" s="3" t="s">
        <v>5586</v>
      </c>
      <c r="C726" s="3">
        <v>1.62</v>
      </c>
      <c r="D726" s="3">
        <v>0</v>
      </c>
      <c r="E726" s="3">
        <v>0.33</v>
      </c>
      <c r="F726" s="1">
        <f>IF(INDEX(董監!D:D,H726)=0,INDEX(董監!C:C,H726),INDEX(董監!D:D,H726))</f>
        <v>19.68</v>
      </c>
      <c r="G726" s="1">
        <f t="shared" si="44"/>
        <v>78.37</v>
      </c>
      <c r="H726" s="1">
        <f>MATCH(持股比率!A726,董監!A:A,0)</f>
        <v>726</v>
      </c>
      <c r="I726" s="3">
        <v>878331.41</v>
      </c>
      <c r="J726" s="3">
        <v>1599</v>
      </c>
      <c r="K726" s="28">
        <f t="shared" si="45"/>
        <v>68835</v>
      </c>
      <c r="L726" s="27">
        <f t="shared" si="46"/>
        <v>2.2999999999999998</v>
      </c>
      <c r="M726" s="3">
        <v>45.13</v>
      </c>
      <c r="N726" s="29">
        <f t="shared" si="47"/>
        <v>0.72162870000000012</v>
      </c>
      <c r="O726" s="3">
        <v>-6.4</v>
      </c>
      <c r="P726" s="3" t="str">
        <f ca="1">IF(COUNTIF(股期對照!A:A,持股比率!B726)=2,B726&amp;"-m",IF(COUNTIF(股期對照!A:A,持股比率!B726)=1,B726&amp;"-F",B726))</f>
        <v>泰碩</v>
      </c>
      <c r="Q726" s="3" t="s">
        <v>6692</v>
      </c>
      <c r="T726" s="1" t="s">
        <v>720</v>
      </c>
      <c r="U726" s="1" t="s">
        <v>2482</v>
      </c>
      <c r="V726" s="1">
        <v>1.62</v>
      </c>
      <c r="W726" s="1">
        <v>0</v>
      </c>
      <c r="X726" s="1">
        <v>0.33</v>
      </c>
      <c r="Y726" s="1">
        <v>19.68</v>
      </c>
      <c r="Z726" s="1">
        <v>78.37</v>
      </c>
      <c r="AA726" s="1">
        <v>726</v>
      </c>
      <c r="AB726" s="1">
        <v>878331.41</v>
      </c>
      <c r="AC726" s="1">
        <v>1599</v>
      </c>
      <c r="AD726" s="1">
        <v>68835</v>
      </c>
      <c r="AE726" s="1">
        <v>2.2999999999999998</v>
      </c>
      <c r="AF726" s="1">
        <v>45.13</v>
      </c>
      <c r="AG726" s="1">
        <v>0.72162870000000012</v>
      </c>
      <c r="AH726" s="1">
        <v>-6.4</v>
      </c>
      <c r="AI726" s="1" t="s">
        <v>2482</v>
      </c>
      <c r="AJ726" s="1" t="s">
        <v>3529</v>
      </c>
    </row>
    <row r="727" spans="1:36" x14ac:dyDescent="0.25">
      <c r="A727" s="2" t="s">
        <v>721</v>
      </c>
      <c r="B727" s="3" t="s">
        <v>5587</v>
      </c>
      <c r="C727" s="3">
        <v>3.1</v>
      </c>
      <c r="D727" s="3">
        <v>0.03</v>
      </c>
      <c r="E727" s="3">
        <v>0.02</v>
      </c>
      <c r="F727" s="1">
        <f>IF(INDEX(董監!D:D,H727)=0,INDEX(董監!C:C,H727),INDEX(董監!D:D,H727))</f>
        <v>11.96</v>
      </c>
      <c r="G727" s="1">
        <f t="shared" si="44"/>
        <v>84.89</v>
      </c>
      <c r="H727" s="1">
        <f>MATCH(持股比率!A727,董監!A:A,0)</f>
        <v>727</v>
      </c>
      <c r="I727" s="3">
        <v>432816.49</v>
      </c>
      <c r="J727" s="3">
        <v>59</v>
      </c>
      <c r="K727" s="28">
        <f t="shared" si="45"/>
        <v>36742</v>
      </c>
      <c r="L727" s="27">
        <f t="shared" si="46"/>
        <v>0.2</v>
      </c>
      <c r="M727" s="3">
        <v>16.55</v>
      </c>
      <c r="N727" s="29">
        <f t="shared" si="47"/>
        <v>9.7645000000000006E-3</v>
      </c>
      <c r="O727" s="3">
        <v>-4.38</v>
      </c>
      <c r="P727" s="3" t="str">
        <f ca="1">IF(COUNTIF(股期對照!A:A,持股比率!B727)=2,B727&amp;"-m",IF(COUNTIF(股期對照!A:A,持股比率!B727)=1,B727&amp;"-F",B727))</f>
        <v>泰谷</v>
      </c>
      <c r="Q727" s="3" t="s">
        <v>6693</v>
      </c>
      <c r="T727" s="1" t="s">
        <v>721</v>
      </c>
      <c r="U727" s="1" t="s">
        <v>2483</v>
      </c>
      <c r="V727" s="1">
        <v>3.1</v>
      </c>
      <c r="W727" s="1">
        <v>0.03</v>
      </c>
      <c r="X727" s="1">
        <v>0.02</v>
      </c>
      <c r="Y727" s="1">
        <v>11.96</v>
      </c>
      <c r="Z727" s="1">
        <v>84.89</v>
      </c>
      <c r="AA727" s="1">
        <v>727</v>
      </c>
      <c r="AB727" s="1">
        <v>432816.49</v>
      </c>
      <c r="AC727" s="1">
        <v>59</v>
      </c>
      <c r="AD727" s="1">
        <v>36742</v>
      </c>
      <c r="AE727" s="1">
        <v>0.2</v>
      </c>
      <c r="AF727" s="1">
        <v>16.55</v>
      </c>
      <c r="AG727" s="1">
        <v>9.7645000000000006E-3</v>
      </c>
      <c r="AH727" s="1">
        <v>-4.38</v>
      </c>
      <c r="AI727" s="1" t="s">
        <v>2483</v>
      </c>
      <c r="AJ727" s="1" t="s">
        <v>3542</v>
      </c>
    </row>
    <row r="728" spans="1:36" x14ac:dyDescent="0.25">
      <c r="A728" s="2" t="s">
        <v>722</v>
      </c>
      <c r="B728" s="3" t="s">
        <v>4818</v>
      </c>
      <c r="C728" s="3">
        <v>9.2100000000000009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79.3</v>
      </c>
      <c r="H728" s="1">
        <f>MATCH(持股比率!A728,董監!A:A,0)</f>
        <v>728</v>
      </c>
      <c r="I728" s="3">
        <v>924197.7</v>
      </c>
      <c r="J728" s="3">
        <v>2150</v>
      </c>
      <c r="K728" s="28">
        <f t="shared" si="45"/>
        <v>73289</v>
      </c>
      <c r="L728" s="27">
        <f t="shared" si="46"/>
        <v>2.9</v>
      </c>
      <c r="M728" s="3">
        <v>41.7</v>
      </c>
      <c r="N728" s="29">
        <f t="shared" si="47"/>
        <v>0.89654999999999996</v>
      </c>
      <c r="O728" s="3">
        <v>-4.0599999999999996</v>
      </c>
      <c r="P728" s="3" t="str">
        <f ca="1">IF(COUNTIF(股期對照!A:A,持股比率!B728)=2,B728&amp;"-m",IF(COUNTIF(股期對照!A:A,持股比率!B728)=1,B728&amp;"-F",B728))</f>
        <v>麗清</v>
      </c>
      <c r="Q728" s="3" t="s">
        <v>4744</v>
      </c>
      <c r="T728" s="1" t="s">
        <v>722</v>
      </c>
      <c r="U728" s="1" t="s">
        <v>2484</v>
      </c>
      <c r="V728" s="1">
        <v>9.2100000000000009</v>
      </c>
      <c r="W728" s="1">
        <v>0</v>
      </c>
      <c r="X728" s="1">
        <v>0</v>
      </c>
      <c r="Y728" s="1">
        <v>11.49</v>
      </c>
      <c r="Z728" s="1">
        <v>79.3</v>
      </c>
      <c r="AA728" s="1">
        <v>728</v>
      </c>
      <c r="AB728" s="1">
        <v>924197.7</v>
      </c>
      <c r="AC728" s="1">
        <v>2150</v>
      </c>
      <c r="AD728" s="1">
        <v>73289</v>
      </c>
      <c r="AE728" s="1">
        <v>2.9</v>
      </c>
      <c r="AF728" s="1">
        <v>41.7</v>
      </c>
      <c r="AG728" s="1">
        <v>0.89654999999999996</v>
      </c>
      <c r="AH728" s="1">
        <v>-4.0599999999999996</v>
      </c>
      <c r="AI728" s="1" t="s">
        <v>2484</v>
      </c>
      <c r="AJ728" s="1" t="s">
        <v>3525</v>
      </c>
    </row>
    <row r="729" spans="1:36" x14ac:dyDescent="0.25">
      <c r="A729" s="2" t="s">
        <v>723</v>
      </c>
      <c r="B729" s="3" t="s">
        <v>4653</v>
      </c>
      <c r="C729" s="3">
        <v>0.36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</v>
      </c>
      <c r="H729" s="1">
        <f>MATCH(持股比率!A729,董監!A:A,0)</f>
        <v>729</v>
      </c>
      <c r="I729" s="3">
        <v>701124.26</v>
      </c>
      <c r="J729" s="3">
        <v>112</v>
      </c>
      <c r="K729" s="28">
        <f t="shared" si="45"/>
        <v>43400</v>
      </c>
      <c r="L729" s="27">
        <f t="shared" si="46"/>
        <v>0.3</v>
      </c>
      <c r="M729" s="3">
        <v>12.98</v>
      </c>
      <c r="N729" s="29">
        <f t="shared" si="47"/>
        <v>1.4537599999999999E-2</v>
      </c>
      <c r="O729" s="3">
        <v>-1.44</v>
      </c>
      <c r="P729" s="3" t="str">
        <f ca="1">IF(COUNTIF(股期對照!A:A,持股比率!B729)=2,B729&amp;"-m",IF(COUNTIF(股期對照!A:A,持股比率!B729)=1,B729&amp;"-F",B729))</f>
        <v>律勝</v>
      </c>
      <c r="Q729" s="3" t="s">
        <v>6590</v>
      </c>
      <c r="T729" s="1" t="s">
        <v>723</v>
      </c>
      <c r="U729" s="1" t="s">
        <v>2485</v>
      </c>
      <c r="V729" s="1">
        <v>0.36</v>
      </c>
      <c r="W729" s="1">
        <v>0</v>
      </c>
      <c r="X729" s="1">
        <v>0</v>
      </c>
      <c r="Y729" s="1">
        <v>37.74</v>
      </c>
      <c r="Z729" s="1">
        <v>61.9</v>
      </c>
      <c r="AA729" s="1">
        <v>729</v>
      </c>
      <c r="AB729" s="1">
        <v>701124.26</v>
      </c>
      <c r="AC729" s="1">
        <v>112</v>
      </c>
      <c r="AD729" s="1">
        <v>43400</v>
      </c>
      <c r="AE729" s="1">
        <v>0.3</v>
      </c>
      <c r="AF729" s="1">
        <v>12.98</v>
      </c>
      <c r="AG729" s="1">
        <v>1.4537599999999999E-2</v>
      </c>
      <c r="AH729" s="1">
        <v>-1.44</v>
      </c>
      <c r="AI729" s="1" t="s">
        <v>2485</v>
      </c>
      <c r="AJ729" s="1" t="s">
        <v>3545</v>
      </c>
    </row>
    <row r="730" spans="1:36" x14ac:dyDescent="0.25">
      <c r="A730" s="2" t="s">
        <v>724</v>
      </c>
      <c r="B730" s="3" t="s">
        <v>5588</v>
      </c>
      <c r="C730" s="3">
        <v>3.17</v>
      </c>
      <c r="D730" s="3">
        <v>0</v>
      </c>
      <c r="E730" s="3">
        <v>0.09</v>
      </c>
      <c r="F730" s="1">
        <f>IF(INDEX(董監!D:D,H730)=0,INDEX(董監!C:C,H730),INDEX(董監!D:D,H730))</f>
        <v>18.73</v>
      </c>
      <c r="G730" s="1">
        <f t="shared" si="44"/>
        <v>78.009999999999991</v>
      </c>
      <c r="H730" s="1">
        <f>MATCH(持股比率!A730,董監!A:A,0)</f>
        <v>730</v>
      </c>
      <c r="I730" s="3">
        <v>898257.03</v>
      </c>
      <c r="J730" s="3">
        <v>499</v>
      </c>
      <c r="K730" s="28">
        <f t="shared" si="45"/>
        <v>70073</v>
      </c>
      <c r="L730" s="27">
        <f t="shared" si="46"/>
        <v>0.7</v>
      </c>
      <c r="M730" s="3">
        <v>26.84</v>
      </c>
      <c r="N730" s="29">
        <f t="shared" si="47"/>
        <v>0.13393160000000001</v>
      </c>
      <c r="O730" s="3">
        <v>-2.59</v>
      </c>
      <c r="P730" s="3" t="str">
        <f ca="1">IF(COUNTIF(股期對照!A:A,持股比率!B730)=2,B730&amp;"-m",IF(COUNTIF(股期對照!A:A,持股比率!B730)=1,B730&amp;"-F",B730))</f>
        <v>奇偶</v>
      </c>
      <c r="Q730" s="3" t="s">
        <v>6691</v>
      </c>
      <c r="T730" s="1" t="s">
        <v>724</v>
      </c>
      <c r="U730" s="1" t="s">
        <v>2486</v>
      </c>
      <c r="V730" s="1">
        <v>3.17</v>
      </c>
      <c r="W730" s="1">
        <v>0</v>
      </c>
      <c r="X730" s="1">
        <v>0.09</v>
      </c>
      <c r="Y730" s="1">
        <v>18.73</v>
      </c>
      <c r="Z730" s="1">
        <v>78.009999999999991</v>
      </c>
      <c r="AA730" s="1">
        <v>730</v>
      </c>
      <c r="AB730" s="1">
        <v>898257.03</v>
      </c>
      <c r="AC730" s="1">
        <v>499</v>
      </c>
      <c r="AD730" s="1">
        <v>70073</v>
      </c>
      <c r="AE730" s="1">
        <v>0.7</v>
      </c>
      <c r="AF730" s="1">
        <v>26.84</v>
      </c>
      <c r="AG730" s="1">
        <v>0.13393160000000001</v>
      </c>
      <c r="AH730" s="1">
        <v>-2.59</v>
      </c>
      <c r="AI730" s="1" t="s">
        <v>2486</v>
      </c>
      <c r="AJ730" s="1" t="s">
        <v>3562</v>
      </c>
    </row>
    <row r="731" spans="1:36" x14ac:dyDescent="0.25">
      <c r="A731" s="2" t="s">
        <v>725</v>
      </c>
      <c r="B731" s="3" t="s">
        <v>5589</v>
      </c>
      <c r="C731" s="3">
        <v>11.43</v>
      </c>
      <c r="D731" s="3">
        <v>0.01</v>
      </c>
      <c r="E731" s="3">
        <v>0</v>
      </c>
      <c r="F731" s="1">
        <f>IF(INDEX(董監!D:D,H731)=0,INDEX(董監!C:C,H731),INDEX(董監!D:D,H731))</f>
        <v>17.440000000000001</v>
      </c>
      <c r="G731" s="1">
        <f t="shared" si="44"/>
        <v>71.12</v>
      </c>
      <c r="H731" s="1">
        <f>MATCH(持股比率!A731,董監!A:A,0)</f>
        <v>731</v>
      </c>
      <c r="I731" s="3">
        <v>1031340</v>
      </c>
      <c r="J731" s="3">
        <v>807</v>
      </c>
      <c r="K731" s="28">
        <f t="shared" si="45"/>
        <v>73349</v>
      </c>
      <c r="L731" s="27">
        <f t="shared" si="46"/>
        <v>1.1000000000000001</v>
      </c>
      <c r="M731" s="3">
        <v>121.73</v>
      </c>
      <c r="N731" s="29">
        <f t="shared" si="47"/>
        <v>0.98236109999999999</v>
      </c>
      <c r="O731" s="3">
        <v>10.4</v>
      </c>
      <c r="P731" s="3" t="str">
        <f ca="1">IF(COUNTIF(股期對照!A:A,持股比率!B731)=2,B731&amp;"-m",IF(COUNTIF(股期對照!A:A,持股比率!B731)=1,B731&amp;"-F",B731))</f>
        <v>臺慶科</v>
      </c>
      <c r="Q731" s="3" t="s">
        <v>4771</v>
      </c>
      <c r="T731" s="1" t="s">
        <v>725</v>
      </c>
      <c r="U731" s="1" t="s">
        <v>2487</v>
      </c>
      <c r="V731" s="1">
        <v>11.43</v>
      </c>
      <c r="W731" s="1">
        <v>0.01</v>
      </c>
      <c r="X731" s="1">
        <v>0</v>
      </c>
      <c r="Y731" s="1">
        <v>17.440000000000001</v>
      </c>
      <c r="Z731" s="1">
        <v>71.12</v>
      </c>
      <c r="AA731" s="1">
        <v>731</v>
      </c>
      <c r="AB731" s="1">
        <v>1031340</v>
      </c>
      <c r="AC731" s="1">
        <v>807</v>
      </c>
      <c r="AD731" s="1">
        <v>73349</v>
      </c>
      <c r="AE731" s="1">
        <v>1.1000000000000001</v>
      </c>
      <c r="AF731" s="1">
        <v>121.73</v>
      </c>
      <c r="AG731" s="1">
        <v>0.98236109999999999</v>
      </c>
      <c r="AH731" s="1">
        <v>10.4</v>
      </c>
      <c r="AI731" s="1" t="s">
        <v>2487</v>
      </c>
      <c r="AJ731" s="1" t="s">
        <v>3529</v>
      </c>
    </row>
    <row r="732" spans="1:36" x14ac:dyDescent="0.25">
      <c r="A732" s="2" t="s">
        <v>726</v>
      </c>
      <c r="B732" s="3" t="s">
        <v>4886</v>
      </c>
      <c r="C732" s="3">
        <v>1.17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90.15</v>
      </c>
      <c r="H732" s="1">
        <f>MATCH(持股比率!A732,董監!A:A,0)</f>
        <v>732</v>
      </c>
      <c r="I732" s="3">
        <v>687070.54</v>
      </c>
      <c r="J732" s="3">
        <v>355</v>
      </c>
      <c r="K732" s="28">
        <f t="shared" si="45"/>
        <v>61939</v>
      </c>
      <c r="L732" s="27">
        <f t="shared" si="46"/>
        <v>0.6</v>
      </c>
      <c r="M732" s="3">
        <v>15.25</v>
      </c>
      <c r="N732" s="29">
        <f t="shared" si="47"/>
        <v>5.4137499999999998E-2</v>
      </c>
      <c r="O732" s="3">
        <v>-0.63</v>
      </c>
      <c r="P732" s="3" t="str">
        <f ca="1">IF(COUNTIF(股期對照!A:A,持股比率!B732)=2,B732&amp;"-m",IF(COUNTIF(股期對照!A:A,持股比率!B732)=1,B732&amp;"-F",B732))</f>
        <v>尚立</v>
      </c>
      <c r="Q732" s="3" t="s">
        <v>6662</v>
      </c>
      <c r="T732" s="1" t="s">
        <v>726</v>
      </c>
      <c r="U732" s="1" t="s">
        <v>2488</v>
      </c>
      <c r="V732" s="1">
        <v>1.17</v>
      </c>
      <c r="W732" s="1">
        <v>0</v>
      </c>
      <c r="X732" s="1">
        <v>0</v>
      </c>
      <c r="Y732" s="1">
        <v>8.68</v>
      </c>
      <c r="Z732" s="1">
        <v>90.15</v>
      </c>
      <c r="AA732" s="1">
        <v>732</v>
      </c>
      <c r="AB732" s="1">
        <v>687070.54</v>
      </c>
      <c r="AC732" s="1">
        <v>355</v>
      </c>
      <c r="AD732" s="1">
        <v>61939</v>
      </c>
      <c r="AE732" s="1">
        <v>0.6</v>
      </c>
      <c r="AF732" s="1">
        <v>15.25</v>
      </c>
      <c r="AG732" s="1">
        <v>5.4137499999999998E-2</v>
      </c>
      <c r="AH732" s="1">
        <v>-0.63</v>
      </c>
      <c r="AI732" s="1" t="s">
        <v>2488</v>
      </c>
      <c r="AJ732" s="1" t="s">
        <v>3528</v>
      </c>
    </row>
    <row r="733" spans="1:36" x14ac:dyDescent="0.25">
      <c r="A733" s="2" t="s">
        <v>727</v>
      </c>
      <c r="B733" s="3" t="s">
        <v>5590</v>
      </c>
      <c r="C733" s="3">
        <v>2.15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44"/>
        <v>79.94</v>
      </c>
      <c r="H733" s="1">
        <f>MATCH(持股比率!A733,董監!A:A,0)</f>
        <v>733</v>
      </c>
      <c r="I733" s="3">
        <v>1315458.8</v>
      </c>
      <c r="J733" s="3">
        <v>-3587</v>
      </c>
      <c r="K733" s="28">
        <f t="shared" si="45"/>
        <v>105158</v>
      </c>
      <c r="L733" s="27">
        <f t="shared" si="46"/>
        <v>-3.4</v>
      </c>
      <c r="M733" s="3">
        <v>76.599999999999994</v>
      </c>
      <c r="N733" s="29">
        <f t="shared" si="47"/>
        <v>-2.7476419999999995</v>
      </c>
      <c r="O733" s="3">
        <v>32.950000000000003</v>
      </c>
      <c r="P733" s="3" t="str">
        <f ca="1">IF(COUNTIF(股期對照!A:A,持股比率!B733)=2,B733&amp;"-m",IF(COUNTIF(股期對照!A:A,持股比率!B733)=1,B733&amp;"-F",B733))</f>
        <v>先進光</v>
      </c>
      <c r="Q733" s="3" t="s">
        <v>4778</v>
      </c>
      <c r="T733" s="1" t="s">
        <v>727</v>
      </c>
      <c r="U733" s="1" t="s">
        <v>2489</v>
      </c>
      <c r="V733" s="1">
        <v>2.15</v>
      </c>
      <c r="W733" s="1">
        <v>0</v>
      </c>
      <c r="X733" s="1">
        <v>1.34</v>
      </c>
      <c r="Y733" s="1">
        <v>16.57</v>
      </c>
      <c r="Z733" s="1">
        <v>79.94</v>
      </c>
      <c r="AA733" s="1">
        <v>733</v>
      </c>
      <c r="AB733" s="1">
        <v>1315458.8</v>
      </c>
      <c r="AC733" s="1">
        <v>-3587</v>
      </c>
      <c r="AD733" s="1">
        <v>105158</v>
      </c>
      <c r="AE733" s="1">
        <v>-3.4</v>
      </c>
      <c r="AF733" s="1">
        <v>76.599999999999994</v>
      </c>
      <c r="AG733" s="1">
        <v>-2.7476419999999995</v>
      </c>
      <c r="AH733" s="1">
        <v>32.950000000000003</v>
      </c>
      <c r="AI733" s="1" t="s">
        <v>2489</v>
      </c>
      <c r="AJ733" s="1" t="s">
        <v>3577</v>
      </c>
    </row>
    <row r="734" spans="1:36" x14ac:dyDescent="0.25">
      <c r="A734" s="2" t="s">
        <v>728</v>
      </c>
      <c r="B734" s="3" t="s">
        <v>4654</v>
      </c>
      <c r="C734" s="3">
        <v>4.43</v>
      </c>
      <c r="D734" s="3">
        <v>0</v>
      </c>
      <c r="E734" s="3">
        <v>0.01</v>
      </c>
      <c r="F734" s="1">
        <f>IF(INDEX(董監!D:D,H734)=0,INDEX(董監!C:C,H734),INDEX(董監!D:D,H734))</f>
        <v>8.25</v>
      </c>
      <c r="G734" s="1">
        <f t="shared" si="44"/>
        <v>87.31</v>
      </c>
      <c r="H734" s="1">
        <f>MATCH(持股比率!A734,董監!A:A,0)</f>
        <v>734</v>
      </c>
      <c r="I734" s="3">
        <v>870739.32</v>
      </c>
      <c r="J734" s="3">
        <v>757</v>
      </c>
      <c r="K734" s="28">
        <f t="shared" si="45"/>
        <v>76024</v>
      </c>
      <c r="L734" s="27">
        <f t="shared" si="46"/>
        <v>1</v>
      </c>
      <c r="M734" s="3">
        <v>24.65</v>
      </c>
      <c r="N734" s="29">
        <f t="shared" si="47"/>
        <v>0.1866005</v>
      </c>
      <c r="O734" s="3">
        <v>2.79</v>
      </c>
      <c r="P734" s="3" t="str">
        <f ca="1">IF(COUNTIF(股期對照!A:A,持股比率!B734)=2,B734&amp;"-m",IF(COUNTIF(股期對照!A:A,持股比率!B734)=1,B734&amp;"-F",B734))</f>
        <v>上詮</v>
      </c>
      <c r="Q734" s="3" t="s">
        <v>4764</v>
      </c>
      <c r="T734" s="1" t="s">
        <v>728</v>
      </c>
      <c r="U734" s="1" t="s">
        <v>2490</v>
      </c>
      <c r="V734" s="1">
        <v>4.43</v>
      </c>
      <c r="W734" s="1">
        <v>0</v>
      </c>
      <c r="X734" s="1">
        <v>0.01</v>
      </c>
      <c r="Y734" s="1">
        <v>8.25</v>
      </c>
      <c r="Z734" s="1">
        <v>87.31</v>
      </c>
      <c r="AA734" s="1">
        <v>734</v>
      </c>
      <c r="AB734" s="1">
        <v>870739.32</v>
      </c>
      <c r="AC734" s="1">
        <v>757</v>
      </c>
      <c r="AD734" s="1">
        <v>76024</v>
      </c>
      <c r="AE734" s="1">
        <v>1</v>
      </c>
      <c r="AF734" s="1">
        <v>24.65</v>
      </c>
      <c r="AG734" s="1">
        <v>0.1866005</v>
      </c>
      <c r="AH734" s="1">
        <v>2.79</v>
      </c>
      <c r="AI734" s="1" t="s">
        <v>2490</v>
      </c>
      <c r="AJ734" s="1" t="s">
        <v>3548</v>
      </c>
    </row>
    <row r="735" spans="1:36" x14ac:dyDescent="0.25">
      <c r="A735" s="2" t="s">
        <v>729</v>
      </c>
      <c r="B735" s="3" t="s">
        <v>5591</v>
      </c>
      <c r="C735" s="3">
        <v>2.1800000000000002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90.47</v>
      </c>
      <c r="H735" s="1">
        <f>MATCH(持股比率!A735,董監!A:A,0)</f>
        <v>735</v>
      </c>
      <c r="I735" s="3">
        <v>1721000</v>
      </c>
      <c r="J735" s="3">
        <v>1430</v>
      </c>
      <c r="K735" s="28">
        <f t="shared" si="45"/>
        <v>155699</v>
      </c>
      <c r="L735" s="27">
        <f t="shared" si="46"/>
        <v>0.9</v>
      </c>
      <c r="M735" s="3">
        <v>17.79</v>
      </c>
      <c r="N735" s="29">
        <f t="shared" si="47"/>
        <v>0.25439699999999998</v>
      </c>
      <c r="O735" s="3">
        <v>0.55000000000000004</v>
      </c>
      <c r="P735" s="3" t="str">
        <f ca="1">IF(COUNTIF(股期對照!A:A,持股比率!B735)=2,B735&amp;"-m",IF(COUNTIF(股期對照!A:A,持股比率!B735)=1,B735&amp;"-F",B735))</f>
        <v>典範</v>
      </c>
      <c r="Q735" s="3" t="s">
        <v>6694</v>
      </c>
      <c r="T735" s="1" t="s">
        <v>729</v>
      </c>
      <c r="U735" s="1" t="s">
        <v>2491</v>
      </c>
      <c r="V735" s="1">
        <v>2.1800000000000002</v>
      </c>
      <c r="W735" s="1">
        <v>0.02</v>
      </c>
      <c r="X735" s="1">
        <v>0</v>
      </c>
      <c r="Y735" s="1">
        <v>7.33</v>
      </c>
      <c r="Z735" s="1">
        <v>90.47</v>
      </c>
      <c r="AA735" s="1">
        <v>735</v>
      </c>
      <c r="AB735" s="1">
        <v>1721000</v>
      </c>
      <c r="AC735" s="1">
        <v>1430</v>
      </c>
      <c r="AD735" s="1">
        <v>155699</v>
      </c>
      <c r="AE735" s="1">
        <v>0.9</v>
      </c>
      <c r="AF735" s="1">
        <v>17.79</v>
      </c>
      <c r="AG735" s="1">
        <v>0.25439699999999998</v>
      </c>
      <c r="AH735" s="1">
        <v>0.55000000000000004</v>
      </c>
      <c r="AI735" s="1" t="s">
        <v>2491</v>
      </c>
      <c r="AJ735" s="1" t="s">
        <v>3549</v>
      </c>
    </row>
    <row r="736" spans="1:36" x14ac:dyDescent="0.25">
      <c r="A736" s="2" t="s">
        <v>730</v>
      </c>
      <c r="B736" s="3" t="s">
        <v>5592</v>
      </c>
      <c r="C736" s="3">
        <v>1.01</v>
      </c>
      <c r="D736" s="3">
        <v>0</v>
      </c>
      <c r="E736" s="3">
        <v>4.03</v>
      </c>
      <c r="F736" s="1">
        <f>IF(INDEX(董監!D:D,H736)=0,INDEX(董監!C:C,H736),INDEX(董監!D:D,H736))</f>
        <v>28.47</v>
      </c>
      <c r="G736" s="1">
        <f t="shared" si="44"/>
        <v>66.490000000000009</v>
      </c>
      <c r="H736" s="1">
        <f>MATCH(持股比率!A736,董監!A:A,0)</f>
        <v>736</v>
      </c>
      <c r="I736" s="3">
        <v>432898.01</v>
      </c>
      <c r="J736" s="3">
        <v>355</v>
      </c>
      <c r="K736" s="28">
        <f t="shared" si="45"/>
        <v>28783</v>
      </c>
      <c r="L736" s="27">
        <f t="shared" si="46"/>
        <v>1.2</v>
      </c>
      <c r="M736" s="3">
        <v>78.12</v>
      </c>
      <c r="N736" s="29">
        <f t="shared" si="47"/>
        <v>0.27732600000000002</v>
      </c>
      <c r="O736" s="3">
        <v>0.13</v>
      </c>
      <c r="P736" s="3" t="str">
        <f ca="1">IF(COUNTIF(股期對照!A:A,持股比率!B736)=2,B736&amp;"-m",IF(COUNTIF(股期對照!A:A,持股比率!B736)=1,B736&amp;"-F",B736))</f>
        <v>熱映</v>
      </c>
      <c r="Q736" s="3" t="s">
        <v>6695</v>
      </c>
      <c r="T736" s="1" t="s">
        <v>730</v>
      </c>
      <c r="U736" s="1" t="s">
        <v>2492</v>
      </c>
      <c r="V736" s="1">
        <v>1.01</v>
      </c>
      <c r="W736" s="1">
        <v>0</v>
      </c>
      <c r="X736" s="1">
        <v>4.03</v>
      </c>
      <c r="Y736" s="1">
        <v>28.47</v>
      </c>
      <c r="Z736" s="1">
        <v>66.490000000000009</v>
      </c>
      <c r="AA736" s="1">
        <v>736</v>
      </c>
      <c r="AB736" s="1">
        <v>432898.01</v>
      </c>
      <c r="AC736" s="1">
        <v>355</v>
      </c>
      <c r="AD736" s="1">
        <v>28783</v>
      </c>
      <c r="AE736" s="1">
        <v>1.2</v>
      </c>
      <c r="AF736" s="1">
        <v>78.12</v>
      </c>
      <c r="AG736" s="1">
        <v>0.27732600000000002</v>
      </c>
      <c r="AH736" s="1">
        <v>0.13</v>
      </c>
      <c r="AI736" s="1" t="s">
        <v>2492</v>
      </c>
      <c r="AJ736" s="1" t="s">
        <v>3553</v>
      </c>
    </row>
    <row r="737" spans="1:36" x14ac:dyDescent="0.25">
      <c r="A737" s="2" t="s">
        <v>731</v>
      </c>
      <c r="B737" s="3" t="s">
        <v>5593</v>
      </c>
      <c r="C737" s="3">
        <v>5.49</v>
      </c>
      <c r="D737" s="3">
        <v>1.75</v>
      </c>
      <c r="E737" s="3">
        <v>0.98</v>
      </c>
      <c r="F737" s="1">
        <f>IF(INDEX(董監!D:D,H737)=0,INDEX(董監!C:C,H737),INDEX(董監!D:D,H737))</f>
        <v>41</v>
      </c>
      <c r="G737" s="1">
        <f t="shared" si="44"/>
        <v>50.78</v>
      </c>
      <c r="H737" s="1">
        <f>MATCH(持股比率!A737,董監!A:A,0)</f>
        <v>737</v>
      </c>
      <c r="I737" s="3">
        <v>2713643.16</v>
      </c>
      <c r="J737" s="3">
        <v>3888</v>
      </c>
      <c r="K737" s="28">
        <f t="shared" si="45"/>
        <v>137799</v>
      </c>
      <c r="L737" s="27">
        <f t="shared" si="46"/>
        <v>2.8</v>
      </c>
      <c r="M737" s="3">
        <v>135.46</v>
      </c>
      <c r="N737" s="29">
        <f t="shared" si="47"/>
        <v>5.2666848000000002</v>
      </c>
      <c r="O737" s="3">
        <v>14.07</v>
      </c>
      <c r="P737" s="3" t="str">
        <f ca="1">IF(COUNTIF(股期對照!A:A,持股比率!B737)=2,B737&amp;"-m",IF(COUNTIF(股期對照!A:A,持股比率!B737)=1,B737&amp;"-F",B737))</f>
        <v>精材-F</v>
      </c>
      <c r="Q737" s="3" t="s">
        <v>4772</v>
      </c>
      <c r="T737" s="1" t="s">
        <v>731</v>
      </c>
      <c r="U737" s="1" t="s">
        <v>2493</v>
      </c>
      <c r="V737" s="1">
        <v>5.49</v>
      </c>
      <c r="W737" s="1">
        <v>1.75</v>
      </c>
      <c r="X737" s="1">
        <v>0.98</v>
      </c>
      <c r="Y737" s="1">
        <v>41</v>
      </c>
      <c r="Z737" s="1">
        <v>50.78</v>
      </c>
      <c r="AA737" s="1">
        <v>737</v>
      </c>
      <c r="AB737" s="1">
        <v>2713643.16</v>
      </c>
      <c r="AC737" s="1">
        <v>3888</v>
      </c>
      <c r="AD737" s="1">
        <v>137799</v>
      </c>
      <c r="AE737" s="1">
        <v>2.8</v>
      </c>
      <c r="AF737" s="1">
        <v>135.46</v>
      </c>
      <c r="AG737" s="1">
        <v>5.2666848000000002</v>
      </c>
      <c r="AH737" s="1">
        <v>14.07</v>
      </c>
      <c r="AI737" s="1" t="s">
        <v>4427</v>
      </c>
      <c r="AJ737" s="1" t="s">
        <v>3549</v>
      </c>
    </row>
    <row r="738" spans="1:36" x14ac:dyDescent="0.25">
      <c r="A738" s="2" t="s">
        <v>732</v>
      </c>
      <c r="B738" s="3" t="s">
        <v>5594</v>
      </c>
      <c r="C738" s="3">
        <v>19.61</v>
      </c>
      <c r="D738" s="3">
        <v>0.38</v>
      </c>
      <c r="E738" s="3">
        <v>0.6</v>
      </c>
      <c r="F738" s="1">
        <f>IF(INDEX(董監!D:D,H738)=0,INDEX(董監!C:C,H738),INDEX(董監!D:D,H738))</f>
        <v>14.2</v>
      </c>
      <c r="G738" s="1">
        <f t="shared" si="44"/>
        <v>65.210000000000008</v>
      </c>
      <c r="H738" s="1">
        <f>MATCH(持股比率!A738,董監!A:A,0)</f>
        <v>738</v>
      </c>
      <c r="I738" s="3">
        <v>1920263.46</v>
      </c>
      <c r="J738" s="3">
        <v>1402</v>
      </c>
      <c r="K738" s="28">
        <f t="shared" si="45"/>
        <v>125220</v>
      </c>
      <c r="L738" s="27">
        <f t="shared" si="46"/>
        <v>1.1000000000000001</v>
      </c>
      <c r="M738" s="3">
        <v>105.5</v>
      </c>
      <c r="N738" s="29">
        <f t="shared" si="47"/>
        <v>1.4791099999999999</v>
      </c>
      <c r="O738" s="3">
        <v>5.66</v>
      </c>
      <c r="P738" s="3" t="str">
        <f ca="1">IF(COUNTIF(股期對照!A:A,持股比率!B738)=2,B738&amp;"-m",IF(COUNTIF(股期對照!A:A,持股比率!B738)=1,B738&amp;"-F",B738))</f>
        <v>新日興-F</v>
      </c>
      <c r="Q738" s="3" t="s">
        <v>6543</v>
      </c>
      <c r="T738" s="1" t="s">
        <v>732</v>
      </c>
      <c r="U738" s="1" t="s">
        <v>2494</v>
      </c>
      <c r="V738" s="1">
        <v>19.61</v>
      </c>
      <c r="W738" s="1">
        <v>0.38</v>
      </c>
      <c r="X738" s="1">
        <v>0.6</v>
      </c>
      <c r="Y738" s="1">
        <v>14.2</v>
      </c>
      <c r="Z738" s="1">
        <v>65.210000000000008</v>
      </c>
      <c r="AA738" s="1">
        <v>738</v>
      </c>
      <c r="AB738" s="1">
        <v>1920263.46</v>
      </c>
      <c r="AC738" s="1">
        <v>1402</v>
      </c>
      <c r="AD738" s="1">
        <v>125220</v>
      </c>
      <c r="AE738" s="1">
        <v>1.1000000000000001</v>
      </c>
      <c r="AF738" s="1">
        <v>105.5</v>
      </c>
      <c r="AG738" s="1">
        <v>1.4791099999999999</v>
      </c>
      <c r="AH738" s="1">
        <v>5.66</v>
      </c>
      <c r="AI738" s="1" t="s">
        <v>4428</v>
      </c>
      <c r="AJ738" s="1" t="s">
        <v>3521</v>
      </c>
    </row>
    <row r="739" spans="1:36" x14ac:dyDescent="0.25">
      <c r="A739" s="2" t="s">
        <v>733</v>
      </c>
      <c r="B739" s="3" t="s">
        <v>5595</v>
      </c>
      <c r="C739" s="3">
        <v>1.35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70.210000000000008</v>
      </c>
      <c r="H739" s="1">
        <f>MATCH(持股比率!A739,董監!A:A,0)</f>
        <v>739</v>
      </c>
      <c r="I739" s="3">
        <v>380417.48</v>
      </c>
      <c r="J739" s="3">
        <v>154</v>
      </c>
      <c r="K739" s="28">
        <f t="shared" si="45"/>
        <v>26709</v>
      </c>
      <c r="L739" s="27">
        <f t="shared" si="46"/>
        <v>0.6</v>
      </c>
      <c r="M739" s="3">
        <v>13.17</v>
      </c>
      <c r="N739" s="29">
        <f t="shared" si="47"/>
        <v>2.0281799999999999E-2</v>
      </c>
      <c r="O739" s="3">
        <v>-16.52</v>
      </c>
      <c r="P739" s="3" t="str">
        <f ca="1">IF(COUNTIF(股期對照!A:A,持股比率!B739)=2,B739&amp;"-m",IF(COUNTIF(股期對照!A:A,持股比率!B739)=1,B739&amp;"-F",B739))</f>
        <v>彬台</v>
      </c>
      <c r="Q739" s="3" t="s">
        <v>6552</v>
      </c>
      <c r="T739" s="1" t="s">
        <v>733</v>
      </c>
      <c r="U739" s="1" t="s">
        <v>2495</v>
      </c>
      <c r="V739" s="1">
        <v>1.35</v>
      </c>
      <c r="W739" s="1">
        <v>0.04</v>
      </c>
      <c r="X739" s="1">
        <v>0.16</v>
      </c>
      <c r="Y739" s="1">
        <v>28.24</v>
      </c>
      <c r="Z739" s="1">
        <v>70.210000000000008</v>
      </c>
      <c r="AA739" s="1">
        <v>739</v>
      </c>
      <c r="AB739" s="1">
        <v>380417.48</v>
      </c>
      <c r="AC739" s="1">
        <v>154</v>
      </c>
      <c r="AD739" s="1">
        <v>26709</v>
      </c>
      <c r="AE739" s="1">
        <v>0.6</v>
      </c>
      <c r="AF739" s="1">
        <v>13.17</v>
      </c>
      <c r="AG739" s="1">
        <v>2.0281799999999999E-2</v>
      </c>
      <c r="AH739" s="1">
        <v>-16.52</v>
      </c>
      <c r="AI739" s="1" t="s">
        <v>2495</v>
      </c>
      <c r="AJ739" s="1" t="s">
        <v>3525</v>
      </c>
    </row>
    <row r="740" spans="1:36" x14ac:dyDescent="0.25">
      <c r="A740" s="2" t="s">
        <v>734</v>
      </c>
      <c r="B740" s="3" t="s">
        <v>4655</v>
      </c>
      <c r="C740" s="3">
        <v>4.82</v>
      </c>
      <c r="D740" s="3">
        <v>0</v>
      </c>
      <c r="E740" s="3">
        <v>0.06</v>
      </c>
      <c r="F740" s="1">
        <f>IF(INDEX(董監!D:D,H740)=0,INDEX(董監!C:C,H740),INDEX(董監!D:D,H740))</f>
        <v>54.61</v>
      </c>
      <c r="G740" s="1">
        <f t="shared" si="44"/>
        <v>40.51</v>
      </c>
      <c r="H740" s="1">
        <f>MATCH(持股比率!A740,董監!A:A,0)</f>
        <v>740</v>
      </c>
      <c r="I740" s="3">
        <v>5417184.5999999996</v>
      </c>
      <c r="J740" s="3">
        <v>3292</v>
      </c>
      <c r="K740" s="28">
        <f t="shared" si="45"/>
        <v>219450</v>
      </c>
      <c r="L740" s="27">
        <f t="shared" si="46"/>
        <v>1.5</v>
      </c>
      <c r="M740" s="3">
        <v>26.45</v>
      </c>
      <c r="N740" s="29">
        <f t="shared" si="47"/>
        <v>0.8707339999999999</v>
      </c>
      <c r="O740" s="3">
        <v>-0.54</v>
      </c>
      <c r="P740" s="3" t="str">
        <f ca="1">IF(COUNTIF(股期對照!A:A,持股比率!B740)=2,B740&amp;"-m",IF(COUNTIF(股期對照!A:A,持股比率!B740)=1,B740&amp;"-F",B740))</f>
        <v>明泰-F</v>
      </c>
      <c r="Q740" s="3" t="s">
        <v>4754</v>
      </c>
      <c r="T740" s="1" t="s">
        <v>734</v>
      </c>
      <c r="U740" s="1" t="s">
        <v>2496</v>
      </c>
      <c r="V740" s="1">
        <v>4.82</v>
      </c>
      <c r="W740" s="1">
        <v>0</v>
      </c>
      <c r="X740" s="1">
        <v>0.06</v>
      </c>
      <c r="Y740" s="1">
        <v>54.61</v>
      </c>
      <c r="Z740" s="1">
        <v>40.51</v>
      </c>
      <c r="AA740" s="1">
        <v>740</v>
      </c>
      <c r="AB740" s="1">
        <v>5417184.5999999996</v>
      </c>
      <c r="AC740" s="1">
        <v>3292</v>
      </c>
      <c r="AD740" s="1">
        <v>219450</v>
      </c>
      <c r="AE740" s="1">
        <v>1.5</v>
      </c>
      <c r="AF740" s="1">
        <v>26.45</v>
      </c>
      <c r="AG740" s="1">
        <v>0.8707339999999999</v>
      </c>
      <c r="AH740" s="1">
        <v>-0.54</v>
      </c>
      <c r="AI740" s="1" t="s">
        <v>4429</v>
      </c>
      <c r="AJ740" s="1" t="s">
        <v>3551</v>
      </c>
    </row>
    <row r="741" spans="1:36" x14ac:dyDescent="0.25">
      <c r="A741" s="2" t="s">
        <v>735</v>
      </c>
      <c r="B741" s="3" t="s">
        <v>5596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8.24</v>
      </c>
      <c r="G741" s="1">
        <f t="shared" si="44"/>
        <v>75.03</v>
      </c>
      <c r="H741" s="1">
        <f>MATCH(持股比率!A741,董監!A:A,0)</f>
        <v>741</v>
      </c>
      <c r="I741" s="3">
        <v>700000</v>
      </c>
      <c r="J741" s="3">
        <v>-9</v>
      </c>
      <c r="K741" s="28">
        <f t="shared" si="45"/>
        <v>52521</v>
      </c>
      <c r="L741" s="27">
        <f t="shared" si="46"/>
        <v>0</v>
      </c>
      <c r="M741" s="3">
        <v>4.49</v>
      </c>
      <c r="N741" s="29">
        <f t="shared" si="47"/>
        <v>-4.0410000000000001E-4</v>
      </c>
      <c r="O741" s="3">
        <v>-10</v>
      </c>
      <c r="P741" s="3" t="str">
        <f ca="1">IF(COUNTIF(股期對照!A:A,持股比率!B741)=2,B741&amp;"-m",IF(COUNTIF(股期對照!A:A,持股比率!B741)=1,B741&amp;"-F",B741))</f>
        <v>新世紀</v>
      </c>
      <c r="Q741" s="3" t="s">
        <v>4756</v>
      </c>
      <c r="T741" s="1" t="s">
        <v>735</v>
      </c>
      <c r="U741" s="1" t="s">
        <v>2497</v>
      </c>
      <c r="V741" s="1">
        <v>16.71</v>
      </c>
      <c r="W741" s="1">
        <v>0</v>
      </c>
      <c r="X741" s="1">
        <v>0.02</v>
      </c>
      <c r="Y741" s="1">
        <v>8.24</v>
      </c>
      <c r="Z741" s="1">
        <v>75.03</v>
      </c>
      <c r="AA741" s="1">
        <v>741</v>
      </c>
      <c r="AB741" s="1">
        <v>700000</v>
      </c>
      <c r="AC741" s="1">
        <v>-9</v>
      </c>
      <c r="AD741" s="1">
        <v>52521</v>
      </c>
      <c r="AE741" s="1">
        <v>0</v>
      </c>
      <c r="AF741" s="1">
        <v>4.49</v>
      </c>
      <c r="AG741" s="1">
        <v>-4.0410000000000001E-4</v>
      </c>
      <c r="AH741" s="1">
        <v>-10</v>
      </c>
      <c r="AI741" s="1" t="s">
        <v>2497</v>
      </c>
      <c r="AJ741" s="1" t="s">
        <v>3542</v>
      </c>
    </row>
    <row r="742" spans="1:36" x14ac:dyDescent="0.25">
      <c r="A742" s="2" t="s">
        <v>736</v>
      </c>
      <c r="B742" s="3" t="s">
        <v>5597</v>
      </c>
      <c r="C742" s="3">
        <v>6.24</v>
      </c>
      <c r="D742" s="3">
        <v>0</v>
      </c>
      <c r="E742" s="3">
        <v>0.51</v>
      </c>
      <c r="F742" s="1">
        <f>IF(INDEX(董監!D:D,H742)=0,INDEX(董監!C:C,H742),INDEX(董監!D:D,H742))</f>
        <v>34.869999999999997</v>
      </c>
      <c r="G742" s="1">
        <f t="shared" si="44"/>
        <v>58.38</v>
      </c>
      <c r="H742" s="1">
        <f>MATCH(持股比率!A742,董監!A:A,0)</f>
        <v>742</v>
      </c>
      <c r="I742" s="3">
        <v>740610</v>
      </c>
      <c r="J742" s="3">
        <v>-14</v>
      </c>
      <c r="K742" s="28">
        <f t="shared" si="45"/>
        <v>43237</v>
      </c>
      <c r="L742" s="27">
        <f t="shared" si="46"/>
        <v>0</v>
      </c>
      <c r="M742" s="3">
        <v>74.150000000000006</v>
      </c>
      <c r="N742" s="29">
        <f t="shared" si="47"/>
        <v>-1.0381000000000001E-2</v>
      </c>
      <c r="O742" s="3">
        <v>-0.4</v>
      </c>
      <c r="P742" s="3" t="str">
        <f ca="1">IF(COUNTIF(股期對照!A:A,持股比率!B742)=2,B742&amp;"-m",IF(COUNTIF(股期對照!A:A,持股比率!B742)=1,B742&amp;"-F",B742))</f>
        <v>崇越電</v>
      </c>
      <c r="Q742" s="3" t="s">
        <v>6590</v>
      </c>
      <c r="T742" s="1" t="s">
        <v>736</v>
      </c>
      <c r="U742" s="1" t="s">
        <v>2498</v>
      </c>
      <c r="V742" s="1">
        <v>6.24</v>
      </c>
      <c r="W742" s="1">
        <v>0</v>
      </c>
      <c r="X742" s="1">
        <v>0.51</v>
      </c>
      <c r="Y742" s="1">
        <v>34.869999999999997</v>
      </c>
      <c r="Z742" s="1">
        <v>58.38</v>
      </c>
      <c r="AA742" s="1">
        <v>742</v>
      </c>
      <c r="AB742" s="1">
        <v>740610</v>
      </c>
      <c r="AC742" s="1">
        <v>-14</v>
      </c>
      <c r="AD742" s="1">
        <v>43237</v>
      </c>
      <c r="AE742" s="1">
        <v>0</v>
      </c>
      <c r="AF742" s="1">
        <v>74.150000000000006</v>
      </c>
      <c r="AG742" s="1">
        <v>-1.0381000000000001E-2</v>
      </c>
      <c r="AH742" s="1">
        <v>-0.4</v>
      </c>
      <c r="AI742" s="1" t="s">
        <v>2498</v>
      </c>
      <c r="AJ742" s="1" t="s">
        <v>3545</v>
      </c>
    </row>
    <row r="743" spans="1:36" x14ac:dyDescent="0.25">
      <c r="A743" s="2" t="s">
        <v>737</v>
      </c>
      <c r="B743" s="3" t="s">
        <v>5598</v>
      </c>
      <c r="C743" s="3">
        <v>0.46</v>
      </c>
      <c r="D743" s="3">
        <v>0</v>
      </c>
      <c r="E743" s="3">
        <v>0.01</v>
      </c>
      <c r="F743" s="1">
        <f>IF(INDEX(董監!D:D,H743)=0,INDEX(董監!C:C,H743),INDEX(董監!D:D,H743))</f>
        <v>19.32</v>
      </c>
      <c r="G743" s="1">
        <f t="shared" si="44"/>
        <v>80.210000000000008</v>
      </c>
      <c r="H743" s="1">
        <f>MATCH(持股比率!A743,董監!A:A,0)</f>
        <v>743</v>
      </c>
      <c r="I743" s="3">
        <v>675050.59</v>
      </c>
      <c r="J743" s="3">
        <v>-2</v>
      </c>
      <c r="K743" s="28">
        <f t="shared" si="45"/>
        <v>54146</v>
      </c>
      <c r="L743" s="27">
        <f t="shared" si="46"/>
        <v>0</v>
      </c>
      <c r="M743" s="3">
        <v>15.06</v>
      </c>
      <c r="N743" s="29">
        <f t="shared" si="47"/>
        <v>-3.012E-4</v>
      </c>
      <c r="O743" s="3">
        <v>-7.06</v>
      </c>
      <c r="P743" s="3" t="str">
        <f ca="1">IF(COUNTIF(股期對照!A:A,持股比率!B743)=2,B743&amp;"-m",IF(COUNTIF(股期對照!A:A,持股比率!B743)=1,B743&amp;"-F",B743))</f>
        <v>旭軟</v>
      </c>
      <c r="Q743" s="3" t="s">
        <v>4752</v>
      </c>
      <c r="T743" s="1" t="s">
        <v>737</v>
      </c>
      <c r="U743" s="1" t="s">
        <v>2499</v>
      </c>
      <c r="V743" s="1">
        <v>0.46</v>
      </c>
      <c r="W743" s="1">
        <v>0</v>
      </c>
      <c r="X743" s="1">
        <v>0.01</v>
      </c>
      <c r="Y743" s="1">
        <v>19.32</v>
      </c>
      <c r="Z743" s="1">
        <v>80.210000000000008</v>
      </c>
      <c r="AA743" s="1">
        <v>743</v>
      </c>
      <c r="AB743" s="1">
        <v>675050.59</v>
      </c>
      <c r="AC743" s="1">
        <v>-2</v>
      </c>
      <c r="AD743" s="1">
        <v>54146</v>
      </c>
      <c r="AE743" s="1">
        <v>0</v>
      </c>
      <c r="AF743" s="1">
        <v>15.06</v>
      </c>
      <c r="AG743" s="1">
        <v>-3.012E-4</v>
      </c>
      <c r="AH743" s="1">
        <v>-7.06</v>
      </c>
      <c r="AI743" s="1" t="s">
        <v>2499</v>
      </c>
      <c r="AJ743" s="1" t="s">
        <v>3545</v>
      </c>
    </row>
    <row r="744" spans="1:36" x14ac:dyDescent="0.25">
      <c r="A744" s="2" t="s">
        <v>738</v>
      </c>
      <c r="B744" s="3" t="s">
        <v>5599</v>
      </c>
      <c r="C744" s="3">
        <v>3.52</v>
      </c>
      <c r="D744" s="3">
        <v>0.02</v>
      </c>
      <c r="E744" s="3">
        <v>0</v>
      </c>
      <c r="F744" s="1">
        <f>IF(INDEX(董監!D:D,H744)=0,INDEX(董監!C:C,H744),INDEX(董監!D:D,H744))</f>
        <v>20.99</v>
      </c>
      <c r="G744" s="1">
        <f t="shared" si="44"/>
        <v>75.47</v>
      </c>
      <c r="H744" s="1">
        <f>MATCH(持股比率!A744,董監!A:A,0)</f>
        <v>744</v>
      </c>
      <c r="I744" s="3">
        <v>730476.92</v>
      </c>
      <c r="J744" s="3">
        <v>921</v>
      </c>
      <c r="K744" s="28">
        <f t="shared" si="45"/>
        <v>55129</v>
      </c>
      <c r="L744" s="27">
        <f t="shared" si="46"/>
        <v>1.7</v>
      </c>
      <c r="M744" s="3">
        <v>40.369999999999997</v>
      </c>
      <c r="N744" s="29">
        <f t="shared" si="47"/>
        <v>0.37180769999999996</v>
      </c>
      <c r="O744" s="3">
        <v>0.72</v>
      </c>
      <c r="P744" s="3" t="str">
        <f ca="1">IF(COUNTIF(股期對照!A:A,持股比率!B744)=2,B744&amp;"-m",IF(COUNTIF(股期對照!A:A,持股比率!B744)=1,B744&amp;"-F",B744))</f>
        <v>漢科</v>
      </c>
      <c r="Q744" s="3" t="s">
        <v>6682</v>
      </c>
      <c r="T744" s="1" t="s">
        <v>738</v>
      </c>
      <c r="U744" s="1" t="s">
        <v>2500</v>
      </c>
      <c r="V744" s="1">
        <v>3.52</v>
      </c>
      <c r="W744" s="1">
        <v>0.02</v>
      </c>
      <c r="X744" s="1">
        <v>0</v>
      </c>
      <c r="Y744" s="1">
        <v>20.99</v>
      </c>
      <c r="Z744" s="1">
        <v>75.47</v>
      </c>
      <c r="AA744" s="1">
        <v>744</v>
      </c>
      <c r="AB744" s="1">
        <v>730476.92</v>
      </c>
      <c r="AC744" s="1">
        <v>921</v>
      </c>
      <c r="AD744" s="1">
        <v>55129</v>
      </c>
      <c r="AE744" s="1">
        <v>1.7</v>
      </c>
      <c r="AF744" s="1">
        <v>40.369999999999997</v>
      </c>
      <c r="AG744" s="1">
        <v>0.37180769999999996</v>
      </c>
      <c r="AH744" s="1">
        <v>0.72</v>
      </c>
      <c r="AI744" s="1" t="s">
        <v>2500</v>
      </c>
      <c r="AJ744" s="1" t="s">
        <v>3559</v>
      </c>
    </row>
    <row r="745" spans="1:36" x14ac:dyDescent="0.25">
      <c r="A745" s="2" t="s">
        <v>739</v>
      </c>
      <c r="B745" s="3" t="s">
        <v>5600</v>
      </c>
      <c r="C745" s="3">
        <v>21.08</v>
      </c>
      <c r="D745" s="3">
        <v>0.6</v>
      </c>
      <c r="E745" s="3">
        <v>6.08</v>
      </c>
      <c r="F745" s="1">
        <f>IF(INDEX(董監!D:D,H745)=0,INDEX(董監!C:C,H745),INDEX(董監!D:D,H745))</f>
        <v>10.68</v>
      </c>
      <c r="G745" s="1">
        <f t="shared" si="44"/>
        <v>61.56</v>
      </c>
      <c r="H745" s="1">
        <f>MATCH(持股比率!A745,董監!A:A,0)</f>
        <v>745</v>
      </c>
      <c r="I745" s="3">
        <v>1118820.6299999999</v>
      </c>
      <c r="J745" s="3">
        <v>3192</v>
      </c>
      <c r="K745" s="28">
        <f t="shared" si="45"/>
        <v>68875</v>
      </c>
      <c r="L745" s="27">
        <f t="shared" si="46"/>
        <v>4.5999999999999996</v>
      </c>
      <c r="M745" s="3">
        <v>423.5</v>
      </c>
      <c r="N745" s="29">
        <f t="shared" si="47"/>
        <v>13.51812</v>
      </c>
      <c r="O745" s="3">
        <v>3.74</v>
      </c>
      <c r="P745" s="3" t="str">
        <f ca="1">IF(COUNTIF(股期對照!A:A,持股比率!B745)=2,B745&amp;"-m",IF(COUNTIF(股期對照!A:A,持股比率!B745)=1,B745&amp;"-F",B745))</f>
        <v>玉晶光-m</v>
      </c>
      <c r="Q745" s="3" t="s">
        <v>6696</v>
      </c>
      <c r="T745" s="1" t="s">
        <v>739</v>
      </c>
      <c r="U745" s="1" t="s">
        <v>2501</v>
      </c>
      <c r="V745" s="1">
        <v>21.08</v>
      </c>
      <c r="W745" s="1">
        <v>0.6</v>
      </c>
      <c r="X745" s="1">
        <v>6.08</v>
      </c>
      <c r="Y745" s="1">
        <v>10.68</v>
      </c>
      <c r="Z745" s="1">
        <v>61.56</v>
      </c>
      <c r="AA745" s="1">
        <v>745</v>
      </c>
      <c r="AB745" s="1">
        <v>1118820.6299999999</v>
      </c>
      <c r="AC745" s="1">
        <v>3192</v>
      </c>
      <c r="AD745" s="1">
        <v>68875</v>
      </c>
      <c r="AE745" s="1">
        <v>4.5999999999999996</v>
      </c>
      <c r="AF745" s="1">
        <v>423.5</v>
      </c>
      <c r="AG745" s="1">
        <v>13.51812</v>
      </c>
      <c r="AH745" s="1">
        <v>3.74</v>
      </c>
      <c r="AI745" s="1" t="s">
        <v>4430</v>
      </c>
      <c r="AJ745" s="1" t="s">
        <v>3577</v>
      </c>
    </row>
    <row r="746" spans="1:36" x14ac:dyDescent="0.25">
      <c r="A746" s="2" t="s">
        <v>740</v>
      </c>
      <c r="B746" s="3" t="s">
        <v>5601</v>
      </c>
      <c r="C746" s="3">
        <v>26.07</v>
      </c>
      <c r="D746" s="3">
        <v>1.37</v>
      </c>
      <c r="E746" s="3">
        <v>0.36</v>
      </c>
      <c r="F746" s="1">
        <f>IF(INDEX(董監!D:D,H746)=0,INDEX(董監!C:C,H746),INDEX(董監!D:D,H746))</f>
        <v>8.0500000000000007</v>
      </c>
      <c r="G746" s="1">
        <f t="shared" si="44"/>
        <v>64.150000000000006</v>
      </c>
      <c r="H746" s="1">
        <f>MATCH(持股比率!A746,董監!A:A,0)</f>
        <v>746</v>
      </c>
      <c r="I746" s="3">
        <v>874690.55</v>
      </c>
      <c r="J746" s="3">
        <v>1832</v>
      </c>
      <c r="K746" s="28">
        <f t="shared" si="45"/>
        <v>56111</v>
      </c>
      <c r="L746" s="27">
        <f t="shared" si="46"/>
        <v>3.3</v>
      </c>
      <c r="M746" s="3">
        <v>213.85</v>
      </c>
      <c r="N746" s="29">
        <f t="shared" si="47"/>
        <v>3.917732</v>
      </c>
      <c r="O746" s="3">
        <v>10.1</v>
      </c>
      <c r="P746" s="3" t="str">
        <f ca="1">IF(COUNTIF(股期對照!A:A,持股比率!B746)=2,B746&amp;"-m",IF(COUNTIF(股期對照!A:A,持股比率!B746)=1,B746&amp;"-F",B746))</f>
        <v>京鼎</v>
      </c>
      <c r="Q746" s="3" t="s">
        <v>4762</v>
      </c>
      <c r="T746" s="1" t="s">
        <v>740</v>
      </c>
      <c r="U746" s="1" t="s">
        <v>2502</v>
      </c>
      <c r="V746" s="1">
        <v>26.07</v>
      </c>
      <c r="W746" s="1">
        <v>1.37</v>
      </c>
      <c r="X746" s="1">
        <v>0.36</v>
      </c>
      <c r="Y746" s="1">
        <v>8.0500000000000007</v>
      </c>
      <c r="Z746" s="1">
        <v>64.150000000000006</v>
      </c>
      <c r="AA746" s="1">
        <v>746</v>
      </c>
      <c r="AB746" s="1">
        <v>874690.55</v>
      </c>
      <c r="AC746" s="1">
        <v>1832</v>
      </c>
      <c r="AD746" s="1">
        <v>56111</v>
      </c>
      <c r="AE746" s="1">
        <v>3.3</v>
      </c>
      <c r="AF746" s="1">
        <v>213.85</v>
      </c>
      <c r="AG746" s="1">
        <v>3.917732</v>
      </c>
      <c r="AH746" s="1">
        <v>10.1</v>
      </c>
      <c r="AI746" s="1" t="s">
        <v>2502</v>
      </c>
      <c r="AJ746" s="1" t="s">
        <v>3559</v>
      </c>
    </row>
    <row r="747" spans="1:36" x14ac:dyDescent="0.25">
      <c r="A747" s="2" t="s">
        <v>741</v>
      </c>
      <c r="B747" s="3" t="s">
        <v>5602</v>
      </c>
      <c r="C747" s="3">
        <v>1.77</v>
      </c>
      <c r="D747" s="3">
        <v>0.14000000000000001</v>
      </c>
      <c r="E747" s="3">
        <v>0.54</v>
      </c>
      <c r="F747" s="1">
        <f>IF(INDEX(董監!D:D,H747)=0,INDEX(董監!C:C,H747),INDEX(董監!D:D,H747))</f>
        <v>46.56</v>
      </c>
      <c r="G747" s="1">
        <f t="shared" si="44"/>
        <v>50.989999999999995</v>
      </c>
      <c r="H747" s="1">
        <f>MATCH(持股比率!A747,董監!A:A,0)</f>
        <v>747</v>
      </c>
      <c r="I747" s="3">
        <v>724759.47</v>
      </c>
      <c r="J747" s="3">
        <v>-291</v>
      </c>
      <c r="K747" s="28">
        <f t="shared" si="45"/>
        <v>36955</v>
      </c>
      <c r="L747" s="27">
        <f t="shared" si="46"/>
        <v>-0.8</v>
      </c>
      <c r="M747" s="3">
        <v>71.72</v>
      </c>
      <c r="N747" s="29">
        <f t="shared" si="47"/>
        <v>-0.20870520000000001</v>
      </c>
      <c r="O747" s="3">
        <v>-2.5099999999999998</v>
      </c>
      <c r="P747" s="3" t="str">
        <f ca="1">IF(COUNTIF(股期對照!A:A,持股比率!B747)=2,B747&amp;"-m",IF(COUNTIF(股期對照!A:A,持股比率!B747)=1,B747&amp;"-F",B747))</f>
        <v>融程電</v>
      </c>
      <c r="Q747" s="3" t="s">
        <v>6697</v>
      </c>
      <c r="T747" s="1" t="s">
        <v>741</v>
      </c>
      <c r="U747" s="1" t="s">
        <v>2503</v>
      </c>
      <c r="V747" s="1">
        <v>1.77</v>
      </c>
      <c r="W747" s="1">
        <v>0.14000000000000001</v>
      </c>
      <c r="X747" s="1">
        <v>0.54</v>
      </c>
      <c r="Y747" s="1">
        <v>46.56</v>
      </c>
      <c r="Z747" s="1">
        <v>50.989999999999995</v>
      </c>
      <c r="AA747" s="1">
        <v>747</v>
      </c>
      <c r="AB747" s="1">
        <v>724759.47</v>
      </c>
      <c r="AC747" s="1">
        <v>-291</v>
      </c>
      <c r="AD747" s="1">
        <v>36955</v>
      </c>
      <c r="AE747" s="1">
        <v>-0.8</v>
      </c>
      <c r="AF747" s="1">
        <v>71.72</v>
      </c>
      <c r="AG747" s="1">
        <v>-0.20870520000000001</v>
      </c>
      <c r="AH747" s="1">
        <v>-2.5099999999999998</v>
      </c>
      <c r="AI747" s="1" t="s">
        <v>2503</v>
      </c>
      <c r="AJ747" s="1" t="s">
        <v>3579</v>
      </c>
    </row>
    <row r="748" spans="1:36" x14ac:dyDescent="0.25">
      <c r="A748" s="2" t="s">
        <v>742</v>
      </c>
      <c r="B748" s="3" t="s">
        <v>5603</v>
      </c>
      <c r="C748" s="3">
        <v>7.73</v>
      </c>
      <c r="D748" s="3">
        <v>0</v>
      </c>
      <c r="E748" s="3">
        <v>0.16</v>
      </c>
      <c r="F748" s="1">
        <f>IF(INDEX(董監!D:D,H748)=0,INDEX(董監!C:C,H748),INDEX(董監!D:D,H748))</f>
        <v>18.100000000000001</v>
      </c>
      <c r="G748" s="1">
        <f t="shared" si="44"/>
        <v>74.009999999999991</v>
      </c>
      <c r="H748" s="1">
        <f>MATCH(持股比率!A748,董監!A:A,0)</f>
        <v>748</v>
      </c>
      <c r="I748" s="3">
        <v>1204804.17</v>
      </c>
      <c r="J748" s="3">
        <v>2129</v>
      </c>
      <c r="K748" s="28">
        <f t="shared" si="45"/>
        <v>89168</v>
      </c>
      <c r="L748" s="27">
        <f t="shared" si="46"/>
        <v>2.4</v>
      </c>
      <c r="M748" s="3">
        <v>17.7</v>
      </c>
      <c r="N748" s="29">
        <f t="shared" si="47"/>
        <v>0.37683299999999997</v>
      </c>
      <c r="O748" s="3">
        <v>5.19</v>
      </c>
      <c r="P748" s="3" t="str">
        <f ca="1">IF(COUNTIF(股期對照!A:A,持股比率!B748)=2,B748&amp;"-m",IF(COUNTIF(股期對照!A:A,持股比率!B748)=1,B748&amp;"-F",B748))</f>
        <v>譁裕</v>
      </c>
      <c r="Q748" s="3" t="s">
        <v>4754</v>
      </c>
      <c r="T748" s="1" t="s">
        <v>742</v>
      </c>
      <c r="U748" s="1" t="s">
        <v>2504</v>
      </c>
      <c r="V748" s="1">
        <v>7.73</v>
      </c>
      <c r="W748" s="1">
        <v>0</v>
      </c>
      <c r="X748" s="1">
        <v>0.16</v>
      </c>
      <c r="Y748" s="1">
        <v>18.100000000000001</v>
      </c>
      <c r="Z748" s="1">
        <v>74.009999999999991</v>
      </c>
      <c r="AA748" s="1">
        <v>748</v>
      </c>
      <c r="AB748" s="1">
        <v>1204804.17</v>
      </c>
      <c r="AC748" s="1">
        <v>2129</v>
      </c>
      <c r="AD748" s="1">
        <v>89168</v>
      </c>
      <c r="AE748" s="1">
        <v>2.4</v>
      </c>
      <c r="AF748" s="1">
        <v>17.7</v>
      </c>
      <c r="AG748" s="1">
        <v>0.37683299999999997</v>
      </c>
      <c r="AH748" s="1">
        <v>5.19</v>
      </c>
      <c r="AI748" s="1" t="s">
        <v>2504</v>
      </c>
      <c r="AJ748" s="1" t="s">
        <v>3551</v>
      </c>
    </row>
    <row r="749" spans="1:36" x14ac:dyDescent="0.25">
      <c r="A749" s="2" t="s">
        <v>743</v>
      </c>
      <c r="B749" s="3" t="s">
        <v>4656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3">
        <v>-1</v>
      </c>
      <c r="K749" s="28">
        <f t="shared" si="45"/>
        <v>12928</v>
      </c>
      <c r="L749" s="27">
        <f t="shared" si="46"/>
        <v>0</v>
      </c>
      <c r="M749" s="3">
        <v>38.42</v>
      </c>
      <c r="N749" s="29">
        <f t="shared" si="47"/>
        <v>-3.8420000000000001E-4</v>
      </c>
      <c r="O749" s="3">
        <v>-2.5099999999999998</v>
      </c>
      <c r="P749" s="3" t="str">
        <f ca="1">IF(COUNTIF(股期對照!A:A,持股比率!B749)=2,B749&amp;"-m",IF(COUNTIF(股期對照!A:A,持股比率!B749)=1,B749&amp;"-F",B749))</f>
        <v>台興</v>
      </c>
      <c r="Q749" s="3" t="s">
        <v>6698</v>
      </c>
      <c r="T749" s="1" t="s">
        <v>743</v>
      </c>
      <c r="U749" s="1" t="s">
        <v>2505</v>
      </c>
      <c r="V749" s="1">
        <v>0.28000000000000003</v>
      </c>
      <c r="W749" s="1">
        <v>0.33</v>
      </c>
      <c r="X749" s="1">
        <v>0</v>
      </c>
      <c r="Y749" s="1">
        <v>50.42</v>
      </c>
      <c r="Z749" s="1">
        <v>48.97</v>
      </c>
      <c r="AA749" s="1">
        <v>749</v>
      </c>
      <c r="AB749" s="1">
        <v>264000</v>
      </c>
      <c r="AC749" s="1">
        <v>-1</v>
      </c>
      <c r="AD749" s="1">
        <v>12928</v>
      </c>
      <c r="AE749" s="1">
        <v>0</v>
      </c>
      <c r="AF749" s="1">
        <v>38.42</v>
      </c>
      <c r="AG749" s="1">
        <v>-3.8420000000000001E-4</v>
      </c>
      <c r="AH749" s="1">
        <v>-2.5099999999999998</v>
      </c>
      <c r="AI749" s="1" t="s">
        <v>2505</v>
      </c>
      <c r="AJ749" s="1" t="s">
        <v>3516</v>
      </c>
    </row>
    <row r="750" spans="1:36" x14ac:dyDescent="0.25">
      <c r="A750" s="2" t="s">
        <v>744</v>
      </c>
      <c r="B750" s="3" t="s">
        <v>4887</v>
      </c>
      <c r="C750" s="3">
        <v>6.01</v>
      </c>
      <c r="D750" s="3">
        <v>0</v>
      </c>
      <c r="E750" s="3">
        <v>0.03</v>
      </c>
      <c r="F750" s="1">
        <f>IF(INDEX(董監!D:D,H750)=0,INDEX(董監!C:C,H750),INDEX(董監!D:D,H750))</f>
        <v>18.39</v>
      </c>
      <c r="G750" s="1">
        <f t="shared" si="44"/>
        <v>75.569999999999993</v>
      </c>
      <c r="H750" s="1">
        <f>MATCH(持股比率!A750,董監!A:A,0)</f>
        <v>750</v>
      </c>
      <c r="I750" s="3">
        <v>665860</v>
      </c>
      <c r="J750" s="3">
        <v>-23</v>
      </c>
      <c r="K750" s="28">
        <f t="shared" si="45"/>
        <v>50319</v>
      </c>
      <c r="L750" s="27">
        <f t="shared" si="46"/>
        <v>0</v>
      </c>
      <c r="M750" s="3">
        <v>12.74</v>
      </c>
      <c r="N750" s="29">
        <f t="shared" si="47"/>
        <v>-2.9302E-3</v>
      </c>
      <c r="O750" s="3">
        <v>-6.81</v>
      </c>
      <c r="P750" s="3" t="str">
        <f ca="1">IF(COUNTIF(股期對照!A:A,持股比率!B750)=2,B750&amp;"-m",IF(COUNTIF(股期對照!A:A,持股比率!B750)=1,B750&amp;"-F",B750))</f>
        <v>台端</v>
      </c>
      <c r="Q750" s="3" t="s">
        <v>4771</v>
      </c>
      <c r="T750" s="1" t="s">
        <v>744</v>
      </c>
      <c r="U750" s="1" t="s">
        <v>2506</v>
      </c>
      <c r="V750" s="1">
        <v>6.01</v>
      </c>
      <c r="W750" s="1">
        <v>0</v>
      </c>
      <c r="X750" s="1">
        <v>0.03</v>
      </c>
      <c r="Y750" s="1">
        <v>18.39</v>
      </c>
      <c r="Z750" s="1">
        <v>75.569999999999993</v>
      </c>
      <c r="AA750" s="1">
        <v>750</v>
      </c>
      <c r="AB750" s="1">
        <v>665860</v>
      </c>
      <c r="AC750" s="1">
        <v>-23</v>
      </c>
      <c r="AD750" s="1">
        <v>50319</v>
      </c>
      <c r="AE750" s="1">
        <v>0</v>
      </c>
      <c r="AF750" s="1">
        <v>12.74</v>
      </c>
      <c r="AG750" s="1">
        <v>-2.9302E-3</v>
      </c>
      <c r="AH750" s="1">
        <v>-6.81</v>
      </c>
      <c r="AI750" s="1" t="s">
        <v>2506</v>
      </c>
      <c r="AJ750" s="1" t="s">
        <v>3529</v>
      </c>
    </row>
    <row r="751" spans="1:36" x14ac:dyDescent="0.25">
      <c r="A751" s="2" t="s">
        <v>745</v>
      </c>
      <c r="B751" s="3" t="s">
        <v>5604</v>
      </c>
      <c r="C751" s="3">
        <v>0.1</v>
      </c>
      <c r="D751" s="3">
        <v>0</v>
      </c>
      <c r="E751" s="3">
        <v>0</v>
      </c>
      <c r="F751" s="1">
        <f>IF(INDEX(董監!D:D,H751)=0,INDEX(董監!C:C,H751),INDEX(董監!D:D,H751))</f>
        <v>23.29</v>
      </c>
      <c r="G751" s="1">
        <f t="shared" si="44"/>
        <v>76.61</v>
      </c>
      <c r="H751" s="1">
        <f>MATCH(持股比率!A751,董監!A:A,0)</f>
        <v>751</v>
      </c>
      <c r="I751" s="3">
        <v>227000</v>
      </c>
      <c r="J751" s="3">
        <v>-6</v>
      </c>
      <c r="K751" s="28">
        <f t="shared" si="45"/>
        <v>17390</v>
      </c>
      <c r="L751" s="27">
        <f t="shared" si="46"/>
        <v>0</v>
      </c>
      <c r="M751" s="3">
        <v>13.58</v>
      </c>
      <c r="N751" s="29">
        <f t="shared" si="47"/>
        <v>-8.1480000000000007E-4</v>
      </c>
      <c r="O751" s="3">
        <v>-2.56</v>
      </c>
      <c r="P751" s="3" t="str">
        <f ca="1">IF(COUNTIF(股期對照!A:A,持股比率!B751)=2,B751&amp;"-m",IF(COUNTIF(股期對照!A:A,持股比率!B751)=1,B751&amp;"-F",B751))</f>
        <v>哲固</v>
      </c>
      <c r="Q751" s="3" t="s">
        <v>6691</v>
      </c>
      <c r="T751" s="1" t="s">
        <v>745</v>
      </c>
      <c r="U751" s="1" t="s">
        <v>2507</v>
      </c>
      <c r="V751" s="1">
        <v>0.1</v>
      </c>
      <c r="W751" s="1">
        <v>0</v>
      </c>
      <c r="X751" s="1">
        <v>0</v>
      </c>
      <c r="Y751" s="1">
        <v>23.29</v>
      </c>
      <c r="Z751" s="1">
        <v>76.61</v>
      </c>
      <c r="AA751" s="1">
        <v>751</v>
      </c>
      <c r="AB751" s="1">
        <v>227000</v>
      </c>
      <c r="AC751" s="1">
        <v>-6</v>
      </c>
      <c r="AD751" s="1">
        <v>17390</v>
      </c>
      <c r="AE751" s="1">
        <v>0</v>
      </c>
      <c r="AF751" s="1">
        <v>13.58</v>
      </c>
      <c r="AG751" s="1">
        <v>-8.1480000000000007E-4</v>
      </c>
      <c r="AH751" s="1">
        <v>-2.56</v>
      </c>
      <c r="AI751" s="1" t="s">
        <v>2507</v>
      </c>
      <c r="AJ751" s="1" t="s">
        <v>3562</v>
      </c>
    </row>
    <row r="752" spans="1:36" x14ac:dyDescent="0.25">
      <c r="A752" s="2" t="s">
        <v>746</v>
      </c>
      <c r="B752" s="3" t="s">
        <v>5605</v>
      </c>
      <c r="C752" s="3">
        <v>11.12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81.11</v>
      </c>
      <c r="H752" s="1">
        <f>MATCH(持股比率!A752,董監!A:A,0)</f>
        <v>752</v>
      </c>
      <c r="I752" s="3">
        <v>1445480</v>
      </c>
      <c r="J752" s="3">
        <v>1112</v>
      </c>
      <c r="K752" s="28">
        <f t="shared" si="45"/>
        <v>117243</v>
      </c>
      <c r="L752" s="27">
        <f t="shared" si="46"/>
        <v>0.9</v>
      </c>
      <c r="M752" s="3">
        <v>27.99</v>
      </c>
      <c r="N752" s="29">
        <f t="shared" si="47"/>
        <v>0.31124879999999999</v>
      </c>
      <c r="O752" s="3">
        <v>9.09</v>
      </c>
      <c r="P752" s="3" t="str">
        <f ca="1">IF(COUNTIF(股期對照!A:A,持股比率!B752)=2,B752&amp;"-m",IF(COUNTIF(股期對照!A:A,持股比率!B752)=1,B752&amp;"-F",B752))</f>
        <v>榮創</v>
      </c>
      <c r="Q752" s="3" t="s">
        <v>6616</v>
      </c>
      <c r="T752" s="1" t="s">
        <v>746</v>
      </c>
      <c r="U752" s="1" t="s">
        <v>2508</v>
      </c>
      <c r="V752" s="1">
        <v>11.12</v>
      </c>
      <c r="W752" s="1">
        <v>0.01</v>
      </c>
      <c r="X752" s="1">
        <v>0.24</v>
      </c>
      <c r="Y752" s="1">
        <v>7.52</v>
      </c>
      <c r="Z752" s="1">
        <v>81.11</v>
      </c>
      <c r="AA752" s="1">
        <v>752</v>
      </c>
      <c r="AB752" s="1">
        <v>1445480</v>
      </c>
      <c r="AC752" s="1">
        <v>1112</v>
      </c>
      <c r="AD752" s="1">
        <v>117243</v>
      </c>
      <c r="AE752" s="1">
        <v>0.9</v>
      </c>
      <c r="AF752" s="1">
        <v>27.99</v>
      </c>
      <c r="AG752" s="1">
        <v>0.31124879999999999</v>
      </c>
      <c r="AH752" s="1">
        <v>9.09</v>
      </c>
      <c r="AI752" s="1" t="s">
        <v>2508</v>
      </c>
      <c r="AJ752" s="1" t="s">
        <v>3542</v>
      </c>
    </row>
    <row r="753" spans="1:36" x14ac:dyDescent="0.25">
      <c r="A753" s="2" t="s">
        <v>747</v>
      </c>
      <c r="B753" s="3" t="s">
        <v>5606</v>
      </c>
      <c r="C753" s="3">
        <v>5.62</v>
      </c>
      <c r="D753" s="3">
        <v>0.43</v>
      </c>
      <c r="E753" s="3">
        <v>3.16</v>
      </c>
      <c r="F753" s="1">
        <f>IF(INDEX(董監!D:D,H753)=0,INDEX(董監!C:C,H753),INDEX(董監!D:D,H753))</f>
        <v>44.57</v>
      </c>
      <c r="G753" s="1">
        <f t="shared" si="44"/>
        <v>46.22</v>
      </c>
      <c r="H753" s="1">
        <f>MATCH(持股比率!A753,董監!A:A,0)</f>
        <v>753</v>
      </c>
      <c r="I753" s="3">
        <v>471658.15</v>
      </c>
      <c r="J753" s="3">
        <v>534</v>
      </c>
      <c r="K753" s="28">
        <f t="shared" si="45"/>
        <v>21800</v>
      </c>
      <c r="L753" s="27">
        <f t="shared" si="46"/>
        <v>2.4</v>
      </c>
      <c r="M753" s="3">
        <v>69.319999999999993</v>
      </c>
      <c r="N753" s="29">
        <f t="shared" si="47"/>
        <v>0.37016879999999996</v>
      </c>
      <c r="O753" s="3">
        <v>4.54</v>
      </c>
      <c r="P753" s="3" t="str">
        <f ca="1">IF(COUNTIF(股期對照!A:A,持股比率!B753)=2,B753&amp;"-m",IF(COUNTIF(股期對照!A:A,持股比率!B753)=1,B753&amp;"-F",B753))</f>
        <v>類比科</v>
      </c>
      <c r="Q753" s="3" t="s">
        <v>6683</v>
      </c>
      <c r="T753" s="1" t="s">
        <v>747</v>
      </c>
      <c r="U753" s="1" t="s">
        <v>2509</v>
      </c>
      <c r="V753" s="1">
        <v>5.62</v>
      </c>
      <c r="W753" s="1">
        <v>0.43</v>
      </c>
      <c r="X753" s="1">
        <v>3.16</v>
      </c>
      <c r="Y753" s="1">
        <v>44.57</v>
      </c>
      <c r="Z753" s="1">
        <v>46.22</v>
      </c>
      <c r="AA753" s="1">
        <v>753</v>
      </c>
      <c r="AB753" s="1">
        <v>471658.15</v>
      </c>
      <c r="AC753" s="1">
        <v>534</v>
      </c>
      <c r="AD753" s="1">
        <v>21800</v>
      </c>
      <c r="AE753" s="1">
        <v>2.4</v>
      </c>
      <c r="AF753" s="1">
        <v>69.319999999999993</v>
      </c>
      <c r="AG753" s="1">
        <v>0.37016879999999996</v>
      </c>
      <c r="AH753" s="1">
        <v>4.54</v>
      </c>
      <c r="AI753" s="1" t="s">
        <v>2509</v>
      </c>
      <c r="AJ753" s="1" t="s">
        <v>3560</v>
      </c>
    </row>
    <row r="754" spans="1:36" x14ac:dyDescent="0.25">
      <c r="A754" s="2" t="s">
        <v>748</v>
      </c>
      <c r="B754" s="3" t="s">
        <v>5607</v>
      </c>
      <c r="C754" s="3">
        <v>2.85</v>
      </c>
      <c r="D754" s="3">
        <v>0</v>
      </c>
      <c r="E754" s="3">
        <v>0.25</v>
      </c>
      <c r="F754" s="1">
        <f>IF(INDEX(董監!D:D,H754)=0,INDEX(董監!C:C,H754),INDEX(董監!D:D,H754))</f>
        <v>13</v>
      </c>
      <c r="G754" s="1">
        <f t="shared" si="44"/>
        <v>83.9</v>
      </c>
      <c r="H754" s="1">
        <f>MATCH(持股比率!A754,董監!A:A,0)</f>
        <v>754</v>
      </c>
      <c r="I754" s="3">
        <v>400399.2</v>
      </c>
      <c r="J754" s="3">
        <v>252</v>
      </c>
      <c r="K754" s="28">
        <f t="shared" si="45"/>
        <v>33593</v>
      </c>
      <c r="L754" s="27">
        <f t="shared" si="46"/>
        <v>0.8</v>
      </c>
      <c r="M754" s="3">
        <v>32.67</v>
      </c>
      <c r="N754" s="29">
        <f t="shared" si="47"/>
        <v>8.2328399999999996E-2</v>
      </c>
      <c r="O754" s="3">
        <v>3.28</v>
      </c>
      <c r="P754" s="3" t="str">
        <f ca="1">IF(COUNTIF(股期對照!A:A,持股比率!B754)=2,B754&amp;"-m",IF(COUNTIF(股期對照!A:A,持股比率!B754)=1,B754&amp;"-F",B754))</f>
        <v>聯一光</v>
      </c>
      <c r="Q754" s="3" t="s">
        <v>4756</v>
      </c>
      <c r="T754" s="1" t="s">
        <v>748</v>
      </c>
      <c r="U754" s="1" t="s">
        <v>2510</v>
      </c>
      <c r="V754" s="1">
        <v>2.85</v>
      </c>
      <c r="W754" s="1">
        <v>0</v>
      </c>
      <c r="X754" s="1">
        <v>0.25</v>
      </c>
      <c r="Y754" s="1">
        <v>13</v>
      </c>
      <c r="Z754" s="1">
        <v>83.9</v>
      </c>
      <c r="AA754" s="1">
        <v>754</v>
      </c>
      <c r="AB754" s="1">
        <v>400399.2</v>
      </c>
      <c r="AC754" s="1">
        <v>252</v>
      </c>
      <c r="AD754" s="1">
        <v>33593</v>
      </c>
      <c r="AE754" s="1">
        <v>0.8</v>
      </c>
      <c r="AF754" s="1">
        <v>32.67</v>
      </c>
      <c r="AG754" s="1">
        <v>8.2328399999999996E-2</v>
      </c>
      <c r="AH754" s="1">
        <v>3.28</v>
      </c>
      <c r="AI754" s="1" t="s">
        <v>2510</v>
      </c>
      <c r="AJ754" s="1" t="s">
        <v>3542</v>
      </c>
    </row>
    <row r="755" spans="1:36" x14ac:dyDescent="0.25">
      <c r="A755" s="2" t="s">
        <v>749</v>
      </c>
      <c r="B755" s="3" t="s">
        <v>5608</v>
      </c>
      <c r="C755" s="3">
        <v>31.84</v>
      </c>
      <c r="D755" s="3">
        <v>1.88</v>
      </c>
      <c r="E755" s="3">
        <v>3.56</v>
      </c>
      <c r="F755" s="1">
        <f>IF(INDEX(董監!D:D,H755)=0,INDEX(董監!C:C,H755),INDEX(董監!D:D,H755))</f>
        <v>34.840000000000003</v>
      </c>
      <c r="G755" s="1">
        <f t="shared" si="44"/>
        <v>27.879999999999995</v>
      </c>
      <c r="H755" s="1">
        <f>MATCH(持股比率!A755,董監!A:A,0)</f>
        <v>755</v>
      </c>
      <c r="I755" s="3">
        <v>1340119.1100000001</v>
      </c>
      <c r="J755" s="3">
        <v>1414</v>
      </c>
      <c r="K755" s="28">
        <f t="shared" si="45"/>
        <v>37363</v>
      </c>
      <c r="L755" s="27">
        <f t="shared" si="46"/>
        <v>3.8</v>
      </c>
      <c r="M755" s="3">
        <v>333.92</v>
      </c>
      <c r="N755" s="29">
        <f t="shared" si="47"/>
        <v>4.7216288000000004</v>
      </c>
      <c r="O755" s="3">
        <v>7.21</v>
      </c>
      <c r="P755" s="3" t="str">
        <f ca="1">IF(COUNTIF(股期對照!A:A,持股比率!B755)=2,B755&amp;"-m",IF(COUNTIF(股期對照!A:A,持股比率!B755)=1,B755&amp;"-F",B755))</f>
        <v>創意-F</v>
      </c>
      <c r="Q755" s="3" t="s">
        <v>4763</v>
      </c>
      <c r="T755" s="1" t="s">
        <v>749</v>
      </c>
      <c r="U755" s="1" t="s">
        <v>2511</v>
      </c>
      <c r="V755" s="1">
        <v>31.84</v>
      </c>
      <c r="W755" s="1">
        <v>1.88</v>
      </c>
      <c r="X755" s="1">
        <v>3.56</v>
      </c>
      <c r="Y755" s="1">
        <v>34.840000000000003</v>
      </c>
      <c r="Z755" s="1">
        <v>27.879999999999995</v>
      </c>
      <c r="AA755" s="1">
        <v>755</v>
      </c>
      <c r="AB755" s="1">
        <v>1340119.1100000001</v>
      </c>
      <c r="AC755" s="1">
        <v>1414</v>
      </c>
      <c r="AD755" s="1">
        <v>37363</v>
      </c>
      <c r="AE755" s="1">
        <v>3.8</v>
      </c>
      <c r="AF755" s="1">
        <v>333.92</v>
      </c>
      <c r="AG755" s="1">
        <v>4.7216288000000004</v>
      </c>
      <c r="AH755" s="1">
        <v>7.21</v>
      </c>
      <c r="AI755" s="1" t="s">
        <v>4431</v>
      </c>
      <c r="AJ755" s="1" t="s">
        <v>3560</v>
      </c>
    </row>
    <row r="756" spans="1:36" x14ac:dyDescent="0.25">
      <c r="A756" s="2" t="s">
        <v>750</v>
      </c>
      <c r="B756" s="3" t="s">
        <v>5609</v>
      </c>
      <c r="C756" s="3">
        <v>9.7899999999999991</v>
      </c>
      <c r="D756" s="3">
        <v>0</v>
      </c>
      <c r="E756" s="3">
        <v>0.01</v>
      </c>
      <c r="F756" s="1">
        <f>IF(INDEX(董監!D:D,H756)=0,INDEX(董監!C:C,H756),INDEX(董監!D:D,H756))</f>
        <v>21.81</v>
      </c>
      <c r="G756" s="1">
        <f t="shared" si="44"/>
        <v>68.39</v>
      </c>
      <c r="H756" s="1">
        <f>MATCH(持股比率!A756,董監!A:A,0)</f>
        <v>756</v>
      </c>
      <c r="I756" s="3">
        <v>391145.86</v>
      </c>
      <c r="J756" s="3">
        <v>25</v>
      </c>
      <c r="K756" s="28">
        <f t="shared" si="45"/>
        <v>26750</v>
      </c>
      <c r="L756" s="27">
        <f t="shared" si="46"/>
        <v>0.1</v>
      </c>
      <c r="M756" s="3">
        <v>34.68</v>
      </c>
      <c r="N756" s="29">
        <f t="shared" si="47"/>
        <v>8.6700000000000006E-3</v>
      </c>
      <c r="O756" s="3">
        <v>-3.75</v>
      </c>
      <c r="P756" s="3" t="str">
        <f ca="1">IF(COUNTIF(股期對照!A:A,持股比率!B756)=2,B756&amp;"-m",IF(COUNTIF(股期對照!A:A,持股比率!B756)=1,B756&amp;"-F",B756))</f>
        <v>利機</v>
      </c>
      <c r="Q756" s="3" t="s">
        <v>6682</v>
      </c>
      <c r="T756" s="1" t="s">
        <v>750</v>
      </c>
      <c r="U756" s="1" t="s">
        <v>2512</v>
      </c>
      <c r="V756" s="1">
        <v>9.7899999999999991</v>
      </c>
      <c r="W756" s="1">
        <v>0</v>
      </c>
      <c r="X756" s="1">
        <v>0.01</v>
      </c>
      <c r="Y756" s="1">
        <v>21.81</v>
      </c>
      <c r="Z756" s="1">
        <v>68.39</v>
      </c>
      <c r="AA756" s="1">
        <v>756</v>
      </c>
      <c r="AB756" s="1">
        <v>391145.86</v>
      </c>
      <c r="AC756" s="1">
        <v>25</v>
      </c>
      <c r="AD756" s="1">
        <v>26750</v>
      </c>
      <c r="AE756" s="1">
        <v>0.1</v>
      </c>
      <c r="AF756" s="1">
        <v>34.68</v>
      </c>
      <c r="AG756" s="1">
        <v>8.6700000000000006E-3</v>
      </c>
      <c r="AH756" s="1">
        <v>-3.75</v>
      </c>
      <c r="AI756" s="1" t="s">
        <v>2512</v>
      </c>
      <c r="AJ756" s="1" t="s">
        <v>3559</v>
      </c>
    </row>
    <row r="757" spans="1:36" x14ac:dyDescent="0.25">
      <c r="A757" s="2" t="s">
        <v>751</v>
      </c>
      <c r="B757" s="3" t="s">
        <v>4658</v>
      </c>
      <c r="C757" s="3">
        <v>6.44</v>
      </c>
      <c r="D757" s="3">
        <v>0.28000000000000003</v>
      </c>
      <c r="E757" s="3">
        <v>1.84</v>
      </c>
      <c r="F757" s="1">
        <f>IF(INDEX(董監!D:D,H757)=0,INDEX(董監!C:C,H757),INDEX(董監!D:D,H757))</f>
        <v>7.72</v>
      </c>
      <c r="G757" s="1">
        <f t="shared" si="44"/>
        <v>83.72</v>
      </c>
      <c r="H757" s="1">
        <f>MATCH(持股比率!A757,董監!A:A,0)</f>
        <v>757</v>
      </c>
      <c r="I757" s="3">
        <v>1456813.82</v>
      </c>
      <c r="J757" s="3">
        <v>2014</v>
      </c>
      <c r="K757" s="28">
        <f t="shared" si="45"/>
        <v>121964</v>
      </c>
      <c r="L757" s="27">
        <f t="shared" si="46"/>
        <v>1.7</v>
      </c>
      <c r="M757" s="3">
        <v>53.94</v>
      </c>
      <c r="N757" s="29">
        <f t="shared" si="47"/>
        <v>1.0863516</v>
      </c>
      <c r="O757" s="3">
        <v>2.15</v>
      </c>
      <c r="P757" s="3" t="str">
        <f ca="1">IF(COUNTIF(股期對照!A:A,持股比率!B757)=2,B757&amp;"-m",IF(COUNTIF(股期對照!A:A,持股比率!B757)=1,B757&amp;"-F",B757))</f>
        <v>聯鈞</v>
      </c>
      <c r="Q757" s="3" t="s">
        <v>6693</v>
      </c>
      <c r="T757" s="1" t="s">
        <v>751</v>
      </c>
      <c r="U757" s="1" t="s">
        <v>2513</v>
      </c>
      <c r="V757" s="1">
        <v>6.44</v>
      </c>
      <c r="W757" s="1">
        <v>0.28000000000000003</v>
      </c>
      <c r="X757" s="1">
        <v>1.84</v>
      </c>
      <c r="Y757" s="1">
        <v>7.72</v>
      </c>
      <c r="Z757" s="1">
        <v>83.72</v>
      </c>
      <c r="AA757" s="1">
        <v>757</v>
      </c>
      <c r="AB757" s="1">
        <v>1456813.82</v>
      </c>
      <c r="AC757" s="1">
        <v>2014</v>
      </c>
      <c r="AD757" s="1">
        <v>121964</v>
      </c>
      <c r="AE757" s="1">
        <v>1.7</v>
      </c>
      <c r="AF757" s="1">
        <v>53.94</v>
      </c>
      <c r="AG757" s="1">
        <v>1.0863516</v>
      </c>
      <c r="AH757" s="1">
        <v>2.15</v>
      </c>
      <c r="AI757" s="1" t="s">
        <v>2513</v>
      </c>
      <c r="AJ757" s="1" t="s">
        <v>3542</v>
      </c>
    </row>
    <row r="758" spans="1:36" x14ac:dyDescent="0.25">
      <c r="A758" s="2" t="s">
        <v>752</v>
      </c>
      <c r="B758" s="3" t="s">
        <v>5610</v>
      </c>
      <c r="C758" s="3">
        <v>5.97</v>
      </c>
      <c r="D758" s="3">
        <v>0.26</v>
      </c>
      <c r="E758" s="3">
        <v>0.22</v>
      </c>
      <c r="F758" s="1">
        <f>IF(INDEX(董監!D:D,H758)=0,INDEX(董監!C:C,H758),INDEX(董監!D:D,H758))</f>
        <v>54.88</v>
      </c>
      <c r="G758" s="1">
        <f t="shared" si="44"/>
        <v>38.67</v>
      </c>
      <c r="H758" s="1">
        <f>MATCH(持股比率!A758,董監!A:A,0)</f>
        <v>758</v>
      </c>
      <c r="I758" s="3">
        <v>869573.93</v>
      </c>
      <c r="J758" s="3">
        <v>35</v>
      </c>
      <c r="K758" s="28">
        <f t="shared" si="45"/>
        <v>33626</v>
      </c>
      <c r="L758" s="27">
        <f t="shared" si="46"/>
        <v>0.1</v>
      </c>
      <c r="M758" s="3">
        <v>75.11</v>
      </c>
      <c r="N758" s="29">
        <f t="shared" si="47"/>
        <v>2.6288499999999999E-2</v>
      </c>
      <c r="O758" s="3">
        <v>0.13</v>
      </c>
      <c r="P758" s="3" t="str">
        <f ca="1">IF(COUNTIF(股期對照!A:A,持股比率!B758)=2,B758&amp;"-m",IF(COUNTIF(股期對照!A:A,持股比率!B758)=1,B758&amp;"-F",B758))</f>
        <v>晶睿</v>
      </c>
      <c r="Q758" s="3" t="s">
        <v>6699</v>
      </c>
      <c r="T758" s="1" t="s">
        <v>752</v>
      </c>
      <c r="U758" s="1" t="s">
        <v>2514</v>
      </c>
      <c r="V758" s="1">
        <v>5.97</v>
      </c>
      <c r="W758" s="1">
        <v>0.26</v>
      </c>
      <c r="X758" s="1">
        <v>0.22</v>
      </c>
      <c r="Y758" s="1">
        <v>54.88</v>
      </c>
      <c r="Z758" s="1">
        <v>38.67</v>
      </c>
      <c r="AA758" s="1">
        <v>758</v>
      </c>
      <c r="AB758" s="1">
        <v>869573.93</v>
      </c>
      <c r="AC758" s="1">
        <v>35</v>
      </c>
      <c r="AD758" s="1">
        <v>33626</v>
      </c>
      <c r="AE758" s="1">
        <v>0.1</v>
      </c>
      <c r="AF758" s="1">
        <v>75.11</v>
      </c>
      <c r="AG758" s="1">
        <v>2.6288499999999999E-2</v>
      </c>
      <c r="AH758" s="1">
        <v>0.13</v>
      </c>
      <c r="AI758" s="1" t="s">
        <v>2514</v>
      </c>
      <c r="AJ758" s="1" t="s">
        <v>3562</v>
      </c>
    </row>
    <row r="759" spans="1:36" x14ac:dyDescent="0.25">
      <c r="A759" s="2" t="s">
        <v>753</v>
      </c>
      <c r="B759" s="3" t="s">
        <v>5611</v>
      </c>
      <c r="C759" s="3">
        <v>5.68</v>
      </c>
      <c r="D759" s="3">
        <v>0</v>
      </c>
      <c r="E759" s="3">
        <v>0.11</v>
      </c>
      <c r="F759" s="1">
        <f>IF(INDEX(董監!D:D,H759)=0,INDEX(董監!C:C,H759),INDEX(董監!D:D,H759))</f>
        <v>8.7100000000000009</v>
      </c>
      <c r="G759" s="1">
        <f t="shared" si="44"/>
        <v>85.5</v>
      </c>
      <c r="H759" s="1">
        <f>MATCH(持股比率!A759,董監!A:A,0)</f>
        <v>759</v>
      </c>
      <c r="I759" s="3">
        <v>614687.5</v>
      </c>
      <c r="J759" s="3">
        <v>-328</v>
      </c>
      <c r="K759" s="28">
        <f t="shared" si="45"/>
        <v>52556</v>
      </c>
      <c r="L759" s="27">
        <f t="shared" si="46"/>
        <v>-0.6</v>
      </c>
      <c r="M759" s="3">
        <v>55.51</v>
      </c>
      <c r="N759" s="29">
        <f t="shared" si="47"/>
        <v>-0.18207279999999998</v>
      </c>
      <c r="O759" s="3">
        <v>-4.71</v>
      </c>
      <c r="P759" s="3" t="str">
        <f ca="1">IF(COUNTIF(股期對照!A:A,持股比率!B759)=2,B759&amp;"-m",IF(COUNTIF(股期對照!A:A,持股比率!B759)=1,B759&amp;"-F",B759))</f>
        <v>由田</v>
      </c>
      <c r="Q759" s="3" t="s">
        <v>4788</v>
      </c>
      <c r="T759" s="1" t="s">
        <v>753</v>
      </c>
      <c r="U759" s="1" t="s">
        <v>2515</v>
      </c>
      <c r="V759" s="1">
        <v>5.68</v>
      </c>
      <c r="W759" s="1">
        <v>0</v>
      </c>
      <c r="X759" s="1">
        <v>0.11</v>
      </c>
      <c r="Y759" s="1">
        <v>8.7100000000000009</v>
      </c>
      <c r="Z759" s="1">
        <v>85.5</v>
      </c>
      <c r="AA759" s="1">
        <v>759</v>
      </c>
      <c r="AB759" s="1">
        <v>614687.5</v>
      </c>
      <c r="AC759" s="1">
        <v>-328</v>
      </c>
      <c r="AD759" s="1">
        <v>52556</v>
      </c>
      <c r="AE759" s="1">
        <v>-0.6</v>
      </c>
      <c r="AF759" s="1">
        <v>55.51</v>
      </c>
      <c r="AG759" s="1">
        <v>-0.18207279999999998</v>
      </c>
      <c r="AH759" s="1">
        <v>-4.71</v>
      </c>
      <c r="AI759" s="1" t="s">
        <v>2515</v>
      </c>
      <c r="AJ759" s="1" t="s">
        <v>3531</v>
      </c>
    </row>
    <row r="760" spans="1:36" x14ac:dyDescent="0.25">
      <c r="A760" s="2" t="s">
        <v>754</v>
      </c>
      <c r="B760" s="3" t="s">
        <v>5612</v>
      </c>
      <c r="C760" s="3">
        <v>23.57</v>
      </c>
      <c r="D760" s="3">
        <v>0</v>
      </c>
      <c r="E760" s="3">
        <v>0.28000000000000003</v>
      </c>
      <c r="F760" s="1">
        <f>IF(INDEX(董監!D:D,H760)=0,INDEX(董監!C:C,H760),INDEX(董監!D:D,H760))</f>
        <v>21.09</v>
      </c>
      <c r="G760" s="1">
        <f t="shared" si="44"/>
        <v>55.06</v>
      </c>
      <c r="H760" s="1">
        <f>MATCH(持股比率!A760,董監!A:A,0)</f>
        <v>760</v>
      </c>
      <c r="I760" s="3">
        <v>321603.34999999998</v>
      </c>
      <c r="J760" s="3">
        <v>75</v>
      </c>
      <c r="K760" s="28">
        <f t="shared" si="45"/>
        <v>17707</v>
      </c>
      <c r="L760" s="27">
        <f t="shared" si="46"/>
        <v>0.4</v>
      </c>
      <c r="M760" s="3">
        <v>186.5</v>
      </c>
      <c r="N760" s="29">
        <f t="shared" si="47"/>
        <v>0.139875</v>
      </c>
      <c r="O760" s="3">
        <v>-2.56</v>
      </c>
      <c r="P760" s="3" t="str">
        <f ca="1">IF(COUNTIF(股期對照!A:A,持股比率!B760)=2,B760&amp;"-m",IF(COUNTIF(股期對照!A:A,持股比率!B760)=1,B760&amp;"-F",B760))</f>
        <v>進泰電子</v>
      </c>
      <c r="Q760" s="3" t="s">
        <v>4784</v>
      </c>
      <c r="T760" s="1" t="s">
        <v>754</v>
      </c>
      <c r="U760" s="1" t="s">
        <v>2516</v>
      </c>
      <c r="V760" s="1">
        <v>23.57</v>
      </c>
      <c r="W760" s="1">
        <v>0</v>
      </c>
      <c r="X760" s="1">
        <v>0.28000000000000003</v>
      </c>
      <c r="Y760" s="1">
        <v>21.09</v>
      </c>
      <c r="Z760" s="1">
        <v>55.06</v>
      </c>
      <c r="AA760" s="1">
        <v>760</v>
      </c>
      <c r="AB760" s="1">
        <v>321603.34999999998</v>
      </c>
      <c r="AC760" s="1">
        <v>75</v>
      </c>
      <c r="AD760" s="1">
        <v>17707</v>
      </c>
      <c r="AE760" s="1">
        <v>0.4</v>
      </c>
      <c r="AF760" s="1">
        <v>186.5</v>
      </c>
      <c r="AG760" s="1">
        <v>0.139875</v>
      </c>
      <c r="AH760" s="1">
        <v>-2.56</v>
      </c>
      <c r="AI760" s="1" t="s">
        <v>2516</v>
      </c>
      <c r="AJ760" s="1" t="s">
        <v>3558</v>
      </c>
    </row>
    <row r="761" spans="1:36" x14ac:dyDescent="0.25">
      <c r="A761" s="2" t="s">
        <v>755</v>
      </c>
      <c r="B761" s="3" t="s">
        <v>5613</v>
      </c>
      <c r="C761" s="3">
        <v>6.8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75.81</v>
      </c>
      <c r="H761" s="1">
        <f>MATCH(持股比率!A761,董監!A:A,0)</f>
        <v>761</v>
      </c>
      <c r="I761" s="3">
        <v>608875.73</v>
      </c>
      <c r="J761" s="3">
        <v>81</v>
      </c>
      <c r="K761" s="28">
        <f t="shared" si="45"/>
        <v>46159</v>
      </c>
      <c r="L761" s="27">
        <f t="shared" si="46"/>
        <v>0.2</v>
      </c>
      <c r="M761" s="3">
        <v>11.22</v>
      </c>
      <c r="N761" s="29">
        <f t="shared" si="47"/>
        <v>9.0882000000000011E-3</v>
      </c>
      <c r="O761" s="3">
        <v>-1.24</v>
      </c>
      <c r="P761" s="3" t="str">
        <f ca="1">IF(COUNTIF(股期對照!A:A,持股比率!B761)=2,B761&amp;"-m",IF(COUNTIF(股期對照!A:A,持股比率!B761)=1,B761&amp;"-F",B761))</f>
        <v>致振</v>
      </c>
      <c r="Q761" s="3" t="s">
        <v>6633</v>
      </c>
      <c r="T761" s="1" t="s">
        <v>755</v>
      </c>
      <c r="U761" s="1" t="s">
        <v>2517</v>
      </c>
      <c r="V761" s="1">
        <v>6.8</v>
      </c>
      <c r="W761" s="1">
        <v>0</v>
      </c>
      <c r="X761" s="1">
        <v>0</v>
      </c>
      <c r="Y761" s="1">
        <v>17.39</v>
      </c>
      <c r="Z761" s="1">
        <v>75.81</v>
      </c>
      <c r="AA761" s="1">
        <v>761</v>
      </c>
      <c r="AB761" s="1">
        <v>608875.73</v>
      </c>
      <c r="AC761" s="1">
        <v>81</v>
      </c>
      <c r="AD761" s="1">
        <v>46159</v>
      </c>
      <c r="AE761" s="1">
        <v>0.2</v>
      </c>
      <c r="AF761" s="1">
        <v>11.22</v>
      </c>
      <c r="AG761" s="1">
        <v>9.0882000000000011E-3</v>
      </c>
      <c r="AH761" s="1">
        <v>-1.24</v>
      </c>
      <c r="AI761" s="1" t="s">
        <v>2517</v>
      </c>
      <c r="AJ761" s="1" t="s">
        <v>3546</v>
      </c>
    </row>
    <row r="762" spans="1:36" x14ac:dyDescent="0.25">
      <c r="A762" s="2" t="s">
        <v>756</v>
      </c>
      <c r="B762" s="3" t="s">
        <v>5614</v>
      </c>
      <c r="C762" s="3">
        <v>1.7</v>
      </c>
      <c r="D762" s="3">
        <v>0.88</v>
      </c>
      <c r="E762" s="3">
        <v>0.33</v>
      </c>
      <c r="F762" s="1">
        <f>IF(INDEX(董監!D:D,H762)=0,INDEX(董監!C:C,H762),INDEX(董監!D:D,H762))</f>
        <v>26.28</v>
      </c>
      <c r="G762" s="1">
        <f t="shared" si="44"/>
        <v>70.81</v>
      </c>
      <c r="H762" s="1">
        <f>MATCH(持股比率!A762,董監!A:A,0)</f>
        <v>762</v>
      </c>
      <c r="I762" s="3">
        <v>701941.64</v>
      </c>
      <c r="J762" s="3">
        <v>-62</v>
      </c>
      <c r="K762" s="28">
        <f t="shared" si="45"/>
        <v>49704</v>
      </c>
      <c r="L762" s="27">
        <f t="shared" si="46"/>
        <v>-0.1</v>
      </c>
      <c r="M762" s="3">
        <v>49.58</v>
      </c>
      <c r="N762" s="29">
        <f t="shared" si="47"/>
        <v>-3.0739599999999999E-2</v>
      </c>
      <c r="O762" s="3">
        <v>-3.45</v>
      </c>
      <c r="P762" s="3" t="str">
        <f ca="1">IF(COUNTIF(股期對照!A:A,持股比率!B762)=2,B762&amp;"-m",IF(COUNTIF(股期對照!A:A,持股比率!B762)=1,B762&amp;"-F",B762))</f>
        <v>安勤</v>
      </c>
      <c r="Q762" s="3" t="s">
        <v>4794</v>
      </c>
      <c r="T762" s="1" t="s">
        <v>756</v>
      </c>
      <c r="U762" s="1" t="s">
        <v>2518</v>
      </c>
      <c r="V762" s="1">
        <v>1.7</v>
      </c>
      <c r="W762" s="1">
        <v>0.88</v>
      </c>
      <c r="X762" s="1">
        <v>0.33</v>
      </c>
      <c r="Y762" s="1">
        <v>26.28</v>
      </c>
      <c r="Z762" s="1">
        <v>70.81</v>
      </c>
      <c r="AA762" s="1">
        <v>762</v>
      </c>
      <c r="AB762" s="1">
        <v>701941.64</v>
      </c>
      <c r="AC762" s="1">
        <v>-62</v>
      </c>
      <c r="AD762" s="1">
        <v>49704</v>
      </c>
      <c r="AE762" s="1">
        <v>-0.1</v>
      </c>
      <c r="AF762" s="1">
        <v>49.58</v>
      </c>
      <c r="AG762" s="1">
        <v>-3.0739599999999999E-2</v>
      </c>
      <c r="AH762" s="1">
        <v>-3.45</v>
      </c>
      <c r="AI762" s="1" t="s">
        <v>2518</v>
      </c>
      <c r="AJ762" s="1" t="s">
        <v>3563</v>
      </c>
    </row>
    <row r="763" spans="1:36" x14ac:dyDescent="0.25">
      <c r="A763" s="2" t="s">
        <v>757</v>
      </c>
      <c r="B763" s="3" t="s">
        <v>5615</v>
      </c>
      <c r="C763" s="3">
        <v>27.02</v>
      </c>
      <c r="D763" s="3">
        <v>4.3600000000000003</v>
      </c>
      <c r="E763" s="3">
        <v>0.77</v>
      </c>
      <c r="F763" s="1">
        <f>IF(INDEX(董監!D:D,H763)=0,INDEX(董監!C:C,H763),INDEX(董監!D:D,H763))</f>
        <v>1.79</v>
      </c>
      <c r="G763" s="1">
        <f t="shared" si="44"/>
        <v>66.06</v>
      </c>
      <c r="H763" s="1">
        <f>MATCH(持股比率!A763,董監!A:A,0)</f>
        <v>763</v>
      </c>
      <c r="I763" s="3">
        <v>99404332.129999995</v>
      </c>
      <c r="J763" s="3">
        <v>-308905</v>
      </c>
      <c r="K763" s="28">
        <f t="shared" si="45"/>
        <v>6566650</v>
      </c>
      <c r="L763" s="27">
        <f t="shared" si="46"/>
        <v>-4.7</v>
      </c>
      <c r="M763" s="3">
        <v>21.24</v>
      </c>
      <c r="N763" s="29">
        <f t="shared" si="47"/>
        <v>-65.61142199999999</v>
      </c>
      <c r="O763" s="3">
        <v>-2.83</v>
      </c>
      <c r="P763" s="3" t="str">
        <f ca="1">IF(COUNTIF(股期對照!A:A,持股比率!B763)=2,B763&amp;"-m",IF(COUNTIF(股期對照!A:A,持股比率!B763)=1,B763&amp;"-F",B763))</f>
        <v>群創-F</v>
      </c>
      <c r="Q763" s="3" t="s">
        <v>6700</v>
      </c>
      <c r="T763" s="1" t="s">
        <v>757</v>
      </c>
      <c r="U763" s="1" t="s">
        <v>2519</v>
      </c>
      <c r="V763" s="1">
        <v>27.02</v>
      </c>
      <c r="W763" s="1">
        <v>4.3600000000000003</v>
      </c>
      <c r="X763" s="1">
        <v>0.77</v>
      </c>
      <c r="Y763" s="1">
        <v>1.79</v>
      </c>
      <c r="Z763" s="1">
        <v>66.06</v>
      </c>
      <c r="AA763" s="1">
        <v>763</v>
      </c>
      <c r="AB763" s="1">
        <v>99404332.129999995</v>
      </c>
      <c r="AC763" s="1">
        <v>-308905</v>
      </c>
      <c r="AD763" s="1">
        <v>6566650</v>
      </c>
      <c r="AE763" s="1">
        <v>-4.7</v>
      </c>
      <c r="AF763" s="1">
        <v>21.24</v>
      </c>
      <c r="AG763" s="1">
        <v>-65.61142199999999</v>
      </c>
      <c r="AH763" s="1">
        <v>-2.83</v>
      </c>
      <c r="AI763" s="1" t="s">
        <v>4432</v>
      </c>
      <c r="AJ763" s="1" t="s">
        <v>3566</v>
      </c>
    </row>
    <row r="764" spans="1:36" x14ac:dyDescent="0.25">
      <c r="A764" s="2" t="s">
        <v>758</v>
      </c>
      <c r="B764" s="3" t="s">
        <v>5616</v>
      </c>
      <c r="C764" s="3">
        <v>5.05</v>
      </c>
      <c r="D764" s="3">
        <v>0.2</v>
      </c>
      <c r="E764" s="3">
        <v>0.49</v>
      </c>
      <c r="F764" s="1">
        <f>IF(INDEX(董監!D:D,H764)=0,INDEX(董監!C:C,H764),INDEX(董監!D:D,H764))</f>
        <v>5.89</v>
      </c>
      <c r="G764" s="1">
        <f t="shared" si="44"/>
        <v>88.37</v>
      </c>
      <c r="H764" s="1">
        <f>MATCH(持股比率!A764,董監!A:A,0)</f>
        <v>764</v>
      </c>
      <c r="I764" s="3">
        <v>706861.76</v>
      </c>
      <c r="J764" s="3">
        <v>1031</v>
      </c>
      <c r="K764" s="28">
        <f t="shared" si="45"/>
        <v>62465</v>
      </c>
      <c r="L764" s="27">
        <f t="shared" si="46"/>
        <v>1.7</v>
      </c>
      <c r="M764" s="3">
        <v>84.55</v>
      </c>
      <c r="N764" s="29">
        <f t="shared" si="47"/>
        <v>0.87171050000000005</v>
      </c>
      <c r="O764" s="3">
        <v>1.02</v>
      </c>
      <c r="P764" s="3" t="str">
        <f ca="1">IF(COUNTIF(股期對照!A:A,持股比率!B764)=2,B764&amp;"-m",IF(COUNTIF(股期對照!A:A,持股比率!B764)=1,B764&amp;"-F",B764))</f>
        <v>力致</v>
      </c>
      <c r="Q764" s="3" t="s">
        <v>6543</v>
      </c>
      <c r="T764" s="1" t="s">
        <v>758</v>
      </c>
      <c r="U764" s="1" t="s">
        <v>2520</v>
      </c>
      <c r="V764" s="1">
        <v>5.05</v>
      </c>
      <c r="W764" s="1">
        <v>0.2</v>
      </c>
      <c r="X764" s="1">
        <v>0.49</v>
      </c>
      <c r="Y764" s="1">
        <v>5.89</v>
      </c>
      <c r="Z764" s="1">
        <v>88.37</v>
      </c>
      <c r="AA764" s="1">
        <v>764</v>
      </c>
      <c r="AB764" s="1">
        <v>706861.76</v>
      </c>
      <c r="AC764" s="1">
        <v>1031</v>
      </c>
      <c r="AD764" s="1">
        <v>62465</v>
      </c>
      <c r="AE764" s="1">
        <v>1.7</v>
      </c>
      <c r="AF764" s="1">
        <v>84.55</v>
      </c>
      <c r="AG764" s="1">
        <v>0.87171050000000005</v>
      </c>
      <c r="AH764" s="1">
        <v>1.02</v>
      </c>
      <c r="AI764" s="1" t="s">
        <v>2520</v>
      </c>
      <c r="AJ764" s="1" t="s">
        <v>3521</v>
      </c>
    </row>
    <row r="765" spans="1:36" x14ac:dyDescent="0.25">
      <c r="A765" s="2" t="s">
        <v>759</v>
      </c>
      <c r="B765" s="3" t="s">
        <v>5617</v>
      </c>
      <c r="C765" s="3">
        <v>8.57</v>
      </c>
      <c r="D765" s="3">
        <v>0.06</v>
      </c>
      <c r="E765" s="3">
        <v>0.33</v>
      </c>
      <c r="F765" s="1">
        <f>IF(INDEX(董監!D:D,H765)=0,INDEX(董監!C:C,H765),INDEX(董監!D:D,H765))</f>
        <v>8.91</v>
      </c>
      <c r="G765" s="1">
        <f t="shared" si="44"/>
        <v>82.13</v>
      </c>
      <c r="H765" s="1">
        <f>MATCH(持股比率!A765,董監!A:A,0)</f>
        <v>765</v>
      </c>
      <c r="I765" s="3">
        <v>697365.57</v>
      </c>
      <c r="J765" s="3">
        <v>32</v>
      </c>
      <c r="K765" s="28">
        <f t="shared" si="45"/>
        <v>57275</v>
      </c>
      <c r="L765" s="27">
        <f t="shared" si="46"/>
        <v>0.1</v>
      </c>
      <c r="M765" s="3">
        <v>65.94</v>
      </c>
      <c r="N765" s="29">
        <f t="shared" si="47"/>
        <v>2.1100799999999999E-2</v>
      </c>
      <c r="O765" s="3">
        <v>3.86</v>
      </c>
      <c r="P765" s="3" t="str">
        <f ca="1">IF(COUNTIF(股期對照!A:A,持股比率!B765)=2,B765&amp;"-m",IF(COUNTIF(股期對照!A:A,持股比率!B765)=1,B765&amp;"-F",B765))</f>
        <v>崧騰</v>
      </c>
      <c r="Q765" s="3" t="s">
        <v>4771</v>
      </c>
      <c r="T765" s="1" t="s">
        <v>759</v>
      </c>
      <c r="U765" s="1" t="s">
        <v>2521</v>
      </c>
      <c r="V765" s="1">
        <v>8.57</v>
      </c>
      <c r="W765" s="1">
        <v>0.06</v>
      </c>
      <c r="X765" s="1">
        <v>0.33</v>
      </c>
      <c r="Y765" s="1">
        <v>8.91</v>
      </c>
      <c r="Z765" s="1">
        <v>82.13</v>
      </c>
      <c r="AA765" s="1">
        <v>765</v>
      </c>
      <c r="AB765" s="1">
        <v>697365.57</v>
      </c>
      <c r="AC765" s="1">
        <v>32</v>
      </c>
      <c r="AD765" s="1">
        <v>57275</v>
      </c>
      <c r="AE765" s="1">
        <v>0.1</v>
      </c>
      <c r="AF765" s="1">
        <v>65.94</v>
      </c>
      <c r="AG765" s="1">
        <v>2.1100799999999999E-2</v>
      </c>
      <c r="AH765" s="1">
        <v>3.86</v>
      </c>
      <c r="AI765" s="1" t="s">
        <v>2521</v>
      </c>
      <c r="AJ765" s="1" t="s">
        <v>3529</v>
      </c>
    </row>
    <row r="766" spans="1:36" x14ac:dyDescent="0.25">
      <c r="A766" s="2" t="s">
        <v>760</v>
      </c>
      <c r="B766" s="3" t="s">
        <v>5618</v>
      </c>
      <c r="C766" s="3">
        <v>0.19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31.930000000000007</v>
      </c>
      <c r="H766" s="1">
        <f>MATCH(持股比率!A766,董監!A:A,0)</f>
        <v>766</v>
      </c>
      <c r="I766" s="3">
        <v>831306.7</v>
      </c>
      <c r="J766" s="3">
        <v>24</v>
      </c>
      <c r="K766" s="28">
        <f t="shared" si="45"/>
        <v>26544</v>
      </c>
      <c r="L766" s="27">
        <f t="shared" si="46"/>
        <v>0.1</v>
      </c>
      <c r="M766" s="3">
        <v>11.2</v>
      </c>
      <c r="N766" s="29">
        <f t="shared" si="47"/>
        <v>2.6879999999999994E-3</v>
      </c>
      <c r="O766" s="3">
        <v>-14.89</v>
      </c>
      <c r="P766" s="3" t="str">
        <f ca="1">IF(COUNTIF(股期對照!A:A,持股比率!B766)=2,B766&amp;"-m",IF(COUNTIF(股期對照!A:A,持股比率!B766)=1,B766&amp;"-F",B766))</f>
        <v>森寶</v>
      </c>
      <c r="Q766" s="3" t="s">
        <v>4774</v>
      </c>
      <c r="T766" s="1" t="s">
        <v>760</v>
      </c>
      <c r="U766" s="1" t="s">
        <v>2522</v>
      </c>
      <c r="V766" s="1">
        <v>0.19</v>
      </c>
      <c r="W766" s="1">
        <v>0</v>
      </c>
      <c r="X766" s="1">
        <v>0.13</v>
      </c>
      <c r="Y766" s="1">
        <v>67.75</v>
      </c>
      <c r="Z766" s="1">
        <v>31.930000000000007</v>
      </c>
      <c r="AA766" s="1">
        <v>766</v>
      </c>
      <c r="AB766" s="1">
        <v>831306.7</v>
      </c>
      <c r="AC766" s="1">
        <v>24</v>
      </c>
      <c r="AD766" s="1">
        <v>26544</v>
      </c>
      <c r="AE766" s="1">
        <v>0.1</v>
      </c>
      <c r="AF766" s="1">
        <v>11.2</v>
      </c>
      <c r="AG766" s="1">
        <v>2.6879999999999994E-3</v>
      </c>
      <c r="AH766" s="1">
        <v>-14.89</v>
      </c>
      <c r="AI766" s="1" t="s">
        <v>2522</v>
      </c>
      <c r="AJ766" s="1" t="s">
        <v>3519</v>
      </c>
    </row>
    <row r="767" spans="1:36" x14ac:dyDescent="0.25">
      <c r="A767" s="2" t="s">
        <v>761</v>
      </c>
      <c r="B767" s="3" t="s">
        <v>5619</v>
      </c>
      <c r="C767" s="3">
        <v>5.5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85.61</v>
      </c>
      <c r="H767" s="1">
        <f>MATCH(持股比率!A767,董監!A:A,0)</f>
        <v>767</v>
      </c>
      <c r="I767" s="3">
        <v>570064.35</v>
      </c>
      <c r="J767" s="3">
        <v>1238</v>
      </c>
      <c r="K767" s="28">
        <f t="shared" si="45"/>
        <v>48803</v>
      </c>
      <c r="L767" s="27">
        <f t="shared" si="46"/>
        <v>2.5</v>
      </c>
      <c r="M767" s="3">
        <v>23.19</v>
      </c>
      <c r="N767" s="29">
        <f t="shared" si="47"/>
        <v>0.28709220000000002</v>
      </c>
      <c r="O767" s="3">
        <v>-2.2000000000000002</v>
      </c>
      <c r="P767" s="3" t="str">
        <f ca="1">IF(COUNTIF(股期對照!A:A,持股比率!B767)=2,B767&amp;"-m",IF(COUNTIF(股期對照!A:A,持股比率!B767)=1,B767&amp;"-F",B767))</f>
        <v>單井</v>
      </c>
      <c r="Q767" s="3" t="s">
        <v>6697</v>
      </c>
      <c r="T767" s="1" t="s">
        <v>761</v>
      </c>
      <c r="U767" s="1" t="s">
        <v>2523</v>
      </c>
      <c r="V767" s="1">
        <v>5.5</v>
      </c>
      <c r="W767" s="1">
        <v>0</v>
      </c>
      <c r="X767" s="1">
        <v>0.59</v>
      </c>
      <c r="Y767" s="1">
        <v>8.3000000000000007</v>
      </c>
      <c r="Z767" s="1">
        <v>85.61</v>
      </c>
      <c r="AA767" s="1">
        <v>767</v>
      </c>
      <c r="AB767" s="1">
        <v>570064.35</v>
      </c>
      <c r="AC767" s="1">
        <v>1238</v>
      </c>
      <c r="AD767" s="1">
        <v>48803</v>
      </c>
      <c r="AE767" s="1">
        <v>2.5</v>
      </c>
      <c r="AF767" s="1">
        <v>23.19</v>
      </c>
      <c r="AG767" s="1">
        <v>0.28709220000000002</v>
      </c>
      <c r="AH767" s="1">
        <v>-2.2000000000000002</v>
      </c>
      <c r="AI767" s="1" t="s">
        <v>2523</v>
      </c>
      <c r="AJ767" s="1" t="s">
        <v>3579</v>
      </c>
    </row>
    <row r="768" spans="1:36" x14ac:dyDescent="0.25">
      <c r="A768" s="2" t="s">
        <v>762</v>
      </c>
      <c r="B768" s="3" t="s">
        <v>5620</v>
      </c>
      <c r="C768" s="3">
        <v>1.48</v>
      </c>
      <c r="D768" s="3">
        <v>0.15</v>
      </c>
      <c r="E768" s="3">
        <v>0.16</v>
      </c>
      <c r="F768" s="1">
        <f>IF(INDEX(董監!D:D,H768)=0,INDEX(董監!C:C,H768),INDEX(董監!D:D,H768))</f>
        <v>9.56</v>
      </c>
      <c r="G768" s="1">
        <f t="shared" si="44"/>
        <v>88.65</v>
      </c>
      <c r="H768" s="1">
        <f>MATCH(持股比率!A768,董監!A:A,0)</f>
        <v>768</v>
      </c>
      <c r="I768" s="3">
        <v>621586.62</v>
      </c>
      <c r="J768" s="3">
        <v>338</v>
      </c>
      <c r="K768" s="28">
        <f t="shared" si="45"/>
        <v>55104</v>
      </c>
      <c r="L768" s="27">
        <f t="shared" si="46"/>
        <v>0.6</v>
      </c>
      <c r="M768" s="3">
        <v>63.39</v>
      </c>
      <c r="N768" s="29">
        <f t="shared" si="47"/>
        <v>0.21425820000000001</v>
      </c>
      <c r="O768" s="3">
        <v>-0.15</v>
      </c>
      <c r="P768" s="3" t="str">
        <f ca="1">IF(COUNTIF(股期對照!A:A,持股比率!B768)=2,B768&amp;"-m",IF(COUNTIF(股期對照!A:A,持股比率!B768)=1,B768&amp;"-F",B768))</f>
        <v>昇達科</v>
      </c>
      <c r="Q768" s="3" t="s">
        <v>6591</v>
      </c>
      <c r="T768" s="1" t="s">
        <v>762</v>
      </c>
      <c r="U768" s="1" t="s">
        <v>2524</v>
      </c>
      <c r="V768" s="1">
        <v>1.48</v>
      </c>
      <c r="W768" s="1">
        <v>0.15</v>
      </c>
      <c r="X768" s="1">
        <v>0.16</v>
      </c>
      <c r="Y768" s="1">
        <v>9.56</v>
      </c>
      <c r="Z768" s="1">
        <v>88.65</v>
      </c>
      <c r="AA768" s="1">
        <v>768</v>
      </c>
      <c r="AB768" s="1">
        <v>621586.62</v>
      </c>
      <c r="AC768" s="1">
        <v>338</v>
      </c>
      <c r="AD768" s="1">
        <v>55104</v>
      </c>
      <c r="AE768" s="1">
        <v>0.6</v>
      </c>
      <c r="AF768" s="1">
        <v>63.39</v>
      </c>
      <c r="AG768" s="1">
        <v>0.21425820000000001</v>
      </c>
      <c r="AH768" s="1">
        <v>-0.15</v>
      </c>
      <c r="AI768" s="1" t="s">
        <v>2524</v>
      </c>
      <c r="AJ768" s="1" t="s">
        <v>3546</v>
      </c>
    </row>
    <row r="769" spans="1:36" x14ac:dyDescent="0.25">
      <c r="A769" s="2" t="s">
        <v>763</v>
      </c>
      <c r="B769" s="3" t="s">
        <v>5621</v>
      </c>
      <c r="C769" s="3">
        <v>0.93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59.48</v>
      </c>
      <c r="H769" s="1">
        <f>MATCH(持股比率!A769,董監!A:A,0)</f>
        <v>769</v>
      </c>
      <c r="I769" s="3">
        <v>355316</v>
      </c>
      <c r="J769" s="3">
        <v>19</v>
      </c>
      <c r="K769" s="28">
        <f t="shared" si="45"/>
        <v>21134</v>
      </c>
      <c r="L769" s="27">
        <f t="shared" si="46"/>
        <v>0.1</v>
      </c>
      <c r="M769" s="3">
        <v>17.510000000000002</v>
      </c>
      <c r="N769" s="29">
        <f t="shared" si="47"/>
        <v>3.3269000000000007E-3</v>
      </c>
      <c r="O769" s="3">
        <v>7.49</v>
      </c>
      <c r="P769" s="3" t="str">
        <f ca="1">IF(COUNTIF(股期對照!A:A,持股比率!B769)=2,B769&amp;"-m",IF(COUNTIF(股期對照!A:A,持股比率!B769)=1,B769&amp;"-F",B769))</f>
        <v>長盛</v>
      </c>
      <c r="Q769" s="3" t="s">
        <v>4771</v>
      </c>
      <c r="T769" s="1" t="s">
        <v>763</v>
      </c>
      <c r="U769" s="1" t="s">
        <v>2525</v>
      </c>
      <c r="V769" s="1">
        <v>0.93</v>
      </c>
      <c r="W769" s="1">
        <v>0</v>
      </c>
      <c r="X769" s="1">
        <v>0</v>
      </c>
      <c r="Y769" s="1">
        <v>39.590000000000003</v>
      </c>
      <c r="Z769" s="1">
        <v>59.48</v>
      </c>
      <c r="AA769" s="1">
        <v>769</v>
      </c>
      <c r="AB769" s="1">
        <v>355316</v>
      </c>
      <c r="AC769" s="1">
        <v>19</v>
      </c>
      <c r="AD769" s="1">
        <v>21134</v>
      </c>
      <c r="AE769" s="1">
        <v>0.1</v>
      </c>
      <c r="AF769" s="1">
        <v>17.510000000000002</v>
      </c>
      <c r="AG769" s="1">
        <v>3.3269000000000007E-3</v>
      </c>
      <c r="AH769" s="1">
        <v>7.49</v>
      </c>
      <c r="AI769" s="1" t="s">
        <v>2525</v>
      </c>
      <c r="AJ769" s="1" t="s">
        <v>3529</v>
      </c>
    </row>
    <row r="770" spans="1:36" x14ac:dyDescent="0.25">
      <c r="A770" s="2" t="s">
        <v>764</v>
      </c>
      <c r="B770" s="3" t="s">
        <v>5622</v>
      </c>
      <c r="C770" s="3">
        <v>12.63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70.05</v>
      </c>
      <c r="H770" s="1">
        <f>MATCH(持股比率!A770,董監!A:A,0)</f>
        <v>770</v>
      </c>
      <c r="I770" s="3">
        <v>1794506.34</v>
      </c>
      <c r="J770" s="3">
        <v>30</v>
      </c>
      <c r="K770" s="28">
        <f t="shared" si="45"/>
        <v>125705</v>
      </c>
      <c r="L770" s="27">
        <f t="shared" si="46"/>
        <v>0</v>
      </c>
      <c r="M770" s="3">
        <v>3.76</v>
      </c>
      <c r="N770" s="29">
        <f t="shared" si="47"/>
        <v>1.1279999999999999E-3</v>
      </c>
      <c r="O770" s="3">
        <v>-27.86</v>
      </c>
      <c r="P770" s="3" t="str">
        <f ca="1">IF(COUNTIF(股期對照!A:A,持股比率!B770)=2,B770&amp;"-m",IF(COUNTIF(股期對照!A:A,持股比率!B770)=1,B770&amp;"-F",B770))</f>
        <v>誠研</v>
      </c>
      <c r="Q770" s="3" t="s">
        <v>6673</v>
      </c>
      <c r="T770" s="1" t="s">
        <v>764</v>
      </c>
      <c r="U770" s="1" t="s">
        <v>2526</v>
      </c>
      <c r="V770" s="1">
        <v>12.63</v>
      </c>
      <c r="W770" s="1">
        <v>7.0000000000000007E-2</v>
      </c>
      <c r="X770" s="1">
        <v>0.15</v>
      </c>
      <c r="Y770" s="1">
        <v>17.100000000000001</v>
      </c>
      <c r="Z770" s="1">
        <v>70.05</v>
      </c>
      <c r="AA770" s="1">
        <v>770</v>
      </c>
      <c r="AB770" s="1">
        <v>1794506.34</v>
      </c>
      <c r="AC770" s="1">
        <v>30</v>
      </c>
      <c r="AD770" s="1">
        <v>125705</v>
      </c>
      <c r="AE770" s="1">
        <v>0</v>
      </c>
      <c r="AF770" s="1">
        <v>3.76</v>
      </c>
      <c r="AG770" s="1">
        <v>1.1279999999999999E-3</v>
      </c>
      <c r="AH770" s="1">
        <v>-27.86</v>
      </c>
      <c r="AI770" s="1" t="s">
        <v>2526</v>
      </c>
      <c r="AJ770" s="1" t="s">
        <v>3558</v>
      </c>
    </row>
    <row r="771" spans="1:36" x14ac:dyDescent="0.25">
      <c r="A771" s="2" t="s">
        <v>765</v>
      </c>
      <c r="B771" s="3" t="s">
        <v>5623</v>
      </c>
      <c r="C771" s="3">
        <v>3.06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</v>
      </c>
      <c r="H771" s="1">
        <f>MATCH(持股比率!A771,董監!A:A,0)</f>
        <v>771</v>
      </c>
      <c r="I771" s="3">
        <v>634730.07999999996</v>
      </c>
      <c r="J771" s="3">
        <v>595</v>
      </c>
      <c r="K771" s="28">
        <f t="shared" si="45"/>
        <v>50778</v>
      </c>
      <c r="L771" s="27">
        <f t="shared" si="46"/>
        <v>1.2</v>
      </c>
      <c r="M771" s="3">
        <v>34.92</v>
      </c>
      <c r="N771" s="29">
        <f t="shared" si="47"/>
        <v>0.20777400000000001</v>
      </c>
      <c r="O771" s="3">
        <v>-5.17</v>
      </c>
      <c r="P771" s="3" t="str">
        <f ca="1">IF(COUNTIF(股期對照!A:A,持股比率!B771)=2,B771&amp;"-m",IF(COUNTIF(股期對照!A:A,持股比率!B771)=1,B771&amp;"-F",B771))</f>
        <v>陽程</v>
      </c>
      <c r="Q771" s="3" t="s">
        <v>4762</v>
      </c>
      <c r="T771" s="1" t="s">
        <v>765</v>
      </c>
      <c r="U771" s="1" t="s">
        <v>2527</v>
      </c>
      <c r="V771" s="1">
        <v>3.06</v>
      </c>
      <c r="W771" s="1">
        <v>0</v>
      </c>
      <c r="X771" s="1">
        <v>0.8</v>
      </c>
      <c r="Y771" s="1">
        <v>16.14</v>
      </c>
      <c r="Z771" s="1">
        <v>80</v>
      </c>
      <c r="AA771" s="1">
        <v>771</v>
      </c>
      <c r="AB771" s="1">
        <v>634730.07999999996</v>
      </c>
      <c r="AC771" s="1">
        <v>595</v>
      </c>
      <c r="AD771" s="1">
        <v>50778</v>
      </c>
      <c r="AE771" s="1">
        <v>1.2</v>
      </c>
      <c r="AF771" s="1">
        <v>34.92</v>
      </c>
      <c r="AG771" s="1">
        <v>0.20777400000000001</v>
      </c>
      <c r="AH771" s="1">
        <v>-5.17</v>
      </c>
      <c r="AI771" s="1" t="s">
        <v>2527</v>
      </c>
      <c r="AJ771" s="1" t="s">
        <v>3559</v>
      </c>
    </row>
    <row r="772" spans="1:36" x14ac:dyDescent="0.25">
      <c r="A772" s="2" t="s">
        <v>766</v>
      </c>
      <c r="B772" s="3" t="s">
        <v>5624</v>
      </c>
      <c r="C772" s="3">
        <v>0.54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76.27000000000001</v>
      </c>
      <c r="H772" s="1">
        <f>MATCH(持股比率!A772,董監!A:A,0)</f>
        <v>772</v>
      </c>
      <c r="I772" s="3">
        <v>549705.96</v>
      </c>
      <c r="J772" s="3">
        <v>156</v>
      </c>
      <c r="K772" s="28">
        <f t="shared" si="45"/>
        <v>41926</v>
      </c>
      <c r="L772" s="27">
        <f t="shared" si="46"/>
        <v>0.4</v>
      </c>
      <c r="M772" s="3">
        <v>12.44</v>
      </c>
      <c r="N772" s="29">
        <f t="shared" si="47"/>
        <v>1.9406399999999997E-2</v>
      </c>
      <c r="O772" s="3">
        <v>-10</v>
      </c>
      <c r="P772" s="3" t="str">
        <f ca="1">IF(COUNTIF(股期對照!A:A,持股比率!B772)=2,B772&amp;"-m",IF(COUNTIF(股期對照!A:A,持股比率!B772)=1,B772&amp;"-F",B772))</f>
        <v>環天科</v>
      </c>
      <c r="Q772" s="3" t="s">
        <v>6619</v>
      </c>
      <c r="T772" s="1" t="s">
        <v>766</v>
      </c>
      <c r="U772" s="1" t="s">
        <v>2528</v>
      </c>
      <c r="V772" s="1">
        <v>0.54</v>
      </c>
      <c r="W772" s="1">
        <v>0</v>
      </c>
      <c r="X772" s="1">
        <v>0.2</v>
      </c>
      <c r="Y772" s="1">
        <v>22.99</v>
      </c>
      <c r="Z772" s="1">
        <v>76.27000000000001</v>
      </c>
      <c r="AA772" s="1">
        <v>772</v>
      </c>
      <c r="AB772" s="1">
        <v>549705.96</v>
      </c>
      <c r="AC772" s="1">
        <v>156</v>
      </c>
      <c r="AD772" s="1">
        <v>41926</v>
      </c>
      <c r="AE772" s="1">
        <v>0.4</v>
      </c>
      <c r="AF772" s="1">
        <v>12.44</v>
      </c>
      <c r="AG772" s="1">
        <v>1.9406399999999997E-2</v>
      </c>
      <c r="AH772" s="1">
        <v>-10</v>
      </c>
      <c r="AI772" s="1" t="s">
        <v>2528</v>
      </c>
      <c r="AJ772" s="1" t="s">
        <v>3558</v>
      </c>
    </row>
    <row r="773" spans="1:36" x14ac:dyDescent="0.25">
      <c r="A773" s="2" t="s">
        <v>767</v>
      </c>
      <c r="B773" s="3" t="s">
        <v>5625</v>
      </c>
      <c r="C773" s="3">
        <v>5.16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73.599999999999994</v>
      </c>
      <c r="H773" s="1">
        <f>MATCH(持股比率!A773,董監!A:A,0)</f>
        <v>773</v>
      </c>
      <c r="I773" s="3">
        <v>1182579.27</v>
      </c>
      <c r="J773" s="3">
        <v>-37</v>
      </c>
      <c r="K773" s="28">
        <f t="shared" si="45"/>
        <v>87038</v>
      </c>
      <c r="L773" s="27">
        <f t="shared" si="46"/>
        <v>0</v>
      </c>
      <c r="M773" s="3">
        <v>48.56</v>
      </c>
      <c r="N773" s="29">
        <f t="shared" si="47"/>
        <v>-1.7967199999999999E-2</v>
      </c>
      <c r="O773" s="3">
        <v>0.2</v>
      </c>
      <c r="P773" s="3" t="str">
        <f ca="1">IF(COUNTIF(股期對照!A:A,持股比率!B773)=2,B773&amp;"-m",IF(COUNTIF(股期對照!A:A,持股比率!B773)=1,B773&amp;"-F",B773))</f>
        <v>維熹</v>
      </c>
      <c r="Q773" s="3" t="s">
        <v>6632</v>
      </c>
      <c r="T773" s="1" t="s">
        <v>767</v>
      </c>
      <c r="U773" s="1" t="s">
        <v>2529</v>
      </c>
      <c r="V773" s="1">
        <v>5.16</v>
      </c>
      <c r="W773" s="1">
        <v>0</v>
      </c>
      <c r="X773" s="1">
        <v>0</v>
      </c>
      <c r="Y773" s="1">
        <v>21.24</v>
      </c>
      <c r="Z773" s="1">
        <v>73.599999999999994</v>
      </c>
      <c r="AA773" s="1">
        <v>773</v>
      </c>
      <c r="AB773" s="1">
        <v>1182579.27</v>
      </c>
      <c r="AC773" s="1">
        <v>-37</v>
      </c>
      <c r="AD773" s="1">
        <v>87038</v>
      </c>
      <c r="AE773" s="1">
        <v>0</v>
      </c>
      <c r="AF773" s="1">
        <v>48.56</v>
      </c>
      <c r="AG773" s="1">
        <v>-1.7967199999999999E-2</v>
      </c>
      <c r="AH773" s="1">
        <v>0.2</v>
      </c>
      <c r="AI773" s="1" t="s">
        <v>2529</v>
      </c>
      <c r="AJ773" s="1" t="s">
        <v>3529</v>
      </c>
    </row>
    <row r="774" spans="1:36" x14ac:dyDescent="0.25">
      <c r="A774" s="2" t="s">
        <v>768</v>
      </c>
      <c r="B774" s="3" t="s">
        <v>4888</v>
      </c>
      <c r="C774" s="3">
        <v>2.23</v>
      </c>
      <c r="D774" s="3">
        <v>0.01</v>
      </c>
      <c r="E774" s="3">
        <v>1.08</v>
      </c>
      <c r="F774" s="1">
        <f>IF(INDEX(董監!D:D,H774)=0,INDEX(董監!C:C,H774),INDEX(董監!D:D,H774))</f>
        <v>38.729999999999997</v>
      </c>
      <c r="G774" s="1">
        <f t="shared" si="44"/>
        <v>57.95</v>
      </c>
      <c r="H774" s="1">
        <f>MATCH(持股比率!A774,董監!A:A,0)</f>
        <v>774</v>
      </c>
      <c r="I774" s="3">
        <v>1140597.8500000001</v>
      </c>
      <c r="J774" s="3">
        <v>277</v>
      </c>
      <c r="K774" s="28">
        <f t="shared" si="45"/>
        <v>66098</v>
      </c>
      <c r="L774" s="27">
        <f t="shared" si="46"/>
        <v>0.4</v>
      </c>
      <c r="M774" s="3">
        <v>70.98</v>
      </c>
      <c r="N774" s="29">
        <f t="shared" si="47"/>
        <v>0.19661460000000003</v>
      </c>
      <c r="O774" s="3">
        <v>3.9</v>
      </c>
      <c r="P774" s="3" t="str">
        <f ca="1">IF(COUNTIF(股期對照!A:A,持股比率!B774)=2,B774&amp;"-m",IF(COUNTIF(股期對照!A:A,持股比率!B774)=1,B774&amp;"-F",B774))</f>
        <v>揚明光</v>
      </c>
      <c r="Q774" s="3" t="s">
        <v>4778</v>
      </c>
      <c r="T774" s="1" t="s">
        <v>768</v>
      </c>
      <c r="U774" s="1" t="s">
        <v>2530</v>
      </c>
      <c r="V774" s="1">
        <v>2.23</v>
      </c>
      <c r="W774" s="1">
        <v>0.01</v>
      </c>
      <c r="X774" s="1">
        <v>1.08</v>
      </c>
      <c r="Y774" s="1">
        <v>38.729999999999997</v>
      </c>
      <c r="Z774" s="1">
        <v>57.95</v>
      </c>
      <c r="AA774" s="1">
        <v>774</v>
      </c>
      <c r="AB774" s="1">
        <v>1140597.8500000001</v>
      </c>
      <c r="AC774" s="1">
        <v>277</v>
      </c>
      <c r="AD774" s="1">
        <v>66098</v>
      </c>
      <c r="AE774" s="1">
        <v>0.4</v>
      </c>
      <c r="AF774" s="1">
        <v>70.98</v>
      </c>
      <c r="AG774" s="1">
        <v>0.19661460000000003</v>
      </c>
      <c r="AH774" s="1">
        <v>3.9</v>
      </c>
      <c r="AI774" s="1" t="s">
        <v>2530</v>
      </c>
      <c r="AJ774" s="1" t="s">
        <v>3577</v>
      </c>
    </row>
    <row r="775" spans="1:36" x14ac:dyDescent="0.25">
      <c r="A775" s="2" t="s">
        <v>769</v>
      </c>
      <c r="B775" s="3" t="s">
        <v>5626</v>
      </c>
      <c r="C775" s="3">
        <v>4.54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86.01</v>
      </c>
      <c r="H775" s="1">
        <f>MATCH(持股比率!A775,董監!A:A,0)</f>
        <v>775</v>
      </c>
      <c r="I775" s="3">
        <v>1022177.37</v>
      </c>
      <c r="J775" s="3">
        <v>267</v>
      </c>
      <c r="K775" s="28">
        <f t="shared" ref="K775:K838" si="49">ROUND((I775/10)*(G775/100),0)</f>
        <v>87917</v>
      </c>
      <c r="L775" s="27">
        <f t="shared" ref="L775:L838" si="50">ROUND(J775/K775*100,1)</f>
        <v>0.3</v>
      </c>
      <c r="M775" s="3">
        <v>20.85</v>
      </c>
      <c r="N775" s="29">
        <f t="shared" ref="N775:N838" si="51">M775*J775/100000</f>
        <v>5.5669500000000011E-2</v>
      </c>
      <c r="O775" s="3">
        <v>-3.02</v>
      </c>
      <c r="P775" s="3" t="str">
        <f ca="1">IF(COUNTIF(股期對照!A:A,持股比率!B775)=2,B775&amp;"-m",IF(COUNTIF(股期對照!A:A,持股比率!B775)=1,B775&amp;"-F",B775))</f>
        <v>位速</v>
      </c>
      <c r="Q775" s="3" t="s">
        <v>4575</v>
      </c>
      <c r="T775" s="1" t="s">
        <v>769</v>
      </c>
      <c r="U775" s="1" t="s">
        <v>2531</v>
      </c>
      <c r="V775" s="1">
        <v>4.54</v>
      </c>
      <c r="W775" s="1">
        <v>0</v>
      </c>
      <c r="X775" s="1">
        <v>1.69</v>
      </c>
      <c r="Y775" s="1">
        <v>7.76</v>
      </c>
      <c r="Z775" s="1">
        <v>86.01</v>
      </c>
      <c r="AA775" s="1">
        <v>775</v>
      </c>
      <c r="AB775" s="1">
        <v>1022177.37</v>
      </c>
      <c r="AC775" s="1">
        <v>267</v>
      </c>
      <c r="AD775" s="1">
        <v>87917</v>
      </c>
      <c r="AE775" s="1">
        <v>0.3</v>
      </c>
      <c r="AF775" s="1">
        <v>20.85</v>
      </c>
      <c r="AG775" s="1">
        <v>5.5669500000000011E-2</v>
      </c>
      <c r="AH775" s="1">
        <v>-3.02</v>
      </c>
      <c r="AI775" s="1" t="s">
        <v>2531</v>
      </c>
      <c r="AJ775" s="1" t="s">
        <v>3521</v>
      </c>
    </row>
    <row r="776" spans="1:36" x14ac:dyDescent="0.25">
      <c r="A776" s="2" t="s">
        <v>770</v>
      </c>
      <c r="B776" s="3" t="s">
        <v>5627</v>
      </c>
      <c r="C776" s="3">
        <v>0.36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62.11</v>
      </c>
      <c r="H776" s="1">
        <f>MATCH(持股比率!A776,董監!A:A,0)</f>
        <v>776</v>
      </c>
      <c r="I776" s="3">
        <v>799729.45</v>
      </c>
      <c r="J776" s="3">
        <v>-540</v>
      </c>
      <c r="K776" s="28">
        <f t="shared" si="49"/>
        <v>49671</v>
      </c>
      <c r="L776" s="27">
        <f t="shared" si="50"/>
        <v>-1.1000000000000001</v>
      </c>
      <c r="M776" s="3">
        <v>28.54</v>
      </c>
      <c r="N776" s="29">
        <f t="shared" si="51"/>
        <v>-0.154116</v>
      </c>
      <c r="O776" s="3">
        <v>-1.1000000000000001</v>
      </c>
      <c r="P776" s="3" t="str">
        <f ca="1">IF(COUNTIF(股期對照!A:A,持股比率!B776)=2,B776&amp;"-m",IF(COUNTIF(股期對照!A:A,持股比率!B776)=1,B776&amp;"-F",B776))</f>
        <v>矽瑪</v>
      </c>
      <c r="Q776" s="3" t="s">
        <v>4771</v>
      </c>
      <c r="T776" s="1" t="s">
        <v>770</v>
      </c>
      <c r="U776" s="1" t="s">
        <v>2532</v>
      </c>
      <c r="V776" s="1">
        <v>0.36</v>
      </c>
      <c r="W776" s="1">
        <v>0</v>
      </c>
      <c r="X776" s="1">
        <v>0.03</v>
      </c>
      <c r="Y776" s="1">
        <v>37.5</v>
      </c>
      <c r="Z776" s="1">
        <v>62.11</v>
      </c>
      <c r="AA776" s="1">
        <v>776</v>
      </c>
      <c r="AB776" s="1">
        <v>799729.45</v>
      </c>
      <c r="AC776" s="1">
        <v>-540</v>
      </c>
      <c r="AD776" s="1">
        <v>49671</v>
      </c>
      <c r="AE776" s="1">
        <v>-1.1000000000000001</v>
      </c>
      <c r="AF776" s="1">
        <v>28.54</v>
      </c>
      <c r="AG776" s="1">
        <v>-0.154116</v>
      </c>
      <c r="AH776" s="1">
        <v>-1.1000000000000001</v>
      </c>
      <c r="AI776" s="1" t="s">
        <v>2532</v>
      </c>
      <c r="AJ776" s="1" t="s">
        <v>3529</v>
      </c>
    </row>
    <row r="777" spans="1:36" x14ac:dyDescent="0.25">
      <c r="A777" s="2" t="s">
        <v>771</v>
      </c>
      <c r="B777" s="3" t="s">
        <v>5628</v>
      </c>
      <c r="C777" s="3">
        <v>0.24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53.46</v>
      </c>
      <c r="H777" s="1">
        <f>MATCH(持股比率!A777,董監!A:A,0)</f>
        <v>777</v>
      </c>
      <c r="I777" s="3">
        <v>840000</v>
      </c>
      <c r="J777" s="3">
        <v>60</v>
      </c>
      <c r="K777" s="28">
        <f t="shared" si="49"/>
        <v>44906</v>
      </c>
      <c r="L777" s="27">
        <f t="shared" si="50"/>
        <v>0.1</v>
      </c>
      <c r="M777" s="3">
        <v>33.07</v>
      </c>
      <c r="N777" s="29">
        <f t="shared" si="51"/>
        <v>1.9842000000000002E-2</v>
      </c>
      <c r="O777" s="3">
        <v>-12.13</v>
      </c>
      <c r="P777" s="3" t="str">
        <f ca="1">IF(COUNTIF(股期對照!A:A,持股比率!B777)=2,B777&amp;"-m",IF(COUNTIF(股期對照!A:A,持股比率!B777)=1,B777&amp;"-F",B777))</f>
        <v>皇龍</v>
      </c>
      <c r="Q777" s="3" t="s">
        <v>4575</v>
      </c>
      <c r="T777" s="1" t="s">
        <v>771</v>
      </c>
      <c r="U777" s="1" t="s">
        <v>2533</v>
      </c>
      <c r="V777" s="1">
        <v>0.24</v>
      </c>
      <c r="W777" s="1">
        <v>0</v>
      </c>
      <c r="X777" s="1">
        <v>0</v>
      </c>
      <c r="Y777" s="1">
        <v>46.3</v>
      </c>
      <c r="Z777" s="1">
        <v>53.46</v>
      </c>
      <c r="AA777" s="1">
        <v>777</v>
      </c>
      <c r="AB777" s="1">
        <v>840000</v>
      </c>
      <c r="AC777" s="1">
        <v>60</v>
      </c>
      <c r="AD777" s="1">
        <v>44906</v>
      </c>
      <c r="AE777" s="1">
        <v>0.1</v>
      </c>
      <c r="AF777" s="1">
        <v>33.07</v>
      </c>
      <c r="AG777" s="1">
        <v>1.9842000000000002E-2</v>
      </c>
      <c r="AH777" s="1">
        <v>-12.13</v>
      </c>
      <c r="AI777" s="1" t="s">
        <v>2533</v>
      </c>
      <c r="AJ777" s="1" t="s">
        <v>3521</v>
      </c>
    </row>
    <row r="778" spans="1:36" x14ac:dyDescent="0.25">
      <c r="A778" s="2" t="s">
        <v>772</v>
      </c>
      <c r="B778" s="3" t="s">
        <v>5629</v>
      </c>
      <c r="C778" s="3">
        <v>6.01</v>
      </c>
      <c r="D778" s="3">
        <v>1.45</v>
      </c>
      <c r="E778" s="3">
        <v>0.13</v>
      </c>
      <c r="F778" s="1">
        <f>IF(INDEX(董監!D:D,H778)=0,INDEX(董監!C:C,H778),INDEX(董監!D:D,H778))</f>
        <v>47.44</v>
      </c>
      <c r="G778" s="1">
        <f t="shared" si="48"/>
        <v>44.97</v>
      </c>
      <c r="H778" s="1">
        <f>MATCH(持股比率!A778,董監!A:A,0)</f>
        <v>778</v>
      </c>
      <c r="I778" s="3">
        <v>1206424.29</v>
      </c>
      <c r="J778" s="3">
        <v>1151</v>
      </c>
      <c r="K778" s="28">
        <f t="shared" si="49"/>
        <v>54253</v>
      </c>
      <c r="L778" s="27">
        <f t="shared" si="50"/>
        <v>2.1</v>
      </c>
      <c r="M778" s="3">
        <v>155.54</v>
      </c>
      <c r="N778" s="29">
        <f t="shared" si="51"/>
        <v>1.7902653999999998</v>
      </c>
      <c r="O778" s="3">
        <v>0</v>
      </c>
      <c r="P778" s="3" t="str">
        <f ca="1">IF(COUNTIF(股期對照!A:A,持股比率!B778)=2,B778&amp;"-m",IF(COUNTIF(股期對照!A:A,持股比率!B778)=1,B778&amp;"-F",B778))</f>
        <v>華擎</v>
      </c>
      <c r="Q778" s="3" t="s">
        <v>4765</v>
      </c>
      <c r="T778" s="1" t="s">
        <v>772</v>
      </c>
      <c r="U778" s="1" t="s">
        <v>2534</v>
      </c>
      <c r="V778" s="1">
        <v>6.01</v>
      </c>
      <c r="W778" s="1">
        <v>1.45</v>
      </c>
      <c r="X778" s="1">
        <v>0.13</v>
      </c>
      <c r="Y778" s="1">
        <v>47.44</v>
      </c>
      <c r="Z778" s="1">
        <v>44.97</v>
      </c>
      <c r="AA778" s="1">
        <v>778</v>
      </c>
      <c r="AB778" s="1">
        <v>1206424.29</v>
      </c>
      <c r="AC778" s="1">
        <v>1151</v>
      </c>
      <c r="AD778" s="1">
        <v>54253</v>
      </c>
      <c r="AE778" s="1">
        <v>2.1</v>
      </c>
      <c r="AF778" s="1">
        <v>155.54</v>
      </c>
      <c r="AG778" s="1">
        <v>1.7902653999999998</v>
      </c>
      <c r="AH778" s="1">
        <v>0</v>
      </c>
      <c r="AI778" s="1" t="s">
        <v>2534</v>
      </c>
      <c r="AJ778" s="1" t="s">
        <v>3550</v>
      </c>
    </row>
    <row r="779" spans="1:36" x14ac:dyDescent="0.25">
      <c r="A779" s="2" t="s">
        <v>773</v>
      </c>
      <c r="B779" s="3" t="s">
        <v>5630</v>
      </c>
      <c r="C779" s="3">
        <v>1.64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73.430000000000007</v>
      </c>
      <c r="H779" s="1">
        <f>MATCH(持股比率!A779,董監!A:A,0)</f>
        <v>779</v>
      </c>
      <c r="I779" s="3">
        <v>505902.16</v>
      </c>
      <c r="J779" s="3">
        <v>-10</v>
      </c>
      <c r="K779" s="28">
        <f t="shared" si="49"/>
        <v>37148</v>
      </c>
      <c r="L779" s="27">
        <f t="shared" si="50"/>
        <v>0</v>
      </c>
      <c r="M779" s="3">
        <v>16.04</v>
      </c>
      <c r="N779" s="29">
        <f t="shared" si="51"/>
        <v>-1.6039999999999997E-3</v>
      </c>
      <c r="O779" s="3">
        <v>1.19</v>
      </c>
      <c r="P779" s="3" t="str">
        <f ca="1">IF(COUNTIF(股期對照!A:A,持股比率!B779)=2,B779&amp;"-m",IF(COUNTIF(股期對照!A:A,持股比率!B779)=1,B779&amp;"-F",B779))</f>
        <v>亞帝歐</v>
      </c>
      <c r="Q779" s="3" t="s">
        <v>6701</v>
      </c>
      <c r="T779" s="1" t="s">
        <v>773</v>
      </c>
      <c r="U779" s="1" t="s">
        <v>2535</v>
      </c>
      <c r="V779" s="1">
        <v>1.64</v>
      </c>
      <c r="W779" s="1">
        <v>0</v>
      </c>
      <c r="X779" s="1">
        <v>0.01</v>
      </c>
      <c r="Y779" s="1">
        <v>24.92</v>
      </c>
      <c r="Z779" s="1">
        <v>73.430000000000007</v>
      </c>
      <c r="AA779" s="1">
        <v>779</v>
      </c>
      <c r="AB779" s="1">
        <v>505902.16</v>
      </c>
      <c r="AC779" s="1">
        <v>-10</v>
      </c>
      <c r="AD779" s="1">
        <v>37148</v>
      </c>
      <c r="AE779" s="1">
        <v>0</v>
      </c>
      <c r="AF779" s="1">
        <v>16.04</v>
      </c>
      <c r="AG779" s="1">
        <v>-1.6039999999999997E-3</v>
      </c>
      <c r="AH779" s="1">
        <v>1.19</v>
      </c>
      <c r="AI779" s="1" t="s">
        <v>2535</v>
      </c>
      <c r="AJ779" s="1" t="s">
        <v>3579</v>
      </c>
    </row>
    <row r="780" spans="1:36" x14ac:dyDescent="0.25">
      <c r="A780" s="2" t="s">
        <v>774</v>
      </c>
      <c r="B780" s="3" t="s">
        <v>5631</v>
      </c>
      <c r="C780" s="3">
        <v>8.09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81.25</v>
      </c>
      <c r="H780" s="1">
        <f>MATCH(持股比率!A780,董監!A:A,0)</f>
        <v>780</v>
      </c>
      <c r="I780" s="3">
        <v>807522.3</v>
      </c>
      <c r="J780" s="3">
        <v>132</v>
      </c>
      <c r="K780" s="28">
        <f t="shared" si="49"/>
        <v>65611</v>
      </c>
      <c r="L780" s="27">
        <f t="shared" si="50"/>
        <v>0.2</v>
      </c>
      <c r="M780" s="3">
        <v>25.27</v>
      </c>
      <c r="N780" s="29">
        <f t="shared" si="51"/>
        <v>3.3356400000000001E-2</v>
      </c>
      <c r="O780" s="3">
        <v>-6.25</v>
      </c>
      <c r="P780" s="3" t="str">
        <f ca="1">IF(COUNTIF(股期對照!A:A,持股比率!B780)=2,B780&amp;"-m",IF(COUNTIF(股期對照!A:A,持股比率!B780)=1,B780&amp;"-F",B780))</f>
        <v>柏騰</v>
      </c>
      <c r="Q780" s="3" t="s">
        <v>4575</v>
      </c>
      <c r="T780" s="1" t="s">
        <v>774</v>
      </c>
      <c r="U780" s="1" t="s">
        <v>2536</v>
      </c>
      <c r="V780" s="1">
        <v>8.09</v>
      </c>
      <c r="W780" s="1">
        <v>0.06</v>
      </c>
      <c r="X780" s="1">
        <v>0.32</v>
      </c>
      <c r="Y780" s="1">
        <v>10.28</v>
      </c>
      <c r="Z780" s="1">
        <v>81.25</v>
      </c>
      <c r="AA780" s="1">
        <v>780</v>
      </c>
      <c r="AB780" s="1">
        <v>807522.3</v>
      </c>
      <c r="AC780" s="1">
        <v>132</v>
      </c>
      <c r="AD780" s="1">
        <v>65611</v>
      </c>
      <c r="AE780" s="1">
        <v>0.2</v>
      </c>
      <c r="AF780" s="1">
        <v>25.27</v>
      </c>
      <c r="AG780" s="1">
        <v>3.3356400000000001E-2</v>
      </c>
      <c r="AH780" s="1">
        <v>-6.25</v>
      </c>
      <c r="AI780" s="1" t="s">
        <v>2536</v>
      </c>
      <c r="AJ780" s="1" t="s">
        <v>3521</v>
      </c>
    </row>
    <row r="781" spans="1:36" x14ac:dyDescent="0.25">
      <c r="A781" s="2" t="s">
        <v>775</v>
      </c>
      <c r="B781" s="3" t="s">
        <v>5632</v>
      </c>
      <c r="C781" s="3">
        <v>7.0000000000000007E-2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65.64</v>
      </c>
      <c r="H781" s="1">
        <f>MATCH(持股比率!A781,董監!A:A,0)</f>
        <v>781</v>
      </c>
      <c r="I781" s="3">
        <v>488467.78</v>
      </c>
      <c r="J781" s="3">
        <v>-4</v>
      </c>
      <c r="K781" s="28">
        <f t="shared" si="49"/>
        <v>32063</v>
      </c>
      <c r="L781" s="27">
        <f t="shared" si="50"/>
        <v>0</v>
      </c>
      <c r="M781" s="3">
        <v>13.56</v>
      </c>
      <c r="N781" s="29">
        <f t="shared" si="51"/>
        <v>-5.4240000000000007E-4</v>
      </c>
      <c r="O781" s="3">
        <v>-2.17</v>
      </c>
      <c r="P781" s="3" t="str">
        <f ca="1">IF(COUNTIF(股期對照!A:A,持股比率!B781)=2,B781&amp;"-m",IF(COUNTIF(股期對照!A:A,持股比率!B781)=1,B781&amp;"-F",B781))</f>
        <v>華盈</v>
      </c>
      <c r="Q781" s="3" t="s">
        <v>4771</v>
      </c>
      <c r="T781" s="1" t="s">
        <v>775</v>
      </c>
      <c r="U781" s="1" t="s">
        <v>2537</v>
      </c>
      <c r="V781" s="1">
        <v>7.0000000000000007E-2</v>
      </c>
      <c r="W781" s="1">
        <v>0</v>
      </c>
      <c r="X781" s="1">
        <v>0</v>
      </c>
      <c r="Y781" s="1">
        <v>34.29</v>
      </c>
      <c r="Z781" s="1">
        <v>65.64</v>
      </c>
      <c r="AA781" s="1">
        <v>781</v>
      </c>
      <c r="AB781" s="1">
        <v>488467.78</v>
      </c>
      <c r="AC781" s="1">
        <v>-4</v>
      </c>
      <c r="AD781" s="1">
        <v>32063</v>
      </c>
      <c r="AE781" s="1">
        <v>0</v>
      </c>
      <c r="AF781" s="1">
        <v>13.56</v>
      </c>
      <c r="AG781" s="1">
        <v>-5.4240000000000007E-4</v>
      </c>
      <c r="AH781" s="1">
        <v>-2.17</v>
      </c>
      <c r="AI781" s="1" t="s">
        <v>2537</v>
      </c>
      <c r="AJ781" s="1" t="s">
        <v>3529</v>
      </c>
    </row>
    <row r="782" spans="1:36" x14ac:dyDescent="0.25">
      <c r="A782" s="2" t="s">
        <v>776</v>
      </c>
      <c r="B782" s="3" t="s">
        <v>5633</v>
      </c>
      <c r="C782" s="3">
        <v>0.76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76.59</v>
      </c>
      <c r="H782" s="1">
        <f>MATCH(持股比率!A782,董監!A:A,0)</f>
        <v>782</v>
      </c>
      <c r="I782" s="3">
        <v>467305.75</v>
      </c>
      <c r="J782" s="3">
        <v>-64</v>
      </c>
      <c r="K782" s="28">
        <f t="shared" si="49"/>
        <v>35791</v>
      </c>
      <c r="L782" s="27">
        <f t="shared" si="50"/>
        <v>-0.2</v>
      </c>
      <c r="M782" s="3">
        <v>12.11</v>
      </c>
      <c r="N782" s="29">
        <f t="shared" si="51"/>
        <v>-7.7503999999999993E-3</v>
      </c>
      <c r="O782" s="3">
        <v>-6.54</v>
      </c>
      <c r="P782" s="3" t="str">
        <f ca="1">IF(COUNTIF(股期對照!A:A,持股比率!B782)=2,B782&amp;"-m",IF(COUNTIF(股期對照!A:A,持股比率!B782)=1,B782&amp;"-F",B782))</f>
        <v>鴻翊</v>
      </c>
      <c r="Q782" s="3" t="s">
        <v>6631</v>
      </c>
      <c r="T782" s="1" t="s">
        <v>776</v>
      </c>
      <c r="U782" s="1" t="s">
        <v>2538</v>
      </c>
      <c r="V782" s="1">
        <v>0.76</v>
      </c>
      <c r="W782" s="1">
        <v>0</v>
      </c>
      <c r="X782" s="1">
        <v>0.42</v>
      </c>
      <c r="Y782" s="1">
        <v>22.23</v>
      </c>
      <c r="Z782" s="1">
        <v>76.59</v>
      </c>
      <c r="AA782" s="1">
        <v>782</v>
      </c>
      <c r="AB782" s="1">
        <v>467305.75</v>
      </c>
      <c r="AC782" s="1">
        <v>-64</v>
      </c>
      <c r="AD782" s="1">
        <v>35791</v>
      </c>
      <c r="AE782" s="1">
        <v>-0.2</v>
      </c>
      <c r="AF782" s="1">
        <v>12.11</v>
      </c>
      <c r="AG782" s="1">
        <v>-7.7503999999999993E-3</v>
      </c>
      <c r="AH782" s="1">
        <v>-6.54</v>
      </c>
      <c r="AI782" s="1" t="s">
        <v>2538</v>
      </c>
      <c r="AJ782" s="1" t="s">
        <v>3571</v>
      </c>
    </row>
    <row r="783" spans="1:36" x14ac:dyDescent="0.25">
      <c r="A783" s="2" t="s">
        <v>777</v>
      </c>
      <c r="B783" s="3" t="s">
        <v>4819</v>
      </c>
      <c r="C783" s="3">
        <v>1.1399999999999999</v>
      </c>
      <c r="D783" s="3">
        <v>0</v>
      </c>
      <c r="E783" s="3">
        <v>0.24</v>
      </c>
      <c r="F783" s="1">
        <f>IF(INDEX(董監!D:D,H783)=0,INDEX(董監!C:C,H783),INDEX(董監!D:D,H783))</f>
        <v>8.01</v>
      </c>
      <c r="G783" s="1">
        <f t="shared" si="48"/>
        <v>90.61</v>
      </c>
      <c r="H783" s="1">
        <f>MATCH(持股比率!A783,董監!A:A,0)</f>
        <v>783</v>
      </c>
      <c r="I783" s="3">
        <v>726000</v>
      </c>
      <c r="J783" s="3">
        <v>335</v>
      </c>
      <c r="K783" s="28">
        <f t="shared" si="49"/>
        <v>65783</v>
      </c>
      <c r="L783" s="27">
        <f t="shared" si="50"/>
        <v>0.5</v>
      </c>
      <c r="M783" s="3">
        <v>10.119999999999999</v>
      </c>
      <c r="N783" s="29">
        <f t="shared" si="51"/>
        <v>3.3902000000000002E-2</v>
      </c>
      <c r="O783" s="3">
        <v>-11.02</v>
      </c>
      <c r="P783" s="3" t="str">
        <f ca="1">IF(COUNTIF(股期對照!A:A,持股比率!B783)=2,B783&amp;"-m",IF(COUNTIF(股期對照!A:A,持股比率!B783)=1,B783&amp;"-F",B783))</f>
        <v>御頂</v>
      </c>
      <c r="Q783" s="3" t="s">
        <v>6702</v>
      </c>
      <c r="T783" s="1" t="s">
        <v>777</v>
      </c>
      <c r="U783" s="1" t="s">
        <v>2539</v>
      </c>
      <c r="V783" s="1">
        <v>1.1399999999999999</v>
      </c>
      <c r="W783" s="1">
        <v>0</v>
      </c>
      <c r="X783" s="1">
        <v>0.24</v>
      </c>
      <c r="Y783" s="1">
        <v>8.01</v>
      </c>
      <c r="Z783" s="1">
        <v>90.61</v>
      </c>
      <c r="AA783" s="1">
        <v>783</v>
      </c>
      <c r="AB783" s="1">
        <v>726000</v>
      </c>
      <c r="AC783" s="1">
        <v>335</v>
      </c>
      <c r="AD783" s="1">
        <v>65783</v>
      </c>
      <c r="AE783" s="1">
        <v>0.5</v>
      </c>
      <c r="AF783" s="1">
        <v>10.119999999999999</v>
      </c>
      <c r="AG783" s="1">
        <v>3.3902000000000002E-2</v>
      </c>
      <c r="AH783" s="1">
        <v>-11.02</v>
      </c>
      <c r="AI783" s="1" t="s">
        <v>2539</v>
      </c>
      <c r="AJ783" s="1" t="s">
        <v>3542</v>
      </c>
    </row>
    <row r="784" spans="1:36" x14ac:dyDescent="0.25">
      <c r="A784" s="2" t="s">
        <v>778</v>
      </c>
      <c r="B784" s="3" t="s">
        <v>5634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60.040000000000006</v>
      </c>
      <c r="H784" s="1">
        <f>MATCH(持股比率!A784,董監!A:A,0)</f>
        <v>784</v>
      </c>
      <c r="I784" s="3">
        <v>1030497.8</v>
      </c>
      <c r="J784" s="3">
        <v>-4</v>
      </c>
      <c r="K784" s="28">
        <f t="shared" si="49"/>
        <v>61871</v>
      </c>
      <c r="L784" s="27">
        <f t="shared" si="50"/>
        <v>0</v>
      </c>
      <c r="M784" s="3">
        <v>9.7100000000000009</v>
      </c>
      <c r="N784" s="29">
        <f t="shared" si="51"/>
        <v>-3.8840000000000001E-4</v>
      </c>
      <c r="O784" s="3">
        <v>-5.88</v>
      </c>
      <c r="P784" s="3" t="str">
        <f ca="1">IF(COUNTIF(股期對照!A:A,持股比率!B784)=2,B784&amp;"-m",IF(COUNTIF(股期對照!A:A,持股比率!B784)=1,B784&amp;"-F",B784))</f>
        <v>迎輝</v>
      </c>
      <c r="Q784" s="3" t="s">
        <v>4785</v>
      </c>
      <c r="T784" s="1" t="s">
        <v>778</v>
      </c>
      <c r="U784" s="1" t="s">
        <v>2540</v>
      </c>
      <c r="V784" s="1">
        <v>0.02</v>
      </c>
      <c r="W784" s="1">
        <v>0</v>
      </c>
      <c r="X784" s="1">
        <v>0.21</v>
      </c>
      <c r="Y784" s="1">
        <v>39.729999999999997</v>
      </c>
      <c r="Z784" s="1">
        <v>60.040000000000006</v>
      </c>
      <c r="AA784" s="1">
        <v>784</v>
      </c>
      <c r="AB784" s="1">
        <v>1030497.8</v>
      </c>
      <c r="AC784" s="1">
        <v>-4</v>
      </c>
      <c r="AD784" s="1">
        <v>61871</v>
      </c>
      <c r="AE784" s="1">
        <v>0</v>
      </c>
      <c r="AF784" s="1">
        <v>9.7100000000000009</v>
      </c>
      <c r="AG784" s="1">
        <v>-3.8840000000000001E-4</v>
      </c>
      <c r="AH784" s="1">
        <v>-5.88</v>
      </c>
      <c r="AI784" s="1" t="s">
        <v>2540</v>
      </c>
      <c r="AJ784" s="1" t="s">
        <v>3579</v>
      </c>
    </row>
    <row r="785" spans="1:36" x14ac:dyDescent="0.25">
      <c r="A785" s="2" t="s">
        <v>779</v>
      </c>
      <c r="B785" s="3" t="s">
        <v>5635</v>
      </c>
      <c r="C785" s="3">
        <v>3.18</v>
      </c>
      <c r="D785" s="3">
        <v>0</v>
      </c>
      <c r="E785" s="3">
        <v>1.25</v>
      </c>
      <c r="F785" s="1">
        <f>IF(INDEX(董監!D:D,H785)=0,INDEX(董監!C:C,H785),INDEX(董監!D:D,H785))</f>
        <v>10.55</v>
      </c>
      <c r="G785" s="1">
        <f t="shared" si="48"/>
        <v>85.02</v>
      </c>
      <c r="H785" s="1">
        <f>MATCH(持股比率!A785,董監!A:A,0)</f>
        <v>785</v>
      </c>
      <c r="I785" s="3">
        <v>547797.41</v>
      </c>
      <c r="J785" s="3">
        <v>383</v>
      </c>
      <c r="K785" s="28">
        <f t="shared" si="49"/>
        <v>46574</v>
      </c>
      <c r="L785" s="27">
        <f t="shared" si="50"/>
        <v>0.8</v>
      </c>
      <c r="M785" s="3">
        <v>131.31</v>
      </c>
      <c r="N785" s="29">
        <f t="shared" si="51"/>
        <v>0.50291730000000001</v>
      </c>
      <c r="O785" s="3">
        <v>-2.17</v>
      </c>
      <c r="P785" s="3" t="str">
        <f ca="1">IF(COUNTIF(股期對照!A:A,持股比率!B785)=2,B785&amp;"-m",IF(COUNTIF(股期對照!A:A,持股比率!B785)=1,B785&amp;"-F",B785))</f>
        <v>凡甲</v>
      </c>
      <c r="Q785" s="3" t="s">
        <v>4771</v>
      </c>
      <c r="T785" s="1" t="s">
        <v>779</v>
      </c>
      <c r="U785" s="1" t="s">
        <v>2541</v>
      </c>
      <c r="V785" s="1">
        <v>3.18</v>
      </c>
      <c r="W785" s="1">
        <v>0</v>
      </c>
      <c r="X785" s="1">
        <v>1.25</v>
      </c>
      <c r="Y785" s="1">
        <v>10.55</v>
      </c>
      <c r="Z785" s="1">
        <v>85.02</v>
      </c>
      <c r="AA785" s="1">
        <v>785</v>
      </c>
      <c r="AB785" s="1">
        <v>547797.41</v>
      </c>
      <c r="AC785" s="1">
        <v>383</v>
      </c>
      <c r="AD785" s="1">
        <v>46574</v>
      </c>
      <c r="AE785" s="1">
        <v>0.8</v>
      </c>
      <c r="AF785" s="1">
        <v>131.31</v>
      </c>
      <c r="AG785" s="1">
        <v>0.50291730000000001</v>
      </c>
      <c r="AH785" s="1">
        <v>-2.17</v>
      </c>
      <c r="AI785" s="1" t="s">
        <v>2541</v>
      </c>
      <c r="AJ785" s="1" t="s">
        <v>3529</v>
      </c>
    </row>
    <row r="786" spans="1:36" x14ac:dyDescent="0.25">
      <c r="A786" s="2" t="s">
        <v>780</v>
      </c>
      <c r="B786" s="3" t="s">
        <v>4662</v>
      </c>
      <c r="C786" s="3">
        <v>3.9</v>
      </c>
      <c r="D786" s="3">
        <v>0.1</v>
      </c>
      <c r="E786" s="3">
        <v>0.2</v>
      </c>
      <c r="F786" s="1">
        <f>IF(INDEX(董監!D:D,H786)=0,INDEX(董監!C:C,H786),INDEX(董監!D:D,H786))</f>
        <v>8.11</v>
      </c>
      <c r="G786" s="1">
        <f t="shared" si="48"/>
        <v>87.69</v>
      </c>
      <c r="H786" s="1">
        <f>MATCH(持股比率!A786,董監!A:A,0)</f>
        <v>786</v>
      </c>
      <c r="I786" s="3">
        <v>444451.25</v>
      </c>
      <c r="J786" s="3">
        <v>395</v>
      </c>
      <c r="K786" s="28">
        <f t="shared" si="49"/>
        <v>38974</v>
      </c>
      <c r="L786" s="27">
        <f t="shared" si="50"/>
        <v>1</v>
      </c>
      <c r="M786" s="3">
        <v>93.42</v>
      </c>
      <c r="N786" s="29">
        <f t="shared" si="51"/>
        <v>0.36900900000000003</v>
      </c>
      <c r="O786" s="3">
        <v>3.21</v>
      </c>
      <c r="P786" s="3" t="str">
        <f ca="1">IF(COUNTIF(股期對照!A:A,持股比率!B786)=2,B786&amp;"-m",IF(COUNTIF(股期對照!A:A,持股比率!B786)=1,B786&amp;"-F",B786))</f>
        <v>聚積</v>
      </c>
      <c r="Q786" s="3" t="s">
        <v>6683</v>
      </c>
      <c r="T786" s="1" t="s">
        <v>780</v>
      </c>
      <c r="U786" s="1" t="s">
        <v>2542</v>
      </c>
      <c r="V786" s="1">
        <v>3.9</v>
      </c>
      <c r="W786" s="1">
        <v>0.1</v>
      </c>
      <c r="X786" s="1">
        <v>0.2</v>
      </c>
      <c r="Y786" s="1">
        <v>8.11</v>
      </c>
      <c r="Z786" s="1">
        <v>87.69</v>
      </c>
      <c r="AA786" s="1">
        <v>786</v>
      </c>
      <c r="AB786" s="1">
        <v>444451.25</v>
      </c>
      <c r="AC786" s="1">
        <v>395</v>
      </c>
      <c r="AD786" s="1">
        <v>38974</v>
      </c>
      <c r="AE786" s="1">
        <v>1</v>
      </c>
      <c r="AF786" s="1">
        <v>93.42</v>
      </c>
      <c r="AG786" s="1">
        <v>0.36900900000000003</v>
      </c>
      <c r="AH786" s="1">
        <v>3.21</v>
      </c>
      <c r="AI786" s="1" t="s">
        <v>2542</v>
      </c>
      <c r="AJ786" s="1" t="s">
        <v>3560</v>
      </c>
    </row>
    <row r="787" spans="1:36" x14ac:dyDescent="0.25">
      <c r="A787" s="2" t="s">
        <v>781</v>
      </c>
      <c r="B787" s="3" t="s">
        <v>5636</v>
      </c>
      <c r="C787" s="3">
        <v>2.4</v>
      </c>
      <c r="D787" s="3">
        <v>0</v>
      </c>
      <c r="E787" s="3">
        <v>0.02</v>
      </c>
      <c r="F787" s="1">
        <f>IF(INDEX(董監!D:D,H787)=0,INDEX(董監!C:C,H787),INDEX(董監!D:D,H787))</f>
        <v>59.76</v>
      </c>
      <c r="G787" s="1">
        <f t="shared" si="48"/>
        <v>37.82</v>
      </c>
      <c r="H787" s="1">
        <f>MATCH(持股比率!A787,董監!A:A,0)</f>
        <v>787</v>
      </c>
      <c r="I787" s="3">
        <v>656159.66</v>
      </c>
      <c r="J787" s="3">
        <v>-67</v>
      </c>
      <c r="K787" s="28">
        <f t="shared" si="49"/>
        <v>24816</v>
      </c>
      <c r="L787" s="27">
        <f t="shared" si="50"/>
        <v>-0.3</v>
      </c>
      <c r="M787" s="3">
        <v>45.84</v>
      </c>
      <c r="N787" s="29">
        <f t="shared" si="51"/>
        <v>-3.0712800000000002E-2</v>
      </c>
      <c r="O787" s="3">
        <v>-2.04</v>
      </c>
      <c r="P787" s="3" t="str">
        <f ca="1">IF(COUNTIF(股期對照!A:A,持股比率!B787)=2,B787&amp;"-m",IF(COUNTIF(股期對照!A:A,持股比率!B787)=1,B787&amp;"-F",B787))</f>
        <v>安馳</v>
      </c>
      <c r="Q787" s="3" t="s">
        <v>4779</v>
      </c>
      <c r="T787" s="1" t="s">
        <v>781</v>
      </c>
      <c r="U787" s="1" t="s">
        <v>2543</v>
      </c>
      <c r="V787" s="1">
        <v>2.4</v>
      </c>
      <c r="W787" s="1">
        <v>0</v>
      </c>
      <c r="X787" s="1">
        <v>0.02</v>
      </c>
      <c r="Y787" s="1">
        <v>59.76</v>
      </c>
      <c r="Z787" s="1">
        <v>37.82</v>
      </c>
      <c r="AA787" s="1">
        <v>787</v>
      </c>
      <c r="AB787" s="1">
        <v>656159.66</v>
      </c>
      <c r="AC787" s="1">
        <v>-67</v>
      </c>
      <c r="AD787" s="1">
        <v>24816</v>
      </c>
      <c r="AE787" s="1">
        <v>-0.3</v>
      </c>
      <c r="AF787" s="1">
        <v>45.84</v>
      </c>
      <c r="AG787" s="1">
        <v>-3.0712800000000002E-2</v>
      </c>
      <c r="AH787" s="1">
        <v>-2.04</v>
      </c>
      <c r="AI787" s="1" t="s">
        <v>2543</v>
      </c>
      <c r="AJ787" s="1" t="s">
        <v>3528</v>
      </c>
    </row>
    <row r="788" spans="1:36" x14ac:dyDescent="0.25">
      <c r="A788" s="2" t="s">
        <v>782</v>
      </c>
      <c r="B788" s="3" t="s">
        <v>5637</v>
      </c>
      <c r="C788" s="3">
        <v>52.03</v>
      </c>
      <c r="D788" s="3">
        <v>14.4</v>
      </c>
      <c r="E788" s="3">
        <v>5.67</v>
      </c>
      <c r="F788" s="1">
        <f>IF(INDEX(董監!D:D,H788)=0,INDEX(董監!C:C,H788),INDEX(董監!D:D,H788))</f>
        <v>8.58</v>
      </c>
      <c r="G788" s="1">
        <f t="shared" si="48"/>
        <v>19.319999999999993</v>
      </c>
      <c r="H788" s="1">
        <f>MATCH(持股比率!A788,董監!A:A,0)</f>
        <v>788</v>
      </c>
      <c r="I788" s="3">
        <v>760797.42</v>
      </c>
      <c r="J788" s="3">
        <v>-451</v>
      </c>
      <c r="K788" s="28">
        <f t="shared" si="49"/>
        <v>14699</v>
      </c>
      <c r="L788" s="27">
        <f t="shared" si="50"/>
        <v>-3.1</v>
      </c>
      <c r="M788" s="3">
        <v>890.23</v>
      </c>
      <c r="N788" s="29">
        <f t="shared" si="51"/>
        <v>-4.0149372999999997</v>
      </c>
      <c r="O788" s="3">
        <v>-0.53</v>
      </c>
      <c r="P788" s="3" t="str">
        <f ca="1">IF(COUNTIF(股期對照!A:A,持股比率!B788)=2,B788&amp;"-m",IF(COUNTIF(股期對照!A:A,持股比率!B788)=1,B788&amp;"-F",B788))</f>
        <v>力旺-F</v>
      </c>
      <c r="Q788" s="3" t="s">
        <v>4763</v>
      </c>
      <c r="T788" s="1" t="s">
        <v>782</v>
      </c>
      <c r="U788" s="1" t="s">
        <v>2544</v>
      </c>
      <c r="V788" s="1">
        <v>52.03</v>
      </c>
      <c r="W788" s="1">
        <v>14.4</v>
      </c>
      <c r="X788" s="1">
        <v>5.67</v>
      </c>
      <c r="Y788" s="1">
        <v>8.58</v>
      </c>
      <c r="Z788" s="1">
        <v>19.319999999999993</v>
      </c>
      <c r="AA788" s="1">
        <v>788</v>
      </c>
      <c r="AB788" s="1">
        <v>760797.42</v>
      </c>
      <c r="AC788" s="1">
        <v>-451</v>
      </c>
      <c r="AD788" s="1">
        <v>14699</v>
      </c>
      <c r="AE788" s="1">
        <v>-3.1</v>
      </c>
      <c r="AF788" s="1">
        <v>890.23</v>
      </c>
      <c r="AG788" s="1">
        <v>-4.0149372999999997</v>
      </c>
      <c r="AH788" s="1">
        <v>-0.53</v>
      </c>
      <c r="AI788" s="1" t="s">
        <v>4433</v>
      </c>
      <c r="AJ788" s="1" t="s">
        <v>3560</v>
      </c>
    </row>
    <row r="789" spans="1:36" x14ac:dyDescent="0.25">
      <c r="A789" s="2" t="s">
        <v>783</v>
      </c>
      <c r="B789" s="3" t="s">
        <v>5638</v>
      </c>
      <c r="C789" s="3">
        <v>46.21</v>
      </c>
      <c r="D789" s="3">
        <v>0.87</v>
      </c>
      <c r="E789" s="3">
        <v>0.1</v>
      </c>
      <c r="F789" s="1">
        <f>IF(INDEX(董監!D:D,H789)=0,INDEX(董監!C:C,H789),INDEX(董監!D:D,H789))</f>
        <v>23.91</v>
      </c>
      <c r="G789" s="1">
        <f t="shared" si="48"/>
        <v>28.909999999999997</v>
      </c>
      <c r="H789" s="1">
        <f>MATCH(持股比率!A789,董監!A:A,0)</f>
        <v>789</v>
      </c>
      <c r="I789" s="3">
        <v>781109</v>
      </c>
      <c r="J789" s="3">
        <v>783</v>
      </c>
      <c r="K789" s="28">
        <f t="shared" si="49"/>
        <v>22582</v>
      </c>
      <c r="L789" s="27">
        <f t="shared" si="50"/>
        <v>3.5</v>
      </c>
      <c r="M789" s="3">
        <v>98.88</v>
      </c>
      <c r="N789" s="29">
        <f t="shared" si="51"/>
        <v>0.77423039999999999</v>
      </c>
      <c r="O789" s="3">
        <v>18.239999999999998</v>
      </c>
      <c r="P789" s="3" t="str">
        <f ca="1">IF(COUNTIF(股期對照!A:A,持股比率!B789)=2,B789&amp;"-m",IF(COUNTIF(股期對照!A:A,持股比率!B789)=1,B789&amp;"-F",B789))</f>
        <v>晶相光</v>
      </c>
      <c r="Q789" s="3" t="s">
        <v>4763</v>
      </c>
      <c r="T789" s="1" t="s">
        <v>783</v>
      </c>
      <c r="U789" s="1" t="s">
        <v>2545</v>
      </c>
      <c r="V789" s="1">
        <v>46.21</v>
      </c>
      <c r="W789" s="1">
        <v>0.87</v>
      </c>
      <c r="X789" s="1">
        <v>0.1</v>
      </c>
      <c r="Y789" s="1">
        <v>23.91</v>
      </c>
      <c r="Z789" s="1">
        <v>28.909999999999997</v>
      </c>
      <c r="AA789" s="1">
        <v>789</v>
      </c>
      <c r="AB789" s="1">
        <v>781109</v>
      </c>
      <c r="AC789" s="1">
        <v>783</v>
      </c>
      <c r="AD789" s="1">
        <v>22582</v>
      </c>
      <c r="AE789" s="1">
        <v>3.5</v>
      </c>
      <c r="AF789" s="1">
        <v>98.88</v>
      </c>
      <c r="AG789" s="1">
        <v>0.77423039999999999</v>
      </c>
      <c r="AH789" s="1">
        <v>18.239999999999998</v>
      </c>
      <c r="AI789" s="1" t="s">
        <v>2545</v>
      </c>
      <c r="AJ789" s="1" t="s">
        <v>3560</v>
      </c>
    </row>
    <row r="790" spans="1:36" x14ac:dyDescent="0.25">
      <c r="A790" s="2" t="s">
        <v>784</v>
      </c>
      <c r="B790" s="3" t="s">
        <v>5639</v>
      </c>
      <c r="C790" s="3">
        <v>20.23</v>
      </c>
      <c r="D790" s="3">
        <v>0</v>
      </c>
      <c r="E790" s="3">
        <v>0</v>
      </c>
      <c r="F790" s="1">
        <f>IF(INDEX(董監!D:D,H790)=0,INDEX(董監!C:C,H790),INDEX(董監!D:D,H790))</f>
        <v>16.940000000000001</v>
      </c>
      <c r="G790" s="1">
        <f t="shared" si="48"/>
        <v>62.83</v>
      </c>
      <c r="H790" s="1">
        <f>MATCH(持股比率!A790,董監!A:A,0)</f>
        <v>790</v>
      </c>
      <c r="I790" s="3">
        <v>611750.11</v>
      </c>
      <c r="J790" s="3">
        <v>11</v>
      </c>
      <c r="K790" s="28">
        <f t="shared" si="49"/>
        <v>38436</v>
      </c>
      <c r="L790" s="27">
        <f t="shared" si="50"/>
        <v>0</v>
      </c>
      <c r="M790" s="3">
        <v>23</v>
      </c>
      <c r="N790" s="29">
        <f t="shared" si="51"/>
        <v>2.5300000000000001E-3</v>
      </c>
      <c r="O790" s="3">
        <v>-7.1</v>
      </c>
      <c r="P790" s="3" t="str">
        <f ca="1">IF(COUNTIF(股期對照!A:A,持股比率!B790)=2,B790&amp;"-m",IF(COUNTIF(股期對照!A:A,持股比率!B790)=1,B790&amp;"-F",B790))</f>
        <v>先益</v>
      </c>
      <c r="Q790" s="3" t="s">
        <v>4756</v>
      </c>
      <c r="T790" s="1" t="s">
        <v>784</v>
      </c>
      <c r="U790" s="1" t="s">
        <v>2546</v>
      </c>
      <c r="V790" s="1">
        <v>20.23</v>
      </c>
      <c r="W790" s="1">
        <v>0</v>
      </c>
      <c r="X790" s="1">
        <v>0</v>
      </c>
      <c r="Y790" s="1">
        <v>16.940000000000001</v>
      </c>
      <c r="Z790" s="1">
        <v>62.83</v>
      </c>
      <c r="AA790" s="1">
        <v>790</v>
      </c>
      <c r="AB790" s="1">
        <v>611750.11</v>
      </c>
      <c r="AC790" s="1">
        <v>11</v>
      </c>
      <c r="AD790" s="1">
        <v>38436</v>
      </c>
      <c r="AE790" s="1">
        <v>0</v>
      </c>
      <c r="AF790" s="1">
        <v>23</v>
      </c>
      <c r="AG790" s="1">
        <v>2.5300000000000001E-3</v>
      </c>
      <c r="AH790" s="1">
        <v>-7.1</v>
      </c>
      <c r="AI790" s="1" t="s">
        <v>2546</v>
      </c>
      <c r="AJ790" s="1" t="s">
        <v>3542</v>
      </c>
    </row>
    <row r="791" spans="1:36" x14ac:dyDescent="0.25">
      <c r="A791" s="2" t="s">
        <v>785</v>
      </c>
      <c r="B791" s="3" t="s">
        <v>5640</v>
      </c>
      <c r="C791" s="3">
        <v>55.02</v>
      </c>
      <c r="D791" s="3">
        <v>0.37</v>
      </c>
      <c r="E791" s="3">
        <v>3.57</v>
      </c>
      <c r="F791" s="1">
        <f>IF(INDEX(董監!D:D,H791)=0,INDEX(董監!C:C,H791),INDEX(董監!D:D,H791))</f>
        <v>74.64</v>
      </c>
      <c r="G791" s="1">
        <f t="shared" si="48"/>
        <v>-33.599999999999994</v>
      </c>
      <c r="H791" s="1">
        <f>MATCH(持股比率!A791,董監!A:A,0)</f>
        <v>791</v>
      </c>
      <c r="I791" s="3">
        <v>3878483</v>
      </c>
      <c r="J791" s="3">
        <v>331</v>
      </c>
      <c r="K791" s="28">
        <f t="shared" si="49"/>
        <v>-130317</v>
      </c>
      <c r="L791" s="27">
        <f t="shared" si="50"/>
        <v>-0.3</v>
      </c>
      <c r="M791" s="3">
        <v>157.38</v>
      </c>
      <c r="N791" s="29">
        <f t="shared" si="51"/>
        <v>0.52092779999999994</v>
      </c>
      <c r="O791" s="3">
        <v>15.12</v>
      </c>
      <c r="P791" s="3" t="str">
        <f ca="1">IF(COUNTIF(股期對照!A:A,持股比率!B791)=2,B791&amp;"-m",IF(COUNTIF(股期對照!A:A,持股比率!B791)=1,B791&amp;"-F",B791))</f>
        <v>台勝科-F</v>
      </c>
      <c r="Q791" s="3" t="s">
        <v>6703</v>
      </c>
      <c r="T791" s="1" t="s">
        <v>785</v>
      </c>
      <c r="U791" s="1" t="s">
        <v>2547</v>
      </c>
      <c r="V791" s="1">
        <v>55.02</v>
      </c>
      <c r="W791" s="1">
        <v>0.37</v>
      </c>
      <c r="X791" s="1">
        <v>3.57</v>
      </c>
      <c r="Y791" s="1">
        <v>74.64</v>
      </c>
      <c r="Z791" s="1">
        <v>-33.599999999999994</v>
      </c>
      <c r="AA791" s="1">
        <v>791</v>
      </c>
      <c r="AB791" s="1">
        <v>3878483</v>
      </c>
      <c r="AC791" s="1">
        <v>331</v>
      </c>
      <c r="AD791" s="1">
        <v>-130317</v>
      </c>
      <c r="AE791" s="1">
        <v>-0.3</v>
      </c>
      <c r="AF791" s="1">
        <v>157.38</v>
      </c>
      <c r="AG791" s="1">
        <v>0.52092779999999994</v>
      </c>
      <c r="AH791" s="1">
        <v>15.12</v>
      </c>
      <c r="AI791" s="1" t="s">
        <v>4434</v>
      </c>
      <c r="AJ791" s="1" t="s">
        <v>3564</v>
      </c>
    </row>
    <row r="792" spans="1:36" x14ac:dyDescent="0.25">
      <c r="A792" s="2" t="s">
        <v>786</v>
      </c>
      <c r="B792" s="3" t="s">
        <v>5641</v>
      </c>
      <c r="C792" s="3">
        <v>30.55</v>
      </c>
      <c r="D792" s="3">
        <v>8.7799999999999994</v>
      </c>
      <c r="E792" s="3">
        <v>0.78</v>
      </c>
      <c r="F792" s="1">
        <f>IF(INDEX(董監!D:D,H792)=0,INDEX(董監!C:C,H792),INDEX(董監!D:D,H792))</f>
        <v>20.059999999999999</v>
      </c>
      <c r="G792" s="1">
        <f t="shared" si="48"/>
        <v>39.83</v>
      </c>
      <c r="H792" s="1">
        <f>MATCH(持股比率!A792,董監!A:A,0)</f>
        <v>792</v>
      </c>
      <c r="I792" s="3">
        <v>1034779</v>
      </c>
      <c r="J792" s="3">
        <v>2705</v>
      </c>
      <c r="K792" s="28">
        <f t="shared" si="49"/>
        <v>41215</v>
      </c>
      <c r="L792" s="27">
        <f t="shared" si="50"/>
        <v>6.6</v>
      </c>
      <c r="M792" s="3">
        <v>534.38</v>
      </c>
      <c r="N792" s="29">
        <f t="shared" si="51"/>
        <v>14.454979</v>
      </c>
      <c r="O792" s="3">
        <v>19.96</v>
      </c>
      <c r="P792" s="3" t="str">
        <f ca="1">IF(COUNTIF(股期對照!A:A,持股比率!B792)=2,B792&amp;"-m",IF(COUNTIF(股期對照!A:A,持股比率!B792)=1,B792&amp;"-F",B792))</f>
        <v>嘉澤-F</v>
      </c>
      <c r="Q792" s="3" t="s">
        <v>4771</v>
      </c>
      <c r="T792" s="1" t="s">
        <v>786</v>
      </c>
      <c r="U792" s="1" t="s">
        <v>2548</v>
      </c>
      <c r="V792" s="1">
        <v>30.55</v>
      </c>
      <c r="W792" s="1">
        <v>8.7799999999999994</v>
      </c>
      <c r="X792" s="1">
        <v>0.78</v>
      </c>
      <c r="Y792" s="1">
        <v>20.059999999999999</v>
      </c>
      <c r="Z792" s="1">
        <v>39.83</v>
      </c>
      <c r="AA792" s="1">
        <v>792</v>
      </c>
      <c r="AB792" s="1">
        <v>1034779</v>
      </c>
      <c r="AC792" s="1">
        <v>2705</v>
      </c>
      <c r="AD792" s="1">
        <v>41215</v>
      </c>
      <c r="AE792" s="1">
        <v>6.6</v>
      </c>
      <c r="AF792" s="1">
        <v>534.38</v>
      </c>
      <c r="AG792" s="1">
        <v>14.454979</v>
      </c>
      <c r="AH792" s="1">
        <v>19.96</v>
      </c>
      <c r="AI792" s="1" t="s">
        <v>4435</v>
      </c>
      <c r="AJ792" s="1" t="s">
        <v>3529</v>
      </c>
    </row>
    <row r="793" spans="1:36" x14ac:dyDescent="0.25">
      <c r="A793" s="2" t="s">
        <v>787</v>
      </c>
      <c r="B793" s="3" t="s">
        <v>5642</v>
      </c>
      <c r="C793" s="3">
        <v>3.95</v>
      </c>
      <c r="D793" s="3">
        <v>0</v>
      </c>
      <c r="E793" s="3">
        <v>1.05</v>
      </c>
      <c r="F793" s="1">
        <f>IF(INDEX(董監!D:D,H793)=0,INDEX(董監!C:C,H793),INDEX(董監!D:D,H793))</f>
        <v>17.8</v>
      </c>
      <c r="G793" s="1">
        <f t="shared" si="48"/>
        <v>77.2</v>
      </c>
      <c r="H793" s="1">
        <f>MATCH(持股比率!A793,董監!A:A,0)</f>
        <v>793</v>
      </c>
      <c r="I793" s="3">
        <v>790523.56</v>
      </c>
      <c r="J793" s="3">
        <v>330</v>
      </c>
      <c r="K793" s="28">
        <f t="shared" si="49"/>
        <v>61028</v>
      </c>
      <c r="L793" s="27">
        <f t="shared" si="50"/>
        <v>0.5</v>
      </c>
      <c r="M793" s="3">
        <v>16.260000000000002</v>
      </c>
      <c r="N793" s="29">
        <f t="shared" si="51"/>
        <v>5.3658000000000004E-2</v>
      </c>
      <c r="O793" s="3">
        <v>-7.16</v>
      </c>
      <c r="P793" s="3" t="str">
        <f ca="1">IF(COUNTIF(股期對照!A:A,持股比率!B793)=2,B793&amp;"-m",IF(COUNTIF(股期對照!A:A,持股比率!B793)=1,B793&amp;"-F",B793))</f>
        <v>晶彩科</v>
      </c>
      <c r="Q793" s="3" t="s">
        <v>4762</v>
      </c>
      <c r="T793" s="1" t="s">
        <v>787</v>
      </c>
      <c r="U793" s="1" t="s">
        <v>2549</v>
      </c>
      <c r="V793" s="1">
        <v>3.95</v>
      </c>
      <c r="W793" s="1">
        <v>0</v>
      </c>
      <c r="X793" s="1">
        <v>1.05</v>
      </c>
      <c r="Y793" s="1">
        <v>17.8</v>
      </c>
      <c r="Z793" s="1">
        <v>77.2</v>
      </c>
      <c r="AA793" s="1">
        <v>793</v>
      </c>
      <c r="AB793" s="1">
        <v>790523.56</v>
      </c>
      <c r="AC793" s="1">
        <v>330</v>
      </c>
      <c r="AD793" s="1">
        <v>61028</v>
      </c>
      <c r="AE793" s="1">
        <v>0.5</v>
      </c>
      <c r="AF793" s="1">
        <v>16.260000000000002</v>
      </c>
      <c r="AG793" s="1">
        <v>5.3658000000000004E-2</v>
      </c>
      <c r="AH793" s="1">
        <v>-7.16</v>
      </c>
      <c r="AI793" s="1" t="s">
        <v>2549</v>
      </c>
      <c r="AJ793" s="1" t="s">
        <v>3559</v>
      </c>
    </row>
    <row r="794" spans="1:36" x14ac:dyDescent="0.25">
      <c r="A794" s="2" t="s">
        <v>788</v>
      </c>
      <c r="B794" s="3" t="s">
        <v>5643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75.14</v>
      </c>
      <c r="H794" s="1">
        <f>MATCH(持股比率!A794,董監!A:A,0)</f>
        <v>794</v>
      </c>
      <c r="I794" s="3">
        <v>1068000</v>
      </c>
      <c r="J794" s="3">
        <v>-1</v>
      </c>
      <c r="K794" s="28">
        <f t="shared" si="49"/>
        <v>80250</v>
      </c>
      <c r="L794" s="27">
        <f t="shared" si="50"/>
        <v>0</v>
      </c>
      <c r="M794" s="3">
        <v>7.89</v>
      </c>
      <c r="N794" s="29">
        <f t="shared" si="51"/>
        <v>-7.8899999999999993E-5</v>
      </c>
      <c r="O794" s="3">
        <v>-21.63</v>
      </c>
      <c r="P794" s="3" t="str">
        <f ca="1">IF(COUNTIF(股期對照!A:A,持股比率!B794)=2,B794&amp;"-m",IF(COUNTIF(股期對照!A:A,持股比率!B794)=1,B794&amp;"-F",B794))</f>
        <v>誠創</v>
      </c>
      <c r="Q794" s="3" t="s">
        <v>4785</v>
      </c>
      <c r="T794" s="1" t="s">
        <v>788</v>
      </c>
      <c r="U794" s="1" t="s">
        <v>2550</v>
      </c>
      <c r="V794" s="1">
        <v>0.19</v>
      </c>
      <c r="W794" s="1">
        <v>0</v>
      </c>
      <c r="X794" s="1">
        <v>0.11</v>
      </c>
      <c r="Y794" s="1">
        <v>24.56</v>
      </c>
      <c r="Z794" s="1">
        <v>75.14</v>
      </c>
      <c r="AA794" s="1">
        <v>794</v>
      </c>
      <c r="AB794" s="1">
        <v>1068000</v>
      </c>
      <c r="AC794" s="1">
        <v>-1</v>
      </c>
      <c r="AD794" s="1">
        <v>80250</v>
      </c>
      <c r="AE794" s="1">
        <v>0</v>
      </c>
      <c r="AF794" s="1">
        <v>7.89</v>
      </c>
      <c r="AG794" s="1">
        <v>-7.8899999999999993E-5</v>
      </c>
      <c r="AH794" s="1">
        <v>-21.63</v>
      </c>
      <c r="AI794" s="1" t="s">
        <v>2550</v>
      </c>
      <c r="AJ794" s="1" t="s">
        <v>3579</v>
      </c>
    </row>
    <row r="795" spans="1:36" x14ac:dyDescent="0.25">
      <c r="A795" s="2" t="s">
        <v>789</v>
      </c>
      <c r="B795" s="3" t="s">
        <v>5644</v>
      </c>
      <c r="C795" s="3">
        <v>3.47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77.64</v>
      </c>
      <c r="H795" s="1">
        <f>MATCH(持股比率!A795,董監!A:A,0)</f>
        <v>795</v>
      </c>
      <c r="I795" s="3">
        <v>535647.42000000004</v>
      </c>
      <c r="J795" s="3">
        <v>-126</v>
      </c>
      <c r="K795" s="28">
        <f t="shared" si="49"/>
        <v>41588</v>
      </c>
      <c r="L795" s="27">
        <f t="shared" si="50"/>
        <v>-0.3</v>
      </c>
      <c r="M795" s="3">
        <v>37.31</v>
      </c>
      <c r="N795" s="29">
        <f t="shared" si="51"/>
        <v>-4.7010600000000007E-2</v>
      </c>
      <c r="O795" s="3">
        <v>-1.77</v>
      </c>
      <c r="P795" s="3" t="str">
        <f ca="1">IF(COUNTIF(股期對照!A:A,持股比率!B795)=2,B795&amp;"-m",IF(COUNTIF(股期對照!A:A,持股比率!B795)=1,B795&amp;"-F",B795))</f>
        <v>堡達</v>
      </c>
      <c r="Q795" s="3" t="s">
        <v>4779</v>
      </c>
      <c r="T795" s="1" t="s">
        <v>789</v>
      </c>
      <c r="U795" s="1" t="s">
        <v>2551</v>
      </c>
      <c r="V795" s="1">
        <v>3.47</v>
      </c>
      <c r="W795" s="1">
        <v>0</v>
      </c>
      <c r="X795" s="1">
        <v>0</v>
      </c>
      <c r="Y795" s="1">
        <v>18.89</v>
      </c>
      <c r="Z795" s="1">
        <v>77.64</v>
      </c>
      <c r="AA795" s="1">
        <v>795</v>
      </c>
      <c r="AB795" s="1">
        <v>535647.42000000004</v>
      </c>
      <c r="AC795" s="1">
        <v>-126</v>
      </c>
      <c r="AD795" s="1">
        <v>41588</v>
      </c>
      <c r="AE795" s="1">
        <v>-0.3</v>
      </c>
      <c r="AF795" s="1">
        <v>37.31</v>
      </c>
      <c r="AG795" s="1">
        <v>-4.7010600000000007E-2</v>
      </c>
      <c r="AH795" s="1">
        <v>-1.77</v>
      </c>
      <c r="AI795" s="1" t="s">
        <v>2551</v>
      </c>
      <c r="AJ795" s="1" t="s">
        <v>3528</v>
      </c>
    </row>
    <row r="796" spans="1:36" x14ac:dyDescent="0.25">
      <c r="A796" s="2" t="s">
        <v>790</v>
      </c>
      <c r="B796" s="3" t="s">
        <v>5645</v>
      </c>
      <c r="C796" s="3">
        <v>4.47</v>
      </c>
      <c r="D796" s="3">
        <v>0.06</v>
      </c>
      <c r="E796" s="3">
        <v>0.26</v>
      </c>
      <c r="F796" s="1">
        <f>IF(INDEX(董監!D:D,H796)=0,INDEX(董監!C:C,H796),INDEX(董監!D:D,H796))</f>
        <v>18.75</v>
      </c>
      <c r="G796" s="1">
        <f t="shared" si="48"/>
        <v>76.460000000000008</v>
      </c>
      <c r="H796" s="1">
        <f>MATCH(持股比率!A796,董監!A:A,0)</f>
        <v>796</v>
      </c>
      <c r="I796" s="3">
        <v>666130.43999999994</v>
      </c>
      <c r="J796" s="3">
        <v>983</v>
      </c>
      <c r="K796" s="28">
        <f t="shared" si="49"/>
        <v>50932</v>
      </c>
      <c r="L796" s="27">
        <f t="shared" si="50"/>
        <v>1.9</v>
      </c>
      <c r="M796" s="3">
        <v>67.2</v>
      </c>
      <c r="N796" s="29">
        <f t="shared" si="51"/>
        <v>0.66057600000000005</v>
      </c>
      <c r="O796" s="3">
        <v>0.99</v>
      </c>
      <c r="P796" s="3" t="str">
        <f ca="1">IF(COUNTIF(股期對照!A:A,持股比率!B796)=2,B796&amp;"-m",IF(COUNTIF(股期對照!A:A,持股比率!B796)=1,B796&amp;"-F",B796))</f>
        <v>曜越</v>
      </c>
      <c r="Q796" s="3" t="s">
        <v>6629</v>
      </c>
      <c r="T796" s="1" t="s">
        <v>790</v>
      </c>
      <c r="U796" s="1" t="s">
        <v>2552</v>
      </c>
      <c r="V796" s="1">
        <v>4.47</v>
      </c>
      <c r="W796" s="1">
        <v>0.06</v>
      </c>
      <c r="X796" s="1">
        <v>0.26</v>
      </c>
      <c r="Y796" s="1">
        <v>18.75</v>
      </c>
      <c r="Z796" s="1">
        <v>76.460000000000008</v>
      </c>
      <c r="AA796" s="1">
        <v>796</v>
      </c>
      <c r="AB796" s="1">
        <v>666130.43999999994</v>
      </c>
      <c r="AC796" s="1">
        <v>983</v>
      </c>
      <c r="AD796" s="1">
        <v>50932</v>
      </c>
      <c r="AE796" s="1">
        <v>1.9</v>
      </c>
      <c r="AF796" s="1">
        <v>67.2</v>
      </c>
      <c r="AG796" s="1">
        <v>0.66057600000000005</v>
      </c>
      <c r="AH796" s="1">
        <v>0.99</v>
      </c>
      <c r="AI796" s="1" t="s">
        <v>2552</v>
      </c>
      <c r="AJ796" s="1" t="s">
        <v>3556</v>
      </c>
    </row>
    <row r="797" spans="1:36" x14ac:dyDescent="0.25">
      <c r="A797" s="2" t="s">
        <v>791</v>
      </c>
      <c r="B797" s="3" t="s">
        <v>5646</v>
      </c>
      <c r="C797" s="3">
        <v>1.5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87.21</v>
      </c>
      <c r="H797" s="1">
        <f>MATCH(持股比率!A797,董監!A:A,0)</f>
        <v>797</v>
      </c>
      <c r="I797" s="3">
        <v>567871.42000000004</v>
      </c>
      <c r="J797" s="3">
        <v>-119</v>
      </c>
      <c r="K797" s="28">
        <f t="shared" si="49"/>
        <v>49524</v>
      </c>
      <c r="L797" s="27">
        <f t="shared" si="50"/>
        <v>-0.2</v>
      </c>
      <c r="M797" s="3">
        <v>44.07</v>
      </c>
      <c r="N797" s="29">
        <f t="shared" si="51"/>
        <v>-5.2443299999999998E-2</v>
      </c>
      <c r="O797" s="3">
        <v>-4.1100000000000003</v>
      </c>
      <c r="P797" s="3" t="str">
        <f ca="1">IF(COUNTIF(股期對照!A:A,持股比率!B797)=2,B797&amp;"-m",IF(COUNTIF(股期對照!A:A,持股比率!B797)=1,B797&amp;"-F",B797))</f>
        <v>西柏</v>
      </c>
      <c r="Q797" s="3" t="s">
        <v>6677</v>
      </c>
      <c r="T797" s="1" t="s">
        <v>791</v>
      </c>
      <c r="U797" s="1" t="s">
        <v>2553</v>
      </c>
      <c r="V797" s="1">
        <v>1.5</v>
      </c>
      <c r="W797" s="1">
        <v>0.05</v>
      </c>
      <c r="X797" s="1">
        <v>1.01</v>
      </c>
      <c r="Y797" s="1">
        <v>10.23</v>
      </c>
      <c r="Z797" s="1">
        <v>87.21</v>
      </c>
      <c r="AA797" s="1">
        <v>797</v>
      </c>
      <c r="AB797" s="1">
        <v>567871.42000000004</v>
      </c>
      <c r="AC797" s="1">
        <v>-119</v>
      </c>
      <c r="AD797" s="1">
        <v>49524</v>
      </c>
      <c r="AE797" s="1">
        <v>-0.2</v>
      </c>
      <c r="AF797" s="1">
        <v>44.07</v>
      </c>
      <c r="AG797" s="1">
        <v>-5.2443299999999998E-2</v>
      </c>
      <c r="AH797" s="1">
        <v>-4.1100000000000003</v>
      </c>
      <c r="AI797" s="1" t="s">
        <v>2553</v>
      </c>
      <c r="AJ797" s="1" t="s">
        <v>3546</v>
      </c>
    </row>
    <row r="798" spans="1:36" x14ac:dyDescent="0.25">
      <c r="A798" s="2" t="s">
        <v>792</v>
      </c>
      <c r="B798" s="3" t="s">
        <v>5647</v>
      </c>
      <c r="C798" s="3">
        <v>1.02</v>
      </c>
      <c r="D798" s="3">
        <v>0</v>
      </c>
      <c r="E798" s="3">
        <v>0.01</v>
      </c>
      <c r="F798" s="1">
        <f>IF(INDEX(董監!D:D,H798)=0,INDEX(董監!C:C,H798),INDEX(董監!D:D,H798))</f>
        <v>14</v>
      </c>
      <c r="G798" s="1">
        <f t="shared" si="48"/>
        <v>84.97</v>
      </c>
      <c r="H798" s="1">
        <f>MATCH(持股比率!A798,董監!A:A,0)</f>
        <v>798</v>
      </c>
      <c r="I798" s="3">
        <v>892631.5</v>
      </c>
      <c r="J798" s="3">
        <v>-23</v>
      </c>
      <c r="K798" s="28">
        <f t="shared" si="49"/>
        <v>75847</v>
      </c>
      <c r="L798" s="27">
        <f t="shared" si="50"/>
        <v>0</v>
      </c>
      <c r="M798" s="3">
        <v>27.16</v>
      </c>
      <c r="N798" s="29">
        <f t="shared" si="51"/>
        <v>-6.2467999999999994E-3</v>
      </c>
      <c r="O798" s="3">
        <v>1.08</v>
      </c>
      <c r="P798" s="3" t="str">
        <f ca="1">IF(COUNTIF(股期對照!A:A,持股比率!B798)=2,B798&amp;"-m",IF(COUNTIF(股期對照!A:A,持股比率!B798)=1,B798&amp;"-F",B798))</f>
        <v>州巧</v>
      </c>
      <c r="Q798" s="3" t="s">
        <v>4767</v>
      </c>
      <c r="T798" s="1" t="s">
        <v>792</v>
      </c>
      <c r="U798" s="1" t="s">
        <v>2554</v>
      </c>
      <c r="V798" s="1">
        <v>1.02</v>
      </c>
      <c r="W798" s="1">
        <v>0</v>
      </c>
      <c r="X798" s="1">
        <v>0.01</v>
      </c>
      <c r="Y798" s="1">
        <v>14</v>
      </c>
      <c r="Z798" s="1">
        <v>84.97</v>
      </c>
      <c r="AA798" s="1">
        <v>798</v>
      </c>
      <c r="AB798" s="1">
        <v>892631.5</v>
      </c>
      <c r="AC798" s="1">
        <v>-23</v>
      </c>
      <c r="AD798" s="1">
        <v>75847</v>
      </c>
      <c r="AE798" s="1">
        <v>0</v>
      </c>
      <c r="AF798" s="1">
        <v>27.16</v>
      </c>
      <c r="AG798" s="1">
        <v>-6.2467999999999994E-3</v>
      </c>
      <c r="AH798" s="1">
        <v>1.08</v>
      </c>
      <c r="AI798" s="1" t="s">
        <v>2554</v>
      </c>
      <c r="AJ798" s="1" t="s">
        <v>3566</v>
      </c>
    </row>
    <row r="799" spans="1:36" x14ac:dyDescent="0.25">
      <c r="A799" s="2" t="s">
        <v>793</v>
      </c>
      <c r="B799" s="3" t="s">
        <v>5648</v>
      </c>
      <c r="C799" s="3">
        <v>21.95</v>
      </c>
      <c r="D799" s="3">
        <v>7.8</v>
      </c>
      <c r="E799" s="3">
        <v>0.49</v>
      </c>
      <c r="F799" s="1">
        <f>IF(INDEX(董監!D:D,H799)=0,INDEX(董監!C:C,H799),INDEX(董監!D:D,H799))</f>
        <v>2.88</v>
      </c>
      <c r="G799" s="1">
        <f t="shared" si="48"/>
        <v>66.88</v>
      </c>
      <c r="H799" s="1">
        <f>MATCH(持股比率!A799,董監!A:A,0)</f>
        <v>799</v>
      </c>
      <c r="I799" s="3">
        <v>2162769.42</v>
      </c>
      <c r="J799" s="3">
        <v>9043</v>
      </c>
      <c r="K799" s="28">
        <f t="shared" si="49"/>
        <v>144646</v>
      </c>
      <c r="L799" s="27">
        <f t="shared" si="50"/>
        <v>6.3</v>
      </c>
      <c r="M799" s="3">
        <v>177.96</v>
      </c>
      <c r="N799" s="29">
        <f t="shared" si="51"/>
        <v>16.0929228</v>
      </c>
      <c r="O799" s="3">
        <v>22.77</v>
      </c>
      <c r="P799" s="3" t="str">
        <f ca="1">IF(COUNTIF(股期對照!A:A,持股比率!B799)=2,B799&amp;"-m",IF(COUNTIF(股期對照!A:A,持股比率!B799)=1,B799&amp;"-F",B799))</f>
        <v>敦泰</v>
      </c>
      <c r="Q799" s="3" t="s">
        <v>6683</v>
      </c>
      <c r="T799" s="1" t="s">
        <v>793</v>
      </c>
      <c r="U799" s="1" t="s">
        <v>2555</v>
      </c>
      <c r="V799" s="1">
        <v>21.95</v>
      </c>
      <c r="W799" s="1">
        <v>7.8</v>
      </c>
      <c r="X799" s="1">
        <v>0.49</v>
      </c>
      <c r="Y799" s="1">
        <v>2.88</v>
      </c>
      <c r="Z799" s="1">
        <v>66.88</v>
      </c>
      <c r="AA799" s="1">
        <v>799</v>
      </c>
      <c r="AB799" s="1">
        <v>2162769.42</v>
      </c>
      <c r="AC799" s="1">
        <v>9043</v>
      </c>
      <c r="AD799" s="1">
        <v>144646</v>
      </c>
      <c r="AE799" s="1">
        <v>6.3</v>
      </c>
      <c r="AF799" s="1">
        <v>177.96</v>
      </c>
      <c r="AG799" s="1">
        <v>16.0929228</v>
      </c>
      <c r="AH799" s="1">
        <v>22.77</v>
      </c>
      <c r="AI799" s="1" t="s">
        <v>2555</v>
      </c>
      <c r="AJ799" s="1" t="s">
        <v>3560</v>
      </c>
    </row>
    <row r="800" spans="1:36" x14ac:dyDescent="0.25">
      <c r="A800" s="2" t="s">
        <v>794</v>
      </c>
      <c r="B800" s="3" t="s">
        <v>4890</v>
      </c>
      <c r="C800" s="3">
        <v>7.74</v>
      </c>
      <c r="D800" s="3">
        <v>0.01</v>
      </c>
      <c r="E800" s="3">
        <v>0.56000000000000005</v>
      </c>
      <c r="F800" s="1">
        <f>IF(INDEX(董監!D:D,H800)=0,INDEX(董監!C:C,H800),INDEX(董監!D:D,H800))</f>
        <v>10.69</v>
      </c>
      <c r="G800" s="1">
        <f t="shared" si="48"/>
        <v>81</v>
      </c>
      <c r="H800" s="1">
        <f>MATCH(持股比率!A800,董監!A:A,0)</f>
        <v>800</v>
      </c>
      <c r="I800" s="3">
        <v>458833.79</v>
      </c>
      <c r="J800" s="3">
        <v>-592</v>
      </c>
      <c r="K800" s="28">
        <f t="shared" si="49"/>
        <v>37166</v>
      </c>
      <c r="L800" s="27">
        <f t="shared" si="50"/>
        <v>-1.6</v>
      </c>
      <c r="M800" s="3">
        <v>86.22</v>
      </c>
      <c r="N800" s="29">
        <f t="shared" si="51"/>
        <v>-0.51042239999999994</v>
      </c>
      <c r="O800" s="3">
        <v>8.18</v>
      </c>
      <c r="P800" s="3" t="str">
        <f ca="1">IF(COUNTIF(股期對照!A:A,持股比率!B800)=2,B800&amp;"-m",IF(COUNTIF(股期對照!A:A,持股比率!B800)=1,B800&amp;"-F",B800))</f>
        <v>宇峻</v>
      </c>
      <c r="Q800" s="3" t="s">
        <v>4781</v>
      </c>
      <c r="T800" s="1" t="s">
        <v>794</v>
      </c>
      <c r="U800" s="1" t="s">
        <v>2556</v>
      </c>
      <c r="V800" s="1">
        <v>7.74</v>
      </c>
      <c r="W800" s="1">
        <v>0.01</v>
      </c>
      <c r="X800" s="1">
        <v>0.56000000000000005</v>
      </c>
      <c r="Y800" s="1">
        <v>10.69</v>
      </c>
      <c r="Z800" s="1">
        <v>81</v>
      </c>
      <c r="AA800" s="1">
        <v>800</v>
      </c>
      <c r="AB800" s="1">
        <v>458833.79</v>
      </c>
      <c r="AC800" s="1">
        <v>-592</v>
      </c>
      <c r="AD800" s="1">
        <v>37166</v>
      </c>
      <c r="AE800" s="1">
        <v>-1.6</v>
      </c>
      <c r="AF800" s="1">
        <v>86.22</v>
      </c>
      <c r="AG800" s="1">
        <v>-0.51042239999999994</v>
      </c>
      <c r="AH800" s="1">
        <v>8.18</v>
      </c>
      <c r="AI800" s="1" t="s">
        <v>2556</v>
      </c>
      <c r="AJ800" s="1" t="s">
        <v>3580</v>
      </c>
    </row>
    <row r="801" spans="1:36" x14ac:dyDescent="0.25">
      <c r="A801" s="2" t="s">
        <v>795</v>
      </c>
      <c r="B801" s="3" t="s">
        <v>5649</v>
      </c>
      <c r="C801" s="3">
        <v>4.8</v>
      </c>
      <c r="D801" s="3">
        <v>3.38</v>
      </c>
      <c r="E801" s="3">
        <v>0.24</v>
      </c>
      <c r="F801" s="1">
        <f>IF(INDEX(董監!D:D,H801)=0,INDEX(董監!C:C,H801),INDEX(董監!D:D,H801))</f>
        <v>15.79</v>
      </c>
      <c r="G801" s="1">
        <f t="shared" si="48"/>
        <v>75.789999999999992</v>
      </c>
      <c r="H801" s="1">
        <f>MATCH(持股比率!A801,董監!A:A,0)</f>
        <v>801</v>
      </c>
      <c r="I801" s="3">
        <v>601213.98</v>
      </c>
      <c r="J801" s="3">
        <v>478</v>
      </c>
      <c r="K801" s="28">
        <f t="shared" si="49"/>
        <v>45566</v>
      </c>
      <c r="L801" s="27">
        <f t="shared" si="50"/>
        <v>1</v>
      </c>
      <c r="M801" s="3">
        <v>67.41</v>
      </c>
      <c r="N801" s="29">
        <f t="shared" si="51"/>
        <v>0.3222198</v>
      </c>
      <c r="O801" s="3">
        <v>3.86</v>
      </c>
      <c r="P801" s="3" t="str">
        <f ca="1">IF(COUNTIF(股期對照!A:A,持股比率!B801)=2,B801&amp;"-m",IF(COUNTIF(股期對照!A:A,持股比率!B801)=1,B801&amp;"-F",B801))</f>
        <v>兆利</v>
      </c>
      <c r="Q801" s="3" t="s">
        <v>4771</v>
      </c>
      <c r="T801" s="1" t="s">
        <v>795</v>
      </c>
      <c r="U801" s="1" t="s">
        <v>2557</v>
      </c>
      <c r="V801" s="1">
        <v>4.8</v>
      </c>
      <c r="W801" s="1">
        <v>3.38</v>
      </c>
      <c r="X801" s="1">
        <v>0.24</v>
      </c>
      <c r="Y801" s="1">
        <v>15.79</v>
      </c>
      <c r="Z801" s="1">
        <v>75.789999999999992</v>
      </c>
      <c r="AA801" s="1">
        <v>801</v>
      </c>
      <c r="AB801" s="1">
        <v>601213.98</v>
      </c>
      <c r="AC801" s="1">
        <v>478</v>
      </c>
      <c r="AD801" s="1">
        <v>45566</v>
      </c>
      <c r="AE801" s="1">
        <v>1</v>
      </c>
      <c r="AF801" s="1">
        <v>67.41</v>
      </c>
      <c r="AG801" s="1">
        <v>0.3222198</v>
      </c>
      <c r="AH801" s="1">
        <v>3.86</v>
      </c>
      <c r="AI801" s="1" t="s">
        <v>2557</v>
      </c>
      <c r="AJ801" s="1" t="s">
        <v>3529</v>
      </c>
    </row>
    <row r="802" spans="1:36" x14ac:dyDescent="0.25">
      <c r="A802" s="2" t="s">
        <v>796</v>
      </c>
      <c r="B802" s="3" t="s">
        <v>5650</v>
      </c>
      <c r="C802" s="3">
        <v>5.18</v>
      </c>
      <c r="D802" s="3">
        <v>0.04</v>
      </c>
      <c r="E802" s="3">
        <v>0</v>
      </c>
      <c r="F802" s="1">
        <f>IF(INDEX(董監!D:D,H802)=0,INDEX(董監!C:C,H802),INDEX(董監!D:D,H802))</f>
        <v>12.74</v>
      </c>
      <c r="G802" s="1">
        <f t="shared" si="48"/>
        <v>82.039999999999992</v>
      </c>
      <c r="H802" s="1">
        <f>MATCH(持股比率!A802,董監!A:A,0)</f>
        <v>802</v>
      </c>
      <c r="I802" s="3">
        <v>850000</v>
      </c>
      <c r="J802" s="3">
        <v>1242</v>
      </c>
      <c r="K802" s="28">
        <f t="shared" si="49"/>
        <v>69734</v>
      </c>
      <c r="L802" s="27">
        <f t="shared" si="50"/>
        <v>1.8</v>
      </c>
      <c r="M802" s="3">
        <v>17.45</v>
      </c>
      <c r="N802" s="29">
        <f t="shared" si="51"/>
        <v>0.21672899999999998</v>
      </c>
      <c r="O802" s="3">
        <v>-3.7</v>
      </c>
      <c r="P802" s="3" t="str">
        <f ca="1">IF(COUNTIF(股期對照!A:A,持股比率!B802)=2,B802&amp;"-m",IF(COUNTIF(股期對照!A:A,持股比率!B802)=1,B802&amp;"-F",B802))</f>
        <v>聯穎</v>
      </c>
      <c r="Q802" s="3" t="s">
        <v>4762</v>
      </c>
      <c r="T802" s="1" t="s">
        <v>796</v>
      </c>
      <c r="U802" s="1" t="s">
        <v>2558</v>
      </c>
      <c r="V802" s="1">
        <v>5.18</v>
      </c>
      <c r="W802" s="1">
        <v>0.04</v>
      </c>
      <c r="X802" s="1">
        <v>0</v>
      </c>
      <c r="Y802" s="1">
        <v>12.74</v>
      </c>
      <c r="Z802" s="1">
        <v>82.039999999999992</v>
      </c>
      <c r="AA802" s="1">
        <v>802</v>
      </c>
      <c r="AB802" s="1">
        <v>850000</v>
      </c>
      <c r="AC802" s="1">
        <v>1242</v>
      </c>
      <c r="AD802" s="1">
        <v>69734</v>
      </c>
      <c r="AE802" s="1">
        <v>1.8</v>
      </c>
      <c r="AF802" s="1">
        <v>17.45</v>
      </c>
      <c r="AG802" s="1">
        <v>0.21672899999999998</v>
      </c>
      <c r="AH802" s="1">
        <v>-3.7</v>
      </c>
      <c r="AI802" s="1" t="s">
        <v>2558</v>
      </c>
      <c r="AJ802" s="1" t="s">
        <v>3559</v>
      </c>
    </row>
    <row r="803" spans="1:36" x14ac:dyDescent="0.25">
      <c r="A803" s="2" t="s">
        <v>797</v>
      </c>
      <c r="B803" s="3" t="s">
        <v>5651</v>
      </c>
      <c r="C803" s="3">
        <v>5.29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77.39</v>
      </c>
      <c r="H803" s="1">
        <f>MATCH(持股比率!A803,董監!A:A,0)</f>
        <v>803</v>
      </c>
      <c r="I803" s="3">
        <v>567748.9</v>
      </c>
      <c r="J803" s="3">
        <v>-399</v>
      </c>
      <c r="K803" s="28">
        <f t="shared" si="49"/>
        <v>43938</v>
      </c>
      <c r="L803" s="27">
        <f t="shared" si="50"/>
        <v>-0.9</v>
      </c>
      <c r="M803" s="3">
        <v>49.79</v>
      </c>
      <c r="N803" s="29">
        <f t="shared" si="51"/>
        <v>-0.19866209999999998</v>
      </c>
      <c r="O803" s="3">
        <v>0.97</v>
      </c>
      <c r="P803" s="3" t="str">
        <f ca="1">IF(COUNTIF(股期對照!A:A,持股比率!B803)=2,B803&amp;"-m",IF(COUNTIF(股期對照!A:A,持股比率!B803)=1,B803&amp;"-F",B803))</f>
        <v>世禾</v>
      </c>
      <c r="Q803" s="3" t="s">
        <v>6704</v>
      </c>
      <c r="T803" s="1" t="s">
        <v>797</v>
      </c>
      <c r="U803" s="1" t="s">
        <v>2559</v>
      </c>
      <c r="V803" s="1">
        <v>5.29</v>
      </c>
      <c r="W803" s="1">
        <v>0.83</v>
      </c>
      <c r="X803" s="1">
        <v>0.32</v>
      </c>
      <c r="Y803" s="1">
        <v>16.170000000000002</v>
      </c>
      <c r="Z803" s="1">
        <v>77.39</v>
      </c>
      <c r="AA803" s="1">
        <v>803</v>
      </c>
      <c r="AB803" s="1">
        <v>567748.9</v>
      </c>
      <c r="AC803" s="1">
        <v>-399</v>
      </c>
      <c r="AD803" s="1">
        <v>43938</v>
      </c>
      <c r="AE803" s="1">
        <v>-0.9</v>
      </c>
      <c r="AF803" s="1">
        <v>49.79</v>
      </c>
      <c r="AG803" s="1">
        <v>-0.19866209999999998</v>
      </c>
      <c r="AH803" s="1">
        <v>0.97</v>
      </c>
      <c r="AI803" s="1" t="s">
        <v>2559</v>
      </c>
      <c r="AJ803" s="1" t="s">
        <v>3559</v>
      </c>
    </row>
    <row r="804" spans="1:36" x14ac:dyDescent="0.25">
      <c r="A804" s="2" t="s">
        <v>798</v>
      </c>
      <c r="B804" s="3" t="s">
        <v>5652</v>
      </c>
      <c r="C804" s="3">
        <v>15.65</v>
      </c>
      <c r="D804" s="3">
        <v>1.88</v>
      </c>
      <c r="E804" s="3">
        <v>2.97</v>
      </c>
      <c r="F804" s="1">
        <f>IF(INDEX(董監!D:D,H804)=0,INDEX(董監!C:C,H804),INDEX(董監!D:D,H804))</f>
        <v>18.53</v>
      </c>
      <c r="G804" s="1">
        <f t="shared" si="48"/>
        <v>60.97</v>
      </c>
      <c r="H804" s="1">
        <f>MATCH(持股比率!A804,董監!A:A,0)</f>
        <v>804</v>
      </c>
      <c r="I804" s="3">
        <v>855929.49</v>
      </c>
      <c r="J804" s="3">
        <v>-2064</v>
      </c>
      <c r="K804" s="28">
        <f t="shared" si="49"/>
        <v>52186</v>
      </c>
      <c r="L804" s="27">
        <f t="shared" si="50"/>
        <v>-4</v>
      </c>
      <c r="M804" s="3">
        <v>182.27</v>
      </c>
      <c r="N804" s="29">
        <f t="shared" si="51"/>
        <v>-3.7620528000000002</v>
      </c>
      <c r="O804" s="3">
        <v>15.85</v>
      </c>
      <c r="P804" s="3" t="str">
        <f ca="1">IF(COUNTIF(股期對照!A:A,持股比率!B804)=2,B804&amp;"-m",IF(COUNTIF(股期對照!A:A,持股比率!B804)=1,B804&amp;"-F",B804))</f>
        <v>同致-F</v>
      </c>
      <c r="Q804" s="3" t="s">
        <v>4741</v>
      </c>
      <c r="T804" s="1" t="s">
        <v>798</v>
      </c>
      <c r="U804" s="1" t="s">
        <v>2560</v>
      </c>
      <c r="V804" s="1">
        <v>15.65</v>
      </c>
      <c r="W804" s="1">
        <v>1.88</v>
      </c>
      <c r="X804" s="1">
        <v>2.97</v>
      </c>
      <c r="Y804" s="1">
        <v>18.53</v>
      </c>
      <c r="Z804" s="1">
        <v>60.97</v>
      </c>
      <c r="AA804" s="1">
        <v>804</v>
      </c>
      <c r="AB804" s="1">
        <v>855929.49</v>
      </c>
      <c r="AC804" s="1">
        <v>-2064</v>
      </c>
      <c r="AD804" s="1">
        <v>52186</v>
      </c>
      <c r="AE804" s="1">
        <v>-4</v>
      </c>
      <c r="AF804" s="1">
        <v>182.27</v>
      </c>
      <c r="AG804" s="1">
        <v>-3.7620528000000002</v>
      </c>
      <c r="AH804" s="1">
        <v>15.85</v>
      </c>
      <c r="AI804" s="1" t="s">
        <v>4436</v>
      </c>
      <c r="AJ804" s="1" t="s">
        <v>3520</v>
      </c>
    </row>
    <row r="805" spans="1:36" x14ac:dyDescent="0.25">
      <c r="A805" s="2" t="s">
        <v>799</v>
      </c>
      <c r="B805" s="3" t="s">
        <v>5653</v>
      </c>
      <c r="C805" s="3">
        <v>3.44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68.66</v>
      </c>
      <c r="H805" s="1">
        <f>MATCH(持股比率!A805,董監!A:A,0)</f>
        <v>805</v>
      </c>
      <c r="I805" s="3">
        <v>355500</v>
      </c>
      <c r="J805" s="3">
        <v>-5</v>
      </c>
      <c r="K805" s="28">
        <f t="shared" si="49"/>
        <v>24409</v>
      </c>
      <c r="L805" s="27">
        <f t="shared" si="50"/>
        <v>0</v>
      </c>
      <c r="M805" s="3">
        <v>31.53</v>
      </c>
      <c r="N805" s="29">
        <f t="shared" si="51"/>
        <v>-1.5765E-3</v>
      </c>
      <c r="O805" s="3">
        <v>14.78</v>
      </c>
      <c r="P805" s="3" t="str">
        <f ca="1">IF(COUNTIF(股期對照!A:A,持股比率!B805)=2,B805&amp;"-m",IF(COUNTIF(股期對照!A:A,持股比率!B805)=1,B805&amp;"-F",B805))</f>
        <v>重鵬</v>
      </c>
      <c r="Q805" s="3" t="s">
        <v>6705</v>
      </c>
      <c r="T805" s="1" t="s">
        <v>799</v>
      </c>
      <c r="U805" s="1" t="s">
        <v>2561</v>
      </c>
      <c r="V805" s="1">
        <v>3.44</v>
      </c>
      <c r="W805" s="1">
        <v>0</v>
      </c>
      <c r="X805" s="1">
        <v>0</v>
      </c>
      <c r="Y805" s="1">
        <v>27.9</v>
      </c>
      <c r="Z805" s="1">
        <v>68.66</v>
      </c>
      <c r="AA805" s="1">
        <v>805</v>
      </c>
      <c r="AB805" s="1">
        <v>355500</v>
      </c>
      <c r="AC805" s="1">
        <v>-5</v>
      </c>
      <c r="AD805" s="1">
        <v>24409</v>
      </c>
      <c r="AE805" s="1">
        <v>0</v>
      </c>
      <c r="AF805" s="1">
        <v>31.53</v>
      </c>
      <c r="AG805" s="1">
        <v>-1.5765E-3</v>
      </c>
      <c r="AH805" s="1">
        <v>14.78</v>
      </c>
      <c r="AI805" s="1" t="s">
        <v>2561</v>
      </c>
      <c r="AJ805" s="1" t="s">
        <v>3560</v>
      </c>
    </row>
    <row r="806" spans="1:36" x14ac:dyDescent="0.25">
      <c r="A806" s="2" t="s">
        <v>800</v>
      </c>
      <c r="B806" s="3" t="s">
        <v>5654</v>
      </c>
      <c r="C806" s="3">
        <v>4.09</v>
      </c>
      <c r="D806" s="3">
        <v>0.14000000000000001</v>
      </c>
      <c r="E806" s="3">
        <v>0.93</v>
      </c>
      <c r="F806" s="1">
        <f>IF(INDEX(董監!D:D,H806)=0,INDEX(董監!C:C,H806),INDEX(董監!D:D,H806))</f>
        <v>11.5</v>
      </c>
      <c r="G806" s="1">
        <f t="shared" si="48"/>
        <v>83.34</v>
      </c>
      <c r="H806" s="1">
        <f>MATCH(持股比率!A806,董監!A:A,0)</f>
        <v>806</v>
      </c>
      <c r="I806" s="3">
        <v>594686.75</v>
      </c>
      <c r="J806" s="3">
        <v>552</v>
      </c>
      <c r="K806" s="28">
        <f t="shared" si="49"/>
        <v>49561</v>
      </c>
      <c r="L806" s="27">
        <f t="shared" si="50"/>
        <v>1.1000000000000001</v>
      </c>
      <c r="M806" s="3">
        <v>58.41</v>
      </c>
      <c r="N806" s="29">
        <f t="shared" si="51"/>
        <v>0.32242320000000002</v>
      </c>
      <c r="O806" s="3">
        <v>2.15</v>
      </c>
      <c r="P806" s="3" t="str">
        <f ca="1">IF(COUNTIF(股期對照!A:A,持股比率!B806)=2,B806&amp;"-m",IF(COUNTIF(股期對照!A:A,持股比率!B806)=1,B806&amp;"-F",B806))</f>
        <v>禾瑞亞</v>
      </c>
      <c r="Q806" s="3" t="s">
        <v>4763</v>
      </c>
      <c r="T806" s="1" t="s">
        <v>800</v>
      </c>
      <c r="U806" s="1" t="s">
        <v>2562</v>
      </c>
      <c r="V806" s="1">
        <v>4.09</v>
      </c>
      <c r="W806" s="1">
        <v>0.14000000000000001</v>
      </c>
      <c r="X806" s="1">
        <v>0.93</v>
      </c>
      <c r="Y806" s="1">
        <v>11.5</v>
      </c>
      <c r="Z806" s="1">
        <v>83.34</v>
      </c>
      <c r="AA806" s="1">
        <v>806</v>
      </c>
      <c r="AB806" s="1">
        <v>594686.75</v>
      </c>
      <c r="AC806" s="1">
        <v>552</v>
      </c>
      <c r="AD806" s="1">
        <v>49561</v>
      </c>
      <c r="AE806" s="1">
        <v>1.1000000000000001</v>
      </c>
      <c r="AF806" s="1">
        <v>58.41</v>
      </c>
      <c r="AG806" s="1">
        <v>0.32242320000000002</v>
      </c>
      <c r="AH806" s="1">
        <v>2.15</v>
      </c>
      <c r="AI806" s="1" t="s">
        <v>2562</v>
      </c>
      <c r="AJ806" s="1" t="s">
        <v>3560</v>
      </c>
    </row>
    <row r="807" spans="1:36" x14ac:dyDescent="0.25">
      <c r="A807" s="2" t="s">
        <v>801</v>
      </c>
      <c r="B807" s="3" t="s">
        <v>5655</v>
      </c>
      <c r="C807" s="3">
        <v>27.17</v>
      </c>
      <c r="D807" s="3">
        <v>0</v>
      </c>
      <c r="E807" s="3">
        <v>0.09</v>
      </c>
      <c r="F807" s="1">
        <f>IF(INDEX(董監!D:D,H807)=0,INDEX(董監!C:C,H807),INDEX(董監!D:D,H807))</f>
        <v>19.41</v>
      </c>
      <c r="G807" s="1">
        <f t="shared" si="48"/>
        <v>53.33</v>
      </c>
      <c r="H807" s="1">
        <f>MATCH(持股比率!A807,董監!A:A,0)</f>
        <v>807</v>
      </c>
      <c r="I807" s="3">
        <v>723004.15</v>
      </c>
      <c r="J807" s="3">
        <v>-248</v>
      </c>
      <c r="K807" s="28">
        <f t="shared" si="49"/>
        <v>38558</v>
      </c>
      <c r="L807" s="27">
        <f t="shared" si="50"/>
        <v>-0.6</v>
      </c>
      <c r="M807" s="3">
        <v>82.54</v>
      </c>
      <c r="N807" s="29">
        <f t="shared" si="51"/>
        <v>-0.20469920000000003</v>
      </c>
      <c r="O807" s="3">
        <v>-8.15</v>
      </c>
      <c r="P807" s="3" t="str">
        <f ca="1">IF(COUNTIF(股期對照!A:A,持股比率!B807)=2,B807&amp;"-m",IF(COUNTIF(股期對照!A:A,持股比率!B807)=1,B807&amp;"-F",B807))</f>
        <v>嘉威</v>
      </c>
      <c r="Q807" s="3" t="s">
        <v>6698</v>
      </c>
      <c r="T807" s="1" t="s">
        <v>801</v>
      </c>
      <c r="U807" s="1" t="s">
        <v>2563</v>
      </c>
      <c r="V807" s="1">
        <v>27.17</v>
      </c>
      <c r="W807" s="1">
        <v>0</v>
      </c>
      <c r="X807" s="1">
        <v>0.09</v>
      </c>
      <c r="Y807" s="1">
        <v>19.41</v>
      </c>
      <c r="Z807" s="1">
        <v>53.33</v>
      </c>
      <c r="AA807" s="1">
        <v>807</v>
      </c>
      <c r="AB807" s="1">
        <v>723004.15</v>
      </c>
      <c r="AC807" s="1">
        <v>-248</v>
      </c>
      <c r="AD807" s="1">
        <v>38558</v>
      </c>
      <c r="AE807" s="1">
        <v>-0.6</v>
      </c>
      <c r="AF807" s="1">
        <v>82.54</v>
      </c>
      <c r="AG807" s="1">
        <v>-0.20469920000000003</v>
      </c>
      <c r="AH807" s="1">
        <v>-8.15</v>
      </c>
      <c r="AI807" s="1" t="s">
        <v>2563</v>
      </c>
      <c r="AJ807" s="1" t="s">
        <v>3516</v>
      </c>
    </row>
    <row r="808" spans="1:36" x14ac:dyDescent="0.25">
      <c r="A808" s="2" t="s">
        <v>802</v>
      </c>
      <c r="B808" s="3" t="s">
        <v>4541</v>
      </c>
      <c r="C808" s="3">
        <v>5.89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52.06</v>
      </c>
      <c r="H808" s="1">
        <f>MATCH(持股比率!A808,董監!A:A,0)</f>
        <v>808</v>
      </c>
      <c r="I808" s="3">
        <v>490608.81</v>
      </c>
      <c r="J808" s="3">
        <v>-245</v>
      </c>
      <c r="K808" s="28">
        <f t="shared" si="49"/>
        <v>25541</v>
      </c>
      <c r="L808" s="27">
        <f t="shared" si="50"/>
        <v>-1</v>
      </c>
      <c r="M808" s="3">
        <v>89.48</v>
      </c>
      <c r="N808" s="29">
        <f t="shared" si="51"/>
        <v>-0.21922600000000003</v>
      </c>
      <c r="O808" s="3">
        <v>-3.61</v>
      </c>
      <c r="P808" s="3" t="str">
        <f ca="1">IF(COUNTIF(股期對照!A:A,持股比率!B808)=2,B808&amp;"-m",IF(COUNTIF(股期對照!A:A,持股比率!B808)=1,B808&amp;"-F",B808))</f>
        <v>神準</v>
      </c>
      <c r="Q808" s="3" t="s">
        <v>4754</v>
      </c>
      <c r="T808" s="1" t="s">
        <v>802</v>
      </c>
      <c r="U808" s="1" t="s">
        <v>2564</v>
      </c>
      <c r="V808" s="1">
        <v>5.89</v>
      </c>
      <c r="W808" s="1">
        <v>0.89</v>
      </c>
      <c r="X808" s="1">
        <v>0.9</v>
      </c>
      <c r="Y808" s="1">
        <v>40.26</v>
      </c>
      <c r="Z808" s="1">
        <v>52.06</v>
      </c>
      <c r="AA808" s="1">
        <v>808</v>
      </c>
      <c r="AB808" s="1">
        <v>490608.81</v>
      </c>
      <c r="AC808" s="1">
        <v>-245</v>
      </c>
      <c r="AD808" s="1">
        <v>25541</v>
      </c>
      <c r="AE808" s="1">
        <v>-1</v>
      </c>
      <c r="AF808" s="1">
        <v>89.48</v>
      </c>
      <c r="AG808" s="1">
        <v>-0.21922600000000003</v>
      </c>
      <c r="AH808" s="1">
        <v>-3.61</v>
      </c>
      <c r="AI808" s="1" t="s">
        <v>2564</v>
      </c>
      <c r="AJ808" s="1" t="s">
        <v>3551</v>
      </c>
    </row>
    <row r="809" spans="1:36" x14ac:dyDescent="0.25">
      <c r="A809" s="2" t="s">
        <v>803</v>
      </c>
      <c r="B809" s="3" t="s">
        <v>5656</v>
      </c>
      <c r="C809" s="3">
        <v>10.58</v>
      </c>
      <c r="D809" s="3">
        <v>0.12</v>
      </c>
      <c r="E809" s="3">
        <v>1.8</v>
      </c>
      <c r="F809" s="1">
        <f>IF(INDEX(董監!D:D,H809)=0,INDEX(董監!C:C,H809),INDEX(董監!D:D,H809))</f>
        <v>10.19</v>
      </c>
      <c r="G809" s="1">
        <f t="shared" si="48"/>
        <v>77.31</v>
      </c>
      <c r="H809" s="1">
        <f>MATCH(持股比率!A809,董監!A:A,0)</f>
        <v>809</v>
      </c>
      <c r="I809" s="3">
        <v>447282.34</v>
      </c>
      <c r="J809" s="3">
        <v>36</v>
      </c>
      <c r="K809" s="28">
        <f t="shared" si="49"/>
        <v>34579</v>
      </c>
      <c r="L809" s="27">
        <f t="shared" si="50"/>
        <v>0.1</v>
      </c>
      <c r="M809" s="3">
        <v>228.77</v>
      </c>
      <c r="N809" s="29">
        <f t="shared" si="51"/>
        <v>8.2357200000000005E-2</v>
      </c>
      <c r="O809" s="3">
        <v>-3.69</v>
      </c>
      <c r="P809" s="3" t="str">
        <f ca="1">IF(COUNTIF(股期對照!A:A,持股比率!B809)=2,B809&amp;"-m",IF(COUNTIF(股期對照!A:A,持股比率!B809)=1,B809&amp;"-F",B809))</f>
        <v>牧德</v>
      </c>
      <c r="Q809" s="3" t="s">
        <v>6682</v>
      </c>
      <c r="T809" s="1" t="s">
        <v>803</v>
      </c>
      <c r="U809" s="1" t="s">
        <v>2565</v>
      </c>
      <c r="V809" s="1">
        <v>10.58</v>
      </c>
      <c r="W809" s="1">
        <v>0.12</v>
      </c>
      <c r="X809" s="1">
        <v>1.8</v>
      </c>
      <c r="Y809" s="1">
        <v>10.19</v>
      </c>
      <c r="Z809" s="1">
        <v>77.31</v>
      </c>
      <c r="AA809" s="1">
        <v>809</v>
      </c>
      <c r="AB809" s="1">
        <v>447282.34</v>
      </c>
      <c r="AC809" s="1">
        <v>36</v>
      </c>
      <c r="AD809" s="1">
        <v>34579</v>
      </c>
      <c r="AE809" s="1">
        <v>0.1</v>
      </c>
      <c r="AF809" s="1">
        <v>228.77</v>
      </c>
      <c r="AG809" s="1">
        <v>8.2357200000000005E-2</v>
      </c>
      <c r="AH809" s="1">
        <v>-3.69</v>
      </c>
      <c r="AI809" s="1" t="s">
        <v>2565</v>
      </c>
      <c r="AJ809" s="1" t="s">
        <v>3559</v>
      </c>
    </row>
    <row r="810" spans="1:36" x14ac:dyDescent="0.25">
      <c r="A810" s="2" t="s">
        <v>804</v>
      </c>
      <c r="B810" s="3" t="s">
        <v>5657</v>
      </c>
      <c r="C810" s="3">
        <v>2.23</v>
      </c>
      <c r="D810" s="3">
        <v>0</v>
      </c>
      <c r="E810" s="3">
        <v>0.06</v>
      </c>
      <c r="F810" s="1">
        <f>IF(INDEX(董監!D:D,H810)=0,INDEX(董監!C:C,H810),INDEX(董監!D:D,H810))</f>
        <v>64.209999999999994</v>
      </c>
      <c r="G810" s="1">
        <f t="shared" si="48"/>
        <v>33.5</v>
      </c>
      <c r="H810" s="1">
        <f>MATCH(持股比率!A810,董監!A:A,0)</f>
        <v>810</v>
      </c>
      <c r="I810" s="3">
        <v>591231</v>
      </c>
      <c r="J810" s="3">
        <v>-9</v>
      </c>
      <c r="K810" s="28">
        <f t="shared" si="49"/>
        <v>19806</v>
      </c>
      <c r="L810" s="27">
        <f t="shared" si="50"/>
        <v>0</v>
      </c>
      <c r="M810" s="3">
        <v>21.34</v>
      </c>
      <c r="N810" s="29">
        <f t="shared" si="51"/>
        <v>-1.9206E-3</v>
      </c>
      <c r="O810" s="3">
        <v>-10.88</v>
      </c>
      <c r="P810" s="3" t="str">
        <f ca="1">IF(COUNTIF(股期對照!A:A,持股比率!B810)=2,B810&amp;"-m",IF(COUNTIF(股期對照!A:A,持股比率!B810)=1,B810&amp;"-F",B810))</f>
        <v>其陽</v>
      </c>
      <c r="Q810" s="3" t="s">
        <v>4794</v>
      </c>
      <c r="T810" s="1" t="s">
        <v>804</v>
      </c>
      <c r="U810" s="1" t="s">
        <v>2566</v>
      </c>
      <c r="V810" s="1">
        <v>2.23</v>
      </c>
      <c r="W810" s="1">
        <v>0</v>
      </c>
      <c r="X810" s="1">
        <v>0.06</v>
      </c>
      <c r="Y810" s="1">
        <v>64.209999999999994</v>
      </c>
      <c r="Z810" s="1">
        <v>33.5</v>
      </c>
      <c r="AA810" s="1">
        <v>810</v>
      </c>
      <c r="AB810" s="1">
        <v>591231</v>
      </c>
      <c r="AC810" s="1">
        <v>-9</v>
      </c>
      <c r="AD810" s="1">
        <v>19806</v>
      </c>
      <c r="AE810" s="1">
        <v>0</v>
      </c>
      <c r="AF810" s="1">
        <v>21.34</v>
      </c>
      <c r="AG810" s="1">
        <v>-1.9206E-3</v>
      </c>
      <c r="AH810" s="1">
        <v>-10.88</v>
      </c>
      <c r="AI810" s="1" t="s">
        <v>2566</v>
      </c>
      <c r="AJ810" s="1" t="s">
        <v>3563</v>
      </c>
    </row>
    <row r="811" spans="1:36" x14ac:dyDescent="0.25">
      <c r="A811" s="2" t="s">
        <v>805</v>
      </c>
      <c r="B811" s="3" t="s">
        <v>5658</v>
      </c>
      <c r="C811" s="3">
        <v>1.94</v>
      </c>
      <c r="D811" s="3">
        <v>1.66</v>
      </c>
      <c r="E811" s="3">
        <v>0.02</v>
      </c>
      <c r="F811" s="1">
        <f>IF(INDEX(董監!D:D,H811)=0,INDEX(董監!C:C,H811),INDEX(董監!D:D,H811))</f>
        <v>8.57</v>
      </c>
      <c r="G811" s="1">
        <f t="shared" si="48"/>
        <v>87.81</v>
      </c>
      <c r="H811" s="1">
        <f>MATCH(持股比率!A811,董監!A:A,0)</f>
        <v>811</v>
      </c>
      <c r="I811" s="3">
        <v>341270</v>
      </c>
      <c r="J811" s="3">
        <v>102</v>
      </c>
      <c r="K811" s="28">
        <f t="shared" si="49"/>
        <v>29967</v>
      </c>
      <c r="L811" s="27">
        <f t="shared" si="50"/>
        <v>0.3</v>
      </c>
      <c r="M811" s="3">
        <v>31.51</v>
      </c>
      <c r="N811" s="29">
        <f t="shared" si="51"/>
        <v>3.2140200000000001E-2</v>
      </c>
      <c r="O811" s="3">
        <v>-2.13</v>
      </c>
      <c r="P811" s="3" t="str">
        <f ca="1">IF(COUNTIF(股期對照!A:A,持股比率!B811)=2,B811&amp;"-m",IF(COUNTIF(股期對照!A:A,持股比率!B811)=1,B811&amp;"-F",B811))</f>
        <v>逸昌</v>
      </c>
      <c r="Q811" s="3" t="s">
        <v>6617</v>
      </c>
      <c r="T811" s="1" t="s">
        <v>805</v>
      </c>
      <c r="U811" s="1" t="s">
        <v>2567</v>
      </c>
      <c r="V811" s="1">
        <v>1.94</v>
      </c>
      <c r="W811" s="1">
        <v>1.66</v>
      </c>
      <c r="X811" s="1">
        <v>0.02</v>
      </c>
      <c r="Y811" s="1">
        <v>8.57</v>
      </c>
      <c r="Z811" s="1">
        <v>87.81</v>
      </c>
      <c r="AA811" s="1">
        <v>811</v>
      </c>
      <c r="AB811" s="1">
        <v>341270</v>
      </c>
      <c r="AC811" s="1">
        <v>102</v>
      </c>
      <c r="AD811" s="1">
        <v>29967</v>
      </c>
      <c r="AE811" s="1">
        <v>0.3</v>
      </c>
      <c r="AF811" s="1">
        <v>31.51</v>
      </c>
      <c r="AG811" s="1">
        <v>3.2140200000000001E-2</v>
      </c>
      <c r="AH811" s="1">
        <v>-2.13</v>
      </c>
      <c r="AI811" s="1" t="s">
        <v>2567</v>
      </c>
      <c r="AJ811" s="1" t="s">
        <v>3549</v>
      </c>
    </row>
    <row r="812" spans="1:36" x14ac:dyDescent="0.25">
      <c r="A812" s="2" t="s">
        <v>806</v>
      </c>
      <c r="B812" s="3" t="s">
        <v>5659</v>
      </c>
      <c r="C812" s="3">
        <v>41.96</v>
      </c>
      <c r="D812" s="3">
        <v>0</v>
      </c>
      <c r="E812" s="3">
        <v>0.01</v>
      </c>
      <c r="F812" s="1">
        <f>IF(INDEX(董監!D:D,H812)=0,INDEX(董監!C:C,H812),INDEX(董監!D:D,H812))</f>
        <v>42.17</v>
      </c>
      <c r="G812" s="1">
        <f t="shared" si="48"/>
        <v>15.86</v>
      </c>
      <c r="H812" s="1">
        <f>MATCH(持股比率!A812,董監!A:A,0)</f>
        <v>812</v>
      </c>
      <c r="I812" s="3">
        <v>170970</v>
      </c>
      <c r="J812" s="3">
        <v>12</v>
      </c>
      <c r="K812" s="28">
        <f t="shared" si="49"/>
        <v>2712</v>
      </c>
      <c r="L812" s="27">
        <f t="shared" si="50"/>
        <v>0.4</v>
      </c>
      <c r="M812" s="3">
        <v>77.52</v>
      </c>
      <c r="N812" s="29">
        <f t="shared" si="51"/>
        <v>9.3024000000000006E-3</v>
      </c>
      <c r="O812" s="3">
        <v>-5.82</v>
      </c>
      <c r="P812" s="3" t="str">
        <f ca="1">IF(COUNTIF(股期對照!A:A,持股比率!B812)=2,B812&amp;"-m",IF(COUNTIF(股期對照!A:A,持股比率!B812)=1,B812&amp;"-F",B812))</f>
        <v>大塚</v>
      </c>
      <c r="Q812" s="3" t="s">
        <v>4769</v>
      </c>
      <c r="T812" s="1" t="s">
        <v>806</v>
      </c>
      <c r="U812" s="1" t="s">
        <v>2568</v>
      </c>
      <c r="V812" s="1">
        <v>41.96</v>
      </c>
      <c r="W812" s="1">
        <v>0</v>
      </c>
      <c r="X812" s="1">
        <v>0.01</v>
      </c>
      <c r="Y812" s="1">
        <v>42.17</v>
      </c>
      <c r="Z812" s="1">
        <v>15.86</v>
      </c>
      <c r="AA812" s="1">
        <v>812</v>
      </c>
      <c r="AB812" s="1">
        <v>170970</v>
      </c>
      <c r="AC812" s="1">
        <v>12</v>
      </c>
      <c r="AD812" s="1">
        <v>2712</v>
      </c>
      <c r="AE812" s="1">
        <v>0.4</v>
      </c>
      <c r="AF812" s="1">
        <v>77.52</v>
      </c>
      <c r="AG812" s="1">
        <v>9.3024000000000006E-3</v>
      </c>
      <c r="AH812" s="1">
        <v>-5.82</v>
      </c>
      <c r="AI812" s="1" t="s">
        <v>2568</v>
      </c>
      <c r="AJ812" s="1" t="s">
        <v>3569</v>
      </c>
    </row>
    <row r="813" spans="1:36" x14ac:dyDescent="0.25">
      <c r="A813" s="2" t="s">
        <v>807</v>
      </c>
      <c r="B813" s="3" t="s">
        <v>5660</v>
      </c>
      <c r="C813" s="3">
        <v>12.43</v>
      </c>
      <c r="D813" s="3">
        <v>0.02</v>
      </c>
      <c r="E813" s="3">
        <v>0</v>
      </c>
      <c r="F813" s="1">
        <f>IF(INDEX(董監!D:D,H813)=0,INDEX(董監!C:C,H813),INDEX(董監!D:D,H813))</f>
        <v>13.25</v>
      </c>
      <c r="G813" s="1">
        <f t="shared" si="48"/>
        <v>74.3</v>
      </c>
      <c r="H813" s="1">
        <f>MATCH(持股比率!A813,董監!A:A,0)</f>
        <v>813</v>
      </c>
      <c r="I813" s="3">
        <v>26650178.32</v>
      </c>
      <c r="J813" s="3">
        <v>-220</v>
      </c>
      <c r="K813" s="28">
        <f t="shared" si="49"/>
        <v>1980108</v>
      </c>
      <c r="L813" s="27">
        <f t="shared" si="50"/>
        <v>0</v>
      </c>
      <c r="M813" s="3">
        <v>12.91</v>
      </c>
      <c r="N813" s="29">
        <f t="shared" si="51"/>
        <v>-2.8401999999999997E-2</v>
      </c>
      <c r="O813" s="3">
        <v>0.74</v>
      </c>
      <c r="P813" s="3" t="str">
        <f ca="1">IF(COUNTIF(股期對照!A:A,持股比率!B813)=2,B813&amp;"-m",IF(COUNTIF(股期對照!A:A,持股比率!B813)=1,B813&amp;"-F",B813))</f>
        <v>聯合再生</v>
      </c>
      <c r="Q813" s="3" t="s">
        <v>4766</v>
      </c>
      <c r="T813" s="1" t="s">
        <v>807</v>
      </c>
      <c r="U813" s="1" t="s">
        <v>2569</v>
      </c>
      <c r="V813" s="1">
        <v>12.43</v>
      </c>
      <c r="W813" s="1">
        <v>0.02</v>
      </c>
      <c r="X813" s="1">
        <v>0</v>
      </c>
      <c r="Y813" s="1">
        <v>13.25</v>
      </c>
      <c r="Z813" s="1">
        <v>74.3</v>
      </c>
      <c r="AA813" s="1">
        <v>813</v>
      </c>
      <c r="AB813" s="1">
        <v>26650178.32</v>
      </c>
      <c r="AC813" s="1">
        <v>-220</v>
      </c>
      <c r="AD813" s="1">
        <v>1980108</v>
      </c>
      <c r="AE813" s="1">
        <v>0</v>
      </c>
      <c r="AF813" s="1">
        <v>12.91</v>
      </c>
      <c r="AG813" s="1">
        <v>-2.8401999999999997E-2</v>
      </c>
      <c r="AH813" s="1">
        <v>0.74</v>
      </c>
      <c r="AI813" s="1" t="s">
        <v>2569</v>
      </c>
      <c r="AJ813" s="1" t="s">
        <v>3564</v>
      </c>
    </row>
    <row r="814" spans="1:36" x14ac:dyDescent="0.25">
      <c r="A814" s="2" t="s">
        <v>808</v>
      </c>
      <c r="B814" s="3" t="s">
        <v>5661</v>
      </c>
      <c r="C814" s="3">
        <v>0.06</v>
      </c>
      <c r="D814" s="3">
        <v>0</v>
      </c>
      <c r="E814" s="3">
        <v>0</v>
      </c>
      <c r="F814" s="1">
        <f>IF(INDEX(董監!D:D,H814)=0,INDEX(董監!C:C,H814),INDEX(董監!D:D,H814))</f>
        <v>23.33</v>
      </c>
      <c r="G814" s="1">
        <f t="shared" si="48"/>
        <v>76.61</v>
      </c>
      <c r="H814" s="1">
        <f>MATCH(持股比率!A814,董監!A:A,0)</f>
        <v>814</v>
      </c>
      <c r="I814" s="3">
        <v>528641.77</v>
      </c>
      <c r="J814" s="3">
        <v>-23</v>
      </c>
      <c r="K814" s="28">
        <f t="shared" si="49"/>
        <v>40499</v>
      </c>
      <c r="L814" s="27">
        <f t="shared" si="50"/>
        <v>-0.1</v>
      </c>
      <c r="M814" s="3">
        <v>34.1</v>
      </c>
      <c r="N814" s="29">
        <f t="shared" si="51"/>
        <v>-7.843000000000001E-3</v>
      </c>
      <c r="O814" s="3">
        <v>-1.53</v>
      </c>
      <c r="P814" s="3" t="str">
        <f ca="1">IF(COUNTIF(股期對照!A:A,持股比率!B814)=2,B814&amp;"-m",IF(COUNTIF(股期對照!A:A,持股比率!B814)=1,B814&amp;"-F",B814))</f>
        <v>泓格</v>
      </c>
      <c r="Q814" s="3" t="s">
        <v>6666</v>
      </c>
      <c r="T814" s="1" t="s">
        <v>808</v>
      </c>
      <c r="U814" s="1" t="s">
        <v>2570</v>
      </c>
      <c r="V814" s="1">
        <v>0.06</v>
      </c>
      <c r="W814" s="1">
        <v>0</v>
      </c>
      <c r="X814" s="1">
        <v>0</v>
      </c>
      <c r="Y814" s="1">
        <v>23.33</v>
      </c>
      <c r="Z814" s="1">
        <v>76.61</v>
      </c>
      <c r="AA814" s="1">
        <v>814</v>
      </c>
      <c r="AB814" s="1">
        <v>528641.77</v>
      </c>
      <c r="AC814" s="1">
        <v>-23</v>
      </c>
      <c r="AD814" s="1">
        <v>40499</v>
      </c>
      <c r="AE814" s="1">
        <v>-0.1</v>
      </c>
      <c r="AF814" s="1">
        <v>34.1</v>
      </c>
      <c r="AG814" s="1">
        <v>-7.843000000000001E-3</v>
      </c>
      <c r="AH814" s="1">
        <v>-1.53</v>
      </c>
      <c r="AI814" s="1" t="s">
        <v>2570</v>
      </c>
      <c r="AJ814" s="1" t="s">
        <v>3563</v>
      </c>
    </row>
    <row r="815" spans="1:36" x14ac:dyDescent="0.25">
      <c r="A815" s="2" t="s">
        <v>809</v>
      </c>
      <c r="B815" s="3" t="s">
        <v>4664</v>
      </c>
      <c r="C815" s="3">
        <v>4.37</v>
      </c>
      <c r="D815" s="3">
        <v>0</v>
      </c>
      <c r="E815" s="3">
        <v>0</v>
      </c>
      <c r="F815" s="1">
        <f>IF(INDEX(董監!D:D,H815)=0,INDEX(董監!C:C,H815),INDEX(董監!D:D,H815))</f>
        <v>9.25</v>
      </c>
      <c r="G815" s="1">
        <f t="shared" si="48"/>
        <v>86.38</v>
      </c>
      <c r="H815" s="1">
        <f>MATCH(持股比率!A815,董監!A:A,0)</f>
        <v>815</v>
      </c>
      <c r="I815" s="3">
        <v>394706.57</v>
      </c>
      <c r="J815" s="3">
        <v>877</v>
      </c>
      <c r="K815" s="28">
        <f t="shared" si="49"/>
        <v>34095</v>
      </c>
      <c r="L815" s="27">
        <f t="shared" si="50"/>
        <v>2.6</v>
      </c>
      <c r="M815" s="3">
        <v>56.94</v>
      </c>
      <c r="N815" s="29">
        <f t="shared" si="51"/>
        <v>0.49936379999999997</v>
      </c>
      <c r="O815" s="3">
        <v>11.02</v>
      </c>
      <c r="P815" s="3" t="str">
        <f ca="1">IF(COUNTIF(股期對照!A:A,持股比率!B815)=2,B815&amp;"-m",IF(COUNTIF(股期對照!A:A,持股比率!B815)=1,B815&amp;"-F",B815))</f>
        <v>友威科</v>
      </c>
      <c r="Q815" s="3" t="s">
        <v>4762</v>
      </c>
      <c r="T815" s="1" t="s">
        <v>809</v>
      </c>
      <c r="U815" s="1" t="s">
        <v>2571</v>
      </c>
      <c r="V815" s="1">
        <v>4.37</v>
      </c>
      <c r="W815" s="1">
        <v>0</v>
      </c>
      <c r="X815" s="1">
        <v>0</v>
      </c>
      <c r="Y815" s="1">
        <v>9.25</v>
      </c>
      <c r="Z815" s="1">
        <v>86.38</v>
      </c>
      <c r="AA815" s="1">
        <v>815</v>
      </c>
      <c r="AB815" s="1">
        <v>394706.57</v>
      </c>
      <c r="AC815" s="1">
        <v>877</v>
      </c>
      <c r="AD815" s="1">
        <v>34095</v>
      </c>
      <c r="AE815" s="1">
        <v>2.6</v>
      </c>
      <c r="AF815" s="1">
        <v>56.94</v>
      </c>
      <c r="AG815" s="1">
        <v>0.49936379999999997</v>
      </c>
      <c r="AH815" s="1">
        <v>11.02</v>
      </c>
      <c r="AI815" s="1" t="s">
        <v>2571</v>
      </c>
      <c r="AJ815" s="1" t="s">
        <v>3559</v>
      </c>
    </row>
    <row r="816" spans="1:36" x14ac:dyDescent="0.25">
      <c r="A816" s="2" t="s">
        <v>810</v>
      </c>
      <c r="B816" s="3" t="s">
        <v>5662</v>
      </c>
      <c r="C816" s="3">
        <v>9.89</v>
      </c>
      <c r="D816" s="3">
        <v>0</v>
      </c>
      <c r="E816" s="3">
        <v>0.03</v>
      </c>
      <c r="F816" s="1">
        <f>IF(INDEX(董監!D:D,H816)=0,INDEX(董監!C:C,H816),INDEX(董監!D:D,H816))</f>
        <v>13.45</v>
      </c>
      <c r="G816" s="1">
        <f t="shared" si="48"/>
        <v>76.63</v>
      </c>
      <c r="H816" s="1">
        <f>MATCH(持股比率!A816,董監!A:A,0)</f>
        <v>816</v>
      </c>
      <c r="I816" s="3">
        <v>510060</v>
      </c>
      <c r="J816" s="3">
        <v>553</v>
      </c>
      <c r="K816" s="28">
        <f t="shared" si="49"/>
        <v>39086</v>
      </c>
      <c r="L816" s="27">
        <f t="shared" si="50"/>
        <v>1.4</v>
      </c>
      <c r="M816" s="3">
        <v>24.13</v>
      </c>
      <c r="N816" s="29">
        <f t="shared" si="51"/>
        <v>0.1334389</v>
      </c>
      <c r="O816" s="3">
        <v>-2.52</v>
      </c>
      <c r="P816" s="3" t="str">
        <f ca="1">IF(COUNTIF(股期對照!A:A,持股比率!B816)=2,B816&amp;"-m",IF(COUNTIF(股期對照!A:A,持股比率!B816)=1,B816&amp;"-F",B816))</f>
        <v>博磊</v>
      </c>
      <c r="Q816" s="3" t="s">
        <v>4772</v>
      </c>
      <c r="T816" s="1" t="s">
        <v>810</v>
      </c>
      <c r="U816" s="1" t="s">
        <v>2572</v>
      </c>
      <c r="V816" s="1">
        <v>9.89</v>
      </c>
      <c r="W816" s="1">
        <v>0</v>
      </c>
      <c r="X816" s="1">
        <v>0.03</v>
      </c>
      <c r="Y816" s="1">
        <v>13.45</v>
      </c>
      <c r="Z816" s="1">
        <v>76.63</v>
      </c>
      <c r="AA816" s="1">
        <v>816</v>
      </c>
      <c r="AB816" s="1">
        <v>510060</v>
      </c>
      <c r="AC816" s="1">
        <v>553</v>
      </c>
      <c r="AD816" s="1">
        <v>39086</v>
      </c>
      <c r="AE816" s="1">
        <v>1.4</v>
      </c>
      <c r="AF816" s="1">
        <v>24.13</v>
      </c>
      <c r="AG816" s="1">
        <v>0.1334389</v>
      </c>
      <c r="AH816" s="1">
        <v>-2.52</v>
      </c>
      <c r="AI816" s="1" t="s">
        <v>2572</v>
      </c>
      <c r="AJ816" s="1" t="s">
        <v>3549</v>
      </c>
    </row>
    <row r="817" spans="1:36" x14ac:dyDescent="0.25">
      <c r="A817" s="2" t="s">
        <v>811</v>
      </c>
      <c r="B817" s="3" t="s">
        <v>4892</v>
      </c>
      <c r="C817" s="3">
        <v>9.56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76.430000000000007</v>
      </c>
      <c r="H817" s="1">
        <f>MATCH(持股比率!A817,董監!A:A,0)</f>
        <v>817</v>
      </c>
      <c r="I817" s="3">
        <v>811390</v>
      </c>
      <c r="J817" s="3">
        <v>402</v>
      </c>
      <c r="K817" s="28">
        <f t="shared" si="49"/>
        <v>62015</v>
      </c>
      <c r="L817" s="27">
        <f t="shared" si="50"/>
        <v>0.6</v>
      </c>
      <c r="M817" s="3">
        <v>58.19</v>
      </c>
      <c r="N817" s="29">
        <f t="shared" si="51"/>
        <v>0.23392379999999999</v>
      </c>
      <c r="O817" s="3">
        <v>-1.77</v>
      </c>
      <c r="P817" s="3" t="str">
        <f ca="1">IF(COUNTIF(股期對照!A:A,持股比率!B817)=2,B817&amp;"-m",IF(COUNTIF(股期對照!A:A,持股比率!B817)=1,B817&amp;"-F",B817))</f>
        <v>辛耘</v>
      </c>
      <c r="Q817" s="3" t="s">
        <v>6706</v>
      </c>
      <c r="T817" s="1" t="s">
        <v>811</v>
      </c>
      <c r="U817" s="1" t="s">
        <v>2573</v>
      </c>
      <c r="V817" s="1">
        <v>9.56</v>
      </c>
      <c r="W817" s="1">
        <v>0</v>
      </c>
      <c r="X817" s="1">
        <v>0</v>
      </c>
      <c r="Y817" s="1">
        <v>14.01</v>
      </c>
      <c r="Z817" s="1">
        <v>76.430000000000007</v>
      </c>
      <c r="AA817" s="1">
        <v>817</v>
      </c>
      <c r="AB817" s="1">
        <v>811390</v>
      </c>
      <c r="AC817" s="1">
        <v>402</v>
      </c>
      <c r="AD817" s="1">
        <v>62015</v>
      </c>
      <c r="AE817" s="1">
        <v>0.6</v>
      </c>
      <c r="AF817" s="1">
        <v>58.19</v>
      </c>
      <c r="AG817" s="1">
        <v>0.23392379999999999</v>
      </c>
      <c r="AH817" s="1">
        <v>-1.77</v>
      </c>
      <c r="AI817" s="1" t="s">
        <v>2573</v>
      </c>
      <c r="AJ817" s="1" t="s">
        <v>3559</v>
      </c>
    </row>
    <row r="818" spans="1:36" x14ac:dyDescent="0.25">
      <c r="A818" s="2" t="s">
        <v>812</v>
      </c>
      <c r="B818" s="3" t="s">
        <v>5663</v>
      </c>
      <c r="C818" s="3">
        <v>7.25</v>
      </c>
      <c r="D818" s="3">
        <v>0.35</v>
      </c>
      <c r="E818" s="3">
        <v>0.27</v>
      </c>
      <c r="F818" s="1">
        <f>IF(INDEX(董監!D:D,H818)=0,INDEX(董監!C:C,H818),INDEX(董監!D:D,H818))</f>
        <v>22.22</v>
      </c>
      <c r="G818" s="1">
        <f t="shared" si="48"/>
        <v>69.91</v>
      </c>
      <c r="H818" s="1">
        <f>MATCH(持股比率!A818,董監!A:A,0)</f>
        <v>818</v>
      </c>
      <c r="I818" s="3">
        <v>623131.56999999995</v>
      </c>
      <c r="J818" s="3">
        <v>916</v>
      </c>
      <c r="K818" s="28">
        <f t="shared" si="49"/>
        <v>43563</v>
      </c>
      <c r="L818" s="27">
        <f t="shared" si="50"/>
        <v>2.1</v>
      </c>
      <c r="M818" s="3">
        <v>115.23</v>
      </c>
      <c r="N818" s="29">
        <f t="shared" si="51"/>
        <v>1.0555068000000001</v>
      </c>
      <c r="O818" s="3">
        <v>3.4</v>
      </c>
      <c r="P818" s="3" t="str">
        <f ca="1">IF(COUNTIF(股期對照!A:A,持股比率!B818)=2,B818&amp;"-m",IF(COUNTIF(股期對照!A:A,持股比率!B818)=1,B818&amp;"-F",B818))</f>
        <v>閎康</v>
      </c>
      <c r="Q818" s="3" t="s">
        <v>4745</v>
      </c>
      <c r="T818" s="1" t="s">
        <v>812</v>
      </c>
      <c r="U818" s="1" t="s">
        <v>2574</v>
      </c>
      <c r="V818" s="1">
        <v>7.25</v>
      </c>
      <c r="W818" s="1">
        <v>0.35</v>
      </c>
      <c r="X818" s="1">
        <v>0.27</v>
      </c>
      <c r="Y818" s="1">
        <v>22.22</v>
      </c>
      <c r="Z818" s="1">
        <v>69.91</v>
      </c>
      <c r="AA818" s="1">
        <v>818</v>
      </c>
      <c r="AB818" s="1">
        <v>623131.56999999995</v>
      </c>
      <c r="AC818" s="1">
        <v>916</v>
      </c>
      <c r="AD818" s="1">
        <v>43563</v>
      </c>
      <c r="AE818" s="1">
        <v>2.1</v>
      </c>
      <c r="AF818" s="1">
        <v>115.23</v>
      </c>
      <c r="AG818" s="1">
        <v>1.0555068000000001</v>
      </c>
      <c r="AH818" s="1">
        <v>3.4</v>
      </c>
      <c r="AI818" s="1" t="s">
        <v>2574</v>
      </c>
      <c r="AJ818" s="1" t="s">
        <v>3530</v>
      </c>
    </row>
    <row r="819" spans="1:36" x14ac:dyDescent="0.25">
      <c r="A819" s="2" t="s">
        <v>813</v>
      </c>
      <c r="B819" s="3" t="s">
        <v>5664</v>
      </c>
      <c r="C819" s="3">
        <v>11.24</v>
      </c>
      <c r="D819" s="3">
        <v>0.14000000000000001</v>
      </c>
      <c r="E819" s="3">
        <v>0.03</v>
      </c>
      <c r="F819" s="1">
        <f>IF(INDEX(董監!D:D,H819)=0,INDEX(董監!C:C,H819),INDEX(董監!D:D,H819))</f>
        <v>8.25</v>
      </c>
      <c r="G819" s="1">
        <f t="shared" si="48"/>
        <v>80.34</v>
      </c>
      <c r="H819" s="1">
        <f>MATCH(持股比率!A819,董監!A:A,0)</f>
        <v>819</v>
      </c>
      <c r="I819" s="3">
        <v>477742</v>
      </c>
      <c r="J819" s="3">
        <v>861</v>
      </c>
      <c r="K819" s="28">
        <f t="shared" si="49"/>
        <v>38382</v>
      </c>
      <c r="L819" s="27">
        <f t="shared" si="50"/>
        <v>2.2000000000000002</v>
      </c>
      <c r="M819" s="3">
        <v>64.48</v>
      </c>
      <c r="N819" s="29">
        <f t="shared" si="51"/>
        <v>0.55517280000000002</v>
      </c>
      <c r="O819" s="3">
        <v>10.44</v>
      </c>
      <c r="P819" s="3" t="str">
        <f ca="1">IF(COUNTIF(股期對照!A:A,持股比率!B819)=2,B819&amp;"-m",IF(COUNTIF(股期對照!A:A,持股比率!B819)=1,B819&amp;"-F",B819))</f>
        <v>通嘉</v>
      </c>
      <c r="Q819" s="3" t="s">
        <v>6683</v>
      </c>
      <c r="T819" s="1" t="s">
        <v>813</v>
      </c>
      <c r="U819" s="1" t="s">
        <v>2575</v>
      </c>
      <c r="V819" s="1">
        <v>11.24</v>
      </c>
      <c r="W819" s="1">
        <v>0.14000000000000001</v>
      </c>
      <c r="X819" s="1">
        <v>0.03</v>
      </c>
      <c r="Y819" s="1">
        <v>8.25</v>
      </c>
      <c r="Z819" s="1">
        <v>80.34</v>
      </c>
      <c r="AA819" s="1">
        <v>819</v>
      </c>
      <c r="AB819" s="1">
        <v>477742</v>
      </c>
      <c r="AC819" s="1">
        <v>861</v>
      </c>
      <c r="AD819" s="1">
        <v>38382</v>
      </c>
      <c r="AE819" s="1">
        <v>2.2000000000000002</v>
      </c>
      <c r="AF819" s="1">
        <v>64.48</v>
      </c>
      <c r="AG819" s="1">
        <v>0.55517280000000002</v>
      </c>
      <c r="AH819" s="1">
        <v>10.44</v>
      </c>
      <c r="AI819" s="1" t="s">
        <v>2575</v>
      </c>
      <c r="AJ819" s="1" t="s">
        <v>3560</v>
      </c>
    </row>
    <row r="820" spans="1:36" x14ac:dyDescent="0.25">
      <c r="A820" s="2" t="s">
        <v>814</v>
      </c>
      <c r="B820" s="3" t="s">
        <v>5665</v>
      </c>
      <c r="C820" s="3">
        <v>5.19</v>
      </c>
      <c r="D820" s="3">
        <v>0.26</v>
      </c>
      <c r="E820" s="3">
        <v>0.04</v>
      </c>
      <c r="F820" s="1">
        <f>IF(INDEX(董監!D:D,H820)=0,INDEX(董監!C:C,H820),INDEX(董監!D:D,H820))</f>
        <v>8.52</v>
      </c>
      <c r="G820" s="1">
        <f t="shared" si="48"/>
        <v>85.99</v>
      </c>
      <c r="H820" s="1">
        <f>MATCH(持股比率!A820,董監!A:A,0)</f>
        <v>820</v>
      </c>
      <c r="I820" s="3">
        <v>1225563.79</v>
      </c>
      <c r="J820" s="3">
        <v>1183</v>
      </c>
      <c r="K820" s="28">
        <f t="shared" si="49"/>
        <v>105386</v>
      </c>
      <c r="L820" s="27">
        <f t="shared" si="50"/>
        <v>1.1000000000000001</v>
      </c>
      <c r="M820" s="3">
        <v>18.3</v>
      </c>
      <c r="N820" s="29">
        <f t="shared" si="51"/>
        <v>0.21648900000000001</v>
      </c>
      <c r="O820" s="3">
        <v>4.83</v>
      </c>
      <c r="P820" s="3" t="str">
        <f ca="1">IF(COUNTIF(股期對照!A:A,持股比率!B820)=2,B820&amp;"-m",IF(COUNTIF(股期對照!A:A,持股比率!B820)=1,B820&amp;"-F",B820))</f>
        <v>艾笛森</v>
      </c>
      <c r="Q820" s="3" t="s">
        <v>4756</v>
      </c>
      <c r="T820" s="1" t="s">
        <v>814</v>
      </c>
      <c r="U820" s="1" t="s">
        <v>2576</v>
      </c>
      <c r="V820" s="1">
        <v>5.19</v>
      </c>
      <c r="W820" s="1">
        <v>0.26</v>
      </c>
      <c r="X820" s="1">
        <v>0.04</v>
      </c>
      <c r="Y820" s="1">
        <v>8.52</v>
      </c>
      <c r="Z820" s="1">
        <v>85.99</v>
      </c>
      <c r="AA820" s="1">
        <v>820</v>
      </c>
      <c r="AB820" s="1">
        <v>1225563.79</v>
      </c>
      <c r="AC820" s="1">
        <v>1183</v>
      </c>
      <c r="AD820" s="1">
        <v>105386</v>
      </c>
      <c r="AE820" s="1">
        <v>1.1000000000000001</v>
      </c>
      <c r="AF820" s="1">
        <v>18.3</v>
      </c>
      <c r="AG820" s="1">
        <v>0.21648900000000001</v>
      </c>
      <c r="AH820" s="1">
        <v>4.83</v>
      </c>
      <c r="AI820" s="1" t="s">
        <v>2576</v>
      </c>
      <c r="AJ820" s="1" t="s">
        <v>3542</v>
      </c>
    </row>
    <row r="821" spans="1:36" x14ac:dyDescent="0.25">
      <c r="A821" s="2" t="s">
        <v>815</v>
      </c>
      <c r="B821" s="3" t="s">
        <v>5666</v>
      </c>
      <c r="C821" s="3">
        <v>0.21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62.56</v>
      </c>
      <c r="H821" s="1">
        <f>MATCH(持股比率!A821,董監!A:A,0)</f>
        <v>821</v>
      </c>
      <c r="I821" s="3">
        <v>930424.16</v>
      </c>
      <c r="J821" s="3">
        <v>16</v>
      </c>
      <c r="K821" s="28">
        <f t="shared" si="49"/>
        <v>58207</v>
      </c>
      <c r="L821" s="27">
        <f t="shared" si="50"/>
        <v>0</v>
      </c>
      <c r="M821" s="3">
        <v>14.18</v>
      </c>
      <c r="N821" s="29">
        <f t="shared" si="51"/>
        <v>2.2688000000000001E-3</v>
      </c>
      <c r="O821" s="3">
        <v>-8.6999999999999993</v>
      </c>
      <c r="P821" s="3" t="str">
        <f ca="1">IF(COUNTIF(股期對照!A:A,持股比率!B821)=2,B821&amp;"-m",IF(COUNTIF(股期對照!A:A,持股比率!B821)=1,B821&amp;"-F",B821))</f>
        <v>力銘</v>
      </c>
      <c r="Q821" s="3" t="s">
        <v>6551</v>
      </c>
      <c r="T821" s="1" t="s">
        <v>815</v>
      </c>
      <c r="U821" s="1" t="s">
        <v>2577</v>
      </c>
      <c r="V821" s="1">
        <v>0.21</v>
      </c>
      <c r="W821" s="1">
        <v>0</v>
      </c>
      <c r="X821" s="1">
        <v>0.01</v>
      </c>
      <c r="Y821" s="1">
        <v>37.22</v>
      </c>
      <c r="Z821" s="1">
        <v>62.56</v>
      </c>
      <c r="AA821" s="1">
        <v>821</v>
      </c>
      <c r="AB821" s="1">
        <v>930424.16</v>
      </c>
      <c r="AC821" s="1">
        <v>16</v>
      </c>
      <c r="AD821" s="1">
        <v>58207</v>
      </c>
      <c r="AE821" s="1">
        <v>0</v>
      </c>
      <c r="AF821" s="1">
        <v>14.18</v>
      </c>
      <c r="AG821" s="1">
        <v>2.2688000000000001E-3</v>
      </c>
      <c r="AH821" s="1">
        <v>-8.6999999999999993</v>
      </c>
      <c r="AI821" s="1" t="s">
        <v>2577</v>
      </c>
      <c r="AJ821" s="1" t="s">
        <v>3524</v>
      </c>
    </row>
    <row r="822" spans="1:36" x14ac:dyDescent="0.25">
      <c r="A822" s="2" t="s">
        <v>816</v>
      </c>
      <c r="B822" s="3" t="s">
        <v>5667</v>
      </c>
      <c r="C822" s="3">
        <v>10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73.400000000000006</v>
      </c>
      <c r="H822" s="1">
        <f>MATCH(持股比率!A822,董監!A:A,0)</f>
        <v>822</v>
      </c>
      <c r="I822" s="3">
        <v>715884.99</v>
      </c>
      <c r="J822" s="3">
        <v>-197</v>
      </c>
      <c r="K822" s="28">
        <f t="shared" si="49"/>
        <v>52546</v>
      </c>
      <c r="L822" s="27">
        <f t="shared" si="50"/>
        <v>-0.4</v>
      </c>
      <c r="M822" s="3">
        <v>25.45</v>
      </c>
      <c r="N822" s="29">
        <f t="shared" si="51"/>
        <v>-5.0136499999999994E-2</v>
      </c>
      <c r="O822" s="3">
        <v>-8.51</v>
      </c>
      <c r="P822" s="3" t="str">
        <f ca="1">IF(COUNTIF(股期對照!A:A,持股比率!B822)=2,B822&amp;"-m",IF(COUNTIF(股期對照!A:A,持股比率!B822)=1,B822&amp;"-F",B822))</f>
        <v>磐儀</v>
      </c>
      <c r="Q822" s="3" t="s">
        <v>4794</v>
      </c>
      <c r="T822" s="1" t="s">
        <v>816</v>
      </c>
      <c r="U822" s="1" t="s">
        <v>2578</v>
      </c>
      <c r="V822" s="1">
        <v>10</v>
      </c>
      <c r="W822" s="1">
        <v>0</v>
      </c>
      <c r="X822" s="1">
        <v>0.36</v>
      </c>
      <c r="Y822" s="1">
        <v>16.239999999999998</v>
      </c>
      <c r="Z822" s="1">
        <v>73.400000000000006</v>
      </c>
      <c r="AA822" s="1">
        <v>822</v>
      </c>
      <c r="AB822" s="1">
        <v>715884.99</v>
      </c>
      <c r="AC822" s="1">
        <v>-197</v>
      </c>
      <c r="AD822" s="1">
        <v>52546</v>
      </c>
      <c r="AE822" s="1">
        <v>-0.4</v>
      </c>
      <c r="AF822" s="1">
        <v>25.45</v>
      </c>
      <c r="AG822" s="1">
        <v>-5.0136499999999994E-2</v>
      </c>
      <c r="AH822" s="1">
        <v>-8.51</v>
      </c>
      <c r="AI822" s="1" t="s">
        <v>2578</v>
      </c>
      <c r="AJ822" s="1" t="s">
        <v>3563</v>
      </c>
    </row>
    <row r="823" spans="1:36" x14ac:dyDescent="0.25">
      <c r="A823" s="2" t="s">
        <v>817</v>
      </c>
      <c r="B823" s="3" t="s">
        <v>5668</v>
      </c>
      <c r="C823" s="3">
        <v>19.23</v>
      </c>
      <c r="D823" s="3">
        <v>0.77</v>
      </c>
      <c r="E823" s="3">
        <v>0.18</v>
      </c>
      <c r="F823" s="1">
        <f>IF(INDEX(董監!D:D,H823)=0,INDEX(董監!C:C,H823),INDEX(董監!D:D,H823))</f>
        <v>19.899999999999999</v>
      </c>
      <c r="G823" s="1">
        <f t="shared" si="48"/>
        <v>59.92</v>
      </c>
      <c r="H823" s="1">
        <f>MATCH(持股比率!A823,董監!A:A,0)</f>
        <v>823</v>
      </c>
      <c r="I823" s="3">
        <v>2084244.8</v>
      </c>
      <c r="J823" s="3">
        <v>-2881</v>
      </c>
      <c r="K823" s="28">
        <f t="shared" si="49"/>
        <v>124888</v>
      </c>
      <c r="L823" s="27">
        <f t="shared" si="50"/>
        <v>-2.2999999999999998</v>
      </c>
      <c r="M823" s="3">
        <v>91.63</v>
      </c>
      <c r="N823" s="29">
        <f t="shared" si="51"/>
        <v>-2.6398602999999996</v>
      </c>
      <c r="O823" s="3">
        <v>0.53</v>
      </c>
      <c r="P823" s="3" t="str">
        <f ca="1">IF(COUNTIF(股期對照!A:A,持股比率!B823)=2,B823&amp;"-m",IF(COUNTIF(股期對照!A:A,持股比率!B823)=1,B823&amp;"-F",B823))</f>
        <v>智易</v>
      </c>
      <c r="Q823" s="3" t="s">
        <v>4754</v>
      </c>
      <c r="T823" s="1" t="s">
        <v>817</v>
      </c>
      <c r="U823" s="1" t="s">
        <v>2579</v>
      </c>
      <c r="V823" s="1">
        <v>19.23</v>
      </c>
      <c r="W823" s="1">
        <v>0.77</v>
      </c>
      <c r="X823" s="1">
        <v>0.18</v>
      </c>
      <c r="Y823" s="1">
        <v>19.899999999999999</v>
      </c>
      <c r="Z823" s="1">
        <v>59.92</v>
      </c>
      <c r="AA823" s="1">
        <v>823</v>
      </c>
      <c r="AB823" s="1">
        <v>2084244.8</v>
      </c>
      <c r="AC823" s="1">
        <v>-2881</v>
      </c>
      <c r="AD823" s="1">
        <v>124888</v>
      </c>
      <c r="AE823" s="1">
        <v>-2.2999999999999998</v>
      </c>
      <c r="AF823" s="1">
        <v>91.63</v>
      </c>
      <c r="AG823" s="1">
        <v>-2.6398602999999996</v>
      </c>
      <c r="AH823" s="1">
        <v>0.53</v>
      </c>
      <c r="AI823" s="1" t="s">
        <v>2579</v>
      </c>
      <c r="AJ823" s="1" t="s">
        <v>3551</v>
      </c>
    </row>
    <row r="824" spans="1:36" x14ac:dyDescent="0.25">
      <c r="A824" s="2" t="s">
        <v>818</v>
      </c>
      <c r="B824" s="3" t="s">
        <v>4893</v>
      </c>
      <c r="C824" s="3">
        <v>0.52</v>
      </c>
      <c r="D824" s="3">
        <v>0</v>
      </c>
      <c r="E824" s="3">
        <v>0</v>
      </c>
      <c r="F824" s="1">
        <f>IF(INDEX(董監!D:D,H824)=0,INDEX(董監!C:C,H824),INDEX(董監!D:D,H824))</f>
        <v>32.07</v>
      </c>
      <c r="G824" s="1">
        <f t="shared" si="48"/>
        <v>67.41</v>
      </c>
      <c r="H824" s="1">
        <f>MATCH(持股比率!A824,董監!A:A,0)</f>
        <v>824</v>
      </c>
      <c r="I824" s="3">
        <v>351461.5</v>
      </c>
      <c r="J824" s="3">
        <v>-10</v>
      </c>
      <c r="K824" s="28">
        <f t="shared" si="49"/>
        <v>23692</v>
      </c>
      <c r="L824" s="27">
        <f t="shared" si="50"/>
        <v>0</v>
      </c>
      <c r="M824" s="3">
        <v>26.79</v>
      </c>
      <c r="N824" s="29">
        <f t="shared" si="51"/>
        <v>-2.679E-3</v>
      </c>
      <c r="O824" s="3">
        <v>-5.54</v>
      </c>
      <c r="P824" s="3" t="str">
        <f ca="1">IF(COUNTIF(股期對照!A:A,持股比率!B824)=2,B824&amp;"-m",IF(COUNTIF(股期對照!A:A,持股比率!B824)=1,B824&amp;"-F",B824))</f>
        <v>映興</v>
      </c>
      <c r="Q824" s="3" t="s">
        <v>6594</v>
      </c>
      <c r="T824" s="1" t="s">
        <v>818</v>
      </c>
      <c r="U824" s="1" t="s">
        <v>2580</v>
      </c>
      <c r="V824" s="1">
        <v>0.52</v>
      </c>
      <c r="W824" s="1">
        <v>0</v>
      </c>
      <c r="X824" s="1">
        <v>0</v>
      </c>
      <c r="Y824" s="1">
        <v>32.07</v>
      </c>
      <c r="Z824" s="1">
        <v>67.41</v>
      </c>
      <c r="AA824" s="1">
        <v>824</v>
      </c>
      <c r="AB824" s="1">
        <v>351461.5</v>
      </c>
      <c r="AC824" s="1">
        <v>-10</v>
      </c>
      <c r="AD824" s="1">
        <v>23692</v>
      </c>
      <c r="AE824" s="1">
        <v>0</v>
      </c>
      <c r="AF824" s="1">
        <v>26.79</v>
      </c>
      <c r="AG824" s="1">
        <v>-2.679E-3</v>
      </c>
      <c r="AH824" s="1">
        <v>-5.54</v>
      </c>
      <c r="AI824" s="1" t="s">
        <v>2580</v>
      </c>
      <c r="AJ824" s="1" t="s">
        <v>3529</v>
      </c>
    </row>
    <row r="825" spans="1:36" x14ac:dyDescent="0.25">
      <c r="A825" s="2" t="s">
        <v>819</v>
      </c>
      <c r="B825" s="3" t="s">
        <v>5669</v>
      </c>
      <c r="C825" s="3">
        <v>12.34</v>
      </c>
      <c r="D825" s="3">
        <v>0</v>
      </c>
      <c r="E825" s="3">
        <v>0.02</v>
      </c>
      <c r="F825" s="1">
        <f>IF(INDEX(董監!D:D,H825)=0,INDEX(董監!C:C,H825),INDEX(董監!D:D,H825))</f>
        <v>15.66</v>
      </c>
      <c r="G825" s="1">
        <f t="shared" si="48"/>
        <v>71.98</v>
      </c>
      <c r="H825" s="1">
        <f>MATCH(持股比率!A825,董監!A:A,0)</f>
        <v>825</v>
      </c>
      <c r="I825" s="3">
        <v>1223958.8400000001</v>
      </c>
      <c r="J825" s="3">
        <v>1638</v>
      </c>
      <c r="K825" s="28">
        <f t="shared" si="49"/>
        <v>88101</v>
      </c>
      <c r="L825" s="27">
        <f t="shared" si="50"/>
        <v>1.9</v>
      </c>
      <c r="M825" s="3">
        <v>40.299999999999997</v>
      </c>
      <c r="N825" s="29">
        <f t="shared" si="51"/>
        <v>0.66011399999999998</v>
      </c>
      <c r="O825" s="3">
        <v>2.95</v>
      </c>
      <c r="P825" s="3" t="str">
        <f ca="1">IF(COUNTIF(股期對照!A:A,持股比率!B825)=2,B825&amp;"-m",IF(COUNTIF(股期對照!A:A,持股比率!B825)=1,B825&amp;"-F",B825))</f>
        <v>宏致</v>
      </c>
      <c r="Q825" s="3" t="s">
        <v>4771</v>
      </c>
      <c r="T825" s="1" t="s">
        <v>819</v>
      </c>
      <c r="U825" s="1" t="s">
        <v>2581</v>
      </c>
      <c r="V825" s="1">
        <v>12.34</v>
      </c>
      <c r="W825" s="1">
        <v>0</v>
      </c>
      <c r="X825" s="1">
        <v>0.02</v>
      </c>
      <c r="Y825" s="1">
        <v>15.66</v>
      </c>
      <c r="Z825" s="1">
        <v>71.98</v>
      </c>
      <c r="AA825" s="1">
        <v>825</v>
      </c>
      <c r="AB825" s="1">
        <v>1223958.8400000001</v>
      </c>
      <c r="AC825" s="1">
        <v>1638</v>
      </c>
      <c r="AD825" s="1">
        <v>88101</v>
      </c>
      <c r="AE825" s="1">
        <v>1.9</v>
      </c>
      <c r="AF825" s="1">
        <v>40.299999999999997</v>
      </c>
      <c r="AG825" s="1">
        <v>0.66011399999999998</v>
      </c>
      <c r="AH825" s="1">
        <v>2.95</v>
      </c>
      <c r="AI825" s="1" t="s">
        <v>2581</v>
      </c>
      <c r="AJ825" s="1" t="s">
        <v>3529</v>
      </c>
    </row>
    <row r="826" spans="1:36" x14ac:dyDescent="0.25">
      <c r="A826" s="2" t="s">
        <v>820</v>
      </c>
      <c r="B826" s="3" t="s">
        <v>5670</v>
      </c>
      <c r="C826" s="3">
        <v>6.39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81.14</v>
      </c>
      <c r="H826" s="1">
        <f>MATCH(持股比率!A826,董監!A:A,0)</f>
        <v>826</v>
      </c>
      <c r="I826" s="3">
        <v>1216622.3899999999</v>
      </c>
      <c r="J826" s="3">
        <v>438</v>
      </c>
      <c r="K826" s="28">
        <f t="shared" si="49"/>
        <v>98717</v>
      </c>
      <c r="L826" s="27">
        <f t="shared" si="50"/>
        <v>0.4</v>
      </c>
      <c r="M826" s="3">
        <v>13.78</v>
      </c>
      <c r="N826" s="29">
        <f t="shared" si="51"/>
        <v>6.0356399999999998E-2</v>
      </c>
      <c r="O826" s="3">
        <v>-4.55</v>
      </c>
      <c r="P826" s="3" t="str">
        <f ca="1">IF(COUNTIF(股期對照!A:A,持股比率!B826)=2,B826&amp;"-m",IF(COUNTIF(股期對照!A:A,持股比率!B826)=1,B826&amp;"-F",B826))</f>
        <v>谷崧</v>
      </c>
      <c r="Q826" s="3" t="s">
        <v>4575</v>
      </c>
      <c r="T826" s="1" t="s">
        <v>820</v>
      </c>
      <c r="U826" s="1" t="s">
        <v>2582</v>
      </c>
      <c r="V826" s="1">
        <v>6.39</v>
      </c>
      <c r="W826" s="1">
        <v>0</v>
      </c>
      <c r="X826" s="1">
        <v>0.01</v>
      </c>
      <c r="Y826" s="1">
        <v>12.46</v>
      </c>
      <c r="Z826" s="1">
        <v>81.14</v>
      </c>
      <c r="AA826" s="1">
        <v>826</v>
      </c>
      <c r="AB826" s="1">
        <v>1216622.3899999999</v>
      </c>
      <c r="AC826" s="1">
        <v>438</v>
      </c>
      <c r="AD826" s="1">
        <v>98717</v>
      </c>
      <c r="AE826" s="1">
        <v>0.4</v>
      </c>
      <c r="AF826" s="1">
        <v>13.78</v>
      </c>
      <c r="AG826" s="1">
        <v>6.0356399999999998E-2</v>
      </c>
      <c r="AH826" s="1">
        <v>-4.55</v>
      </c>
      <c r="AI826" s="1" t="s">
        <v>2582</v>
      </c>
      <c r="AJ826" s="1" t="s">
        <v>3521</v>
      </c>
    </row>
    <row r="827" spans="1:36" x14ac:dyDescent="0.25">
      <c r="A827" s="2" t="s">
        <v>821</v>
      </c>
      <c r="B827" s="3" t="s">
        <v>5671</v>
      </c>
      <c r="C827" s="3">
        <v>7.0000000000000007E-2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91.33</v>
      </c>
      <c r="H827" s="1">
        <f>MATCH(持股比率!A827,董監!A:A,0)</f>
        <v>827</v>
      </c>
      <c r="I827" s="3">
        <v>306793.87</v>
      </c>
      <c r="J827" s="3">
        <v>27</v>
      </c>
      <c r="K827" s="28">
        <f t="shared" si="49"/>
        <v>28019</v>
      </c>
      <c r="L827" s="27">
        <f t="shared" si="50"/>
        <v>0.1</v>
      </c>
      <c r="M827" s="3">
        <v>30.47</v>
      </c>
      <c r="N827" s="29">
        <f t="shared" si="51"/>
        <v>8.2268999999999988E-3</v>
      </c>
      <c r="O827" s="3">
        <v>1.59</v>
      </c>
      <c r="P827" s="3" t="str">
        <f ca="1">IF(COUNTIF(股期對照!A:A,持股比率!B827)=2,B827&amp;"-m",IF(COUNTIF(股期對照!A:A,持股比率!B827)=1,B827&amp;"-F",B827))</f>
        <v>東林</v>
      </c>
      <c r="Q827" s="3" t="s">
        <v>4756</v>
      </c>
      <c r="T827" s="1" t="s">
        <v>821</v>
      </c>
      <c r="U827" s="1" t="s">
        <v>2583</v>
      </c>
      <c r="V827" s="1">
        <v>7.0000000000000007E-2</v>
      </c>
      <c r="W827" s="1">
        <v>0</v>
      </c>
      <c r="X827" s="1">
        <v>0.03</v>
      </c>
      <c r="Y827" s="1">
        <v>8.57</v>
      </c>
      <c r="Z827" s="1">
        <v>91.33</v>
      </c>
      <c r="AA827" s="1">
        <v>827</v>
      </c>
      <c r="AB827" s="1">
        <v>306793.87</v>
      </c>
      <c r="AC827" s="1">
        <v>27</v>
      </c>
      <c r="AD827" s="1">
        <v>28019</v>
      </c>
      <c r="AE827" s="1">
        <v>0.1</v>
      </c>
      <c r="AF827" s="1">
        <v>30.47</v>
      </c>
      <c r="AG827" s="1">
        <v>8.2268999999999988E-3</v>
      </c>
      <c r="AH827" s="1">
        <v>1.59</v>
      </c>
      <c r="AI827" s="1" t="s">
        <v>2583</v>
      </c>
      <c r="AJ827" s="1" t="s">
        <v>3542</v>
      </c>
    </row>
    <row r="828" spans="1:36" x14ac:dyDescent="0.25">
      <c r="A828" s="2" t="s">
        <v>822</v>
      </c>
      <c r="B828" s="3" t="s">
        <v>5672</v>
      </c>
      <c r="C828" s="3">
        <v>5.62</v>
      </c>
      <c r="D828" s="3">
        <v>0</v>
      </c>
      <c r="E828" s="3">
        <v>0.3</v>
      </c>
      <c r="F828" s="1">
        <f>IF(INDEX(董監!D:D,H828)=0,INDEX(董監!C:C,H828),INDEX(董監!D:D,H828))</f>
        <v>39.24</v>
      </c>
      <c r="G828" s="1">
        <f t="shared" si="48"/>
        <v>54.839999999999996</v>
      </c>
      <c r="H828" s="1">
        <f>MATCH(持股比率!A828,董監!A:A,0)</f>
        <v>828</v>
      </c>
      <c r="I828" s="3">
        <v>424769.4</v>
      </c>
      <c r="J828" s="3">
        <v>148</v>
      </c>
      <c r="K828" s="28">
        <f t="shared" si="49"/>
        <v>23294</v>
      </c>
      <c r="L828" s="27">
        <f t="shared" si="50"/>
        <v>0.6</v>
      </c>
      <c r="M828" s="3">
        <v>205.73</v>
      </c>
      <c r="N828" s="29">
        <f t="shared" si="51"/>
        <v>0.30448039999999998</v>
      </c>
      <c r="O828" s="3">
        <v>2.38</v>
      </c>
      <c r="P828" s="3" t="str">
        <f ca="1">IF(COUNTIF(股期對照!A:A,持股比率!B828)=2,B828&amp;"-m",IF(COUNTIF(股期對照!A:A,持股比率!B828)=1,B828&amp;"-F",B828))</f>
        <v>鼎翰</v>
      </c>
      <c r="Q828" s="3" t="s">
        <v>4794</v>
      </c>
      <c r="T828" s="1" t="s">
        <v>822</v>
      </c>
      <c r="U828" s="1" t="s">
        <v>2584</v>
      </c>
      <c r="V828" s="1">
        <v>5.62</v>
      </c>
      <c r="W828" s="1">
        <v>0</v>
      </c>
      <c r="X828" s="1">
        <v>0.3</v>
      </c>
      <c r="Y828" s="1">
        <v>39.24</v>
      </c>
      <c r="Z828" s="1">
        <v>54.839999999999996</v>
      </c>
      <c r="AA828" s="1">
        <v>828</v>
      </c>
      <c r="AB828" s="1">
        <v>424769.4</v>
      </c>
      <c r="AC828" s="1">
        <v>148</v>
      </c>
      <c r="AD828" s="1">
        <v>23294</v>
      </c>
      <c r="AE828" s="1">
        <v>0.6</v>
      </c>
      <c r="AF828" s="1">
        <v>205.73</v>
      </c>
      <c r="AG828" s="1">
        <v>0.30448039999999998</v>
      </c>
      <c r="AH828" s="1">
        <v>2.38</v>
      </c>
      <c r="AI828" s="1" t="s">
        <v>2584</v>
      </c>
      <c r="AJ828" s="1" t="s">
        <v>3563</v>
      </c>
    </row>
    <row r="829" spans="1:36" x14ac:dyDescent="0.25">
      <c r="A829" s="2" t="s">
        <v>823</v>
      </c>
      <c r="B829" s="3" t="s">
        <v>5673</v>
      </c>
      <c r="C829" s="3">
        <v>4.2</v>
      </c>
      <c r="D829" s="3">
        <v>0</v>
      </c>
      <c r="E829" s="3">
        <v>0.1</v>
      </c>
      <c r="F829" s="1">
        <f>IF(INDEX(董監!D:D,H829)=0,INDEX(董監!C:C,H829),INDEX(董監!D:D,H829))</f>
        <v>21.26</v>
      </c>
      <c r="G829" s="1">
        <f t="shared" si="48"/>
        <v>74.44</v>
      </c>
      <c r="H829" s="1">
        <f>MATCH(持股比率!A829,董監!A:A,0)</f>
        <v>829</v>
      </c>
      <c r="I829" s="3">
        <v>684669.76</v>
      </c>
      <c r="J829" s="3">
        <v>1495</v>
      </c>
      <c r="K829" s="28">
        <f t="shared" si="49"/>
        <v>50967</v>
      </c>
      <c r="L829" s="27">
        <f t="shared" si="50"/>
        <v>2.9</v>
      </c>
      <c r="M829" s="3">
        <v>22.38</v>
      </c>
      <c r="N829" s="29">
        <f t="shared" si="51"/>
        <v>0.33458099999999996</v>
      </c>
      <c r="O829" s="3">
        <v>3.17</v>
      </c>
      <c r="P829" s="3" t="str">
        <f ca="1">IF(COUNTIF(股期對照!A:A,持股比率!B829)=2,B829&amp;"-m",IF(COUNTIF(股期對照!A:A,持股比率!B829)=1,B829&amp;"-F",B829))</f>
        <v>安可</v>
      </c>
      <c r="Q829" s="3" t="s">
        <v>6684</v>
      </c>
      <c r="T829" s="1" t="s">
        <v>823</v>
      </c>
      <c r="U829" s="1" t="s">
        <v>2585</v>
      </c>
      <c r="V829" s="1">
        <v>4.2</v>
      </c>
      <c r="W829" s="1">
        <v>0</v>
      </c>
      <c r="X829" s="1">
        <v>0.1</v>
      </c>
      <c r="Y829" s="1">
        <v>21.26</v>
      </c>
      <c r="Z829" s="1">
        <v>74.44</v>
      </c>
      <c r="AA829" s="1">
        <v>829</v>
      </c>
      <c r="AB829" s="1">
        <v>684669.76</v>
      </c>
      <c r="AC829" s="1">
        <v>1495</v>
      </c>
      <c r="AD829" s="1">
        <v>50967</v>
      </c>
      <c r="AE829" s="1">
        <v>2.9</v>
      </c>
      <c r="AF829" s="1">
        <v>22.38</v>
      </c>
      <c r="AG829" s="1">
        <v>0.33458099999999996</v>
      </c>
      <c r="AH829" s="1">
        <v>3.17</v>
      </c>
      <c r="AI829" s="1" t="s">
        <v>2585</v>
      </c>
      <c r="AJ829" s="1" t="s">
        <v>3578</v>
      </c>
    </row>
    <row r="830" spans="1:36" x14ac:dyDescent="0.25">
      <c r="A830" s="2" t="s">
        <v>824</v>
      </c>
      <c r="B830" s="3" t="s">
        <v>5674</v>
      </c>
      <c r="C830" s="3">
        <v>4.01</v>
      </c>
      <c r="D830" s="3">
        <v>0.25</v>
      </c>
      <c r="E830" s="3">
        <v>0</v>
      </c>
      <c r="F830" s="1">
        <f>IF(INDEX(董監!D:D,H830)=0,INDEX(董監!C:C,H830),INDEX(董監!D:D,H830))</f>
        <v>18.62</v>
      </c>
      <c r="G830" s="1">
        <f t="shared" si="48"/>
        <v>77.12</v>
      </c>
      <c r="H830" s="1">
        <f>MATCH(持股比率!A830,董監!A:A,0)</f>
        <v>830</v>
      </c>
      <c r="I830" s="3">
        <v>809510</v>
      </c>
      <c r="J830" s="3">
        <v>-133</v>
      </c>
      <c r="K830" s="28">
        <f t="shared" si="49"/>
        <v>62429</v>
      </c>
      <c r="L830" s="27">
        <f t="shared" si="50"/>
        <v>-0.2</v>
      </c>
      <c r="M830" s="3">
        <v>81.22</v>
      </c>
      <c r="N830" s="29">
        <f t="shared" si="51"/>
        <v>-0.1080226</v>
      </c>
      <c r="O830" s="3">
        <v>-0.73</v>
      </c>
      <c r="P830" s="3" t="str">
        <f ca="1">IF(COUNTIF(股期對照!A:A,持股比率!B830)=2,B830&amp;"-m",IF(COUNTIF(股期對照!A:A,持股比率!B830)=1,B830&amp;"-F",B830))</f>
        <v>碩天</v>
      </c>
      <c r="Q830" s="3" t="s">
        <v>6707</v>
      </c>
      <c r="T830" s="1" t="s">
        <v>824</v>
      </c>
      <c r="U830" s="1" t="s">
        <v>2586</v>
      </c>
      <c r="V830" s="1">
        <v>4.01</v>
      </c>
      <c r="W830" s="1">
        <v>0.25</v>
      </c>
      <c r="X830" s="1">
        <v>0</v>
      </c>
      <c r="Y830" s="1">
        <v>18.62</v>
      </c>
      <c r="Z830" s="1">
        <v>77.12</v>
      </c>
      <c r="AA830" s="1">
        <v>830</v>
      </c>
      <c r="AB830" s="1">
        <v>809510</v>
      </c>
      <c r="AC830" s="1">
        <v>-133</v>
      </c>
      <c r="AD830" s="1">
        <v>62429</v>
      </c>
      <c r="AE830" s="1">
        <v>-0.2</v>
      </c>
      <c r="AF830" s="1">
        <v>81.22</v>
      </c>
      <c r="AG830" s="1">
        <v>-0.1080226</v>
      </c>
      <c r="AH830" s="1">
        <v>-0.73</v>
      </c>
      <c r="AI830" s="1" t="s">
        <v>2586</v>
      </c>
      <c r="AJ830" s="1" t="s">
        <v>3570</v>
      </c>
    </row>
    <row r="831" spans="1:36" x14ac:dyDescent="0.25">
      <c r="A831" s="2" t="s">
        <v>825</v>
      </c>
      <c r="B831" s="3" t="s">
        <v>5675</v>
      </c>
      <c r="C831" s="3">
        <v>4.45</v>
      </c>
      <c r="D831" s="3">
        <v>7.0000000000000007E-2</v>
      </c>
      <c r="E831" s="3">
        <v>0.75</v>
      </c>
      <c r="F831" s="1">
        <f>IF(INDEX(董監!D:D,H831)=0,INDEX(董監!C:C,H831),INDEX(董監!D:D,H831))</f>
        <v>30.83</v>
      </c>
      <c r="G831" s="1">
        <f t="shared" si="48"/>
        <v>63.9</v>
      </c>
      <c r="H831" s="1">
        <f>MATCH(持股比率!A831,董監!A:A,0)</f>
        <v>831</v>
      </c>
      <c r="I831" s="3">
        <v>1513276</v>
      </c>
      <c r="J831" s="3">
        <v>2229</v>
      </c>
      <c r="K831" s="28">
        <f t="shared" si="49"/>
        <v>96698</v>
      </c>
      <c r="L831" s="27">
        <f t="shared" si="50"/>
        <v>2.2999999999999998</v>
      </c>
      <c r="M831" s="3">
        <v>31.42</v>
      </c>
      <c r="N831" s="29">
        <f t="shared" si="51"/>
        <v>0.70035180000000008</v>
      </c>
      <c r="O831" s="3">
        <v>-4.0599999999999996</v>
      </c>
      <c r="P831" s="3" t="str">
        <f ca="1">IF(COUNTIF(股期對照!A:A,持股比率!B831)=2,B831&amp;"-m",IF(COUNTIF(股期對照!A:A,持股比率!B831)=1,B831&amp;"-F",B831))</f>
        <v>洋華</v>
      </c>
      <c r="Q831" s="3" t="s">
        <v>4792</v>
      </c>
      <c r="T831" s="1" t="s">
        <v>825</v>
      </c>
      <c r="U831" s="1" t="s">
        <v>2587</v>
      </c>
      <c r="V831" s="1">
        <v>4.45</v>
      </c>
      <c r="W831" s="1">
        <v>7.0000000000000007E-2</v>
      </c>
      <c r="X831" s="1">
        <v>0.75</v>
      </c>
      <c r="Y831" s="1">
        <v>30.83</v>
      </c>
      <c r="Z831" s="1">
        <v>63.9</v>
      </c>
      <c r="AA831" s="1">
        <v>831</v>
      </c>
      <c r="AB831" s="1">
        <v>1513276</v>
      </c>
      <c r="AC831" s="1">
        <v>2229</v>
      </c>
      <c r="AD831" s="1">
        <v>96698</v>
      </c>
      <c r="AE831" s="1">
        <v>2.2999999999999998</v>
      </c>
      <c r="AF831" s="1">
        <v>31.42</v>
      </c>
      <c r="AG831" s="1">
        <v>0.70035180000000008</v>
      </c>
      <c r="AH831" s="1">
        <v>-4.0599999999999996</v>
      </c>
      <c r="AI831" s="1" t="s">
        <v>2587</v>
      </c>
      <c r="AJ831" s="1" t="s">
        <v>3578</v>
      </c>
    </row>
    <row r="832" spans="1:36" x14ac:dyDescent="0.25">
      <c r="A832" s="2" t="s">
        <v>826</v>
      </c>
      <c r="B832" s="3" t="s">
        <v>4822</v>
      </c>
      <c r="C832" s="3">
        <v>0.43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46.05</v>
      </c>
      <c r="H832" s="1">
        <f>MATCH(持股比率!A832,董監!A:A,0)</f>
        <v>832</v>
      </c>
      <c r="I832" s="3">
        <v>291859.46000000002</v>
      </c>
      <c r="J832" s="3">
        <v>37</v>
      </c>
      <c r="K832" s="28">
        <f t="shared" si="49"/>
        <v>13440</v>
      </c>
      <c r="L832" s="27">
        <f t="shared" si="50"/>
        <v>0.3</v>
      </c>
      <c r="M832" s="3">
        <v>14.97</v>
      </c>
      <c r="N832" s="29">
        <f t="shared" si="51"/>
        <v>5.5389000000000002E-3</v>
      </c>
      <c r="O832" s="3">
        <v>-7.18</v>
      </c>
      <c r="P832" s="3" t="str">
        <f ca="1">IF(COUNTIF(股期對照!A:A,持股比率!B832)=2,B832&amp;"-m",IF(COUNTIF(股期對照!A:A,持股比率!B832)=1,B832&amp;"-F",B832))</f>
        <v>富晶通</v>
      </c>
      <c r="Q832" s="3" t="s">
        <v>4792</v>
      </c>
      <c r="T832" s="1" t="s">
        <v>826</v>
      </c>
      <c r="U832" s="1" t="s">
        <v>2588</v>
      </c>
      <c r="V832" s="1">
        <v>0.43</v>
      </c>
      <c r="W832" s="1">
        <v>0</v>
      </c>
      <c r="X832" s="1">
        <v>0</v>
      </c>
      <c r="Y832" s="1">
        <v>53.52</v>
      </c>
      <c r="Z832" s="1">
        <v>46.05</v>
      </c>
      <c r="AA832" s="1">
        <v>832</v>
      </c>
      <c r="AB832" s="1">
        <v>291859.46000000002</v>
      </c>
      <c r="AC832" s="1">
        <v>37</v>
      </c>
      <c r="AD832" s="1">
        <v>13440</v>
      </c>
      <c r="AE832" s="1">
        <v>0.3</v>
      </c>
      <c r="AF832" s="1">
        <v>14.97</v>
      </c>
      <c r="AG832" s="1">
        <v>5.5389000000000002E-3</v>
      </c>
      <c r="AH832" s="1">
        <v>-7.18</v>
      </c>
      <c r="AI832" s="1" t="s">
        <v>2588</v>
      </c>
      <c r="AJ832" s="1" t="s">
        <v>3578</v>
      </c>
    </row>
    <row r="833" spans="1:36" x14ac:dyDescent="0.25">
      <c r="A833" s="2" t="s">
        <v>827</v>
      </c>
      <c r="B833" s="3" t="s">
        <v>5676</v>
      </c>
      <c r="C833" s="3">
        <v>41.73</v>
      </c>
      <c r="D833" s="3">
        <v>0.18</v>
      </c>
      <c r="E833" s="3">
        <v>0.62</v>
      </c>
      <c r="F833" s="1">
        <f>IF(INDEX(董監!D:D,H833)=0,INDEX(董監!C:C,H833),INDEX(董監!D:D,H833))</f>
        <v>42.25</v>
      </c>
      <c r="G833" s="1">
        <f t="shared" si="48"/>
        <v>15.219999999999999</v>
      </c>
      <c r="H833" s="1">
        <f>MATCH(持股比率!A833,董監!A:A,0)</f>
        <v>833</v>
      </c>
      <c r="I833" s="3">
        <v>1173408.42</v>
      </c>
      <c r="J833" s="3">
        <v>620</v>
      </c>
      <c r="K833" s="28">
        <f t="shared" si="49"/>
        <v>17859</v>
      </c>
      <c r="L833" s="27">
        <f t="shared" si="50"/>
        <v>3.5</v>
      </c>
      <c r="M833" s="3">
        <v>30.16</v>
      </c>
      <c r="N833" s="29">
        <f t="shared" si="51"/>
        <v>0.18699200000000002</v>
      </c>
      <c r="O833" s="3">
        <v>1.59</v>
      </c>
      <c r="P833" s="3" t="str">
        <f ca="1">IF(COUNTIF(股期對照!A:A,持股比率!B833)=2,B833&amp;"-m",IF(COUNTIF(股期對照!A:A,持股比率!B833)=1,B833&amp;"-F",B833))</f>
        <v>光頡</v>
      </c>
      <c r="Q833" s="3" t="s">
        <v>4756</v>
      </c>
      <c r="T833" s="1" t="s">
        <v>827</v>
      </c>
      <c r="U833" s="1" t="s">
        <v>2589</v>
      </c>
      <c r="V833" s="1">
        <v>41.73</v>
      </c>
      <c r="W833" s="1">
        <v>0.18</v>
      </c>
      <c r="X833" s="1">
        <v>0.62</v>
      </c>
      <c r="Y833" s="1">
        <v>42.25</v>
      </c>
      <c r="Z833" s="1">
        <v>15.219999999999999</v>
      </c>
      <c r="AA833" s="1">
        <v>833</v>
      </c>
      <c r="AB833" s="1">
        <v>1173408.42</v>
      </c>
      <c r="AC833" s="1">
        <v>620</v>
      </c>
      <c r="AD833" s="1">
        <v>17859</v>
      </c>
      <c r="AE833" s="1">
        <v>3.5</v>
      </c>
      <c r="AF833" s="1">
        <v>30.16</v>
      </c>
      <c r="AG833" s="1">
        <v>0.18699200000000002</v>
      </c>
      <c r="AH833" s="1">
        <v>1.59</v>
      </c>
      <c r="AI833" s="1" t="s">
        <v>2589</v>
      </c>
      <c r="AJ833" s="1" t="s">
        <v>3542</v>
      </c>
    </row>
    <row r="834" spans="1:36" x14ac:dyDescent="0.25">
      <c r="A834" s="2" t="s">
        <v>828</v>
      </c>
      <c r="B834" s="3" t="s">
        <v>5677</v>
      </c>
      <c r="C834" s="3">
        <v>12.83</v>
      </c>
      <c r="D834" s="3">
        <v>0</v>
      </c>
      <c r="E834" s="3">
        <v>0.11</v>
      </c>
      <c r="F834" s="1">
        <f>IF(INDEX(董監!D:D,H834)=0,INDEX(董監!C:C,H834),INDEX(董監!D:D,H834))</f>
        <v>11.33</v>
      </c>
      <c r="G834" s="1">
        <f t="shared" si="48"/>
        <v>75.73</v>
      </c>
      <c r="H834" s="1">
        <f>MATCH(持股比率!A834,董監!A:A,0)</f>
        <v>834</v>
      </c>
      <c r="I834" s="3">
        <v>820960.02</v>
      </c>
      <c r="J834" s="3">
        <v>1926</v>
      </c>
      <c r="K834" s="28">
        <f t="shared" si="49"/>
        <v>62171</v>
      </c>
      <c r="L834" s="27">
        <f t="shared" si="50"/>
        <v>3.1</v>
      </c>
      <c r="M834" s="3">
        <v>18.96</v>
      </c>
      <c r="N834" s="29">
        <f t="shared" si="51"/>
        <v>0.36516959999999998</v>
      </c>
      <c r="O834" s="3">
        <v>-0.49</v>
      </c>
      <c r="P834" s="3" t="str">
        <f ca="1">IF(COUNTIF(股期對照!A:A,持股比率!B834)=2,B834&amp;"-m",IF(COUNTIF(股期對照!A:A,持股比率!B834)=1,B834&amp;"-F",B834))</f>
        <v>西勝</v>
      </c>
      <c r="Q834" s="3" t="s">
        <v>4575</v>
      </c>
      <c r="T834" s="1" t="s">
        <v>828</v>
      </c>
      <c r="U834" s="1" t="s">
        <v>2590</v>
      </c>
      <c r="V834" s="1">
        <v>12.83</v>
      </c>
      <c r="W834" s="1">
        <v>0</v>
      </c>
      <c r="X834" s="1">
        <v>0.11</v>
      </c>
      <c r="Y834" s="1">
        <v>11.33</v>
      </c>
      <c r="Z834" s="1">
        <v>75.73</v>
      </c>
      <c r="AA834" s="1">
        <v>834</v>
      </c>
      <c r="AB834" s="1">
        <v>820960.02</v>
      </c>
      <c r="AC834" s="1">
        <v>1926</v>
      </c>
      <c r="AD834" s="1">
        <v>62171</v>
      </c>
      <c r="AE834" s="1">
        <v>3.1</v>
      </c>
      <c r="AF834" s="1">
        <v>18.96</v>
      </c>
      <c r="AG834" s="1">
        <v>0.36516959999999998</v>
      </c>
      <c r="AH834" s="1">
        <v>-0.49</v>
      </c>
      <c r="AI834" s="1" t="s">
        <v>2590</v>
      </c>
      <c r="AJ834" s="1" t="s">
        <v>3521</v>
      </c>
    </row>
    <row r="835" spans="1:36" x14ac:dyDescent="0.25">
      <c r="A835" s="2" t="s">
        <v>829</v>
      </c>
      <c r="B835" s="3" t="s">
        <v>5678</v>
      </c>
      <c r="C835" s="3">
        <v>0.33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38.870000000000005</v>
      </c>
      <c r="H835" s="1">
        <f>MATCH(持股比率!A835,董監!A:A,0)</f>
        <v>835</v>
      </c>
      <c r="I835" s="3">
        <v>450000</v>
      </c>
      <c r="J835" s="3">
        <v>22</v>
      </c>
      <c r="K835" s="28">
        <f t="shared" si="49"/>
        <v>17492</v>
      </c>
      <c r="L835" s="27">
        <f t="shared" si="50"/>
        <v>0.1</v>
      </c>
      <c r="M835" s="3">
        <v>36.57</v>
      </c>
      <c r="N835" s="29">
        <f t="shared" si="51"/>
        <v>8.0453999999999994E-3</v>
      </c>
      <c r="O835" s="3">
        <v>-0.53</v>
      </c>
      <c r="P835" s="3" t="str">
        <f ca="1">IF(COUNTIF(股期對照!A:A,持股比率!B835)=2,B835&amp;"-m",IF(COUNTIF(股期對照!A:A,持股比率!B835)=1,B835&amp;"-F",B835))</f>
        <v>盈正</v>
      </c>
      <c r="Q835" s="3" t="s">
        <v>6688</v>
      </c>
      <c r="T835" s="1" t="s">
        <v>829</v>
      </c>
      <c r="U835" s="1" t="s">
        <v>2591</v>
      </c>
      <c r="V835" s="1">
        <v>0.33</v>
      </c>
      <c r="W835" s="1">
        <v>0.01</v>
      </c>
      <c r="X835" s="1">
        <v>0.03</v>
      </c>
      <c r="Y835" s="1">
        <v>60.76</v>
      </c>
      <c r="Z835" s="1">
        <v>38.870000000000005</v>
      </c>
      <c r="AA835" s="1">
        <v>835</v>
      </c>
      <c r="AB835" s="1">
        <v>450000</v>
      </c>
      <c r="AC835" s="1">
        <v>22</v>
      </c>
      <c r="AD835" s="1">
        <v>17492</v>
      </c>
      <c r="AE835" s="1">
        <v>0.1</v>
      </c>
      <c r="AF835" s="1">
        <v>36.57</v>
      </c>
      <c r="AG835" s="1">
        <v>8.0453999999999994E-3</v>
      </c>
      <c r="AH835" s="1">
        <v>-0.53</v>
      </c>
      <c r="AI835" s="1" t="s">
        <v>2591</v>
      </c>
      <c r="AJ835" s="1" t="s">
        <v>3570</v>
      </c>
    </row>
    <row r="836" spans="1:36" x14ac:dyDescent="0.25">
      <c r="A836" s="2" t="s">
        <v>830</v>
      </c>
      <c r="B836" s="3" t="s">
        <v>4666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3">
        <v>0</v>
      </c>
      <c r="K836" s="28">
        <f t="shared" si="49"/>
        <v>24976</v>
      </c>
      <c r="L836" s="27">
        <f t="shared" si="50"/>
        <v>0</v>
      </c>
      <c r="M836" s="3">
        <v>40.03</v>
      </c>
      <c r="N836" s="29">
        <f t="shared" si="51"/>
        <v>0</v>
      </c>
      <c r="O836" s="3">
        <v>-7.79</v>
      </c>
      <c r="P836" s="3" t="str">
        <f ca="1">IF(COUNTIF(股期對照!A:A,持股比率!B836)=2,B836&amp;"-m",IF(COUNTIF(股期對照!A:A,持股比率!B836)=1,B836&amp;"-F",B836))</f>
        <v>地心引力</v>
      </c>
      <c r="Q836" s="3" t="s">
        <v>6635</v>
      </c>
      <c r="T836" s="1" t="s">
        <v>830</v>
      </c>
      <c r="U836" s="1" t="s">
        <v>2592</v>
      </c>
      <c r="V836" s="1">
        <v>0</v>
      </c>
      <c r="W836" s="1">
        <v>0.01</v>
      </c>
      <c r="X836" s="1">
        <v>0</v>
      </c>
      <c r="Y836" s="1">
        <v>22.43</v>
      </c>
      <c r="Z836" s="1">
        <v>77.56</v>
      </c>
      <c r="AA836" s="1">
        <v>836</v>
      </c>
      <c r="AB836" s="1">
        <v>322024.55</v>
      </c>
      <c r="AC836" s="1">
        <v>0</v>
      </c>
      <c r="AD836" s="1">
        <v>24976</v>
      </c>
      <c r="AE836" s="1">
        <v>0</v>
      </c>
      <c r="AF836" s="1">
        <v>40.03</v>
      </c>
      <c r="AG836" s="1">
        <v>0</v>
      </c>
      <c r="AH836" s="1">
        <v>-7.79</v>
      </c>
      <c r="AI836" s="1" t="s">
        <v>2592</v>
      </c>
      <c r="AJ836" s="1" t="s">
        <v>3516</v>
      </c>
    </row>
    <row r="837" spans="1:36" x14ac:dyDescent="0.25">
      <c r="A837" s="2" t="s">
        <v>831</v>
      </c>
      <c r="B837" s="3" t="s">
        <v>5679</v>
      </c>
      <c r="C837" s="3">
        <v>37.020000000000003</v>
      </c>
      <c r="D837" s="3">
        <v>0</v>
      </c>
      <c r="E837" s="3">
        <v>0.48</v>
      </c>
      <c r="F837" s="1">
        <f>IF(INDEX(董監!D:D,H837)=0,INDEX(董監!C:C,H837),INDEX(董監!D:D,H837))</f>
        <v>36.35</v>
      </c>
      <c r="G837" s="1">
        <f t="shared" si="48"/>
        <v>26.150000000000006</v>
      </c>
      <c r="H837" s="1">
        <f>MATCH(持股比率!A837,董監!A:A,0)</f>
        <v>837</v>
      </c>
      <c r="I837" s="3">
        <v>1849138.48</v>
      </c>
      <c r="J837" s="3">
        <v>2728</v>
      </c>
      <c r="K837" s="28">
        <f t="shared" si="49"/>
        <v>48355</v>
      </c>
      <c r="L837" s="27">
        <f t="shared" si="50"/>
        <v>5.6</v>
      </c>
      <c r="M837" s="3">
        <v>43.57</v>
      </c>
      <c r="N837" s="29">
        <f t="shared" si="51"/>
        <v>1.1885896</v>
      </c>
      <c r="O837" s="3">
        <v>3.64</v>
      </c>
      <c r="P837" s="3" t="str">
        <f ca="1">IF(COUNTIF(股期對照!A:A,持股比率!B837)=2,B837&amp;"-m",IF(COUNTIF(股期對照!A:A,持股比率!B837)=1,B837&amp;"-F",B837))</f>
        <v>新鉅科</v>
      </c>
      <c r="Q837" s="3" t="s">
        <v>4778</v>
      </c>
      <c r="T837" s="1" t="s">
        <v>831</v>
      </c>
      <c r="U837" s="1" t="s">
        <v>2593</v>
      </c>
      <c r="V837" s="1">
        <v>37.020000000000003</v>
      </c>
      <c r="W837" s="1">
        <v>0</v>
      </c>
      <c r="X837" s="1">
        <v>0.48</v>
      </c>
      <c r="Y837" s="1">
        <v>36.35</v>
      </c>
      <c r="Z837" s="1">
        <v>26.150000000000006</v>
      </c>
      <c r="AA837" s="1">
        <v>837</v>
      </c>
      <c r="AB837" s="1">
        <v>1849138.48</v>
      </c>
      <c r="AC837" s="1">
        <v>2728</v>
      </c>
      <c r="AD837" s="1">
        <v>48355</v>
      </c>
      <c r="AE837" s="1">
        <v>5.6</v>
      </c>
      <c r="AF837" s="1">
        <v>43.57</v>
      </c>
      <c r="AG837" s="1">
        <v>1.1885896</v>
      </c>
      <c r="AH837" s="1">
        <v>3.64</v>
      </c>
      <c r="AI837" s="1" t="s">
        <v>2593</v>
      </c>
      <c r="AJ837" s="1" t="s">
        <v>3577</v>
      </c>
    </row>
    <row r="838" spans="1:36" x14ac:dyDescent="0.25">
      <c r="A838" s="2" t="s">
        <v>832</v>
      </c>
      <c r="B838" s="3" t="s">
        <v>5680</v>
      </c>
      <c r="C838" s="3">
        <v>14.89</v>
      </c>
      <c r="D838" s="3">
        <v>0</v>
      </c>
      <c r="E838" s="3">
        <v>0</v>
      </c>
      <c r="F838" s="1">
        <f>IF(INDEX(董監!D:D,H838)=0,INDEX(董監!C:C,H838),INDEX(董監!D:D,H838))</f>
        <v>49.69</v>
      </c>
      <c r="G838" s="1">
        <f t="shared" si="48"/>
        <v>35.42</v>
      </c>
      <c r="H838" s="1">
        <f>MATCH(持股比率!A838,董監!A:A,0)</f>
        <v>838</v>
      </c>
      <c r="I838" s="3">
        <v>799209.09</v>
      </c>
      <c r="J838" s="3">
        <v>-633</v>
      </c>
      <c r="K838" s="28">
        <f t="shared" si="49"/>
        <v>28308</v>
      </c>
      <c r="L838" s="27">
        <f t="shared" si="50"/>
        <v>-2.2000000000000002</v>
      </c>
      <c r="M838" s="3">
        <v>49.33</v>
      </c>
      <c r="N838" s="29">
        <f t="shared" si="51"/>
        <v>-0.31225890000000001</v>
      </c>
      <c r="O838" s="3">
        <v>-1.38</v>
      </c>
      <c r="P838" s="3" t="str">
        <f ca="1">IF(COUNTIF(股期對照!A:A,持股比率!B838)=2,B838&amp;"-m",IF(COUNTIF(股期對照!A:A,持股比率!B838)=1,B838&amp;"-F",B838))</f>
        <v>晟楠</v>
      </c>
      <c r="Q838" s="3" t="s">
        <v>4755</v>
      </c>
      <c r="T838" s="1" t="s">
        <v>832</v>
      </c>
      <c r="U838" s="1" t="s">
        <v>2594</v>
      </c>
      <c r="V838" s="1">
        <v>14.89</v>
      </c>
      <c r="W838" s="1">
        <v>0</v>
      </c>
      <c r="X838" s="1">
        <v>0</v>
      </c>
      <c r="Y838" s="1">
        <v>49.69</v>
      </c>
      <c r="Z838" s="1">
        <v>35.42</v>
      </c>
      <c r="AA838" s="1">
        <v>838</v>
      </c>
      <c r="AB838" s="1">
        <v>799209.09</v>
      </c>
      <c r="AC838" s="1">
        <v>-633</v>
      </c>
      <c r="AD838" s="1">
        <v>28308</v>
      </c>
      <c r="AE838" s="1">
        <v>-2.2000000000000002</v>
      </c>
      <c r="AF838" s="1">
        <v>49.33</v>
      </c>
      <c r="AG838" s="1">
        <v>-0.31225890000000001</v>
      </c>
      <c r="AH838" s="1">
        <v>-1.38</v>
      </c>
      <c r="AI838" s="1" t="s">
        <v>2594</v>
      </c>
      <c r="AJ838" s="1" t="s">
        <v>3553</v>
      </c>
    </row>
    <row r="839" spans="1:36" x14ac:dyDescent="0.25">
      <c r="A839" s="2" t="s">
        <v>833</v>
      </c>
      <c r="B839" s="3" t="s">
        <v>5681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13.91</v>
      </c>
      <c r="G839" s="1">
        <f t="shared" ref="G839:G902" si="52">100-SUM(C839:F839)</f>
        <v>85.76</v>
      </c>
      <c r="H839" s="1">
        <f>MATCH(持股比率!A839,董監!A:A,0)</f>
        <v>839</v>
      </c>
      <c r="I839" s="3">
        <v>408897.38</v>
      </c>
      <c r="J839" s="3">
        <v>0</v>
      </c>
      <c r="K839" s="28">
        <f t="shared" ref="K839:K902" si="53">ROUND((I839/10)*(G839/100),0)</f>
        <v>35067</v>
      </c>
      <c r="L839" s="27">
        <f t="shared" ref="L839:L902" si="54">ROUND(J839/K839*100,1)</f>
        <v>0</v>
      </c>
      <c r="M839" s="3">
        <v>9.65</v>
      </c>
      <c r="N839" s="29">
        <f t="shared" ref="N839:N902" si="55">M839*J839/100000</f>
        <v>0</v>
      </c>
      <c r="O839" s="3">
        <v>1.45</v>
      </c>
      <c r="P839" s="3" t="str">
        <f ca="1">IF(COUNTIF(股期對照!A:A,持股比率!B839)=2,B839&amp;"-m",IF(COUNTIF(股期對照!A:A,持股比率!B839)=1,B839&amp;"-F",B839))</f>
        <v>研勤</v>
      </c>
      <c r="Q839" s="3" t="s">
        <v>6681</v>
      </c>
      <c r="T839" s="1" t="s">
        <v>833</v>
      </c>
      <c r="U839" s="1" t="s">
        <v>2595</v>
      </c>
      <c r="V839" s="1">
        <v>0.18</v>
      </c>
      <c r="W839" s="1">
        <v>0</v>
      </c>
      <c r="X839" s="1">
        <v>0.15</v>
      </c>
      <c r="Y839" s="1">
        <v>13.91</v>
      </c>
      <c r="Z839" s="1">
        <v>85.76</v>
      </c>
      <c r="AA839" s="1">
        <v>839</v>
      </c>
      <c r="AB839" s="1">
        <v>408897.38</v>
      </c>
      <c r="AC839" s="1">
        <v>0</v>
      </c>
      <c r="AD839" s="1">
        <v>35067</v>
      </c>
      <c r="AE839" s="1">
        <v>0</v>
      </c>
      <c r="AF839" s="1">
        <v>9.65</v>
      </c>
      <c r="AG839" s="1">
        <v>0</v>
      </c>
      <c r="AH839" s="1">
        <v>1.45</v>
      </c>
      <c r="AI839" s="1" t="s">
        <v>2595</v>
      </c>
      <c r="AJ839" s="1" t="s">
        <v>3581</v>
      </c>
    </row>
    <row r="840" spans="1:36" x14ac:dyDescent="0.25">
      <c r="A840" s="2" t="s">
        <v>834</v>
      </c>
      <c r="B840" s="3" t="s">
        <v>5682</v>
      </c>
      <c r="C840" s="3">
        <v>5.99</v>
      </c>
      <c r="D840" s="3">
        <v>0</v>
      </c>
      <c r="E840" s="3">
        <v>0.12</v>
      </c>
      <c r="F840" s="1">
        <f>IF(INDEX(董監!D:D,H840)=0,INDEX(董監!C:C,H840),INDEX(董監!D:D,H840))</f>
        <v>5.91</v>
      </c>
      <c r="G840" s="1">
        <f t="shared" si="52"/>
        <v>87.98</v>
      </c>
      <c r="H840" s="1">
        <f>MATCH(持股比率!A840,董監!A:A,0)</f>
        <v>840</v>
      </c>
      <c r="I840" s="3">
        <v>403686.42</v>
      </c>
      <c r="J840" s="3">
        <v>2</v>
      </c>
      <c r="K840" s="28">
        <f t="shared" si="53"/>
        <v>35516</v>
      </c>
      <c r="L840" s="27">
        <f t="shared" si="54"/>
        <v>0</v>
      </c>
      <c r="M840" s="3">
        <v>12.95</v>
      </c>
      <c r="N840" s="29">
        <f t="shared" si="55"/>
        <v>2.5900000000000001E-4</v>
      </c>
      <c r="O840" s="3">
        <v>-13.15</v>
      </c>
      <c r="P840" s="3" t="str">
        <f ca="1">IF(COUNTIF(股期對照!A:A,持股比率!B840)=2,B840&amp;"-m",IF(COUNTIF(股期對照!A:A,持股比率!B840)=1,B840&amp;"-F",B840))</f>
        <v>駿熠電</v>
      </c>
      <c r="Q840" s="3" t="s">
        <v>6624</v>
      </c>
      <c r="T840" s="1" t="s">
        <v>834</v>
      </c>
      <c r="U840" s="1" t="s">
        <v>2596</v>
      </c>
      <c r="V840" s="1">
        <v>5.99</v>
      </c>
      <c r="W840" s="1">
        <v>0</v>
      </c>
      <c r="X840" s="1">
        <v>0.12</v>
      </c>
      <c r="Y840" s="1">
        <v>5.91</v>
      </c>
      <c r="Z840" s="1">
        <v>87.98</v>
      </c>
      <c r="AA840" s="1">
        <v>840</v>
      </c>
      <c r="AB840" s="1">
        <v>403686.42</v>
      </c>
      <c r="AC840" s="1">
        <v>2</v>
      </c>
      <c r="AD840" s="1">
        <v>35516</v>
      </c>
      <c r="AE840" s="1">
        <v>0</v>
      </c>
      <c r="AF840" s="1">
        <v>12.95</v>
      </c>
      <c r="AG840" s="1">
        <v>2.5900000000000001E-4</v>
      </c>
      <c r="AH840" s="1">
        <v>-13.15</v>
      </c>
      <c r="AI840" s="1" t="s">
        <v>2596</v>
      </c>
      <c r="AJ840" s="1" t="s">
        <v>3530</v>
      </c>
    </row>
    <row r="841" spans="1:36" x14ac:dyDescent="0.25">
      <c r="A841" s="2" t="s">
        <v>835</v>
      </c>
      <c r="B841" s="3" t="s">
        <v>5683</v>
      </c>
      <c r="C841" s="3">
        <v>10.92</v>
      </c>
      <c r="D841" s="3">
        <v>3.99</v>
      </c>
      <c r="E841" s="3">
        <v>0.1</v>
      </c>
      <c r="F841" s="1">
        <f>IF(INDEX(董監!D:D,H841)=0,INDEX(董監!C:C,H841),INDEX(董監!D:D,H841))</f>
        <v>15.92</v>
      </c>
      <c r="G841" s="1">
        <f t="shared" si="52"/>
        <v>69.069999999999993</v>
      </c>
      <c r="H841" s="1">
        <f>MATCH(持股比率!A841,董監!A:A,0)</f>
        <v>841</v>
      </c>
      <c r="I841" s="3">
        <v>1307598.94</v>
      </c>
      <c r="J841" s="3">
        <v>1020</v>
      </c>
      <c r="K841" s="28">
        <f t="shared" si="53"/>
        <v>90316</v>
      </c>
      <c r="L841" s="27">
        <f t="shared" si="54"/>
        <v>1.1000000000000001</v>
      </c>
      <c r="M841" s="3">
        <v>43.26</v>
      </c>
      <c r="N841" s="29">
        <f t="shared" si="55"/>
        <v>0.44125199999999998</v>
      </c>
      <c r="O841" s="3">
        <v>1.57</v>
      </c>
      <c r="P841" s="3" t="str">
        <f ca="1">IF(COUNTIF(股期對照!A:A,持股比率!B841)=2,B841&amp;"-m",IF(COUNTIF(股期對照!A:A,持股比率!B841)=1,B841&amp;"-F",B841))</f>
        <v>達邁</v>
      </c>
      <c r="Q841" s="3" t="s">
        <v>6708</v>
      </c>
      <c r="T841" s="1" t="s">
        <v>835</v>
      </c>
      <c r="U841" s="1" t="s">
        <v>2597</v>
      </c>
      <c r="V841" s="1">
        <v>10.92</v>
      </c>
      <c r="W841" s="1">
        <v>3.99</v>
      </c>
      <c r="X841" s="1">
        <v>0.1</v>
      </c>
      <c r="Y841" s="1">
        <v>15.92</v>
      </c>
      <c r="Z841" s="1">
        <v>69.069999999999993</v>
      </c>
      <c r="AA841" s="1">
        <v>841</v>
      </c>
      <c r="AB841" s="1">
        <v>1307598.94</v>
      </c>
      <c r="AC841" s="1">
        <v>1020</v>
      </c>
      <c r="AD841" s="1">
        <v>90316</v>
      </c>
      <c r="AE841" s="1">
        <v>1.1000000000000001</v>
      </c>
      <c r="AF841" s="1">
        <v>43.26</v>
      </c>
      <c r="AG841" s="1">
        <v>0.44125199999999998</v>
      </c>
      <c r="AH841" s="1">
        <v>1.57</v>
      </c>
      <c r="AI841" s="1" t="s">
        <v>2597</v>
      </c>
      <c r="AJ841" s="1" t="s">
        <v>3545</v>
      </c>
    </row>
    <row r="842" spans="1:36" x14ac:dyDescent="0.25">
      <c r="A842" s="2" t="s">
        <v>836</v>
      </c>
      <c r="B842" s="3" t="s">
        <v>5684</v>
      </c>
      <c r="C842" s="3">
        <v>7.08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81.849999999999994</v>
      </c>
      <c r="H842" s="1">
        <f>MATCH(持股比率!A842,董監!A:A,0)</f>
        <v>842</v>
      </c>
      <c r="I842" s="3">
        <v>392973.71</v>
      </c>
      <c r="J842" s="3">
        <v>-111</v>
      </c>
      <c r="K842" s="28">
        <f t="shared" si="53"/>
        <v>32165</v>
      </c>
      <c r="L842" s="27">
        <f t="shared" si="54"/>
        <v>-0.3</v>
      </c>
      <c r="M842" s="3">
        <v>23.08</v>
      </c>
      <c r="N842" s="29">
        <f t="shared" si="55"/>
        <v>-2.5618799999999997E-2</v>
      </c>
      <c r="O842" s="3">
        <v>-4.0199999999999996</v>
      </c>
      <c r="P842" s="3" t="str">
        <f ca="1">IF(COUNTIF(股期對照!A:A,持股比率!B842)=2,B842&amp;"-m",IF(COUNTIF(股期對照!A:A,持股比率!B842)=1,B842&amp;"-F",B842))</f>
        <v>艾恩特</v>
      </c>
      <c r="Q842" s="3" t="s">
        <v>4771</v>
      </c>
      <c r="T842" s="1" t="s">
        <v>836</v>
      </c>
      <c r="U842" s="1" t="s">
        <v>2598</v>
      </c>
      <c r="V842" s="1">
        <v>7.08</v>
      </c>
      <c r="W842" s="1">
        <v>0</v>
      </c>
      <c r="X842" s="1">
        <v>0</v>
      </c>
      <c r="Y842" s="1">
        <v>11.07</v>
      </c>
      <c r="Z842" s="1">
        <v>81.849999999999994</v>
      </c>
      <c r="AA842" s="1">
        <v>842</v>
      </c>
      <c r="AB842" s="1">
        <v>392973.71</v>
      </c>
      <c r="AC842" s="1">
        <v>-111</v>
      </c>
      <c r="AD842" s="1">
        <v>32165</v>
      </c>
      <c r="AE842" s="1">
        <v>-0.3</v>
      </c>
      <c r="AF842" s="1">
        <v>23.08</v>
      </c>
      <c r="AG842" s="1">
        <v>-2.5618799999999997E-2</v>
      </c>
      <c r="AH842" s="1">
        <v>-4.0199999999999996</v>
      </c>
      <c r="AI842" s="1" t="s">
        <v>2598</v>
      </c>
      <c r="AJ842" s="1" t="s">
        <v>3529</v>
      </c>
    </row>
    <row r="843" spans="1:36" x14ac:dyDescent="0.25">
      <c r="A843" s="2" t="s">
        <v>837</v>
      </c>
      <c r="B843" s="3" t="s">
        <v>5685</v>
      </c>
      <c r="C843" s="3">
        <v>0.33</v>
      </c>
      <c r="D843" s="3">
        <v>0</v>
      </c>
      <c r="E843" s="3">
        <v>0.04</v>
      </c>
      <c r="F843" s="1">
        <f>IF(INDEX(董監!D:D,H843)=0,INDEX(董監!C:C,H843),INDEX(董監!D:D,H843))</f>
        <v>58.33</v>
      </c>
      <c r="G843" s="1">
        <f t="shared" si="52"/>
        <v>41.300000000000004</v>
      </c>
      <c r="H843" s="1">
        <f>MATCH(持股比率!A843,董監!A:A,0)</f>
        <v>843</v>
      </c>
      <c r="I843" s="3">
        <v>470975</v>
      </c>
      <c r="J843" s="3">
        <v>34</v>
      </c>
      <c r="K843" s="28">
        <f t="shared" si="53"/>
        <v>19451</v>
      </c>
      <c r="L843" s="27">
        <f t="shared" si="54"/>
        <v>0.2</v>
      </c>
      <c r="M843" s="3">
        <v>20.27</v>
      </c>
      <c r="N843" s="29">
        <f t="shared" si="55"/>
        <v>6.8917999999999991E-3</v>
      </c>
      <c r="O843" s="3">
        <v>0.48</v>
      </c>
      <c r="P843" s="3" t="str">
        <f ca="1">IF(COUNTIF(股期對照!A:A,持股比率!B843)=2,B843&amp;"-m",IF(COUNTIF(股期對照!A:A,持股比率!B843)=1,B843&amp;"-F",B843))</f>
        <v>精聯</v>
      </c>
      <c r="Q843" s="3" t="s">
        <v>4794</v>
      </c>
      <c r="T843" s="1" t="s">
        <v>837</v>
      </c>
      <c r="U843" s="1" t="s">
        <v>2599</v>
      </c>
      <c r="V843" s="1">
        <v>0.33</v>
      </c>
      <c r="W843" s="1">
        <v>0</v>
      </c>
      <c r="X843" s="1">
        <v>0.04</v>
      </c>
      <c r="Y843" s="1">
        <v>58.33</v>
      </c>
      <c r="Z843" s="1">
        <v>41.300000000000004</v>
      </c>
      <c r="AA843" s="1">
        <v>843</v>
      </c>
      <c r="AB843" s="1">
        <v>470975</v>
      </c>
      <c r="AC843" s="1">
        <v>34</v>
      </c>
      <c r="AD843" s="1">
        <v>19451</v>
      </c>
      <c r="AE843" s="1">
        <v>0.2</v>
      </c>
      <c r="AF843" s="1">
        <v>20.27</v>
      </c>
      <c r="AG843" s="1">
        <v>6.8917999999999991E-3</v>
      </c>
      <c r="AH843" s="1">
        <v>0.48</v>
      </c>
      <c r="AI843" s="1" t="s">
        <v>2599</v>
      </c>
      <c r="AJ843" s="1" t="s">
        <v>3563</v>
      </c>
    </row>
    <row r="844" spans="1:36" x14ac:dyDescent="0.25">
      <c r="A844" s="2" t="s">
        <v>838</v>
      </c>
      <c r="B844" s="3" t="s">
        <v>5686</v>
      </c>
      <c r="C844" s="3">
        <v>7.18</v>
      </c>
      <c r="D844" s="3">
        <v>7.6</v>
      </c>
      <c r="E844" s="3">
        <v>0.87</v>
      </c>
      <c r="F844" s="1">
        <f>IF(INDEX(董監!D:D,H844)=0,INDEX(董監!C:C,H844),INDEX(董監!D:D,H844))</f>
        <v>28.49</v>
      </c>
      <c r="G844" s="1">
        <f t="shared" si="52"/>
        <v>55.86</v>
      </c>
      <c r="H844" s="1">
        <f>MATCH(持股比率!A844,董監!A:A,0)</f>
        <v>844</v>
      </c>
      <c r="I844" s="3">
        <v>1222254.02</v>
      </c>
      <c r="J844" s="3">
        <v>2394</v>
      </c>
      <c r="K844" s="28">
        <f t="shared" si="53"/>
        <v>68275</v>
      </c>
      <c r="L844" s="27">
        <f t="shared" si="54"/>
        <v>3.5</v>
      </c>
      <c r="M844" s="3">
        <v>265.04000000000002</v>
      </c>
      <c r="N844" s="29">
        <f t="shared" si="55"/>
        <v>6.3450576000000005</v>
      </c>
      <c r="O844" s="3">
        <v>29.68</v>
      </c>
      <c r="P844" s="3" t="str">
        <f ca="1">IF(COUNTIF(股期對照!A:A,持股比率!B844)=2,B844&amp;"-m",IF(COUNTIF(股期對照!A:A,持股比率!B844)=1,B844&amp;"-F",B844))</f>
        <v>健策-F</v>
      </c>
      <c r="Q844" s="3" t="s">
        <v>6665</v>
      </c>
      <c r="T844" s="1" t="s">
        <v>838</v>
      </c>
      <c r="U844" s="1" t="s">
        <v>2600</v>
      </c>
      <c r="V844" s="1">
        <v>7.18</v>
      </c>
      <c r="W844" s="1">
        <v>7.6</v>
      </c>
      <c r="X844" s="1">
        <v>0.87</v>
      </c>
      <c r="Y844" s="1">
        <v>28.49</v>
      </c>
      <c r="Z844" s="1">
        <v>55.86</v>
      </c>
      <c r="AA844" s="1">
        <v>844</v>
      </c>
      <c r="AB844" s="1">
        <v>1222254.02</v>
      </c>
      <c r="AC844" s="1">
        <v>2394</v>
      </c>
      <c r="AD844" s="1">
        <v>68275</v>
      </c>
      <c r="AE844" s="1">
        <v>3.5</v>
      </c>
      <c r="AF844" s="1">
        <v>265.04000000000002</v>
      </c>
      <c r="AG844" s="1">
        <v>6.3450576000000005</v>
      </c>
      <c r="AH844" s="1">
        <v>29.68</v>
      </c>
      <c r="AI844" s="1" t="s">
        <v>4437</v>
      </c>
      <c r="AJ844" s="1" t="s">
        <v>3521</v>
      </c>
    </row>
    <row r="845" spans="1:36" x14ac:dyDescent="0.25">
      <c r="A845" s="2" t="s">
        <v>839</v>
      </c>
      <c r="B845" s="3" t="s">
        <v>5687</v>
      </c>
      <c r="C845" s="3">
        <v>58.64</v>
      </c>
      <c r="D845" s="3">
        <v>6.19</v>
      </c>
      <c r="E845" s="3">
        <v>1.22</v>
      </c>
      <c r="F845" s="1">
        <f>IF(INDEX(董監!D:D,H845)=0,INDEX(董監!C:C,H845),INDEX(董監!D:D,H845))</f>
        <v>2.91</v>
      </c>
      <c r="G845" s="1">
        <f t="shared" si="52"/>
        <v>31.040000000000006</v>
      </c>
      <c r="H845" s="1">
        <f>MATCH(持股比率!A845,董監!A:A,0)</f>
        <v>845</v>
      </c>
      <c r="I845" s="3">
        <v>702942.18</v>
      </c>
      <c r="J845" s="3">
        <v>-909</v>
      </c>
      <c r="K845" s="28">
        <f t="shared" si="53"/>
        <v>21819</v>
      </c>
      <c r="L845" s="27">
        <f t="shared" si="54"/>
        <v>-4.2</v>
      </c>
      <c r="M845" s="3">
        <v>467</v>
      </c>
      <c r="N845" s="29">
        <f t="shared" si="55"/>
        <v>-4.2450299999999999</v>
      </c>
      <c r="O845" s="3">
        <v>20.73</v>
      </c>
      <c r="P845" s="3" t="str">
        <f ca="1">IF(COUNTIF(股期對照!A:A,持股比率!B845)=2,B845&amp;"-m",IF(COUNTIF(股期對照!A:A,持股比率!B845)=1,B845&amp;"-F",B845))</f>
        <v>世芯-KY</v>
      </c>
      <c r="Q845" s="3" t="s">
        <v>4763</v>
      </c>
      <c r="T845" s="1" t="s">
        <v>839</v>
      </c>
      <c r="U845" s="1" t="s">
        <v>2601</v>
      </c>
      <c r="V845" s="1">
        <v>58.64</v>
      </c>
      <c r="W845" s="1">
        <v>6.19</v>
      </c>
      <c r="X845" s="1">
        <v>1.22</v>
      </c>
      <c r="Y845" s="1">
        <v>2.91</v>
      </c>
      <c r="Z845" s="1">
        <v>31.040000000000006</v>
      </c>
      <c r="AA845" s="1">
        <v>845</v>
      </c>
      <c r="AB845" s="1">
        <v>702942.18</v>
      </c>
      <c r="AC845" s="1">
        <v>-909</v>
      </c>
      <c r="AD845" s="1">
        <v>21819</v>
      </c>
      <c r="AE845" s="1">
        <v>-4.2</v>
      </c>
      <c r="AF845" s="1">
        <v>467</v>
      </c>
      <c r="AG845" s="1">
        <v>-4.2450299999999999</v>
      </c>
      <c r="AH845" s="1">
        <v>20.73</v>
      </c>
      <c r="AI845" s="1" t="s">
        <v>2601</v>
      </c>
      <c r="AJ845" s="1" t="s">
        <v>3560</v>
      </c>
    </row>
    <row r="846" spans="1:36" x14ac:dyDescent="0.25">
      <c r="A846" s="2" t="s">
        <v>840</v>
      </c>
      <c r="B846" s="3" t="s">
        <v>5688</v>
      </c>
      <c r="C846" s="3">
        <v>2.94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47.34</v>
      </c>
      <c r="H846" s="1">
        <f>MATCH(持股比率!A846,董監!A:A,0)</f>
        <v>846</v>
      </c>
      <c r="I846" s="3">
        <v>734980.57</v>
      </c>
      <c r="J846" s="3">
        <v>-111</v>
      </c>
      <c r="K846" s="28">
        <f t="shared" si="53"/>
        <v>34794</v>
      </c>
      <c r="L846" s="27">
        <f t="shared" si="54"/>
        <v>-0.3</v>
      </c>
      <c r="M846" s="3">
        <v>21.2</v>
      </c>
      <c r="N846" s="29">
        <f t="shared" si="55"/>
        <v>-2.3531999999999997E-2</v>
      </c>
      <c r="O846" s="3">
        <v>-3.79</v>
      </c>
      <c r="P846" s="3" t="str">
        <f ca="1">IF(COUNTIF(股期對照!A:A,持股比率!B846)=2,B846&amp;"-m",IF(COUNTIF(股期對照!A:A,持股比率!B846)=1,B846&amp;"-F",B846))</f>
        <v>鑫科</v>
      </c>
      <c r="Q846" s="3" t="s">
        <v>6610</v>
      </c>
      <c r="T846" s="1" t="s">
        <v>840</v>
      </c>
      <c r="U846" s="1" t="s">
        <v>2602</v>
      </c>
      <c r="V846" s="1">
        <v>2.94</v>
      </c>
      <c r="W846" s="1">
        <v>0</v>
      </c>
      <c r="X846" s="1">
        <v>0</v>
      </c>
      <c r="Y846" s="1">
        <v>49.72</v>
      </c>
      <c r="Z846" s="1">
        <v>47.34</v>
      </c>
      <c r="AA846" s="1">
        <v>846</v>
      </c>
      <c r="AB846" s="1">
        <v>734980.57</v>
      </c>
      <c r="AC846" s="1">
        <v>-111</v>
      </c>
      <c r="AD846" s="1">
        <v>34794</v>
      </c>
      <c r="AE846" s="1">
        <v>-0.3</v>
      </c>
      <c r="AF846" s="1">
        <v>21.2</v>
      </c>
      <c r="AG846" s="1">
        <v>-2.3531999999999997E-2</v>
      </c>
      <c r="AH846" s="1">
        <v>-3.79</v>
      </c>
      <c r="AI846" s="1" t="s">
        <v>2602</v>
      </c>
      <c r="AJ846" s="1" t="s">
        <v>3564</v>
      </c>
    </row>
    <row r="847" spans="1:36" x14ac:dyDescent="0.25">
      <c r="A847" s="2" t="s">
        <v>841</v>
      </c>
      <c r="B847" s="3" t="s">
        <v>5689</v>
      </c>
      <c r="C847" s="3">
        <v>51.61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40.759999999999991</v>
      </c>
      <c r="H847" s="1">
        <f>MATCH(持股比率!A847,董監!A:A,0)</f>
        <v>847</v>
      </c>
      <c r="I847" s="3">
        <v>511112.94</v>
      </c>
      <c r="J847" s="3">
        <v>3</v>
      </c>
      <c r="K847" s="28">
        <f t="shared" si="53"/>
        <v>20833</v>
      </c>
      <c r="L847" s="27">
        <f t="shared" si="54"/>
        <v>0</v>
      </c>
      <c r="M847" s="3">
        <v>11.89</v>
      </c>
      <c r="N847" s="29">
        <f t="shared" si="55"/>
        <v>3.567E-4</v>
      </c>
      <c r="O847" s="3">
        <v>-2.06</v>
      </c>
      <c r="P847" s="3" t="str">
        <f ca="1">IF(COUNTIF(股期對照!A:A,持股比率!B847)=2,B847&amp;"-m",IF(COUNTIF(股期對照!A:A,持股比率!B847)=1,B847&amp;"-F",B847))</f>
        <v>安瑞-KY</v>
      </c>
      <c r="Q847" s="3" t="s">
        <v>6709</v>
      </c>
      <c r="T847" s="1" t="s">
        <v>841</v>
      </c>
      <c r="U847" s="1" t="s">
        <v>2603</v>
      </c>
      <c r="V847" s="1">
        <v>51.61</v>
      </c>
      <c r="W847" s="1">
        <v>0.31</v>
      </c>
      <c r="X847" s="1">
        <v>0.09</v>
      </c>
      <c r="Y847" s="1">
        <v>7.23</v>
      </c>
      <c r="Z847" s="1">
        <v>40.759999999999991</v>
      </c>
      <c r="AA847" s="1">
        <v>847</v>
      </c>
      <c r="AB847" s="1">
        <v>511112.94</v>
      </c>
      <c r="AC847" s="1">
        <v>3</v>
      </c>
      <c r="AD847" s="1">
        <v>20833</v>
      </c>
      <c r="AE847" s="1">
        <v>0</v>
      </c>
      <c r="AF847" s="1">
        <v>11.89</v>
      </c>
      <c r="AG847" s="1">
        <v>3.567E-4</v>
      </c>
      <c r="AH847" s="1">
        <v>-2.06</v>
      </c>
      <c r="AI847" s="1" t="s">
        <v>2603</v>
      </c>
      <c r="AJ847" s="1" t="s">
        <v>3569</v>
      </c>
    </row>
    <row r="848" spans="1:36" x14ac:dyDescent="0.25">
      <c r="A848" s="2" t="s">
        <v>842</v>
      </c>
      <c r="B848" s="3" t="s">
        <v>5690</v>
      </c>
      <c r="C848" s="3">
        <v>46.19</v>
      </c>
      <c r="D848" s="3">
        <v>3.37</v>
      </c>
      <c r="E848" s="3">
        <v>1.67</v>
      </c>
      <c r="F848" s="1">
        <f>IF(INDEX(董監!D:D,H848)=0,INDEX(董監!C:C,H848),INDEX(董監!D:D,H848))</f>
        <v>3.58</v>
      </c>
      <c r="G848" s="1">
        <f t="shared" si="52"/>
        <v>45.190000000000005</v>
      </c>
      <c r="H848" s="1">
        <f>MATCH(持股比率!A848,董監!A:A,0)</f>
        <v>848</v>
      </c>
      <c r="I848" s="3">
        <v>1336362.95</v>
      </c>
      <c r="J848" s="3">
        <v>-970</v>
      </c>
      <c r="K848" s="28">
        <f t="shared" si="53"/>
        <v>60390</v>
      </c>
      <c r="L848" s="27">
        <f t="shared" si="54"/>
        <v>-1.6</v>
      </c>
      <c r="M848" s="3">
        <v>227.77</v>
      </c>
      <c r="N848" s="29">
        <f t="shared" si="55"/>
        <v>-2.2093690000000001</v>
      </c>
      <c r="O848" s="3">
        <v>-1.43</v>
      </c>
      <c r="P848" s="3" t="str">
        <f ca="1">IF(COUNTIF(股期對照!A:A,持股比率!B848)=2,B848&amp;"-m",IF(COUNTIF(股期對照!A:A,持股比率!B848)=1,B848&amp;"-F",B848))</f>
        <v>貿聯-KY</v>
      </c>
      <c r="Q848" s="3" t="s">
        <v>6632</v>
      </c>
      <c r="T848" s="1" t="s">
        <v>842</v>
      </c>
      <c r="U848" s="1" t="s">
        <v>2604</v>
      </c>
      <c r="V848" s="1">
        <v>46.19</v>
      </c>
      <c r="W848" s="1">
        <v>3.37</v>
      </c>
      <c r="X848" s="1">
        <v>1.67</v>
      </c>
      <c r="Y848" s="1">
        <v>3.58</v>
      </c>
      <c r="Z848" s="1">
        <v>45.190000000000005</v>
      </c>
      <c r="AA848" s="1">
        <v>848</v>
      </c>
      <c r="AB848" s="1">
        <v>1336362.95</v>
      </c>
      <c r="AC848" s="1">
        <v>-970</v>
      </c>
      <c r="AD848" s="1">
        <v>60390</v>
      </c>
      <c r="AE848" s="1">
        <v>-1.6</v>
      </c>
      <c r="AF848" s="1">
        <v>227.77</v>
      </c>
      <c r="AG848" s="1">
        <v>-2.2093690000000001</v>
      </c>
      <c r="AH848" s="1">
        <v>-1.43</v>
      </c>
      <c r="AI848" s="1" t="s">
        <v>2604</v>
      </c>
      <c r="AJ848" s="1" t="s">
        <v>3529</v>
      </c>
    </row>
    <row r="849" spans="1:36" x14ac:dyDescent="0.25">
      <c r="A849" s="2" t="s">
        <v>843</v>
      </c>
      <c r="B849" s="3" t="s">
        <v>5691</v>
      </c>
      <c r="C849" s="3">
        <v>7.15</v>
      </c>
      <c r="D849" s="3">
        <v>0</v>
      </c>
      <c r="E849" s="3">
        <v>0.35</v>
      </c>
      <c r="F849" s="1">
        <f>IF(INDEX(董監!D:D,H849)=0,INDEX(董監!C:C,H849),INDEX(董監!D:D,H849))</f>
        <v>41.58</v>
      </c>
      <c r="G849" s="1">
        <f t="shared" si="52"/>
        <v>50.92</v>
      </c>
      <c r="H849" s="1">
        <f>MATCH(持股比率!A849,董監!A:A,0)</f>
        <v>849</v>
      </c>
      <c r="I849" s="3">
        <v>586136</v>
      </c>
      <c r="J849" s="3">
        <v>1163</v>
      </c>
      <c r="K849" s="28">
        <f t="shared" si="53"/>
        <v>29846</v>
      </c>
      <c r="L849" s="27">
        <f t="shared" si="54"/>
        <v>3.9</v>
      </c>
      <c r="M849" s="3">
        <v>41.83</v>
      </c>
      <c r="N849" s="29">
        <f t="shared" si="55"/>
        <v>0.4864829</v>
      </c>
      <c r="O849" s="3">
        <v>9.74</v>
      </c>
      <c r="P849" s="3" t="str">
        <f ca="1">IF(COUNTIF(股期對照!A:A,持股比率!B849)=2,B849&amp;"-m",IF(COUNTIF(股期對照!A:A,持股比率!B849)=1,B849&amp;"-F",B849))</f>
        <v>光耀</v>
      </c>
      <c r="Q849" s="3" t="s">
        <v>4785</v>
      </c>
      <c r="T849" s="1" t="s">
        <v>843</v>
      </c>
      <c r="U849" s="1" t="s">
        <v>2605</v>
      </c>
      <c r="V849" s="1">
        <v>7.15</v>
      </c>
      <c r="W849" s="1">
        <v>0</v>
      </c>
      <c r="X849" s="1">
        <v>0.35</v>
      </c>
      <c r="Y849" s="1">
        <v>41.58</v>
      </c>
      <c r="Z849" s="1">
        <v>50.92</v>
      </c>
      <c r="AA849" s="1">
        <v>849</v>
      </c>
      <c r="AB849" s="1">
        <v>586136</v>
      </c>
      <c r="AC849" s="1">
        <v>1163</v>
      </c>
      <c r="AD849" s="1">
        <v>29846</v>
      </c>
      <c r="AE849" s="1">
        <v>3.9</v>
      </c>
      <c r="AF849" s="1">
        <v>41.83</v>
      </c>
      <c r="AG849" s="1">
        <v>0.4864829</v>
      </c>
      <c r="AH849" s="1">
        <v>9.74</v>
      </c>
      <c r="AI849" s="1" t="s">
        <v>2605</v>
      </c>
      <c r="AJ849" s="1" t="s">
        <v>3579</v>
      </c>
    </row>
    <row r="850" spans="1:36" x14ac:dyDescent="0.25">
      <c r="A850" s="2" t="s">
        <v>844</v>
      </c>
      <c r="B850" s="3" t="s">
        <v>5692</v>
      </c>
      <c r="C850" s="3">
        <v>0.84</v>
      </c>
      <c r="D850" s="3">
        <v>0.47</v>
      </c>
      <c r="E850" s="3">
        <v>0.51</v>
      </c>
      <c r="F850" s="1">
        <f>IF(INDEX(董監!D:D,H850)=0,INDEX(董監!C:C,H850),INDEX(董監!D:D,H850))</f>
        <v>32.14</v>
      </c>
      <c r="G850" s="1">
        <f t="shared" si="52"/>
        <v>66.039999999999992</v>
      </c>
      <c r="H850" s="1">
        <f>MATCH(持股比率!A850,董監!A:A,0)</f>
        <v>850</v>
      </c>
      <c r="I850" s="3">
        <v>929199.5</v>
      </c>
      <c r="J850" s="3">
        <v>-160</v>
      </c>
      <c r="K850" s="28">
        <f t="shared" si="53"/>
        <v>61364</v>
      </c>
      <c r="L850" s="27">
        <f t="shared" si="54"/>
        <v>-0.3</v>
      </c>
      <c r="M850" s="3">
        <v>85.33</v>
      </c>
      <c r="N850" s="29">
        <f t="shared" si="55"/>
        <v>-0.13652799999999998</v>
      </c>
      <c r="O850" s="3">
        <v>4.12</v>
      </c>
      <c r="P850" s="3" t="str">
        <f ca="1">IF(COUNTIF(股期對照!A:A,持股比率!B850)=2,B850&amp;"-m",IF(COUNTIF(股期對照!A:A,持股比率!B850)=1,B850&amp;"-F",B850))</f>
        <v>圓展</v>
      </c>
      <c r="Q850" s="3" t="s">
        <v>6710</v>
      </c>
      <c r="T850" s="1" t="s">
        <v>844</v>
      </c>
      <c r="U850" s="1" t="s">
        <v>2606</v>
      </c>
      <c r="V850" s="1">
        <v>0.84</v>
      </c>
      <c r="W850" s="1">
        <v>0.47</v>
      </c>
      <c r="X850" s="1">
        <v>0.51</v>
      </c>
      <c r="Y850" s="1">
        <v>32.14</v>
      </c>
      <c r="Z850" s="1">
        <v>66.039999999999992</v>
      </c>
      <c r="AA850" s="1">
        <v>850</v>
      </c>
      <c r="AB850" s="1">
        <v>929199.5</v>
      </c>
      <c r="AC850" s="1">
        <v>-160</v>
      </c>
      <c r="AD850" s="1">
        <v>61364</v>
      </c>
      <c r="AE850" s="1">
        <v>-0.3</v>
      </c>
      <c r="AF850" s="1">
        <v>85.33</v>
      </c>
      <c r="AG850" s="1">
        <v>-0.13652799999999998</v>
      </c>
      <c r="AH850" s="1">
        <v>4.12</v>
      </c>
      <c r="AI850" s="1" t="s">
        <v>2606</v>
      </c>
      <c r="AJ850" s="1" t="s">
        <v>3562</v>
      </c>
    </row>
    <row r="851" spans="1:36" x14ac:dyDescent="0.25">
      <c r="A851" s="2" t="s">
        <v>845</v>
      </c>
      <c r="B851" s="3" t="s">
        <v>5693</v>
      </c>
      <c r="C851" s="3">
        <v>0.1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74.13</v>
      </c>
      <c r="H851" s="1">
        <f>MATCH(持股比率!A851,董監!A:A,0)</f>
        <v>851</v>
      </c>
      <c r="I851" s="3">
        <v>322683.75</v>
      </c>
      <c r="J851" s="3">
        <v>22</v>
      </c>
      <c r="K851" s="28">
        <f t="shared" si="53"/>
        <v>23921</v>
      </c>
      <c r="L851" s="27">
        <f t="shared" si="54"/>
        <v>0.1</v>
      </c>
      <c r="M851" s="3">
        <v>14.89</v>
      </c>
      <c r="N851" s="29">
        <f t="shared" si="55"/>
        <v>3.2758000000000006E-3</v>
      </c>
      <c r="O851" s="3">
        <v>-11.21</v>
      </c>
      <c r="P851" s="3" t="str">
        <f ca="1">IF(COUNTIF(股期對照!A:A,持股比率!B851)=2,B851&amp;"-m",IF(COUNTIF(股期對照!A:A,持股比率!B851)=1,B851&amp;"-F",B851))</f>
        <v>康聯訊</v>
      </c>
      <c r="Q851" s="3" t="s">
        <v>4753</v>
      </c>
      <c r="T851" s="1" t="s">
        <v>845</v>
      </c>
      <c r="U851" s="1" t="s">
        <v>2607</v>
      </c>
      <c r="V851" s="1">
        <v>0.1</v>
      </c>
      <c r="W851" s="1">
        <v>0</v>
      </c>
      <c r="X851" s="1">
        <v>0</v>
      </c>
      <c r="Y851" s="1">
        <v>25.77</v>
      </c>
      <c r="Z851" s="1">
        <v>74.13</v>
      </c>
      <c r="AA851" s="1">
        <v>851</v>
      </c>
      <c r="AB851" s="1">
        <v>322683.75</v>
      </c>
      <c r="AC851" s="1">
        <v>22</v>
      </c>
      <c r="AD851" s="1">
        <v>23921</v>
      </c>
      <c r="AE851" s="1">
        <v>0.1</v>
      </c>
      <c r="AF851" s="1">
        <v>14.89</v>
      </c>
      <c r="AG851" s="1">
        <v>3.2758000000000006E-3</v>
      </c>
      <c r="AH851" s="1">
        <v>-11.21</v>
      </c>
      <c r="AI851" s="1" t="s">
        <v>2607</v>
      </c>
      <c r="AJ851" s="1" t="s">
        <v>3546</v>
      </c>
    </row>
    <row r="852" spans="1:36" x14ac:dyDescent="0.25">
      <c r="A852" s="2" t="s">
        <v>846</v>
      </c>
      <c r="B852" s="3" t="s">
        <v>5694</v>
      </c>
      <c r="C852" s="3">
        <v>39.42</v>
      </c>
      <c r="D852" s="3">
        <v>0</v>
      </c>
      <c r="E852" s="3">
        <v>2.92</v>
      </c>
      <c r="F852" s="1">
        <f>IF(INDEX(董監!D:D,H852)=0,INDEX(董監!C:C,H852),INDEX(董監!D:D,H852))</f>
        <v>19.79</v>
      </c>
      <c r="G852" s="1">
        <f t="shared" si="52"/>
        <v>37.869999999999997</v>
      </c>
      <c r="H852" s="1">
        <f>MATCH(持股比率!A852,董監!A:A,0)</f>
        <v>852</v>
      </c>
      <c r="I852" s="3">
        <v>4066637.59</v>
      </c>
      <c r="J852" s="3">
        <v>-9022</v>
      </c>
      <c r="K852" s="28">
        <f t="shared" si="53"/>
        <v>154004</v>
      </c>
      <c r="L852" s="27">
        <f t="shared" si="54"/>
        <v>-5.9</v>
      </c>
      <c r="M852" s="3">
        <v>45.93</v>
      </c>
      <c r="N852" s="29">
        <f t="shared" si="55"/>
        <v>-4.1438046000000002</v>
      </c>
      <c r="O852" s="3">
        <v>-9.41</v>
      </c>
      <c r="P852" s="3" t="str">
        <f ca="1">IF(COUNTIF(股期對照!A:A,持股比率!B852)=2,B852&amp;"-m",IF(COUNTIF(股期對照!A:A,持股比率!B852)=1,B852&amp;"-F",B852))</f>
        <v>TPK-KY-F</v>
      </c>
      <c r="Q852" s="3" t="s">
        <v>4792</v>
      </c>
      <c r="T852" s="1" t="s">
        <v>846</v>
      </c>
      <c r="U852" s="1" t="s">
        <v>2608</v>
      </c>
      <c r="V852" s="1">
        <v>39.42</v>
      </c>
      <c r="W852" s="1">
        <v>0</v>
      </c>
      <c r="X852" s="1">
        <v>2.92</v>
      </c>
      <c r="Y852" s="1">
        <v>19.79</v>
      </c>
      <c r="Z852" s="1">
        <v>37.869999999999997</v>
      </c>
      <c r="AA852" s="1">
        <v>852</v>
      </c>
      <c r="AB852" s="1">
        <v>4066637.59</v>
      </c>
      <c r="AC852" s="1">
        <v>-9022</v>
      </c>
      <c r="AD852" s="1">
        <v>154004</v>
      </c>
      <c r="AE852" s="1">
        <v>-5.9</v>
      </c>
      <c r="AF852" s="1">
        <v>45.93</v>
      </c>
      <c r="AG852" s="1">
        <v>-4.1438046000000002</v>
      </c>
      <c r="AH852" s="1">
        <v>-9.41</v>
      </c>
      <c r="AI852" s="1" t="s">
        <v>4438</v>
      </c>
      <c r="AJ852" s="1" t="s">
        <v>3578</v>
      </c>
    </row>
    <row r="853" spans="1:36" x14ac:dyDescent="0.25">
      <c r="A853" s="2" t="s">
        <v>847</v>
      </c>
      <c r="B853" s="3" t="s">
        <v>4667</v>
      </c>
      <c r="C853" s="3">
        <v>55.37</v>
      </c>
      <c r="D853" s="3">
        <v>3.06</v>
      </c>
      <c r="E853" s="3">
        <v>0.24</v>
      </c>
      <c r="F853" s="1">
        <f>IF(INDEX(董監!D:D,H853)=0,INDEX(董監!C:C,H853),INDEX(董監!D:D,H853))</f>
        <v>55.92</v>
      </c>
      <c r="G853" s="1">
        <f t="shared" si="52"/>
        <v>-14.590000000000003</v>
      </c>
      <c r="H853" s="1">
        <f>MATCH(持股比率!A853,董監!A:A,0)</f>
        <v>853</v>
      </c>
      <c r="I853" s="3">
        <v>444282.5</v>
      </c>
      <c r="J853" s="3">
        <v>433</v>
      </c>
      <c r="K853" s="28">
        <f t="shared" si="53"/>
        <v>-6482</v>
      </c>
      <c r="L853" s="27">
        <f t="shared" si="54"/>
        <v>-6.7</v>
      </c>
      <c r="M853" s="3">
        <v>93.93</v>
      </c>
      <c r="N853" s="29">
        <f t="shared" si="55"/>
        <v>0.40671690000000005</v>
      </c>
      <c r="O853" s="3">
        <v>7.22</v>
      </c>
      <c r="P853" s="3" t="str">
        <f ca="1">IF(COUNTIF(股期對照!A:A,持股比率!B853)=2,B853&amp;"-m",IF(COUNTIF(股期對照!A:A,持股比率!B853)=1,B853&amp;"-F",B853))</f>
        <v>德微</v>
      </c>
      <c r="Q853" s="3" t="s">
        <v>4756</v>
      </c>
      <c r="T853" s="1" t="s">
        <v>847</v>
      </c>
      <c r="U853" s="1" t="s">
        <v>2609</v>
      </c>
      <c r="V853" s="1">
        <v>55.37</v>
      </c>
      <c r="W853" s="1">
        <v>3.06</v>
      </c>
      <c r="X853" s="1">
        <v>0.24</v>
      </c>
      <c r="Y853" s="1">
        <v>55.92</v>
      </c>
      <c r="Z853" s="1">
        <v>-14.590000000000003</v>
      </c>
      <c r="AA853" s="1">
        <v>853</v>
      </c>
      <c r="AB853" s="1">
        <v>444282.5</v>
      </c>
      <c r="AC853" s="1">
        <v>433</v>
      </c>
      <c r="AD853" s="1">
        <v>-6482</v>
      </c>
      <c r="AE853" s="1">
        <v>-6.7</v>
      </c>
      <c r="AF853" s="1">
        <v>93.93</v>
      </c>
      <c r="AG853" s="1">
        <v>0.40671690000000005</v>
      </c>
      <c r="AH853" s="1">
        <v>7.22</v>
      </c>
      <c r="AI853" s="1" t="s">
        <v>2609</v>
      </c>
      <c r="AJ853" s="1" t="s">
        <v>3542</v>
      </c>
    </row>
    <row r="854" spans="1:36" x14ac:dyDescent="0.25">
      <c r="A854" s="2" t="s">
        <v>848</v>
      </c>
      <c r="B854" s="3" t="s">
        <v>5695</v>
      </c>
      <c r="C854" s="3">
        <v>14.61</v>
      </c>
      <c r="D854" s="3">
        <v>0.01</v>
      </c>
      <c r="E854" s="3">
        <v>0.09</v>
      </c>
      <c r="F854" s="1">
        <f>IF(INDEX(董監!D:D,H854)=0,INDEX(董監!C:C,H854),INDEX(董監!D:D,H854))</f>
        <v>18.22</v>
      </c>
      <c r="G854" s="1">
        <f t="shared" si="52"/>
        <v>67.069999999999993</v>
      </c>
      <c r="H854" s="1">
        <f>MATCH(持股比率!A854,董監!A:A,0)</f>
        <v>854</v>
      </c>
      <c r="I854" s="3">
        <v>625612.29</v>
      </c>
      <c r="J854" s="3">
        <v>83</v>
      </c>
      <c r="K854" s="28">
        <f t="shared" si="53"/>
        <v>41960</v>
      </c>
      <c r="L854" s="27">
        <f t="shared" si="54"/>
        <v>0.2</v>
      </c>
      <c r="M854" s="3">
        <v>128.08000000000001</v>
      </c>
      <c r="N854" s="29">
        <f t="shared" si="55"/>
        <v>0.10630640000000001</v>
      </c>
      <c r="O854" s="3">
        <v>1.5</v>
      </c>
      <c r="P854" s="3" t="str">
        <f ca="1">IF(COUNTIF(股期對照!A:A,持股比率!B854)=2,B854&amp;"-m",IF(COUNTIF(股期對照!A:A,持股比率!B854)=1,B854&amp;"-F",B854))</f>
        <v>新至陞</v>
      </c>
      <c r="Q854" s="3" t="s">
        <v>6624</v>
      </c>
      <c r="T854" s="1" t="s">
        <v>848</v>
      </c>
      <c r="U854" s="1" t="s">
        <v>2610</v>
      </c>
      <c r="V854" s="1">
        <v>14.61</v>
      </c>
      <c r="W854" s="1">
        <v>0.01</v>
      </c>
      <c r="X854" s="1">
        <v>0.09</v>
      </c>
      <c r="Y854" s="1">
        <v>18.22</v>
      </c>
      <c r="Z854" s="1">
        <v>67.069999999999993</v>
      </c>
      <c r="AA854" s="1">
        <v>854</v>
      </c>
      <c r="AB854" s="1">
        <v>625612.29</v>
      </c>
      <c r="AC854" s="1">
        <v>83</v>
      </c>
      <c r="AD854" s="1">
        <v>41960</v>
      </c>
      <c r="AE854" s="1">
        <v>0.2</v>
      </c>
      <c r="AF854" s="1">
        <v>128.08000000000001</v>
      </c>
      <c r="AG854" s="1">
        <v>0.10630640000000001</v>
      </c>
      <c r="AH854" s="1">
        <v>1.5</v>
      </c>
      <c r="AI854" s="1" t="s">
        <v>2610</v>
      </c>
      <c r="AJ854" s="1" t="s">
        <v>3530</v>
      </c>
    </row>
    <row r="855" spans="1:36" x14ac:dyDescent="0.25">
      <c r="A855" s="2" t="s">
        <v>849</v>
      </c>
      <c r="B855" s="3" t="s">
        <v>5696</v>
      </c>
      <c r="C855" s="3">
        <v>10.039999999999999</v>
      </c>
      <c r="D855" s="3">
        <v>2.61</v>
      </c>
      <c r="E855" s="3">
        <v>1.57</v>
      </c>
      <c r="F855" s="1">
        <f>IF(INDEX(董監!D:D,H855)=0,INDEX(董監!C:C,H855),INDEX(董監!D:D,H855))</f>
        <v>17.68</v>
      </c>
      <c r="G855" s="1">
        <f t="shared" si="52"/>
        <v>68.099999999999994</v>
      </c>
      <c r="H855" s="1">
        <f>MATCH(持股比率!A855,董監!A:A,0)</f>
        <v>855</v>
      </c>
      <c r="I855" s="3">
        <v>840922.33</v>
      </c>
      <c r="J855" s="3">
        <v>1167</v>
      </c>
      <c r="K855" s="28">
        <f t="shared" si="53"/>
        <v>57267</v>
      </c>
      <c r="L855" s="27">
        <f t="shared" si="54"/>
        <v>2</v>
      </c>
      <c r="M855" s="3">
        <v>244.69</v>
      </c>
      <c r="N855" s="29">
        <f t="shared" si="55"/>
        <v>2.8555322999999997</v>
      </c>
      <c r="O855" s="3">
        <v>2.5299999999999998</v>
      </c>
      <c r="P855" s="3" t="str">
        <f ca="1">IF(COUNTIF(股期對照!A:A,持股比率!B855)=2,B855&amp;"-m",IF(COUNTIF(股期對照!A:A,持股比率!B855)=1,B855&amp;"-F",B855))</f>
        <v>家登</v>
      </c>
      <c r="Q855" s="3" t="s">
        <v>6680</v>
      </c>
      <c r="T855" s="1" t="s">
        <v>849</v>
      </c>
      <c r="U855" s="1" t="s">
        <v>2611</v>
      </c>
      <c r="V855" s="1">
        <v>10.039999999999999</v>
      </c>
      <c r="W855" s="1">
        <v>2.61</v>
      </c>
      <c r="X855" s="1">
        <v>1.57</v>
      </c>
      <c r="Y855" s="1">
        <v>17.68</v>
      </c>
      <c r="Z855" s="1">
        <v>68.099999999999994</v>
      </c>
      <c r="AA855" s="1">
        <v>855</v>
      </c>
      <c r="AB855" s="1">
        <v>840922.33</v>
      </c>
      <c r="AC855" s="1">
        <v>1167</v>
      </c>
      <c r="AD855" s="1">
        <v>57267</v>
      </c>
      <c r="AE855" s="1">
        <v>2</v>
      </c>
      <c r="AF855" s="1">
        <v>244.69</v>
      </c>
      <c r="AG855" s="1">
        <v>2.8555322999999997</v>
      </c>
      <c r="AH855" s="1">
        <v>2.5299999999999998</v>
      </c>
      <c r="AI855" s="1" t="s">
        <v>2611</v>
      </c>
      <c r="AJ855" s="1" t="s">
        <v>3559</v>
      </c>
    </row>
    <row r="856" spans="1:36" x14ac:dyDescent="0.25">
      <c r="A856" s="2" t="s">
        <v>850</v>
      </c>
      <c r="B856" s="3" t="s">
        <v>5697</v>
      </c>
      <c r="C856" s="3">
        <v>4.37</v>
      </c>
      <c r="D856" s="3">
        <v>0.05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86.15</v>
      </c>
      <c r="H856" s="1">
        <f>MATCH(持股比率!A856,董監!A:A,0)</f>
        <v>856</v>
      </c>
      <c r="I856" s="3">
        <v>38171963.990000002</v>
      </c>
      <c r="J856" s="3">
        <v>520</v>
      </c>
      <c r="K856" s="28">
        <f t="shared" si="53"/>
        <v>3288515</v>
      </c>
      <c r="L856" s="27">
        <f t="shared" si="54"/>
        <v>0</v>
      </c>
      <c r="M856" s="3">
        <v>8.3699999999999992</v>
      </c>
      <c r="N856" s="29">
        <f t="shared" si="55"/>
        <v>4.3523999999999993E-2</v>
      </c>
      <c r="O856" s="3">
        <v>-4.3600000000000003</v>
      </c>
      <c r="P856" s="3" t="str">
        <f ca="1">IF(COUNTIF(股期對照!A:A,持股比率!B856)=2,B856&amp;"-m",IF(COUNTIF(股期對照!A:A,持股比率!B856)=1,B856&amp;"-F",B856))</f>
        <v>亞太電</v>
      </c>
      <c r="Q856" s="3" t="s">
        <v>6711</v>
      </c>
      <c r="T856" s="1" t="s">
        <v>850</v>
      </c>
      <c r="U856" s="1" t="s">
        <v>2612</v>
      </c>
      <c r="V856" s="1">
        <v>4.37</v>
      </c>
      <c r="W856" s="1">
        <v>0.05</v>
      </c>
      <c r="X856" s="1">
        <v>0</v>
      </c>
      <c r="Y856" s="1">
        <v>9.43</v>
      </c>
      <c r="Z856" s="1">
        <v>86.15</v>
      </c>
      <c r="AA856" s="1">
        <v>856</v>
      </c>
      <c r="AB856" s="1">
        <v>38171963.990000002</v>
      </c>
      <c r="AC856" s="1">
        <v>520</v>
      </c>
      <c r="AD856" s="1">
        <v>3288515</v>
      </c>
      <c r="AE856" s="1">
        <v>0</v>
      </c>
      <c r="AF856" s="1">
        <v>8.3699999999999992</v>
      </c>
      <c r="AG856" s="1">
        <v>4.3523999999999993E-2</v>
      </c>
      <c r="AH856" s="1">
        <v>-4.3600000000000003</v>
      </c>
      <c r="AI856" s="1" t="s">
        <v>2612</v>
      </c>
      <c r="AJ856" s="1" t="s">
        <v>3567</v>
      </c>
    </row>
    <row r="857" spans="1:36" x14ac:dyDescent="0.25">
      <c r="A857" s="2" t="s">
        <v>851</v>
      </c>
      <c r="B857" s="3" t="s">
        <v>5698</v>
      </c>
      <c r="C857" s="3">
        <v>0.03</v>
      </c>
      <c r="D857" s="3">
        <v>0</v>
      </c>
      <c r="E857" s="3">
        <v>0</v>
      </c>
      <c r="F857" s="1">
        <f>IF(INDEX(董監!D:D,H857)=0,INDEX(董監!C:C,H857),INDEX(董監!D:D,H857))</f>
        <v>39.6</v>
      </c>
      <c r="G857" s="1">
        <f t="shared" si="52"/>
        <v>60.37</v>
      </c>
      <c r="H857" s="1">
        <f>MATCH(持股比率!A857,董監!A:A,0)</f>
        <v>857</v>
      </c>
      <c r="I857" s="3">
        <v>245915.36</v>
      </c>
      <c r="J857" s="3">
        <v>6</v>
      </c>
      <c r="K857" s="28">
        <f t="shared" si="53"/>
        <v>14846</v>
      </c>
      <c r="L857" s="27">
        <f t="shared" si="54"/>
        <v>0</v>
      </c>
      <c r="M857" s="3">
        <v>37.18</v>
      </c>
      <c r="N857" s="29">
        <f t="shared" si="55"/>
        <v>2.2307999999999998E-3</v>
      </c>
      <c r="O857" s="3">
        <v>-4.3600000000000003</v>
      </c>
      <c r="P857" s="3" t="str">
        <f ca="1">IF(COUNTIF(股期對照!A:A,持股比率!B857)=2,B857&amp;"-m",IF(COUNTIF(股期對照!A:A,持股比率!B857)=1,B857&amp;"-F",B857))</f>
        <v>榮昌</v>
      </c>
      <c r="Q857" s="3" t="s">
        <v>4753</v>
      </c>
      <c r="T857" s="1" t="s">
        <v>851</v>
      </c>
      <c r="U857" s="1" t="s">
        <v>2613</v>
      </c>
      <c r="V857" s="1">
        <v>0.03</v>
      </c>
      <c r="W857" s="1">
        <v>0</v>
      </c>
      <c r="X857" s="1">
        <v>0</v>
      </c>
      <c r="Y857" s="1">
        <v>39.6</v>
      </c>
      <c r="Z857" s="1">
        <v>60.37</v>
      </c>
      <c r="AA857" s="1">
        <v>857</v>
      </c>
      <c r="AB857" s="1">
        <v>245915.36</v>
      </c>
      <c r="AC857" s="1">
        <v>6</v>
      </c>
      <c r="AD857" s="1">
        <v>14846</v>
      </c>
      <c r="AE857" s="1">
        <v>0</v>
      </c>
      <c r="AF857" s="1">
        <v>37.18</v>
      </c>
      <c r="AG857" s="1">
        <v>2.2307999999999998E-3</v>
      </c>
      <c r="AH857" s="1">
        <v>-4.3600000000000003</v>
      </c>
      <c r="AI857" s="1" t="s">
        <v>2613</v>
      </c>
      <c r="AJ857" s="1" t="s">
        <v>3546</v>
      </c>
    </row>
    <row r="858" spans="1:36" x14ac:dyDescent="0.25">
      <c r="A858" s="2" t="s">
        <v>852</v>
      </c>
      <c r="B858" s="3" t="s">
        <v>5699</v>
      </c>
      <c r="C858" s="3">
        <v>2.52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47.23</v>
      </c>
      <c r="H858" s="1">
        <f>MATCH(持股比率!A858,董監!A:A,0)</f>
        <v>858</v>
      </c>
      <c r="I858" s="3">
        <v>799900</v>
      </c>
      <c r="J858" s="3">
        <v>75</v>
      </c>
      <c r="K858" s="28">
        <f t="shared" si="53"/>
        <v>37779</v>
      </c>
      <c r="L858" s="27">
        <f t="shared" si="54"/>
        <v>0.2</v>
      </c>
      <c r="M858" s="3">
        <v>26.74</v>
      </c>
      <c r="N858" s="29">
        <f t="shared" si="55"/>
        <v>2.0054999999999996E-2</v>
      </c>
      <c r="O858" s="3">
        <v>-3.56</v>
      </c>
      <c r="P858" s="3" t="str">
        <f ca="1">IF(COUNTIF(股期對照!A:A,持股比率!B858)=2,B858&amp;"-m",IF(COUNTIF(股期對照!A:A,持股比率!B858)=1,B858&amp;"-F",B858))</f>
        <v>元創精密</v>
      </c>
      <c r="Q858" s="3" t="s">
        <v>4785</v>
      </c>
      <c r="T858" s="1" t="s">
        <v>852</v>
      </c>
      <c r="U858" s="1" t="s">
        <v>2614</v>
      </c>
      <c r="V858" s="1">
        <v>2.52</v>
      </c>
      <c r="W858" s="1">
        <v>0</v>
      </c>
      <c r="X858" s="1">
        <v>0.05</v>
      </c>
      <c r="Y858" s="1">
        <v>50.2</v>
      </c>
      <c r="Z858" s="1">
        <v>47.23</v>
      </c>
      <c r="AA858" s="1">
        <v>858</v>
      </c>
      <c r="AB858" s="1">
        <v>799900</v>
      </c>
      <c r="AC858" s="1">
        <v>75</v>
      </c>
      <c r="AD858" s="1">
        <v>37779</v>
      </c>
      <c r="AE858" s="1">
        <v>0.2</v>
      </c>
      <c r="AF858" s="1">
        <v>26.74</v>
      </c>
      <c r="AG858" s="1">
        <v>2.0054999999999996E-2</v>
      </c>
      <c r="AH858" s="1">
        <v>-3.56</v>
      </c>
      <c r="AI858" s="1" t="s">
        <v>2614</v>
      </c>
      <c r="AJ858" s="1" t="s">
        <v>3579</v>
      </c>
    </row>
    <row r="859" spans="1:36" x14ac:dyDescent="0.25">
      <c r="A859" s="2" t="s">
        <v>853</v>
      </c>
      <c r="B859" s="3" t="s">
        <v>5700</v>
      </c>
      <c r="C859" s="3">
        <v>1.51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94.95</v>
      </c>
      <c r="H859" s="1">
        <f>MATCH(持股比率!A859,董監!A:A,0)</f>
        <v>859</v>
      </c>
      <c r="I859" s="3">
        <v>1135136.43</v>
      </c>
      <c r="J859" s="3">
        <v>209</v>
      </c>
      <c r="K859" s="28">
        <f t="shared" si="53"/>
        <v>107781</v>
      </c>
      <c r="L859" s="27">
        <f t="shared" si="54"/>
        <v>0.2</v>
      </c>
      <c r="M859" s="3">
        <v>15.03</v>
      </c>
      <c r="N859" s="29">
        <f t="shared" si="55"/>
        <v>3.1412700000000002E-2</v>
      </c>
      <c r="O859" s="3">
        <v>2.29</v>
      </c>
      <c r="P859" s="3" t="str">
        <f ca="1">IF(COUNTIF(股期對照!A:A,持股比率!B859)=2,B859&amp;"-m",IF(COUNTIF(股期對照!A:A,持股比率!B859)=1,B859&amp;"-F",B859))</f>
        <v>達能</v>
      </c>
      <c r="Q859" s="3" t="s">
        <v>6610</v>
      </c>
      <c r="T859" s="1" t="s">
        <v>853</v>
      </c>
      <c r="U859" s="1" t="s">
        <v>2615</v>
      </c>
      <c r="V859" s="1">
        <v>1.51</v>
      </c>
      <c r="W859" s="1">
        <v>0</v>
      </c>
      <c r="X859" s="1">
        <v>0.14000000000000001</v>
      </c>
      <c r="Y859" s="1">
        <v>3.4</v>
      </c>
      <c r="Z859" s="1">
        <v>94.95</v>
      </c>
      <c r="AA859" s="1">
        <v>859</v>
      </c>
      <c r="AB859" s="1">
        <v>1135136.43</v>
      </c>
      <c r="AC859" s="1">
        <v>209</v>
      </c>
      <c r="AD859" s="1">
        <v>107781</v>
      </c>
      <c r="AE859" s="1">
        <v>0.2</v>
      </c>
      <c r="AF859" s="1">
        <v>15.03</v>
      </c>
      <c r="AG859" s="1">
        <v>3.1412700000000002E-2</v>
      </c>
      <c r="AH859" s="1">
        <v>2.29</v>
      </c>
      <c r="AI859" s="1" t="s">
        <v>2615</v>
      </c>
      <c r="AJ859" s="1" t="s">
        <v>3564</v>
      </c>
    </row>
    <row r="860" spans="1:36" x14ac:dyDescent="0.25">
      <c r="A860" s="2" t="s">
        <v>854</v>
      </c>
      <c r="B860" s="3" t="s">
        <v>5701</v>
      </c>
      <c r="C860" s="3">
        <v>3.47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81.69</v>
      </c>
      <c r="H860" s="1">
        <f>MATCH(持股比率!A860,董監!A:A,0)</f>
        <v>860</v>
      </c>
      <c r="I860" s="3">
        <v>300595.71999999997</v>
      </c>
      <c r="J860" s="3">
        <v>-937</v>
      </c>
      <c r="K860" s="28">
        <f t="shared" si="53"/>
        <v>24556</v>
      </c>
      <c r="L860" s="27">
        <f t="shared" si="54"/>
        <v>-3.8</v>
      </c>
      <c r="M860" s="3">
        <v>78.900000000000006</v>
      </c>
      <c r="N860" s="29">
        <f t="shared" si="55"/>
        <v>-0.73929299999999998</v>
      </c>
      <c r="O860" s="3">
        <v>11.69</v>
      </c>
      <c r="P860" s="3" t="str">
        <f ca="1">IF(COUNTIF(股期對照!A:A,持股比率!B860)=2,B860&amp;"-m",IF(COUNTIF(股期對照!A:A,持股比率!B860)=1,B860&amp;"-F",B860))</f>
        <v>歐買尬</v>
      </c>
      <c r="Q860" s="3" t="s">
        <v>6678</v>
      </c>
      <c r="T860" s="1" t="s">
        <v>854</v>
      </c>
      <c r="U860" s="1" t="s">
        <v>2616</v>
      </c>
      <c r="V860" s="1">
        <v>3.47</v>
      </c>
      <c r="W860" s="1">
        <v>0</v>
      </c>
      <c r="X860" s="1">
        <v>0.33</v>
      </c>
      <c r="Y860" s="1">
        <v>14.51</v>
      </c>
      <c r="Z860" s="1">
        <v>81.69</v>
      </c>
      <c r="AA860" s="1">
        <v>860</v>
      </c>
      <c r="AB860" s="1">
        <v>300595.71999999997</v>
      </c>
      <c r="AC860" s="1">
        <v>-937</v>
      </c>
      <c r="AD860" s="1">
        <v>24556</v>
      </c>
      <c r="AE860" s="1">
        <v>-3.8</v>
      </c>
      <c r="AF860" s="1">
        <v>78.900000000000006</v>
      </c>
      <c r="AG860" s="1">
        <v>-0.73929299999999998</v>
      </c>
      <c r="AH860" s="1">
        <v>11.69</v>
      </c>
      <c r="AI860" s="1" t="s">
        <v>2616</v>
      </c>
      <c r="AJ860" s="1" t="s">
        <v>3581</v>
      </c>
    </row>
    <row r="861" spans="1:36" x14ac:dyDescent="0.25">
      <c r="A861" s="2" t="s">
        <v>855</v>
      </c>
      <c r="B861" s="3" t="s">
        <v>5702</v>
      </c>
      <c r="C861" s="3">
        <v>3.47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86.05</v>
      </c>
      <c r="H861" s="1">
        <f>MATCH(持股比率!A861,董監!A:A,0)</f>
        <v>861</v>
      </c>
      <c r="I861" s="3">
        <v>696758.07</v>
      </c>
      <c r="J861" s="3">
        <v>-138</v>
      </c>
      <c r="K861" s="28">
        <f t="shared" si="53"/>
        <v>59956</v>
      </c>
      <c r="L861" s="27">
        <f t="shared" si="54"/>
        <v>-0.2</v>
      </c>
      <c r="M861" s="3">
        <v>27.34</v>
      </c>
      <c r="N861" s="29">
        <f t="shared" si="55"/>
        <v>-3.7729199999999997E-2</v>
      </c>
      <c r="O861" s="3">
        <v>-5.25</v>
      </c>
      <c r="P861" s="3" t="str">
        <f ca="1">IF(COUNTIF(股期對照!A:A,持股比率!B861)=2,B861&amp;"-m",IF(COUNTIF(股期對照!A:A,持股比率!B861)=1,B861&amp;"-F",B861))</f>
        <v>湧德</v>
      </c>
      <c r="Q861" s="3" t="s">
        <v>4771</v>
      </c>
      <c r="T861" s="1" t="s">
        <v>855</v>
      </c>
      <c r="U861" s="1" t="s">
        <v>2617</v>
      </c>
      <c r="V861" s="1">
        <v>3.47</v>
      </c>
      <c r="W861" s="1">
        <v>0</v>
      </c>
      <c r="X861" s="1">
        <v>0.27</v>
      </c>
      <c r="Y861" s="1">
        <v>10.210000000000001</v>
      </c>
      <c r="Z861" s="1">
        <v>86.05</v>
      </c>
      <c r="AA861" s="1">
        <v>861</v>
      </c>
      <c r="AB861" s="1">
        <v>696758.07</v>
      </c>
      <c r="AC861" s="1">
        <v>-138</v>
      </c>
      <c r="AD861" s="1">
        <v>59956</v>
      </c>
      <c r="AE861" s="1">
        <v>-0.2</v>
      </c>
      <c r="AF861" s="1">
        <v>27.34</v>
      </c>
      <c r="AG861" s="1">
        <v>-3.7729199999999997E-2</v>
      </c>
      <c r="AH861" s="1">
        <v>-5.25</v>
      </c>
      <c r="AI861" s="1" t="s">
        <v>2617</v>
      </c>
      <c r="AJ861" s="1" t="s">
        <v>3529</v>
      </c>
    </row>
    <row r="862" spans="1:36" x14ac:dyDescent="0.25">
      <c r="A862" s="2" t="s">
        <v>856</v>
      </c>
      <c r="B862" s="3" t="s">
        <v>5703</v>
      </c>
      <c r="C862" s="3">
        <v>10.54</v>
      </c>
      <c r="D862" s="3">
        <v>0.61</v>
      </c>
      <c r="E862" s="3">
        <v>6.29</v>
      </c>
      <c r="F862" s="1">
        <f>IF(INDEX(董監!D:D,H862)=0,INDEX(董監!C:C,H862),INDEX(董監!D:D,H862))</f>
        <v>45.59</v>
      </c>
      <c r="G862" s="1">
        <f t="shared" si="52"/>
        <v>36.97</v>
      </c>
      <c r="H862" s="1">
        <f>MATCH(持股比率!A862,董監!A:A,0)</f>
        <v>862</v>
      </c>
      <c r="I862" s="3">
        <v>658829.88</v>
      </c>
      <c r="J862" s="3">
        <v>1599</v>
      </c>
      <c r="K862" s="28">
        <f t="shared" si="53"/>
        <v>24357</v>
      </c>
      <c r="L862" s="27">
        <f t="shared" si="54"/>
        <v>6.6</v>
      </c>
      <c r="M862" s="3">
        <v>144.38</v>
      </c>
      <c r="N862" s="29">
        <f t="shared" si="55"/>
        <v>2.3086362</v>
      </c>
      <c r="O862" s="3">
        <v>2.71</v>
      </c>
      <c r="P862" s="3" t="str">
        <f ca="1">IF(COUNTIF(股期對照!A:A,持股比率!B862)=2,B862&amp;"-m",IF(COUNTIF(股期對照!A:A,持股比率!B862)=1,B862&amp;"-F",B862))</f>
        <v>碩禾-F</v>
      </c>
      <c r="Q862" s="3" t="s">
        <v>4766</v>
      </c>
      <c r="T862" s="1" t="s">
        <v>856</v>
      </c>
      <c r="U862" s="1" t="s">
        <v>2618</v>
      </c>
      <c r="V862" s="1">
        <v>10.54</v>
      </c>
      <c r="W862" s="1">
        <v>0.61</v>
      </c>
      <c r="X862" s="1">
        <v>6.29</v>
      </c>
      <c r="Y862" s="1">
        <v>45.59</v>
      </c>
      <c r="Z862" s="1">
        <v>36.97</v>
      </c>
      <c r="AA862" s="1">
        <v>862</v>
      </c>
      <c r="AB862" s="1">
        <v>658829.88</v>
      </c>
      <c r="AC862" s="1">
        <v>1599</v>
      </c>
      <c r="AD862" s="1">
        <v>24357</v>
      </c>
      <c r="AE862" s="1">
        <v>6.6</v>
      </c>
      <c r="AF862" s="1">
        <v>144.38</v>
      </c>
      <c r="AG862" s="1">
        <v>2.3086362</v>
      </c>
      <c r="AH862" s="1">
        <v>2.71</v>
      </c>
      <c r="AI862" s="1" t="s">
        <v>4439</v>
      </c>
      <c r="AJ862" s="1" t="s">
        <v>3564</v>
      </c>
    </row>
    <row r="863" spans="1:36" x14ac:dyDescent="0.25">
      <c r="A863" s="2" t="s">
        <v>857</v>
      </c>
      <c r="B863" s="3" t="s">
        <v>5704</v>
      </c>
      <c r="C863" s="3">
        <v>0.56999999999999995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71.400000000000006</v>
      </c>
      <c r="H863" s="1">
        <f>MATCH(持股比率!A863,董監!A:A,0)</f>
        <v>863</v>
      </c>
      <c r="I863" s="3">
        <v>384906.94</v>
      </c>
      <c r="J863" s="3">
        <v>2</v>
      </c>
      <c r="K863" s="28">
        <f t="shared" si="53"/>
        <v>27482</v>
      </c>
      <c r="L863" s="27">
        <f t="shared" si="54"/>
        <v>0</v>
      </c>
      <c r="M863" s="3">
        <v>39.700000000000003</v>
      </c>
      <c r="N863" s="29">
        <f t="shared" si="55"/>
        <v>7.9400000000000011E-4</v>
      </c>
      <c r="O863" s="3">
        <v>-10.38</v>
      </c>
      <c r="P863" s="3" t="str">
        <f ca="1">IF(COUNTIF(股期對照!A:A,持股比率!B863)=2,B863&amp;"-m",IF(COUNTIF(股期對照!A:A,持股比率!B863)=1,B863&amp;"-F",B863))</f>
        <v>營邦</v>
      </c>
      <c r="Q863" s="3" t="s">
        <v>6608</v>
      </c>
      <c r="T863" s="1" t="s">
        <v>857</v>
      </c>
      <c r="U863" s="1" t="s">
        <v>2619</v>
      </c>
      <c r="V863" s="1">
        <v>0.56999999999999995</v>
      </c>
      <c r="W863" s="1">
        <v>0</v>
      </c>
      <c r="X863" s="1">
        <v>0.66</v>
      </c>
      <c r="Y863" s="1">
        <v>27.37</v>
      </c>
      <c r="Z863" s="1">
        <v>71.400000000000006</v>
      </c>
      <c r="AA863" s="1">
        <v>863</v>
      </c>
      <c r="AB863" s="1">
        <v>384906.94</v>
      </c>
      <c r="AC863" s="1">
        <v>2</v>
      </c>
      <c r="AD863" s="1">
        <v>27482</v>
      </c>
      <c r="AE863" s="1">
        <v>0</v>
      </c>
      <c r="AF863" s="1">
        <v>39.700000000000003</v>
      </c>
      <c r="AG863" s="1">
        <v>7.9400000000000011E-4</v>
      </c>
      <c r="AH863" s="1">
        <v>-10.38</v>
      </c>
      <c r="AI863" s="1" t="s">
        <v>2619</v>
      </c>
      <c r="AJ863" s="1" t="s">
        <v>3563</v>
      </c>
    </row>
    <row r="864" spans="1:36" x14ac:dyDescent="0.25">
      <c r="A864" s="2" t="s">
        <v>858</v>
      </c>
      <c r="B864" s="3" t="s">
        <v>5705</v>
      </c>
      <c r="C864" s="3">
        <v>1.41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72.36</v>
      </c>
      <c r="H864" s="1">
        <f>MATCH(持股比率!A864,董監!A:A,0)</f>
        <v>864</v>
      </c>
      <c r="I864" s="3">
        <v>1504418.08</v>
      </c>
      <c r="J864" s="3">
        <v>1280</v>
      </c>
      <c r="K864" s="28">
        <f t="shared" si="53"/>
        <v>108860</v>
      </c>
      <c r="L864" s="27">
        <f t="shared" si="54"/>
        <v>1.2</v>
      </c>
      <c r="M864" s="3">
        <v>21.51</v>
      </c>
      <c r="N864" s="29">
        <f t="shared" si="55"/>
        <v>0.27532800000000002</v>
      </c>
      <c r="O864" s="3">
        <v>-6.67</v>
      </c>
      <c r="P864" s="3" t="str">
        <f ca="1">IF(COUNTIF(股期對照!A:A,持股比率!B864)=2,B864&amp;"-m",IF(COUNTIF(股期對照!A:A,持股比率!B864)=1,B864&amp;"-F",B864))</f>
        <v>海華</v>
      </c>
      <c r="Q864" s="3" t="s">
        <v>4754</v>
      </c>
      <c r="T864" s="1" t="s">
        <v>858</v>
      </c>
      <c r="U864" s="1" t="s">
        <v>2620</v>
      </c>
      <c r="V864" s="1">
        <v>1.41</v>
      </c>
      <c r="W864" s="1">
        <v>0</v>
      </c>
      <c r="X864" s="1">
        <v>0.04</v>
      </c>
      <c r="Y864" s="1">
        <v>26.19</v>
      </c>
      <c r="Z864" s="1">
        <v>72.36</v>
      </c>
      <c r="AA864" s="1">
        <v>864</v>
      </c>
      <c r="AB864" s="1">
        <v>1504418.08</v>
      </c>
      <c r="AC864" s="1">
        <v>1280</v>
      </c>
      <c r="AD864" s="1">
        <v>108860</v>
      </c>
      <c r="AE864" s="1">
        <v>1.2</v>
      </c>
      <c r="AF864" s="1">
        <v>21.51</v>
      </c>
      <c r="AG864" s="1">
        <v>0.27532800000000002</v>
      </c>
      <c r="AH864" s="1">
        <v>-6.67</v>
      </c>
      <c r="AI864" s="1" t="s">
        <v>2620</v>
      </c>
      <c r="AJ864" s="1" t="s">
        <v>3551</v>
      </c>
    </row>
    <row r="865" spans="1:36" x14ac:dyDescent="0.25">
      <c r="A865" s="2" t="s">
        <v>859</v>
      </c>
      <c r="B865" s="3" t="s">
        <v>5706</v>
      </c>
      <c r="C865" s="3">
        <v>3.38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71.63</v>
      </c>
      <c r="H865" s="1">
        <f>MATCH(持股比率!A865,董監!A:A,0)</f>
        <v>865</v>
      </c>
      <c r="I865" s="3">
        <v>1903445.54</v>
      </c>
      <c r="J865" s="3">
        <v>-44</v>
      </c>
      <c r="K865" s="28">
        <f t="shared" si="53"/>
        <v>136344</v>
      </c>
      <c r="L865" s="27">
        <f t="shared" si="54"/>
        <v>0</v>
      </c>
      <c r="M865" s="3">
        <v>14.35</v>
      </c>
      <c r="N865" s="29">
        <f t="shared" si="55"/>
        <v>-6.3140000000000002E-3</v>
      </c>
      <c r="O865" s="3">
        <v>-1.04</v>
      </c>
      <c r="P865" s="3" t="str">
        <f ca="1">IF(COUNTIF(股期對照!A:A,持股比率!B865)=2,B865&amp;"-m",IF(COUNTIF(股期對照!A:A,持股比率!B865)=1,B865&amp;"-F",B865))</f>
        <v>大眾控</v>
      </c>
      <c r="Q865" s="3" t="s">
        <v>4790</v>
      </c>
      <c r="T865" s="1" t="s">
        <v>859</v>
      </c>
      <c r="U865" s="1" t="s">
        <v>2621</v>
      </c>
      <c r="V865" s="1">
        <v>3.38</v>
      </c>
      <c r="W865" s="1">
        <v>0</v>
      </c>
      <c r="X865" s="1">
        <v>0.02</v>
      </c>
      <c r="Y865" s="1">
        <v>24.97</v>
      </c>
      <c r="Z865" s="1">
        <v>71.63</v>
      </c>
      <c r="AA865" s="1">
        <v>865</v>
      </c>
      <c r="AB865" s="1">
        <v>1903445.54</v>
      </c>
      <c r="AC865" s="1">
        <v>-44</v>
      </c>
      <c r="AD865" s="1">
        <v>136344</v>
      </c>
      <c r="AE865" s="1">
        <v>0</v>
      </c>
      <c r="AF865" s="1">
        <v>14.35</v>
      </c>
      <c r="AG865" s="1">
        <v>-6.3140000000000002E-3</v>
      </c>
      <c r="AH865" s="1">
        <v>-1.04</v>
      </c>
      <c r="AI865" s="1" t="s">
        <v>2621</v>
      </c>
      <c r="AJ865" s="1" t="s">
        <v>3541</v>
      </c>
    </row>
    <row r="866" spans="1:36" x14ac:dyDescent="0.25">
      <c r="A866" s="2" t="s">
        <v>860</v>
      </c>
      <c r="B866" s="3" t="s">
        <v>5707</v>
      </c>
      <c r="C866" s="3">
        <v>28.57</v>
      </c>
      <c r="D866" s="3">
        <v>1.49</v>
      </c>
      <c r="E866" s="3">
        <v>2.84</v>
      </c>
      <c r="F866" s="1">
        <f>IF(INDEX(董監!D:D,H866)=0,INDEX(董監!C:C,H866),INDEX(董監!D:D,H866))</f>
        <v>6.39</v>
      </c>
      <c r="G866" s="1">
        <f t="shared" si="52"/>
        <v>60.71</v>
      </c>
      <c r="H866" s="1">
        <f>MATCH(持股比率!A866,董監!A:A,0)</f>
        <v>866</v>
      </c>
      <c r="I866" s="3">
        <v>18790568.329999998</v>
      </c>
      <c r="J866" s="3">
        <v>3367</v>
      </c>
      <c r="K866" s="28">
        <f t="shared" si="53"/>
        <v>1140775</v>
      </c>
      <c r="L866" s="27">
        <f t="shared" si="54"/>
        <v>0.3</v>
      </c>
      <c r="M866" s="3">
        <v>49.4</v>
      </c>
      <c r="N866" s="29">
        <f t="shared" si="55"/>
        <v>1.6632979999999999</v>
      </c>
      <c r="O866" s="3">
        <v>4.88</v>
      </c>
      <c r="P866" s="3" t="str">
        <f ca="1">IF(COUNTIF(股期對照!A:A,持股比率!B866)=2,B866&amp;"-m",IF(COUNTIF(股期對照!A:A,持股比率!B866)=1,B866&amp;"-F",B866))</f>
        <v>大聯大-F</v>
      </c>
      <c r="Q866" s="3" t="s">
        <v>6712</v>
      </c>
      <c r="T866" s="1" t="s">
        <v>860</v>
      </c>
      <c r="U866" s="1" t="s">
        <v>2622</v>
      </c>
      <c r="V866" s="1">
        <v>28.57</v>
      </c>
      <c r="W866" s="1">
        <v>1.49</v>
      </c>
      <c r="X866" s="1">
        <v>2.84</v>
      </c>
      <c r="Y866" s="1">
        <v>6.39</v>
      </c>
      <c r="Z866" s="1">
        <v>60.71</v>
      </c>
      <c r="AA866" s="1">
        <v>866</v>
      </c>
      <c r="AB866" s="1">
        <v>18790568.329999998</v>
      </c>
      <c r="AC866" s="1">
        <v>3367</v>
      </c>
      <c r="AD866" s="1">
        <v>1140775</v>
      </c>
      <c r="AE866" s="1">
        <v>0.3</v>
      </c>
      <c r="AF866" s="1">
        <v>49.4</v>
      </c>
      <c r="AG866" s="1">
        <v>1.6632979999999999</v>
      </c>
      <c r="AH866" s="1">
        <v>4.88</v>
      </c>
      <c r="AI866" s="1" t="s">
        <v>4440</v>
      </c>
      <c r="AJ866" s="1" t="s">
        <v>3528</v>
      </c>
    </row>
    <row r="867" spans="1:36" x14ac:dyDescent="0.25">
      <c r="A867" s="2" t="s">
        <v>861</v>
      </c>
      <c r="B867" s="3" t="s">
        <v>5708</v>
      </c>
      <c r="C867" s="3">
        <v>22.24</v>
      </c>
      <c r="D867" s="3">
        <v>0</v>
      </c>
      <c r="E867" s="3">
        <v>0.24</v>
      </c>
      <c r="F867" s="1">
        <f>IF(INDEX(董監!D:D,H867)=0,INDEX(董監!C:C,H867),INDEX(董監!D:D,H867))</f>
        <v>32.880000000000003</v>
      </c>
      <c r="G867" s="1">
        <f t="shared" si="52"/>
        <v>44.64</v>
      </c>
      <c r="H867" s="1">
        <f>MATCH(持股比率!A867,董監!A:A,0)</f>
        <v>867</v>
      </c>
      <c r="I867" s="3">
        <v>8232159.7999999998</v>
      </c>
      <c r="J867" s="3">
        <v>-3252</v>
      </c>
      <c r="K867" s="28">
        <f t="shared" si="53"/>
        <v>367484</v>
      </c>
      <c r="L867" s="27">
        <f t="shared" si="54"/>
        <v>-0.9</v>
      </c>
      <c r="M867" s="3">
        <v>24.69</v>
      </c>
      <c r="N867" s="29">
        <f t="shared" si="55"/>
        <v>-0.80291880000000004</v>
      </c>
      <c r="O867" s="3">
        <v>-12.15</v>
      </c>
      <c r="P867" s="3" t="str">
        <f ca="1">IF(COUNTIF(股期對照!A:A,持股比率!B867)=2,B867&amp;"-m",IF(COUNTIF(股期對照!A:A,持股比率!B867)=1,B867&amp;"-F",B867))</f>
        <v>欣陸</v>
      </c>
      <c r="Q867" s="3" t="s">
        <v>4774</v>
      </c>
      <c r="T867" s="1" t="s">
        <v>861</v>
      </c>
      <c r="U867" s="1" t="s">
        <v>2623</v>
      </c>
      <c r="V867" s="1">
        <v>22.24</v>
      </c>
      <c r="W867" s="1">
        <v>0</v>
      </c>
      <c r="X867" s="1">
        <v>0.24</v>
      </c>
      <c r="Y867" s="1">
        <v>32.880000000000003</v>
      </c>
      <c r="Z867" s="1">
        <v>44.64</v>
      </c>
      <c r="AA867" s="1">
        <v>867</v>
      </c>
      <c r="AB867" s="1">
        <v>8232159.7999999998</v>
      </c>
      <c r="AC867" s="1">
        <v>-3252</v>
      </c>
      <c r="AD867" s="1">
        <v>367484</v>
      </c>
      <c r="AE867" s="1">
        <v>-0.9</v>
      </c>
      <c r="AF867" s="1">
        <v>24.69</v>
      </c>
      <c r="AG867" s="1">
        <v>-0.80291880000000004</v>
      </c>
      <c r="AH867" s="1">
        <v>-12.15</v>
      </c>
      <c r="AI867" s="1" t="s">
        <v>2623</v>
      </c>
      <c r="AJ867" s="1" t="s">
        <v>3519</v>
      </c>
    </row>
    <row r="868" spans="1:36" x14ac:dyDescent="0.25">
      <c r="A868" s="2" t="s">
        <v>862</v>
      </c>
      <c r="B868" s="3" t="s">
        <v>5709</v>
      </c>
      <c r="C868" s="3">
        <v>11.28</v>
      </c>
      <c r="D868" s="3">
        <v>0.4</v>
      </c>
      <c r="E868" s="3">
        <v>0.23</v>
      </c>
      <c r="F868" s="1">
        <f>IF(INDEX(董監!D:D,H868)=0,INDEX(董監!C:C,H868),INDEX(董監!D:D,H868))</f>
        <v>29.77</v>
      </c>
      <c r="G868" s="1">
        <f t="shared" si="52"/>
        <v>58.32</v>
      </c>
      <c r="H868" s="1">
        <f>MATCH(持股比率!A868,董監!A:A,0)</f>
        <v>868</v>
      </c>
      <c r="I868" s="3">
        <v>4476438.55</v>
      </c>
      <c r="J868" s="3">
        <v>10473</v>
      </c>
      <c r="K868" s="28">
        <f t="shared" si="53"/>
        <v>261066</v>
      </c>
      <c r="L868" s="27">
        <f t="shared" si="54"/>
        <v>4</v>
      </c>
      <c r="M868" s="3">
        <v>28.23</v>
      </c>
      <c r="N868" s="29">
        <f t="shared" si="55"/>
        <v>2.9565278999999998</v>
      </c>
      <c r="O868" s="3">
        <v>0.99</v>
      </c>
      <c r="P868" s="3" t="str">
        <f ca="1">IF(COUNTIF(股期對照!A:A,持股比率!B868)=2,B868&amp;"-m",IF(COUNTIF(股期對照!A:A,持股比率!B868)=1,B868&amp;"-F",B868))</f>
        <v>合勤控</v>
      </c>
      <c r="Q868" s="3" t="s">
        <v>6687</v>
      </c>
      <c r="T868" s="1" t="s">
        <v>862</v>
      </c>
      <c r="U868" s="1" t="s">
        <v>2624</v>
      </c>
      <c r="V868" s="1">
        <v>11.28</v>
      </c>
      <c r="W868" s="1">
        <v>0.4</v>
      </c>
      <c r="X868" s="1">
        <v>0.23</v>
      </c>
      <c r="Y868" s="1">
        <v>29.77</v>
      </c>
      <c r="Z868" s="1">
        <v>58.32</v>
      </c>
      <c r="AA868" s="1">
        <v>868</v>
      </c>
      <c r="AB868" s="1">
        <v>4476438.55</v>
      </c>
      <c r="AC868" s="1">
        <v>10473</v>
      </c>
      <c r="AD868" s="1">
        <v>261066</v>
      </c>
      <c r="AE868" s="1">
        <v>4</v>
      </c>
      <c r="AF868" s="1">
        <v>28.23</v>
      </c>
      <c r="AG868" s="1">
        <v>2.9565278999999998</v>
      </c>
      <c r="AH868" s="1">
        <v>0.99</v>
      </c>
      <c r="AI868" s="1" t="s">
        <v>2624</v>
      </c>
      <c r="AJ868" s="1" t="s">
        <v>3551</v>
      </c>
    </row>
    <row r="869" spans="1:36" x14ac:dyDescent="0.25">
      <c r="A869" s="2" t="s">
        <v>863</v>
      </c>
      <c r="B869" s="3" t="s">
        <v>5710</v>
      </c>
      <c r="C869" s="3">
        <v>12.77</v>
      </c>
      <c r="D869" s="3">
        <v>0</v>
      </c>
      <c r="E869" s="3">
        <v>0.39</v>
      </c>
      <c r="F869" s="1">
        <f>IF(INDEX(董監!D:D,H869)=0,INDEX(董監!C:C,H869),INDEX(董監!D:D,H869))</f>
        <v>18.04</v>
      </c>
      <c r="G869" s="1">
        <f t="shared" si="52"/>
        <v>68.8</v>
      </c>
      <c r="H869" s="1">
        <f>MATCH(持股比率!A869,董監!A:A,0)</f>
        <v>869</v>
      </c>
      <c r="I869" s="3">
        <v>2664229.83</v>
      </c>
      <c r="J869" s="3">
        <v>-756</v>
      </c>
      <c r="K869" s="28">
        <f t="shared" si="53"/>
        <v>183299</v>
      </c>
      <c r="L869" s="27">
        <f t="shared" si="54"/>
        <v>-0.4</v>
      </c>
      <c r="M869" s="3">
        <v>42.95</v>
      </c>
      <c r="N869" s="29">
        <f t="shared" si="55"/>
        <v>-0.32470199999999999</v>
      </c>
      <c r="O869" s="3">
        <v>-0.92</v>
      </c>
      <c r="P869" s="3" t="str">
        <f ca="1">IF(COUNTIF(股期對照!A:A,持股比率!B869)=2,B869&amp;"-m",IF(COUNTIF(股期對照!A:A,持股比率!B869)=1,B869&amp;"-F",B869))</f>
        <v>永信</v>
      </c>
      <c r="Q869" s="3" t="s">
        <v>4577</v>
      </c>
      <c r="T869" s="1" t="s">
        <v>863</v>
      </c>
      <c r="U869" s="1" t="s">
        <v>2625</v>
      </c>
      <c r="V869" s="1">
        <v>12.77</v>
      </c>
      <c r="W869" s="1">
        <v>0</v>
      </c>
      <c r="X869" s="1">
        <v>0.39</v>
      </c>
      <c r="Y869" s="1">
        <v>18.04</v>
      </c>
      <c r="Z869" s="1">
        <v>68.8</v>
      </c>
      <c r="AA869" s="1">
        <v>869</v>
      </c>
      <c r="AB869" s="1">
        <v>2664229.83</v>
      </c>
      <c r="AC869" s="1">
        <v>-756</v>
      </c>
      <c r="AD869" s="1">
        <v>183299</v>
      </c>
      <c r="AE869" s="1">
        <v>-0.4</v>
      </c>
      <c r="AF869" s="1">
        <v>42.95</v>
      </c>
      <c r="AG869" s="1">
        <v>-0.32470199999999999</v>
      </c>
      <c r="AH869" s="1">
        <v>-0.92</v>
      </c>
      <c r="AI869" s="1" t="s">
        <v>2625</v>
      </c>
      <c r="AJ869" s="1" t="s">
        <v>3527</v>
      </c>
    </row>
    <row r="870" spans="1:36" x14ac:dyDescent="0.25">
      <c r="A870" s="2" t="s">
        <v>864</v>
      </c>
      <c r="B870" s="3" t="s">
        <v>5711</v>
      </c>
      <c r="C870" s="3">
        <v>11.16</v>
      </c>
      <c r="D870" s="3">
        <v>0.05</v>
      </c>
      <c r="E870" s="3">
        <v>2.76</v>
      </c>
      <c r="F870" s="1">
        <f>IF(INDEX(董監!D:D,H870)=0,INDEX(董監!C:C,H870),INDEX(董監!D:D,H870))</f>
        <v>18.14</v>
      </c>
      <c r="G870" s="1">
        <f t="shared" si="52"/>
        <v>67.89</v>
      </c>
      <c r="H870" s="1">
        <f>MATCH(持股比率!A870,董監!A:A,0)</f>
        <v>870</v>
      </c>
      <c r="I870" s="3">
        <v>12065567.890000001</v>
      </c>
      <c r="J870" s="3">
        <v>-4386</v>
      </c>
      <c r="K870" s="28">
        <f t="shared" si="53"/>
        <v>819131</v>
      </c>
      <c r="L870" s="27">
        <f t="shared" si="54"/>
        <v>-0.5</v>
      </c>
      <c r="M870" s="3">
        <v>27.43</v>
      </c>
      <c r="N870" s="29">
        <f t="shared" si="55"/>
        <v>-1.2030798</v>
      </c>
      <c r="O870" s="3">
        <v>-1.4</v>
      </c>
      <c r="P870" s="3" t="str">
        <f ca="1">IF(COUNTIF(股期對照!A:A,持股比率!B870)=2,B870&amp;"-m",IF(COUNTIF(股期對照!A:A,持股比率!B870)=1,B870&amp;"-F",B870))</f>
        <v>神達-F</v>
      </c>
      <c r="Q870" s="3" t="s">
        <v>4790</v>
      </c>
      <c r="T870" s="1" t="s">
        <v>864</v>
      </c>
      <c r="U870" s="1" t="s">
        <v>2626</v>
      </c>
      <c r="V870" s="1">
        <v>11.16</v>
      </c>
      <c r="W870" s="1">
        <v>0.05</v>
      </c>
      <c r="X870" s="1">
        <v>2.76</v>
      </c>
      <c r="Y870" s="1">
        <v>18.14</v>
      </c>
      <c r="Z870" s="1">
        <v>67.89</v>
      </c>
      <c r="AA870" s="1">
        <v>870</v>
      </c>
      <c r="AB870" s="1">
        <v>12065567.890000001</v>
      </c>
      <c r="AC870" s="1">
        <v>-4386</v>
      </c>
      <c r="AD870" s="1">
        <v>819131</v>
      </c>
      <c r="AE870" s="1">
        <v>-0.5</v>
      </c>
      <c r="AF870" s="1">
        <v>27.43</v>
      </c>
      <c r="AG870" s="1">
        <v>-1.2030798</v>
      </c>
      <c r="AH870" s="1">
        <v>-1.4</v>
      </c>
      <c r="AI870" s="1" t="s">
        <v>4441</v>
      </c>
      <c r="AJ870" s="1" t="s">
        <v>3541</v>
      </c>
    </row>
    <row r="871" spans="1:36" x14ac:dyDescent="0.25">
      <c r="A871" s="2" t="s">
        <v>865</v>
      </c>
      <c r="B871" s="3" t="s">
        <v>5712</v>
      </c>
      <c r="C871" s="3">
        <v>9.58</v>
      </c>
      <c r="D871" s="3">
        <v>3.59</v>
      </c>
      <c r="E871" s="3">
        <v>0.23</v>
      </c>
      <c r="F871" s="1">
        <f>IF(INDEX(董監!D:D,H871)=0,INDEX(董監!C:C,H871),INDEX(董監!D:D,H871))</f>
        <v>11.66</v>
      </c>
      <c r="G871" s="1">
        <f t="shared" si="52"/>
        <v>74.94</v>
      </c>
      <c r="H871" s="1">
        <f>MATCH(持股比率!A871,董監!A:A,0)</f>
        <v>871</v>
      </c>
      <c r="I871" s="3">
        <v>3121877.46</v>
      </c>
      <c r="J871" s="3">
        <v>2417</v>
      </c>
      <c r="K871" s="28">
        <f t="shared" si="53"/>
        <v>233953</v>
      </c>
      <c r="L871" s="27">
        <f t="shared" si="54"/>
        <v>1</v>
      </c>
      <c r="M871" s="3">
        <v>57.95</v>
      </c>
      <c r="N871" s="29">
        <f t="shared" si="55"/>
        <v>1.4006514999999999</v>
      </c>
      <c r="O871" s="3">
        <v>26.31</v>
      </c>
      <c r="P871" s="3" t="str">
        <f ca="1">IF(COUNTIF(股期對照!A:A,持股比率!B871)=2,B871&amp;"-m",IF(COUNTIF(股期對照!A:A,持股比率!B871)=1,B871&amp;"-F",B871))</f>
        <v>漢磊</v>
      </c>
      <c r="Q871" s="3" t="s">
        <v>6596</v>
      </c>
      <c r="T871" s="1" t="s">
        <v>865</v>
      </c>
      <c r="U871" s="1" t="s">
        <v>2627</v>
      </c>
      <c r="V871" s="1">
        <v>9.58</v>
      </c>
      <c r="W871" s="1">
        <v>3.59</v>
      </c>
      <c r="X871" s="1">
        <v>0.23</v>
      </c>
      <c r="Y871" s="1">
        <v>11.66</v>
      </c>
      <c r="Z871" s="1">
        <v>74.94</v>
      </c>
      <c r="AA871" s="1">
        <v>871</v>
      </c>
      <c r="AB871" s="1">
        <v>3121877.46</v>
      </c>
      <c r="AC871" s="1">
        <v>2417</v>
      </c>
      <c r="AD871" s="1">
        <v>233953</v>
      </c>
      <c r="AE871" s="1">
        <v>1</v>
      </c>
      <c r="AF871" s="1">
        <v>57.95</v>
      </c>
      <c r="AG871" s="1">
        <v>1.4006514999999999</v>
      </c>
      <c r="AH871" s="1">
        <v>26.31</v>
      </c>
      <c r="AI871" s="1" t="s">
        <v>2627</v>
      </c>
      <c r="AJ871" s="1" t="s">
        <v>3552</v>
      </c>
    </row>
    <row r="872" spans="1:36" x14ac:dyDescent="0.25">
      <c r="A872" s="2" t="s">
        <v>866</v>
      </c>
      <c r="B872" s="3" t="s">
        <v>5713</v>
      </c>
      <c r="C872" s="3">
        <v>12.15</v>
      </c>
      <c r="D872" s="3">
        <v>0.48</v>
      </c>
      <c r="E872" s="3">
        <v>0.15</v>
      </c>
      <c r="F872" s="1">
        <f>IF(INDEX(董監!D:D,H872)=0,INDEX(董監!C:C,H872),INDEX(董監!D:D,H872))</f>
        <v>14.46</v>
      </c>
      <c r="G872" s="1">
        <f t="shared" si="52"/>
        <v>72.759999999999991</v>
      </c>
      <c r="H872" s="1">
        <f>MATCH(持股比率!A872,董監!A:A,0)</f>
        <v>872</v>
      </c>
      <c r="I872" s="3">
        <v>935046.04</v>
      </c>
      <c r="J872" s="3">
        <v>1430</v>
      </c>
      <c r="K872" s="28">
        <f t="shared" si="53"/>
        <v>68034</v>
      </c>
      <c r="L872" s="27">
        <f t="shared" si="54"/>
        <v>2.1</v>
      </c>
      <c r="M872" s="3">
        <v>115.08</v>
      </c>
      <c r="N872" s="29">
        <f t="shared" si="55"/>
        <v>1.6456439999999999</v>
      </c>
      <c r="O872" s="3">
        <v>-13.55</v>
      </c>
      <c r="P872" s="3" t="str">
        <f ca="1">IF(COUNTIF(股期對照!A:A,持股比率!B872)=2,B872&amp;"-m",IF(COUNTIF(股期對照!A:A,持股比率!B872)=1,B872&amp;"-F",B872))</f>
        <v>上緯投控</v>
      </c>
      <c r="Q872" s="3" t="s">
        <v>6566</v>
      </c>
      <c r="T872" s="1" t="s">
        <v>866</v>
      </c>
      <c r="U872" s="1" t="s">
        <v>2628</v>
      </c>
      <c r="V872" s="1">
        <v>12.15</v>
      </c>
      <c r="W872" s="1">
        <v>0.48</v>
      </c>
      <c r="X872" s="1">
        <v>0.15</v>
      </c>
      <c r="Y872" s="1">
        <v>14.46</v>
      </c>
      <c r="Z872" s="1">
        <v>72.759999999999991</v>
      </c>
      <c r="AA872" s="1">
        <v>872</v>
      </c>
      <c r="AB872" s="1">
        <v>935046.04</v>
      </c>
      <c r="AC872" s="1">
        <v>1430</v>
      </c>
      <c r="AD872" s="1">
        <v>68034</v>
      </c>
      <c r="AE872" s="1">
        <v>2.1</v>
      </c>
      <c r="AF872" s="1">
        <v>115.08</v>
      </c>
      <c r="AG872" s="1">
        <v>1.6456439999999999</v>
      </c>
      <c r="AH872" s="1">
        <v>-13.55</v>
      </c>
      <c r="AI872" s="1" t="s">
        <v>2628</v>
      </c>
      <c r="AJ872" s="1" t="s">
        <v>3534</v>
      </c>
    </row>
    <row r="873" spans="1:36" x14ac:dyDescent="0.25">
      <c r="A873" s="2" t="s">
        <v>867</v>
      </c>
      <c r="B873" s="3" t="s">
        <v>5714</v>
      </c>
      <c r="C873" s="3">
        <v>1.7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35.81</v>
      </c>
      <c r="H873" s="1">
        <f>MATCH(持股比率!A873,董監!A:A,0)</f>
        <v>873</v>
      </c>
      <c r="I873" s="3">
        <v>795694.5</v>
      </c>
      <c r="J873" s="3">
        <v>31</v>
      </c>
      <c r="K873" s="28">
        <f t="shared" si="53"/>
        <v>28494</v>
      </c>
      <c r="L873" s="27">
        <f t="shared" si="54"/>
        <v>0.1</v>
      </c>
      <c r="M873" s="3">
        <v>27.1</v>
      </c>
      <c r="N873" s="29">
        <f t="shared" si="55"/>
        <v>8.4010000000000005E-3</v>
      </c>
      <c r="O873" s="3">
        <v>5.93</v>
      </c>
      <c r="P873" s="3" t="str">
        <f ca="1">IF(COUNTIF(股期對照!A:A,持股比率!B873)=2,B873&amp;"-m",IF(COUNTIF(股期對照!A:A,持股比率!B873)=1,B873&amp;"-F",B873))</f>
        <v>鑫聯大投控</v>
      </c>
      <c r="Q873" s="3" t="s">
        <v>6589</v>
      </c>
      <c r="T873" s="1" t="s">
        <v>867</v>
      </c>
      <c r="U873" s="1" t="s">
        <v>2629</v>
      </c>
      <c r="V873" s="1">
        <v>1.7</v>
      </c>
      <c r="W873" s="1">
        <v>0</v>
      </c>
      <c r="X873" s="1">
        <v>0</v>
      </c>
      <c r="Y873" s="1">
        <v>62.49</v>
      </c>
      <c r="Z873" s="1">
        <v>35.81</v>
      </c>
      <c r="AA873" s="1">
        <v>873</v>
      </c>
      <c r="AB873" s="1">
        <v>795694.5</v>
      </c>
      <c r="AC873" s="1">
        <v>31</v>
      </c>
      <c r="AD873" s="1">
        <v>28494</v>
      </c>
      <c r="AE873" s="1">
        <v>0.1</v>
      </c>
      <c r="AF873" s="1">
        <v>27.1</v>
      </c>
      <c r="AG873" s="1">
        <v>8.4010000000000005E-3</v>
      </c>
      <c r="AH873" s="1">
        <v>5.93</v>
      </c>
      <c r="AI873" s="1" t="s">
        <v>2629</v>
      </c>
      <c r="AJ873" s="1" t="s">
        <v>3541</v>
      </c>
    </row>
    <row r="874" spans="1:36" x14ac:dyDescent="0.25">
      <c r="A874" s="2" t="s">
        <v>868</v>
      </c>
      <c r="B874" s="3" t="s">
        <v>5715</v>
      </c>
      <c r="C874" s="3">
        <v>2.7</v>
      </c>
      <c r="D874" s="3">
        <v>0</v>
      </c>
      <c r="E874" s="3">
        <v>0.08</v>
      </c>
      <c r="F874" s="1">
        <f>IF(INDEX(董監!D:D,H874)=0,INDEX(董監!C:C,H874),INDEX(董監!D:D,H874))</f>
        <v>9.48</v>
      </c>
      <c r="G874" s="1">
        <f t="shared" si="52"/>
        <v>87.74</v>
      </c>
      <c r="H874" s="1">
        <f>MATCH(持股比率!A874,董監!A:A,0)</f>
        <v>874</v>
      </c>
      <c r="I874" s="3">
        <v>2072907.21</v>
      </c>
      <c r="J874" s="3">
        <v>2261</v>
      </c>
      <c r="K874" s="28">
        <f t="shared" si="53"/>
        <v>181877</v>
      </c>
      <c r="L874" s="27">
        <f t="shared" si="54"/>
        <v>1.2</v>
      </c>
      <c r="M874" s="3">
        <v>9.9</v>
      </c>
      <c r="N874" s="29">
        <f t="shared" si="55"/>
        <v>0.22383900000000001</v>
      </c>
      <c r="O874" s="3">
        <v>-1.88</v>
      </c>
      <c r="P874" s="3" t="str">
        <f ca="1">IF(COUNTIF(股期對照!A:A,持股比率!B874)=2,B874&amp;"-m",IF(COUNTIF(股期對照!A:A,持股比率!B874)=1,B874&amp;"-F",B874))</f>
        <v>連展投控</v>
      </c>
      <c r="Q874" s="3" t="s">
        <v>6594</v>
      </c>
      <c r="T874" s="1" t="s">
        <v>868</v>
      </c>
      <c r="U874" s="1" t="s">
        <v>2630</v>
      </c>
      <c r="V874" s="1">
        <v>2.7</v>
      </c>
      <c r="W874" s="1">
        <v>0</v>
      </c>
      <c r="X874" s="1">
        <v>0.08</v>
      </c>
      <c r="Y874" s="1">
        <v>9.48</v>
      </c>
      <c r="Z874" s="1">
        <v>87.74</v>
      </c>
      <c r="AA874" s="1">
        <v>874</v>
      </c>
      <c r="AB874" s="1">
        <v>2072907.21</v>
      </c>
      <c r="AC874" s="1">
        <v>2261</v>
      </c>
      <c r="AD874" s="1">
        <v>181877</v>
      </c>
      <c r="AE874" s="1">
        <v>1.2</v>
      </c>
      <c r="AF874" s="1">
        <v>9.9</v>
      </c>
      <c r="AG874" s="1">
        <v>0.22383900000000001</v>
      </c>
      <c r="AH874" s="1">
        <v>-1.88</v>
      </c>
      <c r="AI874" s="1" t="s">
        <v>2630</v>
      </c>
      <c r="AJ874" s="1" t="s">
        <v>3529</v>
      </c>
    </row>
    <row r="875" spans="1:36" x14ac:dyDescent="0.25">
      <c r="A875" s="2" t="s">
        <v>869</v>
      </c>
      <c r="B875" s="3" t="s">
        <v>5716</v>
      </c>
      <c r="C875" s="3">
        <v>77.760000000000005</v>
      </c>
      <c r="D875" s="3">
        <v>1.1499999999999999</v>
      </c>
      <c r="E875" s="3">
        <v>0.04</v>
      </c>
      <c r="F875" s="1">
        <f>IF(INDEX(董監!D:D,H875)=0,INDEX(董監!C:C,H875),INDEX(董監!D:D,H875))</f>
        <v>15.66</v>
      </c>
      <c r="G875" s="1">
        <f t="shared" si="52"/>
        <v>5.3899999999999864</v>
      </c>
      <c r="H875" s="1">
        <f>MATCH(持股比率!A875,董監!A:A,0)</f>
        <v>875</v>
      </c>
      <c r="I875" s="3">
        <v>43794280.32</v>
      </c>
      <c r="J875" s="3">
        <v>7758</v>
      </c>
      <c r="K875" s="28">
        <f t="shared" si="53"/>
        <v>236051</v>
      </c>
      <c r="L875" s="27">
        <f t="shared" si="54"/>
        <v>3.3</v>
      </c>
      <c r="M875" s="3">
        <v>105.46</v>
      </c>
      <c r="N875" s="29">
        <f t="shared" si="55"/>
        <v>8.1815867999999998</v>
      </c>
      <c r="O875" s="3">
        <v>6.76</v>
      </c>
      <c r="P875" s="3" t="str">
        <f ca="1">IF(COUNTIF(股期對照!A:A,持股比率!B875)=2,B875&amp;"-m",IF(COUNTIF(股期對照!A:A,持股比率!B875)=1,B875&amp;"-F",B875))</f>
        <v>日月光投控-F</v>
      </c>
      <c r="Q875" s="3" t="s">
        <v>6713</v>
      </c>
      <c r="T875" s="1" t="s">
        <v>869</v>
      </c>
      <c r="U875" s="1" t="s">
        <v>2631</v>
      </c>
      <c r="V875" s="1">
        <v>77.760000000000005</v>
      </c>
      <c r="W875" s="1">
        <v>1.1499999999999999</v>
      </c>
      <c r="X875" s="1">
        <v>0.04</v>
      </c>
      <c r="Y875" s="1">
        <v>15.66</v>
      </c>
      <c r="Z875" s="1">
        <v>5.3899999999999864</v>
      </c>
      <c r="AA875" s="1">
        <v>875</v>
      </c>
      <c r="AB875" s="1">
        <v>43794280.32</v>
      </c>
      <c r="AC875" s="1">
        <v>7758</v>
      </c>
      <c r="AD875" s="1">
        <v>236051</v>
      </c>
      <c r="AE875" s="1">
        <v>3.3</v>
      </c>
      <c r="AF875" s="1">
        <v>105.46</v>
      </c>
      <c r="AG875" s="1">
        <v>8.1815867999999998</v>
      </c>
      <c r="AH875" s="1">
        <v>6.76</v>
      </c>
      <c r="AI875" s="1" t="s">
        <v>4442</v>
      </c>
      <c r="AJ875" s="1" t="s">
        <v>3549</v>
      </c>
    </row>
    <row r="876" spans="1:36" x14ac:dyDescent="0.25">
      <c r="A876" s="2" t="s">
        <v>870</v>
      </c>
      <c r="B876" s="3" t="s">
        <v>5717</v>
      </c>
      <c r="C876" s="3">
        <v>1.49</v>
      </c>
      <c r="D876" s="3">
        <v>0</v>
      </c>
      <c r="E876" s="3">
        <v>0.62</v>
      </c>
      <c r="F876" s="1">
        <f>IF(INDEX(董監!D:D,H876)=0,INDEX(董監!C:C,H876),INDEX(董監!D:D,H876))</f>
        <v>29.65</v>
      </c>
      <c r="G876" s="1">
        <f t="shared" si="52"/>
        <v>68.240000000000009</v>
      </c>
      <c r="H876" s="1">
        <f>MATCH(持股比率!A876,董監!A:A,0)</f>
        <v>876</v>
      </c>
      <c r="I876" s="3">
        <v>2462421.46</v>
      </c>
      <c r="J876" s="3">
        <v>800</v>
      </c>
      <c r="K876" s="28">
        <f t="shared" si="53"/>
        <v>168036</v>
      </c>
      <c r="L876" s="27">
        <f t="shared" si="54"/>
        <v>0.5</v>
      </c>
      <c r="M876" s="3">
        <v>26.49</v>
      </c>
      <c r="N876" s="29">
        <f t="shared" si="55"/>
        <v>0.21192</v>
      </c>
      <c r="O876" s="3">
        <v>1.61</v>
      </c>
      <c r="P876" s="3" t="str">
        <f ca="1">IF(COUNTIF(股期對照!A:A,持股比率!B876)=2,B876&amp;"-m",IF(COUNTIF(股期對照!A:A,持股比率!B876)=1,B876&amp;"-F",B876))</f>
        <v>永崴投控</v>
      </c>
      <c r="Q876" s="3" t="s">
        <v>4778</v>
      </c>
      <c r="T876" s="1" t="s">
        <v>870</v>
      </c>
      <c r="U876" s="1" t="s">
        <v>2632</v>
      </c>
      <c r="V876" s="1">
        <v>1.49</v>
      </c>
      <c r="W876" s="1">
        <v>0</v>
      </c>
      <c r="X876" s="1">
        <v>0.62</v>
      </c>
      <c r="Y876" s="1">
        <v>29.65</v>
      </c>
      <c r="Z876" s="1">
        <v>68.240000000000009</v>
      </c>
      <c r="AA876" s="1">
        <v>876</v>
      </c>
      <c r="AB876" s="1">
        <v>2462421.46</v>
      </c>
      <c r="AC876" s="1">
        <v>800</v>
      </c>
      <c r="AD876" s="1">
        <v>168036</v>
      </c>
      <c r="AE876" s="1">
        <v>0.5</v>
      </c>
      <c r="AF876" s="1">
        <v>26.49</v>
      </c>
      <c r="AG876" s="1">
        <v>0.21192</v>
      </c>
      <c r="AH876" s="1">
        <v>1.61</v>
      </c>
      <c r="AI876" s="1" t="s">
        <v>2632</v>
      </c>
      <c r="AJ876" s="1" t="s">
        <v>3577</v>
      </c>
    </row>
    <row r="877" spans="1:36" x14ac:dyDescent="0.25">
      <c r="A877" s="2" t="s">
        <v>871</v>
      </c>
      <c r="B877" s="3" t="s">
        <v>5718</v>
      </c>
      <c r="C877" s="3">
        <v>0.38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70.31</v>
      </c>
      <c r="H877" s="1">
        <f>MATCH(持股比率!A877,董監!A:A,0)</f>
        <v>877</v>
      </c>
      <c r="I877" s="3">
        <v>780900</v>
      </c>
      <c r="J877" s="3">
        <v>70</v>
      </c>
      <c r="K877" s="28">
        <f t="shared" si="53"/>
        <v>54905</v>
      </c>
      <c r="L877" s="27">
        <f t="shared" si="54"/>
        <v>0.1</v>
      </c>
      <c r="M877" s="3">
        <v>40.479999999999997</v>
      </c>
      <c r="N877" s="29">
        <f t="shared" si="55"/>
        <v>2.8336E-2</v>
      </c>
      <c r="O877" s="3">
        <v>-9.1199999999999992</v>
      </c>
      <c r="P877" s="3" t="str">
        <f ca="1">IF(COUNTIF(股期對照!A:A,持股比率!B877)=2,B877&amp;"-m",IF(COUNTIF(股期對照!A:A,持股比率!B877)=1,B877&amp;"-F",B877))</f>
        <v>新晶投控</v>
      </c>
      <c r="Q877" s="3" t="s">
        <v>4766</v>
      </c>
      <c r="T877" s="1" t="s">
        <v>871</v>
      </c>
      <c r="U877" s="1" t="s">
        <v>2633</v>
      </c>
      <c r="V877" s="1">
        <v>0.38</v>
      </c>
      <c r="W877" s="1">
        <v>0</v>
      </c>
      <c r="X877" s="1">
        <v>0</v>
      </c>
      <c r="Y877" s="1">
        <v>29.31</v>
      </c>
      <c r="Z877" s="1">
        <v>70.31</v>
      </c>
      <c r="AA877" s="1">
        <v>877</v>
      </c>
      <c r="AB877" s="1">
        <v>780900</v>
      </c>
      <c r="AC877" s="1">
        <v>70</v>
      </c>
      <c r="AD877" s="1">
        <v>54905</v>
      </c>
      <c r="AE877" s="1">
        <v>0.1</v>
      </c>
      <c r="AF877" s="1">
        <v>40.479999999999997</v>
      </c>
      <c r="AG877" s="1">
        <v>2.8336E-2</v>
      </c>
      <c r="AH877" s="1">
        <v>-9.1199999999999992</v>
      </c>
      <c r="AI877" s="1" t="s">
        <v>2633</v>
      </c>
      <c r="AJ877" s="1" t="s">
        <v>3564</v>
      </c>
    </row>
    <row r="878" spans="1:36" x14ac:dyDescent="0.25">
      <c r="A878" s="2" t="s">
        <v>872</v>
      </c>
      <c r="B878" s="3" t="s">
        <v>5719</v>
      </c>
      <c r="C878" s="3">
        <v>19.73</v>
      </c>
      <c r="D878" s="3">
        <v>0</v>
      </c>
      <c r="E878" s="3">
        <v>0</v>
      </c>
      <c r="F878" s="1">
        <f>IF(INDEX(董監!D:D,H878)=0,INDEX(董監!C:C,H878),INDEX(董監!D:D,H878))</f>
        <v>6.45</v>
      </c>
      <c r="G878" s="1">
        <f t="shared" si="52"/>
        <v>73.819999999999993</v>
      </c>
      <c r="H878" s="1">
        <f>MATCH(持股比率!A878,董監!A:A,0)</f>
        <v>878</v>
      </c>
      <c r="I878" s="3">
        <v>6859527.0999999996</v>
      </c>
      <c r="J878" s="3">
        <v>10752</v>
      </c>
      <c r="K878" s="28">
        <f t="shared" si="53"/>
        <v>506370</v>
      </c>
      <c r="L878" s="27">
        <f t="shared" si="54"/>
        <v>2.1</v>
      </c>
      <c r="M878" s="3">
        <v>68.45</v>
      </c>
      <c r="N878" s="29">
        <f t="shared" si="55"/>
        <v>7.3597440000000001</v>
      </c>
      <c r="O878" s="3">
        <v>6.74</v>
      </c>
      <c r="P878" s="3" t="str">
        <f ca="1">IF(COUNTIF(股期對照!A:A,持股比率!B878)=2,B878&amp;"-m",IF(COUNTIF(股期對照!A:A,持股比率!B878)=1,B878&amp;"-F",B878))</f>
        <v>富采-F</v>
      </c>
      <c r="Q878" s="3" t="s">
        <v>4756</v>
      </c>
      <c r="T878" s="1" t="s">
        <v>872</v>
      </c>
      <c r="U878" s="1" t="s">
        <v>2634</v>
      </c>
      <c r="V878" s="1">
        <v>19.73</v>
      </c>
      <c r="W878" s="1">
        <v>0</v>
      </c>
      <c r="X878" s="1">
        <v>0</v>
      </c>
      <c r="Y878" s="1">
        <v>6.45</v>
      </c>
      <c r="Z878" s="1">
        <v>73.819999999999993</v>
      </c>
      <c r="AA878" s="1">
        <v>878</v>
      </c>
      <c r="AB878" s="1">
        <v>6859527.0999999996</v>
      </c>
      <c r="AC878" s="1">
        <v>10752</v>
      </c>
      <c r="AD878" s="1">
        <v>506370</v>
      </c>
      <c r="AE878" s="1">
        <v>2.1</v>
      </c>
      <c r="AF878" s="1">
        <v>68.45</v>
      </c>
      <c r="AG878" s="1">
        <v>7.3597440000000001</v>
      </c>
      <c r="AH878" s="1">
        <v>6.74</v>
      </c>
      <c r="AI878" s="1" t="s">
        <v>4443</v>
      </c>
      <c r="AJ878" s="1" t="s">
        <v>3542</v>
      </c>
    </row>
    <row r="879" spans="1:36" x14ac:dyDescent="0.25">
      <c r="A879" s="2" t="s">
        <v>873</v>
      </c>
      <c r="B879" s="3" t="s">
        <v>5720</v>
      </c>
      <c r="C879" s="3">
        <v>1.32</v>
      </c>
      <c r="D879" s="3">
        <v>0.01</v>
      </c>
      <c r="E879" s="3">
        <v>0</v>
      </c>
      <c r="F879" s="1">
        <f>IF(INDEX(董監!D:D,H879)=0,INDEX(董監!C:C,H879),INDEX(董監!D:D,H879))</f>
        <v>26.13</v>
      </c>
      <c r="G879" s="1">
        <f t="shared" si="52"/>
        <v>72.539999999999992</v>
      </c>
      <c r="H879" s="1">
        <f>MATCH(持股比率!A879,董監!A:A,0)</f>
        <v>879</v>
      </c>
      <c r="I879" s="3">
        <v>423734.43</v>
      </c>
      <c r="J879" s="3">
        <v>59</v>
      </c>
      <c r="K879" s="28">
        <f t="shared" si="53"/>
        <v>30738</v>
      </c>
      <c r="L879" s="27">
        <f t="shared" si="54"/>
        <v>0.2</v>
      </c>
      <c r="M879" s="3">
        <v>23.78</v>
      </c>
      <c r="N879" s="29">
        <f t="shared" si="55"/>
        <v>1.40302E-2</v>
      </c>
      <c r="O879" s="3">
        <v>3.57</v>
      </c>
      <c r="P879" s="3" t="str">
        <f ca="1">IF(COUNTIF(股期對照!A:A,持股比率!B879)=2,B879&amp;"-m",IF(COUNTIF(股期對照!A:A,持股比率!B879)=1,B879&amp;"-F",B879))</f>
        <v>永日</v>
      </c>
      <c r="Q879" s="3" t="s">
        <v>6565</v>
      </c>
      <c r="T879" s="1" t="s">
        <v>873</v>
      </c>
      <c r="U879" s="1" t="s">
        <v>2635</v>
      </c>
      <c r="V879" s="1">
        <v>1.32</v>
      </c>
      <c r="W879" s="1">
        <v>0.01</v>
      </c>
      <c r="X879" s="1">
        <v>0</v>
      </c>
      <c r="Y879" s="1">
        <v>26.13</v>
      </c>
      <c r="Z879" s="1">
        <v>72.539999999999992</v>
      </c>
      <c r="AA879" s="1">
        <v>879</v>
      </c>
      <c r="AB879" s="1">
        <v>423734.43</v>
      </c>
      <c r="AC879" s="1">
        <v>59</v>
      </c>
      <c r="AD879" s="1">
        <v>30738</v>
      </c>
      <c r="AE879" s="1">
        <v>0.2</v>
      </c>
      <c r="AF879" s="1">
        <v>23.78</v>
      </c>
      <c r="AG879" s="1">
        <v>1.40302E-2</v>
      </c>
      <c r="AH879" s="1">
        <v>3.57</v>
      </c>
      <c r="AI879" s="1" t="s">
        <v>2635</v>
      </c>
      <c r="AJ879" s="1" t="s">
        <v>3527</v>
      </c>
    </row>
    <row r="880" spans="1:36" x14ac:dyDescent="0.25">
      <c r="A880" s="2" t="s">
        <v>874</v>
      </c>
      <c r="B880" s="3" t="s">
        <v>5721</v>
      </c>
      <c r="C880" s="3">
        <v>6.09</v>
      </c>
      <c r="D880" s="3">
        <v>0</v>
      </c>
      <c r="E880" s="3">
        <v>0.3</v>
      </c>
      <c r="F880" s="1">
        <f>IF(INDEX(董監!D:D,H880)=0,INDEX(董監!C:C,H880),INDEX(董監!D:D,H880))</f>
        <v>11.47</v>
      </c>
      <c r="G880" s="1">
        <f t="shared" si="52"/>
        <v>82.14</v>
      </c>
      <c r="H880" s="1">
        <f>MATCH(持股比率!A880,董監!A:A,0)</f>
        <v>880</v>
      </c>
      <c r="I880" s="3">
        <v>1411489.7</v>
      </c>
      <c r="J880" s="3">
        <v>-307</v>
      </c>
      <c r="K880" s="28">
        <f t="shared" si="53"/>
        <v>115940</v>
      </c>
      <c r="L880" s="27">
        <f t="shared" si="54"/>
        <v>-0.3</v>
      </c>
      <c r="M880" s="3">
        <v>56.75</v>
      </c>
      <c r="N880" s="29">
        <f t="shared" si="55"/>
        <v>-0.1742225</v>
      </c>
      <c r="O880" s="3">
        <v>-0.34</v>
      </c>
      <c r="P880" s="3" t="str">
        <f ca="1">IF(COUNTIF(股期對照!A:A,持股比率!B880)=2,B880&amp;"-m",IF(COUNTIF(股期對照!A:A,持股比率!B880)=1,B880&amp;"-F",B880))</f>
        <v>佳醫</v>
      </c>
      <c r="Q880" s="3" t="s">
        <v>6559</v>
      </c>
      <c r="T880" s="1" t="s">
        <v>874</v>
      </c>
      <c r="U880" s="1" t="s">
        <v>2636</v>
      </c>
      <c r="V880" s="1">
        <v>6.09</v>
      </c>
      <c r="W880" s="1">
        <v>0</v>
      </c>
      <c r="X880" s="1">
        <v>0.3</v>
      </c>
      <c r="Y880" s="1">
        <v>11.47</v>
      </c>
      <c r="Z880" s="1">
        <v>82.14</v>
      </c>
      <c r="AA880" s="1">
        <v>880</v>
      </c>
      <c r="AB880" s="1">
        <v>1411489.7</v>
      </c>
      <c r="AC880" s="1">
        <v>-307</v>
      </c>
      <c r="AD880" s="1">
        <v>115940</v>
      </c>
      <c r="AE880" s="1">
        <v>-0.3</v>
      </c>
      <c r="AF880" s="1">
        <v>56.75</v>
      </c>
      <c r="AG880" s="1">
        <v>-0.1742225</v>
      </c>
      <c r="AH880" s="1">
        <v>-0.34</v>
      </c>
      <c r="AI880" s="1" t="s">
        <v>2636</v>
      </c>
      <c r="AJ880" s="1" t="s">
        <v>3527</v>
      </c>
    </row>
    <row r="881" spans="1:36" x14ac:dyDescent="0.25">
      <c r="A881" s="2" t="s">
        <v>875</v>
      </c>
      <c r="B881" s="3" t="s">
        <v>5722</v>
      </c>
      <c r="C881" s="3">
        <v>12.2</v>
      </c>
      <c r="D881" s="3">
        <v>3.66</v>
      </c>
      <c r="E881" s="3">
        <v>0.64</v>
      </c>
      <c r="F881" s="1">
        <f>IF(INDEX(董監!D:D,H881)=0,INDEX(董監!C:C,H881),INDEX(董監!D:D,H881))</f>
        <v>11.69</v>
      </c>
      <c r="G881" s="1">
        <f t="shared" si="52"/>
        <v>71.81</v>
      </c>
      <c r="H881" s="1">
        <f>MATCH(持股比率!A881,董監!A:A,0)</f>
        <v>881</v>
      </c>
      <c r="I881" s="3">
        <v>2486499.59</v>
      </c>
      <c r="J881" s="3">
        <v>477</v>
      </c>
      <c r="K881" s="28">
        <f t="shared" si="53"/>
        <v>178556</v>
      </c>
      <c r="L881" s="27">
        <f t="shared" si="54"/>
        <v>0.3</v>
      </c>
      <c r="M881" s="3">
        <v>85.02</v>
      </c>
      <c r="N881" s="29">
        <f t="shared" si="55"/>
        <v>0.4055454</v>
      </c>
      <c r="O881" s="3">
        <v>-2.59</v>
      </c>
      <c r="P881" s="3" t="str">
        <f ca="1">IF(COUNTIF(股期對照!A:A,持股比率!B881)=2,B881&amp;"-m",IF(COUNTIF(股期對照!A:A,持股比率!B881)=1,B881&amp;"-F",B881))</f>
        <v>東洋</v>
      </c>
      <c r="Q881" s="3" t="s">
        <v>6559</v>
      </c>
      <c r="T881" s="1" t="s">
        <v>875</v>
      </c>
      <c r="U881" s="1" t="s">
        <v>2637</v>
      </c>
      <c r="V881" s="1">
        <v>12.2</v>
      </c>
      <c r="W881" s="1">
        <v>3.66</v>
      </c>
      <c r="X881" s="1">
        <v>0.64</v>
      </c>
      <c r="Y881" s="1">
        <v>11.69</v>
      </c>
      <c r="Z881" s="1">
        <v>71.81</v>
      </c>
      <c r="AA881" s="1">
        <v>881</v>
      </c>
      <c r="AB881" s="1">
        <v>2486499.59</v>
      </c>
      <c r="AC881" s="1">
        <v>477</v>
      </c>
      <c r="AD881" s="1">
        <v>178556</v>
      </c>
      <c r="AE881" s="1">
        <v>0.3</v>
      </c>
      <c r="AF881" s="1">
        <v>85.02</v>
      </c>
      <c r="AG881" s="1">
        <v>0.4055454</v>
      </c>
      <c r="AH881" s="1">
        <v>-2.59</v>
      </c>
      <c r="AI881" s="1" t="s">
        <v>2637</v>
      </c>
      <c r="AJ881" s="1" t="s">
        <v>3527</v>
      </c>
    </row>
    <row r="882" spans="1:36" x14ac:dyDescent="0.25">
      <c r="A882" s="2" t="s">
        <v>876</v>
      </c>
      <c r="B882" s="3" t="s">
        <v>5723</v>
      </c>
      <c r="C882" s="3">
        <v>1.56</v>
      </c>
      <c r="D882" s="3">
        <v>0</v>
      </c>
      <c r="E882" s="3">
        <v>0.04</v>
      </c>
      <c r="F882" s="1">
        <f>IF(INDEX(董監!D:D,H882)=0,INDEX(董監!C:C,H882),INDEX(董監!D:D,H882))</f>
        <v>27.85</v>
      </c>
      <c r="G882" s="1">
        <f t="shared" si="52"/>
        <v>70.55</v>
      </c>
      <c r="H882" s="1">
        <f>MATCH(持股比率!A882,董監!A:A,0)</f>
        <v>882</v>
      </c>
      <c r="I882" s="3">
        <v>1009115.57</v>
      </c>
      <c r="J882" s="3">
        <v>-388</v>
      </c>
      <c r="K882" s="28">
        <f t="shared" si="53"/>
        <v>71193</v>
      </c>
      <c r="L882" s="27">
        <f t="shared" si="54"/>
        <v>-0.5</v>
      </c>
      <c r="M882" s="3">
        <v>39.869999999999997</v>
      </c>
      <c r="N882" s="29">
        <f t="shared" si="55"/>
        <v>-0.15469559999999999</v>
      </c>
      <c r="O882" s="3">
        <v>35.450000000000003</v>
      </c>
      <c r="P882" s="3" t="str">
        <f ca="1">IF(COUNTIF(股期對照!A:A,持股比率!B882)=2,B882&amp;"-m",IF(COUNTIF(股期對照!A:A,持股比率!B882)=1,B882&amp;"-F",B882))</f>
        <v>雃博</v>
      </c>
      <c r="Q882" s="3" t="s">
        <v>4577</v>
      </c>
      <c r="T882" s="1" t="s">
        <v>876</v>
      </c>
      <c r="U882" s="1" t="s">
        <v>2638</v>
      </c>
      <c r="V882" s="1">
        <v>1.56</v>
      </c>
      <c r="W882" s="1">
        <v>0</v>
      </c>
      <c r="X882" s="1">
        <v>0.04</v>
      </c>
      <c r="Y882" s="1">
        <v>27.85</v>
      </c>
      <c r="Z882" s="1">
        <v>70.55</v>
      </c>
      <c r="AA882" s="1">
        <v>882</v>
      </c>
      <c r="AB882" s="1">
        <v>1009115.57</v>
      </c>
      <c r="AC882" s="1">
        <v>-388</v>
      </c>
      <c r="AD882" s="1">
        <v>71193</v>
      </c>
      <c r="AE882" s="1">
        <v>-0.5</v>
      </c>
      <c r="AF882" s="1">
        <v>39.869999999999997</v>
      </c>
      <c r="AG882" s="1">
        <v>-0.15469559999999999</v>
      </c>
      <c r="AH882" s="1">
        <v>35.450000000000003</v>
      </c>
      <c r="AI882" s="1" t="s">
        <v>2638</v>
      </c>
      <c r="AJ882" s="1" t="s">
        <v>3527</v>
      </c>
    </row>
    <row r="883" spans="1:36" x14ac:dyDescent="0.25">
      <c r="A883" s="2" t="s">
        <v>877</v>
      </c>
      <c r="B883" s="3" t="s">
        <v>5724</v>
      </c>
      <c r="C883" s="3">
        <v>38.94</v>
      </c>
      <c r="D883" s="3">
        <v>0.6</v>
      </c>
      <c r="E883" s="3">
        <v>0</v>
      </c>
      <c r="F883" s="1">
        <f>IF(INDEX(董監!D:D,H883)=0,INDEX(董監!C:C,H883),INDEX(董監!D:D,H883))</f>
        <v>11.44</v>
      </c>
      <c r="G883" s="1">
        <f t="shared" si="52"/>
        <v>49.02</v>
      </c>
      <c r="H883" s="1">
        <f>MATCH(持股比率!A883,董監!A:A,0)</f>
        <v>883</v>
      </c>
      <c r="I883" s="3">
        <v>692983.36</v>
      </c>
      <c r="J883" s="3">
        <v>-271</v>
      </c>
      <c r="K883" s="28">
        <f t="shared" si="53"/>
        <v>33970</v>
      </c>
      <c r="L883" s="27">
        <f t="shared" si="54"/>
        <v>-0.8</v>
      </c>
      <c r="M883" s="3">
        <v>112.85</v>
      </c>
      <c r="N883" s="29">
        <f t="shared" si="55"/>
        <v>-0.30582349999999997</v>
      </c>
      <c r="O883" s="3">
        <v>3.1</v>
      </c>
      <c r="P883" s="3" t="str">
        <f ca="1">IF(COUNTIF(股期對照!A:A,持股比率!B883)=2,B883&amp;"-m",IF(COUNTIF(股期對照!A:A,持股比率!B883)=1,B883&amp;"-F",B883))</f>
        <v>邦特</v>
      </c>
      <c r="Q883" s="3" t="s">
        <v>6561</v>
      </c>
      <c r="T883" s="1" t="s">
        <v>877</v>
      </c>
      <c r="U883" s="1" t="s">
        <v>2639</v>
      </c>
      <c r="V883" s="1">
        <v>38.94</v>
      </c>
      <c r="W883" s="1">
        <v>0.6</v>
      </c>
      <c r="X883" s="1">
        <v>0</v>
      </c>
      <c r="Y883" s="1">
        <v>11.44</v>
      </c>
      <c r="Z883" s="1">
        <v>49.02</v>
      </c>
      <c r="AA883" s="1">
        <v>883</v>
      </c>
      <c r="AB883" s="1">
        <v>692983.36</v>
      </c>
      <c r="AC883" s="1">
        <v>-271</v>
      </c>
      <c r="AD883" s="1">
        <v>33970</v>
      </c>
      <c r="AE883" s="1">
        <v>-0.8</v>
      </c>
      <c r="AF883" s="1">
        <v>112.85</v>
      </c>
      <c r="AG883" s="1">
        <v>-0.30582349999999997</v>
      </c>
      <c r="AH883" s="1">
        <v>3.1</v>
      </c>
      <c r="AI883" s="1" t="s">
        <v>2639</v>
      </c>
      <c r="AJ883" s="1" t="s">
        <v>3527</v>
      </c>
    </row>
    <row r="884" spans="1:36" x14ac:dyDescent="0.25">
      <c r="A884" s="2" t="s">
        <v>878</v>
      </c>
      <c r="B884" s="3" t="s">
        <v>4824</v>
      </c>
      <c r="C884" s="3">
        <v>0.84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81.23</v>
      </c>
      <c r="H884" s="1">
        <f>MATCH(持股比率!A884,董監!A:A,0)</f>
        <v>884</v>
      </c>
      <c r="I884" s="3">
        <v>1986188.79</v>
      </c>
      <c r="J884" s="3">
        <v>176</v>
      </c>
      <c r="K884" s="28">
        <f t="shared" si="53"/>
        <v>161338</v>
      </c>
      <c r="L884" s="27">
        <f t="shared" si="54"/>
        <v>0.1</v>
      </c>
      <c r="M884" s="3">
        <v>25.5</v>
      </c>
      <c r="N884" s="29">
        <f t="shared" si="55"/>
        <v>4.4880000000000003E-2</v>
      </c>
      <c r="O884" s="3">
        <v>0.19</v>
      </c>
      <c r="P884" s="3" t="str">
        <f ca="1">IF(COUNTIF(股期對照!A:A,持股比率!B884)=2,B884&amp;"-m",IF(COUNTIF(股期對照!A:A,持股比率!B884)=1,B884&amp;"-F",B884))</f>
        <v>懷特</v>
      </c>
      <c r="Q884" s="3" t="s">
        <v>6561</v>
      </c>
      <c r="T884" s="1" t="s">
        <v>878</v>
      </c>
      <c r="U884" s="1" t="s">
        <v>2640</v>
      </c>
      <c r="V884" s="1">
        <v>0.84</v>
      </c>
      <c r="W884" s="1">
        <v>7.0000000000000007E-2</v>
      </c>
      <c r="X884" s="1">
        <v>0</v>
      </c>
      <c r="Y884" s="1">
        <v>17.86</v>
      </c>
      <c r="Z884" s="1">
        <v>81.23</v>
      </c>
      <c r="AA884" s="1">
        <v>884</v>
      </c>
      <c r="AB884" s="1">
        <v>1986188.79</v>
      </c>
      <c r="AC884" s="1">
        <v>176</v>
      </c>
      <c r="AD884" s="1">
        <v>161338</v>
      </c>
      <c r="AE884" s="1">
        <v>0.1</v>
      </c>
      <c r="AF884" s="1">
        <v>25.5</v>
      </c>
      <c r="AG884" s="1">
        <v>4.4880000000000003E-2</v>
      </c>
      <c r="AH884" s="1">
        <v>0.19</v>
      </c>
      <c r="AI884" s="1" t="s">
        <v>2640</v>
      </c>
      <c r="AJ884" s="1" t="s">
        <v>3527</v>
      </c>
    </row>
    <row r="885" spans="1:36" x14ac:dyDescent="0.25">
      <c r="A885" s="2" t="s">
        <v>879</v>
      </c>
      <c r="B885" s="3" t="s">
        <v>5725</v>
      </c>
      <c r="C885" s="3">
        <v>7.0000000000000007E-2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96.44</v>
      </c>
      <c r="H885" s="1">
        <f>MATCH(持股比率!A885,董監!A:A,0)</f>
        <v>885</v>
      </c>
      <c r="I885" s="3">
        <v>889366.81</v>
      </c>
      <c r="J885" s="3">
        <v>12</v>
      </c>
      <c r="K885" s="28">
        <f t="shared" si="53"/>
        <v>85771</v>
      </c>
      <c r="L885" s="27">
        <f t="shared" si="54"/>
        <v>0</v>
      </c>
      <c r="M885" s="3">
        <v>14.96</v>
      </c>
      <c r="N885" s="29">
        <f t="shared" si="55"/>
        <v>1.7952000000000001E-3</v>
      </c>
      <c r="O885" s="3">
        <v>-8.41</v>
      </c>
      <c r="P885" s="3" t="str">
        <f ca="1">IF(COUNTIF(股期對照!A:A,持股比率!B885)=2,B885&amp;"-m",IF(COUNTIF(股期對照!A:A,持股比率!B885)=1,B885&amp;"-F",B885))</f>
        <v>加捷生醫</v>
      </c>
      <c r="Q885" s="3" t="s">
        <v>6559</v>
      </c>
      <c r="T885" s="1" t="s">
        <v>879</v>
      </c>
      <c r="U885" s="1" t="s">
        <v>2641</v>
      </c>
      <c r="V885" s="1">
        <v>7.0000000000000007E-2</v>
      </c>
      <c r="W885" s="1">
        <v>0</v>
      </c>
      <c r="X885" s="1">
        <v>0.19</v>
      </c>
      <c r="Y885" s="1">
        <v>3.3</v>
      </c>
      <c r="Z885" s="1">
        <v>96.44</v>
      </c>
      <c r="AA885" s="1">
        <v>885</v>
      </c>
      <c r="AB885" s="1">
        <v>889366.81</v>
      </c>
      <c r="AC885" s="1">
        <v>12</v>
      </c>
      <c r="AD885" s="1">
        <v>85771</v>
      </c>
      <c r="AE885" s="1">
        <v>0</v>
      </c>
      <c r="AF885" s="1">
        <v>14.96</v>
      </c>
      <c r="AG885" s="1">
        <v>1.7952000000000001E-3</v>
      </c>
      <c r="AH885" s="1">
        <v>-8.41</v>
      </c>
      <c r="AI885" s="1" t="s">
        <v>2641</v>
      </c>
      <c r="AJ885" s="1" t="s">
        <v>3527</v>
      </c>
    </row>
    <row r="886" spans="1:36" x14ac:dyDescent="0.25">
      <c r="A886" s="2" t="s">
        <v>880</v>
      </c>
      <c r="B886" s="3" t="s">
        <v>5726</v>
      </c>
      <c r="C886" s="3">
        <v>1.46</v>
      </c>
      <c r="D886" s="3">
        <v>0</v>
      </c>
      <c r="E886" s="3">
        <v>0</v>
      </c>
      <c r="F886" s="1">
        <f>IF(INDEX(董監!D:D,H886)=0,INDEX(董監!C:C,H886),INDEX(董監!D:D,H886))</f>
        <v>14.58</v>
      </c>
      <c r="G886" s="1">
        <f t="shared" si="52"/>
        <v>83.960000000000008</v>
      </c>
      <c r="H886" s="1">
        <f>MATCH(持股比率!A886,董監!A:A,0)</f>
        <v>886</v>
      </c>
      <c r="I886" s="3">
        <v>569829.85</v>
      </c>
      <c r="J886" s="3">
        <v>4</v>
      </c>
      <c r="K886" s="28">
        <f t="shared" si="53"/>
        <v>47843</v>
      </c>
      <c r="L886" s="27">
        <f t="shared" si="54"/>
        <v>0</v>
      </c>
      <c r="M886" s="3">
        <v>22.9</v>
      </c>
      <c r="N886" s="29">
        <f t="shared" si="55"/>
        <v>9.1599999999999993E-4</v>
      </c>
      <c r="O886" s="3">
        <v>0.43</v>
      </c>
      <c r="P886" s="3" t="str">
        <f ca="1">IF(COUNTIF(股期對照!A:A,持股比率!B886)=2,B886&amp;"-m",IF(COUNTIF(股期對照!A:A,持股比率!B886)=1,B886&amp;"-F",B886))</f>
        <v>濟生</v>
      </c>
      <c r="Q886" s="3" t="s">
        <v>4577</v>
      </c>
      <c r="T886" s="1" t="s">
        <v>880</v>
      </c>
      <c r="U886" s="1" t="s">
        <v>2642</v>
      </c>
      <c r="V886" s="1">
        <v>1.46</v>
      </c>
      <c r="W886" s="1">
        <v>0</v>
      </c>
      <c r="X886" s="1">
        <v>0</v>
      </c>
      <c r="Y886" s="1">
        <v>14.58</v>
      </c>
      <c r="Z886" s="1">
        <v>83.960000000000008</v>
      </c>
      <c r="AA886" s="1">
        <v>886</v>
      </c>
      <c r="AB886" s="1">
        <v>569829.85</v>
      </c>
      <c r="AC886" s="1">
        <v>4</v>
      </c>
      <c r="AD886" s="1">
        <v>47843</v>
      </c>
      <c r="AE886" s="1">
        <v>0</v>
      </c>
      <c r="AF886" s="1">
        <v>22.9</v>
      </c>
      <c r="AG886" s="1">
        <v>9.1599999999999993E-4</v>
      </c>
      <c r="AH886" s="1">
        <v>0.43</v>
      </c>
      <c r="AI886" s="1" t="s">
        <v>2642</v>
      </c>
      <c r="AJ886" s="1" t="s">
        <v>3527</v>
      </c>
    </row>
    <row r="887" spans="1:36" x14ac:dyDescent="0.25">
      <c r="A887" s="2" t="s">
        <v>881</v>
      </c>
      <c r="B887" s="3" t="s">
        <v>5727</v>
      </c>
      <c r="C887" s="3">
        <v>0.3</v>
      </c>
      <c r="D887" s="3">
        <v>0</v>
      </c>
      <c r="E887" s="3">
        <v>0.06</v>
      </c>
      <c r="F887" s="1">
        <f>IF(INDEX(董監!D:D,H887)=0,INDEX(董監!C:C,H887),INDEX(董監!D:D,H887))</f>
        <v>23.87</v>
      </c>
      <c r="G887" s="1">
        <f t="shared" si="52"/>
        <v>75.77</v>
      </c>
      <c r="H887" s="1">
        <f>MATCH(持股比率!A887,董監!A:A,0)</f>
        <v>887</v>
      </c>
      <c r="I887" s="3">
        <v>2111381.37</v>
      </c>
      <c r="J887" s="3">
        <v>-29</v>
      </c>
      <c r="K887" s="28">
        <f t="shared" si="53"/>
        <v>159979</v>
      </c>
      <c r="L887" s="27">
        <f t="shared" si="54"/>
        <v>0</v>
      </c>
      <c r="M887" s="3">
        <v>13.3</v>
      </c>
      <c r="N887" s="29">
        <f t="shared" si="55"/>
        <v>-3.8570000000000006E-3</v>
      </c>
      <c r="O887" s="3">
        <v>3.77</v>
      </c>
      <c r="P887" s="3" t="str">
        <f ca="1">IF(COUNTIF(股期對照!A:A,持股比率!B887)=2,B887&amp;"-m",IF(COUNTIF(股期對照!A:A,持股比率!B887)=1,B887&amp;"-F",B887))</f>
        <v>聯上</v>
      </c>
      <c r="Q887" s="3" t="s">
        <v>4774</v>
      </c>
      <c r="T887" s="1" t="s">
        <v>881</v>
      </c>
      <c r="U887" s="1" t="s">
        <v>2643</v>
      </c>
      <c r="V887" s="1">
        <v>0.3</v>
      </c>
      <c r="W887" s="1">
        <v>0</v>
      </c>
      <c r="X887" s="1">
        <v>0.06</v>
      </c>
      <c r="Y887" s="1">
        <v>23.87</v>
      </c>
      <c r="Z887" s="1">
        <v>75.77</v>
      </c>
      <c r="AA887" s="1">
        <v>887</v>
      </c>
      <c r="AB887" s="1">
        <v>2111381.37</v>
      </c>
      <c r="AC887" s="1">
        <v>-29</v>
      </c>
      <c r="AD887" s="1">
        <v>159979</v>
      </c>
      <c r="AE887" s="1">
        <v>0</v>
      </c>
      <c r="AF887" s="1">
        <v>13.3</v>
      </c>
      <c r="AG887" s="1">
        <v>-3.8570000000000006E-3</v>
      </c>
      <c r="AH887" s="1">
        <v>3.77</v>
      </c>
      <c r="AI887" s="1" t="s">
        <v>2643</v>
      </c>
      <c r="AJ887" s="1" t="s">
        <v>3519</v>
      </c>
    </row>
    <row r="888" spans="1:36" x14ac:dyDescent="0.25">
      <c r="A888" s="2" t="s">
        <v>882</v>
      </c>
      <c r="B888" s="3" t="s">
        <v>5728</v>
      </c>
      <c r="C888" s="3">
        <v>1.52</v>
      </c>
      <c r="D888" s="3">
        <v>0.01</v>
      </c>
      <c r="E888" s="3">
        <v>0.02</v>
      </c>
      <c r="F888" s="1">
        <f>IF(INDEX(董監!D:D,H888)=0,INDEX(董監!C:C,H888),INDEX(董監!D:D,H888))</f>
        <v>11.69</v>
      </c>
      <c r="G888" s="1">
        <f t="shared" si="52"/>
        <v>86.76</v>
      </c>
      <c r="H888" s="1">
        <f>MATCH(持股比率!A888,董監!A:A,0)</f>
        <v>888</v>
      </c>
      <c r="I888" s="3">
        <v>2808182.89</v>
      </c>
      <c r="J888" s="3">
        <v>-1690</v>
      </c>
      <c r="K888" s="28">
        <f t="shared" si="53"/>
        <v>243638</v>
      </c>
      <c r="L888" s="27">
        <f t="shared" si="54"/>
        <v>-0.7</v>
      </c>
      <c r="M888" s="3">
        <v>24.8</v>
      </c>
      <c r="N888" s="29">
        <f t="shared" si="55"/>
        <v>-0.41911999999999999</v>
      </c>
      <c r="O888" s="3">
        <v>0.2</v>
      </c>
      <c r="P888" s="3" t="str">
        <f ca="1">IF(COUNTIF(股期對照!A:A,持股比率!B888)=2,B888&amp;"-m",IF(COUNTIF(股期對照!A:A,持股比率!B888)=1,B888&amp;"-F",B888))</f>
        <v>健喬</v>
      </c>
      <c r="Q888" s="3" t="s">
        <v>4577</v>
      </c>
      <c r="T888" s="1" t="s">
        <v>882</v>
      </c>
      <c r="U888" s="1" t="s">
        <v>2644</v>
      </c>
      <c r="V888" s="1">
        <v>1.52</v>
      </c>
      <c r="W888" s="1">
        <v>0.01</v>
      </c>
      <c r="X888" s="1">
        <v>0.02</v>
      </c>
      <c r="Y888" s="1">
        <v>11.69</v>
      </c>
      <c r="Z888" s="1">
        <v>86.76</v>
      </c>
      <c r="AA888" s="1">
        <v>888</v>
      </c>
      <c r="AB888" s="1">
        <v>2808182.89</v>
      </c>
      <c r="AC888" s="1">
        <v>-1690</v>
      </c>
      <c r="AD888" s="1">
        <v>243638</v>
      </c>
      <c r="AE888" s="1">
        <v>-0.7</v>
      </c>
      <c r="AF888" s="1">
        <v>24.8</v>
      </c>
      <c r="AG888" s="1">
        <v>-0.41911999999999999</v>
      </c>
      <c r="AH888" s="1">
        <v>0.2</v>
      </c>
      <c r="AI888" s="1" t="s">
        <v>2644</v>
      </c>
      <c r="AJ888" s="1" t="s">
        <v>3527</v>
      </c>
    </row>
    <row r="889" spans="1:36" x14ac:dyDescent="0.25">
      <c r="A889" s="2" t="s">
        <v>883</v>
      </c>
      <c r="B889" s="3" t="s">
        <v>5729</v>
      </c>
      <c r="C889" s="3">
        <v>0.26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56.21</v>
      </c>
      <c r="H889" s="1">
        <f>MATCH(持股比率!A889,董監!A:A,0)</f>
        <v>889</v>
      </c>
      <c r="I889" s="3">
        <v>445660</v>
      </c>
      <c r="J889" s="3">
        <v>8</v>
      </c>
      <c r="K889" s="28">
        <f t="shared" si="53"/>
        <v>25051</v>
      </c>
      <c r="L889" s="27">
        <f t="shared" si="54"/>
        <v>0</v>
      </c>
      <c r="M889" s="3">
        <v>31.77</v>
      </c>
      <c r="N889" s="29">
        <f t="shared" si="55"/>
        <v>2.5415999999999998E-3</v>
      </c>
      <c r="O889" s="3">
        <v>-1.21</v>
      </c>
      <c r="P889" s="3" t="str">
        <f ca="1">IF(COUNTIF(股期對照!A:A,持股比率!B889)=2,B889&amp;"-m",IF(COUNTIF(股期對照!A:A,持股比率!B889)=1,B889&amp;"-F",B889))</f>
        <v>明基醫</v>
      </c>
      <c r="Q889" s="3" t="s">
        <v>4577</v>
      </c>
      <c r="T889" s="1" t="s">
        <v>883</v>
      </c>
      <c r="U889" s="1" t="s">
        <v>2645</v>
      </c>
      <c r="V889" s="1">
        <v>0.26</v>
      </c>
      <c r="W889" s="1">
        <v>0</v>
      </c>
      <c r="X889" s="1">
        <v>0</v>
      </c>
      <c r="Y889" s="1">
        <v>43.53</v>
      </c>
      <c r="Z889" s="1">
        <v>56.21</v>
      </c>
      <c r="AA889" s="1">
        <v>889</v>
      </c>
      <c r="AB889" s="1">
        <v>445660</v>
      </c>
      <c r="AC889" s="1">
        <v>8</v>
      </c>
      <c r="AD889" s="1">
        <v>25051</v>
      </c>
      <c r="AE889" s="1">
        <v>0</v>
      </c>
      <c r="AF889" s="1">
        <v>31.77</v>
      </c>
      <c r="AG889" s="1">
        <v>2.5415999999999998E-3</v>
      </c>
      <c r="AH889" s="1">
        <v>-1.21</v>
      </c>
      <c r="AI889" s="1" t="s">
        <v>2645</v>
      </c>
      <c r="AJ889" s="1" t="s">
        <v>3527</v>
      </c>
    </row>
    <row r="890" spans="1:36" x14ac:dyDescent="0.25">
      <c r="A890" s="2" t="s">
        <v>884</v>
      </c>
      <c r="B890" s="3" t="s">
        <v>5730</v>
      </c>
      <c r="C890" s="3">
        <v>1.92</v>
      </c>
      <c r="D890" s="3">
        <v>0.16</v>
      </c>
      <c r="E890" s="3">
        <v>7.0000000000000007E-2</v>
      </c>
      <c r="F890" s="1">
        <f>IF(INDEX(董監!D:D,H890)=0,INDEX(董監!C:C,H890),INDEX(董監!D:D,H890))</f>
        <v>31.74</v>
      </c>
      <c r="G890" s="1">
        <f t="shared" si="52"/>
        <v>66.11</v>
      </c>
      <c r="H890" s="1">
        <f>MATCH(持股比率!A890,董監!A:A,0)</f>
        <v>890</v>
      </c>
      <c r="I890" s="3">
        <v>794853.1</v>
      </c>
      <c r="J890" s="3">
        <v>421</v>
      </c>
      <c r="K890" s="28">
        <f t="shared" si="53"/>
        <v>52548</v>
      </c>
      <c r="L890" s="27">
        <f t="shared" si="54"/>
        <v>0.8</v>
      </c>
      <c r="M890" s="3">
        <v>83.92</v>
      </c>
      <c r="N890" s="29">
        <f t="shared" si="55"/>
        <v>0.35330319999999998</v>
      </c>
      <c r="O890" s="3">
        <v>0</v>
      </c>
      <c r="P890" s="3" t="str">
        <f ca="1">IF(COUNTIF(股期對照!A:A,持股比率!B890)=2,B890&amp;"-m",IF(COUNTIF(股期對照!A:A,持股比率!B890)=1,B890&amp;"-F",B890))</f>
        <v>旭富</v>
      </c>
      <c r="Q890" s="3" t="s">
        <v>4577</v>
      </c>
      <c r="T890" s="1" t="s">
        <v>884</v>
      </c>
      <c r="U890" s="1" t="s">
        <v>2646</v>
      </c>
      <c r="V890" s="1">
        <v>1.92</v>
      </c>
      <c r="W890" s="1">
        <v>0.16</v>
      </c>
      <c r="X890" s="1">
        <v>7.0000000000000007E-2</v>
      </c>
      <c r="Y890" s="1">
        <v>31.74</v>
      </c>
      <c r="Z890" s="1">
        <v>66.11</v>
      </c>
      <c r="AA890" s="1">
        <v>890</v>
      </c>
      <c r="AB890" s="1">
        <v>794853.1</v>
      </c>
      <c r="AC890" s="1">
        <v>421</v>
      </c>
      <c r="AD890" s="1">
        <v>52548</v>
      </c>
      <c r="AE890" s="1">
        <v>0.8</v>
      </c>
      <c r="AF890" s="1">
        <v>83.92</v>
      </c>
      <c r="AG890" s="1">
        <v>0.35330319999999998</v>
      </c>
      <c r="AH890" s="1">
        <v>0</v>
      </c>
      <c r="AI890" s="1" t="s">
        <v>2646</v>
      </c>
      <c r="AJ890" s="1" t="s">
        <v>3527</v>
      </c>
    </row>
    <row r="891" spans="1:36" x14ac:dyDescent="0.25">
      <c r="A891" s="2" t="s">
        <v>885</v>
      </c>
      <c r="B891" s="3" t="s">
        <v>5731</v>
      </c>
      <c r="C891" s="3">
        <v>6.79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77.930000000000007</v>
      </c>
      <c r="H891" s="1">
        <f>MATCH(持股比率!A891,董監!A:A,0)</f>
        <v>891</v>
      </c>
      <c r="I891" s="3">
        <v>867471.19</v>
      </c>
      <c r="J891" s="3">
        <v>26</v>
      </c>
      <c r="K891" s="28">
        <f t="shared" si="53"/>
        <v>67602</v>
      </c>
      <c r="L891" s="27">
        <f t="shared" si="54"/>
        <v>0</v>
      </c>
      <c r="M891" s="3">
        <v>42.19</v>
      </c>
      <c r="N891" s="29">
        <f t="shared" si="55"/>
        <v>1.0969400000000001E-2</v>
      </c>
      <c r="O891" s="3">
        <v>1.1299999999999999</v>
      </c>
      <c r="P891" s="3" t="str">
        <f ca="1">IF(COUNTIF(股期對照!A:A,持股比率!B891)=2,B891&amp;"-m",IF(COUNTIF(股期對照!A:A,持股比率!B891)=1,B891&amp;"-F",B891))</f>
        <v>友華</v>
      </c>
      <c r="Q891" s="3" t="s">
        <v>6558</v>
      </c>
      <c r="T891" s="1" t="s">
        <v>885</v>
      </c>
      <c r="U891" s="1" t="s">
        <v>2647</v>
      </c>
      <c r="V891" s="1">
        <v>6.79</v>
      </c>
      <c r="W891" s="1">
        <v>0.01</v>
      </c>
      <c r="X891" s="1">
        <v>7.0000000000000007E-2</v>
      </c>
      <c r="Y891" s="1">
        <v>15.2</v>
      </c>
      <c r="Z891" s="1">
        <v>77.930000000000007</v>
      </c>
      <c r="AA891" s="1">
        <v>891</v>
      </c>
      <c r="AB891" s="1">
        <v>867471.19</v>
      </c>
      <c r="AC891" s="1">
        <v>26</v>
      </c>
      <c r="AD891" s="1">
        <v>67602</v>
      </c>
      <c r="AE891" s="1">
        <v>0</v>
      </c>
      <c r="AF891" s="1">
        <v>42.19</v>
      </c>
      <c r="AG891" s="1">
        <v>1.0969400000000001E-2</v>
      </c>
      <c r="AH891" s="1">
        <v>1.1299999999999999</v>
      </c>
      <c r="AI891" s="1" t="s">
        <v>2647</v>
      </c>
      <c r="AJ891" s="1" t="s">
        <v>3527</v>
      </c>
    </row>
    <row r="892" spans="1:36" x14ac:dyDescent="0.25">
      <c r="A892" s="2" t="s">
        <v>886</v>
      </c>
      <c r="B892" s="3" t="s">
        <v>4671</v>
      </c>
      <c r="C892" s="3">
        <v>1.62</v>
      </c>
      <c r="D892" s="3">
        <v>0</v>
      </c>
      <c r="E892" s="3">
        <v>0.11</v>
      </c>
      <c r="F892" s="1">
        <f>IF(INDEX(董監!D:D,H892)=0,INDEX(董監!C:C,H892),INDEX(董監!D:D,H892))</f>
        <v>16.18</v>
      </c>
      <c r="G892" s="1">
        <f t="shared" si="52"/>
        <v>82.09</v>
      </c>
      <c r="H892" s="1">
        <f>MATCH(持股比率!A892,董監!A:A,0)</f>
        <v>892</v>
      </c>
      <c r="I892" s="3">
        <v>793167.64</v>
      </c>
      <c r="J892" s="3">
        <v>-1022</v>
      </c>
      <c r="K892" s="28">
        <f t="shared" si="53"/>
        <v>65111</v>
      </c>
      <c r="L892" s="27">
        <f t="shared" si="54"/>
        <v>-1.6</v>
      </c>
      <c r="M892" s="3">
        <v>22.07</v>
      </c>
      <c r="N892" s="29">
        <f t="shared" si="55"/>
        <v>-0.22555540000000002</v>
      </c>
      <c r="O892" s="3">
        <v>43.75</v>
      </c>
      <c r="P892" s="3" t="str">
        <f ca="1">IF(COUNTIF(股期對照!A:A,持股比率!B892)=2,B892&amp;"-m",IF(COUNTIF(股期對照!A:A,持股比率!B892)=1,B892&amp;"-F",B892))</f>
        <v>優盛</v>
      </c>
      <c r="Q892" s="3" t="s">
        <v>4577</v>
      </c>
      <c r="T892" s="1" t="s">
        <v>886</v>
      </c>
      <c r="U892" s="1" t="s">
        <v>2648</v>
      </c>
      <c r="V892" s="1">
        <v>1.62</v>
      </c>
      <c r="W892" s="1">
        <v>0</v>
      </c>
      <c r="X892" s="1">
        <v>0.11</v>
      </c>
      <c r="Y892" s="1">
        <v>16.18</v>
      </c>
      <c r="Z892" s="1">
        <v>82.09</v>
      </c>
      <c r="AA892" s="1">
        <v>892</v>
      </c>
      <c r="AB892" s="1">
        <v>793167.64</v>
      </c>
      <c r="AC892" s="1">
        <v>-1022</v>
      </c>
      <c r="AD892" s="1">
        <v>65111</v>
      </c>
      <c r="AE892" s="1">
        <v>-1.6</v>
      </c>
      <c r="AF892" s="1">
        <v>22.07</v>
      </c>
      <c r="AG892" s="1">
        <v>-0.22555540000000002</v>
      </c>
      <c r="AH892" s="1">
        <v>43.75</v>
      </c>
      <c r="AI892" s="1" t="s">
        <v>2648</v>
      </c>
      <c r="AJ892" s="1" t="s">
        <v>3527</v>
      </c>
    </row>
    <row r="893" spans="1:36" x14ac:dyDescent="0.25">
      <c r="A893" s="2" t="s">
        <v>887</v>
      </c>
      <c r="B893" s="3" t="s">
        <v>5732</v>
      </c>
      <c r="C893" s="3">
        <v>6.17</v>
      </c>
      <c r="D893" s="3">
        <v>0.06</v>
      </c>
      <c r="E893" s="3">
        <v>0.05</v>
      </c>
      <c r="F893" s="1">
        <f>IF(INDEX(董監!D:D,H893)=0,INDEX(董監!C:C,H893),INDEX(董監!D:D,H893))</f>
        <v>12.43</v>
      </c>
      <c r="G893" s="1">
        <f t="shared" si="52"/>
        <v>81.289999999999992</v>
      </c>
      <c r="H893" s="1">
        <f>MATCH(持股比率!A893,董監!A:A,0)</f>
        <v>893</v>
      </c>
      <c r="I893" s="3">
        <v>4592534.0599999996</v>
      </c>
      <c r="J893" s="3">
        <v>-73</v>
      </c>
      <c r="K893" s="28">
        <f t="shared" si="53"/>
        <v>373327</v>
      </c>
      <c r="L893" s="27">
        <f t="shared" si="54"/>
        <v>0</v>
      </c>
      <c r="M893" s="3">
        <v>67.260000000000005</v>
      </c>
      <c r="N893" s="29">
        <f t="shared" si="55"/>
        <v>-4.9099800000000006E-2</v>
      </c>
      <c r="O893" s="3">
        <v>9.7100000000000009</v>
      </c>
      <c r="P893" s="3" t="str">
        <f ca="1">IF(COUNTIF(股期對照!A:A,持股比率!B893)=2,B893&amp;"-m",IF(COUNTIF(股期對照!A:A,持股比率!B893)=1,B893&amp;"-F",B893))</f>
        <v>晟德-F</v>
      </c>
      <c r="Q893" s="3" t="s">
        <v>4577</v>
      </c>
      <c r="T893" s="1" t="s">
        <v>887</v>
      </c>
      <c r="U893" s="1" t="s">
        <v>2649</v>
      </c>
      <c r="V893" s="1">
        <v>6.17</v>
      </c>
      <c r="W893" s="1">
        <v>0.06</v>
      </c>
      <c r="X893" s="1">
        <v>0.05</v>
      </c>
      <c r="Y893" s="1">
        <v>12.43</v>
      </c>
      <c r="Z893" s="1">
        <v>81.289999999999992</v>
      </c>
      <c r="AA893" s="1">
        <v>893</v>
      </c>
      <c r="AB893" s="1">
        <v>4592534.0599999996</v>
      </c>
      <c r="AC893" s="1">
        <v>-73</v>
      </c>
      <c r="AD893" s="1">
        <v>373327</v>
      </c>
      <c r="AE893" s="1">
        <v>0</v>
      </c>
      <c r="AF893" s="1">
        <v>67.260000000000005</v>
      </c>
      <c r="AG893" s="1">
        <v>-4.9099800000000006E-2</v>
      </c>
      <c r="AH893" s="1">
        <v>9.7100000000000009</v>
      </c>
      <c r="AI893" s="1" t="s">
        <v>4444</v>
      </c>
      <c r="AJ893" s="1" t="s">
        <v>3527</v>
      </c>
    </row>
    <row r="894" spans="1:36" x14ac:dyDescent="0.25">
      <c r="A894" s="2" t="s">
        <v>888</v>
      </c>
      <c r="B894" s="3" t="s">
        <v>5733</v>
      </c>
      <c r="C894" s="3">
        <v>13.09</v>
      </c>
      <c r="D894" s="3">
        <v>1.73</v>
      </c>
      <c r="E894" s="3">
        <v>0.62</v>
      </c>
      <c r="F894" s="1">
        <f>IF(INDEX(董監!D:D,H894)=0,INDEX(董監!C:C,H894),INDEX(董監!D:D,H894))</f>
        <v>9.09</v>
      </c>
      <c r="G894" s="1">
        <f t="shared" si="52"/>
        <v>75.47</v>
      </c>
      <c r="H894" s="1">
        <f>MATCH(持股比率!A894,董監!A:A,0)</f>
        <v>894</v>
      </c>
      <c r="I894" s="3">
        <v>726000</v>
      </c>
      <c r="J894" s="3">
        <v>-1636</v>
      </c>
      <c r="K894" s="28">
        <f t="shared" si="53"/>
        <v>54791</v>
      </c>
      <c r="L894" s="27">
        <f t="shared" si="54"/>
        <v>-3</v>
      </c>
      <c r="M894" s="3">
        <v>71.98</v>
      </c>
      <c r="N894" s="29">
        <f t="shared" si="55"/>
        <v>-1.1775928000000002</v>
      </c>
      <c r="O894" s="3">
        <v>12.26</v>
      </c>
      <c r="P894" s="3" t="str">
        <f ca="1">IF(COUNTIF(股期對照!A:A,持股比率!B894)=2,B894&amp;"-m",IF(COUNTIF(股期對照!A:A,持股比率!B894)=1,B894&amp;"-F",B894))</f>
        <v>太醫</v>
      </c>
      <c r="Q894" s="3" t="s">
        <v>6561</v>
      </c>
      <c r="T894" s="1" t="s">
        <v>888</v>
      </c>
      <c r="U894" s="1" t="s">
        <v>2650</v>
      </c>
      <c r="V894" s="1">
        <v>13.09</v>
      </c>
      <c r="W894" s="1">
        <v>1.73</v>
      </c>
      <c r="X894" s="1">
        <v>0.62</v>
      </c>
      <c r="Y894" s="1">
        <v>9.09</v>
      </c>
      <c r="Z894" s="1">
        <v>75.47</v>
      </c>
      <c r="AA894" s="1">
        <v>894</v>
      </c>
      <c r="AB894" s="1">
        <v>726000</v>
      </c>
      <c r="AC894" s="1">
        <v>-1636</v>
      </c>
      <c r="AD894" s="1">
        <v>54791</v>
      </c>
      <c r="AE894" s="1">
        <v>-3</v>
      </c>
      <c r="AF894" s="1">
        <v>71.98</v>
      </c>
      <c r="AG894" s="1">
        <v>-1.1775928000000002</v>
      </c>
      <c r="AH894" s="1">
        <v>12.26</v>
      </c>
      <c r="AI894" s="1" t="s">
        <v>2650</v>
      </c>
      <c r="AJ894" s="1" t="s">
        <v>3527</v>
      </c>
    </row>
    <row r="895" spans="1:36" x14ac:dyDescent="0.25">
      <c r="A895" s="2" t="s">
        <v>889</v>
      </c>
      <c r="B895" s="3" t="s">
        <v>5734</v>
      </c>
      <c r="C895" s="3">
        <v>7.0000000000000007E-2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91.26</v>
      </c>
      <c r="H895" s="1">
        <f>MATCH(持股比率!A895,董監!A:A,0)</f>
        <v>895</v>
      </c>
      <c r="I895" s="3">
        <v>457600</v>
      </c>
      <c r="J895" s="3">
        <v>21</v>
      </c>
      <c r="K895" s="28">
        <f t="shared" si="53"/>
        <v>41761</v>
      </c>
      <c r="L895" s="27">
        <f t="shared" si="54"/>
        <v>0.1</v>
      </c>
      <c r="M895" s="3">
        <v>11.35</v>
      </c>
      <c r="N895" s="29">
        <f t="shared" si="55"/>
        <v>2.3834999999999998E-3</v>
      </c>
      <c r="O895" s="3">
        <v>12.29</v>
      </c>
      <c r="P895" s="3" t="str">
        <f ca="1">IF(COUNTIF(股期對照!A:A,持股比率!B895)=2,B895&amp;"-m",IF(COUNTIF(股期對照!A:A,持股比率!B895)=1,B895&amp;"-F",B895))</f>
        <v>天良</v>
      </c>
      <c r="Q895" s="3" t="s">
        <v>4577</v>
      </c>
      <c r="T895" s="1" t="s">
        <v>889</v>
      </c>
      <c r="U895" s="1" t="s">
        <v>2651</v>
      </c>
      <c r="V895" s="1">
        <v>7.0000000000000007E-2</v>
      </c>
      <c r="W895" s="1">
        <v>0</v>
      </c>
      <c r="X895" s="1">
        <v>0.27</v>
      </c>
      <c r="Y895" s="1">
        <v>8.4</v>
      </c>
      <c r="Z895" s="1">
        <v>91.26</v>
      </c>
      <c r="AA895" s="1">
        <v>895</v>
      </c>
      <c r="AB895" s="1">
        <v>457600</v>
      </c>
      <c r="AC895" s="1">
        <v>21</v>
      </c>
      <c r="AD895" s="1">
        <v>41761</v>
      </c>
      <c r="AE895" s="1">
        <v>0.1</v>
      </c>
      <c r="AF895" s="1">
        <v>11.35</v>
      </c>
      <c r="AG895" s="1">
        <v>2.3834999999999998E-3</v>
      </c>
      <c r="AH895" s="1">
        <v>12.29</v>
      </c>
      <c r="AI895" s="1" t="s">
        <v>2651</v>
      </c>
      <c r="AJ895" s="1" t="s">
        <v>3527</v>
      </c>
    </row>
    <row r="896" spans="1:36" x14ac:dyDescent="0.25">
      <c r="A896" s="2" t="s">
        <v>890</v>
      </c>
      <c r="B896" s="3" t="s">
        <v>5735</v>
      </c>
      <c r="C896" s="3">
        <v>5.01</v>
      </c>
      <c r="D896" s="3">
        <v>0</v>
      </c>
      <c r="E896" s="3">
        <v>0.09</v>
      </c>
      <c r="F896" s="1">
        <f>IF(INDEX(董監!D:D,H896)=0,INDEX(董監!C:C,H896),INDEX(董監!D:D,H896))</f>
        <v>8.09</v>
      </c>
      <c r="G896" s="1">
        <f t="shared" si="52"/>
        <v>86.81</v>
      </c>
      <c r="H896" s="1">
        <f>MATCH(持股比率!A896,董監!A:A,0)</f>
        <v>896</v>
      </c>
      <c r="I896" s="3">
        <v>4253426.5</v>
      </c>
      <c r="J896" s="3">
        <v>-199</v>
      </c>
      <c r="K896" s="28">
        <f t="shared" si="53"/>
        <v>369240</v>
      </c>
      <c r="L896" s="27">
        <f t="shared" si="54"/>
        <v>-0.1</v>
      </c>
      <c r="M896" s="3">
        <v>57.51</v>
      </c>
      <c r="N896" s="29">
        <f t="shared" si="55"/>
        <v>-0.1144449</v>
      </c>
      <c r="O896" s="3">
        <v>-8.84</v>
      </c>
      <c r="P896" s="3" t="str">
        <f ca="1">IF(COUNTIF(股期對照!A:A,持股比率!B896)=2,B896&amp;"-m",IF(COUNTIF(股期對照!A:A,持股比率!B896)=1,B896&amp;"-F",B896))</f>
        <v>中天</v>
      </c>
      <c r="Q896" s="3" t="s">
        <v>6559</v>
      </c>
      <c r="T896" s="1" t="s">
        <v>890</v>
      </c>
      <c r="U896" s="1" t="s">
        <v>2652</v>
      </c>
      <c r="V896" s="1">
        <v>5.01</v>
      </c>
      <c r="W896" s="1">
        <v>0</v>
      </c>
      <c r="X896" s="1">
        <v>0.09</v>
      </c>
      <c r="Y896" s="1">
        <v>8.09</v>
      </c>
      <c r="Z896" s="1">
        <v>86.81</v>
      </c>
      <c r="AA896" s="1">
        <v>896</v>
      </c>
      <c r="AB896" s="1">
        <v>4253426.5</v>
      </c>
      <c r="AC896" s="1">
        <v>-199</v>
      </c>
      <c r="AD896" s="1">
        <v>369240</v>
      </c>
      <c r="AE896" s="1">
        <v>-0.1</v>
      </c>
      <c r="AF896" s="1">
        <v>57.51</v>
      </c>
      <c r="AG896" s="1">
        <v>-0.1144449</v>
      </c>
      <c r="AH896" s="1">
        <v>-8.84</v>
      </c>
      <c r="AI896" s="1" t="s">
        <v>2652</v>
      </c>
      <c r="AJ896" s="1" t="s">
        <v>3527</v>
      </c>
    </row>
    <row r="897" spans="1:36" x14ac:dyDescent="0.25">
      <c r="A897" s="2" t="s">
        <v>891</v>
      </c>
      <c r="B897" s="3" t="s">
        <v>5736</v>
      </c>
      <c r="C897" s="3">
        <v>6.59</v>
      </c>
      <c r="D897" s="3">
        <v>0</v>
      </c>
      <c r="E897" s="3">
        <v>0.06</v>
      </c>
      <c r="F897" s="1">
        <f>IF(INDEX(董監!D:D,H897)=0,INDEX(董監!C:C,H897),INDEX(董監!D:D,H897))</f>
        <v>9.44</v>
      </c>
      <c r="G897" s="1">
        <f t="shared" si="52"/>
        <v>83.91</v>
      </c>
      <c r="H897" s="1">
        <f>MATCH(持股比率!A897,董監!A:A,0)</f>
        <v>897</v>
      </c>
      <c r="I897" s="3">
        <v>881181.44</v>
      </c>
      <c r="J897" s="3">
        <v>-17</v>
      </c>
      <c r="K897" s="28">
        <f t="shared" si="53"/>
        <v>73940</v>
      </c>
      <c r="L897" s="27">
        <f t="shared" si="54"/>
        <v>0</v>
      </c>
      <c r="M897" s="3">
        <v>31.92</v>
      </c>
      <c r="N897" s="29">
        <f t="shared" si="55"/>
        <v>-5.4263999999999996E-3</v>
      </c>
      <c r="O897" s="3">
        <v>-4.26</v>
      </c>
      <c r="P897" s="3" t="str">
        <f ca="1">IF(COUNTIF(股期對照!A:A,持股比率!B897)=2,B897&amp;"-m",IF(COUNTIF(股期對照!A:A,持股比率!B897)=1,B897&amp;"-F",B897))</f>
        <v>聯合</v>
      </c>
      <c r="Q897" s="3" t="s">
        <v>4577</v>
      </c>
      <c r="T897" s="1" t="s">
        <v>891</v>
      </c>
      <c r="U897" s="1" t="s">
        <v>2653</v>
      </c>
      <c r="V897" s="1">
        <v>6.59</v>
      </c>
      <c r="W897" s="1">
        <v>0</v>
      </c>
      <c r="X897" s="1">
        <v>0.06</v>
      </c>
      <c r="Y897" s="1">
        <v>9.44</v>
      </c>
      <c r="Z897" s="1">
        <v>83.91</v>
      </c>
      <c r="AA897" s="1">
        <v>897</v>
      </c>
      <c r="AB897" s="1">
        <v>881181.44</v>
      </c>
      <c r="AC897" s="1">
        <v>-17</v>
      </c>
      <c r="AD897" s="1">
        <v>73940</v>
      </c>
      <c r="AE897" s="1">
        <v>0</v>
      </c>
      <c r="AF897" s="1">
        <v>31.92</v>
      </c>
      <c r="AG897" s="1">
        <v>-5.4263999999999996E-3</v>
      </c>
      <c r="AH897" s="1">
        <v>-4.26</v>
      </c>
      <c r="AI897" s="1" t="s">
        <v>2653</v>
      </c>
      <c r="AJ897" s="1" t="s">
        <v>3527</v>
      </c>
    </row>
    <row r="898" spans="1:36" x14ac:dyDescent="0.25">
      <c r="A898" s="2" t="s">
        <v>892</v>
      </c>
      <c r="B898" s="3" t="s">
        <v>5737</v>
      </c>
      <c r="C898" s="3">
        <v>0.45</v>
      </c>
      <c r="D898" s="3">
        <v>0</v>
      </c>
      <c r="E898" s="3">
        <v>0.41</v>
      </c>
      <c r="F898" s="1">
        <f>IF(INDEX(董監!D:D,H898)=0,INDEX(董監!C:C,H898),INDEX(董監!D:D,H898))</f>
        <v>26.85</v>
      </c>
      <c r="G898" s="1">
        <f t="shared" si="52"/>
        <v>72.289999999999992</v>
      </c>
      <c r="H898" s="1">
        <f>MATCH(持股比率!A898,董監!A:A,0)</f>
        <v>898</v>
      </c>
      <c r="I898" s="3">
        <v>1078886.3799999999</v>
      </c>
      <c r="J898" s="3">
        <v>222</v>
      </c>
      <c r="K898" s="28">
        <f t="shared" si="53"/>
        <v>77993</v>
      </c>
      <c r="L898" s="27">
        <f t="shared" si="54"/>
        <v>0.3</v>
      </c>
      <c r="M898" s="3">
        <v>25.53</v>
      </c>
      <c r="N898" s="29">
        <f t="shared" si="55"/>
        <v>5.6676600000000001E-2</v>
      </c>
      <c r="O898" s="3">
        <v>-2.67</v>
      </c>
      <c r="P898" s="3" t="str">
        <f ca="1">IF(COUNTIF(股期對照!A:A,持股比率!B898)=2,B898&amp;"-m",IF(COUNTIF(股期對照!A:A,持股比率!B898)=1,B898&amp;"-F",B898))</f>
        <v>健亞</v>
      </c>
      <c r="Q898" s="3" t="s">
        <v>4577</v>
      </c>
      <c r="T898" s="1" t="s">
        <v>892</v>
      </c>
      <c r="U898" s="1" t="s">
        <v>2654</v>
      </c>
      <c r="V898" s="1">
        <v>0.45</v>
      </c>
      <c r="W898" s="1">
        <v>0</v>
      </c>
      <c r="X898" s="1">
        <v>0.41</v>
      </c>
      <c r="Y898" s="1">
        <v>26.85</v>
      </c>
      <c r="Z898" s="1">
        <v>72.289999999999992</v>
      </c>
      <c r="AA898" s="1">
        <v>898</v>
      </c>
      <c r="AB898" s="1">
        <v>1078886.3799999999</v>
      </c>
      <c r="AC898" s="1">
        <v>222</v>
      </c>
      <c r="AD898" s="1">
        <v>77993</v>
      </c>
      <c r="AE898" s="1">
        <v>0.3</v>
      </c>
      <c r="AF898" s="1">
        <v>25.53</v>
      </c>
      <c r="AG898" s="1">
        <v>5.6676600000000001E-2</v>
      </c>
      <c r="AH898" s="1">
        <v>-2.67</v>
      </c>
      <c r="AI898" s="1" t="s">
        <v>2654</v>
      </c>
      <c r="AJ898" s="1" t="s">
        <v>3527</v>
      </c>
    </row>
    <row r="899" spans="1:36" x14ac:dyDescent="0.25">
      <c r="A899" s="2" t="s">
        <v>893</v>
      </c>
      <c r="B899" s="3" t="s">
        <v>5738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482919.34</v>
      </c>
      <c r="J899" s="3">
        <v>0</v>
      </c>
      <c r="K899" s="28">
        <f t="shared" si="53"/>
        <v>27893</v>
      </c>
      <c r="L899" s="27">
        <f t="shared" si="54"/>
        <v>0</v>
      </c>
      <c r="M899" s="3">
        <v>7.47</v>
      </c>
      <c r="N899" s="29">
        <f t="shared" si="55"/>
        <v>0</v>
      </c>
      <c r="O899" s="3">
        <v>15.83</v>
      </c>
      <c r="P899" s="3" t="str">
        <f ca="1">IF(COUNTIF(股期對照!A:A,持股比率!B899)=2,B899&amp;"-m",IF(COUNTIF(股期對照!A:A,持股比率!B899)=1,B899&amp;"-F",B899))</f>
        <v>晶宇</v>
      </c>
      <c r="Q899" s="3" t="s">
        <v>4577</v>
      </c>
      <c r="T899" s="1" t="s">
        <v>893</v>
      </c>
      <c r="U899" s="1" t="s">
        <v>2655</v>
      </c>
      <c r="V899" s="1">
        <v>0.02</v>
      </c>
      <c r="W899" s="1">
        <v>0</v>
      </c>
      <c r="X899" s="1">
        <v>0</v>
      </c>
      <c r="Y899" s="1">
        <v>42.22</v>
      </c>
      <c r="Z899" s="1">
        <v>57.76</v>
      </c>
      <c r="AA899" s="1">
        <v>899</v>
      </c>
      <c r="AB899" s="1">
        <v>482919.34</v>
      </c>
      <c r="AC899" s="1">
        <v>0</v>
      </c>
      <c r="AD899" s="1">
        <v>27893</v>
      </c>
      <c r="AE899" s="1">
        <v>0</v>
      </c>
      <c r="AF899" s="1">
        <v>7.47</v>
      </c>
      <c r="AG899" s="1">
        <v>0</v>
      </c>
      <c r="AH899" s="1">
        <v>15.83</v>
      </c>
      <c r="AI899" s="1" t="s">
        <v>2655</v>
      </c>
      <c r="AJ899" s="1" t="s">
        <v>3527</v>
      </c>
    </row>
    <row r="900" spans="1:36" x14ac:dyDescent="0.25">
      <c r="A900" s="2" t="s">
        <v>894</v>
      </c>
      <c r="B900" s="3" t="s">
        <v>5739</v>
      </c>
      <c r="C900" s="3">
        <v>12.47</v>
      </c>
      <c r="D900" s="3">
        <v>0.1</v>
      </c>
      <c r="E900" s="3">
        <v>1.57</v>
      </c>
      <c r="F900" s="1">
        <f>IF(INDEX(董監!D:D,H900)=0,INDEX(董監!C:C,H900),INDEX(董監!D:D,H900))</f>
        <v>13.9</v>
      </c>
      <c r="G900" s="1">
        <f t="shared" si="52"/>
        <v>71.960000000000008</v>
      </c>
      <c r="H900" s="1">
        <f>MATCH(持股比率!A900,董監!A:A,0)</f>
        <v>900</v>
      </c>
      <c r="I900" s="3">
        <v>605535.93999999994</v>
      </c>
      <c r="J900" s="3">
        <v>47</v>
      </c>
      <c r="K900" s="28">
        <f t="shared" si="53"/>
        <v>43574</v>
      </c>
      <c r="L900" s="27">
        <f t="shared" si="54"/>
        <v>0.1</v>
      </c>
      <c r="M900" s="3">
        <v>68.84</v>
      </c>
      <c r="N900" s="29">
        <f t="shared" si="55"/>
        <v>3.2354800000000003E-2</v>
      </c>
      <c r="O900" s="3">
        <v>41.75</v>
      </c>
      <c r="P900" s="3" t="str">
        <f ca="1">IF(COUNTIF(股期對照!A:A,持股比率!B900)=2,B900&amp;"-m",IF(COUNTIF(股期對照!A:A,持股比率!B900)=1,B900&amp;"-F",B900))</f>
        <v>亞諾法</v>
      </c>
      <c r="Q900" s="3" t="s">
        <v>6561</v>
      </c>
      <c r="T900" s="1" t="s">
        <v>894</v>
      </c>
      <c r="U900" s="1" t="s">
        <v>2656</v>
      </c>
      <c r="V900" s="1">
        <v>12.47</v>
      </c>
      <c r="W900" s="1">
        <v>0.1</v>
      </c>
      <c r="X900" s="1">
        <v>1.57</v>
      </c>
      <c r="Y900" s="1">
        <v>13.9</v>
      </c>
      <c r="Z900" s="1">
        <v>71.960000000000008</v>
      </c>
      <c r="AA900" s="1">
        <v>900</v>
      </c>
      <c r="AB900" s="1">
        <v>605535.93999999994</v>
      </c>
      <c r="AC900" s="1">
        <v>47</v>
      </c>
      <c r="AD900" s="1">
        <v>43574</v>
      </c>
      <c r="AE900" s="1">
        <v>0.1</v>
      </c>
      <c r="AF900" s="1">
        <v>68.84</v>
      </c>
      <c r="AG900" s="1">
        <v>3.2354800000000003E-2</v>
      </c>
      <c r="AH900" s="1">
        <v>41.75</v>
      </c>
      <c r="AI900" s="1" t="s">
        <v>2656</v>
      </c>
      <c r="AJ900" s="1" t="s">
        <v>3527</v>
      </c>
    </row>
    <row r="901" spans="1:36" x14ac:dyDescent="0.25">
      <c r="A901" s="2" t="s">
        <v>895</v>
      </c>
      <c r="B901" s="3" t="s">
        <v>5740</v>
      </c>
      <c r="C901" s="3">
        <v>67.03</v>
      </c>
      <c r="D901" s="3">
        <v>0.14000000000000001</v>
      </c>
      <c r="E901" s="3">
        <v>1.0900000000000001</v>
      </c>
      <c r="F901" s="1">
        <f>IF(INDEX(董監!D:D,H901)=0,INDEX(董監!C:C,H901),INDEX(董監!D:D,H901))</f>
        <v>35.29</v>
      </c>
      <c r="G901" s="1">
        <f t="shared" si="52"/>
        <v>-3.5500000000000114</v>
      </c>
      <c r="H901" s="1">
        <f>MATCH(持股比率!A901,董監!A:A,0)</f>
        <v>901</v>
      </c>
      <c r="I901" s="3">
        <v>794923.5</v>
      </c>
      <c r="J901" s="3">
        <v>589</v>
      </c>
      <c r="K901" s="28">
        <f t="shared" si="53"/>
        <v>-2822</v>
      </c>
      <c r="L901" s="27">
        <f t="shared" si="54"/>
        <v>-20.9</v>
      </c>
      <c r="M901" s="3">
        <v>208.69</v>
      </c>
      <c r="N901" s="29">
        <f t="shared" si="55"/>
        <v>1.2291841000000001</v>
      </c>
      <c r="O901" s="3">
        <v>2.15</v>
      </c>
      <c r="P901" s="3" t="str">
        <f ca="1">IF(COUNTIF(股期對照!A:A,持股比率!B901)=2,B901&amp;"-m",IF(COUNTIF(股期對照!A:A,持股比率!B901)=1,B901&amp;"-F",B901))</f>
        <v>麗豐-KY</v>
      </c>
      <c r="Q901" s="3" t="s">
        <v>4577</v>
      </c>
      <c r="T901" s="1" t="s">
        <v>895</v>
      </c>
      <c r="U901" s="1" t="s">
        <v>2657</v>
      </c>
      <c r="V901" s="1">
        <v>67.03</v>
      </c>
      <c r="W901" s="1">
        <v>0.14000000000000001</v>
      </c>
      <c r="X901" s="1">
        <v>1.0900000000000001</v>
      </c>
      <c r="Y901" s="1">
        <v>35.29</v>
      </c>
      <c r="Z901" s="1">
        <v>-3.5500000000000114</v>
      </c>
      <c r="AA901" s="1">
        <v>901</v>
      </c>
      <c r="AB901" s="1">
        <v>794923.5</v>
      </c>
      <c r="AC901" s="1">
        <v>589</v>
      </c>
      <c r="AD901" s="1">
        <v>-2822</v>
      </c>
      <c r="AE901" s="1">
        <v>-20.9</v>
      </c>
      <c r="AF901" s="1">
        <v>208.69</v>
      </c>
      <c r="AG901" s="1">
        <v>1.2291841000000001</v>
      </c>
      <c r="AH901" s="1">
        <v>2.15</v>
      </c>
      <c r="AI901" s="1" t="s">
        <v>2657</v>
      </c>
      <c r="AJ901" s="1" t="s">
        <v>3527</v>
      </c>
    </row>
    <row r="902" spans="1:36" x14ac:dyDescent="0.25">
      <c r="A902" s="2" t="s">
        <v>896</v>
      </c>
      <c r="B902" s="3" t="s">
        <v>5741</v>
      </c>
      <c r="C902" s="3">
        <v>1.28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60.09</v>
      </c>
      <c r="H902" s="1">
        <f>MATCH(持股比率!A902,董監!A:A,0)</f>
        <v>902</v>
      </c>
      <c r="I902" s="3">
        <v>300000</v>
      </c>
      <c r="J902" s="3">
        <v>145</v>
      </c>
      <c r="K902" s="28">
        <f t="shared" si="53"/>
        <v>18027</v>
      </c>
      <c r="L902" s="27">
        <f t="shared" si="54"/>
        <v>0.8</v>
      </c>
      <c r="M902" s="3">
        <v>52.97</v>
      </c>
      <c r="N902" s="29">
        <f t="shared" si="55"/>
        <v>7.68065E-2</v>
      </c>
      <c r="O902" s="3">
        <v>-0.56000000000000005</v>
      </c>
      <c r="P902" s="3" t="str">
        <f ca="1">IF(COUNTIF(股期對照!A:A,持股比率!B902)=2,B902&amp;"-m",IF(COUNTIF(股期對照!A:A,持股比率!B902)=1,B902&amp;"-F",B902))</f>
        <v>曜亞</v>
      </c>
      <c r="Q902" s="3" t="s">
        <v>6565</v>
      </c>
      <c r="T902" s="1" t="s">
        <v>896</v>
      </c>
      <c r="U902" s="1" t="s">
        <v>2658</v>
      </c>
      <c r="V902" s="1">
        <v>1.28</v>
      </c>
      <c r="W902" s="1">
        <v>0.13</v>
      </c>
      <c r="X902" s="1">
        <v>0</v>
      </c>
      <c r="Y902" s="1">
        <v>38.5</v>
      </c>
      <c r="Z902" s="1">
        <v>60.09</v>
      </c>
      <c r="AA902" s="1">
        <v>902</v>
      </c>
      <c r="AB902" s="1">
        <v>300000</v>
      </c>
      <c r="AC902" s="1">
        <v>145</v>
      </c>
      <c r="AD902" s="1">
        <v>18027</v>
      </c>
      <c r="AE902" s="1">
        <v>0.8</v>
      </c>
      <c r="AF902" s="1">
        <v>52.97</v>
      </c>
      <c r="AG902" s="1">
        <v>7.68065E-2</v>
      </c>
      <c r="AH902" s="1">
        <v>-0.56000000000000005</v>
      </c>
      <c r="AI902" s="1" t="s">
        <v>2658</v>
      </c>
      <c r="AJ902" s="1" t="s">
        <v>3527</v>
      </c>
    </row>
    <row r="903" spans="1:36" x14ac:dyDescent="0.25">
      <c r="A903" s="2" t="s">
        <v>897</v>
      </c>
      <c r="B903" s="3" t="s">
        <v>5742</v>
      </c>
      <c r="C903" s="3">
        <v>24.01</v>
      </c>
      <c r="D903" s="3">
        <v>0</v>
      </c>
      <c r="E903" s="3">
        <v>0.88</v>
      </c>
      <c r="F903" s="1">
        <f>IF(INDEX(董監!D:D,H903)=0,INDEX(董監!C:C,H903),INDEX(董監!D:D,H903))</f>
        <v>15.27</v>
      </c>
      <c r="G903" s="1">
        <f t="shared" ref="G903:G966" si="56">100-SUM(C903:F903)</f>
        <v>59.84</v>
      </c>
      <c r="H903" s="1">
        <f>MATCH(持股比率!A903,董監!A:A,0)</f>
        <v>903</v>
      </c>
      <c r="I903" s="3">
        <v>425499.11</v>
      </c>
      <c r="J903" s="3">
        <v>-107</v>
      </c>
      <c r="K903" s="28">
        <f t="shared" ref="K903:K966" si="57">ROUND((I903/10)*(G903/100),0)</f>
        <v>25462</v>
      </c>
      <c r="L903" s="27">
        <f t="shared" ref="L903:L966" si="58">ROUND(J903/K903*100,1)</f>
        <v>-0.4</v>
      </c>
      <c r="M903" s="3">
        <v>53.21</v>
      </c>
      <c r="N903" s="29">
        <f t="shared" ref="N903:N966" si="59">M903*J903/100000</f>
        <v>-5.6934700000000005E-2</v>
      </c>
      <c r="O903" s="3">
        <v>-5</v>
      </c>
      <c r="P903" s="3" t="str">
        <f ca="1">IF(COUNTIF(股期對照!A:A,持股比率!B903)=2,B903&amp;"-m",IF(COUNTIF(股期對照!A:A,持股比率!B903)=1,B903&amp;"-F",B903))</f>
        <v>馬光-KY</v>
      </c>
      <c r="Q903" s="3" t="s">
        <v>6565</v>
      </c>
      <c r="T903" s="1" t="s">
        <v>897</v>
      </c>
      <c r="U903" s="1" t="s">
        <v>2659</v>
      </c>
      <c r="V903" s="1">
        <v>24.01</v>
      </c>
      <c r="W903" s="1">
        <v>0</v>
      </c>
      <c r="X903" s="1">
        <v>0.88</v>
      </c>
      <c r="Y903" s="1">
        <v>15.27</v>
      </c>
      <c r="Z903" s="1">
        <v>59.84</v>
      </c>
      <c r="AA903" s="1">
        <v>903</v>
      </c>
      <c r="AB903" s="1">
        <v>425499.11</v>
      </c>
      <c r="AC903" s="1">
        <v>-107</v>
      </c>
      <c r="AD903" s="1">
        <v>25462</v>
      </c>
      <c r="AE903" s="1">
        <v>-0.4</v>
      </c>
      <c r="AF903" s="1">
        <v>53.21</v>
      </c>
      <c r="AG903" s="1">
        <v>-5.6934700000000005E-2</v>
      </c>
      <c r="AH903" s="1">
        <v>-5</v>
      </c>
      <c r="AI903" s="1" t="s">
        <v>2659</v>
      </c>
      <c r="AJ903" s="1" t="s">
        <v>3527</v>
      </c>
    </row>
    <row r="904" spans="1:36" x14ac:dyDescent="0.25">
      <c r="A904" s="2" t="s">
        <v>898</v>
      </c>
      <c r="B904" s="3" t="s">
        <v>5743</v>
      </c>
      <c r="C904" s="3">
        <v>68.959999999999994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1.9099999999999966</v>
      </c>
      <c r="H904" s="1">
        <f>MATCH(持股比率!A904,董監!A:A,0)</f>
        <v>904</v>
      </c>
      <c r="I904" s="3">
        <v>1750753.26</v>
      </c>
      <c r="J904" s="3">
        <v>-437</v>
      </c>
      <c r="K904" s="28">
        <f t="shared" si="57"/>
        <v>3344</v>
      </c>
      <c r="L904" s="27">
        <f t="shared" si="58"/>
        <v>-13.1</v>
      </c>
      <c r="M904" s="3">
        <v>11.93</v>
      </c>
      <c r="N904" s="29">
        <f t="shared" si="59"/>
        <v>-5.2134099999999996E-2</v>
      </c>
      <c r="O904" s="3">
        <v>-15.79</v>
      </c>
      <c r="P904" s="3" t="str">
        <f ca="1">IF(COUNTIF(股期對照!A:A,持股比率!B904)=2,B904&amp;"-m",IF(COUNTIF(股期對照!A:A,持股比率!B904)=1,B904&amp;"-F",B904))</f>
        <v>龍燈-KY</v>
      </c>
      <c r="Q904" s="3" t="s">
        <v>4577</v>
      </c>
      <c r="T904" s="1" t="s">
        <v>898</v>
      </c>
      <c r="U904" s="1" t="s">
        <v>2660</v>
      </c>
      <c r="V904" s="1">
        <v>68.959999999999994</v>
      </c>
      <c r="W904" s="1">
        <v>0.01</v>
      </c>
      <c r="X904" s="1">
        <v>0.03</v>
      </c>
      <c r="Y904" s="1">
        <v>29.09</v>
      </c>
      <c r="Z904" s="1">
        <v>1.9099999999999966</v>
      </c>
      <c r="AA904" s="1">
        <v>904</v>
      </c>
      <c r="AB904" s="1">
        <v>1750753.26</v>
      </c>
      <c r="AC904" s="1">
        <v>-437</v>
      </c>
      <c r="AD904" s="1">
        <v>3344</v>
      </c>
      <c r="AE904" s="1">
        <v>-13.1</v>
      </c>
      <c r="AF904" s="1">
        <v>11.93</v>
      </c>
      <c r="AG904" s="1">
        <v>-5.2134099999999996E-2</v>
      </c>
      <c r="AH904" s="1">
        <v>-15.79</v>
      </c>
      <c r="AI904" s="1" t="s">
        <v>2660</v>
      </c>
      <c r="AJ904" s="1" t="s">
        <v>3527</v>
      </c>
    </row>
    <row r="905" spans="1:36" x14ac:dyDescent="0.25">
      <c r="A905" s="2" t="s">
        <v>899</v>
      </c>
      <c r="B905" s="3" t="s">
        <v>5744</v>
      </c>
      <c r="C905" s="3">
        <v>6.74</v>
      </c>
      <c r="D905" s="3">
        <v>0</v>
      </c>
      <c r="E905" s="3">
        <v>0.23</v>
      </c>
      <c r="F905" s="1">
        <f>IF(INDEX(董監!D:D,H905)=0,INDEX(董監!C:C,H905),INDEX(董監!D:D,H905))</f>
        <v>17.63</v>
      </c>
      <c r="G905" s="1">
        <f t="shared" si="56"/>
        <v>75.400000000000006</v>
      </c>
      <c r="H905" s="1">
        <f>MATCH(持股比率!A905,董監!A:A,0)</f>
        <v>905</v>
      </c>
      <c r="I905" s="3">
        <v>4295077.5</v>
      </c>
      <c r="J905" s="3">
        <v>3098</v>
      </c>
      <c r="K905" s="28">
        <f t="shared" si="57"/>
        <v>323849</v>
      </c>
      <c r="L905" s="27">
        <f t="shared" si="58"/>
        <v>1</v>
      </c>
      <c r="M905" s="3">
        <v>57.19</v>
      </c>
      <c r="N905" s="29">
        <f t="shared" si="59"/>
        <v>1.7717461999999999</v>
      </c>
      <c r="O905" s="3">
        <v>5.19</v>
      </c>
      <c r="P905" s="3" t="str">
        <f ca="1">IF(COUNTIF(股期對照!A:A,持股比率!B905)=2,B905&amp;"-m",IF(COUNTIF(股期對照!A:A,持股比率!B905)=1,B905&amp;"-F",B905))</f>
        <v>國光生</v>
      </c>
      <c r="Q905" s="3" t="s">
        <v>4577</v>
      </c>
      <c r="T905" s="1" t="s">
        <v>899</v>
      </c>
      <c r="U905" s="1" t="s">
        <v>2661</v>
      </c>
      <c r="V905" s="1">
        <v>6.74</v>
      </c>
      <c r="W905" s="1">
        <v>0</v>
      </c>
      <c r="X905" s="1">
        <v>0.23</v>
      </c>
      <c r="Y905" s="1">
        <v>17.63</v>
      </c>
      <c r="Z905" s="1">
        <v>75.400000000000006</v>
      </c>
      <c r="AA905" s="1">
        <v>905</v>
      </c>
      <c r="AB905" s="1">
        <v>4295077.5</v>
      </c>
      <c r="AC905" s="1">
        <v>3098</v>
      </c>
      <c r="AD905" s="1">
        <v>323849</v>
      </c>
      <c r="AE905" s="1">
        <v>1</v>
      </c>
      <c r="AF905" s="1">
        <v>57.19</v>
      </c>
      <c r="AG905" s="1">
        <v>1.7717461999999999</v>
      </c>
      <c r="AH905" s="1">
        <v>5.19</v>
      </c>
      <c r="AI905" s="1" t="s">
        <v>2661</v>
      </c>
      <c r="AJ905" s="1" t="s">
        <v>3527</v>
      </c>
    </row>
    <row r="906" spans="1:36" x14ac:dyDescent="0.25">
      <c r="A906" s="2" t="s">
        <v>900</v>
      </c>
      <c r="B906" s="3" t="s">
        <v>5745</v>
      </c>
      <c r="C906" s="3">
        <v>7.72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67.61</v>
      </c>
      <c r="H906" s="1">
        <f>MATCH(持股比率!A906,董監!A:A,0)</f>
        <v>906</v>
      </c>
      <c r="I906" s="3">
        <v>2522230</v>
      </c>
      <c r="J906" s="3">
        <v>877</v>
      </c>
      <c r="K906" s="28">
        <f t="shared" si="57"/>
        <v>170528</v>
      </c>
      <c r="L906" s="27">
        <f t="shared" si="58"/>
        <v>0.5</v>
      </c>
      <c r="M906" s="3">
        <v>67.81</v>
      </c>
      <c r="N906" s="29">
        <f t="shared" si="59"/>
        <v>0.59469369999999999</v>
      </c>
      <c r="O906" s="3">
        <v>8.93</v>
      </c>
      <c r="P906" s="3" t="str">
        <f ca="1">IF(COUNTIF(股期對照!A:A,持股比率!B906)=2,B906&amp;"-m",IF(COUNTIF(股期對照!A:A,持股比率!B906)=1,B906&amp;"-F",B906))</f>
        <v>中裕</v>
      </c>
      <c r="Q906" s="3" t="s">
        <v>4577</v>
      </c>
      <c r="T906" s="1" t="s">
        <v>900</v>
      </c>
      <c r="U906" s="1" t="s">
        <v>2662</v>
      </c>
      <c r="V906" s="1">
        <v>7.72</v>
      </c>
      <c r="W906" s="1">
        <v>0</v>
      </c>
      <c r="X906" s="1">
        <v>0</v>
      </c>
      <c r="Y906" s="1">
        <v>24.67</v>
      </c>
      <c r="Z906" s="1">
        <v>67.61</v>
      </c>
      <c r="AA906" s="1">
        <v>906</v>
      </c>
      <c r="AB906" s="1">
        <v>2522230</v>
      </c>
      <c r="AC906" s="1">
        <v>877</v>
      </c>
      <c r="AD906" s="1">
        <v>170528</v>
      </c>
      <c r="AE906" s="1">
        <v>0.5</v>
      </c>
      <c r="AF906" s="1">
        <v>67.81</v>
      </c>
      <c r="AG906" s="1">
        <v>0.59469369999999999</v>
      </c>
      <c r="AH906" s="1">
        <v>8.93</v>
      </c>
      <c r="AI906" s="1" t="s">
        <v>2662</v>
      </c>
      <c r="AJ906" s="1" t="s">
        <v>3527</v>
      </c>
    </row>
    <row r="907" spans="1:36" x14ac:dyDescent="0.25">
      <c r="A907" s="2" t="s">
        <v>901</v>
      </c>
      <c r="B907" s="3" t="s">
        <v>5746</v>
      </c>
      <c r="C907" s="3">
        <v>77.180000000000007</v>
      </c>
      <c r="D907" s="3">
        <v>0</v>
      </c>
      <c r="E907" s="3">
        <v>0</v>
      </c>
      <c r="F907" s="1">
        <f>IF(INDEX(董監!D:D,H907)=0,INDEX(董監!C:C,H907),INDEX(董監!D:D,H907))</f>
        <v>46.19</v>
      </c>
      <c r="G907" s="1">
        <f t="shared" si="56"/>
        <v>-23.370000000000005</v>
      </c>
      <c r="H907" s="1">
        <f>MATCH(持股比率!A907,董監!A:A,0)</f>
        <v>907</v>
      </c>
      <c r="I907" s="3">
        <v>640340.01</v>
      </c>
      <c r="J907" s="3">
        <v>2</v>
      </c>
      <c r="K907" s="28">
        <f t="shared" si="57"/>
        <v>-14965</v>
      </c>
      <c r="L907" s="27">
        <f t="shared" si="58"/>
        <v>0</v>
      </c>
      <c r="M907" s="3">
        <v>34.5</v>
      </c>
      <c r="N907" s="29">
        <f t="shared" si="59"/>
        <v>6.8999999999999997E-4</v>
      </c>
      <c r="O907" s="3">
        <v>-7.86</v>
      </c>
      <c r="P907" s="3" t="str">
        <f ca="1">IF(COUNTIF(股期對照!A:A,持股比率!B907)=2,B907&amp;"-m",IF(COUNTIF(股期對照!A:A,持股比率!B907)=1,B907&amp;"-F",B907))</f>
        <v>全宇生技-KY</v>
      </c>
      <c r="Q907" s="3" t="s">
        <v>4577</v>
      </c>
      <c r="T907" s="1" t="s">
        <v>901</v>
      </c>
      <c r="U907" s="1" t="s">
        <v>2663</v>
      </c>
      <c r="V907" s="1">
        <v>77.180000000000007</v>
      </c>
      <c r="W907" s="1">
        <v>0</v>
      </c>
      <c r="X907" s="1">
        <v>0</v>
      </c>
      <c r="Y907" s="1">
        <v>46.19</v>
      </c>
      <c r="Z907" s="1">
        <v>-23.370000000000005</v>
      </c>
      <c r="AA907" s="1">
        <v>907</v>
      </c>
      <c r="AB907" s="1">
        <v>640340.01</v>
      </c>
      <c r="AC907" s="1">
        <v>2</v>
      </c>
      <c r="AD907" s="1">
        <v>-14965</v>
      </c>
      <c r="AE907" s="1">
        <v>0</v>
      </c>
      <c r="AF907" s="1">
        <v>34.5</v>
      </c>
      <c r="AG907" s="1">
        <v>6.8999999999999997E-4</v>
      </c>
      <c r="AH907" s="1">
        <v>-7.86</v>
      </c>
      <c r="AI907" s="1" t="s">
        <v>2663</v>
      </c>
      <c r="AJ907" s="1" t="s">
        <v>3527</v>
      </c>
    </row>
    <row r="908" spans="1:36" x14ac:dyDescent="0.25">
      <c r="A908" s="2" t="s">
        <v>902</v>
      </c>
      <c r="B908" s="3" t="s">
        <v>5747</v>
      </c>
      <c r="C908" s="3">
        <v>15.91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77.25</v>
      </c>
      <c r="H908" s="1">
        <f>MATCH(持股比率!A908,董監!A:A,0)</f>
        <v>908</v>
      </c>
      <c r="I908" s="3">
        <v>841549.34</v>
      </c>
      <c r="J908" s="3">
        <v>345</v>
      </c>
      <c r="K908" s="28">
        <f t="shared" si="57"/>
        <v>65010</v>
      </c>
      <c r="L908" s="27">
        <f t="shared" si="58"/>
        <v>0.5</v>
      </c>
      <c r="M908" s="3">
        <v>67.38</v>
      </c>
      <c r="N908" s="29">
        <f t="shared" si="59"/>
        <v>0.23246099999999997</v>
      </c>
      <c r="O908" s="3">
        <v>5.18</v>
      </c>
      <c r="P908" s="3" t="str">
        <f ca="1">IF(COUNTIF(股期對照!A:A,持股比率!B908)=2,B908&amp;"-m",IF(COUNTIF(股期對照!A:A,持股比率!B908)=1,B908&amp;"-F",B908))</f>
        <v>台微體</v>
      </c>
      <c r="Q908" s="3" t="s">
        <v>4577</v>
      </c>
      <c r="T908" s="1" t="s">
        <v>902</v>
      </c>
      <c r="U908" s="1" t="s">
        <v>2664</v>
      </c>
      <c r="V908" s="1">
        <v>15.91</v>
      </c>
      <c r="W908" s="1">
        <v>1.33</v>
      </c>
      <c r="X908" s="1">
        <v>0</v>
      </c>
      <c r="Y908" s="1">
        <v>5.51</v>
      </c>
      <c r="Z908" s="1">
        <v>77.25</v>
      </c>
      <c r="AA908" s="1">
        <v>908</v>
      </c>
      <c r="AB908" s="1">
        <v>841549.34</v>
      </c>
      <c r="AC908" s="1">
        <v>345</v>
      </c>
      <c r="AD908" s="1">
        <v>65010</v>
      </c>
      <c r="AE908" s="1">
        <v>0.5</v>
      </c>
      <c r="AF908" s="1">
        <v>67.38</v>
      </c>
      <c r="AG908" s="1">
        <v>0.23246099999999997</v>
      </c>
      <c r="AH908" s="1">
        <v>5.18</v>
      </c>
      <c r="AI908" s="1" t="s">
        <v>2664</v>
      </c>
      <c r="AJ908" s="1" t="s">
        <v>3527</v>
      </c>
    </row>
    <row r="909" spans="1:36" x14ac:dyDescent="0.25">
      <c r="A909" s="2" t="s">
        <v>903</v>
      </c>
      <c r="B909" s="3" t="s">
        <v>5748</v>
      </c>
      <c r="C909" s="3">
        <v>0.13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72.099999999999994</v>
      </c>
      <c r="H909" s="1">
        <f>MATCH(持股比率!A909,董監!A:A,0)</f>
        <v>909</v>
      </c>
      <c r="I909" s="3">
        <v>617590.89</v>
      </c>
      <c r="J909" s="3">
        <v>-13</v>
      </c>
      <c r="K909" s="28">
        <f t="shared" si="57"/>
        <v>44528</v>
      </c>
      <c r="L909" s="27">
        <f t="shared" si="58"/>
        <v>0</v>
      </c>
      <c r="M909" s="3">
        <v>25.72</v>
      </c>
      <c r="N909" s="29">
        <f t="shared" si="59"/>
        <v>-3.3436E-3</v>
      </c>
      <c r="O909" s="3">
        <v>20</v>
      </c>
      <c r="P909" s="3" t="str">
        <f ca="1">IF(COUNTIF(股期對照!A:A,持股比率!B909)=2,B909&amp;"-m",IF(COUNTIF(股期對照!A:A,持股比率!B909)=1,B909&amp;"-F",B909))</f>
        <v>鈺緯</v>
      </c>
      <c r="Q909" s="3" t="s">
        <v>6561</v>
      </c>
      <c r="T909" s="1" t="s">
        <v>903</v>
      </c>
      <c r="U909" s="1" t="s">
        <v>2665</v>
      </c>
      <c r="V909" s="1">
        <v>0.13</v>
      </c>
      <c r="W909" s="1">
        <v>0</v>
      </c>
      <c r="X909" s="1">
        <v>0.05</v>
      </c>
      <c r="Y909" s="1">
        <v>27.72</v>
      </c>
      <c r="Z909" s="1">
        <v>72.099999999999994</v>
      </c>
      <c r="AA909" s="1">
        <v>909</v>
      </c>
      <c r="AB909" s="1">
        <v>617590.89</v>
      </c>
      <c r="AC909" s="1">
        <v>-13</v>
      </c>
      <c r="AD909" s="1">
        <v>44528</v>
      </c>
      <c r="AE909" s="1">
        <v>0</v>
      </c>
      <c r="AF909" s="1">
        <v>25.72</v>
      </c>
      <c r="AG909" s="1">
        <v>-3.3436E-3</v>
      </c>
      <c r="AH909" s="1">
        <v>20</v>
      </c>
      <c r="AI909" s="1" t="s">
        <v>2665</v>
      </c>
      <c r="AJ909" s="1" t="s">
        <v>3527</v>
      </c>
    </row>
    <row r="910" spans="1:36" x14ac:dyDescent="0.25">
      <c r="A910" s="2" t="s">
        <v>904</v>
      </c>
      <c r="B910" s="3" t="s">
        <v>5749</v>
      </c>
      <c r="C910" s="3">
        <v>58.59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8.5699999999999932</v>
      </c>
      <c r="H910" s="1">
        <f>MATCH(持股比率!A910,董監!A:A,0)</f>
        <v>910</v>
      </c>
      <c r="I910" s="3">
        <v>303155</v>
      </c>
      <c r="J910" s="3">
        <v>44</v>
      </c>
      <c r="K910" s="28">
        <f t="shared" si="57"/>
        <v>2598</v>
      </c>
      <c r="L910" s="27">
        <f t="shared" si="58"/>
        <v>1.7</v>
      </c>
      <c r="M910" s="3">
        <v>26.82</v>
      </c>
      <c r="N910" s="29">
        <f t="shared" si="59"/>
        <v>1.1800799999999998E-2</v>
      </c>
      <c r="O910" s="3">
        <v>1.89</v>
      </c>
      <c r="P910" s="3" t="str">
        <f ca="1">IF(COUNTIF(股期對照!A:A,持股比率!B910)=2,B910&amp;"-m",IF(COUNTIF(股期對照!A:A,持股比率!B910)=1,B910&amp;"-F",B910))</f>
        <v>康樂-KY</v>
      </c>
      <c r="Q910" s="3" t="s">
        <v>4577</v>
      </c>
      <c r="T910" s="1" t="s">
        <v>904</v>
      </c>
      <c r="U910" s="1" t="s">
        <v>2666</v>
      </c>
      <c r="V910" s="1">
        <v>58.59</v>
      </c>
      <c r="W910" s="1">
        <v>0</v>
      </c>
      <c r="X910" s="1">
        <v>0</v>
      </c>
      <c r="Y910" s="1">
        <v>32.840000000000003</v>
      </c>
      <c r="Z910" s="1">
        <v>8.5699999999999932</v>
      </c>
      <c r="AA910" s="1">
        <v>910</v>
      </c>
      <c r="AB910" s="1">
        <v>303155</v>
      </c>
      <c r="AC910" s="1">
        <v>44</v>
      </c>
      <c r="AD910" s="1">
        <v>2598</v>
      </c>
      <c r="AE910" s="1">
        <v>1.7</v>
      </c>
      <c r="AF910" s="1">
        <v>26.82</v>
      </c>
      <c r="AG910" s="1">
        <v>1.1800799999999998E-2</v>
      </c>
      <c r="AH910" s="1">
        <v>1.89</v>
      </c>
      <c r="AI910" s="1" t="s">
        <v>2666</v>
      </c>
      <c r="AJ910" s="1" t="s">
        <v>3527</v>
      </c>
    </row>
    <row r="911" spans="1:36" x14ac:dyDescent="0.25">
      <c r="A911" s="2" t="s">
        <v>905</v>
      </c>
      <c r="B911" s="3" t="s">
        <v>5750</v>
      </c>
      <c r="C911" s="3">
        <v>1.1100000000000001</v>
      </c>
      <c r="D911" s="3">
        <v>0</v>
      </c>
      <c r="E911" s="3">
        <v>0.15</v>
      </c>
      <c r="F911" s="1">
        <f>IF(INDEX(董監!D:D,H911)=0,INDEX(董監!C:C,H911),INDEX(董監!D:D,H911))</f>
        <v>11.82</v>
      </c>
      <c r="G911" s="1">
        <f t="shared" si="56"/>
        <v>86.92</v>
      </c>
      <c r="H911" s="1">
        <f>MATCH(持股比率!A911,董監!A:A,0)</f>
        <v>911</v>
      </c>
      <c r="I911" s="3">
        <v>949336.51</v>
      </c>
      <c r="J911" s="3">
        <v>177</v>
      </c>
      <c r="K911" s="28">
        <f t="shared" si="57"/>
        <v>82516</v>
      </c>
      <c r="L911" s="27">
        <f t="shared" si="58"/>
        <v>0.2</v>
      </c>
      <c r="M911" s="3">
        <v>23.98</v>
      </c>
      <c r="N911" s="29">
        <f t="shared" si="59"/>
        <v>4.2444599999999999E-2</v>
      </c>
      <c r="O911" s="3">
        <v>-0.4</v>
      </c>
      <c r="P911" s="3" t="str">
        <f ca="1">IF(COUNTIF(股期對照!A:A,持股比率!B911)=2,B911&amp;"-m",IF(COUNTIF(股期對照!A:A,持股比率!B911)=1,B911&amp;"-F",B911))</f>
        <v>訊映</v>
      </c>
      <c r="Q911" s="3" t="s">
        <v>6559</v>
      </c>
      <c r="T911" s="1" t="s">
        <v>905</v>
      </c>
      <c r="U911" s="1" t="s">
        <v>2667</v>
      </c>
      <c r="V911" s="1">
        <v>1.1100000000000001</v>
      </c>
      <c r="W911" s="1">
        <v>0</v>
      </c>
      <c r="X911" s="1">
        <v>0.15</v>
      </c>
      <c r="Y911" s="1">
        <v>11.82</v>
      </c>
      <c r="Z911" s="1">
        <v>86.92</v>
      </c>
      <c r="AA911" s="1">
        <v>911</v>
      </c>
      <c r="AB911" s="1">
        <v>949336.51</v>
      </c>
      <c r="AC911" s="1">
        <v>177</v>
      </c>
      <c r="AD911" s="1">
        <v>82516</v>
      </c>
      <c r="AE911" s="1">
        <v>0.2</v>
      </c>
      <c r="AF911" s="1">
        <v>23.98</v>
      </c>
      <c r="AG911" s="1">
        <v>4.2444599999999999E-2</v>
      </c>
      <c r="AH911" s="1">
        <v>-0.4</v>
      </c>
      <c r="AI911" s="1" t="s">
        <v>2667</v>
      </c>
      <c r="AJ911" s="1" t="s">
        <v>3527</v>
      </c>
    </row>
    <row r="912" spans="1:36" x14ac:dyDescent="0.25">
      <c r="A912" s="2" t="s">
        <v>906</v>
      </c>
      <c r="B912" s="3" t="s">
        <v>4898</v>
      </c>
      <c r="C912" s="3">
        <v>3.94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63.72</v>
      </c>
      <c r="H912" s="1">
        <f>MATCH(持股比率!A912,董監!A:A,0)</f>
        <v>912</v>
      </c>
      <c r="I912" s="3">
        <v>20910.392</v>
      </c>
      <c r="J912" s="3">
        <v>2116</v>
      </c>
      <c r="K912" s="28">
        <f t="shared" si="57"/>
        <v>1332</v>
      </c>
      <c r="L912" s="27">
        <f t="shared" si="58"/>
        <v>158.9</v>
      </c>
      <c r="M912" s="3">
        <v>21.01</v>
      </c>
      <c r="N912" s="29">
        <f t="shared" si="59"/>
        <v>0.44457160000000001</v>
      </c>
      <c r="O912" s="3">
        <v>-5.83</v>
      </c>
      <c r="P912" s="3" t="str">
        <f ca="1">IF(COUNTIF(股期對照!A:A,持股比率!B912)=2,B912&amp;"-m",IF(COUNTIF(股期對照!A:A,持股比率!B912)=1,B912&amp;"-F",B912))</f>
        <v>太景*-KY</v>
      </c>
      <c r="Q912" s="3" t="s">
        <v>4577</v>
      </c>
      <c r="T912" s="1" t="s">
        <v>906</v>
      </c>
      <c r="U912" s="1" t="s">
        <v>2668</v>
      </c>
      <c r="V912" s="1">
        <v>3.94</v>
      </c>
      <c r="W912" s="1">
        <v>0</v>
      </c>
      <c r="X912" s="1">
        <v>0.06</v>
      </c>
      <c r="Y912" s="1">
        <v>32.28</v>
      </c>
      <c r="Z912" s="1">
        <v>63.72</v>
      </c>
      <c r="AA912" s="1">
        <v>912</v>
      </c>
      <c r="AB912" s="1">
        <v>20910.392</v>
      </c>
      <c r="AC912" s="1">
        <v>2116</v>
      </c>
      <c r="AD912" s="1">
        <v>1332</v>
      </c>
      <c r="AE912" s="1">
        <v>158.9</v>
      </c>
      <c r="AF912" s="1">
        <v>21.01</v>
      </c>
      <c r="AG912" s="1">
        <v>0.44457160000000001</v>
      </c>
      <c r="AH912" s="1">
        <v>-5.83</v>
      </c>
      <c r="AI912" s="1" t="s">
        <v>2668</v>
      </c>
      <c r="AJ912" s="1" t="s">
        <v>3527</v>
      </c>
    </row>
    <row r="913" spans="1:36" x14ac:dyDescent="0.25">
      <c r="A913" s="2" t="s">
        <v>907</v>
      </c>
      <c r="B913" s="3" t="s">
        <v>5751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3">
        <v>0</v>
      </c>
      <c r="K913" s="28">
        <f t="shared" si="57"/>
        <v>16481</v>
      </c>
      <c r="L913" s="27">
        <f t="shared" si="58"/>
        <v>0</v>
      </c>
      <c r="M913" s="3">
        <v>23.36</v>
      </c>
      <c r="N913" s="29">
        <f t="shared" si="59"/>
        <v>0</v>
      </c>
      <c r="O913" s="3">
        <v>-4.12</v>
      </c>
      <c r="P913" s="3" t="str">
        <f ca="1">IF(COUNTIF(股期對照!A:A,持股比率!B913)=2,B913&amp;"-m",IF(COUNTIF(股期對照!A:A,持股比率!B913)=1,B913&amp;"-F",B913))</f>
        <v>創源</v>
      </c>
      <c r="Q913" s="3" t="s">
        <v>4577</v>
      </c>
      <c r="T913" s="1" t="s">
        <v>907</v>
      </c>
      <c r="U913" s="1" t="s">
        <v>2669</v>
      </c>
      <c r="V913" s="1">
        <v>0.03</v>
      </c>
      <c r="W913" s="1">
        <v>0</v>
      </c>
      <c r="X913" s="1">
        <v>0</v>
      </c>
      <c r="Y913" s="1">
        <v>32</v>
      </c>
      <c r="Z913" s="1">
        <v>67.97</v>
      </c>
      <c r="AA913" s="1">
        <v>913</v>
      </c>
      <c r="AB913" s="1">
        <v>242470.16</v>
      </c>
      <c r="AC913" s="1">
        <v>0</v>
      </c>
      <c r="AD913" s="1">
        <v>16481</v>
      </c>
      <c r="AE913" s="1">
        <v>0</v>
      </c>
      <c r="AF913" s="1">
        <v>23.36</v>
      </c>
      <c r="AG913" s="1">
        <v>0</v>
      </c>
      <c r="AH913" s="1">
        <v>-4.12</v>
      </c>
      <c r="AI913" s="1" t="s">
        <v>2669</v>
      </c>
      <c r="AJ913" s="1" t="s">
        <v>3527</v>
      </c>
    </row>
    <row r="914" spans="1:36" x14ac:dyDescent="0.25">
      <c r="A914" s="2" t="s">
        <v>908</v>
      </c>
      <c r="B914" s="3" t="s">
        <v>5752</v>
      </c>
      <c r="C914" s="3">
        <v>0.21</v>
      </c>
      <c r="D914" s="3">
        <v>0</v>
      </c>
      <c r="E914" s="3">
        <v>0</v>
      </c>
      <c r="F914" s="1">
        <f>IF(INDEX(董監!D:D,H914)=0,INDEX(董監!C:C,H914),INDEX(董監!D:D,H914))</f>
        <v>14.22</v>
      </c>
      <c r="G914" s="1">
        <f t="shared" si="56"/>
        <v>85.57</v>
      </c>
      <c r="H914" s="1">
        <f>MATCH(持股比率!A914,董監!A:A,0)</f>
        <v>914</v>
      </c>
      <c r="I914" s="3">
        <v>526597.36</v>
      </c>
      <c r="J914" s="3">
        <v>16</v>
      </c>
      <c r="K914" s="28">
        <f t="shared" si="57"/>
        <v>45061</v>
      </c>
      <c r="L914" s="27">
        <f t="shared" si="58"/>
        <v>0</v>
      </c>
      <c r="M914" s="3">
        <v>27.82</v>
      </c>
      <c r="N914" s="29">
        <f t="shared" si="59"/>
        <v>4.4511999999999998E-3</v>
      </c>
      <c r="O914" s="3">
        <v>-11.61</v>
      </c>
      <c r="P914" s="3" t="str">
        <f ca="1">IF(COUNTIF(股期對照!A:A,持股比率!B914)=2,B914&amp;"-m",IF(COUNTIF(股期對照!A:A,持股比率!B914)=1,B914&amp;"-F",B914))</f>
        <v>聿新科</v>
      </c>
      <c r="Q914" s="3" t="s">
        <v>4577</v>
      </c>
      <c r="T914" s="1" t="s">
        <v>908</v>
      </c>
      <c r="U914" s="1" t="s">
        <v>2670</v>
      </c>
      <c r="V914" s="1">
        <v>0.21</v>
      </c>
      <c r="W914" s="1">
        <v>0</v>
      </c>
      <c r="X914" s="1">
        <v>0</v>
      </c>
      <c r="Y914" s="1">
        <v>14.22</v>
      </c>
      <c r="Z914" s="1">
        <v>85.57</v>
      </c>
      <c r="AA914" s="1">
        <v>914</v>
      </c>
      <c r="AB914" s="1">
        <v>526597.36</v>
      </c>
      <c r="AC914" s="1">
        <v>16</v>
      </c>
      <c r="AD914" s="1">
        <v>45061</v>
      </c>
      <c r="AE914" s="1">
        <v>0</v>
      </c>
      <c r="AF914" s="1">
        <v>27.82</v>
      </c>
      <c r="AG914" s="1">
        <v>4.4511999999999998E-3</v>
      </c>
      <c r="AH914" s="1">
        <v>-11.61</v>
      </c>
      <c r="AI914" s="1" t="s">
        <v>2670</v>
      </c>
      <c r="AJ914" s="1" t="s">
        <v>3527</v>
      </c>
    </row>
    <row r="915" spans="1:36" x14ac:dyDescent="0.25">
      <c r="A915" s="2" t="s">
        <v>909</v>
      </c>
      <c r="B915" s="3" t="s">
        <v>5753</v>
      </c>
      <c r="C915" s="3">
        <v>5.87</v>
      </c>
      <c r="D915" s="3">
        <v>0</v>
      </c>
      <c r="E915" s="3">
        <v>0.28999999999999998</v>
      </c>
      <c r="F915" s="1">
        <f>IF(INDEX(董監!D:D,H915)=0,INDEX(董監!C:C,H915),INDEX(董監!D:D,H915))</f>
        <v>33.049999999999997</v>
      </c>
      <c r="G915" s="1">
        <f t="shared" si="56"/>
        <v>60.790000000000006</v>
      </c>
      <c r="H915" s="1">
        <f>MATCH(持股比率!A915,董監!A:A,0)</f>
        <v>915</v>
      </c>
      <c r="I915" s="3">
        <v>1465968.4</v>
      </c>
      <c r="J915" s="3">
        <v>1905</v>
      </c>
      <c r="K915" s="28">
        <f t="shared" si="57"/>
        <v>89116</v>
      </c>
      <c r="L915" s="27">
        <f t="shared" si="58"/>
        <v>2.1</v>
      </c>
      <c r="M915" s="3">
        <v>63.98</v>
      </c>
      <c r="N915" s="29">
        <f t="shared" si="59"/>
        <v>1.2188189999999999</v>
      </c>
      <c r="O915" s="3">
        <v>1.54</v>
      </c>
      <c r="P915" s="3" t="str">
        <f ca="1">IF(COUNTIF(股期對照!A:A,持股比率!B915)=2,B915&amp;"-m",IF(COUNTIF(股期對照!A:A,持股比率!B915)=1,B915&amp;"-F",B915))</f>
        <v>智擎-F</v>
      </c>
      <c r="Q915" s="3" t="s">
        <v>6561</v>
      </c>
      <c r="T915" s="1" t="s">
        <v>909</v>
      </c>
      <c r="U915" s="1" t="s">
        <v>2671</v>
      </c>
      <c r="V915" s="1">
        <v>5.87</v>
      </c>
      <c r="W915" s="1">
        <v>0</v>
      </c>
      <c r="X915" s="1">
        <v>0.28999999999999998</v>
      </c>
      <c r="Y915" s="1">
        <v>33.049999999999997</v>
      </c>
      <c r="Z915" s="1">
        <v>60.790000000000006</v>
      </c>
      <c r="AA915" s="1">
        <v>915</v>
      </c>
      <c r="AB915" s="1">
        <v>1465968.4</v>
      </c>
      <c r="AC915" s="1">
        <v>1905</v>
      </c>
      <c r="AD915" s="1">
        <v>89116</v>
      </c>
      <c r="AE915" s="1">
        <v>2.1</v>
      </c>
      <c r="AF915" s="1">
        <v>63.98</v>
      </c>
      <c r="AG915" s="1">
        <v>1.2188189999999999</v>
      </c>
      <c r="AH915" s="1">
        <v>1.54</v>
      </c>
      <c r="AI915" s="1" t="s">
        <v>4445</v>
      </c>
      <c r="AJ915" s="1" t="s">
        <v>3527</v>
      </c>
    </row>
    <row r="916" spans="1:36" x14ac:dyDescent="0.25">
      <c r="A916" s="2" t="s">
        <v>910</v>
      </c>
      <c r="B916" s="3" t="s">
        <v>5754</v>
      </c>
      <c r="C916" s="3">
        <v>2.78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82.45</v>
      </c>
      <c r="H916" s="1">
        <f>MATCH(持股比率!A916,董監!A:A,0)</f>
        <v>916</v>
      </c>
      <c r="I916" s="3">
        <v>482901.43</v>
      </c>
      <c r="J916" s="3">
        <v>-31</v>
      </c>
      <c r="K916" s="28">
        <f t="shared" si="57"/>
        <v>39815</v>
      </c>
      <c r="L916" s="27">
        <f t="shared" si="58"/>
        <v>-0.1</v>
      </c>
      <c r="M916" s="3">
        <v>84.12</v>
      </c>
      <c r="N916" s="29">
        <f t="shared" si="59"/>
        <v>-2.6077200000000002E-2</v>
      </c>
      <c r="O916" s="3">
        <v>-3.63</v>
      </c>
      <c r="P916" s="3" t="str">
        <f ca="1">IF(COUNTIF(股期對照!A:A,持股比率!B916)=2,B916&amp;"-m",IF(COUNTIF(股期對照!A:A,持股比率!B916)=1,B916&amp;"-F",B916))</f>
        <v>鐿鈦</v>
      </c>
      <c r="Q916" s="3" t="s">
        <v>4577</v>
      </c>
      <c r="T916" s="1" t="s">
        <v>910</v>
      </c>
      <c r="U916" s="1" t="s">
        <v>2672</v>
      </c>
      <c r="V916" s="1">
        <v>2.78</v>
      </c>
      <c r="W916" s="1">
        <v>0</v>
      </c>
      <c r="X916" s="1">
        <v>0.19</v>
      </c>
      <c r="Y916" s="1">
        <v>14.58</v>
      </c>
      <c r="Z916" s="1">
        <v>82.45</v>
      </c>
      <c r="AA916" s="1">
        <v>916</v>
      </c>
      <c r="AB916" s="1">
        <v>482901.43</v>
      </c>
      <c r="AC916" s="1">
        <v>-31</v>
      </c>
      <c r="AD916" s="1">
        <v>39815</v>
      </c>
      <c r="AE916" s="1">
        <v>-0.1</v>
      </c>
      <c r="AF916" s="1">
        <v>84.12</v>
      </c>
      <c r="AG916" s="1">
        <v>-2.6077200000000002E-2</v>
      </c>
      <c r="AH916" s="1">
        <v>-3.63</v>
      </c>
      <c r="AI916" s="1" t="s">
        <v>2672</v>
      </c>
      <c r="AJ916" s="1" t="s">
        <v>3527</v>
      </c>
    </row>
    <row r="917" spans="1:36" x14ac:dyDescent="0.25">
      <c r="A917" s="2" t="s">
        <v>911</v>
      </c>
      <c r="B917" s="3" t="s">
        <v>4543</v>
      </c>
      <c r="C917" s="3">
        <v>23.72</v>
      </c>
      <c r="D917" s="3">
        <v>0.03</v>
      </c>
      <c r="E917" s="3">
        <v>0.01</v>
      </c>
      <c r="F917" s="1">
        <f>IF(INDEX(董監!D:D,H917)=0,INDEX(董監!C:C,H917),INDEX(董監!D:D,H917))</f>
        <v>24.09</v>
      </c>
      <c r="G917" s="1">
        <f t="shared" si="56"/>
        <v>52.15</v>
      </c>
      <c r="H917" s="1">
        <f>MATCH(持股比率!A917,董監!A:A,0)</f>
        <v>917</v>
      </c>
      <c r="I917" s="3">
        <v>1570673.55</v>
      </c>
      <c r="J917" s="3">
        <v>-598</v>
      </c>
      <c r="K917" s="28">
        <f t="shared" si="57"/>
        <v>81911</v>
      </c>
      <c r="L917" s="27">
        <f t="shared" si="58"/>
        <v>-0.7</v>
      </c>
      <c r="M917" s="3">
        <v>35.200000000000003</v>
      </c>
      <c r="N917" s="29">
        <f t="shared" si="59"/>
        <v>-0.21049600000000002</v>
      </c>
      <c r="O917" s="3">
        <v>-1.49</v>
      </c>
      <c r="P917" s="3" t="str">
        <f ca="1">IF(COUNTIF(股期對照!A:A,持股比率!B917)=2,B917&amp;"-m",IF(COUNTIF(股期對照!A:A,持股比率!B917)=1,B917&amp;"-F",B917))</f>
        <v>承業醫</v>
      </c>
      <c r="Q917" s="3" t="s">
        <v>6561</v>
      </c>
      <c r="T917" s="1" t="s">
        <v>911</v>
      </c>
      <c r="U917" s="1" t="s">
        <v>2673</v>
      </c>
      <c r="V917" s="1">
        <v>23.72</v>
      </c>
      <c r="W917" s="1">
        <v>0.03</v>
      </c>
      <c r="X917" s="1">
        <v>0.01</v>
      </c>
      <c r="Y917" s="1">
        <v>24.09</v>
      </c>
      <c r="Z917" s="1">
        <v>52.15</v>
      </c>
      <c r="AA917" s="1">
        <v>917</v>
      </c>
      <c r="AB917" s="1">
        <v>1570673.55</v>
      </c>
      <c r="AC917" s="1">
        <v>-598</v>
      </c>
      <c r="AD917" s="1">
        <v>81911</v>
      </c>
      <c r="AE917" s="1">
        <v>-0.7</v>
      </c>
      <c r="AF917" s="1">
        <v>35.200000000000003</v>
      </c>
      <c r="AG917" s="1">
        <v>-0.21049600000000002</v>
      </c>
      <c r="AH917" s="1">
        <v>-1.49</v>
      </c>
      <c r="AI917" s="1" t="s">
        <v>2673</v>
      </c>
      <c r="AJ917" s="1" t="s">
        <v>3527</v>
      </c>
    </row>
    <row r="918" spans="1:36" x14ac:dyDescent="0.25">
      <c r="A918" s="2" t="s">
        <v>912</v>
      </c>
      <c r="B918" s="3" t="s">
        <v>5755</v>
      </c>
      <c r="C918" s="3">
        <v>9.8699999999999992</v>
      </c>
      <c r="D918" s="3">
        <v>0</v>
      </c>
      <c r="E918" s="3">
        <v>0.09</v>
      </c>
      <c r="F918" s="1">
        <f>IF(INDEX(董監!D:D,H918)=0,INDEX(董監!C:C,H918),INDEX(董監!D:D,H918))</f>
        <v>8.3800000000000008</v>
      </c>
      <c r="G918" s="1">
        <f t="shared" si="56"/>
        <v>81.66</v>
      </c>
      <c r="H918" s="1">
        <f>MATCH(持股比率!A918,董監!A:A,0)</f>
        <v>918</v>
      </c>
      <c r="I918" s="3">
        <v>3006861.07</v>
      </c>
      <c r="J918" s="3">
        <v>-1108</v>
      </c>
      <c r="K918" s="28">
        <f t="shared" si="57"/>
        <v>245540</v>
      </c>
      <c r="L918" s="27">
        <f t="shared" si="58"/>
        <v>-0.5</v>
      </c>
      <c r="M918" s="3">
        <v>29.33</v>
      </c>
      <c r="N918" s="29">
        <f t="shared" si="59"/>
        <v>-0.3249764</v>
      </c>
      <c r="O918" s="3">
        <v>2.2599999999999998</v>
      </c>
      <c r="P918" s="3" t="str">
        <f ca="1">IF(COUNTIF(股期對照!A:A,持股比率!B918)=2,B918&amp;"-m",IF(COUNTIF(股期對照!A:A,持股比率!B918)=1,B918&amp;"-F",B918))</f>
        <v>松瑞藥</v>
      </c>
      <c r="Q918" s="3" t="s">
        <v>6561</v>
      </c>
      <c r="T918" s="1" t="s">
        <v>912</v>
      </c>
      <c r="U918" s="1" t="s">
        <v>2674</v>
      </c>
      <c r="V918" s="1">
        <v>9.8699999999999992</v>
      </c>
      <c r="W918" s="1">
        <v>0</v>
      </c>
      <c r="X918" s="1">
        <v>0.09</v>
      </c>
      <c r="Y918" s="1">
        <v>8.3800000000000008</v>
      </c>
      <c r="Z918" s="1">
        <v>81.66</v>
      </c>
      <c r="AA918" s="1">
        <v>918</v>
      </c>
      <c r="AB918" s="1">
        <v>3006861.07</v>
      </c>
      <c r="AC918" s="1">
        <v>-1108</v>
      </c>
      <c r="AD918" s="1">
        <v>245540</v>
      </c>
      <c r="AE918" s="1">
        <v>-0.5</v>
      </c>
      <c r="AF918" s="1">
        <v>29.33</v>
      </c>
      <c r="AG918" s="1">
        <v>-0.3249764</v>
      </c>
      <c r="AH918" s="1">
        <v>2.2599999999999998</v>
      </c>
      <c r="AI918" s="1" t="s">
        <v>2674</v>
      </c>
      <c r="AJ918" s="1" t="s">
        <v>3527</v>
      </c>
    </row>
    <row r="919" spans="1:36" x14ac:dyDescent="0.25">
      <c r="A919" s="2" t="s">
        <v>913</v>
      </c>
      <c r="B919" s="3" t="s">
        <v>5756</v>
      </c>
      <c r="C919" s="3">
        <v>6.38</v>
      </c>
      <c r="D919" s="3">
        <v>0</v>
      </c>
      <c r="E919" s="3">
        <v>0.18</v>
      </c>
      <c r="F919" s="1">
        <f>IF(INDEX(董監!D:D,H919)=0,INDEX(董監!C:C,H919),INDEX(董監!D:D,H919))</f>
        <v>8.67</v>
      </c>
      <c r="G919" s="1">
        <f t="shared" si="56"/>
        <v>84.77</v>
      </c>
      <c r="H919" s="1">
        <f>MATCH(持股比率!A919,董監!A:A,0)</f>
        <v>919</v>
      </c>
      <c r="I919" s="3">
        <v>975078.1</v>
      </c>
      <c r="J919" s="3">
        <v>184</v>
      </c>
      <c r="K919" s="28">
        <f t="shared" si="57"/>
        <v>82657</v>
      </c>
      <c r="L919" s="27">
        <f t="shared" si="58"/>
        <v>0.2</v>
      </c>
      <c r="M919" s="3">
        <v>29.48</v>
      </c>
      <c r="N919" s="29">
        <f t="shared" si="59"/>
        <v>5.4243199999999998E-2</v>
      </c>
      <c r="O919" s="3">
        <v>-0.95</v>
      </c>
      <c r="P919" s="3" t="str">
        <f ca="1">IF(COUNTIF(股期對照!A:A,持股比率!B919)=2,B919&amp;"-m",IF(COUNTIF(股期對照!A:A,持股比率!B919)=1,B919&amp;"-F",B919))</f>
        <v>醣聯</v>
      </c>
      <c r="Q919" s="3" t="s">
        <v>6561</v>
      </c>
      <c r="T919" s="1" t="s">
        <v>913</v>
      </c>
      <c r="U919" s="1" t="s">
        <v>2675</v>
      </c>
      <c r="V919" s="1">
        <v>6.38</v>
      </c>
      <c r="W919" s="1">
        <v>0</v>
      </c>
      <c r="X919" s="1">
        <v>0.18</v>
      </c>
      <c r="Y919" s="1">
        <v>8.67</v>
      </c>
      <c r="Z919" s="1">
        <v>84.77</v>
      </c>
      <c r="AA919" s="1">
        <v>919</v>
      </c>
      <c r="AB919" s="1">
        <v>975078.1</v>
      </c>
      <c r="AC919" s="1">
        <v>184</v>
      </c>
      <c r="AD919" s="1">
        <v>82657</v>
      </c>
      <c r="AE919" s="1">
        <v>0.2</v>
      </c>
      <c r="AF919" s="1">
        <v>29.48</v>
      </c>
      <c r="AG919" s="1">
        <v>5.4243199999999998E-2</v>
      </c>
      <c r="AH919" s="1">
        <v>-0.95</v>
      </c>
      <c r="AI919" s="1" t="s">
        <v>2675</v>
      </c>
      <c r="AJ919" s="1" t="s">
        <v>3527</v>
      </c>
    </row>
    <row r="920" spans="1:36" x14ac:dyDescent="0.25">
      <c r="A920" s="2" t="s">
        <v>914</v>
      </c>
      <c r="B920" s="3" t="s">
        <v>5757</v>
      </c>
      <c r="C920" s="3">
        <v>21.57</v>
      </c>
      <c r="D920" s="3">
        <v>0</v>
      </c>
      <c r="E920" s="3">
        <v>0.9</v>
      </c>
      <c r="F920" s="1">
        <f>IF(INDEX(董監!D:D,H920)=0,INDEX(董監!C:C,H920),INDEX(董監!D:D,H920))</f>
        <v>15.32</v>
      </c>
      <c r="G920" s="1">
        <f t="shared" si="56"/>
        <v>62.21</v>
      </c>
      <c r="H920" s="1">
        <f>MATCH(持股比率!A920,董監!A:A,0)</f>
        <v>920</v>
      </c>
      <c r="I920" s="3">
        <v>405900</v>
      </c>
      <c r="J920" s="3">
        <v>1677</v>
      </c>
      <c r="K920" s="28">
        <f t="shared" si="57"/>
        <v>25251</v>
      </c>
      <c r="L920" s="27">
        <f t="shared" si="58"/>
        <v>6.6</v>
      </c>
      <c r="M920" s="3">
        <v>156.22999999999999</v>
      </c>
      <c r="N920" s="29">
        <f t="shared" si="59"/>
        <v>2.6199770999999998</v>
      </c>
      <c r="O920" s="3">
        <v>54.03</v>
      </c>
      <c r="P920" s="3" t="str">
        <f ca="1">IF(COUNTIF(股期對照!A:A,持股比率!B920)=2,B920&amp;"-m",IF(COUNTIF(股期對照!A:A,持股比率!B920)=1,B920&amp;"-F",B920))</f>
        <v>瑞基</v>
      </c>
      <c r="Q920" s="3" t="s">
        <v>4577</v>
      </c>
      <c r="T920" s="1" t="s">
        <v>914</v>
      </c>
      <c r="U920" s="1" t="s">
        <v>2676</v>
      </c>
      <c r="V920" s="1">
        <v>21.57</v>
      </c>
      <c r="W920" s="1">
        <v>0</v>
      </c>
      <c r="X920" s="1">
        <v>0.9</v>
      </c>
      <c r="Y920" s="1">
        <v>15.32</v>
      </c>
      <c r="Z920" s="1">
        <v>62.21</v>
      </c>
      <c r="AA920" s="1">
        <v>920</v>
      </c>
      <c r="AB920" s="1">
        <v>405900</v>
      </c>
      <c r="AC920" s="1">
        <v>1677</v>
      </c>
      <c r="AD920" s="1">
        <v>25251</v>
      </c>
      <c r="AE920" s="1">
        <v>6.6</v>
      </c>
      <c r="AF920" s="1">
        <v>156.22999999999999</v>
      </c>
      <c r="AG920" s="1">
        <v>2.6199770999999998</v>
      </c>
      <c r="AH920" s="1">
        <v>54.03</v>
      </c>
      <c r="AI920" s="1" t="s">
        <v>2676</v>
      </c>
      <c r="AJ920" s="1" t="s">
        <v>3527</v>
      </c>
    </row>
    <row r="921" spans="1:36" x14ac:dyDescent="0.25">
      <c r="A921" s="2" t="s">
        <v>915</v>
      </c>
      <c r="B921" s="3" t="s">
        <v>4674</v>
      </c>
      <c r="C921" s="3">
        <v>1.3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57.02</v>
      </c>
      <c r="H921" s="1">
        <f>MATCH(持股比率!A921,董監!A:A,0)</f>
        <v>921</v>
      </c>
      <c r="I921" s="3">
        <v>745743.55</v>
      </c>
      <c r="J921" s="3">
        <v>186</v>
      </c>
      <c r="K921" s="28">
        <f t="shared" si="57"/>
        <v>42522</v>
      </c>
      <c r="L921" s="27">
        <f t="shared" si="58"/>
        <v>0.4</v>
      </c>
      <c r="M921" s="3">
        <v>20.88</v>
      </c>
      <c r="N921" s="29">
        <f t="shared" si="59"/>
        <v>3.8836799999999998E-2</v>
      </c>
      <c r="O921" s="3">
        <v>14.29</v>
      </c>
      <c r="P921" s="3" t="str">
        <f ca="1">IF(COUNTIF(股期對照!A:A,持股比率!B921)=2,B921&amp;"-m",IF(COUNTIF(股期對照!A:A,持股比率!B921)=1,B921&amp;"-F",B921))</f>
        <v>久裕</v>
      </c>
      <c r="Q921" s="3" t="s">
        <v>4577</v>
      </c>
      <c r="T921" s="1" t="s">
        <v>915</v>
      </c>
      <c r="U921" s="1" t="s">
        <v>2677</v>
      </c>
      <c r="V921" s="1">
        <v>1.3</v>
      </c>
      <c r="W921" s="1">
        <v>0</v>
      </c>
      <c r="X921" s="1">
        <v>0</v>
      </c>
      <c r="Y921" s="1">
        <v>41.68</v>
      </c>
      <c r="Z921" s="1">
        <v>57.02</v>
      </c>
      <c r="AA921" s="1">
        <v>921</v>
      </c>
      <c r="AB921" s="1">
        <v>745743.55</v>
      </c>
      <c r="AC921" s="1">
        <v>186</v>
      </c>
      <c r="AD921" s="1">
        <v>42522</v>
      </c>
      <c r="AE921" s="1">
        <v>0.4</v>
      </c>
      <c r="AF921" s="1">
        <v>20.88</v>
      </c>
      <c r="AG921" s="1">
        <v>3.8836799999999998E-2</v>
      </c>
      <c r="AH921" s="1">
        <v>14.29</v>
      </c>
      <c r="AI921" s="1" t="s">
        <v>2677</v>
      </c>
      <c r="AJ921" s="1" t="s">
        <v>3527</v>
      </c>
    </row>
    <row r="922" spans="1:36" x14ac:dyDescent="0.25">
      <c r="A922" s="2" t="s">
        <v>916</v>
      </c>
      <c r="B922" s="3" t="s">
        <v>5758</v>
      </c>
      <c r="C922" s="3">
        <v>12.15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73.45</v>
      </c>
      <c r="H922" s="1">
        <f>MATCH(持股比率!A922,董監!A:A,0)</f>
        <v>922</v>
      </c>
      <c r="I922" s="3">
        <v>1992793.74</v>
      </c>
      <c r="J922" s="3">
        <v>119</v>
      </c>
      <c r="K922" s="28">
        <f t="shared" si="57"/>
        <v>146371</v>
      </c>
      <c r="L922" s="27">
        <f t="shared" si="58"/>
        <v>0.1</v>
      </c>
      <c r="M922" s="3">
        <v>115.38</v>
      </c>
      <c r="N922" s="29">
        <f t="shared" si="59"/>
        <v>0.13730219999999999</v>
      </c>
      <c r="O922" s="3">
        <v>-3.73</v>
      </c>
      <c r="P922" s="3" t="str">
        <f ca="1">IF(COUNTIF(股期對照!A:A,持股比率!B922)=2,B922&amp;"-m",IF(COUNTIF(股期對照!A:A,持股比率!B922)=1,B922&amp;"-F",B922))</f>
        <v>浩鼎</v>
      </c>
      <c r="Q922" s="3" t="s">
        <v>6561</v>
      </c>
      <c r="T922" s="1" t="s">
        <v>916</v>
      </c>
      <c r="U922" s="1" t="s">
        <v>2678</v>
      </c>
      <c r="V922" s="1">
        <v>12.15</v>
      </c>
      <c r="W922" s="1">
        <v>0.01</v>
      </c>
      <c r="X922" s="1">
        <v>0</v>
      </c>
      <c r="Y922" s="1">
        <v>14.39</v>
      </c>
      <c r="Z922" s="1">
        <v>73.45</v>
      </c>
      <c r="AA922" s="1">
        <v>922</v>
      </c>
      <c r="AB922" s="1">
        <v>1992793.74</v>
      </c>
      <c r="AC922" s="1">
        <v>119</v>
      </c>
      <c r="AD922" s="1">
        <v>146371</v>
      </c>
      <c r="AE922" s="1">
        <v>0.1</v>
      </c>
      <c r="AF922" s="1">
        <v>115.38</v>
      </c>
      <c r="AG922" s="1">
        <v>0.13730219999999999</v>
      </c>
      <c r="AH922" s="1">
        <v>-3.73</v>
      </c>
      <c r="AI922" s="1" t="s">
        <v>2678</v>
      </c>
      <c r="AJ922" s="1" t="s">
        <v>3527</v>
      </c>
    </row>
    <row r="923" spans="1:36" x14ac:dyDescent="0.25">
      <c r="A923" s="2" t="s">
        <v>917</v>
      </c>
      <c r="B923" s="3" t="s">
        <v>5759</v>
      </c>
      <c r="C923" s="3">
        <v>0.15</v>
      </c>
      <c r="D923" s="3">
        <v>0.02</v>
      </c>
      <c r="E923" s="3">
        <v>0.01</v>
      </c>
      <c r="F923" s="1">
        <f>IF(INDEX(董監!D:D,H923)=0,INDEX(董監!C:C,H923),INDEX(董監!D:D,H923))</f>
        <v>31.12</v>
      </c>
      <c r="G923" s="1">
        <f t="shared" si="56"/>
        <v>68.7</v>
      </c>
      <c r="H923" s="1">
        <f>MATCH(持股比率!A923,董監!A:A,0)</f>
        <v>923</v>
      </c>
      <c r="I923" s="3">
        <v>316123.75</v>
      </c>
      <c r="J923" s="3">
        <v>25</v>
      </c>
      <c r="K923" s="28">
        <f t="shared" si="57"/>
        <v>21718</v>
      </c>
      <c r="L923" s="27">
        <f t="shared" si="58"/>
        <v>0.1</v>
      </c>
      <c r="M923" s="3">
        <v>69.86</v>
      </c>
      <c r="N923" s="29">
        <f t="shared" si="59"/>
        <v>1.7465000000000001E-2</v>
      </c>
      <c r="O923" s="3">
        <v>-3.7</v>
      </c>
      <c r="P923" s="3" t="str">
        <f ca="1">IF(COUNTIF(股期對照!A:A,持股比率!B923)=2,B923&amp;"-m",IF(COUNTIF(股期對照!A:A,持股比率!B923)=1,B923&amp;"-F",B923))</f>
        <v>杏一</v>
      </c>
      <c r="Q923" s="3" t="s">
        <v>6561</v>
      </c>
      <c r="T923" s="1" t="s">
        <v>917</v>
      </c>
      <c r="U923" s="1" t="s">
        <v>2679</v>
      </c>
      <c r="V923" s="1">
        <v>0.15</v>
      </c>
      <c r="W923" s="1">
        <v>0.02</v>
      </c>
      <c r="X923" s="1">
        <v>0.01</v>
      </c>
      <c r="Y923" s="1">
        <v>31.12</v>
      </c>
      <c r="Z923" s="1">
        <v>68.7</v>
      </c>
      <c r="AA923" s="1">
        <v>923</v>
      </c>
      <c r="AB923" s="1">
        <v>316123.75</v>
      </c>
      <c r="AC923" s="1">
        <v>25</v>
      </c>
      <c r="AD923" s="1">
        <v>21718</v>
      </c>
      <c r="AE923" s="1">
        <v>0.1</v>
      </c>
      <c r="AF923" s="1">
        <v>69.86</v>
      </c>
      <c r="AG923" s="1">
        <v>1.7465000000000001E-2</v>
      </c>
      <c r="AH923" s="1">
        <v>-3.7</v>
      </c>
      <c r="AI923" s="1" t="s">
        <v>2679</v>
      </c>
      <c r="AJ923" s="1" t="s">
        <v>3527</v>
      </c>
    </row>
    <row r="924" spans="1:36" x14ac:dyDescent="0.25">
      <c r="A924" s="2" t="s">
        <v>918</v>
      </c>
      <c r="B924" s="3" t="s">
        <v>5760</v>
      </c>
      <c r="C924" s="3">
        <v>0.01</v>
      </c>
      <c r="D924" s="3">
        <v>0</v>
      </c>
      <c r="E924" s="3">
        <v>0</v>
      </c>
      <c r="F924" s="1">
        <f>IF(INDEX(董監!D:D,H924)=0,INDEX(董監!C:C,H924),INDEX(董監!D:D,H924))</f>
        <v>29.26</v>
      </c>
      <c r="G924" s="1">
        <f t="shared" si="56"/>
        <v>70.72999999999999</v>
      </c>
      <c r="H924" s="1">
        <f>MATCH(持股比率!A924,董監!A:A,0)</f>
        <v>924</v>
      </c>
      <c r="I924" s="3">
        <v>238000</v>
      </c>
      <c r="J924" s="3">
        <v>-18</v>
      </c>
      <c r="K924" s="28">
        <f t="shared" si="57"/>
        <v>16834</v>
      </c>
      <c r="L924" s="27">
        <f t="shared" si="58"/>
        <v>-0.1</v>
      </c>
      <c r="M924" s="3">
        <v>20.43</v>
      </c>
      <c r="N924" s="29">
        <f t="shared" si="59"/>
        <v>-3.6773999999999999E-3</v>
      </c>
      <c r="O924" s="3">
        <v>-6.45</v>
      </c>
      <c r="P924" s="3" t="str">
        <f ca="1">IF(COUNTIF(股期對照!A:A,持股比率!B924)=2,B924&amp;"-m",IF(COUNTIF(股期對照!A:A,持股比率!B924)=1,B924&amp;"-F",B924))</f>
        <v>福永生技</v>
      </c>
      <c r="Q924" s="3" t="s">
        <v>6559</v>
      </c>
      <c r="T924" s="1" t="s">
        <v>918</v>
      </c>
      <c r="U924" s="1" t="s">
        <v>2680</v>
      </c>
      <c r="V924" s="1">
        <v>0.01</v>
      </c>
      <c r="W924" s="1">
        <v>0</v>
      </c>
      <c r="X924" s="1">
        <v>0</v>
      </c>
      <c r="Y924" s="1">
        <v>29.26</v>
      </c>
      <c r="Z924" s="1">
        <v>70.72999999999999</v>
      </c>
      <c r="AA924" s="1">
        <v>924</v>
      </c>
      <c r="AB924" s="1">
        <v>238000</v>
      </c>
      <c r="AC924" s="1">
        <v>-18</v>
      </c>
      <c r="AD924" s="1">
        <v>16834</v>
      </c>
      <c r="AE924" s="1">
        <v>-0.1</v>
      </c>
      <c r="AF924" s="1">
        <v>20.43</v>
      </c>
      <c r="AG924" s="1">
        <v>-3.6773999999999999E-3</v>
      </c>
      <c r="AH924" s="1">
        <v>-6.45</v>
      </c>
      <c r="AI924" s="1" t="s">
        <v>2680</v>
      </c>
      <c r="AJ924" s="1" t="s">
        <v>3527</v>
      </c>
    </row>
    <row r="925" spans="1:36" x14ac:dyDescent="0.25">
      <c r="A925" s="2" t="s">
        <v>919</v>
      </c>
      <c r="B925" s="3" t="s">
        <v>5761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50.69</v>
      </c>
      <c r="H925" s="1">
        <f>MATCH(持股比率!A925,董監!A:A,0)</f>
        <v>925</v>
      </c>
      <c r="I925" s="3">
        <v>532214</v>
      </c>
      <c r="J925" s="3">
        <v>3</v>
      </c>
      <c r="K925" s="28">
        <f t="shared" si="57"/>
        <v>26978</v>
      </c>
      <c r="L925" s="27">
        <f t="shared" si="58"/>
        <v>0</v>
      </c>
      <c r="M925" s="3">
        <v>18.420000000000002</v>
      </c>
      <c r="N925" s="29">
        <f t="shared" si="59"/>
        <v>5.526000000000001E-4</v>
      </c>
      <c r="O925" s="3">
        <v>-3.45</v>
      </c>
      <c r="P925" s="3" t="str">
        <f ca="1">IF(COUNTIF(股期對照!A:A,持股比率!B925)=2,B925&amp;"-m",IF(COUNTIF(股期對照!A:A,持股比率!B925)=1,B925&amp;"-F",B925))</f>
        <v>安克</v>
      </c>
      <c r="Q925" s="3" t="s">
        <v>6559</v>
      </c>
      <c r="T925" s="1" t="s">
        <v>919</v>
      </c>
      <c r="U925" s="1" t="s">
        <v>2681</v>
      </c>
      <c r="V925" s="1">
        <v>0.06</v>
      </c>
      <c r="W925" s="1">
        <v>0</v>
      </c>
      <c r="X925" s="1">
        <v>0</v>
      </c>
      <c r="Y925" s="1">
        <v>49.25</v>
      </c>
      <c r="Z925" s="1">
        <v>50.69</v>
      </c>
      <c r="AA925" s="1">
        <v>925</v>
      </c>
      <c r="AB925" s="1">
        <v>532214</v>
      </c>
      <c r="AC925" s="1">
        <v>3</v>
      </c>
      <c r="AD925" s="1">
        <v>26978</v>
      </c>
      <c r="AE925" s="1">
        <v>0</v>
      </c>
      <c r="AF925" s="1">
        <v>18.420000000000002</v>
      </c>
      <c r="AG925" s="1">
        <v>5.526000000000001E-4</v>
      </c>
      <c r="AH925" s="1">
        <v>-3.45</v>
      </c>
      <c r="AI925" s="1" t="s">
        <v>2681</v>
      </c>
      <c r="AJ925" s="1" t="s">
        <v>3527</v>
      </c>
    </row>
    <row r="926" spans="1:36" x14ac:dyDescent="0.25">
      <c r="A926" s="2" t="s">
        <v>920</v>
      </c>
      <c r="B926" s="3" t="s">
        <v>5762</v>
      </c>
      <c r="C926" s="3">
        <v>64.239999999999995</v>
      </c>
      <c r="D926" s="3">
        <v>0</v>
      </c>
      <c r="E926" s="3">
        <v>0</v>
      </c>
      <c r="F926" s="1">
        <f>IF(INDEX(董監!D:D,H926)=0,INDEX(董監!C:C,H926),INDEX(董監!D:D,H926))</f>
        <v>40.85</v>
      </c>
      <c r="G926" s="1">
        <f t="shared" si="56"/>
        <v>-5.0900000000000034</v>
      </c>
      <c r="H926" s="1">
        <f>MATCH(持股比率!A926,董監!A:A,0)</f>
        <v>926</v>
      </c>
      <c r="I926" s="3">
        <v>609147</v>
      </c>
      <c r="J926" s="3">
        <v>69</v>
      </c>
      <c r="K926" s="28">
        <f t="shared" si="57"/>
        <v>-3101</v>
      </c>
      <c r="L926" s="27">
        <f t="shared" si="58"/>
        <v>-2.2000000000000002</v>
      </c>
      <c r="M926" s="3">
        <v>75.72</v>
      </c>
      <c r="N926" s="29">
        <f t="shared" si="59"/>
        <v>5.2246800000000003E-2</v>
      </c>
      <c r="O926" s="3">
        <v>-9.25</v>
      </c>
      <c r="P926" s="3" t="str">
        <f ca="1">IF(COUNTIF(股期對照!A:A,持股比率!B926)=2,B926&amp;"-m",IF(COUNTIF(股期對照!A:A,持股比率!B926)=1,B926&amp;"-F",B926))</f>
        <v>佐登-KY</v>
      </c>
      <c r="Q926" s="3" t="s">
        <v>6559</v>
      </c>
      <c r="T926" s="1" t="s">
        <v>920</v>
      </c>
      <c r="U926" s="1" t="s">
        <v>2682</v>
      </c>
      <c r="V926" s="1">
        <v>64.239999999999995</v>
      </c>
      <c r="W926" s="1">
        <v>0</v>
      </c>
      <c r="X926" s="1">
        <v>0</v>
      </c>
      <c r="Y926" s="1">
        <v>40.85</v>
      </c>
      <c r="Z926" s="1">
        <v>-5.0900000000000034</v>
      </c>
      <c r="AA926" s="1">
        <v>926</v>
      </c>
      <c r="AB926" s="1">
        <v>609147</v>
      </c>
      <c r="AC926" s="1">
        <v>69</v>
      </c>
      <c r="AD926" s="1">
        <v>-3101</v>
      </c>
      <c r="AE926" s="1">
        <v>-2.2000000000000002</v>
      </c>
      <c r="AF926" s="1">
        <v>75.72</v>
      </c>
      <c r="AG926" s="1">
        <v>5.2246800000000003E-2</v>
      </c>
      <c r="AH926" s="1">
        <v>-9.25</v>
      </c>
      <c r="AI926" s="1" t="s">
        <v>2682</v>
      </c>
      <c r="AJ926" s="1" t="s">
        <v>3527</v>
      </c>
    </row>
    <row r="927" spans="1:36" x14ac:dyDescent="0.25">
      <c r="A927" s="2" t="s">
        <v>921</v>
      </c>
      <c r="B927" s="3" t="s">
        <v>5763</v>
      </c>
      <c r="C927" s="3">
        <v>0.6</v>
      </c>
      <c r="D927" s="3">
        <v>0</v>
      </c>
      <c r="E927" s="3">
        <v>0</v>
      </c>
      <c r="F927" s="1">
        <f>IF(INDEX(董監!D:D,H927)=0,INDEX(董監!C:C,H927),INDEX(董監!D:D,H927))</f>
        <v>66.31</v>
      </c>
      <c r="G927" s="1">
        <f t="shared" si="56"/>
        <v>33.090000000000003</v>
      </c>
      <c r="H927" s="1">
        <f>MATCH(持股比率!A927,董監!A:A,0)</f>
        <v>927</v>
      </c>
      <c r="I927" s="3">
        <v>1150770</v>
      </c>
      <c r="J927" s="3">
        <v>5</v>
      </c>
      <c r="K927" s="28">
        <f t="shared" si="57"/>
        <v>38079</v>
      </c>
      <c r="L927" s="27">
        <f t="shared" si="58"/>
        <v>0</v>
      </c>
      <c r="M927" s="3">
        <v>52.42</v>
      </c>
      <c r="N927" s="29">
        <f t="shared" si="59"/>
        <v>2.6210000000000001E-3</v>
      </c>
      <c r="O927" s="3">
        <v>1.21</v>
      </c>
      <c r="P927" s="3" t="str">
        <f ca="1">IF(COUNTIF(股期對照!A:A,持股比率!B927)=2,B927&amp;"-m",IF(COUNTIF(股期對照!A:A,持股比率!B927)=1,B927&amp;"-F",B927))</f>
        <v>杏國</v>
      </c>
      <c r="Q927" s="3" t="s">
        <v>6565</v>
      </c>
      <c r="T927" s="1" t="s">
        <v>921</v>
      </c>
      <c r="U927" s="1" t="s">
        <v>2683</v>
      </c>
      <c r="V927" s="1">
        <v>0.6</v>
      </c>
      <c r="W927" s="1">
        <v>0</v>
      </c>
      <c r="X927" s="1">
        <v>0</v>
      </c>
      <c r="Y927" s="1">
        <v>66.31</v>
      </c>
      <c r="Z927" s="1">
        <v>33.090000000000003</v>
      </c>
      <c r="AA927" s="1">
        <v>927</v>
      </c>
      <c r="AB927" s="1">
        <v>1150770</v>
      </c>
      <c r="AC927" s="1">
        <v>5</v>
      </c>
      <c r="AD927" s="1">
        <v>38079</v>
      </c>
      <c r="AE927" s="1">
        <v>0</v>
      </c>
      <c r="AF927" s="1">
        <v>52.42</v>
      </c>
      <c r="AG927" s="1">
        <v>2.6210000000000001E-3</v>
      </c>
      <c r="AH927" s="1">
        <v>1.21</v>
      </c>
      <c r="AI927" s="1" t="s">
        <v>2683</v>
      </c>
      <c r="AJ927" s="1" t="s">
        <v>3527</v>
      </c>
    </row>
    <row r="928" spans="1:36" x14ac:dyDescent="0.25">
      <c r="A928" s="2" t="s">
        <v>922</v>
      </c>
      <c r="B928" s="3" t="s">
        <v>4676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3">
        <v>0</v>
      </c>
      <c r="K928" s="28">
        <f t="shared" si="57"/>
        <v>45518</v>
      </c>
      <c r="L928" s="27">
        <f t="shared" si="58"/>
        <v>0</v>
      </c>
      <c r="M928" s="3">
        <v>6.98</v>
      </c>
      <c r="N928" s="29">
        <f t="shared" si="59"/>
        <v>0</v>
      </c>
      <c r="O928" s="3">
        <v>2.79</v>
      </c>
      <c r="P928" s="3" t="str">
        <f ca="1">IF(COUNTIF(股期對照!A:A,持股比率!B928)=2,B928&amp;"-m",IF(COUNTIF(股期對照!A:A,持股比率!B928)=1,B928&amp;"-F",B928))</f>
        <v>欣大健康</v>
      </c>
      <c r="Q928" s="3" t="s">
        <v>4577</v>
      </c>
      <c r="T928" s="1" t="s">
        <v>922</v>
      </c>
      <c r="U928" s="1" t="s">
        <v>2684</v>
      </c>
      <c r="V928" s="1">
        <v>16.03</v>
      </c>
      <c r="W928" s="1">
        <v>0</v>
      </c>
      <c r="X928" s="1">
        <v>0</v>
      </c>
      <c r="Y928" s="1">
        <v>14.52</v>
      </c>
      <c r="Z928" s="1">
        <v>69.45</v>
      </c>
      <c r="AA928" s="1">
        <v>928</v>
      </c>
      <c r="AB928" s="1">
        <v>655400</v>
      </c>
      <c r="AC928" s="1">
        <v>0</v>
      </c>
      <c r="AD928" s="1">
        <v>45518</v>
      </c>
      <c r="AE928" s="1">
        <v>0</v>
      </c>
      <c r="AF928" s="1">
        <v>6.98</v>
      </c>
      <c r="AG928" s="1">
        <v>0</v>
      </c>
      <c r="AH928" s="1">
        <v>2.79</v>
      </c>
      <c r="AI928" s="1" t="s">
        <v>2684</v>
      </c>
      <c r="AJ928" s="1" t="s">
        <v>3527</v>
      </c>
    </row>
    <row r="929" spans="1:36" x14ac:dyDescent="0.25">
      <c r="A929" s="2" t="s">
        <v>923</v>
      </c>
      <c r="B929" s="3" t="s">
        <v>5764</v>
      </c>
      <c r="C929" s="3">
        <v>0.34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79.27</v>
      </c>
      <c r="H929" s="1">
        <f>MATCH(持股比率!A929,董監!A:A,0)</f>
        <v>929</v>
      </c>
      <c r="I929" s="3">
        <v>807018.42</v>
      </c>
      <c r="J929" s="3">
        <v>19</v>
      </c>
      <c r="K929" s="28">
        <f t="shared" si="57"/>
        <v>63972</v>
      </c>
      <c r="L929" s="27">
        <f t="shared" si="58"/>
        <v>0</v>
      </c>
      <c r="M929" s="3">
        <v>113.35</v>
      </c>
      <c r="N929" s="29">
        <f t="shared" si="59"/>
        <v>2.15365E-2</v>
      </c>
      <c r="O929" s="3">
        <v>-1.74</v>
      </c>
      <c r="P929" s="3" t="str">
        <f ca="1">IF(COUNTIF(股期對照!A:A,持股比率!B929)=2,B929&amp;"-m",IF(COUNTIF(股期對照!A:A,持股比率!B929)=1,B929&amp;"-F",B929))</f>
        <v>中華食</v>
      </c>
      <c r="Q929" s="3" t="s">
        <v>4739</v>
      </c>
      <c r="T929" s="1" t="s">
        <v>923</v>
      </c>
      <c r="U929" s="1" t="s">
        <v>2685</v>
      </c>
      <c r="V929" s="1">
        <v>0.34</v>
      </c>
      <c r="W929" s="1">
        <v>0</v>
      </c>
      <c r="X929" s="1">
        <v>0.05</v>
      </c>
      <c r="Y929" s="1">
        <v>20.34</v>
      </c>
      <c r="Z929" s="1">
        <v>79.27</v>
      </c>
      <c r="AA929" s="1">
        <v>929</v>
      </c>
      <c r="AB929" s="1">
        <v>807018.42</v>
      </c>
      <c r="AC929" s="1">
        <v>19</v>
      </c>
      <c r="AD929" s="1">
        <v>63972</v>
      </c>
      <c r="AE929" s="1">
        <v>0</v>
      </c>
      <c r="AF929" s="1">
        <v>113.35</v>
      </c>
      <c r="AG929" s="1">
        <v>2.15365E-2</v>
      </c>
      <c r="AH929" s="1">
        <v>-1.74</v>
      </c>
      <c r="AI929" s="1" t="s">
        <v>2685</v>
      </c>
      <c r="AJ929" s="1" t="s">
        <v>3515</v>
      </c>
    </row>
    <row r="930" spans="1:36" x14ac:dyDescent="0.25">
      <c r="A930" s="2" t="s">
        <v>924</v>
      </c>
      <c r="B930" s="3" t="s">
        <v>5765</v>
      </c>
      <c r="C930" s="3">
        <v>0.55000000000000004</v>
      </c>
      <c r="D930" s="3">
        <v>0</v>
      </c>
      <c r="E930" s="3">
        <v>0</v>
      </c>
      <c r="F930" s="1">
        <f>IF(INDEX(董監!D:D,H930)=0,INDEX(董監!C:C,H930),INDEX(董監!D:D,H930))</f>
        <v>23.14</v>
      </c>
      <c r="G930" s="1">
        <f t="shared" si="56"/>
        <v>76.31</v>
      </c>
      <c r="H930" s="1">
        <f>MATCH(持股比率!A930,董監!A:A,0)</f>
        <v>930</v>
      </c>
      <c r="I930" s="3">
        <v>1620908.32</v>
      </c>
      <c r="J930" s="3">
        <v>94</v>
      </c>
      <c r="K930" s="28">
        <f t="shared" si="57"/>
        <v>123692</v>
      </c>
      <c r="L930" s="27">
        <f t="shared" si="58"/>
        <v>0.1</v>
      </c>
      <c r="M930" s="3">
        <v>13.04</v>
      </c>
      <c r="N930" s="29">
        <f t="shared" si="59"/>
        <v>1.22576E-2</v>
      </c>
      <c r="O930" s="3">
        <v>0.38</v>
      </c>
      <c r="P930" s="3" t="str">
        <f ca="1">IF(COUNTIF(股期對照!A:A,持股比率!B930)=2,B930&amp;"-m",IF(COUNTIF(股期對照!A:A,持股比率!B930)=1,B930&amp;"-F",B930))</f>
        <v>環泰</v>
      </c>
      <c r="Q930" s="3" t="s">
        <v>4739</v>
      </c>
      <c r="T930" s="1" t="s">
        <v>924</v>
      </c>
      <c r="U930" s="1" t="s">
        <v>2686</v>
      </c>
      <c r="V930" s="1">
        <v>0.55000000000000004</v>
      </c>
      <c r="W930" s="1">
        <v>0</v>
      </c>
      <c r="X930" s="1">
        <v>0</v>
      </c>
      <c r="Y930" s="1">
        <v>23.14</v>
      </c>
      <c r="Z930" s="1">
        <v>76.31</v>
      </c>
      <c r="AA930" s="1">
        <v>930</v>
      </c>
      <c r="AB930" s="1">
        <v>1620908.32</v>
      </c>
      <c r="AC930" s="1">
        <v>94</v>
      </c>
      <c r="AD930" s="1">
        <v>123692</v>
      </c>
      <c r="AE930" s="1">
        <v>0.1</v>
      </c>
      <c r="AF930" s="1">
        <v>13.04</v>
      </c>
      <c r="AG930" s="1">
        <v>1.22576E-2</v>
      </c>
      <c r="AH930" s="1">
        <v>0.38</v>
      </c>
      <c r="AI930" s="1" t="s">
        <v>2686</v>
      </c>
      <c r="AJ930" s="1" t="s">
        <v>3515</v>
      </c>
    </row>
    <row r="931" spans="1:36" x14ac:dyDescent="0.25">
      <c r="A931" s="2" t="s">
        <v>925</v>
      </c>
      <c r="B931" s="3" t="s">
        <v>5766</v>
      </c>
      <c r="C931" s="3">
        <v>0.11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85.23</v>
      </c>
      <c r="H931" s="1">
        <f>MATCH(持股比率!A931,董監!A:A,0)</f>
        <v>931</v>
      </c>
      <c r="I931" s="3">
        <v>700000</v>
      </c>
      <c r="J931" s="3">
        <v>10</v>
      </c>
      <c r="K931" s="28">
        <f t="shared" si="57"/>
        <v>59661</v>
      </c>
      <c r="L931" s="27">
        <f t="shared" si="58"/>
        <v>0</v>
      </c>
      <c r="M931" s="3">
        <v>18.22</v>
      </c>
      <c r="N931" s="29">
        <f t="shared" si="59"/>
        <v>1.8219999999999998E-3</v>
      </c>
      <c r="O931" s="3">
        <v>-8.23</v>
      </c>
      <c r="P931" s="3" t="str">
        <f ca="1">IF(COUNTIF(股期對照!A:A,持股比率!B931)=2,B931&amp;"-m",IF(COUNTIF(股期對照!A:A,持股比率!B931)=1,B931&amp;"-F",B931))</f>
        <v>信立</v>
      </c>
      <c r="Q931" s="3" t="s">
        <v>6539</v>
      </c>
      <c r="T931" s="1" t="s">
        <v>925</v>
      </c>
      <c r="U931" s="1" t="s">
        <v>2687</v>
      </c>
      <c r="V931" s="1">
        <v>0.11</v>
      </c>
      <c r="W931" s="1">
        <v>0</v>
      </c>
      <c r="X931" s="1">
        <v>0</v>
      </c>
      <c r="Y931" s="1">
        <v>14.66</v>
      </c>
      <c r="Z931" s="1">
        <v>85.23</v>
      </c>
      <c r="AA931" s="1">
        <v>931</v>
      </c>
      <c r="AB931" s="1">
        <v>700000</v>
      </c>
      <c r="AC931" s="1">
        <v>10</v>
      </c>
      <c r="AD931" s="1">
        <v>59661</v>
      </c>
      <c r="AE931" s="1">
        <v>0</v>
      </c>
      <c r="AF931" s="1">
        <v>18.22</v>
      </c>
      <c r="AG931" s="1">
        <v>1.8219999999999998E-3</v>
      </c>
      <c r="AH931" s="1">
        <v>-8.23</v>
      </c>
      <c r="AI931" s="1" t="s">
        <v>2687</v>
      </c>
      <c r="AJ931" s="1" t="s">
        <v>3518</v>
      </c>
    </row>
    <row r="932" spans="1:36" x14ac:dyDescent="0.25">
      <c r="A932" s="2" t="s">
        <v>926</v>
      </c>
      <c r="B932" s="3" t="s">
        <v>4828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MATCH(持股比率!A932,董監!A:A,0)</f>
        <v>932</v>
      </c>
      <c r="I932" s="3">
        <v>360380.65</v>
      </c>
      <c r="J932" s="3">
        <v>0</v>
      </c>
      <c r="K932" s="28">
        <f t="shared" si="57"/>
        <v>33746</v>
      </c>
      <c r="L932" s="27">
        <f t="shared" si="58"/>
        <v>0</v>
      </c>
      <c r="M932" s="3">
        <v>6</v>
      </c>
      <c r="N932" s="29">
        <f t="shared" si="59"/>
        <v>0</v>
      </c>
      <c r="O932" s="3">
        <v>-8.5399999999999991</v>
      </c>
      <c r="P932" s="3" t="str">
        <f ca="1">IF(COUNTIF(股期對照!A:A,持股比率!B932)=2,B932&amp;"-m",IF(COUNTIF(股期對照!A:A,持股比率!B932)=1,B932&amp;"-F",B932))</f>
        <v>勝昱</v>
      </c>
      <c r="Q932" s="3" t="s">
        <v>6539</v>
      </c>
      <c r="T932" s="1" t="s">
        <v>926</v>
      </c>
      <c r="U932" s="1" t="s">
        <v>2688</v>
      </c>
      <c r="V932" s="1">
        <v>0</v>
      </c>
      <c r="W932" s="1">
        <v>0</v>
      </c>
      <c r="X932" s="1">
        <v>0</v>
      </c>
      <c r="Y932" s="1">
        <v>6.36</v>
      </c>
      <c r="Z932" s="1">
        <v>93.64</v>
      </c>
      <c r="AA932" s="1">
        <v>932</v>
      </c>
      <c r="AB932" s="1">
        <v>360380.65</v>
      </c>
      <c r="AC932" s="1">
        <v>0</v>
      </c>
      <c r="AD932" s="1">
        <v>33746</v>
      </c>
      <c r="AE932" s="1">
        <v>0</v>
      </c>
      <c r="AF932" s="1">
        <v>6</v>
      </c>
      <c r="AG932" s="1">
        <v>0</v>
      </c>
      <c r="AH932" s="1">
        <v>-8.5399999999999991</v>
      </c>
      <c r="AI932" s="1" t="s">
        <v>2688</v>
      </c>
      <c r="AJ932" s="1" t="s">
        <v>3518</v>
      </c>
    </row>
    <row r="933" spans="1:36" x14ac:dyDescent="0.25">
      <c r="A933" s="2" t="s">
        <v>927</v>
      </c>
      <c r="B933" s="3" t="s">
        <v>5767</v>
      </c>
      <c r="C933" s="3">
        <v>0.02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68.349999999999994</v>
      </c>
      <c r="H933" s="1">
        <f>MATCH(持股比率!A933,董監!A:A,0)</f>
        <v>933</v>
      </c>
      <c r="I933" s="3">
        <v>550140</v>
      </c>
      <c r="J933" s="3">
        <v>-1</v>
      </c>
      <c r="K933" s="28">
        <f t="shared" si="57"/>
        <v>37602</v>
      </c>
      <c r="L933" s="27">
        <f t="shared" si="58"/>
        <v>0</v>
      </c>
      <c r="M933" s="3">
        <v>32.4</v>
      </c>
      <c r="N933" s="29">
        <f t="shared" si="59"/>
        <v>-3.2399999999999996E-4</v>
      </c>
      <c r="O933" s="3">
        <v>-1.22</v>
      </c>
      <c r="P933" s="3" t="str">
        <f ca="1">IF(COUNTIF(股期對照!A:A,持股比率!B933)=2,B933&amp;"-m",IF(COUNTIF(股期對照!A:A,持股比率!B933)=1,B933&amp;"-F",B933))</f>
        <v>世坤</v>
      </c>
      <c r="Q933" s="3" t="s">
        <v>4740</v>
      </c>
      <c r="T933" s="1" t="s">
        <v>927</v>
      </c>
      <c r="U933" s="1" t="s">
        <v>2689</v>
      </c>
      <c r="V933" s="1">
        <v>0.02</v>
      </c>
      <c r="W933" s="1">
        <v>0</v>
      </c>
      <c r="X933" s="1">
        <v>0</v>
      </c>
      <c r="Y933" s="1">
        <v>31.63</v>
      </c>
      <c r="Z933" s="1">
        <v>68.349999999999994</v>
      </c>
      <c r="AA933" s="1">
        <v>933</v>
      </c>
      <c r="AB933" s="1">
        <v>550140</v>
      </c>
      <c r="AC933" s="1">
        <v>-1</v>
      </c>
      <c r="AD933" s="1">
        <v>37602</v>
      </c>
      <c r="AE933" s="1">
        <v>0</v>
      </c>
      <c r="AF933" s="1">
        <v>32.4</v>
      </c>
      <c r="AG933" s="1">
        <v>-3.2399999999999996E-4</v>
      </c>
      <c r="AH933" s="1">
        <v>-1.22</v>
      </c>
      <c r="AI933" s="1" t="s">
        <v>2689</v>
      </c>
      <c r="AJ933" s="1" t="s">
        <v>3518</v>
      </c>
    </row>
    <row r="934" spans="1:36" x14ac:dyDescent="0.25">
      <c r="A934" s="2" t="s">
        <v>928</v>
      </c>
      <c r="B934" s="3" t="s">
        <v>5768</v>
      </c>
      <c r="C934" s="3">
        <v>6.05</v>
      </c>
      <c r="D934" s="3">
        <v>0</v>
      </c>
      <c r="E934" s="3">
        <v>0.02</v>
      </c>
      <c r="F934" s="1">
        <f>IF(INDEX(董監!D:D,H934)=0,INDEX(董監!C:C,H934),INDEX(董監!D:D,H934))</f>
        <v>13.87</v>
      </c>
      <c r="G934" s="1">
        <f t="shared" si="56"/>
        <v>80.06</v>
      </c>
      <c r="H934" s="1">
        <f>MATCH(持股比率!A934,董監!A:A,0)</f>
        <v>934</v>
      </c>
      <c r="I934" s="3">
        <v>5756677.29</v>
      </c>
      <c r="J934" s="3">
        <v>-3614</v>
      </c>
      <c r="K934" s="28">
        <f t="shared" si="57"/>
        <v>460880</v>
      </c>
      <c r="L934" s="27">
        <f t="shared" si="58"/>
        <v>-0.8</v>
      </c>
      <c r="M934" s="3">
        <v>17.25</v>
      </c>
      <c r="N934" s="29">
        <f t="shared" si="59"/>
        <v>-0.62341500000000005</v>
      </c>
      <c r="O934" s="3">
        <v>2.76</v>
      </c>
      <c r="P934" s="3" t="str">
        <f ca="1">IF(COUNTIF(股期對照!A:A,持股比率!B934)=2,B934&amp;"-m",IF(COUNTIF(股期對照!A:A,持股比率!B934)=1,B934&amp;"-F",B934))</f>
        <v>炎洲</v>
      </c>
      <c r="Q934" s="3" t="s">
        <v>6538</v>
      </c>
      <c r="T934" s="1" t="s">
        <v>928</v>
      </c>
      <c r="U934" s="1" t="s">
        <v>2690</v>
      </c>
      <c r="V934" s="1">
        <v>6.05</v>
      </c>
      <c r="W934" s="1">
        <v>0</v>
      </c>
      <c r="X934" s="1">
        <v>0.02</v>
      </c>
      <c r="Y934" s="1">
        <v>13.87</v>
      </c>
      <c r="Z934" s="1">
        <v>80.06</v>
      </c>
      <c r="AA934" s="1">
        <v>934</v>
      </c>
      <c r="AB934" s="1">
        <v>5756677.29</v>
      </c>
      <c r="AC934" s="1">
        <v>-3614</v>
      </c>
      <c r="AD934" s="1">
        <v>460880</v>
      </c>
      <c r="AE934" s="1">
        <v>-0.8</v>
      </c>
      <c r="AF934" s="1">
        <v>17.25</v>
      </c>
      <c r="AG934" s="1">
        <v>-0.62341500000000005</v>
      </c>
      <c r="AH934" s="1">
        <v>2.76</v>
      </c>
      <c r="AI934" s="1" t="s">
        <v>2690</v>
      </c>
      <c r="AJ934" s="1" t="s">
        <v>3518</v>
      </c>
    </row>
    <row r="935" spans="1:36" x14ac:dyDescent="0.25">
      <c r="A935" s="2" t="s">
        <v>929</v>
      </c>
      <c r="B935" s="3" t="s">
        <v>5769</v>
      </c>
      <c r="C935" s="3">
        <v>5.17</v>
      </c>
      <c r="D935" s="3">
        <v>1.07</v>
      </c>
      <c r="E935" s="3">
        <v>0.76</v>
      </c>
      <c r="F935" s="1">
        <f>IF(INDEX(董監!D:D,H935)=0,INDEX(董監!C:C,H935),INDEX(董監!D:D,H935))</f>
        <v>23.59</v>
      </c>
      <c r="G935" s="1">
        <f t="shared" si="56"/>
        <v>69.41</v>
      </c>
      <c r="H935" s="1">
        <f>MATCH(持股比率!A935,董監!A:A,0)</f>
        <v>935</v>
      </c>
      <c r="I935" s="3">
        <v>1202862.8600000001</v>
      </c>
      <c r="J935" s="3">
        <v>-940</v>
      </c>
      <c r="K935" s="28">
        <f t="shared" si="57"/>
        <v>83491</v>
      </c>
      <c r="L935" s="27">
        <f t="shared" si="58"/>
        <v>-1.1000000000000001</v>
      </c>
      <c r="M935" s="3">
        <v>37.22</v>
      </c>
      <c r="N935" s="29">
        <f t="shared" si="59"/>
        <v>-0.34986799999999996</v>
      </c>
      <c r="O935" s="3">
        <v>-9.89</v>
      </c>
      <c r="P935" s="3" t="str">
        <f ca="1">IF(COUNTIF(股期對照!A:A,持股比率!B935)=2,B935&amp;"-m",IF(COUNTIF(股期對照!A:A,持股比率!B935)=1,B935&amp;"-F",B935))</f>
        <v>東隆興</v>
      </c>
      <c r="Q935" s="3" t="s">
        <v>6548</v>
      </c>
      <c r="T935" s="1" t="s">
        <v>929</v>
      </c>
      <c r="U935" s="1" t="s">
        <v>2691</v>
      </c>
      <c r="V935" s="1">
        <v>5.17</v>
      </c>
      <c r="W935" s="1">
        <v>1.07</v>
      </c>
      <c r="X935" s="1">
        <v>0.76</v>
      </c>
      <c r="Y935" s="1">
        <v>23.59</v>
      </c>
      <c r="Z935" s="1">
        <v>69.41</v>
      </c>
      <c r="AA935" s="1">
        <v>935</v>
      </c>
      <c r="AB935" s="1">
        <v>1202862.8600000001</v>
      </c>
      <c r="AC935" s="1">
        <v>-940</v>
      </c>
      <c r="AD935" s="1">
        <v>83491</v>
      </c>
      <c r="AE935" s="1">
        <v>-1.1000000000000001</v>
      </c>
      <c r="AF935" s="1">
        <v>37.22</v>
      </c>
      <c r="AG935" s="1">
        <v>-0.34986799999999996</v>
      </c>
      <c r="AH935" s="1">
        <v>-9.89</v>
      </c>
      <c r="AI935" s="1" t="s">
        <v>2691</v>
      </c>
      <c r="AJ935" s="1" t="s">
        <v>3522</v>
      </c>
    </row>
    <row r="936" spans="1:36" x14ac:dyDescent="0.25">
      <c r="A936" s="2" t="s">
        <v>930</v>
      </c>
      <c r="B936" s="3" t="s">
        <v>5770</v>
      </c>
      <c r="C936" s="3">
        <v>0.55000000000000004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84.18</v>
      </c>
      <c r="H936" s="1">
        <f>MATCH(持股比率!A936,董監!A:A,0)</f>
        <v>936</v>
      </c>
      <c r="I936" s="3">
        <v>459918.3</v>
      </c>
      <c r="J936" s="3">
        <v>174</v>
      </c>
      <c r="K936" s="28">
        <f t="shared" si="57"/>
        <v>38716</v>
      </c>
      <c r="L936" s="27">
        <f t="shared" si="58"/>
        <v>0.4</v>
      </c>
      <c r="M936" s="3">
        <v>6.85</v>
      </c>
      <c r="N936" s="29">
        <f t="shared" si="59"/>
        <v>1.1918999999999999E-2</v>
      </c>
      <c r="O936" s="3">
        <v>-14.88</v>
      </c>
      <c r="P936" s="3" t="str">
        <f ca="1">IF(COUNTIF(股期對照!A:A,持股比率!B936)=2,B936&amp;"-m",IF(COUNTIF(股期對照!A:A,持股比率!B936)=1,B936&amp;"-F",B936))</f>
        <v>福大</v>
      </c>
      <c r="Q936" s="3" t="s">
        <v>6548</v>
      </c>
      <c r="T936" s="1" t="s">
        <v>930</v>
      </c>
      <c r="U936" s="1" t="s">
        <v>2692</v>
      </c>
      <c r="V936" s="1">
        <v>0.55000000000000004</v>
      </c>
      <c r="W936" s="1">
        <v>0</v>
      </c>
      <c r="X936" s="1">
        <v>0</v>
      </c>
      <c r="Y936" s="1">
        <v>15.27</v>
      </c>
      <c r="Z936" s="1">
        <v>84.18</v>
      </c>
      <c r="AA936" s="1">
        <v>936</v>
      </c>
      <c r="AB936" s="1">
        <v>459918.3</v>
      </c>
      <c r="AC936" s="1">
        <v>174</v>
      </c>
      <c r="AD936" s="1">
        <v>38716</v>
      </c>
      <c r="AE936" s="1">
        <v>0.4</v>
      </c>
      <c r="AF936" s="1">
        <v>6.85</v>
      </c>
      <c r="AG936" s="1">
        <v>1.1918999999999999E-2</v>
      </c>
      <c r="AH936" s="1">
        <v>-14.88</v>
      </c>
      <c r="AI936" s="1" t="s">
        <v>2692</v>
      </c>
      <c r="AJ936" s="1" t="s">
        <v>3522</v>
      </c>
    </row>
    <row r="937" spans="1:36" x14ac:dyDescent="0.25">
      <c r="A937" s="2" t="s">
        <v>931</v>
      </c>
      <c r="B937" s="3" t="s">
        <v>5771</v>
      </c>
      <c r="C937" s="3">
        <v>0.27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56"/>
        <v>84.18</v>
      </c>
      <c r="H937" s="1">
        <f>MATCH(持股比率!A937,董監!A:A,0)</f>
        <v>937</v>
      </c>
      <c r="I937" s="3">
        <v>519120</v>
      </c>
      <c r="J937" s="3">
        <v>3</v>
      </c>
      <c r="K937" s="28">
        <f t="shared" si="57"/>
        <v>43700</v>
      </c>
      <c r="L937" s="27">
        <f t="shared" si="58"/>
        <v>0</v>
      </c>
      <c r="M937" s="3">
        <v>9.84</v>
      </c>
      <c r="N937" s="29">
        <f t="shared" si="59"/>
        <v>2.9520000000000002E-4</v>
      </c>
      <c r="O937" s="3">
        <v>-2.4500000000000002</v>
      </c>
      <c r="P937" s="3" t="str">
        <f ca="1">IF(COUNTIF(股期對照!A:A,持股比率!B937)=2,B937&amp;"-m",IF(COUNTIF(股期對照!A:A,持股比率!B937)=1,B937&amp;"-F",B937))</f>
        <v>新昕纖</v>
      </c>
      <c r="Q937" s="3" t="s">
        <v>4742</v>
      </c>
      <c r="T937" s="1" t="s">
        <v>931</v>
      </c>
      <c r="U937" s="1" t="s">
        <v>2693</v>
      </c>
      <c r="V937" s="1">
        <v>0.27</v>
      </c>
      <c r="W937" s="1">
        <v>0</v>
      </c>
      <c r="X937" s="1">
        <v>0</v>
      </c>
      <c r="Y937" s="1">
        <v>15.55</v>
      </c>
      <c r="Z937" s="1">
        <v>84.18</v>
      </c>
      <c r="AA937" s="1">
        <v>937</v>
      </c>
      <c r="AB937" s="1">
        <v>519120</v>
      </c>
      <c r="AC937" s="1">
        <v>3</v>
      </c>
      <c r="AD937" s="1">
        <v>43700</v>
      </c>
      <c r="AE937" s="1">
        <v>0</v>
      </c>
      <c r="AF937" s="1">
        <v>9.84</v>
      </c>
      <c r="AG937" s="1">
        <v>2.9520000000000002E-4</v>
      </c>
      <c r="AH937" s="1">
        <v>-2.4500000000000002</v>
      </c>
      <c r="AI937" s="1" t="s">
        <v>2693</v>
      </c>
      <c r="AJ937" s="1" t="s">
        <v>3522</v>
      </c>
    </row>
    <row r="938" spans="1:36" x14ac:dyDescent="0.25">
      <c r="A938" s="2" t="s">
        <v>932</v>
      </c>
      <c r="B938" s="3" t="s">
        <v>4677</v>
      </c>
      <c r="C938" s="3">
        <v>5.65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77.5</v>
      </c>
      <c r="H938" s="1">
        <f>MATCH(持股比率!A938,董監!A:A,0)</f>
        <v>938</v>
      </c>
      <c r="I938" s="3">
        <v>313146.89</v>
      </c>
      <c r="J938" s="3">
        <v>-37</v>
      </c>
      <c r="K938" s="28">
        <f t="shared" si="57"/>
        <v>24269</v>
      </c>
      <c r="L938" s="27">
        <f t="shared" si="58"/>
        <v>-0.2</v>
      </c>
      <c r="M938" s="3">
        <v>13.66</v>
      </c>
      <c r="N938" s="29">
        <f t="shared" si="59"/>
        <v>-5.0542E-3</v>
      </c>
      <c r="O938" s="3">
        <v>-19.14</v>
      </c>
      <c r="P938" s="3" t="str">
        <f ca="1">IF(COUNTIF(股期對照!A:A,持股比率!B938)=2,B938&amp;"-m",IF(COUNTIF(股期對照!A:A,持股比率!B938)=1,B938&amp;"-F",B938))</f>
        <v>飛寶企業</v>
      </c>
      <c r="Q938" s="3" t="s">
        <v>4742</v>
      </c>
      <c r="T938" s="1" t="s">
        <v>932</v>
      </c>
      <c r="U938" s="1" t="s">
        <v>2694</v>
      </c>
      <c r="V938" s="1">
        <v>5.65</v>
      </c>
      <c r="W938" s="1">
        <v>0</v>
      </c>
      <c r="X938" s="1">
        <v>0</v>
      </c>
      <c r="Y938" s="1">
        <v>16.850000000000001</v>
      </c>
      <c r="Z938" s="1">
        <v>77.5</v>
      </c>
      <c r="AA938" s="1">
        <v>938</v>
      </c>
      <c r="AB938" s="1">
        <v>313146.89</v>
      </c>
      <c r="AC938" s="1">
        <v>-37</v>
      </c>
      <c r="AD938" s="1">
        <v>24269</v>
      </c>
      <c r="AE938" s="1">
        <v>-0.2</v>
      </c>
      <c r="AF938" s="1">
        <v>13.66</v>
      </c>
      <c r="AG938" s="1">
        <v>-5.0542E-3</v>
      </c>
      <c r="AH938" s="1">
        <v>-19.14</v>
      </c>
      <c r="AI938" s="1" t="s">
        <v>2694</v>
      </c>
      <c r="AJ938" s="1" t="s">
        <v>3522</v>
      </c>
    </row>
    <row r="939" spans="1:36" x14ac:dyDescent="0.25">
      <c r="A939" s="2" t="s">
        <v>933</v>
      </c>
      <c r="B939" s="3" t="s">
        <v>5772</v>
      </c>
      <c r="C939" s="3">
        <v>20.02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52.28</v>
      </c>
      <c r="H939" s="1">
        <f>MATCH(持股比率!A939,董監!A:A,0)</f>
        <v>939</v>
      </c>
      <c r="I939" s="3">
        <v>8189149.4900000002</v>
      </c>
      <c r="J939" s="3">
        <v>-6386</v>
      </c>
      <c r="K939" s="28">
        <f t="shared" si="57"/>
        <v>428129</v>
      </c>
      <c r="L939" s="27">
        <f t="shared" si="58"/>
        <v>-1.5</v>
      </c>
      <c r="M939" s="3">
        <v>9.58</v>
      </c>
      <c r="N939" s="29">
        <f t="shared" si="59"/>
        <v>-0.61177879999999996</v>
      </c>
      <c r="O939" s="3">
        <v>-16.07</v>
      </c>
      <c r="P939" s="3" t="str">
        <f ca="1">IF(COUNTIF(股期對照!A:A,持股比率!B939)=2,B939&amp;"-m",IF(COUNTIF(股期對照!A:A,持股比率!B939)=1,B939&amp;"-F",B939))</f>
        <v>如興</v>
      </c>
      <c r="Q939" s="3" t="s">
        <v>6550</v>
      </c>
      <c r="T939" s="1" t="s">
        <v>933</v>
      </c>
      <c r="U939" s="1" t="s">
        <v>2695</v>
      </c>
      <c r="V939" s="1">
        <v>20.02</v>
      </c>
      <c r="W939" s="1">
        <v>0</v>
      </c>
      <c r="X939" s="1">
        <v>0.01</v>
      </c>
      <c r="Y939" s="1">
        <v>27.69</v>
      </c>
      <c r="Z939" s="1">
        <v>52.28</v>
      </c>
      <c r="AA939" s="1">
        <v>939</v>
      </c>
      <c r="AB939" s="1">
        <v>8189149.4900000002</v>
      </c>
      <c r="AC939" s="1">
        <v>-6386</v>
      </c>
      <c r="AD939" s="1">
        <v>428129</v>
      </c>
      <c r="AE939" s="1">
        <v>-1.5</v>
      </c>
      <c r="AF939" s="1">
        <v>9.58</v>
      </c>
      <c r="AG939" s="1">
        <v>-0.61177879999999996</v>
      </c>
      <c r="AH939" s="1">
        <v>-16.07</v>
      </c>
      <c r="AI939" s="1" t="s">
        <v>2695</v>
      </c>
      <c r="AJ939" s="1" t="s">
        <v>3522</v>
      </c>
    </row>
    <row r="940" spans="1:36" x14ac:dyDescent="0.25">
      <c r="A940" s="2" t="s">
        <v>934</v>
      </c>
      <c r="B940" s="3" t="s">
        <v>5773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81.52</v>
      </c>
      <c r="H940" s="1">
        <f>MATCH(持股比率!A940,董監!A:A,0)</f>
        <v>940</v>
      </c>
      <c r="I940" s="3">
        <v>600156.12</v>
      </c>
      <c r="J940" s="3">
        <v>0</v>
      </c>
      <c r="K940" s="28">
        <f t="shared" si="57"/>
        <v>48925</v>
      </c>
      <c r="L940" s="27">
        <f t="shared" si="58"/>
        <v>0</v>
      </c>
      <c r="M940" s="3">
        <v>96.69</v>
      </c>
      <c r="N940" s="29">
        <f t="shared" si="59"/>
        <v>0</v>
      </c>
      <c r="O940" s="3">
        <v>1.04</v>
      </c>
      <c r="P940" s="3" t="str">
        <f ca="1">IF(COUNTIF(股期對照!A:A,持股比率!B940)=2,B940&amp;"-m",IF(COUNTIF(股期對照!A:A,持股比率!B940)=1,B940&amp;"-F",B940))</f>
        <v>三圓</v>
      </c>
      <c r="Q940" s="3" t="s">
        <v>6547</v>
      </c>
      <c r="T940" s="1" t="s">
        <v>934</v>
      </c>
      <c r="U940" s="1" t="s">
        <v>2696</v>
      </c>
      <c r="V940" s="1">
        <v>0.03</v>
      </c>
      <c r="W940" s="1">
        <v>0</v>
      </c>
      <c r="X940" s="1">
        <v>0</v>
      </c>
      <c r="Y940" s="1">
        <v>18.45</v>
      </c>
      <c r="Z940" s="1">
        <v>81.52</v>
      </c>
      <c r="AA940" s="1">
        <v>940</v>
      </c>
      <c r="AB940" s="1">
        <v>600156.12</v>
      </c>
      <c r="AC940" s="1">
        <v>0</v>
      </c>
      <c r="AD940" s="1">
        <v>48925</v>
      </c>
      <c r="AE940" s="1">
        <v>0</v>
      </c>
      <c r="AF940" s="1">
        <v>96.69</v>
      </c>
      <c r="AG940" s="1">
        <v>0</v>
      </c>
      <c r="AH940" s="1">
        <v>1.04</v>
      </c>
      <c r="AI940" s="1" t="s">
        <v>2696</v>
      </c>
      <c r="AJ940" s="1" t="s">
        <v>3519</v>
      </c>
    </row>
    <row r="941" spans="1:36" x14ac:dyDescent="0.25">
      <c r="A941" s="2" t="s">
        <v>935</v>
      </c>
      <c r="B941" s="3" t="s">
        <v>5774</v>
      </c>
      <c r="C941" s="3">
        <v>4.04</v>
      </c>
      <c r="D941" s="3">
        <v>0</v>
      </c>
      <c r="E941" s="3">
        <v>0.06</v>
      </c>
      <c r="F941" s="1">
        <f>IF(INDEX(董監!D:D,H941)=0,INDEX(董監!C:C,H941),INDEX(董監!D:D,H941))</f>
        <v>15.39</v>
      </c>
      <c r="G941" s="1">
        <f t="shared" si="56"/>
        <v>80.509999999999991</v>
      </c>
      <c r="H941" s="1">
        <f>MATCH(持股比率!A941,董監!A:A,0)</f>
        <v>941</v>
      </c>
      <c r="I941" s="3">
        <v>839713.99</v>
      </c>
      <c r="J941" s="3">
        <v>-174</v>
      </c>
      <c r="K941" s="28">
        <f t="shared" si="57"/>
        <v>67605</v>
      </c>
      <c r="L941" s="27">
        <f t="shared" si="58"/>
        <v>-0.3</v>
      </c>
      <c r="M941" s="3">
        <v>37.78</v>
      </c>
      <c r="N941" s="29">
        <f t="shared" si="59"/>
        <v>-6.5737199999999996E-2</v>
      </c>
      <c r="O941" s="3">
        <v>4.47</v>
      </c>
      <c r="P941" s="3" t="str">
        <f ca="1">IF(COUNTIF(股期對照!A:A,持股比率!B941)=2,B941&amp;"-m",IF(COUNTIF(股期對照!A:A,持股比率!B941)=1,B941&amp;"-F",B941))</f>
        <v>金洲</v>
      </c>
      <c r="Q941" s="3" t="s">
        <v>4742</v>
      </c>
      <c r="T941" s="1" t="s">
        <v>935</v>
      </c>
      <c r="U941" s="1" t="s">
        <v>2697</v>
      </c>
      <c r="V941" s="1">
        <v>4.04</v>
      </c>
      <c r="W941" s="1">
        <v>0</v>
      </c>
      <c r="X941" s="1">
        <v>0.06</v>
      </c>
      <c r="Y941" s="1">
        <v>15.39</v>
      </c>
      <c r="Z941" s="1">
        <v>80.509999999999991</v>
      </c>
      <c r="AA941" s="1">
        <v>941</v>
      </c>
      <c r="AB941" s="1">
        <v>839713.99</v>
      </c>
      <c r="AC941" s="1">
        <v>-174</v>
      </c>
      <c r="AD941" s="1">
        <v>67605</v>
      </c>
      <c r="AE941" s="1">
        <v>-0.3</v>
      </c>
      <c r="AF941" s="1">
        <v>37.78</v>
      </c>
      <c r="AG941" s="1">
        <v>-6.5737199999999996E-2</v>
      </c>
      <c r="AH941" s="1">
        <v>4.47</v>
      </c>
      <c r="AI941" s="1" t="s">
        <v>2697</v>
      </c>
      <c r="AJ941" s="1" t="s">
        <v>3522</v>
      </c>
    </row>
    <row r="942" spans="1:36" x14ac:dyDescent="0.25">
      <c r="A942" s="2" t="s">
        <v>936</v>
      </c>
      <c r="B942" s="3" t="s">
        <v>5775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56"/>
        <v>64.239999999999995</v>
      </c>
      <c r="H942" s="1">
        <f>MATCH(持股比率!A942,董監!A:A,0)</f>
        <v>942</v>
      </c>
      <c r="I942" s="3">
        <v>465789.17</v>
      </c>
      <c r="J942" s="3">
        <v>0</v>
      </c>
      <c r="K942" s="28">
        <f t="shared" si="57"/>
        <v>29922</v>
      </c>
      <c r="L942" s="27">
        <f t="shared" si="58"/>
        <v>0</v>
      </c>
      <c r="M942" s="3">
        <v>9.66</v>
      </c>
      <c r="N942" s="29">
        <f t="shared" si="59"/>
        <v>0</v>
      </c>
      <c r="O942" s="3">
        <v>-8</v>
      </c>
      <c r="P942" s="3" t="str">
        <f ca="1">IF(COUNTIF(股期對照!A:A,持股比率!B942)=2,B942&amp;"-m",IF(COUNTIF(股期對照!A:A,持股比率!B942)=1,B942&amp;"-F",B942))</f>
        <v>元勝</v>
      </c>
      <c r="Q942" s="3" t="s">
        <v>4742</v>
      </c>
      <c r="T942" s="1" t="s">
        <v>936</v>
      </c>
      <c r="U942" s="1" t="s">
        <v>2698</v>
      </c>
      <c r="V942" s="1">
        <v>1.92</v>
      </c>
      <c r="W942" s="1">
        <v>0</v>
      </c>
      <c r="X942" s="1">
        <v>0</v>
      </c>
      <c r="Y942" s="1">
        <v>33.840000000000003</v>
      </c>
      <c r="Z942" s="1">
        <v>64.239999999999995</v>
      </c>
      <c r="AA942" s="1">
        <v>942</v>
      </c>
      <c r="AB942" s="1">
        <v>465789.17</v>
      </c>
      <c r="AC942" s="1">
        <v>0</v>
      </c>
      <c r="AD942" s="1">
        <v>29922</v>
      </c>
      <c r="AE942" s="1">
        <v>0</v>
      </c>
      <c r="AF942" s="1">
        <v>9.66</v>
      </c>
      <c r="AG942" s="1">
        <v>0</v>
      </c>
      <c r="AH942" s="1">
        <v>-8</v>
      </c>
      <c r="AI942" s="1" t="s">
        <v>2698</v>
      </c>
      <c r="AJ942" s="1" t="s">
        <v>3522</v>
      </c>
    </row>
    <row r="943" spans="1:36" x14ac:dyDescent="0.25">
      <c r="A943" s="2" t="s">
        <v>937</v>
      </c>
      <c r="B943" s="3" t="s">
        <v>5776</v>
      </c>
      <c r="C943" s="3">
        <v>0.34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57.11</v>
      </c>
      <c r="H943" s="1">
        <f>MATCH(持股比率!A943,董監!A:A,0)</f>
        <v>943</v>
      </c>
      <c r="I943" s="3">
        <v>404550</v>
      </c>
      <c r="J943" s="3">
        <v>65</v>
      </c>
      <c r="K943" s="28">
        <f t="shared" si="57"/>
        <v>23104</v>
      </c>
      <c r="L943" s="27">
        <f t="shared" si="58"/>
        <v>0.3</v>
      </c>
      <c r="M943" s="3">
        <v>27.32</v>
      </c>
      <c r="N943" s="29">
        <f t="shared" si="59"/>
        <v>1.7757999999999999E-2</v>
      </c>
      <c r="O943" s="3">
        <v>0.54</v>
      </c>
      <c r="P943" s="3" t="str">
        <f ca="1">IF(COUNTIF(股期對照!A:A,持股比率!B943)=2,B943&amp;"-m",IF(COUNTIF(股期對照!A:A,持股比率!B943)=1,B943&amp;"-F",B943))</f>
        <v>光明</v>
      </c>
      <c r="Q943" s="3" t="s">
        <v>4742</v>
      </c>
      <c r="T943" s="1" t="s">
        <v>937</v>
      </c>
      <c r="U943" s="1" t="s">
        <v>2699</v>
      </c>
      <c r="V943" s="1">
        <v>0.34</v>
      </c>
      <c r="W943" s="1">
        <v>0</v>
      </c>
      <c r="X943" s="1">
        <v>0</v>
      </c>
      <c r="Y943" s="1">
        <v>42.55</v>
      </c>
      <c r="Z943" s="1">
        <v>57.11</v>
      </c>
      <c r="AA943" s="1">
        <v>943</v>
      </c>
      <c r="AB943" s="1">
        <v>404550</v>
      </c>
      <c r="AC943" s="1">
        <v>65</v>
      </c>
      <c r="AD943" s="1">
        <v>23104</v>
      </c>
      <c r="AE943" s="1">
        <v>0.3</v>
      </c>
      <c r="AF943" s="1">
        <v>27.32</v>
      </c>
      <c r="AG943" s="1">
        <v>1.7757999999999999E-2</v>
      </c>
      <c r="AH943" s="1">
        <v>0.54</v>
      </c>
      <c r="AI943" s="1" t="s">
        <v>2699</v>
      </c>
      <c r="AJ943" s="1" t="s">
        <v>3522</v>
      </c>
    </row>
    <row r="944" spans="1:36" x14ac:dyDescent="0.25">
      <c r="A944" s="2" t="s">
        <v>938</v>
      </c>
      <c r="B944" s="3" t="s">
        <v>5777</v>
      </c>
      <c r="C944" s="3">
        <v>5.8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83.97</v>
      </c>
      <c r="H944" s="1">
        <f>MATCH(持股比率!A944,董監!A:A,0)</f>
        <v>944</v>
      </c>
      <c r="I944" s="3">
        <v>1726771.98</v>
      </c>
      <c r="J944" s="3">
        <v>117</v>
      </c>
      <c r="K944" s="28">
        <f t="shared" si="57"/>
        <v>144997</v>
      </c>
      <c r="L944" s="27">
        <f t="shared" si="58"/>
        <v>0.1</v>
      </c>
      <c r="M944" s="3">
        <v>24.02</v>
      </c>
      <c r="N944" s="29">
        <f t="shared" si="59"/>
        <v>2.8103400000000001E-2</v>
      </c>
      <c r="O944" s="3">
        <v>-14.11</v>
      </c>
      <c r="P944" s="3" t="str">
        <f ca="1">IF(COUNTIF(股期對照!A:A,持股比率!B944)=2,B944&amp;"-m",IF(COUNTIF(股期對照!A:A,持股比率!B944)=1,B944&amp;"-F",B944))</f>
        <v>利勤</v>
      </c>
      <c r="Q944" s="3" t="s">
        <v>6548</v>
      </c>
      <c r="T944" s="1" t="s">
        <v>938</v>
      </c>
      <c r="U944" s="1" t="s">
        <v>2700</v>
      </c>
      <c r="V944" s="1">
        <v>5.8</v>
      </c>
      <c r="W944" s="1">
        <v>0.01</v>
      </c>
      <c r="X944" s="1">
        <v>0.47</v>
      </c>
      <c r="Y944" s="1">
        <v>9.75</v>
      </c>
      <c r="Z944" s="1">
        <v>83.97</v>
      </c>
      <c r="AA944" s="1">
        <v>944</v>
      </c>
      <c r="AB944" s="1">
        <v>1726771.98</v>
      </c>
      <c r="AC944" s="1">
        <v>117</v>
      </c>
      <c r="AD944" s="1">
        <v>144997</v>
      </c>
      <c r="AE944" s="1">
        <v>0.1</v>
      </c>
      <c r="AF944" s="1">
        <v>24.02</v>
      </c>
      <c r="AG944" s="1">
        <v>2.8103400000000001E-2</v>
      </c>
      <c r="AH944" s="1">
        <v>-14.11</v>
      </c>
      <c r="AI944" s="1" t="s">
        <v>2700</v>
      </c>
      <c r="AJ944" s="1" t="s">
        <v>3522</v>
      </c>
    </row>
    <row r="945" spans="1:36" x14ac:dyDescent="0.25">
      <c r="A945" s="2" t="s">
        <v>939</v>
      </c>
      <c r="B945" s="3" t="s">
        <v>5778</v>
      </c>
      <c r="C945" s="3">
        <v>0.01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36.64</v>
      </c>
      <c r="H945" s="1">
        <f>MATCH(持股比率!A945,董監!A:A,0)</f>
        <v>945</v>
      </c>
      <c r="I945" s="3">
        <v>343500</v>
      </c>
      <c r="J945" s="3">
        <v>-7</v>
      </c>
      <c r="K945" s="28">
        <f t="shared" si="57"/>
        <v>12586</v>
      </c>
      <c r="L945" s="27">
        <f t="shared" si="58"/>
        <v>-0.1</v>
      </c>
      <c r="M945" s="3">
        <v>36.14</v>
      </c>
      <c r="N945" s="29">
        <f t="shared" si="59"/>
        <v>-2.5298E-3</v>
      </c>
      <c r="O945" s="3">
        <v>1.0900000000000001</v>
      </c>
      <c r="P945" s="3" t="str">
        <f ca="1">IF(COUNTIF(股期對照!A:A,持股比率!B945)=2,B945&amp;"-m",IF(COUNTIF(股期對照!A:A,持股比率!B945)=1,B945&amp;"-F",B945))</f>
        <v>聚紡</v>
      </c>
      <c r="Q945" s="3" t="s">
        <v>6545</v>
      </c>
      <c r="T945" s="1" t="s">
        <v>939</v>
      </c>
      <c r="U945" s="1" t="s">
        <v>2701</v>
      </c>
      <c r="V945" s="1">
        <v>0.01</v>
      </c>
      <c r="W945" s="1">
        <v>0</v>
      </c>
      <c r="X945" s="1">
        <v>0</v>
      </c>
      <c r="Y945" s="1">
        <v>63.35</v>
      </c>
      <c r="Z945" s="1">
        <v>36.64</v>
      </c>
      <c r="AA945" s="1">
        <v>945</v>
      </c>
      <c r="AB945" s="1">
        <v>343500</v>
      </c>
      <c r="AC945" s="1">
        <v>-7</v>
      </c>
      <c r="AD945" s="1">
        <v>12586</v>
      </c>
      <c r="AE945" s="1">
        <v>-0.1</v>
      </c>
      <c r="AF945" s="1">
        <v>36.14</v>
      </c>
      <c r="AG945" s="1">
        <v>-2.5298E-3</v>
      </c>
      <c r="AH945" s="1">
        <v>1.0900000000000001</v>
      </c>
      <c r="AI945" s="1" t="s">
        <v>2701</v>
      </c>
      <c r="AJ945" s="1" t="s">
        <v>3522</v>
      </c>
    </row>
    <row r="946" spans="1:36" x14ac:dyDescent="0.25">
      <c r="A946" s="2" t="s">
        <v>940</v>
      </c>
      <c r="B946" s="3" t="s">
        <v>4678</v>
      </c>
      <c r="C946" s="3">
        <v>2.33</v>
      </c>
      <c r="D946" s="3">
        <v>0</v>
      </c>
      <c r="E946" s="3">
        <v>0.05</v>
      </c>
      <c r="F946" s="1">
        <f>IF(INDEX(董監!D:D,H946)=0,INDEX(董監!C:C,H946),INDEX(董監!D:D,H946))</f>
        <v>26.84</v>
      </c>
      <c r="G946" s="1">
        <f t="shared" si="56"/>
        <v>70.78</v>
      </c>
      <c r="H946" s="1">
        <f>MATCH(持股比率!A946,董監!A:A,0)</f>
        <v>946</v>
      </c>
      <c r="I946" s="3">
        <v>562736.09</v>
      </c>
      <c r="J946" s="3">
        <v>14</v>
      </c>
      <c r="K946" s="28">
        <f t="shared" si="57"/>
        <v>39830</v>
      </c>
      <c r="L946" s="27">
        <f t="shared" si="58"/>
        <v>0</v>
      </c>
      <c r="M946" s="3">
        <v>25.13</v>
      </c>
      <c r="N946" s="29">
        <f t="shared" si="59"/>
        <v>3.5182E-3</v>
      </c>
      <c r="O946" s="3">
        <v>-1.92</v>
      </c>
      <c r="P946" s="3" t="str">
        <f ca="1">IF(COUNTIF(股期對照!A:A,持股比率!B946)=2,B946&amp;"-m",IF(COUNTIF(股期對照!A:A,持股比率!B946)=1,B946&amp;"-F",B946))</f>
        <v>耀億</v>
      </c>
      <c r="Q946" s="3" t="s">
        <v>4759</v>
      </c>
      <c r="T946" s="1" t="s">
        <v>940</v>
      </c>
      <c r="U946" s="1" t="s">
        <v>2702</v>
      </c>
      <c r="V946" s="1">
        <v>2.33</v>
      </c>
      <c r="W946" s="1">
        <v>0</v>
      </c>
      <c r="X946" s="1">
        <v>0.05</v>
      </c>
      <c r="Y946" s="1">
        <v>26.84</v>
      </c>
      <c r="Z946" s="1">
        <v>70.78</v>
      </c>
      <c r="AA946" s="1">
        <v>946</v>
      </c>
      <c r="AB946" s="1">
        <v>562736.09</v>
      </c>
      <c r="AC946" s="1">
        <v>14</v>
      </c>
      <c r="AD946" s="1">
        <v>39830</v>
      </c>
      <c r="AE946" s="1">
        <v>0</v>
      </c>
      <c r="AF946" s="1">
        <v>25.13</v>
      </c>
      <c r="AG946" s="1">
        <v>3.5182E-3</v>
      </c>
      <c r="AH946" s="1">
        <v>-1.92</v>
      </c>
      <c r="AI946" s="1" t="s">
        <v>2702</v>
      </c>
      <c r="AJ946" s="1" t="s">
        <v>3516</v>
      </c>
    </row>
    <row r="947" spans="1:36" x14ac:dyDescent="0.25">
      <c r="A947" s="2" t="s">
        <v>941</v>
      </c>
      <c r="B947" s="3" t="s">
        <v>5779</v>
      </c>
      <c r="C947" s="3">
        <v>0.46</v>
      </c>
      <c r="D947" s="3">
        <v>0</v>
      </c>
      <c r="E947" s="3">
        <v>0.65</v>
      </c>
      <c r="F947" s="1">
        <f>IF(INDEX(董監!D:D,H947)=0,INDEX(董監!C:C,H947),INDEX(董監!D:D,H947))</f>
        <v>46.41</v>
      </c>
      <c r="G947" s="1">
        <f t="shared" si="56"/>
        <v>52.480000000000004</v>
      </c>
      <c r="H947" s="1">
        <f>MATCH(持股比率!A947,董監!A:A,0)</f>
        <v>947</v>
      </c>
      <c r="I947" s="3">
        <v>505890</v>
      </c>
      <c r="J947" s="3">
        <v>24</v>
      </c>
      <c r="K947" s="28">
        <f t="shared" si="57"/>
        <v>26549</v>
      </c>
      <c r="L947" s="27">
        <f t="shared" si="58"/>
        <v>0.1</v>
      </c>
      <c r="M947" s="3">
        <v>14.79</v>
      </c>
      <c r="N947" s="29">
        <f t="shared" si="59"/>
        <v>3.5496E-3</v>
      </c>
      <c r="O947" s="3">
        <v>-6.49</v>
      </c>
      <c r="P947" s="3" t="str">
        <f ca="1">IF(COUNTIF(股期對照!A:A,持股比率!B947)=2,B947&amp;"-m",IF(COUNTIF(股期對照!A:A,持股比率!B947)=1,B947&amp;"-F",B947))</f>
        <v>銘旺實</v>
      </c>
      <c r="Q947" s="3" t="s">
        <v>4742</v>
      </c>
      <c r="T947" s="1" t="s">
        <v>941</v>
      </c>
      <c r="U947" s="1" t="s">
        <v>2703</v>
      </c>
      <c r="V947" s="1">
        <v>0.46</v>
      </c>
      <c r="W947" s="1">
        <v>0</v>
      </c>
      <c r="X947" s="1">
        <v>0.65</v>
      </c>
      <c r="Y947" s="1">
        <v>46.41</v>
      </c>
      <c r="Z947" s="1">
        <v>52.480000000000004</v>
      </c>
      <c r="AA947" s="1">
        <v>947</v>
      </c>
      <c r="AB947" s="1">
        <v>505890</v>
      </c>
      <c r="AC947" s="1">
        <v>24</v>
      </c>
      <c r="AD947" s="1">
        <v>26549</v>
      </c>
      <c r="AE947" s="1">
        <v>0.1</v>
      </c>
      <c r="AF947" s="1">
        <v>14.79</v>
      </c>
      <c r="AG947" s="1">
        <v>3.5496E-3</v>
      </c>
      <c r="AH947" s="1">
        <v>-6.49</v>
      </c>
      <c r="AI947" s="1" t="s">
        <v>2703</v>
      </c>
      <c r="AJ947" s="1" t="s">
        <v>3522</v>
      </c>
    </row>
    <row r="948" spans="1:36" x14ac:dyDescent="0.25">
      <c r="A948" s="2" t="s">
        <v>942</v>
      </c>
      <c r="B948" s="3" t="s">
        <v>5780</v>
      </c>
      <c r="C948" s="3">
        <v>0.68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61.62</v>
      </c>
      <c r="H948" s="1">
        <f>MATCH(持股比率!A948,董監!A:A,0)</f>
        <v>948</v>
      </c>
      <c r="I948" s="3">
        <v>468051.64</v>
      </c>
      <c r="J948" s="3">
        <v>-29</v>
      </c>
      <c r="K948" s="28">
        <f t="shared" si="57"/>
        <v>28841</v>
      </c>
      <c r="L948" s="27">
        <f t="shared" si="58"/>
        <v>-0.1</v>
      </c>
      <c r="M948" s="3">
        <v>36</v>
      </c>
      <c r="N948" s="29">
        <f t="shared" si="59"/>
        <v>-1.044E-2</v>
      </c>
      <c r="O948" s="3">
        <v>8.0299999999999994</v>
      </c>
      <c r="P948" s="3" t="str">
        <f ca="1">IF(COUNTIF(股期對照!A:A,持股比率!B948)=2,B948&amp;"-m",IF(COUNTIF(股期對照!A:A,持股比率!B948)=1,B948&amp;"-F",B948))</f>
        <v>興采</v>
      </c>
      <c r="Q948" s="3" t="s">
        <v>6545</v>
      </c>
      <c r="T948" s="1" t="s">
        <v>942</v>
      </c>
      <c r="U948" s="1" t="s">
        <v>2704</v>
      </c>
      <c r="V948" s="1">
        <v>0.68</v>
      </c>
      <c r="W948" s="1">
        <v>0</v>
      </c>
      <c r="X948" s="1">
        <v>0.03</v>
      </c>
      <c r="Y948" s="1">
        <v>37.67</v>
      </c>
      <c r="Z948" s="1">
        <v>61.62</v>
      </c>
      <c r="AA948" s="1">
        <v>948</v>
      </c>
      <c r="AB948" s="1">
        <v>468051.64</v>
      </c>
      <c r="AC948" s="1">
        <v>-29</v>
      </c>
      <c r="AD948" s="1">
        <v>28841</v>
      </c>
      <c r="AE948" s="1">
        <v>-0.1</v>
      </c>
      <c r="AF948" s="1">
        <v>36</v>
      </c>
      <c r="AG948" s="1">
        <v>-1.044E-2</v>
      </c>
      <c r="AH948" s="1">
        <v>8.0299999999999994</v>
      </c>
      <c r="AI948" s="1" t="s">
        <v>2704</v>
      </c>
      <c r="AJ948" s="1" t="s">
        <v>3522</v>
      </c>
    </row>
    <row r="949" spans="1:36" x14ac:dyDescent="0.25">
      <c r="A949" s="2" t="s">
        <v>943</v>
      </c>
      <c r="B949" s="3" t="s">
        <v>5781</v>
      </c>
      <c r="C949" s="3">
        <v>2.15</v>
      </c>
      <c r="D949" s="3">
        <v>0.18</v>
      </c>
      <c r="E949" s="3">
        <v>0.06</v>
      </c>
      <c r="F949" s="1">
        <f>IF(INDEX(董監!D:D,H949)=0,INDEX(董監!C:C,H949),INDEX(董監!D:D,H949))</f>
        <v>40.25</v>
      </c>
      <c r="G949" s="1">
        <f t="shared" si="56"/>
        <v>57.36</v>
      </c>
      <c r="H949" s="1">
        <f>MATCH(持股比率!A949,董監!A:A,0)</f>
        <v>949</v>
      </c>
      <c r="I949" s="3">
        <v>1033752.92</v>
      </c>
      <c r="J949" s="3">
        <v>-213</v>
      </c>
      <c r="K949" s="28">
        <f t="shared" si="57"/>
        <v>59296</v>
      </c>
      <c r="L949" s="27">
        <f t="shared" si="58"/>
        <v>-0.4</v>
      </c>
      <c r="M949" s="3">
        <v>119.96</v>
      </c>
      <c r="N949" s="29">
        <f t="shared" si="59"/>
        <v>-0.25551479999999999</v>
      </c>
      <c r="O949" s="3">
        <v>4.45</v>
      </c>
      <c r="P949" s="3" t="str">
        <f ca="1">IF(COUNTIF(股期對照!A:A,持股比率!B949)=2,B949&amp;"-m",IF(COUNTIF(股期對照!A:A,持股比率!B949)=1,B949&amp;"-F",B949))</f>
        <v>廣越</v>
      </c>
      <c r="Q949" s="3" t="s">
        <v>4742</v>
      </c>
      <c r="T949" s="1" t="s">
        <v>943</v>
      </c>
      <c r="U949" s="1" t="s">
        <v>2705</v>
      </c>
      <c r="V949" s="1">
        <v>2.15</v>
      </c>
      <c r="W949" s="1">
        <v>0.18</v>
      </c>
      <c r="X949" s="1">
        <v>0.06</v>
      </c>
      <c r="Y949" s="1">
        <v>40.25</v>
      </c>
      <c r="Z949" s="1">
        <v>57.36</v>
      </c>
      <c r="AA949" s="1">
        <v>949</v>
      </c>
      <c r="AB949" s="1">
        <v>1033752.92</v>
      </c>
      <c r="AC949" s="1">
        <v>-213</v>
      </c>
      <c r="AD949" s="1">
        <v>59296</v>
      </c>
      <c r="AE949" s="1">
        <v>-0.4</v>
      </c>
      <c r="AF949" s="1">
        <v>119.96</v>
      </c>
      <c r="AG949" s="1">
        <v>-0.25551479999999999</v>
      </c>
      <c r="AH949" s="1">
        <v>4.45</v>
      </c>
      <c r="AI949" s="1" t="s">
        <v>2705</v>
      </c>
      <c r="AJ949" s="1" t="s">
        <v>3522</v>
      </c>
    </row>
    <row r="950" spans="1:36" x14ac:dyDescent="0.25">
      <c r="A950" s="2" t="s">
        <v>944</v>
      </c>
      <c r="B950" s="3" t="s">
        <v>5782</v>
      </c>
      <c r="C950" s="3">
        <v>63.97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1.2400000000000091</v>
      </c>
      <c r="H950" s="1">
        <f>MATCH(持股比率!A950,董監!A:A,0)</f>
        <v>950</v>
      </c>
      <c r="I950" s="3">
        <v>315000</v>
      </c>
      <c r="J950" s="3">
        <v>-20</v>
      </c>
      <c r="K950" s="28">
        <f t="shared" si="57"/>
        <v>391</v>
      </c>
      <c r="L950" s="27">
        <f t="shared" si="58"/>
        <v>-5.0999999999999996</v>
      </c>
      <c r="M950" s="3">
        <v>144.58000000000001</v>
      </c>
      <c r="N950" s="29">
        <f t="shared" si="59"/>
        <v>-2.8916000000000004E-2</v>
      </c>
      <c r="O950" s="3">
        <v>-5.13</v>
      </c>
      <c r="P950" s="3" t="str">
        <f ca="1">IF(COUNTIF(股期對照!A:A,持股比率!B950)=2,B950&amp;"-m",IF(COUNTIF(股期對照!A:A,持股比率!B950)=1,B950&amp;"-F",B950))</f>
        <v>冠星-KY</v>
      </c>
      <c r="Q950" s="3" t="s">
        <v>4742</v>
      </c>
      <c r="T950" s="1" t="s">
        <v>944</v>
      </c>
      <c r="U950" s="1" t="s">
        <v>2706</v>
      </c>
      <c r="V950" s="1">
        <v>63.97</v>
      </c>
      <c r="W950" s="1">
        <v>0</v>
      </c>
      <c r="X950" s="1">
        <v>0</v>
      </c>
      <c r="Y950" s="1">
        <v>34.79</v>
      </c>
      <c r="Z950" s="1">
        <v>1.2400000000000091</v>
      </c>
      <c r="AA950" s="1">
        <v>950</v>
      </c>
      <c r="AB950" s="1">
        <v>315000</v>
      </c>
      <c r="AC950" s="1">
        <v>-20</v>
      </c>
      <c r="AD950" s="1">
        <v>391</v>
      </c>
      <c r="AE950" s="1">
        <v>-5.0999999999999996</v>
      </c>
      <c r="AF950" s="1">
        <v>144.58000000000001</v>
      </c>
      <c r="AG950" s="1">
        <v>-2.8916000000000004E-2</v>
      </c>
      <c r="AH950" s="1">
        <v>-5.13</v>
      </c>
      <c r="AI950" s="1" t="s">
        <v>2706</v>
      </c>
      <c r="AJ950" s="1" t="s">
        <v>3522</v>
      </c>
    </row>
    <row r="951" spans="1:36" x14ac:dyDescent="0.25">
      <c r="A951" s="2" t="s">
        <v>945</v>
      </c>
      <c r="B951" s="3" t="s">
        <v>5783</v>
      </c>
      <c r="C951" s="3">
        <v>0.81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73.599999999999994</v>
      </c>
      <c r="H951" s="1">
        <f>MATCH(持股比率!A951,董監!A:A,0)</f>
        <v>951</v>
      </c>
      <c r="I951" s="3">
        <v>507506.86</v>
      </c>
      <c r="J951" s="3">
        <v>9</v>
      </c>
      <c r="K951" s="28">
        <f t="shared" si="57"/>
        <v>37353</v>
      </c>
      <c r="L951" s="27">
        <f t="shared" si="58"/>
        <v>0</v>
      </c>
      <c r="M951" s="3">
        <v>41.97</v>
      </c>
      <c r="N951" s="29">
        <f t="shared" si="59"/>
        <v>3.7773000000000004E-3</v>
      </c>
      <c r="O951" s="3">
        <v>-1.94</v>
      </c>
      <c r="P951" s="3" t="str">
        <f ca="1">IF(COUNTIF(股期對照!A:A,持股比率!B951)=2,B951&amp;"-m",IF(COUNTIF(股期對照!A:A,持股比率!B951)=1,B951&amp;"-F",B951))</f>
        <v>健信</v>
      </c>
      <c r="Q951" s="3" t="s">
        <v>6557</v>
      </c>
      <c r="T951" s="1" t="s">
        <v>945</v>
      </c>
      <c r="U951" s="1" t="s">
        <v>2707</v>
      </c>
      <c r="V951" s="1">
        <v>0.81</v>
      </c>
      <c r="W951" s="1">
        <v>0.03</v>
      </c>
      <c r="X951" s="1">
        <v>0</v>
      </c>
      <c r="Y951" s="1">
        <v>25.56</v>
      </c>
      <c r="Z951" s="1">
        <v>73.599999999999994</v>
      </c>
      <c r="AA951" s="1">
        <v>951</v>
      </c>
      <c r="AB951" s="1">
        <v>507506.86</v>
      </c>
      <c r="AC951" s="1">
        <v>9</v>
      </c>
      <c r="AD951" s="1">
        <v>37353</v>
      </c>
      <c r="AE951" s="1">
        <v>0</v>
      </c>
      <c r="AF951" s="1">
        <v>41.97</v>
      </c>
      <c r="AG951" s="1">
        <v>3.7773000000000004E-3</v>
      </c>
      <c r="AH951" s="1">
        <v>-1.94</v>
      </c>
      <c r="AI951" s="1" t="s">
        <v>2707</v>
      </c>
      <c r="AJ951" s="1" t="s">
        <v>3520</v>
      </c>
    </row>
    <row r="952" spans="1:36" x14ac:dyDescent="0.25">
      <c r="A952" s="2" t="s">
        <v>946</v>
      </c>
      <c r="B952" s="3" t="s">
        <v>5784</v>
      </c>
      <c r="C952" s="3">
        <v>0.23</v>
      </c>
      <c r="D952" s="3">
        <v>0</v>
      </c>
      <c r="E952" s="3">
        <v>0</v>
      </c>
      <c r="F952" s="1">
        <f>IF(INDEX(董監!D:D,H952)=0,INDEX(董監!C:C,H952),INDEX(董監!D:D,H952))</f>
        <v>24.63</v>
      </c>
      <c r="G952" s="1">
        <f t="shared" si="56"/>
        <v>75.14</v>
      </c>
      <c r="H952" s="1">
        <f>MATCH(持股比率!A952,董監!A:A,0)</f>
        <v>952</v>
      </c>
      <c r="I952" s="3">
        <v>392633.26</v>
      </c>
      <c r="J952" s="3">
        <v>28</v>
      </c>
      <c r="K952" s="28">
        <f t="shared" si="57"/>
        <v>29502</v>
      </c>
      <c r="L952" s="27">
        <f t="shared" si="58"/>
        <v>0.1</v>
      </c>
      <c r="M952" s="3">
        <v>17.309999999999999</v>
      </c>
      <c r="N952" s="29">
        <f t="shared" si="59"/>
        <v>4.8467999999999992E-3</v>
      </c>
      <c r="O952" s="3">
        <v>-2.8</v>
      </c>
      <c r="P952" s="3" t="str">
        <f ca="1">IF(COUNTIF(股期對照!A:A,持股比率!B952)=2,B952&amp;"-m",IF(COUNTIF(股期對照!A:A,持股比率!B952)=1,B952&amp;"-F",B952))</f>
        <v>金雨</v>
      </c>
      <c r="Q952" s="3" t="s">
        <v>6714</v>
      </c>
      <c r="T952" s="1" t="s">
        <v>946</v>
      </c>
      <c r="U952" s="1" t="s">
        <v>2708</v>
      </c>
      <c r="V952" s="1">
        <v>0.23</v>
      </c>
      <c r="W952" s="1">
        <v>0</v>
      </c>
      <c r="X952" s="1">
        <v>0</v>
      </c>
      <c r="Y952" s="1">
        <v>24.63</v>
      </c>
      <c r="Z952" s="1">
        <v>75.14</v>
      </c>
      <c r="AA952" s="1">
        <v>952</v>
      </c>
      <c r="AB952" s="1">
        <v>392633.26</v>
      </c>
      <c r="AC952" s="1">
        <v>28</v>
      </c>
      <c r="AD952" s="1">
        <v>29502</v>
      </c>
      <c r="AE952" s="1">
        <v>0.1</v>
      </c>
      <c r="AF952" s="1">
        <v>17.309999999999999</v>
      </c>
      <c r="AG952" s="1">
        <v>4.8467999999999992E-3</v>
      </c>
      <c r="AH952" s="1">
        <v>-2.8</v>
      </c>
      <c r="AI952" s="1" t="s">
        <v>2708</v>
      </c>
      <c r="AJ952" s="1" t="s">
        <v>3557</v>
      </c>
    </row>
    <row r="953" spans="1:36" x14ac:dyDescent="0.25">
      <c r="A953" s="2" t="s">
        <v>947</v>
      </c>
      <c r="B953" s="3" t="s">
        <v>5785</v>
      </c>
      <c r="C953" s="3">
        <v>6.45</v>
      </c>
      <c r="D953" s="3">
        <v>0.7</v>
      </c>
      <c r="E953" s="3">
        <v>0.2</v>
      </c>
      <c r="F953" s="1">
        <f>IF(INDEX(董監!D:D,H953)=0,INDEX(董監!C:C,H953),INDEX(董監!D:D,H953))</f>
        <v>59.93</v>
      </c>
      <c r="G953" s="1">
        <f t="shared" si="56"/>
        <v>32.72</v>
      </c>
      <c r="H953" s="1">
        <f>MATCH(持股比率!A953,董監!A:A,0)</f>
        <v>953</v>
      </c>
      <c r="I953" s="3">
        <v>1770120</v>
      </c>
      <c r="J953" s="3">
        <v>-76</v>
      </c>
      <c r="K953" s="28">
        <f t="shared" si="57"/>
        <v>57918</v>
      </c>
      <c r="L953" s="27">
        <f t="shared" si="58"/>
        <v>-0.1</v>
      </c>
      <c r="M953" s="3">
        <v>57.32</v>
      </c>
      <c r="N953" s="29">
        <f t="shared" si="59"/>
        <v>-4.3563199999999996E-2</v>
      </c>
      <c r="O953" s="3">
        <v>-1.88</v>
      </c>
      <c r="P953" s="3" t="str">
        <f ca="1">IF(COUNTIF(股期對照!A:A,持股比率!B953)=2,B953&amp;"-m",IF(COUNTIF(股期對照!A:A,持股比率!B953)=1,B953&amp;"-F",B953))</f>
        <v>崇友</v>
      </c>
      <c r="Q953" s="3" t="s">
        <v>4744</v>
      </c>
      <c r="T953" s="1" t="s">
        <v>947</v>
      </c>
      <c r="U953" s="1" t="s">
        <v>2709</v>
      </c>
      <c r="V953" s="1">
        <v>6.45</v>
      </c>
      <c r="W953" s="1">
        <v>0.7</v>
      </c>
      <c r="X953" s="1">
        <v>0.2</v>
      </c>
      <c r="Y953" s="1">
        <v>59.93</v>
      </c>
      <c r="Z953" s="1">
        <v>32.72</v>
      </c>
      <c r="AA953" s="1">
        <v>953</v>
      </c>
      <c r="AB953" s="1">
        <v>1770120</v>
      </c>
      <c r="AC953" s="1">
        <v>-76</v>
      </c>
      <c r="AD953" s="1">
        <v>57918</v>
      </c>
      <c r="AE953" s="1">
        <v>-0.1</v>
      </c>
      <c r="AF953" s="1">
        <v>57.32</v>
      </c>
      <c r="AG953" s="1">
        <v>-4.3563199999999996E-2</v>
      </c>
      <c r="AH953" s="1">
        <v>-1.88</v>
      </c>
      <c r="AI953" s="1" t="s">
        <v>2709</v>
      </c>
      <c r="AJ953" s="1" t="s">
        <v>3525</v>
      </c>
    </row>
    <row r="954" spans="1:36" x14ac:dyDescent="0.25">
      <c r="A954" s="2" t="s">
        <v>948</v>
      </c>
      <c r="B954" s="3" t="s">
        <v>5786</v>
      </c>
      <c r="C954" s="3">
        <v>3.61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77.66</v>
      </c>
      <c r="H954" s="1">
        <f>MATCH(持股比率!A954,董監!A:A,0)</f>
        <v>954</v>
      </c>
      <c r="I954" s="3">
        <v>1080106.8899999999</v>
      </c>
      <c r="J954" s="3">
        <v>142</v>
      </c>
      <c r="K954" s="28">
        <f t="shared" si="57"/>
        <v>83881</v>
      </c>
      <c r="L954" s="27">
        <f t="shared" si="58"/>
        <v>0.2</v>
      </c>
      <c r="M954" s="3">
        <v>11.12</v>
      </c>
      <c r="N954" s="29">
        <f t="shared" si="59"/>
        <v>1.57904E-2</v>
      </c>
      <c r="O954" s="3">
        <v>-6.67</v>
      </c>
      <c r="P954" s="3" t="str">
        <f ca="1">IF(COUNTIF(股期對照!A:A,持股比率!B954)=2,B954&amp;"-m",IF(COUNTIF(股期對照!A:A,持股比率!B954)=1,B954&amp;"-F",B954))</f>
        <v>高鋒</v>
      </c>
      <c r="Q954" s="3" t="s">
        <v>6554</v>
      </c>
      <c r="T954" s="1" t="s">
        <v>948</v>
      </c>
      <c r="U954" s="1" t="s">
        <v>2710</v>
      </c>
      <c r="V954" s="1">
        <v>3.61</v>
      </c>
      <c r="W954" s="1">
        <v>0</v>
      </c>
      <c r="X954" s="1">
        <v>0.02</v>
      </c>
      <c r="Y954" s="1">
        <v>18.71</v>
      </c>
      <c r="Z954" s="1">
        <v>77.66</v>
      </c>
      <c r="AA954" s="1">
        <v>954</v>
      </c>
      <c r="AB954" s="1">
        <v>1080106.8899999999</v>
      </c>
      <c r="AC954" s="1">
        <v>142</v>
      </c>
      <c r="AD954" s="1">
        <v>83881</v>
      </c>
      <c r="AE954" s="1">
        <v>0.2</v>
      </c>
      <c r="AF954" s="1">
        <v>11.12</v>
      </c>
      <c r="AG954" s="1">
        <v>1.57904E-2</v>
      </c>
      <c r="AH954" s="1">
        <v>-6.67</v>
      </c>
      <c r="AI954" s="1" t="s">
        <v>2710</v>
      </c>
      <c r="AJ954" s="1" t="s">
        <v>3525</v>
      </c>
    </row>
    <row r="955" spans="1:36" x14ac:dyDescent="0.25">
      <c r="A955" s="2" t="s">
        <v>949</v>
      </c>
      <c r="B955" s="3" t="s">
        <v>4680</v>
      </c>
      <c r="C955" s="3">
        <v>0.71</v>
      </c>
      <c r="D955" s="3">
        <v>0</v>
      </c>
      <c r="E955" s="3">
        <v>0.01</v>
      </c>
      <c r="F955" s="1">
        <f>IF(INDEX(董監!D:D,H955)=0,INDEX(董監!C:C,H955),INDEX(董監!D:D,H955))</f>
        <v>15.04</v>
      </c>
      <c r="G955" s="1">
        <f t="shared" si="56"/>
        <v>84.24</v>
      </c>
      <c r="H955" s="1">
        <f>MATCH(持股比率!A955,董監!A:A,0)</f>
        <v>955</v>
      </c>
      <c r="I955" s="3">
        <v>768803</v>
      </c>
      <c r="J955" s="3">
        <v>75</v>
      </c>
      <c r="K955" s="28">
        <f t="shared" si="57"/>
        <v>64764</v>
      </c>
      <c r="L955" s="27">
        <f t="shared" si="58"/>
        <v>0.1</v>
      </c>
      <c r="M955" s="3">
        <v>9.58</v>
      </c>
      <c r="N955" s="29">
        <f t="shared" si="59"/>
        <v>7.1850000000000004E-3</v>
      </c>
      <c r="O955" s="3">
        <v>-1.96</v>
      </c>
      <c r="P955" s="3" t="str">
        <f ca="1">IF(COUNTIF(股期對照!A:A,持股比率!B955)=2,B955&amp;"-m",IF(COUNTIF(股期對照!A:A,持股比率!B955)=1,B955&amp;"-F",B955))</f>
        <v>福裕</v>
      </c>
      <c r="Q955" s="3" t="s">
        <v>4744</v>
      </c>
      <c r="T955" s="1" t="s">
        <v>949</v>
      </c>
      <c r="U955" s="1" t="s">
        <v>2711</v>
      </c>
      <c r="V955" s="1">
        <v>0.71</v>
      </c>
      <c r="W955" s="1">
        <v>0</v>
      </c>
      <c r="X955" s="1">
        <v>0.01</v>
      </c>
      <c r="Y955" s="1">
        <v>15.04</v>
      </c>
      <c r="Z955" s="1">
        <v>84.24</v>
      </c>
      <c r="AA955" s="1">
        <v>955</v>
      </c>
      <c r="AB955" s="1">
        <v>768803</v>
      </c>
      <c r="AC955" s="1">
        <v>75</v>
      </c>
      <c r="AD955" s="1">
        <v>64764</v>
      </c>
      <c r="AE955" s="1">
        <v>0.1</v>
      </c>
      <c r="AF955" s="1">
        <v>9.58</v>
      </c>
      <c r="AG955" s="1">
        <v>7.1850000000000004E-3</v>
      </c>
      <c r="AH955" s="1">
        <v>-1.96</v>
      </c>
      <c r="AI955" s="1" t="s">
        <v>2711</v>
      </c>
      <c r="AJ955" s="1" t="s">
        <v>3525</v>
      </c>
    </row>
    <row r="956" spans="1:36" x14ac:dyDescent="0.25">
      <c r="A956" s="2" t="s">
        <v>950</v>
      </c>
      <c r="B956" s="3" t="s">
        <v>5787</v>
      </c>
      <c r="C956" s="3">
        <v>1.84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78.08</v>
      </c>
      <c r="H956" s="1">
        <f>MATCH(持股比率!A956,董監!A:A,0)</f>
        <v>956</v>
      </c>
      <c r="I956" s="3">
        <v>640000</v>
      </c>
      <c r="J956" s="3">
        <v>202</v>
      </c>
      <c r="K956" s="28">
        <f t="shared" si="57"/>
        <v>49971</v>
      </c>
      <c r="L956" s="27">
        <f t="shared" si="58"/>
        <v>0.4</v>
      </c>
      <c r="M956" s="3">
        <v>24.87</v>
      </c>
      <c r="N956" s="29">
        <f t="shared" si="59"/>
        <v>5.0237399999999995E-2</v>
      </c>
      <c r="O956" s="3">
        <v>31.24</v>
      </c>
      <c r="P956" s="3" t="str">
        <f ca="1">IF(COUNTIF(股期對照!A:A,持股比率!B956)=2,B956&amp;"-m",IF(COUNTIF(股期對照!A:A,持股比率!B956)=1,B956&amp;"-F",B956))</f>
        <v>永彰</v>
      </c>
      <c r="Q956" s="3" t="s">
        <v>6542</v>
      </c>
      <c r="T956" s="1" t="s">
        <v>950</v>
      </c>
      <c r="U956" s="1" t="s">
        <v>2712</v>
      </c>
      <c r="V956" s="1">
        <v>1.84</v>
      </c>
      <c r="W956" s="1">
        <v>0</v>
      </c>
      <c r="X956" s="1">
        <v>0.03</v>
      </c>
      <c r="Y956" s="1">
        <v>20.05</v>
      </c>
      <c r="Z956" s="1">
        <v>78.08</v>
      </c>
      <c r="AA956" s="1">
        <v>956</v>
      </c>
      <c r="AB956" s="1">
        <v>640000</v>
      </c>
      <c r="AC956" s="1">
        <v>202</v>
      </c>
      <c r="AD956" s="1">
        <v>49971</v>
      </c>
      <c r="AE956" s="1">
        <v>0.4</v>
      </c>
      <c r="AF956" s="1">
        <v>24.87</v>
      </c>
      <c r="AG956" s="1">
        <v>5.0237399999999995E-2</v>
      </c>
      <c r="AH956" s="1">
        <v>31.24</v>
      </c>
      <c r="AI956" s="1" t="s">
        <v>2712</v>
      </c>
      <c r="AJ956" s="1" t="s">
        <v>3520</v>
      </c>
    </row>
    <row r="957" spans="1:36" x14ac:dyDescent="0.25">
      <c r="A957" s="2" t="s">
        <v>951</v>
      </c>
      <c r="B957" s="3" t="s">
        <v>5788</v>
      </c>
      <c r="C957" s="3">
        <v>7.69</v>
      </c>
      <c r="D957" s="3">
        <v>0.72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75.599999999999994</v>
      </c>
      <c r="H957" s="1">
        <f>MATCH(持股比率!A957,董監!A:A,0)</f>
        <v>957</v>
      </c>
      <c r="I957" s="3">
        <v>2548264.61</v>
      </c>
      <c r="J957" s="3">
        <v>-619</v>
      </c>
      <c r="K957" s="28">
        <f t="shared" si="57"/>
        <v>192649</v>
      </c>
      <c r="L957" s="27">
        <f t="shared" si="58"/>
        <v>-0.3</v>
      </c>
      <c r="M957" s="3">
        <v>15.09</v>
      </c>
      <c r="N957" s="29">
        <f t="shared" si="59"/>
        <v>-9.3407099999999993E-2</v>
      </c>
      <c r="O957" s="3">
        <v>-9.1199999999999992</v>
      </c>
      <c r="P957" s="3" t="str">
        <f ca="1">IF(COUNTIF(股期對照!A:A,持股比率!B957)=2,B957&amp;"-m",IF(COUNTIF(股期對照!A:A,持股比率!B957)=1,B957&amp;"-F",B957))</f>
        <v>東台</v>
      </c>
      <c r="Q957" s="3" t="s">
        <v>6554</v>
      </c>
      <c r="T957" s="1" t="s">
        <v>951</v>
      </c>
      <c r="U957" s="1" t="s">
        <v>2713</v>
      </c>
      <c r="V957" s="1">
        <v>7.69</v>
      </c>
      <c r="W957" s="1">
        <v>0.72</v>
      </c>
      <c r="X957" s="1">
        <v>0</v>
      </c>
      <c r="Y957" s="1">
        <v>15.99</v>
      </c>
      <c r="Z957" s="1">
        <v>75.599999999999994</v>
      </c>
      <c r="AA957" s="1">
        <v>957</v>
      </c>
      <c r="AB957" s="1">
        <v>2548264.61</v>
      </c>
      <c r="AC957" s="1">
        <v>-619</v>
      </c>
      <c r="AD957" s="1">
        <v>192649</v>
      </c>
      <c r="AE957" s="1">
        <v>-0.3</v>
      </c>
      <c r="AF957" s="1">
        <v>15.09</v>
      </c>
      <c r="AG957" s="1">
        <v>-9.3407099999999993E-2</v>
      </c>
      <c r="AH957" s="1">
        <v>-9.1199999999999992</v>
      </c>
      <c r="AI957" s="1" t="s">
        <v>2713</v>
      </c>
      <c r="AJ957" s="1" t="s">
        <v>3525</v>
      </c>
    </row>
    <row r="958" spans="1:36" x14ac:dyDescent="0.25">
      <c r="A958" s="2" t="s">
        <v>952</v>
      </c>
      <c r="B958" s="3" t="s">
        <v>5789</v>
      </c>
      <c r="C958" s="3">
        <v>1.92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60.589999999999996</v>
      </c>
      <c r="H958" s="1">
        <f>MATCH(持股比率!A958,董監!A:A,0)</f>
        <v>958</v>
      </c>
      <c r="I958" s="3">
        <v>761523.7</v>
      </c>
      <c r="J958" s="3">
        <v>88</v>
      </c>
      <c r="K958" s="28">
        <f t="shared" si="57"/>
        <v>46141</v>
      </c>
      <c r="L958" s="27">
        <f t="shared" si="58"/>
        <v>0.2</v>
      </c>
      <c r="M958" s="3">
        <v>29.7</v>
      </c>
      <c r="N958" s="29">
        <f t="shared" si="59"/>
        <v>2.6136E-2</v>
      </c>
      <c r="O958" s="3">
        <v>-1.31</v>
      </c>
      <c r="P958" s="3" t="str">
        <f ca="1">IF(COUNTIF(股期對照!A:A,持股比率!B958)=2,B958&amp;"-m",IF(COUNTIF(股期對照!A:A,持股比率!B958)=1,B958&amp;"-F",B958))</f>
        <v>方土霖</v>
      </c>
      <c r="Q958" s="3" t="s">
        <v>4744</v>
      </c>
      <c r="T958" s="1" t="s">
        <v>952</v>
      </c>
      <c r="U958" s="1" t="s">
        <v>2714</v>
      </c>
      <c r="V958" s="1">
        <v>1.92</v>
      </c>
      <c r="W958" s="1">
        <v>0</v>
      </c>
      <c r="X958" s="1">
        <v>7.0000000000000007E-2</v>
      </c>
      <c r="Y958" s="1">
        <v>37.42</v>
      </c>
      <c r="Z958" s="1">
        <v>60.589999999999996</v>
      </c>
      <c r="AA958" s="1">
        <v>958</v>
      </c>
      <c r="AB958" s="1">
        <v>761523.7</v>
      </c>
      <c r="AC958" s="1">
        <v>88</v>
      </c>
      <c r="AD958" s="1">
        <v>46141</v>
      </c>
      <c r="AE958" s="1">
        <v>0.2</v>
      </c>
      <c r="AF958" s="1">
        <v>29.7</v>
      </c>
      <c r="AG958" s="1">
        <v>2.6136E-2</v>
      </c>
      <c r="AH958" s="1">
        <v>-1.31</v>
      </c>
      <c r="AI958" s="1" t="s">
        <v>2714</v>
      </c>
      <c r="AJ958" s="1" t="s">
        <v>3525</v>
      </c>
    </row>
    <row r="959" spans="1:36" x14ac:dyDescent="0.25">
      <c r="A959" s="2" t="s">
        <v>953</v>
      </c>
      <c r="B959" s="3" t="s">
        <v>5790</v>
      </c>
      <c r="C959" s="3">
        <v>1.61</v>
      </c>
      <c r="D959" s="3">
        <v>2.85</v>
      </c>
      <c r="E959" s="3">
        <v>0.3</v>
      </c>
      <c r="F959" s="1">
        <f>IF(INDEX(董監!D:D,H959)=0,INDEX(董監!C:C,H959),INDEX(董監!D:D,H959))</f>
        <v>45.91</v>
      </c>
      <c r="G959" s="1">
        <f t="shared" si="56"/>
        <v>49.330000000000005</v>
      </c>
      <c r="H959" s="1">
        <f>MATCH(持股比率!A959,董監!A:A,0)</f>
        <v>959</v>
      </c>
      <c r="I959" s="3">
        <v>765142.68</v>
      </c>
      <c r="J959" s="3">
        <v>130</v>
      </c>
      <c r="K959" s="28">
        <f t="shared" si="57"/>
        <v>37744</v>
      </c>
      <c r="L959" s="27">
        <f t="shared" si="58"/>
        <v>0.3</v>
      </c>
      <c r="M959" s="3">
        <v>42.68</v>
      </c>
      <c r="N959" s="29">
        <f t="shared" si="59"/>
        <v>5.5483999999999999E-2</v>
      </c>
      <c r="O959" s="3">
        <v>-2.15</v>
      </c>
      <c r="P959" s="3" t="str">
        <f ca="1">IF(COUNTIF(股期對照!A:A,持股比率!B959)=2,B959&amp;"-m",IF(COUNTIF(股期對照!A:A,持股比率!B959)=1,B959&amp;"-F",B959))</f>
        <v>江興鍛</v>
      </c>
      <c r="Q959" s="3" t="s">
        <v>4741</v>
      </c>
      <c r="T959" s="1" t="s">
        <v>953</v>
      </c>
      <c r="U959" s="1" t="s">
        <v>2715</v>
      </c>
      <c r="V959" s="1">
        <v>1.61</v>
      </c>
      <c r="W959" s="1">
        <v>2.85</v>
      </c>
      <c r="X959" s="1">
        <v>0.3</v>
      </c>
      <c r="Y959" s="1">
        <v>45.91</v>
      </c>
      <c r="Z959" s="1">
        <v>49.330000000000005</v>
      </c>
      <c r="AA959" s="1">
        <v>959</v>
      </c>
      <c r="AB959" s="1">
        <v>765142.68</v>
      </c>
      <c r="AC959" s="1">
        <v>130</v>
      </c>
      <c r="AD959" s="1">
        <v>37744</v>
      </c>
      <c r="AE959" s="1">
        <v>0.3</v>
      </c>
      <c r="AF959" s="1">
        <v>42.68</v>
      </c>
      <c r="AG959" s="1">
        <v>5.5483999999999999E-2</v>
      </c>
      <c r="AH959" s="1">
        <v>-2.15</v>
      </c>
      <c r="AI959" s="1" t="s">
        <v>2715</v>
      </c>
      <c r="AJ959" s="1" t="s">
        <v>3520</v>
      </c>
    </row>
    <row r="960" spans="1:36" x14ac:dyDescent="0.25">
      <c r="A960" s="2" t="s">
        <v>954</v>
      </c>
      <c r="B960" s="3" t="s">
        <v>4902</v>
      </c>
      <c r="C960" s="3">
        <v>16.78</v>
      </c>
      <c r="D960" s="3">
        <v>0</v>
      </c>
      <c r="E960" s="3">
        <v>0</v>
      </c>
      <c r="F960" s="1">
        <f>IF(INDEX(董監!D:D,H960)=0,INDEX(董監!C:C,H960),INDEX(董監!D:D,H960))</f>
        <v>26.34</v>
      </c>
      <c r="G960" s="1">
        <f t="shared" si="56"/>
        <v>56.879999999999995</v>
      </c>
      <c r="H960" s="1">
        <f>MATCH(持股比率!A960,董監!A:A,0)</f>
        <v>960</v>
      </c>
      <c r="I960" s="3">
        <v>846388.96</v>
      </c>
      <c r="J960" s="3">
        <v>234</v>
      </c>
      <c r="K960" s="28">
        <f t="shared" si="57"/>
        <v>48143</v>
      </c>
      <c r="L960" s="27">
        <f t="shared" si="58"/>
        <v>0.5</v>
      </c>
      <c r="M960" s="3">
        <v>7.27</v>
      </c>
      <c r="N960" s="29">
        <f t="shared" si="59"/>
        <v>1.7011799999999997E-2</v>
      </c>
      <c r="O960" s="3">
        <v>-6.17</v>
      </c>
      <c r="P960" s="3" t="str">
        <f ca="1">IF(COUNTIF(股期對照!A:A,持股比率!B960)=2,B960&amp;"-m",IF(COUNTIF(股期對照!A:A,持股比率!B960)=1,B960&amp;"-F",B960))</f>
        <v>淳紳</v>
      </c>
      <c r="Q960" s="3" t="s">
        <v>4759</v>
      </c>
      <c r="T960" s="1" t="s">
        <v>954</v>
      </c>
      <c r="U960" s="1" t="s">
        <v>2716</v>
      </c>
      <c r="V960" s="1">
        <v>16.78</v>
      </c>
      <c r="W960" s="1">
        <v>0</v>
      </c>
      <c r="X960" s="1">
        <v>0</v>
      </c>
      <c r="Y960" s="1">
        <v>26.34</v>
      </c>
      <c r="Z960" s="1">
        <v>56.879999999999995</v>
      </c>
      <c r="AA960" s="1">
        <v>960</v>
      </c>
      <c r="AB960" s="1">
        <v>846388.96</v>
      </c>
      <c r="AC960" s="1">
        <v>234</v>
      </c>
      <c r="AD960" s="1">
        <v>48143</v>
      </c>
      <c r="AE960" s="1">
        <v>0.5</v>
      </c>
      <c r="AF960" s="1">
        <v>7.27</v>
      </c>
      <c r="AG960" s="1">
        <v>1.7011799999999997E-2</v>
      </c>
      <c r="AH960" s="1">
        <v>-6.17</v>
      </c>
      <c r="AI960" s="1" t="s">
        <v>2716</v>
      </c>
      <c r="AJ960" s="1" t="s">
        <v>3516</v>
      </c>
    </row>
    <row r="961" spans="1:36" x14ac:dyDescent="0.25">
      <c r="A961" s="2" t="s">
        <v>955</v>
      </c>
      <c r="B961" s="3" t="s">
        <v>5791</v>
      </c>
      <c r="C961" s="3">
        <v>4.66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83.05</v>
      </c>
      <c r="H961" s="1">
        <f>MATCH(持股比率!A961,董監!A:A,0)</f>
        <v>961</v>
      </c>
      <c r="I961" s="3">
        <v>461722.76</v>
      </c>
      <c r="J961" s="3">
        <v>61</v>
      </c>
      <c r="K961" s="28">
        <f t="shared" si="57"/>
        <v>38346</v>
      </c>
      <c r="L961" s="27">
        <f t="shared" si="58"/>
        <v>0.2</v>
      </c>
      <c r="M961" s="3">
        <v>9.42</v>
      </c>
      <c r="N961" s="29">
        <f t="shared" si="59"/>
        <v>5.7461999999999999E-3</v>
      </c>
      <c r="O961" s="3">
        <v>-12.63</v>
      </c>
      <c r="P961" s="3" t="str">
        <f ca="1">IF(COUNTIF(股期對照!A:A,持股比率!B961)=2,B961&amp;"-m",IF(COUNTIF(股期對照!A:A,持股比率!B961)=1,B961&amp;"-F",B961))</f>
        <v>宏易</v>
      </c>
      <c r="Q961" s="3" t="s">
        <v>4744</v>
      </c>
      <c r="T961" s="1" t="s">
        <v>955</v>
      </c>
      <c r="U961" s="1" t="s">
        <v>2717</v>
      </c>
      <c r="V961" s="1">
        <v>4.66</v>
      </c>
      <c r="W961" s="1">
        <v>0</v>
      </c>
      <c r="X961" s="1">
        <v>0</v>
      </c>
      <c r="Y961" s="1">
        <v>12.29</v>
      </c>
      <c r="Z961" s="1">
        <v>83.05</v>
      </c>
      <c r="AA961" s="1">
        <v>961</v>
      </c>
      <c r="AB961" s="1">
        <v>461722.76</v>
      </c>
      <c r="AC961" s="1">
        <v>61</v>
      </c>
      <c r="AD961" s="1">
        <v>38346</v>
      </c>
      <c r="AE961" s="1">
        <v>0.2</v>
      </c>
      <c r="AF961" s="1">
        <v>9.42</v>
      </c>
      <c r="AG961" s="1">
        <v>5.7461999999999999E-3</v>
      </c>
      <c r="AH961" s="1">
        <v>-12.63</v>
      </c>
      <c r="AI961" s="1" t="s">
        <v>2717</v>
      </c>
      <c r="AJ961" s="1" t="s">
        <v>3525</v>
      </c>
    </row>
    <row r="962" spans="1:36" x14ac:dyDescent="0.25">
      <c r="A962" s="2" t="s">
        <v>956</v>
      </c>
      <c r="B962" s="3" t="s">
        <v>5792</v>
      </c>
      <c r="C962" s="3">
        <v>13.49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49.3</v>
      </c>
      <c r="H962" s="1">
        <f>MATCH(持股比率!A962,董監!A:A,0)</f>
        <v>962</v>
      </c>
      <c r="I962" s="3">
        <v>5049151.05</v>
      </c>
      <c r="J962" s="3">
        <v>-1989</v>
      </c>
      <c r="K962" s="28">
        <f t="shared" si="57"/>
        <v>248923</v>
      </c>
      <c r="L962" s="27">
        <f t="shared" si="58"/>
        <v>-0.8</v>
      </c>
      <c r="M962" s="3">
        <v>19.87</v>
      </c>
      <c r="N962" s="29">
        <f t="shared" si="59"/>
        <v>-0.39521430000000002</v>
      </c>
      <c r="O962" s="3">
        <v>-6.86</v>
      </c>
      <c r="P962" s="3" t="str">
        <f ca="1">IF(COUNTIF(股期對照!A:A,持股比率!B962)=2,B962&amp;"-m",IF(COUNTIF(股期對照!A:A,持股比率!B962)=1,B962&amp;"-F",B962))</f>
        <v>瑞智</v>
      </c>
      <c r="Q962" s="3" t="s">
        <v>4744</v>
      </c>
      <c r="T962" s="1" t="s">
        <v>956</v>
      </c>
      <c r="U962" s="1" t="s">
        <v>2718</v>
      </c>
      <c r="V962" s="1">
        <v>13.49</v>
      </c>
      <c r="W962" s="1">
        <v>0.45</v>
      </c>
      <c r="X962" s="1">
        <v>0.02</v>
      </c>
      <c r="Y962" s="1">
        <v>36.74</v>
      </c>
      <c r="Z962" s="1">
        <v>49.3</v>
      </c>
      <c r="AA962" s="1">
        <v>962</v>
      </c>
      <c r="AB962" s="1">
        <v>5049151.05</v>
      </c>
      <c r="AC962" s="1">
        <v>-1989</v>
      </c>
      <c r="AD962" s="1">
        <v>248923</v>
      </c>
      <c r="AE962" s="1">
        <v>-0.8</v>
      </c>
      <c r="AF962" s="1">
        <v>19.87</v>
      </c>
      <c r="AG962" s="1">
        <v>-0.39521430000000002</v>
      </c>
      <c r="AH962" s="1">
        <v>-6.86</v>
      </c>
      <c r="AI962" s="1" t="s">
        <v>2718</v>
      </c>
      <c r="AJ962" s="1" t="s">
        <v>3525</v>
      </c>
    </row>
    <row r="963" spans="1:36" x14ac:dyDescent="0.25">
      <c r="A963" s="2" t="s">
        <v>957</v>
      </c>
      <c r="B963" s="3" t="s">
        <v>4681</v>
      </c>
      <c r="C963" s="3">
        <v>0.93</v>
      </c>
      <c r="D963" s="3">
        <v>0</v>
      </c>
      <c r="E963" s="3">
        <v>0.01</v>
      </c>
      <c r="F963" s="1">
        <f>IF(INDEX(董監!D:D,H963)=0,INDEX(董監!C:C,H963),INDEX(董監!D:D,H963))</f>
        <v>8.74</v>
      </c>
      <c r="G963" s="1">
        <f t="shared" si="56"/>
        <v>90.32</v>
      </c>
      <c r="H963" s="1">
        <f>MATCH(持股比率!A963,董監!A:A,0)</f>
        <v>963</v>
      </c>
      <c r="I963" s="3">
        <v>1584341.1</v>
      </c>
      <c r="J963" s="3">
        <v>222</v>
      </c>
      <c r="K963" s="28">
        <f t="shared" si="57"/>
        <v>143098</v>
      </c>
      <c r="L963" s="27">
        <f t="shared" si="58"/>
        <v>0.2</v>
      </c>
      <c r="M963" s="3">
        <v>11.22</v>
      </c>
      <c r="N963" s="29">
        <f t="shared" si="59"/>
        <v>2.4908400000000001E-2</v>
      </c>
      <c r="O963" s="3">
        <v>-3.33</v>
      </c>
      <c r="P963" s="3" t="str">
        <f ca="1">IF(COUNTIF(股期對照!A:A,持股比率!B963)=2,B963&amp;"-m",IF(COUNTIF(股期對照!A:A,持股比率!B963)=1,B963&amp;"-F",B963))</f>
        <v>協易機</v>
      </c>
      <c r="Q963" s="3" t="s">
        <v>6715</v>
      </c>
      <c r="T963" s="1" t="s">
        <v>957</v>
      </c>
      <c r="U963" s="1" t="s">
        <v>2719</v>
      </c>
      <c r="V963" s="1">
        <v>0.93</v>
      </c>
      <c r="W963" s="1">
        <v>0</v>
      </c>
      <c r="X963" s="1">
        <v>0.01</v>
      </c>
      <c r="Y963" s="1">
        <v>8.74</v>
      </c>
      <c r="Z963" s="1">
        <v>90.32</v>
      </c>
      <c r="AA963" s="1">
        <v>963</v>
      </c>
      <c r="AB963" s="1">
        <v>1584341.1</v>
      </c>
      <c r="AC963" s="1">
        <v>222</v>
      </c>
      <c r="AD963" s="1">
        <v>143098</v>
      </c>
      <c r="AE963" s="1">
        <v>0.2</v>
      </c>
      <c r="AF963" s="1">
        <v>11.22</v>
      </c>
      <c r="AG963" s="1">
        <v>2.4908400000000001E-2</v>
      </c>
      <c r="AH963" s="1">
        <v>-3.33</v>
      </c>
      <c r="AI963" s="1" t="s">
        <v>2719</v>
      </c>
      <c r="AJ963" s="1" t="s">
        <v>3525</v>
      </c>
    </row>
    <row r="964" spans="1:36" x14ac:dyDescent="0.25">
      <c r="A964" s="2" t="s">
        <v>958</v>
      </c>
      <c r="B964" s="3" t="s">
        <v>5793</v>
      </c>
      <c r="C964" s="3">
        <v>1.89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78.72</v>
      </c>
      <c r="H964" s="1">
        <f>MATCH(持股比率!A964,董監!A:A,0)</f>
        <v>964</v>
      </c>
      <c r="I964" s="3">
        <v>891939.48</v>
      </c>
      <c r="J964" s="3">
        <v>228</v>
      </c>
      <c r="K964" s="28">
        <f t="shared" si="57"/>
        <v>70213</v>
      </c>
      <c r="L964" s="27">
        <f t="shared" si="58"/>
        <v>0.3</v>
      </c>
      <c r="M964" s="3">
        <v>12.61</v>
      </c>
      <c r="N964" s="29">
        <f t="shared" si="59"/>
        <v>2.87508E-2</v>
      </c>
      <c r="O964" s="3">
        <v>-5.43</v>
      </c>
      <c r="P964" s="3" t="str">
        <f ca="1">IF(COUNTIF(股期對照!A:A,持股比率!B964)=2,B964&amp;"-m",IF(COUNTIF(股期對照!A:A,持股比率!B964)=1,B964&amp;"-F",B964))</f>
        <v>慶騰</v>
      </c>
      <c r="Q964" s="3" t="s">
        <v>4744</v>
      </c>
      <c r="T964" s="1" t="s">
        <v>958</v>
      </c>
      <c r="U964" s="1" t="s">
        <v>2720</v>
      </c>
      <c r="V964" s="1">
        <v>1.89</v>
      </c>
      <c r="W964" s="1">
        <v>0.03</v>
      </c>
      <c r="X964" s="1">
        <v>0</v>
      </c>
      <c r="Y964" s="1">
        <v>19.36</v>
      </c>
      <c r="Z964" s="1">
        <v>78.72</v>
      </c>
      <c r="AA964" s="1">
        <v>964</v>
      </c>
      <c r="AB964" s="1">
        <v>891939.48</v>
      </c>
      <c r="AC964" s="1">
        <v>228</v>
      </c>
      <c r="AD964" s="1">
        <v>70213</v>
      </c>
      <c r="AE964" s="1">
        <v>0.3</v>
      </c>
      <c r="AF964" s="1">
        <v>12.61</v>
      </c>
      <c r="AG964" s="1">
        <v>2.87508E-2</v>
      </c>
      <c r="AH964" s="1">
        <v>-5.43</v>
      </c>
      <c r="AI964" s="1" t="s">
        <v>2720</v>
      </c>
      <c r="AJ964" s="1" t="s">
        <v>3525</v>
      </c>
    </row>
    <row r="965" spans="1:36" x14ac:dyDescent="0.25">
      <c r="A965" s="2" t="s">
        <v>959</v>
      </c>
      <c r="B965" s="3" t="s">
        <v>4682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56"/>
        <v>57.21</v>
      </c>
      <c r="H965" s="1">
        <f>MATCH(持股比率!A965,董監!A:A,0)</f>
        <v>965</v>
      </c>
      <c r="I965" s="3">
        <v>756617.4</v>
      </c>
      <c r="J965" s="3">
        <v>20</v>
      </c>
      <c r="K965" s="28">
        <f t="shared" si="57"/>
        <v>43286</v>
      </c>
      <c r="L965" s="27">
        <f t="shared" si="58"/>
        <v>0</v>
      </c>
      <c r="M965" s="3">
        <v>34.83</v>
      </c>
      <c r="N965" s="29">
        <f t="shared" si="59"/>
        <v>6.9659999999999991E-3</v>
      </c>
      <c r="O965" s="3">
        <v>-0.56000000000000005</v>
      </c>
      <c r="P965" s="3" t="str">
        <f ca="1">IF(COUNTIF(股期對照!A:A,持股比率!B965)=2,B965&amp;"-m",IF(COUNTIF(股期對照!A:A,持股比率!B965)=1,B965&amp;"-F",B965))</f>
        <v>至興</v>
      </c>
      <c r="Q965" s="3" t="s">
        <v>4741</v>
      </c>
      <c r="T965" s="1" t="s">
        <v>959</v>
      </c>
      <c r="U965" s="1" t="s">
        <v>2721</v>
      </c>
      <c r="V965" s="1">
        <v>0.05</v>
      </c>
      <c r="W965" s="1">
        <v>0</v>
      </c>
      <c r="X965" s="1">
        <v>0</v>
      </c>
      <c r="Y965" s="1">
        <v>42.74</v>
      </c>
      <c r="Z965" s="1">
        <v>57.21</v>
      </c>
      <c r="AA965" s="1">
        <v>965</v>
      </c>
      <c r="AB965" s="1">
        <v>756617.4</v>
      </c>
      <c r="AC965" s="1">
        <v>20</v>
      </c>
      <c r="AD965" s="1">
        <v>43286</v>
      </c>
      <c r="AE965" s="1">
        <v>0</v>
      </c>
      <c r="AF965" s="1">
        <v>34.83</v>
      </c>
      <c r="AG965" s="1">
        <v>6.9659999999999991E-3</v>
      </c>
      <c r="AH965" s="1">
        <v>-0.56000000000000005</v>
      </c>
      <c r="AI965" s="1" t="s">
        <v>2721</v>
      </c>
      <c r="AJ965" s="1" t="s">
        <v>3520</v>
      </c>
    </row>
    <row r="966" spans="1:36" x14ac:dyDescent="0.25">
      <c r="A966" s="2" t="s">
        <v>960</v>
      </c>
      <c r="B966" s="3" t="s">
        <v>5794</v>
      </c>
      <c r="C966" s="3">
        <v>16.71</v>
      </c>
      <c r="D966" s="3">
        <v>2.76</v>
      </c>
      <c r="E966" s="3">
        <v>0</v>
      </c>
      <c r="F966" s="1">
        <f>IF(INDEX(董監!D:D,H966)=0,INDEX(董監!C:C,H966),INDEX(董監!D:D,H966))</f>
        <v>21.37</v>
      </c>
      <c r="G966" s="1">
        <f t="shared" si="56"/>
        <v>59.16</v>
      </c>
      <c r="H966" s="1">
        <f>MATCH(持股比率!A966,董監!A:A,0)</f>
        <v>966</v>
      </c>
      <c r="I966" s="3">
        <v>908200</v>
      </c>
      <c r="J966" s="3">
        <v>548</v>
      </c>
      <c r="K966" s="28">
        <f t="shared" si="57"/>
        <v>53729</v>
      </c>
      <c r="L966" s="27">
        <f t="shared" si="58"/>
        <v>1</v>
      </c>
      <c r="M966" s="3">
        <v>158.46</v>
      </c>
      <c r="N966" s="29">
        <f t="shared" si="59"/>
        <v>0.86836080000000004</v>
      </c>
      <c r="O966" s="3">
        <v>5.05</v>
      </c>
      <c r="P966" s="3" t="str">
        <f ca="1">IF(COUNTIF(股期對照!A:A,持股比率!B966)=2,B966&amp;"-m",IF(COUNTIF(股期對照!A:A,持股比率!B966)=1,B966&amp;"-F",B966))</f>
        <v>拓凱</v>
      </c>
      <c r="Q966" s="3" t="s">
        <v>6536</v>
      </c>
      <c r="T966" s="1" t="s">
        <v>960</v>
      </c>
      <c r="U966" s="1" t="s">
        <v>2722</v>
      </c>
      <c r="V966" s="1">
        <v>16.71</v>
      </c>
      <c r="W966" s="1">
        <v>2.76</v>
      </c>
      <c r="X966" s="1">
        <v>0</v>
      </c>
      <c r="Y966" s="1">
        <v>21.37</v>
      </c>
      <c r="Z966" s="1">
        <v>59.16</v>
      </c>
      <c r="AA966" s="1">
        <v>966</v>
      </c>
      <c r="AB966" s="1">
        <v>908200</v>
      </c>
      <c r="AC966" s="1">
        <v>548</v>
      </c>
      <c r="AD966" s="1">
        <v>53729</v>
      </c>
      <c r="AE966" s="1">
        <v>1</v>
      </c>
      <c r="AF966" s="1">
        <v>158.46</v>
      </c>
      <c r="AG966" s="1">
        <v>0.86836080000000004</v>
      </c>
      <c r="AH966" s="1">
        <v>5.05</v>
      </c>
      <c r="AI966" s="1" t="s">
        <v>2722</v>
      </c>
      <c r="AJ966" s="1" t="s">
        <v>3516</v>
      </c>
    </row>
    <row r="967" spans="1:36" x14ac:dyDescent="0.25">
      <c r="A967" s="2" t="s">
        <v>961</v>
      </c>
      <c r="B967" s="3" t="s">
        <v>5795</v>
      </c>
      <c r="C967" s="3">
        <v>0.17</v>
      </c>
      <c r="D967" s="3">
        <v>0</v>
      </c>
      <c r="E967" s="3">
        <v>0</v>
      </c>
      <c r="F967" s="1">
        <f>IF(INDEX(董監!D:D,H967)=0,INDEX(董監!C:C,H967),INDEX(董監!D:D,H967))</f>
        <v>20.25</v>
      </c>
      <c r="G967" s="1">
        <f t="shared" ref="G967:G1030" si="60">100-SUM(C967:F967)</f>
        <v>79.58</v>
      </c>
      <c r="H967" s="1">
        <f>MATCH(持股比率!A967,董監!A:A,0)</f>
        <v>967</v>
      </c>
      <c r="I967" s="3">
        <v>504560</v>
      </c>
      <c r="J967" s="3">
        <v>43</v>
      </c>
      <c r="K967" s="28">
        <f t="shared" ref="K967:K1030" si="61">ROUND((I967/10)*(G967/100),0)</f>
        <v>40153</v>
      </c>
      <c r="L967" s="27">
        <f t="shared" ref="L967:L1030" si="62">ROUND(J967/K967*100,1)</f>
        <v>0.1</v>
      </c>
      <c r="M967" s="3">
        <v>19.78</v>
      </c>
      <c r="N967" s="29">
        <f t="shared" ref="N967:N1030" si="63">M967*J967/100000</f>
        <v>8.5054000000000015E-3</v>
      </c>
      <c r="O967" s="3">
        <v>-1.96</v>
      </c>
      <c r="P967" s="3" t="str">
        <f ca="1">IF(COUNTIF(股期對照!A:A,持股比率!B967)=2,B967&amp;"-m",IF(COUNTIF(股期對照!A:A,持股比率!B967)=1,B967&amp;"-F",B967))</f>
        <v>大詠城</v>
      </c>
      <c r="Q967" s="3" t="s">
        <v>6716</v>
      </c>
      <c r="T967" s="1" t="s">
        <v>961</v>
      </c>
      <c r="U967" s="1" t="s">
        <v>2723</v>
      </c>
      <c r="V967" s="1">
        <v>0.17</v>
      </c>
      <c r="W967" s="1">
        <v>0</v>
      </c>
      <c r="X967" s="1">
        <v>0</v>
      </c>
      <c r="Y967" s="1">
        <v>20.25</v>
      </c>
      <c r="Z967" s="1">
        <v>79.58</v>
      </c>
      <c r="AA967" s="1">
        <v>967</v>
      </c>
      <c r="AB967" s="1">
        <v>504560</v>
      </c>
      <c r="AC967" s="1">
        <v>43</v>
      </c>
      <c r="AD967" s="1">
        <v>40153</v>
      </c>
      <c r="AE967" s="1">
        <v>0.1</v>
      </c>
      <c r="AF967" s="1">
        <v>19.78</v>
      </c>
      <c r="AG967" s="1">
        <v>8.5054000000000015E-3</v>
      </c>
      <c r="AH967" s="1">
        <v>-1.96</v>
      </c>
      <c r="AI967" s="1" t="s">
        <v>2723</v>
      </c>
      <c r="AJ967" s="1" t="s">
        <v>3525</v>
      </c>
    </row>
    <row r="968" spans="1:36" x14ac:dyDescent="0.25">
      <c r="A968" s="2" t="s">
        <v>962</v>
      </c>
      <c r="B968" s="3" t="s">
        <v>5796</v>
      </c>
      <c r="C968" s="3">
        <v>3.66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83.06</v>
      </c>
      <c r="H968" s="1">
        <f>MATCH(持股比率!A968,董監!A:A,0)</f>
        <v>968</v>
      </c>
      <c r="I968" s="3">
        <v>941780</v>
      </c>
      <c r="J968" s="3">
        <v>86</v>
      </c>
      <c r="K968" s="28">
        <f t="shared" si="61"/>
        <v>78224</v>
      </c>
      <c r="L968" s="27">
        <f t="shared" si="62"/>
        <v>0.1</v>
      </c>
      <c r="M968" s="3">
        <v>48.78</v>
      </c>
      <c r="N968" s="29">
        <f t="shared" si="63"/>
        <v>4.1950799999999996E-2</v>
      </c>
      <c r="O968" s="3">
        <v>0</v>
      </c>
      <c r="P968" s="3" t="str">
        <f ca="1">IF(COUNTIF(股期對照!A:A,持股比率!B968)=2,B968&amp;"-m",IF(COUNTIF(股期對照!A:A,持股比率!B968)=1,B968&amp;"-F",B968))</f>
        <v>全球傳動</v>
      </c>
      <c r="Q968" s="3" t="s">
        <v>4744</v>
      </c>
      <c r="T968" s="1" t="s">
        <v>962</v>
      </c>
      <c r="U968" s="1" t="s">
        <v>2724</v>
      </c>
      <c r="V968" s="1">
        <v>3.66</v>
      </c>
      <c r="W968" s="1">
        <v>0</v>
      </c>
      <c r="X968" s="1">
        <v>0</v>
      </c>
      <c r="Y968" s="1">
        <v>13.28</v>
      </c>
      <c r="Z968" s="1">
        <v>83.06</v>
      </c>
      <c r="AA968" s="1">
        <v>968</v>
      </c>
      <c r="AB968" s="1">
        <v>941780</v>
      </c>
      <c r="AC968" s="1">
        <v>86</v>
      </c>
      <c r="AD968" s="1">
        <v>78224</v>
      </c>
      <c r="AE968" s="1">
        <v>0.1</v>
      </c>
      <c r="AF968" s="1">
        <v>48.78</v>
      </c>
      <c r="AG968" s="1">
        <v>4.1950799999999996E-2</v>
      </c>
      <c r="AH968" s="1">
        <v>0</v>
      </c>
      <c r="AI968" s="1" t="s">
        <v>2724</v>
      </c>
      <c r="AJ968" s="1" t="s">
        <v>3525</v>
      </c>
    </row>
    <row r="969" spans="1:36" x14ac:dyDescent="0.25">
      <c r="A969" s="2" t="s">
        <v>963</v>
      </c>
      <c r="B969" s="3" t="s">
        <v>5797</v>
      </c>
      <c r="C969" s="3">
        <v>2.65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84.15</v>
      </c>
      <c r="H969" s="1">
        <f>MATCH(持股比率!A969,董監!A:A,0)</f>
        <v>969</v>
      </c>
      <c r="I969" s="3">
        <v>676470.68</v>
      </c>
      <c r="J969" s="3">
        <v>-13</v>
      </c>
      <c r="K969" s="28">
        <f t="shared" si="61"/>
        <v>56925</v>
      </c>
      <c r="L969" s="27">
        <f t="shared" si="62"/>
        <v>0</v>
      </c>
      <c r="M969" s="3">
        <v>18.399999999999999</v>
      </c>
      <c r="N969" s="29">
        <f t="shared" si="63"/>
        <v>-2.392E-3</v>
      </c>
      <c r="O969" s="3">
        <v>0</v>
      </c>
      <c r="P969" s="3" t="str">
        <f ca="1">IF(COUNTIF(股期對照!A:A,持股比率!B969)=2,B969&amp;"-m",IF(COUNTIF(股期對照!A:A,持股比率!B969)=1,B969&amp;"-F",B969))</f>
        <v>晟田</v>
      </c>
      <c r="Q969" s="3" t="s">
        <v>4759</v>
      </c>
      <c r="T969" s="1" t="s">
        <v>963</v>
      </c>
      <c r="U969" s="1" t="s">
        <v>2725</v>
      </c>
      <c r="V969" s="1">
        <v>2.65</v>
      </c>
      <c r="W969" s="1">
        <v>0</v>
      </c>
      <c r="X969" s="1">
        <v>0.03</v>
      </c>
      <c r="Y969" s="1">
        <v>13.17</v>
      </c>
      <c r="Z969" s="1">
        <v>84.15</v>
      </c>
      <c r="AA969" s="1">
        <v>969</v>
      </c>
      <c r="AB969" s="1">
        <v>676470.68</v>
      </c>
      <c r="AC969" s="1">
        <v>-13</v>
      </c>
      <c r="AD969" s="1">
        <v>56925</v>
      </c>
      <c r="AE969" s="1">
        <v>0</v>
      </c>
      <c r="AF969" s="1">
        <v>18.399999999999999</v>
      </c>
      <c r="AG969" s="1">
        <v>-2.392E-3</v>
      </c>
      <c r="AH969" s="1">
        <v>0</v>
      </c>
      <c r="AI969" s="1" t="s">
        <v>2725</v>
      </c>
      <c r="AJ969" s="1" t="s">
        <v>3516</v>
      </c>
    </row>
    <row r="970" spans="1:36" x14ac:dyDescent="0.25">
      <c r="A970" s="2" t="s">
        <v>964</v>
      </c>
      <c r="B970" s="3" t="s">
        <v>5798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80.349999999999994</v>
      </c>
      <c r="H970" s="1">
        <f>MATCH(持股比率!A970,董監!A:A,0)</f>
        <v>970</v>
      </c>
      <c r="I970" s="3">
        <v>282854</v>
      </c>
      <c r="J970" s="3">
        <v>-14</v>
      </c>
      <c r="K970" s="28">
        <f t="shared" si="61"/>
        <v>22727</v>
      </c>
      <c r="L970" s="27">
        <f t="shared" si="62"/>
        <v>-0.1</v>
      </c>
      <c r="M970" s="3">
        <v>20.73</v>
      </c>
      <c r="N970" s="29">
        <f t="shared" si="63"/>
        <v>-2.9022000000000002E-3</v>
      </c>
      <c r="O970" s="3">
        <v>-4.9800000000000004</v>
      </c>
      <c r="P970" s="3" t="str">
        <f ca="1">IF(COUNTIF(股期對照!A:A,持股比率!B970)=2,B970&amp;"-m",IF(COUNTIF(股期對照!A:A,持股比率!B970)=1,B970&amp;"-F",B970))</f>
        <v>科嶠</v>
      </c>
      <c r="Q970" s="3" t="s">
        <v>6680</v>
      </c>
      <c r="T970" s="1" t="s">
        <v>964</v>
      </c>
      <c r="U970" s="1" t="s">
        <v>2726</v>
      </c>
      <c r="V970" s="1">
        <v>4.07</v>
      </c>
      <c r="W970" s="1">
        <v>0</v>
      </c>
      <c r="X970" s="1">
        <v>0</v>
      </c>
      <c r="Y970" s="1">
        <v>15.58</v>
      </c>
      <c r="Z970" s="1">
        <v>80.349999999999994</v>
      </c>
      <c r="AA970" s="1">
        <v>970</v>
      </c>
      <c r="AB970" s="1">
        <v>282854</v>
      </c>
      <c r="AC970" s="1">
        <v>-14</v>
      </c>
      <c r="AD970" s="1">
        <v>22727</v>
      </c>
      <c r="AE970" s="1">
        <v>-0.1</v>
      </c>
      <c r="AF970" s="1">
        <v>20.73</v>
      </c>
      <c r="AG970" s="1">
        <v>-2.9022000000000002E-3</v>
      </c>
      <c r="AH970" s="1">
        <v>-4.9800000000000004</v>
      </c>
      <c r="AI970" s="1" t="s">
        <v>2726</v>
      </c>
      <c r="AJ970" s="1" t="s">
        <v>3559</v>
      </c>
    </row>
    <row r="971" spans="1:36" x14ac:dyDescent="0.25">
      <c r="A971" s="2" t="s">
        <v>965</v>
      </c>
      <c r="B971" s="3" t="s">
        <v>5799</v>
      </c>
      <c r="C971" s="3">
        <v>6.44</v>
      </c>
      <c r="D971" s="3">
        <v>0</v>
      </c>
      <c r="E971" s="3">
        <v>0</v>
      </c>
      <c r="F971" s="1">
        <f>IF(INDEX(董監!D:D,H971)=0,INDEX(董監!C:C,H971),INDEX(董監!D:D,H971))</f>
        <v>24.63</v>
      </c>
      <c r="G971" s="1">
        <f t="shared" si="60"/>
        <v>68.930000000000007</v>
      </c>
      <c r="H971" s="1">
        <f>MATCH(持股比率!A971,董監!A:A,0)</f>
        <v>971</v>
      </c>
      <c r="I971" s="3">
        <v>569700</v>
      </c>
      <c r="J971" s="3">
        <v>22</v>
      </c>
      <c r="K971" s="28">
        <f t="shared" si="61"/>
        <v>39269</v>
      </c>
      <c r="L971" s="27">
        <f t="shared" si="62"/>
        <v>0.1</v>
      </c>
      <c r="M971" s="3">
        <v>15.18</v>
      </c>
      <c r="N971" s="29">
        <f t="shared" si="63"/>
        <v>3.3395999999999999E-3</v>
      </c>
      <c r="O971" s="3">
        <v>-4.6900000000000004</v>
      </c>
      <c r="P971" s="3" t="str">
        <f ca="1">IF(COUNTIF(股期對照!A:A,持股比率!B971)=2,B971&amp;"-m",IF(COUNTIF(股期對照!A:A,持股比率!B971)=1,B971&amp;"-F",B971))</f>
        <v>萬在</v>
      </c>
      <c r="Q971" s="3" t="s">
        <v>4741</v>
      </c>
      <c r="T971" s="1" t="s">
        <v>965</v>
      </c>
      <c r="U971" s="1" t="s">
        <v>2727</v>
      </c>
      <c r="V971" s="1">
        <v>6.44</v>
      </c>
      <c r="W971" s="1">
        <v>0</v>
      </c>
      <c r="X971" s="1">
        <v>0</v>
      </c>
      <c r="Y971" s="1">
        <v>24.63</v>
      </c>
      <c r="Z971" s="1">
        <v>68.930000000000007</v>
      </c>
      <c r="AA971" s="1">
        <v>971</v>
      </c>
      <c r="AB971" s="1">
        <v>569700</v>
      </c>
      <c r="AC971" s="1">
        <v>22</v>
      </c>
      <c r="AD971" s="1">
        <v>39269</v>
      </c>
      <c r="AE971" s="1">
        <v>0.1</v>
      </c>
      <c r="AF971" s="1">
        <v>15.18</v>
      </c>
      <c r="AG971" s="1">
        <v>3.3395999999999999E-3</v>
      </c>
      <c r="AH971" s="1">
        <v>-4.6900000000000004</v>
      </c>
      <c r="AI971" s="1" t="s">
        <v>2727</v>
      </c>
      <c r="AJ971" s="1" t="s">
        <v>3520</v>
      </c>
    </row>
    <row r="972" spans="1:36" x14ac:dyDescent="0.25">
      <c r="A972" s="2" t="s">
        <v>966</v>
      </c>
      <c r="B972" s="3" t="s">
        <v>5800</v>
      </c>
      <c r="C972" s="3">
        <v>34.36</v>
      </c>
      <c r="D972" s="3">
        <v>0</v>
      </c>
      <c r="E972" s="3">
        <v>0.01</v>
      </c>
      <c r="F972" s="1">
        <f>IF(INDEX(董監!D:D,H972)=0,INDEX(董監!C:C,H972),INDEX(董監!D:D,H972))</f>
        <v>68.489999999999995</v>
      </c>
      <c r="G972" s="1">
        <f t="shared" si="60"/>
        <v>-2.8599999999999852</v>
      </c>
      <c r="H972" s="1">
        <f>MATCH(持股比率!A972,董監!A:A,0)</f>
        <v>972</v>
      </c>
      <c r="I972" s="3">
        <v>770000</v>
      </c>
      <c r="J972" s="3">
        <v>290</v>
      </c>
      <c r="K972" s="28">
        <f t="shared" si="61"/>
        <v>-2202</v>
      </c>
      <c r="L972" s="27">
        <f t="shared" si="62"/>
        <v>-13.2</v>
      </c>
      <c r="M972" s="3">
        <v>25.81</v>
      </c>
      <c r="N972" s="29">
        <f t="shared" si="63"/>
        <v>7.4848999999999999E-2</v>
      </c>
      <c r="O972" s="3">
        <v>-9.3699999999999992</v>
      </c>
      <c r="P972" s="3" t="str">
        <f ca="1">IF(COUNTIF(股期對照!A:A,持股比率!B972)=2,B972&amp;"-m",IF(COUNTIF(股期對照!A:A,持股比率!B972)=1,B972&amp;"-F",B972))</f>
        <v>銘鈺</v>
      </c>
      <c r="Q972" s="3" t="s">
        <v>4771</v>
      </c>
      <c r="T972" s="1" t="s">
        <v>966</v>
      </c>
      <c r="U972" s="1" t="s">
        <v>2728</v>
      </c>
      <c r="V972" s="1">
        <v>34.36</v>
      </c>
      <c r="W972" s="1">
        <v>0</v>
      </c>
      <c r="X972" s="1">
        <v>0.01</v>
      </c>
      <c r="Y972" s="1">
        <v>68.489999999999995</v>
      </c>
      <c r="Z972" s="1">
        <v>-2.8599999999999852</v>
      </c>
      <c r="AA972" s="1">
        <v>972</v>
      </c>
      <c r="AB972" s="1">
        <v>770000</v>
      </c>
      <c r="AC972" s="1">
        <v>290</v>
      </c>
      <c r="AD972" s="1">
        <v>-2202</v>
      </c>
      <c r="AE972" s="1">
        <v>-13.2</v>
      </c>
      <c r="AF972" s="1">
        <v>25.81</v>
      </c>
      <c r="AG972" s="1">
        <v>7.4848999999999999E-2</v>
      </c>
      <c r="AH972" s="1">
        <v>-9.3699999999999992</v>
      </c>
      <c r="AI972" s="1" t="s">
        <v>2728</v>
      </c>
      <c r="AJ972" s="1" t="s">
        <v>3529</v>
      </c>
    </row>
    <row r="973" spans="1:36" x14ac:dyDescent="0.25">
      <c r="A973" s="2" t="s">
        <v>967</v>
      </c>
      <c r="B973" s="3" t="s">
        <v>5801</v>
      </c>
      <c r="C973" s="3">
        <v>6.07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60"/>
        <v>73.319999999999993</v>
      </c>
      <c r="H973" s="1">
        <f>MATCH(持股比率!A973,董監!A:A,0)</f>
        <v>973</v>
      </c>
      <c r="I973" s="3">
        <v>423836.85</v>
      </c>
      <c r="J973" s="3">
        <v>248</v>
      </c>
      <c r="K973" s="28">
        <f t="shared" si="61"/>
        <v>31076</v>
      </c>
      <c r="L973" s="27">
        <f t="shared" si="62"/>
        <v>0.8</v>
      </c>
      <c r="M973" s="3">
        <v>81.87</v>
      </c>
      <c r="N973" s="29">
        <f t="shared" si="63"/>
        <v>0.20303760000000001</v>
      </c>
      <c r="O973" s="3">
        <v>3.5</v>
      </c>
      <c r="P973" s="3" t="str">
        <f ca="1">IF(COUNTIF(股期對照!A:A,持股比率!B973)=2,B973&amp;"-m",IF(COUNTIF(股期對照!A:A,持股比率!B973)=1,B973&amp;"-F",B973))</f>
        <v>桓達</v>
      </c>
      <c r="Q973" s="3" t="s">
        <v>4744</v>
      </c>
      <c r="T973" s="1" t="s">
        <v>967</v>
      </c>
      <c r="U973" s="1" t="s">
        <v>2729</v>
      </c>
      <c r="V973" s="1">
        <v>6.07</v>
      </c>
      <c r="W973" s="1">
        <v>0.19</v>
      </c>
      <c r="X973" s="1">
        <v>0.39</v>
      </c>
      <c r="Y973" s="1">
        <v>20.03</v>
      </c>
      <c r="Z973" s="1">
        <v>73.319999999999993</v>
      </c>
      <c r="AA973" s="1">
        <v>973</v>
      </c>
      <c r="AB973" s="1">
        <v>423836.85</v>
      </c>
      <c r="AC973" s="1">
        <v>248</v>
      </c>
      <c r="AD973" s="1">
        <v>31076</v>
      </c>
      <c r="AE973" s="1">
        <v>0.8</v>
      </c>
      <c r="AF973" s="1">
        <v>81.87</v>
      </c>
      <c r="AG973" s="1">
        <v>0.20303760000000001</v>
      </c>
      <c r="AH973" s="1">
        <v>3.5</v>
      </c>
      <c r="AI973" s="1" t="s">
        <v>2729</v>
      </c>
      <c r="AJ973" s="1" t="s">
        <v>3525</v>
      </c>
    </row>
    <row r="974" spans="1:36" x14ac:dyDescent="0.25">
      <c r="A974" s="2" t="s">
        <v>968</v>
      </c>
      <c r="B974" s="3" t="s">
        <v>5802</v>
      </c>
      <c r="C974" s="3">
        <v>0.53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82.92</v>
      </c>
      <c r="H974" s="1">
        <f>MATCH(持股比率!A974,董監!A:A,0)</f>
        <v>974</v>
      </c>
      <c r="I974" s="3">
        <v>378387.83</v>
      </c>
      <c r="J974" s="3">
        <v>-113</v>
      </c>
      <c r="K974" s="28">
        <f t="shared" si="61"/>
        <v>31376</v>
      </c>
      <c r="L974" s="27">
        <f t="shared" si="62"/>
        <v>-0.4</v>
      </c>
      <c r="M974" s="3">
        <v>22.79</v>
      </c>
      <c r="N974" s="29">
        <f t="shared" si="63"/>
        <v>-2.57527E-2</v>
      </c>
      <c r="O974" s="3">
        <v>-7.72</v>
      </c>
      <c r="P974" s="3" t="str">
        <f ca="1">IF(COUNTIF(股期對照!A:A,持股比率!B974)=2,B974&amp;"-m",IF(COUNTIF(股期對照!A:A,持股比率!B974)=1,B974&amp;"-F",B974))</f>
        <v>長佳</v>
      </c>
      <c r="Q974" s="3" t="s">
        <v>4744</v>
      </c>
      <c r="T974" s="1" t="s">
        <v>968</v>
      </c>
      <c r="U974" s="1" t="s">
        <v>2730</v>
      </c>
      <c r="V974" s="1">
        <v>0.53</v>
      </c>
      <c r="W974" s="1">
        <v>0</v>
      </c>
      <c r="X974" s="1">
        <v>0</v>
      </c>
      <c r="Y974" s="1">
        <v>16.55</v>
      </c>
      <c r="Z974" s="1">
        <v>82.92</v>
      </c>
      <c r="AA974" s="1">
        <v>974</v>
      </c>
      <c r="AB974" s="1">
        <v>378387.83</v>
      </c>
      <c r="AC974" s="1">
        <v>-113</v>
      </c>
      <c r="AD974" s="1">
        <v>31376</v>
      </c>
      <c r="AE974" s="1">
        <v>-0.4</v>
      </c>
      <c r="AF974" s="1">
        <v>22.79</v>
      </c>
      <c r="AG974" s="1">
        <v>-2.57527E-2</v>
      </c>
      <c r="AH974" s="1">
        <v>-7.72</v>
      </c>
      <c r="AI974" s="1" t="s">
        <v>2730</v>
      </c>
      <c r="AJ974" s="1" t="s">
        <v>3525</v>
      </c>
    </row>
    <row r="975" spans="1:36" x14ac:dyDescent="0.25">
      <c r="A975" s="2" t="s">
        <v>969</v>
      </c>
      <c r="B975" s="3" t="s">
        <v>5803</v>
      </c>
      <c r="C975" s="3">
        <v>60.09</v>
      </c>
      <c r="D975" s="3">
        <v>2.5299999999999998</v>
      </c>
      <c r="E975" s="3">
        <v>0</v>
      </c>
      <c r="F975" s="1">
        <f>IF(INDEX(董監!D:D,H975)=0,INDEX(董監!C:C,H975),INDEX(董監!D:D,H975))</f>
        <v>12.64</v>
      </c>
      <c r="G975" s="1">
        <f t="shared" si="60"/>
        <v>24.739999999999995</v>
      </c>
      <c r="H975" s="1">
        <f>MATCH(持股比率!A975,董監!A:A,0)</f>
        <v>975</v>
      </c>
      <c r="I975" s="3">
        <v>1152224.98</v>
      </c>
      <c r="J975" s="3">
        <v>-259</v>
      </c>
      <c r="K975" s="28">
        <f t="shared" si="61"/>
        <v>28506</v>
      </c>
      <c r="L975" s="27">
        <f t="shared" si="62"/>
        <v>-0.9</v>
      </c>
      <c r="M975" s="3">
        <v>164.31</v>
      </c>
      <c r="N975" s="29">
        <f t="shared" si="63"/>
        <v>-0.42556290000000002</v>
      </c>
      <c r="O975" s="3">
        <v>3.29</v>
      </c>
      <c r="P975" s="3" t="str">
        <f ca="1">IF(COUNTIF(股期對照!A:A,持股比率!B975)=2,B975&amp;"-m",IF(COUNTIF(股期對照!A:A,持股比率!B975)=1,B975&amp;"-F",B975))</f>
        <v>智伸科</v>
      </c>
      <c r="Q975" s="3" t="s">
        <v>6557</v>
      </c>
      <c r="T975" s="1" t="s">
        <v>969</v>
      </c>
      <c r="U975" s="1" t="s">
        <v>2731</v>
      </c>
      <c r="V975" s="1">
        <v>60.09</v>
      </c>
      <c r="W975" s="1">
        <v>2.5299999999999998</v>
      </c>
      <c r="X975" s="1">
        <v>0</v>
      </c>
      <c r="Y975" s="1">
        <v>12.64</v>
      </c>
      <c r="Z975" s="1">
        <v>24.739999999999995</v>
      </c>
      <c r="AA975" s="1">
        <v>975</v>
      </c>
      <c r="AB975" s="1">
        <v>1152224.98</v>
      </c>
      <c r="AC975" s="1">
        <v>-259</v>
      </c>
      <c r="AD975" s="1">
        <v>28506</v>
      </c>
      <c r="AE975" s="1">
        <v>-0.9</v>
      </c>
      <c r="AF975" s="1">
        <v>164.31</v>
      </c>
      <c r="AG975" s="1">
        <v>-0.42556290000000002</v>
      </c>
      <c r="AH975" s="1">
        <v>3.29</v>
      </c>
      <c r="AI975" s="1" t="s">
        <v>2731</v>
      </c>
      <c r="AJ975" s="1" t="s">
        <v>3520</v>
      </c>
    </row>
    <row r="976" spans="1:36" x14ac:dyDescent="0.25">
      <c r="A976" s="2" t="s">
        <v>970</v>
      </c>
      <c r="B976" s="3" t="s">
        <v>4903</v>
      </c>
      <c r="C976" s="3">
        <v>51.66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0.35000000000000853</v>
      </c>
      <c r="H976" s="1">
        <f>MATCH(持股比率!A976,董監!A:A,0)</f>
        <v>976</v>
      </c>
      <c r="I976" s="3">
        <v>1160000</v>
      </c>
      <c r="J976" s="3">
        <v>-50</v>
      </c>
      <c r="K976" s="28">
        <f t="shared" si="61"/>
        <v>406</v>
      </c>
      <c r="L976" s="27">
        <f t="shared" si="62"/>
        <v>-12.3</v>
      </c>
      <c r="M976" s="3">
        <v>29.55</v>
      </c>
      <c r="N976" s="29">
        <f t="shared" si="63"/>
        <v>-1.4775E-2</v>
      </c>
      <c r="O976" s="3">
        <v>-5.63</v>
      </c>
      <c r="P976" s="3" t="str">
        <f ca="1">IF(COUNTIF(股期對照!A:A,持股比率!B976)=2,B976&amp;"-m",IF(COUNTIF(股期對照!A:A,持股比率!B976)=1,B976&amp;"-F",B976))</f>
        <v>力達-KY</v>
      </c>
      <c r="Q976" s="3" t="s">
        <v>4744</v>
      </c>
      <c r="T976" s="1" t="s">
        <v>970</v>
      </c>
      <c r="U976" s="1" t="s">
        <v>2732</v>
      </c>
      <c r="V976" s="1">
        <v>51.66</v>
      </c>
      <c r="W976" s="1">
        <v>0.04</v>
      </c>
      <c r="X976" s="1">
        <v>0.01</v>
      </c>
      <c r="Y976" s="1">
        <v>47.94</v>
      </c>
      <c r="Z976" s="1">
        <v>0.35000000000000853</v>
      </c>
      <c r="AA976" s="1">
        <v>976</v>
      </c>
      <c r="AB976" s="1">
        <v>1160000</v>
      </c>
      <c r="AC976" s="1">
        <v>-50</v>
      </c>
      <c r="AD976" s="1">
        <v>406</v>
      </c>
      <c r="AE976" s="1">
        <v>-12.3</v>
      </c>
      <c r="AF976" s="1">
        <v>29.55</v>
      </c>
      <c r="AG976" s="1">
        <v>-1.4775E-2</v>
      </c>
      <c r="AH976" s="1">
        <v>-5.63</v>
      </c>
      <c r="AI976" s="1" t="s">
        <v>2732</v>
      </c>
      <c r="AJ976" s="1" t="s">
        <v>3525</v>
      </c>
    </row>
    <row r="977" spans="1:36" x14ac:dyDescent="0.25">
      <c r="A977" s="2" t="s">
        <v>971</v>
      </c>
      <c r="B977" s="3" t="s">
        <v>5804</v>
      </c>
      <c r="C977" s="3">
        <v>23.67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33.86</v>
      </c>
      <c r="H977" s="1">
        <f>MATCH(持股比率!A977,董監!A:A,0)</f>
        <v>977</v>
      </c>
      <c r="I977" s="3">
        <v>213749</v>
      </c>
      <c r="J977" s="3">
        <v>-10</v>
      </c>
      <c r="K977" s="28">
        <f t="shared" si="61"/>
        <v>7238</v>
      </c>
      <c r="L977" s="27">
        <f t="shared" si="62"/>
        <v>-0.1</v>
      </c>
      <c r="M977" s="3">
        <v>23.31</v>
      </c>
      <c r="N977" s="29">
        <f t="shared" si="63"/>
        <v>-2.3309999999999997E-3</v>
      </c>
      <c r="O977" s="3">
        <v>-0.81</v>
      </c>
      <c r="P977" s="3" t="str">
        <f ca="1">IF(COUNTIF(股期對照!A:A,持股比率!B977)=2,B977&amp;"-m",IF(COUNTIF(股期對照!A:A,持股比率!B977)=1,B977&amp;"-F",B977))</f>
        <v>橙的</v>
      </c>
      <c r="Q977" s="3" t="s">
        <v>4741</v>
      </c>
      <c r="T977" s="1" t="s">
        <v>971</v>
      </c>
      <c r="U977" s="1" t="s">
        <v>2733</v>
      </c>
      <c r="V977" s="1">
        <v>23.67</v>
      </c>
      <c r="W977" s="1">
        <v>0</v>
      </c>
      <c r="X977" s="1">
        <v>0</v>
      </c>
      <c r="Y977" s="1">
        <v>42.47</v>
      </c>
      <c r="Z977" s="1">
        <v>33.86</v>
      </c>
      <c r="AA977" s="1">
        <v>977</v>
      </c>
      <c r="AB977" s="1">
        <v>213749</v>
      </c>
      <c r="AC977" s="1">
        <v>-10</v>
      </c>
      <c r="AD977" s="1">
        <v>7238</v>
      </c>
      <c r="AE977" s="1">
        <v>-0.1</v>
      </c>
      <c r="AF977" s="1">
        <v>23.31</v>
      </c>
      <c r="AG977" s="1">
        <v>-2.3309999999999997E-3</v>
      </c>
      <c r="AH977" s="1">
        <v>-0.81</v>
      </c>
      <c r="AI977" s="1" t="s">
        <v>2733</v>
      </c>
      <c r="AJ977" s="1" t="s">
        <v>3520</v>
      </c>
    </row>
    <row r="978" spans="1:36" x14ac:dyDescent="0.25">
      <c r="A978" s="2" t="s">
        <v>972</v>
      </c>
      <c r="B978" s="3" t="s">
        <v>5805</v>
      </c>
      <c r="C978" s="3">
        <v>0.36</v>
      </c>
      <c r="D978" s="3">
        <v>0</v>
      </c>
      <c r="E978" s="3">
        <v>0.05</v>
      </c>
      <c r="F978" s="1">
        <f>IF(INDEX(董監!D:D,H978)=0,INDEX(董監!C:C,H978),INDEX(董監!D:D,H978))</f>
        <v>29.39</v>
      </c>
      <c r="G978" s="1">
        <f t="shared" si="60"/>
        <v>70.2</v>
      </c>
      <c r="H978" s="1">
        <f>MATCH(持股比率!A978,董監!A:A,0)</f>
        <v>978</v>
      </c>
      <c r="I978" s="3">
        <v>668800</v>
      </c>
      <c r="J978" s="3">
        <v>-68</v>
      </c>
      <c r="K978" s="28">
        <f t="shared" si="61"/>
        <v>46950</v>
      </c>
      <c r="L978" s="27">
        <f t="shared" si="62"/>
        <v>-0.1</v>
      </c>
      <c r="M978" s="3">
        <v>50.98</v>
      </c>
      <c r="N978" s="29">
        <f t="shared" si="63"/>
        <v>-3.46664E-2</v>
      </c>
      <c r="O978" s="3">
        <v>8</v>
      </c>
      <c r="P978" s="3" t="str">
        <f ca="1">IF(COUNTIF(股期對照!A:A,持股比率!B978)=2,B978&amp;"-m",IF(COUNTIF(股期對照!A:A,持股比率!B978)=1,B978&amp;"-F",B978))</f>
        <v>氣立</v>
      </c>
      <c r="Q978" s="3" t="s">
        <v>4744</v>
      </c>
      <c r="T978" s="1" t="s">
        <v>972</v>
      </c>
      <c r="U978" s="1" t="s">
        <v>2734</v>
      </c>
      <c r="V978" s="1">
        <v>0.36</v>
      </c>
      <c r="W978" s="1">
        <v>0</v>
      </c>
      <c r="X978" s="1">
        <v>0.05</v>
      </c>
      <c r="Y978" s="1">
        <v>29.39</v>
      </c>
      <c r="Z978" s="1">
        <v>70.2</v>
      </c>
      <c r="AA978" s="1">
        <v>978</v>
      </c>
      <c r="AB978" s="1">
        <v>668800</v>
      </c>
      <c r="AC978" s="1">
        <v>-68</v>
      </c>
      <c r="AD978" s="1">
        <v>46950</v>
      </c>
      <c r="AE978" s="1">
        <v>-0.1</v>
      </c>
      <c r="AF978" s="1">
        <v>50.98</v>
      </c>
      <c r="AG978" s="1">
        <v>-3.46664E-2</v>
      </c>
      <c r="AH978" s="1">
        <v>8</v>
      </c>
      <c r="AI978" s="1" t="s">
        <v>2734</v>
      </c>
      <c r="AJ978" s="1" t="s">
        <v>3525</v>
      </c>
    </row>
    <row r="979" spans="1:36" x14ac:dyDescent="0.25">
      <c r="A979" s="2" t="s">
        <v>973</v>
      </c>
      <c r="B979" s="3" t="s">
        <v>5806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3">
        <v>7</v>
      </c>
      <c r="K979" s="28">
        <f t="shared" si="61"/>
        <v>22575</v>
      </c>
      <c r="L979" s="27">
        <f t="shared" si="62"/>
        <v>0</v>
      </c>
      <c r="M979" s="3">
        <v>31.99</v>
      </c>
      <c r="N979" s="29">
        <f t="shared" si="63"/>
        <v>2.2392999999999996E-3</v>
      </c>
      <c r="O979" s="3">
        <v>-0.61</v>
      </c>
      <c r="P979" s="3" t="str">
        <f ca="1">IF(COUNTIF(股期對照!A:A,持股比率!B979)=2,B979&amp;"-m",IF(COUNTIF(股期對照!A:A,持股比率!B979)=1,B979&amp;"-F",B979))</f>
        <v>旭然</v>
      </c>
      <c r="Q979" s="3" t="s">
        <v>4759</v>
      </c>
      <c r="T979" s="1" t="s">
        <v>973</v>
      </c>
      <c r="U979" s="1" t="s">
        <v>2735</v>
      </c>
      <c r="V979" s="1">
        <v>11.61</v>
      </c>
      <c r="W979" s="1">
        <v>0</v>
      </c>
      <c r="X979" s="1">
        <v>0</v>
      </c>
      <c r="Y979" s="1">
        <v>34.49</v>
      </c>
      <c r="Z979" s="1">
        <v>53.9</v>
      </c>
      <c r="AA979" s="1">
        <v>979</v>
      </c>
      <c r="AB979" s="1">
        <v>418840</v>
      </c>
      <c r="AC979" s="1">
        <v>7</v>
      </c>
      <c r="AD979" s="1">
        <v>22575</v>
      </c>
      <c r="AE979" s="1">
        <v>0</v>
      </c>
      <c r="AF979" s="1">
        <v>31.99</v>
      </c>
      <c r="AG979" s="1">
        <v>2.2392999999999996E-3</v>
      </c>
      <c r="AH979" s="1">
        <v>-0.61</v>
      </c>
      <c r="AI979" s="1" t="s">
        <v>2735</v>
      </c>
      <c r="AJ979" s="1" t="s">
        <v>3516</v>
      </c>
    </row>
    <row r="980" spans="1:36" x14ac:dyDescent="0.25">
      <c r="A980" s="2" t="s">
        <v>974</v>
      </c>
      <c r="B980" s="3" t="s">
        <v>5807</v>
      </c>
      <c r="C980" s="3">
        <v>40.15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29.680000000000007</v>
      </c>
      <c r="H980" s="1">
        <f>MATCH(持股比率!A980,董監!A:A,0)</f>
        <v>980</v>
      </c>
      <c r="I980" s="3">
        <v>398080</v>
      </c>
      <c r="J980" s="3">
        <v>-16</v>
      </c>
      <c r="K980" s="28">
        <f t="shared" si="61"/>
        <v>11815</v>
      </c>
      <c r="L980" s="27">
        <f t="shared" si="62"/>
        <v>-0.1</v>
      </c>
      <c r="M980" s="3">
        <v>63.62</v>
      </c>
      <c r="N980" s="29">
        <f t="shared" si="63"/>
        <v>-1.0179199999999999E-2</v>
      </c>
      <c r="O980" s="3">
        <v>-4.0999999999999996</v>
      </c>
      <c r="P980" s="3" t="str">
        <f ca="1">IF(COUNTIF(股期對照!A:A,持股比率!B980)=2,B980&amp;"-m",IF(COUNTIF(股期對照!A:A,持股比率!B980)=1,B980&amp;"-F",B980))</f>
        <v>永新-KY</v>
      </c>
      <c r="Q980" s="3" t="s">
        <v>6542</v>
      </c>
      <c r="T980" s="1" t="s">
        <v>974</v>
      </c>
      <c r="U980" s="1" t="s">
        <v>2736</v>
      </c>
      <c r="V980" s="1">
        <v>40.15</v>
      </c>
      <c r="W980" s="1">
        <v>0</v>
      </c>
      <c r="X980" s="1">
        <v>0</v>
      </c>
      <c r="Y980" s="1">
        <v>30.17</v>
      </c>
      <c r="Z980" s="1">
        <v>29.680000000000007</v>
      </c>
      <c r="AA980" s="1">
        <v>980</v>
      </c>
      <c r="AB980" s="1">
        <v>398080</v>
      </c>
      <c r="AC980" s="1">
        <v>-16</v>
      </c>
      <c r="AD980" s="1">
        <v>11815</v>
      </c>
      <c r="AE980" s="1">
        <v>-0.1</v>
      </c>
      <c r="AF980" s="1">
        <v>63.62</v>
      </c>
      <c r="AG980" s="1">
        <v>-1.0179199999999999E-2</v>
      </c>
      <c r="AH980" s="1">
        <v>-4.0999999999999996</v>
      </c>
      <c r="AI980" s="1" t="s">
        <v>2736</v>
      </c>
      <c r="AJ980" s="1" t="s">
        <v>3520</v>
      </c>
    </row>
    <row r="981" spans="1:36" x14ac:dyDescent="0.25">
      <c r="A981" s="2" t="s">
        <v>975</v>
      </c>
      <c r="B981" s="3" t="s">
        <v>5808</v>
      </c>
      <c r="C981" s="3">
        <v>82.38</v>
      </c>
      <c r="D981" s="3">
        <v>0</v>
      </c>
      <c r="E981" s="3">
        <v>0.01</v>
      </c>
      <c r="F981" s="1">
        <f>IF(INDEX(董監!D:D,H981)=0,INDEX(董監!C:C,H981),INDEX(董監!D:D,H981))</f>
        <v>39.99</v>
      </c>
      <c r="G981" s="1">
        <f t="shared" si="60"/>
        <v>-22.379999999999995</v>
      </c>
      <c r="H981" s="1">
        <f>MATCH(持股比率!A981,董監!A:A,0)</f>
        <v>981</v>
      </c>
      <c r="I981" s="3">
        <v>681629.9</v>
      </c>
      <c r="J981" s="3">
        <v>127</v>
      </c>
      <c r="K981" s="28">
        <f t="shared" si="61"/>
        <v>-15255</v>
      </c>
      <c r="L981" s="27">
        <f t="shared" si="62"/>
        <v>-0.8</v>
      </c>
      <c r="M981" s="3">
        <v>41.04</v>
      </c>
      <c r="N981" s="29">
        <f t="shared" si="63"/>
        <v>5.2120800000000002E-2</v>
      </c>
      <c r="O981" s="3">
        <v>-0.12</v>
      </c>
      <c r="P981" s="3" t="str">
        <f ca="1">IF(COUNTIF(股期對照!A:A,持股比率!B981)=2,B981&amp;"-m",IF(COUNTIF(股期對照!A:A,持股比率!B981)=1,B981&amp;"-F",B981))</f>
        <v>強信-KY</v>
      </c>
      <c r="Q981" s="3" t="s">
        <v>6716</v>
      </c>
      <c r="T981" s="1" t="s">
        <v>975</v>
      </c>
      <c r="U981" s="1" t="s">
        <v>2737</v>
      </c>
      <c r="V981" s="1">
        <v>82.38</v>
      </c>
      <c r="W981" s="1">
        <v>0</v>
      </c>
      <c r="X981" s="1">
        <v>0.01</v>
      </c>
      <c r="Y981" s="1">
        <v>39.99</v>
      </c>
      <c r="Z981" s="1">
        <v>-22.379999999999995</v>
      </c>
      <c r="AA981" s="1">
        <v>981</v>
      </c>
      <c r="AB981" s="1">
        <v>681629.9</v>
      </c>
      <c r="AC981" s="1">
        <v>127</v>
      </c>
      <c r="AD981" s="1">
        <v>-15255</v>
      </c>
      <c r="AE981" s="1">
        <v>-0.8</v>
      </c>
      <c r="AF981" s="1">
        <v>41.04</v>
      </c>
      <c r="AG981" s="1">
        <v>5.2120800000000002E-2</v>
      </c>
      <c r="AH981" s="1">
        <v>-0.12</v>
      </c>
      <c r="AI981" s="1" t="s">
        <v>2737</v>
      </c>
      <c r="AJ981" s="1" t="s">
        <v>3525</v>
      </c>
    </row>
    <row r="982" spans="1:36" x14ac:dyDescent="0.25">
      <c r="A982" s="2" t="s">
        <v>976</v>
      </c>
      <c r="B982" s="3" t="s">
        <v>5809</v>
      </c>
      <c r="C982" s="3">
        <v>0.65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75.3</v>
      </c>
      <c r="H982" s="1">
        <f>MATCH(持股比率!A982,董監!A:A,0)</f>
        <v>982</v>
      </c>
      <c r="I982" s="3">
        <v>585216.18999999994</v>
      </c>
      <c r="J982" s="3">
        <v>6</v>
      </c>
      <c r="K982" s="28">
        <f t="shared" si="61"/>
        <v>44067</v>
      </c>
      <c r="L982" s="27">
        <f t="shared" si="62"/>
        <v>0</v>
      </c>
      <c r="M982" s="3">
        <v>27.08</v>
      </c>
      <c r="N982" s="29">
        <f t="shared" si="63"/>
        <v>1.6247999999999998E-3</v>
      </c>
      <c r="O982" s="3">
        <v>-1.05</v>
      </c>
      <c r="P982" s="3" t="str">
        <f ca="1">IF(COUNTIF(股期對照!A:A,持股比率!B982)=2,B982&amp;"-m",IF(COUNTIF(股期對照!A:A,持股比率!B982)=1,B982&amp;"-F",B982))</f>
        <v>健椿</v>
      </c>
      <c r="Q982" s="3" t="s">
        <v>4744</v>
      </c>
      <c r="T982" s="1" t="s">
        <v>976</v>
      </c>
      <c r="U982" s="1" t="s">
        <v>2738</v>
      </c>
      <c r="V982" s="1">
        <v>0.65</v>
      </c>
      <c r="W982" s="1">
        <v>0</v>
      </c>
      <c r="X982" s="1">
        <v>0.05</v>
      </c>
      <c r="Y982" s="1">
        <v>24</v>
      </c>
      <c r="Z982" s="1">
        <v>75.3</v>
      </c>
      <c r="AA982" s="1">
        <v>982</v>
      </c>
      <c r="AB982" s="1">
        <v>585216.18999999994</v>
      </c>
      <c r="AC982" s="1">
        <v>6</v>
      </c>
      <c r="AD982" s="1">
        <v>44067</v>
      </c>
      <c r="AE982" s="1">
        <v>0</v>
      </c>
      <c r="AF982" s="1">
        <v>27.08</v>
      </c>
      <c r="AG982" s="1">
        <v>1.6247999999999998E-3</v>
      </c>
      <c r="AH982" s="1">
        <v>-1.05</v>
      </c>
      <c r="AI982" s="1" t="s">
        <v>2738</v>
      </c>
      <c r="AJ982" s="1" t="s">
        <v>3525</v>
      </c>
    </row>
    <row r="983" spans="1:36" x14ac:dyDescent="0.25">
      <c r="A983" s="2" t="s">
        <v>977</v>
      </c>
      <c r="B983" s="3" t="s">
        <v>5810</v>
      </c>
      <c r="C983" s="3">
        <v>1.76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73.89</v>
      </c>
      <c r="H983" s="1">
        <f>MATCH(持股比率!A983,董監!A:A,0)</f>
        <v>983</v>
      </c>
      <c r="I983" s="3">
        <v>675460</v>
      </c>
      <c r="J983" s="3">
        <v>-53</v>
      </c>
      <c r="K983" s="28">
        <f t="shared" si="61"/>
        <v>49910</v>
      </c>
      <c r="L983" s="27">
        <f t="shared" si="62"/>
        <v>-0.1</v>
      </c>
      <c r="M983" s="3">
        <v>19.71</v>
      </c>
      <c r="N983" s="29">
        <f t="shared" si="63"/>
        <v>-1.04463E-2</v>
      </c>
      <c r="O983" s="3">
        <v>2.86</v>
      </c>
      <c r="P983" s="3" t="str">
        <f ca="1">IF(COUNTIF(股期對照!A:A,持股比率!B983)=2,B983&amp;"-m",IF(COUNTIF(股期對照!A:A,持股比率!B983)=1,B983&amp;"-F",B983))</f>
        <v>穎漢</v>
      </c>
      <c r="Q983" s="3" t="s">
        <v>6542</v>
      </c>
      <c r="T983" s="1" t="s">
        <v>977</v>
      </c>
      <c r="U983" s="1" t="s">
        <v>2739</v>
      </c>
      <c r="V983" s="1">
        <v>1.76</v>
      </c>
      <c r="W983" s="1">
        <v>0</v>
      </c>
      <c r="X983" s="1">
        <v>0</v>
      </c>
      <c r="Y983" s="1">
        <v>24.35</v>
      </c>
      <c r="Z983" s="1">
        <v>73.89</v>
      </c>
      <c r="AA983" s="1">
        <v>983</v>
      </c>
      <c r="AB983" s="1">
        <v>675460</v>
      </c>
      <c r="AC983" s="1">
        <v>-53</v>
      </c>
      <c r="AD983" s="1">
        <v>49910</v>
      </c>
      <c r="AE983" s="1">
        <v>-0.1</v>
      </c>
      <c r="AF983" s="1">
        <v>19.71</v>
      </c>
      <c r="AG983" s="1">
        <v>-1.04463E-2</v>
      </c>
      <c r="AH983" s="1">
        <v>2.86</v>
      </c>
      <c r="AI983" s="1" t="s">
        <v>2739</v>
      </c>
      <c r="AJ983" s="1" t="s">
        <v>3520</v>
      </c>
    </row>
    <row r="984" spans="1:36" x14ac:dyDescent="0.25">
      <c r="A984" s="2" t="s">
        <v>978</v>
      </c>
      <c r="B984" s="3" t="s">
        <v>5811</v>
      </c>
      <c r="C984" s="3">
        <v>3.62</v>
      </c>
      <c r="D984" s="3">
        <v>0</v>
      </c>
      <c r="E984" s="3">
        <v>0</v>
      </c>
      <c r="F984" s="1">
        <f>IF(INDEX(董監!D:D,H984)=0,INDEX(董監!C:C,H984),INDEX(董監!D:D,H984))</f>
        <v>27.19</v>
      </c>
      <c r="G984" s="1">
        <f t="shared" si="60"/>
        <v>69.19</v>
      </c>
      <c r="H984" s="1">
        <f>MATCH(持股比率!A984,董監!A:A,0)</f>
        <v>984</v>
      </c>
      <c r="I984" s="3">
        <v>549500</v>
      </c>
      <c r="J984" s="3">
        <v>2</v>
      </c>
      <c r="K984" s="28">
        <f t="shared" si="61"/>
        <v>38020</v>
      </c>
      <c r="L984" s="27">
        <f t="shared" si="62"/>
        <v>0</v>
      </c>
      <c r="M984" s="3">
        <v>25.99</v>
      </c>
      <c r="N984" s="29">
        <f t="shared" si="63"/>
        <v>5.1979999999999995E-4</v>
      </c>
      <c r="O984" s="3">
        <v>-11.19</v>
      </c>
      <c r="P984" s="3" t="str">
        <f ca="1">IF(COUNTIF(股期對照!A:A,持股比率!B984)=2,B984&amp;"-m",IF(COUNTIF(股期對照!A:A,持股比率!B984)=1,B984&amp;"-F",B984))</f>
        <v>百德</v>
      </c>
      <c r="Q984" s="3" t="s">
        <v>4744</v>
      </c>
      <c r="T984" s="1" t="s">
        <v>978</v>
      </c>
      <c r="U984" s="1" t="s">
        <v>2740</v>
      </c>
      <c r="V984" s="1">
        <v>3.62</v>
      </c>
      <c r="W984" s="1">
        <v>0</v>
      </c>
      <c r="X984" s="1">
        <v>0</v>
      </c>
      <c r="Y984" s="1">
        <v>27.19</v>
      </c>
      <c r="Z984" s="1">
        <v>69.19</v>
      </c>
      <c r="AA984" s="1">
        <v>984</v>
      </c>
      <c r="AB984" s="1">
        <v>549500</v>
      </c>
      <c r="AC984" s="1">
        <v>2</v>
      </c>
      <c r="AD984" s="1">
        <v>38020</v>
      </c>
      <c r="AE984" s="1">
        <v>0</v>
      </c>
      <c r="AF984" s="1">
        <v>25.99</v>
      </c>
      <c r="AG984" s="1">
        <v>5.1979999999999995E-4</v>
      </c>
      <c r="AH984" s="1">
        <v>-11.19</v>
      </c>
      <c r="AI984" s="1" t="s">
        <v>2740</v>
      </c>
      <c r="AJ984" s="1" t="s">
        <v>3525</v>
      </c>
    </row>
    <row r="985" spans="1:36" x14ac:dyDescent="0.25">
      <c r="A985" s="2" t="s">
        <v>979</v>
      </c>
      <c r="B985" s="3" t="s">
        <v>5812</v>
      </c>
      <c r="C985" s="3">
        <v>1.8</v>
      </c>
      <c r="D985" s="3">
        <v>0</v>
      </c>
      <c r="E985" s="3">
        <v>7.0000000000000007E-2</v>
      </c>
      <c r="F985" s="1">
        <f>IF(INDEX(董監!D:D,H985)=0,INDEX(董監!C:C,H985),INDEX(董監!D:D,H985))</f>
        <v>17.149999999999999</v>
      </c>
      <c r="G985" s="1">
        <f t="shared" si="60"/>
        <v>80.98</v>
      </c>
      <c r="H985" s="1">
        <f>MATCH(持股比率!A985,董監!A:A,0)</f>
        <v>985</v>
      </c>
      <c r="I985" s="3">
        <v>1827883.03</v>
      </c>
      <c r="J985" s="3">
        <v>-1714</v>
      </c>
      <c r="K985" s="28">
        <f t="shared" si="61"/>
        <v>148022</v>
      </c>
      <c r="L985" s="27">
        <f t="shared" si="62"/>
        <v>-1.2</v>
      </c>
      <c r="M985" s="3">
        <v>37.49</v>
      </c>
      <c r="N985" s="29">
        <f t="shared" si="63"/>
        <v>-0.6425786</v>
      </c>
      <c r="O985" s="3">
        <v>0.71</v>
      </c>
      <c r="P985" s="3" t="str">
        <f ca="1">IF(COUNTIF(股期對照!A:A,持股比率!B985)=2,B985&amp;"-m",IF(COUNTIF(股期對照!A:A,持股比率!B985)=1,B985&amp;"-F",B985))</f>
        <v>元翎</v>
      </c>
      <c r="Q985" s="3" t="s">
        <v>4759</v>
      </c>
      <c r="T985" s="1" t="s">
        <v>979</v>
      </c>
      <c r="U985" s="1" t="s">
        <v>2741</v>
      </c>
      <c r="V985" s="1">
        <v>1.8</v>
      </c>
      <c r="W985" s="1">
        <v>0</v>
      </c>
      <c r="X985" s="1">
        <v>7.0000000000000007E-2</v>
      </c>
      <c r="Y985" s="1">
        <v>17.149999999999999</v>
      </c>
      <c r="Z985" s="1">
        <v>80.98</v>
      </c>
      <c r="AA985" s="1">
        <v>985</v>
      </c>
      <c r="AB985" s="1">
        <v>1827883.03</v>
      </c>
      <c r="AC985" s="1">
        <v>-1714</v>
      </c>
      <c r="AD985" s="1">
        <v>148022</v>
      </c>
      <c r="AE985" s="1">
        <v>-1.2</v>
      </c>
      <c r="AF985" s="1">
        <v>37.49</v>
      </c>
      <c r="AG985" s="1">
        <v>-0.6425786</v>
      </c>
      <c r="AH985" s="1">
        <v>0.71</v>
      </c>
      <c r="AI985" s="1" t="s">
        <v>2741</v>
      </c>
      <c r="AJ985" s="1" t="s">
        <v>3516</v>
      </c>
    </row>
    <row r="986" spans="1:36" x14ac:dyDescent="0.25">
      <c r="A986" s="2" t="s">
        <v>980</v>
      </c>
      <c r="B986" s="3" t="s">
        <v>5813</v>
      </c>
      <c r="C986" s="3">
        <v>4.2</v>
      </c>
      <c r="D986" s="3">
        <v>0</v>
      </c>
      <c r="E986" s="3">
        <v>0</v>
      </c>
      <c r="F986" s="1">
        <f>IF(INDEX(董監!D:D,H986)=0,INDEX(董監!C:C,H986),INDEX(董監!D:D,H986))</f>
        <v>32.49</v>
      </c>
      <c r="G986" s="1">
        <f t="shared" si="60"/>
        <v>63.309999999999995</v>
      </c>
      <c r="H986" s="1">
        <f>MATCH(持股比率!A986,董監!A:A,0)</f>
        <v>986</v>
      </c>
      <c r="I986" s="3">
        <v>675330</v>
      </c>
      <c r="J986" s="3">
        <v>-289</v>
      </c>
      <c r="K986" s="28">
        <f t="shared" si="61"/>
        <v>42755</v>
      </c>
      <c r="L986" s="27">
        <f t="shared" si="62"/>
        <v>-0.7</v>
      </c>
      <c r="M986" s="3">
        <v>45.78</v>
      </c>
      <c r="N986" s="29">
        <f t="shared" si="63"/>
        <v>-0.13230420000000001</v>
      </c>
      <c r="O986" s="3">
        <v>-0.93</v>
      </c>
      <c r="P986" s="3" t="str">
        <f ca="1">IF(COUNTIF(股期對照!A:A,持股比率!B986)=2,B986&amp;"-m",IF(COUNTIF(股期對照!A:A,持股比率!B986)=1,B986&amp;"-F",B986))</f>
        <v>時碩工業</v>
      </c>
      <c r="Q986" s="3" t="s">
        <v>4741</v>
      </c>
      <c r="T986" s="1" t="s">
        <v>980</v>
      </c>
      <c r="U986" s="1" t="s">
        <v>2742</v>
      </c>
      <c r="V986" s="1">
        <v>4.2</v>
      </c>
      <c r="W986" s="1">
        <v>0</v>
      </c>
      <c r="X986" s="1">
        <v>0</v>
      </c>
      <c r="Y986" s="1">
        <v>32.49</v>
      </c>
      <c r="Z986" s="1">
        <v>63.309999999999995</v>
      </c>
      <c r="AA986" s="1">
        <v>986</v>
      </c>
      <c r="AB986" s="1">
        <v>675330</v>
      </c>
      <c r="AC986" s="1">
        <v>-289</v>
      </c>
      <c r="AD986" s="1">
        <v>42755</v>
      </c>
      <c r="AE986" s="1">
        <v>-0.7</v>
      </c>
      <c r="AF986" s="1">
        <v>45.78</v>
      </c>
      <c r="AG986" s="1">
        <v>-0.13230420000000001</v>
      </c>
      <c r="AH986" s="1">
        <v>-0.93</v>
      </c>
      <c r="AI986" s="1" t="s">
        <v>2742</v>
      </c>
      <c r="AJ986" s="1" t="s">
        <v>3520</v>
      </c>
    </row>
    <row r="987" spans="1:36" x14ac:dyDescent="0.25">
      <c r="A987" s="2" t="s">
        <v>981</v>
      </c>
      <c r="B987" s="3" t="s">
        <v>5814</v>
      </c>
      <c r="C987" s="3">
        <v>6.7</v>
      </c>
      <c r="D987" s="3">
        <v>0</v>
      </c>
      <c r="E987" s="3">
        <v>0.01</v>
      </c>
      <c r="F987" s="1">
        <f>IF(INDEX(董監!D:D,H987)=0,INDEX(董監!C:C,H987),INDEX(董監!D:D,H987))</f>
        <v>15.68</v>
      </c>
      <c r="G987" s="1">
        <f t="shared" si="60"/>
        <v>77.61</v>
      </c>
      <c r="H987" s="1">
        <f>MATCH(持股比率!A987,董監!A:A,0)</f>
        <v>987</v>
      </c>
      <c r="I987" s="3">
        <v>302765</v>
      </c>
      <c r="J987" s="3">
        <v>-4</v>
      </c>
      <c r="K987" s="28">
        <f t="shared" si="61"/>
        <v>23498</v>
      </c>
      <c r="L987" s="27">
        <f t="shared" si="62"/>
        <v>0</v>
      </c>
      <c r="M987" s="3">
        <v>66.44</v>
      </c>
      <c r="N987" s="29">
        <f t="shared" si="63"/>
        <v>-2.6576E-3</v>
      </c>
      <c r="O987" s="3">
        <v>-1.47</v>
      </c>
      <c r="P987" s="3" t="str">
        <f ca="1">IF(COUNTIF(股期對照!A:A,持股比率!B987)=2,B987&amp;"-m",IF(COUNTIF(股期對照!A:A,持股比率!B987)=1,B987&amp;"-F",B987))</f>
        <v>科際精密</v>
      </c>
      <c r="Q987" s="3" t="s">
        <v>6717</v>
      </c>
      <c r="T987" s="1" t="s">
        <v>981</v>
      </c>
      <c r="U987" s="1" t="s">
        <v>2743</v>
      </c>
      <c r="V987" s="1">
        <v>6.7</v>
      </c>
      <c r="W987" s="1">
        <v>0</v>
      </c>
      <c r="X987" s="1">
        <v>0.01</v>
      </c>
      <c r="Y987" s="1">
        <v>15.68</v>
      </c>
      <c r="Z987" s="1">
        <v>77.61</v>
      </c>
      <c r="AA987" s="1">
        <v>987</v>
      </c>
      <c r="AB987" s="1">
        <v>302765</v>
      </c>
      <c r="AC987" s="1">
        <v>-4</v>
      </c>
      <c r="AD987" s="1">
        <v>23498</v>
      </c>
      <c r="AE987" s="1">
        <v>0</v>
      </c>
      <c r="AF987" s="1">
        <v>66.44</v>
      </c>
      <c r="AG987" s="1">
        <v>-2.6576E-3</v>
      </c>
      <c r="AH987" s="1">
        <v>-1.47</v>
      </c>
      <c r="AI987" s="1" t="s">
        <v>2743</v>
      </c>
      <c r="AJ987" s="1" t="s">
        <v>3525</v>
      </c>
    </row>
    <row r="988" spans="1:36" x14ac:dyDescent="0.25">
      <c r="A988" s="2" t="s">
        <v>982</v>
      </c>
      <c r="B988" s="3" t="s">
        <v>5815</v>
      </c>
      <c r="C988" s="3">
        <v>72.92</v>
      </c>
      <c r="D988" s="3">
        <v>0</v>
      </c>
      <c r="E988" s="3">
        <v>0.53</v>
      </c>
      <c r="F988" s="1">
        <f>IF(INDEX(董監!D:D,H988)=0,INDEX(董監!C:C,H988),INDEX(董監!D:D,H988))</f>
        <v>13.99</v>
      </c>
      <c r="G988" s="1">
        <f t="shared" si="60"/>
        <v>12.560000000000002</v>
      </c>
      <c r="H988" s="1">
        <f>MATCH(持股比率!A988,董監!A:A,0)</f>
        <v>988</v>
      </c>
      <c r="I988" s="3">
        <v>484000</v>
      </c>
      <c r="J988" s="3">
        <v>36</v>
      </c>
      <c r="K988" s="28">
        <f t="shared" si="61"/>
        <v>6079</v>
      </c>
      <c r="L988" s="27">
        <f t="shared" si="62"/>
        <v>0.6</v>
      </c>
      <c r="M988" s="3">
        <v>128.62</v>
      </c>
      <c r="N988" s="29">
        <f t="shared" si="63"/>
        <v>4.6303199999999996E-2</v>
      </c>
      <c r="O988" s="3">
        <v>2.2599999999999998</v>
      </c>
      <c r="P988" s="3" t="str">
        <f ca="1">IF(COUNTIF(股期對照!A:A,持股比率!B988)=2,B988&amp;"-m",IF(COUNTIF(股期對照!A:A,持股比率!B988)=1,B988&amp;"-F",B988))</f>
        <v>鈞興-KY</v>
      </c>
      <c r="Q988" s="3" t="s">
        <v>4744</v>
      </c>
      <c r="T988" s="1" t="s">
        <v>982</v>
      </c>
      <c r="U988" s="1" t="s">
        <v>2744</v>
      </c>
      <c r="V988" s="1">
        <v>72.92</v>
      </c>
      <c r="W988" s="1">
        <v>0</v>
      </c>
      <c r="X988" s="1">
        <v>0.53</v>
      </c>
      <c r="Y988" s="1">
        <v>13.99</v>
      </c>
      <c r="Z988" s="1">
        <v>12.560000000000002</v>
      </c>
      <c r="AA988" s="1">
        <v>988</v>
      </c>
      <c r="AB988" s="1">
        <v>484000</v>
      </c>
      <c r="AC988" s="1">
        <v>36</v>
      </c>
      <c r="AD988" s="1">
        <v>6079</v>
      </c>
      <c r="AE988" s="1">
        <v>0.6</v>
      </c>
      <c r="AF988" s="1">
        <v>128.62</v>
      </c>
      <c r="AG988" s="1">
        <v>4.6303199999999996E-2</v>
      </c>
      <c r="AH988" s="1">
        <v>2.2599999999999998</v>
      </c>
      <c r="AI988" s="1" t="s">
        <v>2744</v>
      </c>
      <c r="AJ988" s="1" t="s">
        <v>3525</v>
      </c>
    </row>
    <row r="989" spans="1:36" x14ac:dyDescent="0.25">
      <c r="A989" s="2" t="s">
        <v>983</v>
      </c>
      <c r="B989" s="3" t="s">
        <v>5816</v>
      </c>
      <c r="C989" s="3">
        <v>0.84</v>
      </c>
      <c r="D989" s="3">
        <v>0</v>
      </c>
      <c r="E989" s="3">
        <v>0</v>
      </c>
      <c r="F989" s="1">
        <f>IF(INDEX(董監!D:D,H989)=0,INDEX(董監!C:C,H989),INDEX(董監!D:D,H989))</f>
        <v>21.12</v>
      </c>
      <c r="G989" s="1">
        <f t="shared" si="60"/>
        <v>78.039999999999992</v>
      </c>
      <c r="H989" s="1">
        <f>MATCH(持股比率!A989,董監!A:A,0)</f>
        <v>989</v>
      </c>
      <c r="I989" s="3">
        <v>358000</v>
      </c>
      <c r="J989" s="3">
        <v>1</v>
      </c>
      <c r="K989" s="28">
        <f t="shared" si="61"/>
        <v>27938</v>
      </c>
      <c r="L989" s="27">
        <f t="shared" si="62"/>
        <v>0</v>
      </c>
      <c r="M989" s="3">
        <v>88.85</v>
      </c>
      <c r="N989" s="29">
        <f t="shared" si="63"/>
        <v>8.8849999999999997E-4</v>
      </c>
      <c r="O989" s="3">
        <v>10.92</v>
      </c>
      <c r="P989" s="3" t="str">
        <f ca="1">IF(COUNTIF(股期對照!A:A,持股比率!B989)=2,B989&amp;"-m",IF(COUNTIF(股期對照!A:A,持股比率!B989)=1,B989&amp;"-F",B989))</f>
        <v>駐龍</v>
      </c>
      <c r="Q989" s="3" t="s">
        <v>6716</v>
      </c>
      <c r="T989" s="1" t="s">
        <v>983</v>
      </c>
      <c r="U989" s="1" t="s">
        <v>2745</v>
      </c>
      <c r="V989" s="1">
        <v>0.84</v>
      </c>
      <c r="W989" s="1">
        <v>0</v>
      </c>
      <c r="X989" s="1">
        <v>0</v>
      </c>
      <c r="Y989" s="1">
        <v>21.12</v>
      </c>
      <c r="Z989" s="1">
        <v>78.039999999999992</v>
      </c>
      <c r="AA989" s="1">
        <v>989</v>
      </c>
      <c r="AB989" s="1">
        <v>358000</v>
      </c>
      <c r="AC989" s="1">
        <v>1</v>
      </c>
      <c r="AD989" s="1">
        <v>27938</v>
      </c>
      <c r="AE989" s="1">
        <v>0</v>
      </c>
      <c r="AF989" s="1">
        <v>88.85</v>
      </c>
      <c r="AG989" s="1">
        <v>8.8849999999999997E-4</v>
      </c>
      <c r="AH989" s="1">
        <v>10.92</v>
      </c>
      <c r="AI989" s="1" t="s">
        <v>2745</v>
      </c>
      <c r="AJ989" s="1" t="s">
        <v>3525</v>
      </c>
    </row>
    <row r="990" spans="1:36" x14ac:dyDescent="0.25">
      <c r="A990" s="2" t="s">
        <v>984</v>
      </c>
      <c r="B990" s="3" t="s">
        <v>5817</v>
      </c>
      <c r="C990" s="3">
        <v>2.68</v>
      </c>
      <c r="D990" s="3">
        <v>0</v>
      </c>
      <c r="E990" s="3">
        <v>0.03</v>
      </c>
      <c r="F990" s="1">
        <f>IF(INDEX(董監!D:D,H990)=0,INDEX(董監!C:C,H990),INDEX(董監!D:D,H990))</f>
        <v>34.28</v>
      </c>
      <c r="G990" s="1">
        <f t="shared" si="60"/>
        <v>63.01</v>
      </c>
      <c r="H990" s="1">
        <f>MATCH(持股比率!A990,董監!A:A,0)</f>
        <v>990</v>
      </c>
      <c r="I990" s="3">
        <v>1186156.9099999999</v>
      </c>
      <c r="J990" s="3">
        <v>1197</v>
      </c>
      <c r="K990" s="28">
        <f t="shared" si="61"/>
        <v>74740</v>
      </c>
      <c r="L990" s="27">
        <f t="shared" si="62"/>
        <v>1.6</v>
      </c>
      <c r="M990" s="3">
        <v>120.04</v>
      </c>
      <c r="N990" s="29">
        <f t="shared" si="63"/>
        <v>1.4368788000000001</v>
      </c>
      <c r="O990" s="3">
        <v>6.67</v>
      </c>
      <c r="P990" s="3" t="str">
        <f ca="1">IF(COUNTIF(股期對照!A:A,持股比率!B990)=2,B990&amp;"-m",IF(COUNTIF(股期對照!A:A,持股比率!B990)=1,B990&amp;"-F",B990))</f>
        <v>大銀微系統</v>
      </c>
      <c r="Q990" s="3" t="s">
        <v>6716</v>
      </c>
      <c r="T990" s="1" t="s">
        <v>984</v>
      </c>
      <c r="U990" s="1" t="s">
        <v>2746</v>
      </c>
      <c r="V990" s="1">
        <v>2.68</v>
      </c>
      <c r="W990" s="1">
        <v>0</v>
      </c>
      <c r="X990" s="1">
        <v>0.03</v>
      </c>
      <c r="Y990" s="1">
        <v>34.28</v>
      </c>
      <c r="Z990" s="1">
        <v>63.01</v>
      </c>
      <c r="AA990" s="1">
        <v>990</v>
      </c>
      <c r="AB990" s="1">
        <v>1186156.9099999999</v>
      </c>
      <c r="AC990" s="1">
        <v>1197</v>
      </c>
      <c r="AD990" s="1">
        <v>74740</v>
      </c>
      <c r="AE990" s="1">
        <v>1.6</v>
      </c>
      <c r="AF990" s="1">
        <v>120.04</v>
      </c>
      <c r="AG990" s="1">
        <v>1.4368788000000001</v>
      </c>
      <c r="AH990" s="1">
        <v>6.67</v>
      </c>
      <c r="AI990" s="1" t="s">
        <v>2746</v>
      </c>
      <c r="AJ990" s="1" t="s">
        <v>3525</v>
      </c>
    </row>
    <row r="991" spans="1:36" x14ac:dyDescent="0.25">
      <c r="A991" s="2" t="s">
        <v>985</v>
      </c>
      <c r="B991" s="3" t="s">
        <v>5818</v>
      </c>
      <c r="C991" s="3">
        <v>0.16</v>
      </c>
      <c r="D991" s="3">
        <v>0</v>
      </c>
      <c r="E991" s="3">
        <v>2.56</v>
      </c>
      <c r="F991" s="1">
        <f>IF(INDEX(董監!D:D,H991)=0,INDEX(董監!C:C,H991),INDEX(董監!D:D,H991))</f>
        <v>11.68</v>
      </c>
      <c r="G991" s="1">
        <f t="shared" si="60"/>
        <v>85.6</v>
      </c>
      <c r="H991" s="1">
        <f>MATCH(持股比率!A991,董監!A:A,0)</f>
        <v>991</v>
      </c>
      <c r="I991" s="3">
        <v>391320</v>
      </c>
      <c r="J991" s="3">
        <v>10</v>
      </c>
      <c r="K991" s="28">
        <f t="shared" si="61"/>
        <v>33497</v>
      </c>
      <c r="L991" s="27">
        <f t="shared" si="62"/>
        <v>0</v>
      </c>
      <c r="M991" s="3">
        <v>89.18</v>
      </c>
      <c r="N991" s="29">
        <f t="shared" si="63"/>
        <v>8.9180000000000006E-3</v>
      </c>
      <c r="O991" s="3">
        <v>-1.54</v>
      </c>
      <c r="P991" s="3" t="str">
        <f ca="1">IF(COUNTIF(股期對照!A:A,持股比率!B991)=2,B991&amp;"-m",IF(COUNTIF(股期對照!A:A,持股比率!B991)=1,B991&amp;"-F",B991))</f>
        <v>捷流閥業</v>
      </c>
      <c r="Q991" s="3" t="s">
        <v>4744</v>
      </c>
      <c r="T991" s="1" t="s">
        <v>985</v>
      </c>
      <c r="U991" s="1" t="s">
        <v>2747</v>
      </c>
      <c r="V991" s="1">
        <v>0.16</v>
      </c>
      <c r="W991" s="1">
        <v>0</v>
      </c>
      <c r="X991" s="1">
        <v>2.56</v>
      </c>
      <c r="Y991" s="1">
        <v>11.68</v>
      </c>
      <c r="Z991" s="1">
        <v>85.6</v>
      </c>
      <c r="AA991" s="1">
        <v>991</v>
      </c>
      <c r="AB991" s="1">
        <v>391320</v>
      </c>
      <c r="AC991" s="1">
        <v>10</v>
      </c>
      <c r="AD991" s="1">
        <v>33497</v>
      </c>
      <c r="AE991" s="1">
        <v>0</v>
      </c>
      <c r="AF991" s="1">
        <v>89.18</v>
      </c>
      <c r="AG991" s="1">
        <v>8.9180000000000006E-3</v>
      </c>
      <c r="AH991" s="1">
        <v>-1.54</v>
      </c>
      <c r="AI991" s="1" t="s">
        <v>2747</v>
      </c>
      <c r="AJ991" s="1" t="s">
        <v>3525</v>
      </c>
    </row>
    <row r="992" spans="1:36" x14ac:dyDescent="0.25">
      <c r="A992" s="2" t="s">
        <v>986</v>
      </c>
      <c r="B992" s="3" t="s">
        <v>5819</v>
      </c>
      <c r="C992" s="3">
        <v>28.3</v>
      </c>
      <c r="D992" s="3">
        <v>0</v>
      </c>
      <c r="E992" s="3">
        <v>0.01</v>
      </c>
      <c r="F992" s="1">
        <f>IF(INDEX(董監!D:D,H992)=0,INDEX(董監!C:C,H992),INDEX(董監!D:D,H992))</f>
        <v>14.49</v>
      </c>
      <c r="G992" s="1">
        <f t="shared" si="60"/>
        <v>57.199999999999996</v>
      </c>
      <c r="H992" s="1">
        <f>MATCH(持股比率!A992,董監!A:A,0)</f>
        <v>992</v>
      </c>
      <c r="I992" s="3">
        <v>338990</v>
      </c>
      <c r="J992" s="3">
        <v>34</v>
      </c>
      <c r="K992" s="28">
        <f t="shared" si="61"/>
        <v>19390</v>
      </c>
      <c r="L992" s="27">
        <f t="shared" si="62"/>
        <v>0.2</v>
      </c>
      <c r="M992" s="3">
        <v>36.53</v>
      </c>
      <c r="N992" s="29">
        <f t="shared" si="63"/>
        <v>1.2420199999999999E-2</v>
      </c>
      <c r="O992" s="3">
        <v>-1.22</v>
      </c>
      <c r="P992" s="3" t="str">
        <f ca="1">IF(COUNTIF(股期對照!A:A,持股比率!B992)=2,B992&amp;"-m",IF(COUNTIF(股期對照!A:A,持股比率!B992)=1,B992&amp;"-F",B992))</f>
        <v>光隆精密-KY</v>
      </c>
      <c r="Q992" s="3" t="s">
        <v>6718</v>
      </c>
      <c r="T992" s="1" t="s">
        <v>986</v>
      </c>
      <c r="U992" s="1" t="s">
        <v>2748</v>
      </c>
      <c r="V992" s="1">
        <v>28.3</v>
      </c>
      <c r="W992" s="1">
        <v>0</v>
      </c>
      <c r="X992" s="1">
        <v>0.01</v>
      </c>
      <c r="Y992" s="1">
        <v>14.49</v>
      </c>
      <c r="Z992" s="1">
        <v>57.199999999999996</v>
      </c>
      <c r="AA992" s="1">
        <v>992</v>
      </c>
      <c r="AB992" s="1">
        <v>338990</v>
      </c>
      <c r="AC992" s="1">
        <v>34</v>
      </c>
      <c r="AD992" s="1">
        <v>19390</v>
      </c>
      <c r="AE992" s="1">
        <v>0.2</v>
      </c>
      <c r="AF992" s="1">
        <v>36.53</v>
      </c>
      <c r="AG992" s="1">
        <v>1.2420199999999999E-2</v>
      </c>
      <c r="AH992" s="1">
        <v>-1.22</v>
      </c>
      <c r="AI992" s="1" t="s">
        <v>2748</v>
      </c>
      <c r="AJ992" s="1" t="s">
        <v>3520</v>
      </c>
    </row>
    <row r="993" spans="1:36" x14ac:dyDescent="0.25">
      <c r="A993" s="2" t="s">
        <v>987</v>
      </c>
      <c r="B993" s="3" t="s">
        <v>5820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3">
        <v>0</v>
      </c>
      <c r="K993" s="28">
        <f t="shared" si="61"/>
        <v>38060</v>
      </c>
      <c r="L993" s="27">
        <f t="shared" si="62"/>
        <v>0</v>
      </c>
      <c r="M993" s="3">
        <v>8.36</v>
      </c>
      <c r="N993" s="29">
        <f t="shared" si="63"/>
        <v>0</v>
      </c>
      <c r="O993" s="3">
        <v>-1.1599999999999999</v>
      </c>
      <c r="P993" s="3" t="str">
        <f ca="1">IF(COUNTIF(股期對照!A:A,持股比率!B993)=2,B993&amp;"-m",IF(COUNTIF(股期對照!A:A,持股比率!B993)=1,B993&amp;"-F",B993))</f>
        <v>唐鋒</v>
      </c>
      <c r="Q993" s="3" t="s">
        <v>6715</v>
      </c>
      <c r="T993" s="1" t="s">
        <v>987</v>
      </c>
      <c r="U993" s="1" t="s">
        <v>2749</v>
      </c>
      <c r="V993" s="1">
        <v>0</v>
      </c>
      <c r="W993" s="1">
        <v>0.39</v>
      </c>
      <c r="X993" s="1">
        <v>0</v>
      </c>
      <c r="Y993" s="1">
        <v>20.23</v>
      </c>
      <c r="Z993" s="1">
        <v>79.38</v>
      </c>
      <c r="AA993" s="1">
        <v>993</v>
      </c>
      <c r="AB993" s="1">
        <v>479468.2</v>
      </c>
      <c r="AC993" s="1">
        <v>0</v>
      </c>
      <c r="AD993" s="1">
        <v>38060</v>
      </c>
      <c r="AE993" s="1">
        <v>0</v>
      </c>
      <c r="AF993" s="1">
        <v>8.36</v>
      </c>
      <c r="AG993" s="1">
        <v>0</v>
      </c>
      <c r="AH993" s="1">
        <v>-1.1599999999999999</v>
      </c>
      <c r="AI993" s="1" t="s">
        <v>2749</v>
      </c>
      <c r="AJ993" s="1" t="s">
        <v>3525</v>
      </c>
    </row>
    <row r="994" spans="1:36" x14ac:dyDescent="0.25">
      <c r="A994" s="2" t="s">
        <v>988</v>
      </c>
      <c r="B994" s="3" t="s">
        <v>5821</v>
      </c>
      <c r="C994" s="3">
        <v>49.27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8.0999999999999943</v>
      </c>
      <c r="H994" s="1">
        <f>MATCH(持股比率!A994,董監!A:A,0)</f>
        <v>994</v>
      </c>
      <c r="I994" s="3">
        <v>723332</v>
      </c>
      <c r="J994" s="3">
        <v>-195</v>
      </c>
      <c r="K994" s="28">
        <f t="shared" si="61"/>
        <v>5859</v>
      </c>
      <c r="L994" s="27">
        <f t="shared" si="62"/>
        <v>-3.3</v>
      </c>
      <c r="M994" s="3">
        <v>13.47</v>
      </c>
      <c r="N994" s="29">
        <f t="shared" si="63"/>
        <v>-2.6266500000000002E-2</v>
      </c>
      <c r="O994" s="3">
        <v>0.35</v>
      </c>
      <c r="P994" s="3" t="str">
        <f ca="1">IF(COUNTIF(股期對照!A:A,持股比率!B994)=2,B994&amp;"-m",IF(COUNTIF(股期對照!A:A,持股比率!B994)=1,B994&amp;"-F",B994))</f>
        <v>中美實</v>
      </c>
      <c r="Q994" s="3" t="s">
        <v>4747</v>
      </c>
      <c r="T994" s="1" t="s">
        <v>988</v>
      </c>
      <c r="U994" s="1" t="s">
        <v>2750</v>
      </c>
      <c r="V994" s="1">
        <v>49.27</v>
      </c>
      <c r="W994" s="1">
        <v>0</v>
      </c>
      <c r="X994" s="1">
        <v>0</v>
      </c>
      <c r="Y994" s="1">
        <v>42.63</v>
      </c>
      <c r="Z994" s="1">
        <v>8.0999999999999943</v>
      </c>
      <c r="AA994" s="1">
        <v>994</v>
      </c>
      <c r="AB994" s="1">
        <v>723332</v>
      </c>
      <c r="AC994" s="1">
        <v>-195</v>
      </c>
      <c r="AD994" s="1">
        <v>5859</v>
      </c>
      <c r="AE994" s="1">
        <v>-3.3</v>
      </c>
      <c r="AF994" s="1">
        <v>13.47</v>
      </c>
      <c r="AG994" s="1">
        <v>-2.6266500000000002E-2</v>
      </c>
      <c r="AH994" s="1">
        <v>0.35</v>
      </c>
      <c r="AI994" s="1" t="s">
        <v>2750</v>
      </c>
      <c r="AJ994" s="1" t="s">
        <v>3534</v>
      </c>
    </row>
    <row r="995" spans="1:36" x14ac:dyDescent="0.25">
      <c r="A995" s="2" t="s">
        <v>989</v>
      </c>
      <c r="B995" s="3" t="s">
        <v>5822</v>
      </c>
      <c r="C995" s="3">
        <v>30.8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34.42</v>
      </c>
      <c r="H995" s="1">
        <f>MATCH(持股比率!A995,董監!A:A,0)</f>
        <v>995</v>
      </c>
      <c r="I995" s="3">
        <v>790300.93</v>
      </c>
      <c r="J995" s="3">
        <v>67</v>
      </c>
      <c r="K995" s="28">
        <f t="shared" si="61"/>
        <v>27202</v>
      </c>
      <c r="L995" s="27">
        <f t="shared" si="62"/>
        <v>0.2</v>
      </c>
      <c r="M995" s="3">
        <v>18.2</v>
      </c>
      <c r="N995" s="29">
        <f t="shared" si="63"/>
        <v>1.2193999999999998E-2</v>
      </c>
      <c r="O995" s="3">
        <v>-2.63</v>
      </c>
      <c r="P995" s="3" t="str">
        <f ca="1">IF(COUNTIF(股期對照!A:A,持股比率!B995)=2,B995&amp;"-m",IF(COUNTIF(股期對照!A:A,持股比率!B995)=1,B995&amp;"-F",B995))</f>
        <v>大恭</v>
      </c>
      <c r="Q995" s="3" t="s">
        <v>4747</v>
      </c>
      <c r="T995" s="1" t="s">
        <v>989</v>
      </c>
      <c r="U995" s="1" t="s">
        <v>2751</v>
      </c>
      <c r="V995" s="1">
        <v>30.8</v>
      </c>
      <c r="W995" s="1">
        <v>0</v>
      </c>
      <c r="X995" s="1">
        <v>0</v>
      </c>
      <c r="Y995" s="1">
        <v>34.78</v>
      </c>
      <c r="Z995" s="1">
        <v>34.42</v>
      </c>
      <c r="AA995" s="1">
        <v>995</v>
      </c>
      <c r="AB995" s="1">
        <v>790300.93</v>
      </c>
      <c r="AC995" s="1">
        <v>67</v>
      </c>
      <c r="AD995" s="1">
        <v>27202</v>
      </c>
      <c r="AE995" s="1">
        <v>0.2</v>
      </c>
      <c r="AF995" s="1">
        <v>18.2</v>
      </c>
      <c r="AG995" s="1">
        <v>1.2193999999999998E-2</v>
      </c>
      <c r="AH995" s="1">
        <v>-2.63</v>
      </c>
      <c r="AI995" s="1" t="s">
        <v>2751</v>
      </c>
      <c r="AJ995" s="1" t="s">
        <v>3534</v>
      </c>
    </row>
    <row r="996" spans="1:36" x14ac:dyDescent="0.25">
      <c r="A996" s="2" t="s">
        <v>990</v>
      </c>
      <c r="B996" s="3" t="s">
        <v>4548</v>
      </c>
      <c r="C996" s="3">
        <v>2.54</v>
      </c>
      <c r="D996" s="3">
        <v>0</v>
      </c>
      <c r="E996" s="3">
        <v>0.06</v>
      </c>
      <c r="F996" s="1">
        <f>IF(INDEX(董監!D:D,H996)=0,INDEX(董監!C:C,H996),INDEX(董監!D:D,H996))</f>
        <v>11.33</v>
      </c>
      <c r="G996" s="1">
        <f t="shared" si="60"/>
        <v>86.07</v>
      </c>
      <c r="H996" s="1">
        <f>MATCH(持股比率!A996,董監!A:A,0)</f>
        <v>996</v>
      </c>
      <c r="I996" s="3">
        <v>3023283.71</v>
      </c>
      <c r="J996" s="3">
        <v>-6932</v>
      </c>
      <c r="K996" s="28">
        <f t="shared" si="61"/>
        <v>260214</v>
      </c>
      <c r="L996" s="27">
        <f t="shared" si="62"/>
        <v>-2.7</v>
      </c>
      <c r="M996" s="3">
        <v>12.79</v>
      </c>
      <c r="N996" s="29">
        <f t="shared" si="63"/>
        <v>-0.88660280000000002</v>
      </c>
      <c r="O996" s="3">
        <v>-6.16</v>
      </c>
      <c r="P996" s="3" t="str">
        <f ca="1">IF(COUNTIF(股期對照!A:A,持股比率!B996)=2,B996&amp;"-m",IF(COUNTIF(股期對照!A:A,持股比率!B996)=1,B996&amp;"-F",B996))</f>
        <v>磐亞</v>
      </c>
      <c r="Q996" s="3" t="s">
        <v>6567</v>
      </c>
      <c r="T996" s="1" t="s">
        <v>990</v>
      </c>
      <c r="U996" s="1" t="s">
        <v>2752</v>
      </c>
      <c r="V996" s="1">
        <v>2.54</v>
      </c>
      <c r="W996" s="1">
        <v>0</v>
      </c>
      <c r="X996" s="1">
        <v>0.06</v>
      </c>
      <c r="Y996" s="1">
        <v>11.33</v>
      </c>
      <c r="Z996" s="1">
        <v>86.07</v>
      </c>
      <c r="AA996" s="1">
        <v>996</v>
      </c>
      <c r="AB996" s="1">
        <v>3023283.71</v>
      </c>
      <c r="AC996" s="1">
        <v>-6932</v>
      </c>
      <c r="AD996" s="1">
        <v>260214</v>
      </c>
      <c r="AE996" s="1">
        <v>-2.7</v>
      </c>
      <c r="AF996" s="1">
        <v>12.79</v>
      </c>
      <c r="AG996" s="1">
        <v>-0.88660280000000002</v>
      </c>
      <c r="AH996" s="1">
        <v>-6.16</v>
      </c>
      <c r="AI996" s="1" t="s">
        <v>2752</v>
      </c>
      <c r="AJ996" s="1" t="s">
        <v>3534</v>
      </c>
    </row>
    <row r="997" spans="1:36" x14ac:dyDescent="0.25">
      <c r="A997" s="2" t="s">
        <v>991</v>
      </c>
      <c r="B997" s="3" t="s">
        <v>5823</v>
      </c>
      <c r="C997" s="3">
        <v>0.55000000000000004</v>
      </c>
      <c r="D997" s="3">
        <v>0</v>
      </c>
      <c r="E997" s="3">
        <v>0.27</v>
      </c>
      <c r="F997" s="1">
        <f>IF(INDEX(董監!D:D,H997)=0,INDEX(董監!C:C,H997),INDEX(董監!D:D,H997))</f>
        <v>21.14</v>
      </c>
      <c r="G997" s="1">
        <f t="shared" si="60"/>
        <v>78.039999999999992</v>
      </c>
      <c r="H997" s="1">
        <f>MATCH(持股比率!A997,董監!A:A,0)</f>
        <v>997</v>
      </c>
      <c r="I997" s="3">
        <v>610560</v>
      </c>
      <c r="J997" s="3">
        <v>178</v>
      </c>
      <c r="K997" s="28">
        <f t="shared" si="61"/>
        <v>47648</v>
      </c>
      <c r="L997" s="27">
        <f t="shared" si="62"/>
        <v>0.4</v>
      </c>
      <c r="M997" s="3">
        <v>18.7</v>
      </c>
      <c r="N997" s="29">
        <f t="shared" si="63"/>
        <v>3.3285999999999996E-2</v>
      </c>
      <c r="O997" s="3">
        <v>-4.25</v>
      </c>
      <c r="P997" s="3" t="str">
        <f ca="1">IF(COUNTIF(股期對照!A:A,持股比率!B997)=2,B997&amp;"-m",IF(COUNTIF(股期對照!A:A,持股比率!B997)=1,B997&amp;"-F",B997))</f>
        <v>永純</v>
      </c>
      <c r="Q997" s="3" t="s">
        <v>4740</v>
      </c>
      <c r="T997" s="1" t="s">
        <v>991</v>
      </c>
      <c r="U997" s="1" t="s">
        <v>2753</v>
      </c>
      <c r="V997" s="1">
        <v>0.55000000000000004</v>
      </c>
      <c r="W997" s="1">
        <v>0</v>
      </c>
      <c r="X997" s="1">
        <v>0.27</v>
      </c>
      <c r="Y997" s="1">
        <v>21.14</v>
      </c>
      <c r="Z997" s="1">
        <v>78.039999999999992</v>
      </c>
      <c r="AA997" s="1">
        <v>997</v>
      </c>
      <c r="AB997" s="1">
        <v>610560</v>
      </c>
      <c r="AC997" s="1">
        <v>178</v>
      </c>
      <c r="AD997" s="1">
        <v>47648</v>
      </c>
      <c r="AE997" s="1">
        <v>0.4</v>
      </c>
      <c r="AF997" s="1">
        <v>18.7</v>
      </c>
      <c r="AG997" s="1">
        <v>3.3285999999999996E-2</v>
      </c>
      <c r="AH997" s="1">
        <v>-4.25</v>
      </c>
      <c r="AI997" s="1" t="s">
        <v>2753</v>
      </c>
      <c r="AJ997" s="1" t="s">
        <v>3518</v>
      </c>
    </row>
    <row r="998" spans="1:36" x14ac:dyDescent="0.25">
      <c r="A998" s="2" t="s">
        <v>992</v>
      </c>
      <c r="B998" s="3" t="s">
        <v>5824</v>
      </c>
      <c r="C998" s="3">
        <v>2.92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80.210000000000008</v>
      </c>
      <c r="H998" s="1">
        <f>MATCH(持股比率!A998,董監!A:A,0)</f>
        <v>998</v>
      </c>
      <c r="I998" s="3">
        <v>736907.37</v>
      </c>
      <c r="J998" s="3">
        <v>0</v>
      </c>
      <c r="K998" s="28">
        <f t="shared" si="61"/>
        <v>59107</v>
      </c>
      <c r="L998" s="27">
        <f t="shared" si="62"/>
        <v>0</v>
      </c>
      <c r="M998" s="3">
        <v>5.82</v>
      </c>
      <c r="N998" s="29">
        <f t="shared" si="63"/>
        <v>0</v>
      </c>
      <c r="O998" s="3">
        <v>-13.5</v>
      </c>
      <c r="P998" s="3" t="str">
        <f ca="1">IF(COUNTIF(股期對照!A:A,持股比率!B998)=2,B998&amp;"-m",IF(COUNTIF(股期對照!A:A,持股比率!B998)=1,B998&amp;"-F",B998))</f>
        <v>南璋</v>
      </c>
      <c r="Q998" s="3" t="s">
        <v>6532</v>
      </c>
      <c r="T998" s="1" t="s">
        <v>992</v>
      </c>
      <c r="U998" s="1" t="s">
        <v>2754</v>
      </c>
      <c r="V998" s="1">
        <v>2.92</v>
      </c>
      <c r="W998" s="1">
        <v>0</v>
      </c>
      <c r="X998" s="1">
        <v>0</v>
      </c>
      <c r="Y998" s="1">
        <v>16.87</v>
      </c>
      <c r="Z998" s="1">
        <v>80.210000000000008</v>
      </c>
      <c r="AA998" s="1">
        <v>998</v>
      </c>
      <c r="AB998" s="1">
        <v>736907.37</v>
      </c>
      <c r="AC998" s="1">
        <v>0</v>
      </c>
      <c r="AD998" s="1">
        <v>59107</v>
      </c>
      <c r="AE998" s="1">
        <v>0</v>
      </c>
      <c r="AF998" s="1">
        <v>5.82</v>
      </c>
      <c r="AG998" s="1">
        <v>0</v>
      </c>
      <c r="AH998" s="1">
        <v>-13.5</v>
      </c>
      <c r="AI998" s="1" t="s">
        <v>2754</v>
      </c>
      <c r="AJ998" s="1" t="s">
        <v>3515</v>
      </c>
    </row>
    <row r="999" spans="1:36" x14ac:dyDescent="0.25">
      <c r="A999" s="2" t="s">
        <v>993</v>
      </c>
      <c r="B999" s="3" t="s">
        <v>5825</v>
      </c>
      <c r="C999" s="3">
        <v>0.83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60"/>
        <v>79.66</v>
      </c>
      <c r="H999" s="1">
        <f>MATCH(持股比率!A999,董監!A:A,0)</f>
        <v>999</v>
      </c>
      <c r="I999" s="3">
        <v>1163927.71</v>
      </c>
      <c r="J999" s="3">
        <v>90</v>
      </c>
      <c r="K999" s="28">
        <f t="shared" si="61"/>
        <v>92718</v>
      </c>
      <c r="L999" s="27">
        <f t="shared" si="62"/>
        <v>0.1</v>
      </c>
      <c r="M999" s="3">
        <v>12.25</v>
      </c>
      <c r="N999" s="29">
        <f t="shared" si="63"/>
        <v>1.1025E-2</v>
      </c>
      <c r="O999" s="3">
        <v>-0.39</v>
      </c>
      <c r="P999" s="3" t="str">
        <f ca="1">IF(COUNTIF(股期對照!A:A,持股比率!B999)=2,B999&amp;"-m",IF(COUNTIF(股期對照!A:A,持股比率!B999)=1,B999&amp;"-F",B999))</f>
        <v>永捷</v>
      </c>
      <c r="Q999" s="3" t="s">
        <v>4740</v>
      </c>
      <c r="T999" s="1" t="s">
        <v>993</v>
      </c>
      <c r="U999" s="1" t="s">
        <v>2755</v>
      </c>
      <c r="V999" s="1">
        <v>0.83</v>
      </c>
      <c r="W999" s="1">
        <v>0</v>
      </c>
      <c r="X999" s="1">
        <v>0.09</v>
      </c>
      <c r="Y999" s="1">
        <v>19.420000000000002</v>
      </c>
      <c r="Z999" s="1">
        <v>79.66</v>
      </c>
      <c r="AA999" s="1">
        <v>999</v>
      </c>
      <c r="AB999" s="1">
        <v>1163927.71</v>
      </c>
      <c r="AC999" s="1">
        <v>90</v>
      </c>
      <c r="AD999" s="1">
        <v>92718</v>
      </c>
      <c r="AE999" s="1">
        <v>0.1</v>
      </c>
      <c r="AF999" s="1">
        <v>12.25</v>
      </c>
      <c r="AG999" s="1">
        <v>1.1025E-2</v>
      </c>
      <c r="AH999" s="1">
        <v>-0.39</v>
      </c>
      <c r="AI999" s="1" t="s">
        <v>2755</v>
      </c>
      <c r="AJ999" s="1" t="s">
        <v>3518</v>
      </c>
    </row>
    <row r="1000" spans="1:36" x14ac:dyDescent="0.25">
      <c r="A1000" s="2" t="s">
        <v>994</v>
      </c>
      <c r="B1000" s="3" t="s">
        <v>5826</v>
      </c>
      <c r="C1000" s="3">
        <v>1.47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60"/>
        <v>89.11</v>
      </c>
      <c r="H1000" s="1">
        <f>MATCH(持股比率!A1000,董監!A:A,0)</f>
        <v>1000</v>
      </c>
      <c r="I1000" s="3">
        <v>751715.61</v>
      </c>
      <c r="J1000" s="3">
        <v>-68</v>
      </c>
      <c r="K1000" s="28">
        <f t="shared" si="61"/>
        <v>66985</v>
      </c>
      <c r="L1000" s="27">
        <f t="shared" si="62"/>
        <v>-0.1</v>
      </c>
      <c r="M1000" s="3">
        <v>15.71</v>
      </c>
      <c r="N1000" s="29">
        <f t="shared" si="63"/>
        <v>-1.0682799999999999E-2</v>
      </c>
      <c r="O1000" s="3">
        <v>-1.21</v>
      </c>
      <c r="P1000" s="3" t="str">
        <f ca="1">IF(COUNTIF(股期對照!A:A,持股比率!B1000)=2,B1000&amp;"-m",IF(COUNTIF(股期對照!A:A,持股比率!B1000)=1,B1000&amp;"-F",B1000))</f>
        <v>大立</v>
      </c>
      <c r="Q1000" s="3" t="s">
        <v>4740</v>
      </c>
      <c r="T1000" s="1" t="s">
        <v>994</v>
      </c>
      <c r="U1000" s="1" t="s">
        <v>2756</v>
      </c>
      <c r="V1000" s="1">
        <v>1.47</v>
      </c>
      <c r="W1000" s="1">
        <v>7.0000000000000007E-2</v>
      </c>
      <c r="X1000" s="1">
        <v>7.0000000000000007E-2</v>
      </c>
      <c r="Y1000" s="1">
        <v>9.2799999999999994</v>
      </c>
      <c r="Z1000" s="1">
        <v>89.11</v>
      </c>
      <c r="AA1000" s="1">
        <v>1000</v>
      </c>
      <c r="AB1000" s="1">
        <v>751715.61</v>
      </c>
      <c r="AC1000" s="1">
        <v>-68</v>
      </c>
      <c r="AD1000" s="1">
        <v>66985</v>
      </c>
      <c r="AE1000" s="1">
        <v>-0.1</v>
      </c>
      <c r="AF1000" s="1">
        <v>15.71</v>
      </c>
      <c r="AG1000" s="1">
        <v>-1.0682799999999999E-2</v>
      </c>
      <c r="AH1000" s="1">
        <v>-1.21</v>
      </c>
      <c r="AI1000" s="1" t="s">
        <v>2756</v>
      </c>
      <c r="AJ1000" s="1" t="s">
        <v>3518</v>
      </c>
    </row>
    <row r="1001" spans="1:36" x14ac:dyDescent="0.25">
      <c r="A1001" s="2" t="s">
        <v>995</v>
      </c>
      <c r="B1001" s="3" t="s">
        <v>5827</v>
      </c>
      <c r="C1001" s="3">
        <v>4.74</v>
      </c>
      <c r="D1001" s="3">
        <v>0.01</v>
      </c>
      <c r="E1001" s="3">
        <v>0.13</v>
      </c>
      <c r="F1001" s="1">
        <f>IF(INDEX(董監!D:D,H1001)=0,INDEX(董監!C:C,H1001),INDEX(董監!D:D,H1001))</f>
        <v>32.35</v>
      </c>
      <c r="G1001" s="1">
        <f t="shared" si="60"/>
        <v>62.769999999999996</v>
      </c>
      <c r="H1001" s="1">
        <f>MATCH(持股比率!A1001,董監!A:A,0)</f>
        <v>1001</v>
      </c>
      <c r="I1001" s="3">
        <v>906000.22</v>
      </c>
      <c r="J1001" s="3">
        <v>191</v>
      </c>
      <c r="K1001" s="28">
        <f t="shared" si="61"/>
        <v>56870</v>
      </c>
      <c r="L1001" s="27">
        <f t="shared" si="62"/>
        <v>0.3</v>
      </c>
      <c r="M1001" s="3">
        <v>14.78</v>
      </c>
      <c r="N1001" s="29">
        <f t="shared" si="63"/>
        <v>2.8229799999999999E-2</v>
      </c>
      <c r="O1001" s="3">
        <v>-11.04</v>
      </c>
      <c r="P1001" s="3" t="str">
        <f ca="1">IF(COUNTIF(股期對照!A:A,持股比率!B1001)=2,B1001&amp;"-m",IF(COUNTIF(股期對照!A:A,持股比率!B1001)=1,B1001&amp;"-F",B1001))</f>
        <v>德淵</v>
      </c>
      <c r="Q1001" s="3" t="s">
        <v>4747</v>
      </c>
      <c r="T1001" s="1" t="s">
        <v>995</v>
      </c>
      <c r="U1001" s="1" t="s">
        <v>2757</v>
      </c>
      <c r="V1001" s="1">
        <v>4.74</v>
      </c>
      <c r="W1001" s="1">
        <v>0.01</v>
      </c>
      <c r="X1001" s="1">
        <v>0.13</v>
      </c>
      <c r="Y1001" s="1">
        <v>32.35</v>
      </c>
      <c r="Z1001" s="1">
        <v>62.769999999999996</v>
      </c>
      <c r="AA1001" s="1">
        <v>1001</v>
      </c>
      <c r="AB1001" s="1">
        <v>906000.22</v>
      </c>
      <c r="AC1001" s="1">
        <v>191</v>
      </c>
      <c r="AD1001" s="1">
        <v>56870</v>
      </c>
      <c r="AE1001" s="1">
        <v>0.3</v>
      </c>
      <c r="AF1001" s="1">
        <v>14.78</v>
      </c>
      <c r="AG1001" s="1">
        <v>2.8229799999999999E-2</v>
      </c>
      <c r="AH1001" s="1">
        <v>-11.04</v>
      </c>
      <c r="AI1001" s="1" t="s">
        <v>2757</v>
      </c>
      <c r="AJ1001" s="1" t="s">
        <v>3534</v>
      </c>
    </row>
    <row r="1002" spans="1:36" x14ac:dyDescent="0.25">
      <c r="A1002" s="2" t="s">
        <v>996</v>
      </c>
      <c r="B1002" s="3" t="s">
        <v>5828</v>
      </c>
      <c r="C1002" s="3">
        <v>1.78</v>
      </c>
      <c r="D1002" s="3">
        <v>0.01</v>
      </c>
      <c r="E1002" s="3">
        <v>0.46</v>
      </c>
      <c r="F1002" s="1">
        <f>IF(INDEX(董監!D:D,H1002)=0,INDEX(董監!C:C,H1002),INDEX(董監!D:D,H1002))</f>
        <v>9.5</v>
      </c>
      <c r="G1002" s="1">
        <f t="shared" si="60"/>
        <v>88.25</v>
      </c>
      <c r="H1002" s="1">
        <f>MATCH(持股比率!A1002,董監!A:A,0)</f>
        <v>1002</v>
      </c>
      <c r="I1002" s="3">
        <v>749863.04</v>
      </c>
      <c r="J1002" s="3">
        <v>546</v>
      </c>
      <c r="K1002" s="28">
        <f t="shared" si="61"/>
        <v>66175</v>
      </c>
      <c r="L1002" s="27">
        <f t="shared" si="62"/>
        <v>0.8</v>
      </c>
      <c r="M1002" s="3">
        <v>56.63</v>
      </c>
      <c r="N1002" s="29">
        <f t="shared" si="63"/>
        <v>0.30919980000000002</v>
      </c>
      <c r="O1002" s="3">
        <v>-0.66</v>
      </c>
      <c r="P1002" s="3" t="str">
        <f ca="1">IF(COUNTIF(股期對照!A:A,持股比率!B1002)=2,B1002&amp;"-m",IF(COUNTIF(股期對照!A:A,持股比率!B1002)=1,B1002&amp;"-F",B1002))</f>
        <v>美琪瑪</v>
      </c>
      <c r="Q1002" s="3" t="s">
        <v>4747</v>
      </c>
      <c r="T1002" s="1" t="s">
        <v>996</v>
      </c>
      <c r="U1002" s="1" t="s">
        <v>2758</v>
      </c>
      <c r="V1002" s="1">
        <v>1.78</v>
      </c>
      <c r="W1002" s="1">
        <v>0.01</v>
      </c>
      <c r="X1002" s="1">
        <v>0.46</v>
      </c>
      <c r="Y1002" s="1">
        <v>9.5</v>
      </c>
      <c r="Z1002" s="1">
        <v>88.25</v>
      </c>
      <c r="AA1002" s="1">
        <v>1002</v>
      </c>
      <c r="AB1002" s="1">
        <v>749863.04</v>
      </c>
      <c r="AC1002" s="1">
        <v>546</v>
      </c>
      <c r="AD1002" s="1">
        <v>66175</v>
      </c>
      <c r="AE1002" s="1">
        <v>0.8</v>
      </c>
      <c r="AF1002" s="1">
        <v>56.63</v>
      </c>
      <c r="AG1002" s="1">
        <v>0.30919980000000002</v>
      </c>
      <c r="AH1002" s="1">
        <v>-0.66</v>
      </c>
      <c r="AI1002" s="1" t="s">
        <v>2758</v>
      </c>
      <c r="AJ1002" s="1" t="s">
        <v>3534</v>
      </c>
    </row>
    <row r="1003" spans="1:36" x14ac:dyDescent="0.25">
      <c r="A1003" s="2" t="s">
        <v>997</v>
      </c>
      <c r="B1003" s="3" t="s">
        <v>5829</v>
      </c>
      <c r="C1003" s="3">
        <v>8.8000000000000007</v>
      </c>
      <c r="D1003" s="3">
        <v>0.04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72.789999999999992</v>
      </c>
      <c r="H1003" s="1">
        <f>MATCH(持股比率!A1003,董監!A:A,0)</f>
        <v>1003</v>
      </c>
      <c r="I1003" s="3">
        <v>1000091.59</v>
      </c>
      <c r="J1003" s="3">
        <v>-1573</v>
      </c>
      <c r="K1003" s="28">
        <f t="shared" si="61"/>
        <v>72797</v>
      </c>
      <c r="L1003" s="27">
        <f t="shared" si="62"/>
        <v>-2.2000000000000002</v>
      </c>
      <c r="M1003" s="3">
        <v>33.21</v>
      </c>
      <c r="N1003" s="29">
        <f t="shared" si="63"/>
        <v>-0.52239330000000006</v>
      </c>
      <c r="O1003" s="3">
        <v>-5.2</v>
      </c>
      <c r="P1003" s="3" t="str">
        <f ca="1">IF(COUNTIF(股期對照!A:A,持股比率!B1003)=2,B1003&amp;"-m",IF(COUNTIF(股期對照!A:A,持股比率!B1003)=1,B1003&amp;"-F",B1003))</f>
        <v>國精化</v>
      </c>
      <c r="Q1003" s="3" t="s">
        <v>6539</v>
      </c>
      <c r="T1003" s="1" t="s">
        <v>997</v>
      </c>
      <c r="U1003" s="1" t="s">
        <v>2759</v>
      </c>
      <c r="V1003" s="1">
        <v>8.8000000000000007</v>
      </c>
      <c r="W1003" s="1">
        <v>0.04</v>
      </c>
      <c r="X1003" s="1">
        <v>0.01</v>
      </c>
      <c r="Y1003" s="1">
        <v>18.36</v>
      </c>
      <c r="Z1003" s="1">
        <v>72.789999999999992</v>
      </c>
      <c r="AA1003" s="1">
        <v>1003</v>
      </c>
      <c r="AB1003" s="1">
        <v>1000091.59</v>
      </c>
      <c r="AC1003" s="1">
        <v>-1573</v>
      </c>
      <c r="AD1003" s="1">
        <v>72797</v>
      </c>
      <c r="AE1003" s="1">
        <v>-2.2000000000000002</v>
      </c>
      <c r="AF1003" s="1">
        <v>33.21</v>
      </c>
      <c r="AG1003" s="1">
        <v>-0.52239330000000006</v>
      </c>
      <c r="AH1003" s="1">
        <v>-5.2</v>
      </c>
      <c r="AI1003" s="1" t="s">
        <v>2759</v>
      </c>
      <c r="AJ1003" s="1" t="s">
        <v>3518</v>
      </c>
    </row>
    <row r="1004" spans="1:36" x14ac:dyDescent="0.25">
      <c r="A1004" s="2" t="s">
        <v>998</v>
      </c>
      <c r="B1004" s="3" t="s">
        <v>5830</v>
      </c>
      <c r="C1004" s="3">
        <v>0.15</v>
      </c>
      <c r="D1004" s="3">
        <v>0</v>
      </c>
      <c r="E1004" s="3">
        <v>0.28999999999999998</v>
      </c>
      <c r="F1004" s="1">
        <f>IF(INDEX(董監!D:D,H1004)=0,INDEX(董監!C:C,H1004),INDEX(董監!D:D,H1004))</f>
        <v>24.56</v>
      </c>
      <c r="G1004" s="1">
        <f t="shared" si="60"/>
        <v>75</v>
      </c>
      <c r="H1004" s="1">
        <f>MATCH(持股比率!A1004,董監!A:A,0)</f>
        <v>1004</v>
      </c>
      <c r="I1004" s="3">
        <v>1532536</v>
      </c>
      <c r="J1004" s="3">
        <v>-1038</v>
      </c>
      <c r="K1004" s="28">
        <f t="shared" si="61"/>
        <v>114940</v>
      </c>
      <c r="L1004" s="27">
        <f t="shared" si="62"/>
        <v>-0.9</v>
      </c>
      <c r="M1004" s="3">
        <v>41.92</v>
      </c>
      <c r="N1004" s="29">
        <f t="shared" si="63"/>
        <v>-0.43512960000000001</v>
      </c>
      <c r="O1004" s="3">
        <v>2.11</v>
      </c>
      <c r="P1004" s="3" t="str">
        <f ca="1">IF(COUNTIF(股期對照!A:A,持股比率!B1004)=2,B1004&amp;"-m",IF(COUNTIF(股期對照!A:A,持股比率!B1004)=1,B1004&amp;"-F",B1004))</f>
        <v>永昕</v>
      </c>
      <c r="Q1004" s="3" t="s">
        <v>4577</v>
      </c>
      <c r="T1004" s="1" t="s">
        <v>998</v>
      </c>
      <c r="U1004" s="1" t="s">
        <v>2760</v>
      </c>
      <c r="V1004" s="1">
        <v>0.15</v>
      </c>
      <c r="W1004" s="1">
        <v>0</v>
      </c>
      <c r="X1004" s="1">
        <v>0.28999999999999998</v>
      </c>
      <c r="Y1004" s="1">
        <v>24.56</v>
      </c>
      <c r="Z1004" s="1">
        <v>75</v>
      </c>
      <c r="AA1004" s="1">
        <v>1004</v>
      </c>
      <c r="AB1004" s="1">
        <v>1532536</v>
      </c>
      <c r="AC1004" s="1">
        <v>-1038</v>
      </c>
      <c r="AD1004" s="1">
        <v>114940</v>
      </c>
      <c r="AE1004" s="1">
        <v>-0.9</v>
      </c>
      <c r="AF1004" s="1">
        <v>41.92</v>
      </c>
      <c r="AG1004" s="1">
        <v>-0.43512960000000001</v>
      </c>
      <c r="AH1004" s="1">
        <v>2.11</v>
      </c>
      <c r="AI1004" s="1" t="s">
        <v>2760</v>
      </c>
      <c r="AJ1004" s="1" t="s">
        <v>3527</v>
      </c>
    </row>
    <row r="1005" spans="1:36" x14ac:dyDescent="0.25">
      <c r="A1005" s="2" t="s">
        <v>999</v>
      </c>
      <c r="B1005" s="3" t="s">
        <v>5831</v>
      </c>
      <c r="C1005" s="3">
        <v>12.15</v>
      </c>
      <c r="D1005" s="3">
        <v>0</v>
      </c>
      <c r="E1005" s="3">
        <v>0.32</v>
      </c>
      <c r="F1005" s="1">
        <f>IF(INDEX(董監!D:D,H1005)=0,INDEX(董監!C:C,H1005),INDEX(董監!D:D,H1005))</f>
        <v>18.739999999999998</v>
      </c>
      <c r="G1005" s="1">
        <f t="shared" si="60"/>
        <v>68.789999999999992</v>
      </c>
      <c r="H1005" s="1">
        <f>MATCH(持股比率!A1005,董監!A:A,0)</f>
        <v>1005</v>
      </c>
      <c r="I1005" s="3">
        <v>544630</v>
      </c>
      <c r="J1005" s="3">
        <v>235</v>
      </c>
      <c r="K1005" s="28">
        <f t="shared" si="61"/>
        <v>37465</v>
      </c>
      <c r="L1005" s="27">
        <f t="shared" si="62"/>
        <v>0.6</v>
      </c>
      <c r="M1005" s="3">
        <v>71.349999999999994</v>
      </c>
      <c r="N1005" s="29">
        <f t="shared" si="63"/>
        <v>0.1676725</v>
      </c>
      <c r="O1005" s="3">
        <v>4.63</v>
      </c>
      <c r="P1005" s="3" t="str">
        <f ca="1">IF(COUNTIF(股期對照!A:A,持股比率!B1005)=2,B1005&amp;"-m",IF(COUNTIF(股期對照!A:A,持股比率!B1005)=1,B1005&amp;"-F",B1005))</f>
        <v>雙美</v>
      </c>
      <c r="Q1005" s="3" t="s">
        <v>4577</v>
      </c>
      <c r="T1005" s="1" t="s">
        <v>999</v>
      </c>
      <c r="U1005" s="1" t="s">
        <v>2761</v>
      </c>
      <c r="V1005" s="1">
        <v>12.15</v>
      </c>
      <c r="W1005" s="1">
        <v>0</v>
      </c>
      <c r="X1005" s="1">
        <v>0.32</v>
      </c>
      <c r="Y1005" s="1">
        <v>18.739999999999998</v>
      </c>
      <c r="Z1005" s="1">
        <v>68.789999999999992</v>
      </c>
      <c r="AA1005" s="1">
        <v>1005</v>
      </c>
      <c r="AB1005" s="1">
        <v>544630</v>
      </c>
      <c r="AC1005" s="1">
        <v>235</v>
      </c>
      <c r="AD1005" s="1">
        <v>37465</v>
      </c>
      <c r="AE1005" s="1">
        <v>0.6</v>
      </c>
      <c r="AF1005" s="1">
        <v>71.349999999999994</v>
      </c>
      <c r="AG1005" s="1">
        <v>0.1676725</v>
      </c>
      <c r="AH1005" s="1">
        <v>4.63</v>
      </c>
      <c r="AI1005" s="1" t="s">
        <v>2761</v>
      </c>
      <c r="AJ1005" s="1" t="s">
        <v>3527</v>
      </c>
    </row>
    <row r="1006" spans="1:36" x14ac:dyDescent="0.25">
      <c r="A1006" s="2" t="s">
        <v>1000</v>
      </c>
      <c r="B1006" s="3" t="s">
        <v>5832</v>
      </c>
      <c r="C1006" s="3">
        <v>0.17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63.18</v>
      </c>
      <c r="H1006" s="1">
        <f>MATCH(持股比率!A1006,董監!A:A,0)</f>
        <v>1006</v>
      </c>
      <c r="I1006" s="3">
        <v>1022060</v>
      </c>
      <c r="J1006" s="3">
        <v>97</v>
      </c>
      <c r="K1006" s="28">
        <f t="shared" si="61"/>
        <v>64574</v>
      </c>
      <c r="L1006" s="27">
        <f t="shared" si="62"/>
        <v>0.2</v>
      </c>
      <c r="M1006" s="3">
        <v>12.36</v>
      </c>
      <c r="N1006" s="29">
        <f t="shared" si="63"/>
        <v>1.1989199999999998E-2</v>
      </c>
      <c r="O1006" s="3">
        <v>8.15</v>
      </c>
      <c r="P1006" s="3" t="str">
        <f ca="1">IF(COUNTIF(股期對照!A:A,持股比率!B1006)=2,B1006&amp;"-m",IF(COUNTIF(股期對照!A:A,持股比率!B1006)=1,B1006&amp;"-F",B1006))</f>
        <v>熒茂</v>
      </c>
      <c r="Q1006" s="3" t="s">
        <v>6719</v>
      </c>
      <c r="T1006" s="1" t="s">
        <v>1000</v>
      </c>
      <c r="U1006" s="1" t="s">
        <v>2762</v>
      </c>
      <c r="V1006" s="1">
        <v>0.17</v>
      </c>
      <c r="W1006" s="1">
        <v>0</v>
      </c>
      <c r="X1006" s="1">
        <v>0</v>
      </c>
      <c r="Y1006" s="1">
        <v>36.65</v>
      </c>
      <c r="Z1006" s="1">
        <v>63.18</v>
      </c>
      <c r="AA1006" s="1">
        <v>1006</v>
      </c>
      <c r="AB1006" s="1">
        <v>1022060</v>
      </c>
      <c r="AC1006" s="1">
        <v>97</v>
      </c>
      <c r="AD1006" s="1">
        <v>64574</v>
      </c>
      <c r="AE1006" s="1">
        <v>0.2</v>
      </c>
      <c r="AF1006" s="1">
        <v>12.36</v>
      </c>
      <c r="AG1006" s="1">
        <v>1.1989199999999998E-2</v>
      </c>
      <c r="AH1006" s="1">
        <v>8.15</v>
      </c>
      <c r="AI1006" s="1" t="s">
        <v>2762</v>
      </c>
      <c r="AJ1006" s="1" t="s">
        <v>3579</v>
      </c>
    </row>
    <row r="1007" spans="1:36" x14ac:dyDescent="0.25">
      <c r="A1007" s="2" t="s">
        <v>1001</v>
      </c>
      <c r="B1007" s="3" t="s">
        <v>5833</v>
      </c>
      <c r="C1007" s="3">
        <v>0.83</v>
      </c>
      <c r="D1007" s="3">
        <v>0</v>
      </c>
      <c r="E1007" s="3">
        <v>0.44</v>
      </c>
      <c r="F1007" s="1">
        <f>IF(INDEX(董監!D:D,H1007)=0,INDEX(董監!C:C,H1007),INDEX(董監!D:D,H1007))</f>
        <v>22.35</v>
      </c>
      <c r="G1007" s="1">
        <f t="shared" si="60"/>
        <v>76.38</v>
      </c>
      <c r="H1007" s="1">
        <f>MATCH(持股比率!A1007,董監!A:A,0)</f>
        <v>1007</v>
      </c>
      <c r="I1007" s="3">
        <v>377787.58</v>
      </c>
      <c r="J1007" s="3">
        <v>-128</v>
      </c>
      <c r="K1007" s="28">
        <f t="shared" si="61"/>
        <v>28855</v>
      </c>
      <c r="L1007" s="27">
        <f t="shared" si="62"/>
        <v>-0.4</v>
      </c>
      <c r="M1007" s="3">
        <v>86.41</v>
      </c>
      <c r="N1007" s="29">
        <f t="shared" si="63"/>
        <v>-0.11060479999999999</v>
      </c>
      <c r="O1007" s="3">
        <v>-0.7</v>
      </c>
      <c r="P1007" s="3" t="str">
        <f ca="1">IF(COUNTIF(股期對照!A:A,持股比率!B1007)=2,B1007&amp;"-m",IF(COUNTIF(股期對照!A:A,持股比率!B1007)=1,B1007&amp;"-F",B1007))</f>
        <v>豪展</v>
      </c>
      <c r="Q1007" s="3" t="s">
        <v>6561</v>
      </c>
      <c r="T1007" s="1" t="s">
        <v>1001</v>
      </c>
      <c r="U1007" s="1" t="s">
        <v>2763</v>
      </c>
      <c r="V1007" s="1">
        <v>0.83</v>
      </c>
      <c r="W1007" s="1">
        <v>0</v>
      </c>
      <c r="X1007" s="1">
        <v>0.44</v>
      </c>
      <c r="Y1007" s="1">
        <v>22.35</v>
      </c>
      <c r="Z1007" s="1">
        <v>76.38</v>
      </c>
      <c r="AA1007" s="1">
        <v>1007</v>
      </c>
      <c r="AB1007" s="1">
        <v>377787.58</v>
      </c>
      <c r="AC1007" s="1">
        <v>-128</v>
      </c>
      <c r="AD1007" s="1">
        <v>28855</v>
      </c>
      <c r="AE1007" s="1">
        <v>-0.4</v>
      </c>
      <c r="AF1007" s="1">
        <v>86.41</v>
      </c>
      <c r="AG1007" s="1">
        <v>-0.11060479999999999</v>
      </c>
      <c r="AH1007" s="1">
        <v>-0.7</v>
      </c>
      <c r="AI1007" s="1" t="s">
        <v>2763</v>
      </c>
      <c r="AJ1007" s="1" t="s">
        <v>3527</v>
      </c>
    </row>
    <row r="1008" spans="1:36" x14ac:dyDescent="0.25">
      <c r="A1008" s="2" t="s">
        <v>1002</v>
      </c>
      <c r="B1008" s="3" t="s">
        <v>5834</v>
      </c>
      <c r="C1008" s="3">
        <v>5.76</v>
      </c>
      <c r="D1008" s="3">
        <v>0.32</v>
      </c>
      <c r="E1008" s="3">
        <v>0.88</v>
      </c>
      <c r="F1008" s="1">
        <f>IF(INDEX(董監!D:D,H1008)=0,INDEX(董監!C:C,H1008),INDEX(董監!D:D,H1008))</f>
        <v>30.46</v>
      </c>
      <c r="G1008" s="1">
        <f t="shared" si="60"/>
        <v>62.58</v>
      </c>
      <c r="H1008" s="1">
        <f>MATCH(持股比率!A1008,董監!A:A,0)</f>
        <v>1008</v>
      </c>
      <c r="I1008" s="3">
        <v>921593.55</v>
      </c>
      <c r="J1008" s="3">
        <v>-449</v>
      </c>
      <c r="K1008" s="28">
        <f t="shared" si="61"/>
        <v>57673</v>
      </c>
      <c r="L1008" s="27">
        <f t="shared" si="62"/>
        <v>-0.8</v>
      </c>
      <c r="M1008" s="3">
        <v>194.54</v>
      </c>
      <c r="N1008" s="29">
        <f t="shared" si="63"/>
        <v>-0.87348459999999994</v>
      </c>
      <c r="O1008" s="3">
        <v>32.5</v>
      </c>
      <c r="P1008" s="3" t="str">
        <f ca="1">IF(COUNTIF(股期對照!A:A,持股比率!B1008)=2,B1008&amp;"-m",IF(COUNTIF(股期對照!A:A,持股比率!B1008)=1,B1008&amp;"-F",B1008))</f>
        <v>泰博-F</v>
      </c>
      <c r="Q1008" s="3" t="s">
        <v>6561</v>
      </c>
      <c r="T1008" s="1" t="s">
        <v>1002</v>
      </c>
      <c r="U1008" s="1" t="s">
        <v>2764</v>
      </c>
      <c r="V1008" s="1">
        <v>5.76</v>
      </c>
      <c r="W1008" s="1">
        <v>0.32</v>
      </c>
      <c r="X1008" s="1">
        <v>0.88</v>
      </c>
      <c r="Y1008" s="1">
        <v>30.46</v>
      </c>
      <c r="Z1008" s="1">
        <v>62.58</v>
      </c>
      <c r="AA1008" s="1">
        <v>1008</v>
      </c>
      <c r="AB1008" s="1">
        <v>921593.55</v>
      </c>
      <c r="AC1008" s="1">
        <v>-449</v>
      </c>
      <c r="AD1008" s="1">
        <v>57673</v>
      </c>
      <c r="AE1008" s="1">
        <v>-0.8</v>
      </c>
      <c r="AF1008" s="1">
        <v>194.54</v>
      </c>
      <c r="AG1008" s="1">
        <v>-0.87348459999999994</v>
      </c>
      <c r="AH1008" s="1">
        <v>32.5</v>
      </c>
      <c r="AI1008" s="1" t="s">
        <v>4446</v>
      </c>
      <c r="AJ1008" s="1" t="s">
        <v>3527</v>
      </c>
    </row>
    <row r="1009" spans="1:36" x14ac:dyDescent="0.25">
      <c r="A1009" s="2" t="s">
        <v>1003</v>
      </c>
      <c r="B1009" s="3" t="s">
        <v>5835</v>
      </c>
      <c r="C1009" s="3">
        <v>23.35</v>
      </c>
      <c r="D1009" s="3">
        <v>0</v>
      </c>
      <c r="E1009" s="3">
        <v>0.02</v>
      </c>
      <c r="F1009" s="1">
        <f>IF(INDEX(董監!D:D,H1009)=0,INDEX(董監!C:C,H1009),INDEX(董監!D:D,H1009))</f>
        <v>39.79</v>
      </c>
      <c r="G1009" s="1">
        <f t="shared" si="60"/>
        <v>36.840000000000003</v>
      </c>
      <c r="H1009" s="1">
        <f>MATCH(持股比率!A1009,董監!A:A,0)</f>
        <v>1009</v>
      </c>
      <c r="I1009" s="3">
        <v>619632.93999999994</v>
      </c>
      <c r="J1009" s="3">
        <v>79</v>
      </c>
      <c r="K1009" s="28">
        <f t="shared" si="61"/>
        <v>22827</v>
      </c>
      <c r="L1009" s="27">
        <f t="shared" si="62"/>
        <v>0.3</v>
      </c>
      <c r="M1009" s="3">
        <v>71.59</v>
      </c>
      <c r="N1009" s="29">
        <f t="shared" si="63"/>
        <v>5.6556100000000005E-2</v>
      </c>
      <c r="O1009" s="3">
        <v>-4.67</v>
      </c>
      <c r="P1009" s="3" t="str">
        <f ca="1">IF(COUNTIF(股期對照!A:A,持股比率!B1009)=2,B1009&amp;"-m",IF(COUNTIF(股期對照!A:A,持股比率!B1009)=1,B1009&amp;"-F",B1009))</f>
        <v>華廣</v>
      </c>
      <c r="Q1009" s="3" t="s">
        <v>4577</v>
      </c>
      <c r="T1009" s="1" t="s">
        <v>1003</v>
      </c>
      <c r="U1009" s="1" t="s">
        <v>2765</v>
      </c>
      <c r="V1009" s="1">
        <v>23.35</v>
      </c>
      <c r="W1009" s="1">
        <v>0</v>
      </c>
      <c r="X1009" s="1">
        <v>0.02</v>
      </c>
      <c r="Y1009" s="1">
        <v>39.79</v>
      </c>
      <c r="Z1009" s="1">
        <v>36.840000000000003</v>
      </c>
      <c r="AA1009" s="1">
        <v>1009</v>
      </c>
      <c r="AB1009" s="1">
        <v>619632.93999999994</v>
      </c>
      <c r="AC1009" s="1">
        <v>79</v>
      </c>
      <c r="AD1009" s="1">
        <v>22827</v>
      </c>
      <c r="AE1009" s="1">
        <v>0.3</v>
      </c>
      <c r="AF1009" s="1">
        <v>71.59</v>
      </c>
      <c r="AG1009" s="1">
        <v>5.6556100000000005E-2</v>
      </c>
      <c r="AH1009" s="1">
        <v>-4.67</v>
      </c>
      <c r="AI1009" s="1" t="s">
        <v>2765</v>
      </c>
      <c r="AJ1009" s="1" t="s">
        <v>3527</v>
      </c>
    </row>
    <row r="1010" spans="1:36" x14ac:dyDescent="0.25">
      <c r="A1010" s="2" t="s">
        <v>1004</v>
      </c>
      <c r="B1010" s="3" t="s">
        <v>4549</v>
      </c>
      <c r="C1010" s="3">
        <v>2.93</v>
      </c>
      <c r="D1010" s="3">
        <v>0</v>
      </c>
      <c r="E1010" s="3">
        <v>1.66</v>
      </c>
      <c r="F1010" s="1">
        <f>IF(INDEX(董監!D:D,H1010)=0,INDEX(董監!C:C,H1010),INDEX(董監!D:D,H1010))</f>
        <v>27.61</v>
      </c>
      <c r="G1010" s="1">
        <f t="shared" si="60"/>
        <v>67.8</v>
      </c>
      <c r="H1010" s="1">
        <f>MATCH(持股比率!A1010,董監!A:A,0)</f>
        <v>1010</v>
      </c>
      <c r="I1010" s="3">
        <v>1030292.69</v>
      </c>
      <c r="J1010" s="3">
        <v>1136</v>
      </c>
      <c r="K1010" s="28">
        <f t="shared" si="61"/>
        <v>69854</v>
      </c>
      <c r="L1010" s="27">
        <f t="shared" si="62"/>
        <v>1.6</v>
      </c>
      <c r="M1010" s="3">
        <v>67.02</v>
      </c>
      <c r="N1010" s="29">
        <f t="shared" si="63"/>
        <v>0.7613472</v>
      </c>
      <c r="O1010" s="3">
        <v>4.29</v>
      </c>
      <c r="P1010" s="3" t="str">
        <f ca="1">IF(COUNTIF(股期對照!A:A,持股比率!B1010)=2,B1010&amp;"-m",IF(COUNTIF(股期對照!A:A,持股比率!B1010)=1,B1010&amp;"-F",B1010))</f>
        <v>康普</v>
      </c>
      <c r="Q1010" s="3" t="s">
        <v>6566</v>
      </c>
      <c r="T1010" s="1" t="s">
        <v>1004</v>
      </c>
      <c r="U1010" s="1" t="s">
        <v>2766</v>
      </c>
      <c r="V1010" s="1">
        <v>2.93</v>
      </c>
      <c r="W1010" s="1">
        <v>0</v>
      </c>
      <c r="X1010" s="1">
        <v>1.66</v>
      </c>
      <c r="Y1010" s="1">
        <v>27.61</v>
      </c>
      <c r="Z1010" s="1">
        <v>67.8</v>
      </c>
      <c r="AA1010" s="1">
        <v>1010</v>
      </c>
      <c r="AB1010" s="1">
        <v>1030292.69</v>
      </c>
      <c r="AC1010" s="1">
        <v>1136</v>
      </c>
      <c r="AD1010" s="1">
        <v>69854</v>
      </c>
      <c r="AE1010" s="1">
        <v>1.6</v>
      </c>
      <c r="AF1010" s="1">
        <v>67.02</v>
      </c>
      <c r="AG1010" s="1">
        <v>0.7613472</v>
      </c>
      <c r="AH1010" s="1">
        <v>4.29</v>
      </c>
      <c r="AI1010" s="1" t="s">
        <v>2766</v>
      </c>
      <c r="AJ1010" s="1" t="s">
        <v>3534</v>
      </c>
    </row>
    <row r="1011" spans="1:36" x14ac:dyDescent="0.25">
      <c r="A1011" s="2" t="s">
        <v>1005</v>
      </c>
      <c r="B1011" s="3" t="s">
        <v>5836</v>
      </c>
      <c r="C1011" s="3">
        <v>0.06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80.41</v>
      </c>
      <c r="H1011" s="1">
        <f>MATCH(持股比率!A1011,董監!A:A,0)</f>
        <v>1011</v>
      </c>
      <c r="I1011" s="3">
        <v>328415.84000000003</v>
      </c>
      <c r="J1011" s="3">
        <v>-3</v>
      </c>
      <c r="K1011" s="28">
        <f t="shared" si="61"/>
        <v>26408</v>
      </c>
      <c r="L1011" s="27">
        <f t="shared" si="62"/>
        <v>0</v>
      </c>
      <c r="M1011" s="3">
        <v>26.17</v>
      </c>
      <c r="N1011" s="29">
        <f t="shared" si="63"/>
        <v>-7.8510000000000006E-4</v>
      </c>
      <c r="O1011" s="3">
        <v>-5.04</v>
      </c>
      <c r="P1011" s="3" t="str">
        <f ca="1">IF(COUNTIF(股期對照!A:A,持股比率!B1011)=2,B1011&amp;"-m",IF(COUNTIF(股期對照!A:A,持股比率!B1011)=1,B1011&amp;"-F",B1011))</f>
        <v>泓瀚</v>
      </c>
      <c r="Q1011" s="3" t="s">
        <v>6566</v>
      </c>
      <c r="T1011" s="1" t="s">
        <v>1005</v>
      </c>
      <c r="U1011" s="1" t="s">
        <v>2767</v>
      </c>
      <c r="V1011" s="1">
        <v>0.06</v>
      </c>
      <c r="W1011" s="1">
        <v>0</v>
      </c>
      <c r="X1011" s="1">
        <v>0.06</v>
      </c>
      <c r="Y1011" s="1">
        <v>19.47</v>
      </c>
      <c r="Z1011" s="1">
        <v>80.41</v>
      </c>
      <c r="AA1011" s="1">
        <v>1011</v>
      </c>
      <c r="AB1011" s="1">
        <v>328415.84000000003</v>
      </c>
      <c r="AC1011" s="1">
        <v>-3</v>
      </c>
      <c r="AD1011" s="1">
        <v>26408</v>
      </c>
      <c r="AE1011" s="1">
        <v>0</v>
      </c>
      <c r="AF1011" s="1">
        <v>26.17</v>
      </c>
      <c r="AG1011" s="1">
        <v>-7.8510000000000006E-4</v>
      </c>
      <c r="AH1011" s="1">
        <v>-5.04</v>
      </c>
      <c r="AI1011" s="1" t="s">
        <v>2767</v>
      </c>
      <c r="AJ1011" s="1" t="s">
        <v>3534</v>
      </c>
    </row>
    <row r="1012" spans="1:36" x14ac:dyDescent="0.25">
      <c r="A1012" s="2" t="s">
        <v>1006</v>
      </c>
      <c r="B1012" s="3" t="s">
        <v>5837</v>
      </c>
      <c r="C1012" s="3">
        <v>11.71</v>
      </c>
      <c r="D1012" s="3">
        <v>0</v>
      </c>
      <c r="E1012" s="3">
        <v>0.15</v>
      </c>
      <c r="F1012" s="1">
        <f>IF(INDEX(董監!D:D,H1012)=0,INDEX(董監!C:C,H1012),INDEX(董監!D:D,H1012))</f>
        <v>20.73</v>
      </c>
      <c r="G1012" s="1">
        <f t="shared" si="60"/>
        <v>67.41</v>
      </c>
      <c r="H1012" s="1">
        <f>MATCH(持股比率!A1012,董監!A:A,0)</f>
        <v>1012</v>
      </c>
      <c r="I1012" s="3">
        <v>3809070.3</v>
      </c>
      <c r="J1012" s="3">
        <v>563</v>
      </c>
      <c r="K1012" s="28">
        <f t="shared" si="61"/>
        <v>256769</v>
      </c>
      <c r="L1012" s="27">
        <f t="shared" si="62"/>
        <v>0.2</v>
      </c>
      <c r="M1012" s="3">
        <v>207.65</v>
      </c>
      <c r="N1012" s="29">
        <f t="shared" si="63"/>
        <v>1.1690695</v>
      </c>
      <c r="O1012" s="3">
        <v>-8.1999999999999993</v>
      </c>
      <c r="P1012" s="3" t="str">
        <f ca="1">IF(COUNTIF(股期對照!A:A,持股比率!B1012)=2,B1012&amp;"-m",IF(COUNTIF(股期對照!A:A,持股比率!B1012)=1,B1012&amp;"-F",B1012))</f>
        <v>合一</v>
      </c>
      <c r="Q1012" s="3" t="s">
        <v>6561</v>
      </c>
      <c r="T1012" s="1" t="s">
        <v>1006</v>
      </c>
      <c r="U1012" s="1" t="s">
        <v>2768</v>
      </c>
      <c r="V1012" s="1">
        <v>11.71</v>
      </c>
      <c r="W1012" s="1">
        <v>0</v>
      </c>
      <c r="X1012" s="1">
        <v>0.15</v>
      </c>
      <c r="Y1012" s="1">
        <v>20.73</v>
      </c>
      <c r="Z1012" s="1">
        <v>67.41</v>
      </c>
      <c r="AA1012" s="1">
        <v>1012</v>
      </c>
      <c r="AB1012" s="1">
        <v>3809070.3</v>
      </c>
      <c r="AC1012" s="1">
        <v>563</v>
      </c>
      <c r="AD1012" s="1">
        <v>256769</v>
      </c>
      <c r="AE1012" s="1">
        <v>0.2</v>
      </c>
      <c r="AF1012" s="1">
        <v>207.65</v>
      </c>
      <c r="AG1012" s="1">
        <v>1.1690695</v>
      </c>
      <c r="AH1012" s="1">
        <v>-8.1999999999999993</v>
      </c>
      <c r="AI1012" s="1" t="s">
        <v>2768</v>
      </c>
      <c r="AJ1012" s="1" t="s">
        <v>3527</v>
      </c>
    </row>
    <row r="1013" spans="1:36" x14ac:dyDescent="0.25">
      <c r="A1013" s="2" t="s">
        <v>1007</v>
      </c>
      <c r="B1013" s="3" t="s">
        <v>5838</v>
      </c>
      <c r="C1013" s="3">
        <v>0.26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89.55</v>
      </c>
      <c r="H1013" s="1">
        <f>MATCH(持股比率!A1013,董監!A:A,0)</f>
        <v>1013</v>
      </c>
      <c r="I1013" s="3">
        <v>471968.97</v>
      </c>
      <c r="J1013" s="3">
        <v>5</v>
      </c>
      <c r="K1013" s="28">
        <f t="shared" si="61"/>
        <v>42265</v>
      </c>
      <c r="L1013" s="27">
        <f t="shared" si="62"/>
        <v>0</v>
      </c>
      <c r="M1013" s="3">
        <v>25.59</v>
      </c>
      <c r="N1013" s="29">
        <f t="shared" si="63"/>
        <v>1.2795E-3</v>
      </c>
      <c r="O1013" s="3">
        <v>-5.91</v>
      </c>
      <c r="P1013" s="3" t="str">
        <f ca="1">IF(COUNTIF(股期對照!A:A,持股比率!B1013)=2,B1013&amp;"-m",IF(COUNTIF(股期對照!A:A,持股比率!B1013)=1,B1013&amp;"-F",B1013))</f>
        <v>皇將</v>
      </c>
      <c r="Q1013" s="3" t="s">
        <v>6561</v>
      </c>
      <c r="T1013" s="1" t="s">
        <v>1007</v>
      </c>
      <c r="U1013" s="1" t="s">
        <v>2769</v>
      </c>
      <c r="V1013" s="1">
        <v>0.26</v>
      </c>
      <c r="W1013" s="1">
        <v>0</v>
      </c>
      <c r="X1013" s="1">
        <v>0.08</v>
      </c>
      <c r="Y1013" s="1">
        <v>10.11</v>
      </c>
      <c r="Z1013" s="1">
        <v>89.55</v>
      </c>
      <c r="AA1013" s="1">
        <v>1013</v>
      </c>
      <c r="AB1013" s="1">
        <v>471968.97</v>
      </c>
      <c r="AC1013" s="1">
        <v>5</v>
      </c>
      <c r="AD1013" s="1">
        <v>42265</v>
      </c>
      <c r="AE1013" s="1">
        <v>0</v>
      </c>
      <c r="AF1013" s="1">
        <v>25.59</v>
      </c>
      <c r="AG1013" s="1">
        <v>1.2795E-3</v>
      </c>
      <c r="AH1013" s="1">
        <v>-5.91</v>
      </c>
      <c r="AI1013" s="1" t="s">
        <v>2769</v>
      </c>
      <c r="AJ1013" s="1" t="s">
        <v>3527</v>
      </c>
    </row>
    <row r="1014" spans="1:36" x14ac:dyDescent="0.25">
      <c r="A1014" s="2" t="s">
        <v>1008</v>
      </c>
      <c r="B1014" s="3" t="s">
        <v>4829</v>
      </c>
      <c r="C1014" s="3">
        <v>15.26</v>
      </c>
      <c r="D1014" s="3">
        <v>0.01</v>
      </c>
      <c r="E1014" s="3">
        <v>0.03</v>
      </c>
      <c r="F1014" s="1">
        <f>IF(INDEX(董監!D:D,H1014)=0,INDEX(董監!C:C,H1014),INDEX(董監!D:D,H1014))</f>
        <v>24.48</v>
      </c>
      <c r="G1014" s="1">
        <f t="shared" si="60"/>
        <v>60.22</v>
      </c>
      <c r="H1014" s="1">
        <f>MATCH(持股比率!A1014,董監!A:A,0)</f>
        <v>1014</v>
      </c>
      <c r="I1014" s="3">
        <v>774495.47</v>
      </c>
      <c r="J1014" s="3">
        <v>84</v>
      </c>
      <c r="K1014" s="28">
        <f t="shared" si="61"/>
        <v>46640</v>
      </c>
      <c r="L1014" s="27">
        <f t="shared" si="62"/>
        <v>0.2</v>
      </c>
      <c r="M1014" s="3">
        <v>27.14</v>
      </c>
      <c r="N1014" s="29">
        <f t="shared" si="63"/>
        <v>2.2797600000000001E-2</v>
      </c>
      <c r="O1014" s="3">
        <v>-4.57</v>
      </c>
      <c r="P1014" s="3" t="str">
        <f ca="1">IF(COUNTIF(股期對照!A:A,持股比率!B1014)=2,B1014&amp;"-m",IF(COUNTIF(股期對照!A:A,持股比率!B1014)=1,B1014&amp;"-F",B1014))</f>
        <v>合富-KY</v>
      </c>
      <c r="Q1014" s="3" t="s">
        <v>6558</v>
      </c>
      <c r="T1014" s="1" t="s">
        <v>1008</v>
      </c>
      <c r="U1014" s="1" t="s">
        <v>2770</v>
      </c>
      <c r="V1014" s="1">
        <v>15.26</v>
      </c>
      <c r="W1014" s="1">
        <v>0.01</v>
      </c>
      <c r="X1014" s="1">
        <v>0.03</v>
      </c>
      <c r="Y1014" s="1">
        <v>24.48</v>
      </c>
      <c r="Z1014" s="1">
        <v>60.22</v>
      </c>
      <c r="AA1014" s="1">
        <v>1014</v>
      </c>
      <c r="AB1014" s="1">
        <v>774495.47</v>
      </c>
      <c r="AC1014" s="1">
        <v>84</v>
      </c>
      <c r="AD1014" s="1">
        <v>46640</v>
      </c>
      <c r="AE1014" s="1">
        <v>0.2</v>
      </c>
      <c r="AF1014" s="1">
        <v>27.14</v>
      </c>
      <c r="AG1014" s="1">
        <v>2.2797600000000001E-2</v>
      </c>
      <c r="AH1014" s="1">
        <v>-4.57</v>
      </c>
      <c r="AI1014" s="1" t="s">
        <v>2770</v>
      </c>
      <c r="AJ1014" s="1" t="s">
        <v>3527</v>
      </c>
    </row>
    <row r="1015" spans="1:36" x14ac:dyDescent="0.25">
      <c r="A1015" s="2" t="s">
        <v>1009</v>
      </c>
      <c r="B1015" s="3" t="s">
        <v>5839</v>
      </c>
      <c r="C1015" s="3">
        <v>4.82</v>
      </c>
      <c r="D1015" s="3">
        <v>0</v>
      </c>
      <c r="E1015" s="3">
        <v>0.12</v>
      </c>
      <c r="F1015" s="1">
        <f>IF(INDEX(董監!D:D,H1015)=0,INDEX(董監!C:C,H1015),INDEX(董監!D:D,H1015))</f>
        <v>14.17</v>
      </c>
      <c r="G1015" s="1">
        <f t="shared" si="60"/>
        <v>80.89</v>
      </c>
      <c r="H1015" s="1">
        <f>MATCH(持股比率!A1015,董監!A:A,0)</f>
        <v>1015</v>
      </c>
      <c r="I1015" s="3">
        <v>1083125.5</v>
      </c>
      <c r="J1015" s="3">
        <v>-668</v>
      </c>
      <c r="K1015" s="28">
        <f t="shared" si="61"/>
        <v>87614</v>
      </c>
      <c r="L1015" s="27">
        <f t="shared" si="62"/>
        <v>-0.8</v>
      </c>
      <c r="M1015" s="3">
        <v>77.680000000000007</v>
      </c>
      <c r="N1015" s="29">
        <f t="shared" si="63"/>
        <v>-0.5189024000000001</v>
      </c>
      <c r="O1015" s="3">
        <v>67.180000000000007</v>
      </c>
      <c r="P1015" s="3" t="str">
        <f ca="1">IF(COUNTIF(股期對照!A:A,持股比率!B1015)=2,B1015&amp;"-m",IF(COUNTIF(股期對照!A:A,持股比率!B1015)=1,B1015&amp;"-F",B1015))</f>
        <v>台耀</v>
      </c>
      <c r="Q1015" s="3" t="s">
        <v>6559</v>
      </c>
      <c r="T1015" s="1" t="s">
        <v>1009</v>
      </c>
      <c r="U1015" s="1" t="s">
        <v>2771</v>
      </c>
      <c r="V1015" s="1">
        <v>4.82</v>
      </c>
      <c r="W1015" s="1">
        <v>0</v>
      </c>
      <c r="X1015" s="1">
        <v>0.12</v>
      </c>
      <c r="Y1015" s="1">
        <v>14.17</v>
      </c>
      <c r="Z1015" s="1">
        <v>80.89</v>
      </c>
      <c r="AA1015" s="1">
        <v>1015</v>
      </c>
      <c r="AB1015" s="1">
        <v>1083125.5</v>
      </c>
      <c r="AC1015" s="1">
        <v>-668</v>
      </c>
      <c r="AD1015" s="1">
        <v>87614</v>
      </c>
      <c r="AE1015" s="1">
        <v>-0.8</v>
      </c>
      <c r="AF1015" s="1">
        <v>77.680000000000007</v>
      </c>
      <c r="AG1015" s="1">
        <v>-0.5189024000000001</v>
      </c>
      <c r="AH1015" s="1">
        <v>67.180000000000007</v>
      </c>
      <c r="AI1015" s="1" t="s">
        <v>2771</v>
      </c>
      <c r="AJ1015" s="1" t="s">
        <v>3527</v>
      </c>
    </row>
    <row r="1016" spans="1:36" x14ac:dyDescent="0.25">
      <c r="A1016" s="2" t="s">
        <v>1010</v>
      </c>
      <c r="B1016" s="3" t="s">
        <v>5840</v>
      </c>
      <c r="C1016" s="3">
        <v>1.64</v>
      </c>
      <c r="D1016" s="3">
        <v>0</v>
      </c>
      <c r="E1016" s="3">
        <v>0</v>
      </c>
      <c r="F1016" s="1">
        <f>IF(INDEX(董監!D:D,H1016)=0,INDEX(董監!C:C,H1016),INDEX(董監!D:D,H1016))</f>
        <v>31.2</v>
      </c>
      <c r="G1016" s="1">
        <f t="shared" si="60"/>
        <v>67.16</v>
      </c>
      <c r="H1016" s="1">
        <f>MATCH(持股比率!A1016,董監!A:A,0)</f>
        <v>1016</v>
      </c>
      <c r="I1016" s="3">
        <v>300187.5</v>
      </c>
      <c r="J1016" s="3">
        <v>2</v>
      </c>
      <c r="K1016" s="28">
        <f t="shared" si="61"/>
        <v>20161</v>
      </c>
      <c r="L1016" s="27">
        <f t="shared" si="62"/>
        <v>0</v>
      </c>
      <c r="M1016" s="3">
        <v>37.35</v>
      </c>
      <c r="N1016" s="29">
        <f t="shared" si="63"/>
        <v>7.4700000000000005E-4</v>
      </c>
      <c r="O1016" s="3">
        <v>3.91</v>
      </c>
      <c r="P1016" s="3" t="str">
        <f ca="1">IF(COUNTIF(股期對照!A:A,持股比率!B1016)=2,B1016&amp;"-m",IF(COUNTIF(股期對照!A:A,持股比率!B1016)=1,B1016&amp;"-F",B1016))</f>
        <v>強生</v>
      </c>
      <c r="Q1016" s="3" t="s">
        <v>6561</v>
      </c>
      <c r="T1016" s="1" t="s">
        <v>1010</v>
      </c>
      <c r="U1016" s="1" t="s">
        <v>2772</v>
      </c>
      <c r="V1016" s="1">
        <v>1.64</v>
      </c>
      <c r="W1016" s="1">
        <v>0</v>
      </c>
      <c r="X1016" s="1">
        <v>0</v>
      </c>
      <c r="Y1016" s="1">
        <v>31.2</v>
      </c>
      <c r="Z1016" s="1">
        <v>67.16</v>
      </c>
      <c r="AA1016" s="1">
        <v>1016</v>
      </c>
      <c r="AB1016" s="1">
        <v>300187.5</v>
      </c>
      <c r="AC1016" s="1">
        <v>2</v>
      </c>
      <c r="AD1016" s="1">
        <v>20161</v>
      </c>
      <c r="AE1016" s="1">
        <v>0</v>
      </c>
      <c r="AF1016" s="1">
        <v>37.35</v>
      </c>
      <c r="AG1016" s="1">
        <v>7.4700000000000005E-4</v>
      </c>
      <c r="AH1016" s="1">
        <v>3.91</v>
      </c>
      <c r="AI1016" s="1" t="s">
        <v>2772</v>
      </c>
      <c r="AJ1016" s="1" t="s">
        <v>3527</v>
      </c>
    </row>
    <row r="1017" spans="1:36" x14ac:dyDescent="0.25">
      <c r="A1017" s="2" t="s">
        <v>1011</v>
      </c>
      <c r="B1017" s="3" t="s">
        <v>4830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3">
        <v>0</v>
      </c>
      <c r="K1017" s="28">
        <f t="shared" si="61"/>
        <v>15392</v>
      </c>
      <c r="L1017" s="27">
        <f t="shared" si="62"/>
        <v>0</v>
      </c>
      <c r="M1017" s="3">
        <v>38.4</v>
      </c>
      <c r="N1017" s="29">
        <f t="shared" si="63"/>
        <v>0</v>
      </c>
      <c r="O1017" s="3">
        <v>-2.63</v>
      </c>
      <c r="P1017" s="3" t="str">
        <f ca="1">IF(COUNTIF(股期對照!A:A,持股比率!B1017)=2,B1017&amp;"-m",IF(COUNTIF(股期對照!A:A,持股比率!B1017)=1,B1017&amp;"-F",B1017))</f>
        <v>國碳科</v>
      </c>
      <c r="Q1017" s="3" t="s">
        <v>6569</v>
      </c>
      <c r="T1017" s="1" t="s">
        <v>1011</v>
      </c>
      <c r="U1017" s="1" t="s">
        <v>2773</v>
      </c>
      <c r="V1017" s="1">
        <v>0</v>
      </c>
      <c r="W1017" s="1">
        <v>0</v>
      </c>
      <c r="X1017" s="1">
        <v>0</v>
      </c>
      <c r="Y1017" s="1">
        <v>28.66</v>
      </c>
      <c r="Z1017" s="1">
        <v>71.34</v>
      </c>
      <c r="AA1017" s="1">
        <v>1017</v>
      </c>
      <c r="AB1017" s="1">
        <v>215753.89</v>
      </c>
      <c r="AC1017" s="1">
        <v>0</v>
      </c>
      <c r="AD1017" s="1">
        <v>15392</v>
      </c>
      <c r="AE1017" s="1">
        <v>0</v>
      </c>
      <c r="AF1017" s="1">
        <v>38.4</v>
      </c>
      <c r="AG1017" s="1">
        <v>0</v>
      </c>
      <c r="AH1017" s="1">
        <v>-2.63</v>
      </c>
      <c r="AI1017" s="1" t="s">
        <v>2773</v>
      </c>
      <c r="AJ1017" s="1" t="s">
        <v>3534</v>
      </c>
    </row>
    <row r="1018" spans="1:36" x14ac:dyDescent="0.25">
      <c r="A1018" s="2" t="s">
        <v>1012</v>
      </c>
      <c r="B1018" s="3" t="s">
        <v>4686</v>
      </c>
      <c r="C1018" s="3">
        <v>29.39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22.439999999999998</v>
      </c>
      <c r="H1018" s="1">
        <f>MATCH(持股比率!A1018,董監!A:A,0)</f>
        <v>1018</v>
      </c>
      <c r="I1018" s="3">
        <v>1007060</v>
      </c>
      <c r="J1018" s="3">
        <v>-22</v>
      </c>
      <c r="K1018" s="28">
        <f t="shared" si="61"/>
        <v>22598</v>
      </c>
      <c r="L1018" s="27">
        <f t="shared" si="62"/>
        <v>-0.1</v>
      </c>
      <c r="M1018" s="3">
        <v>61.06</v>
      </c>
      <c r="N1018" s="29">
        <f t="shared" si="63"/>
        <v>-1.3433200000000001E-2</v>
      </c>
      <c r="O1018" s="3">
        <v>-0.94</v>
      </c>
      <c r="P1018" s="3" t="str">
        <f ca="1">IF(COUNTIF(股期對照!A:A,持股比率!B1018)=2,B1018&amp;"-m",IF(COUNTIF(股期對照!A:A,持股比率!B1018)=1,B1018&amp;"-F",B1018))</f>
        <v>三福化</v>
      </c>
      <c r="Q1018" s="3" t="s">
        <v>4747</v>
      </c>
      <c r="T1018" s="1" t="s">
        <v>1012</v>
      </c>
      <c r="U1018" s="1" t="s">
        <v>2774</v>
      </c>
      <c r="V1018" s="1">
        <v>29.39</v>
      </c>
      <c r="W1018" s="1">
        <v>0</v>
      </c>
      <c r="X1018" s="1">
        <v>0</v>
      </c>
      <c r="Y1018" s="1">
        <v>48.17</v>
      </c>
      <c r="Z1018" s="1">
        <v>22.439999999999998</v>
      </c>
      <c r="AA1018" s="1">
        <v>1018</v>
      </c>
      <c r="AB1018" s="1">
        <v>1007060</v>
      </c>
      <c r="AC1018" s="1">
        <v>-22</v>
      </c>
      <c r="AD1018" s="1">
        <v>22598</v>
      </c>
      <c r="AE1018" s="1">
        <v>-0.1</v>
      </c>
      <c r="AF1018" s="1">
        <v>61.06</v>
      </c>
      <c r="AG1018" s="1">
        <v>-1.3433200000000001E-2</v>
      </c>
      <c r="AH1018" s="1">
        <v>-0.94</v>
      </c>
      <c r="AI1018" s="1" t="s">
        <v>2774</v>
      </c>
      <c r="AJ1018" s="1" t="s">
        <v>3534</v>
      </c>
    </row>
    <row r="1019" spans="1:36" x14ac:dyDescent="0.25">
      <c r="A1019" s="2" t="s">
        <v>1013</v>
      </c>
      <c r="B1019" s="3" t="s">
        <v>5841</v>
      </c>
      <c r="C1019" s="3">
        <v>2.97</v>
      </c>
      <c r="D1019" s="3">
        <v>1.1000000000000001</v>
      </c>
      <c r="E1019" s="3">
        <v>0.66</v>
      </c>
      <c r="F1019" s="1">
        <f>IF(INDEX(董監!D:D,H1019)=0,INDEX(董監!C:C,H1019),INDEX(董監!D:D,H1019))</f>
        <v>20.440000000000001</v>
      </c>
      <c r="G1019" s="1">
        <f t="shared" si="60"/>
        <v>74.83</v>
      </c>
      <c r="H1019" s="1">
        <f>MATCH(持股比率!A1019,董監!A:A,0)</f>
        <v>1019</v>
      </c>
      <c r="I1019" s="3">
        <v>320414.34999999998</v>
      </c>
      <c r="J1019" s="3">
        <v>799</v>
      </c>
      <c r="K1019" s="28">
        <f t="shared" si="61"/>
        <v>23977</v>
      </c>
      <c r="L1019" s="27">
        <f t="shared" si="62"/>
        <v>3.3</v>
      </c>
      <c r="M1019" s="3">
        <v>104.38</v>
      </c>
      <c r="N1019" s="29">
        <f t="shared" si="63"/>
        <v>0.83399619999999997</v>
      </c>
      <c r="O1019" s="3">
        <v>5.58</v>
      </c>
      <c r="P1019" s="3" t="str">
        <f ca="1">IF(COUNTIF(股期對照!A:A,持股比率!B1019)=2,B1019&amp;"-m",IF(COUNTIF(股期對照!A:A,持股比率!B1019)=1,B1019&amp;"-F",B1019))</f>
        <v>勤凱</v>
      </c>
      <c r="Q1019" s="3" t="s">
        <v>6667</v>
      </c>
      <c r="T1019" s="1" t="s">
        <v>1013</v>
      </c>
      <c r="U1019" s="1" t="s">
        <v>2775</v>
      </c>
      <c r="V1019" s="1">
        <v>2.97</v>
      </c>
      <c r="W1019" s="1">
        <v>1.1000000000000001</v>
      </c>
      <c r="X1019" s="1">
        <v>0.66</v>
      </c>
      <c r="Y1019" s="1">
        <v>20.440000000000001</v>
      </c>
      <c r="Z1019" s="1">
        <v>74.83</v>
      </c>
      <c r="AA1019" s="1">
        <v>1019</v>
      </c>
      <c r="AB1019" s="1">
        <v>320414.34999999998</v>
      </c>
      <c r="AC1019" s="1">
        <v>799</v>
      </c>
      <c r="AD1019" s="1">
        <v>23977</v>
      </c>
      <c r="AE1019" s="1">
        <v>3.3</v>
      </c>
      <c r="AF1019" s="1">
        <v>104.38</v>
      </c>
      <c r="AG1019" s="1">
        <v>0.83399619999999997</v>
      </c>
      <c r="AH1019" s="1">
        <v>5.58</v>
      </c>
      <c r="AI1019" s="1" t="s">
        <v>2775</v>
      </c>
      <c r="AJ1019" s="1" t="s">
        <v>3548</v>
      </c>
    </row>
    <row r="1020" spans="1:36" x14ac:dyDescent="0.25">
      <c r="A1020" s="2" t="s">
        <v>1014</v>
      </c>
      <c r="B1020" s="3" t="s">
        <v>4687</v>
      </c>
      <c r="C1020" s="3">
        <v>65.27</v>
      </c>
      <c r="D1020" s="3">
        <v>0.13</v>
      </c>
      <c r="E1020" s="3">
        <v>0.83</v>
      </c>
      <c r="F1020" s="1">
        <f>IF(INDEX(董監!D:D,H1020)=0,INDEX(董監!C:C,H1020),INDEX(董監!D:D,H1020))</f>
        <v>59.52</v>
      </c>
      <c r="G1020" s="1">
        <f t="shared" si="60"/>
        <v>-25.75</v>
      </c>
      <c r="H1020" s="1">
        <f>MATCH(持股比率!A1020,董監!A:A,0)</f>
        <v>1020</v>
      </c>
      <c r="I1020" s="3">
        <v>510767</v>
      </c>
      <c r="J1020" s="3">
        <v>-340</v>
      </c>
      <c r="K1020" s="28">
        <f t="shared" si="61"/>
        <v>-13152</v>
      </c>
      <c r="L1020" s="27">
        <f t="shared" si="62"/>
        <v>2.6</v>
      </c>
      <c r="M1020" s="3">
        <v>106.91</v>
      </c>
      <c r="N1020" s="29">
        <f t="shared" si="63"/>
        <v>-0.36349400000000004</v>
      </c>
      <c r="O1020" s="3">
        <v>-5.43</v>
      </c>
      <c r="P1020" s="3" t="str">
        <f ca="1">IF(COUNTIF(股期對照!A:A,持股比率!B1020)=2,B1020&amp;"-m",IF(COUNTIF(股期對照!A:A,持股比率!B1020)=1,B1020&amp;"-F",B1020))</f>
        <v>材料-KY</v>
      </c>
      <c r="Q1020" s="3" t="s">
        <v>4747</v>
      </c>
      <c r="T1020" s="1" t="s">
        <v>1014</v>
      </c>
      <c r="U1020" s="1" t="s">
        <v>2776</v>
      </c>
      <c r="V1020" s="1">
        <v>65.27</v>
      </c>
      <c r="W1020" s="1">
        <v>0.13</v>
      </c>
      <c r="X1020" s="1">
        <v>0.83</v>
      </c>
      <c r="Y1020" s="1">
        <v>59.52</v>
      </c>
      <c r="Z1020" s="1">
        <v>-25.75</v>
      </c>
      <c r="AA1020" s="1">
        <v>1020</v>
      </c>
      <c r="AB1020" s="1">
        <v>510767</v>
      </c>
      <c r="AC1020" s="1">
        <v>-340</v>
      </c>
      <c r="AD1020" s="1">
        <v>-13152</v>
      </c>
      <c r="AE1020" s="1">
        <v>2.6</v>
      </c>
      <c r="AF1020" s="1">
        <v>106.91</v>
      </c>
      <c r="AG1020" s="1">
        <v>-0.36349400000000004</v>
      </c>
      <c r="AH1020" s="1">
        <v>-5.43</v>
      </c>
      <c r="AI1020" s="1" t="s">
        <v>2776</v>
      </c>
      <c r="AJ1020" s="1" t="s">
        <v>3534</v>
      </c>
    </row>
    <row r="1021" spans="1:36" x14ac:dyDescent="0.25">
      <c r="A1021" s="2" t="s">
        <v>1015</v>
      </c>
      <c r="B1021" s="3" t="s">
        <v>5842</v>
      </c>
      <c r="C1021" s="3">
        <v>37.93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52.51</v>
      </c>
      <c r="H1021" s="1">
        <f>MATCH(持股比率!A1021,董監!A:A,0)</f>
        <v>1021</v>
      </c>
      <c r="I1021" s="3">
        <v>754206.15</v>
      </c>
      <c r="J1021" s="3">
        <v>-21</v>
      </c>
      <c r="K1021" s="28">
        <f t="shared" si="61"/>
        <v>39603</v>
      </c>
      <c r="L1021" s="27">
        <f t="shared" si="62"/>
        <v>-0.1</v>
      </c>
      <c r="M1021" s="3">
        <v>57.12</v>
      </c>
      <c r="N1021" s="29">
        <f t="shared" si="63"/>
        <v>-1.1995199999999999E-2</v>
      </c>
      <c r="O1021" s="3">
        <v>-5.09</v>
      </c>
      <c r="P1021" s="3" t="str">
        <f ca="1">IF(COUNTIF(股期對照!A:A,持股比率!B1021)=2,B1021&amp;"-m",IF(COUNTIF(股期對照!A:A,持股比率!B1021)=1,B1021&amp;"-F",B1021))</f>
        <v>雙鍵</v>
      </c>
      <c r="Q1021" s="3" t="s">
        <v>4747</v>
      </c>
      <c r="T1021" s="1" t="s">
        <v>1015</v>
      </c>
      <c r="U1021" s="1" t="s">
        <v>2777</v>
      </c>
      <c r="V1021" s="1">
        <v>37.93</v>
      </c>
      <c r="W1021" s="1">
        <v>0</v>
      </c>
      <c r="X1021" s="1">
        <v>0</v>
      </c>
      <c r="Y1021" s="1">
        <v>9.56</v>
      </c>
      <c r="Z1021" s="1">
        <v>52.51</v>
      </c>
      <c r="AA1021" s="1">
        <v>1021</v>
      </c>
      <c r="AB1021" s="1">
        <v>754206.15</v>
      </c>
      <c r="AC1021" s="1">
        <v>-21</v>
      </c>
      <c r="AD1021" s="1">
        <v>39603</v>
      </c>
      <c r="AE1021" s="1">
        <v>-0.1</v>
      </c>
      <c r="AF1021" s="1">
        <v>57.12</v>
      </c>
      <c r="AG1021" s="1">
        <v>-1.1995199999999999E-2</v>
      </c>
      <c r="AH1021" s="1">
        <v>-5.09</v>
      </c>
      <c r="AI1021" s="1" t="s">
        <v>2777</v>
      </c>
      <c r="AJ1021" s="1" t="s">
        <v>3534</v>
      </c>
    </row>
    <row r="1022" spans="1:36" x14ac:dyDescent="0.25">
      <c r="A1022" s="2" t="s">
        <v>1016</v>
      </c>
      <c r="B1022" s="3" t="s">
        <v>5843</v>
      </c>
      <c r="C1022" s="3">
        <v>17.489999999999998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65.73</v>
      </c>
      <c r="H1022" s="1">
        <f>MATCH(持股比率!A1022,董監!A:A,0)</f>
        <v>1022</v>
      </c>
      <c r="I1022" s="3">
        <v>1205707.8</v>
      </c>
      <c r="J1022" s="3">
        <v>-2</v>
      </c>
      <c r="K1022" s="28">
        <f t="shared" si="61"/>
        <v>79251</v>
      </c>
      <c r="L1022" s="27">
        <f t="shared" si="62"/>
        <v>0</v>
      </c>
      <c r="M1022" s="3">
        <v>146.35</v>
      </c>
      <c r="N1022" s="29">
        <f t="shared" si="63"/>
        <v>-2.9269999999999999E-3</v>
      </c>
      <c r="O1022" s="3">
        <v>-0.66</v>
      </c>
      <c r="P1022" s="3" t="str">
        <f ca="1">IF(COUNTIF(股期對照!A:A,持股比率!B1022)=2,B1022&amp;"-m",IF(COUNTIF(股期對照!A:A,持股比率!B1022)=1,B1022&amp;"-F",B1022))</f>
        <v>南寶</v>
      </c>
      <c r="Q1022" s="3" t="s">
        <v>6566</v>
      </c>
      <c r="T1022" s="1" t="s">
        <v>1016</v>
      </c>
      <c r="U1022" s="1" t="s">
        <v>2778</v>
      </c>
      <c r="V1022" s="1">
        <v>17.489999999999998</v>
      </c>
      <c r="W1022" s="1">
        <v>0</v>
      </c>
      <c r="X1022" s="1">
        <v>0.03</v>
      </c>
      <c r="Y1022" s="1">
        <v>16.75</v>
      </c>
      <c r="Z1022" s="1">
        <v>65.73</v>
      </c>
      <c r="AA1022" s="1">
        <v>1022</v>
      </c>
      <c r="AB1022" s="1">
        <v>1205707.8</v>
      </c>
      <c r="AC1022" s="1">
        <v>-2</v>
      </c>
      <c r="AD1022" s="1">
        <v>79251</v>
      </c>
      <c r="AE1022" s="1">
        <v>0</v>
      </c>
      <c r="AF1022" s="1">
        <v>146.35</v>
      </c>
      <c r="AG1022" s="1">
        <v>-2.9269999999999999E-3</v>
      </c>
      <c r="AH1022" s="1">
        <v>-0.66</v>
      </c>
      <c r="AI1022" s="1" t="s">
        <v>2778</v>
      </c>
      <c r="AJ1022" s="1" t="s">
        <v>3534</v>
      </c>
    </row>
    <row r="1023" spans="1:36" x14ac:dyDescent="0.25">
      <c r="A1023" s="2" t="s">
        <v>1017</v>
      </c>
      <c r="B1023" s="3" t="s">
        <v>4688</v>
      </c>
      <c r="C1023" s="3">
        <v>2.91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82.7</v>
      </c>
      <c r="H1023" s="1">
        <f>MATCH(持股比率!A1023,董監!A:A,0)</f>
        <v>1023</v>
      </c>
      <c r="I1023" s="3">
        <v>314150</v>
      </c>
      <c r="J1023" s="3">
        <v>28</v>
      </c>
      <c r="K1023" s="28">
        <f t="shared" si="61"/>
        <v>25980</v>
      </c>
      <c r="L1023" s="27">
        <f t="shared" si="62"/>
        <v>0.1</v>
      </c>
      <c r="M1023" s="3">
        <v>25.03</v>
      </c>
      <c r="N1023" s="29">
        <f t="shared" si="63"/>
        <v>7.0084000000000006E-3</v>
      </c>
      <c r="O1023" s="3">
        <v>-2.5</v>
      </c>
      <c r="P1023" s="3" t="str">
        <f ca="1">IF(COUNTIF(股期對照!A:A,持股比率!B1023)=2,B1023&amp;"-m",IF(COUNTIF(股期對照!A:A,持股比率!B1023)=1,B1023&amp;"-F",B1023))</f>
        <v>誠泰科技</v>
      </c>
      <c r="Q1023" s="3" t="s">
        <v>4747</v>
      </c>
      <c r="T1023" s="1" t="s">
        <v>1017</v>
      </c>
      <c r="U1023" s="1" t="s">
        <v>2779</v>
      </c>
      <c r="V1023" s="1">
        <v>2.91</v>
      </c>
      <c r="W1023" s="1">
        <v>0</v>
      </c>
      <c r="X1023" s="1">
        <v>0.02</v>
      </c>
      <c r="Y1023" s="1">
        <v>14.37</v>
      </c>
      <c r="Z1023" s="1">
        <v>82.7</v>
      </c>
      <c r="AA1023" s="1">
        <v>1023</v>
      </c>
      <c r="AB1023" s="1">
        <v>314150</v>
      </c>
      <c r="AC1023" s="1">
        <v>28</v>
      </c>
      <c r="AD1023" s="1">
        <v>25980</v>
      </c>
      <c r="AE1023" s="1">
        <v>0.1</v>
      </c>
      <c r="AF1023" s="1">
        <v>25.03</v>
      </c>
      <c r="AG1023" s="1">
        <v>7.0084000000000006E-3</v>
      </c>
      <c r="AH1023" s="1">
        <v>-2.5</v>
      </c>
      <c r="AI1023" s="1" t="s">
        <v>2779</v>
      </c>
      <c r="AJ1023" s="1" t="s">
        <v>3534</v>
      </c>
    </row>
    <row r="1024" spans="1:36" x14ac:dyDescent="0.25">
      <c r="A1024" s="2" t="s">
        <v>1018</v>
      </c>
      <c r="B1024" s="3" t="s">
        <v>5844</v>
      </c>
      <c r="C1024" s="3">
        <v>40.770000000000003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33.820000000000007</v>
      </c>
      <c r="H1024" s="1">
        <f>MATCH(持股比率!A1024,董監!A:A,0)</f>
        <v>1024</v>
      </c>
      <c r="I1024" s="3">
        <v>590692.31000000006</v>
      </c>
      <c r="J1024" s="3">
        <v>431</v>
      </c>
      <c r="K1024" s="28">
        <f t="shared" si="61"/>
        <v>19977</v>
      </c>
      <c r="L1024" s="27">
        <f t="shared" si="62"/>
        <v>2.2000000000000002</v>
      </c>
      <c r="M1024" s="3">
        <v>27.66</v>
      </c>
      <c r="N1024" s="29">
        <f t="shared" si="63"/>
        <v>0.1192146</v>
      </c>
      <c r="O1024" s="3">
        <v>-0.77</v>
      </c>
      <c r="P1024" s="3" t="str">
        <f ca="1">IF(COUNTIF(股期對照!A:A,持股比率!B1024)=2,B1024&amp;"-m",IF(COUNTIF(股期對照!A:A,持股比率!B1024)=1,B1024&amp;"-F",B1024))</f>
        <v>VHQ-KY</v>
      </c>
      <c r="Q1024" s="3" t="s">
        <v>6555</v>
      </c>
      <c r="T1024" s="1" t="s">
        <v>1018</v>
      </c>
      <c r="U1024" s="1" t="s">
        <v>2780</v>
      </c>
      <c r="V1024" s="1">
        <v>40.770000000000003</v>
      </c>
      <c r="W1024" s="1">
        <v>0.48</v>
      </c>
      <c r="X1024" s="1">
        <v>1.37</v>
      </c>
      <c r="Y1024" s="1">
        <v>23.56</v>
      </c>
      <c r="Z1024" s="1">
        <v>33.820000000000007</v>
      </c>
      <c r="AA1024" s="1">
        <v>1024</v>
      </c>
      <c r="AB1024" s="1">
        <v>590692.31000000006</v>
      </c>
      <c r="AC1024" s="1">
        <v>431</v>
      </c>
      <c r="AD1024" s="1">
        <v>19977</v>
      </c>
      <c r="AE1024" s="1">
        <v>2.2000000000000002</v>
      </c>
      <c r="AF1024" s="1">
        <v>27.66</v>
      </c>
      <c r="AG1024" s="1">
        <v>0.1192146</v>
      </c>
      <c r="AH1024" s="1">
        <v>-0.77</v>
      </c>
      <c r="AI1024" s="1" t="s">
        <v>2780</v>
      </c>
      <c r="AJ1024" s="1" t="s">
        <v>3516</v>
      </c>
    </row>
    <row r="1025" spans="1:36" x14ac:dyDescent="0.25">
      <c r="A1025" s="2" t="s">
        <v>1019</v>
      </c>
      <c r="B1025" s="3" t="s">
        <v>5845</v>
      </c>
      <c r="C1025" s="3">
        <v>19.63</v>
      </c>
      <c r="D1025" s="3">
        <v>0</v>
      </c>
      <c r="E1025" s="3">
        <v>0.08</v>
      </c>
      <c r="F1025" s="1">
        <f>IF(INDEX(董監!D:D,H1025)=0,INDEX(董監!C:C,H1025),INDEX(董監!D:D,H1025))</f>
        <v>32.51</v>
      </c>
      <c r="G1025" s="1">
        <f t="shared" si="60"/>
        <v>47.78</v>
      </c>
      <c r="H1025" s="1">
        <f>MATCH(持股比率!A1025,董監!A:A,0)</f>
        <v>1025</v>
      </c>
      <c r="I1025" s="3">
        <v>453479.2</v>
      </c>
      <c r="J1025" s="3">
        <v>15</v>
      </c>
      <c r="K1025" s="28">
        <f t="shared" si="61"/>
        <v>21667</v>
      </c>
      <c r="L1025" s="27">
        <f t="shared" si="62"/>
        <v>0.1</v>
      </c>
      <c r="M1025" s="3">
        <v>10.31</v>
      </c>
      <c r="N1025" s="29">
        <f t="shared" si="63"/>
        <v>1.5465000000000001E-3</v>
      </c>
      <c r="O1025" s="3">
        <v>-10.55</v>
      </c>
      <c r="P1025" s="3" t="str">
        <f ca="1">IF(COUNTIF(股期對照!A:A,持股比率!B1025)=2,B1025&amp;"-m",IF(COUNTIF(股期對照!A:A,持股比率!B1025)=1,B1025&amp;"-F",B1025))</f>
        <v>大略-KY</v>
      </c>
      <c r="Q1025" s="3" t="s">
        <v>4574</v>
      </c>
      <c r="T1025" s="1" t="s">
        <v>1019</v>
      </c>
      <c r="U1025" s="1" t="s">
        <v>2781</v>
      </c>
      <c r="V1025" s="1">
        <v>19.63</v>
      </c>
      <c r="W1025" s="1">
        <v>0</v>
      </c>
      <c r="X1025" s="1">
        <v>0.08</v>
      </c>
      <c r="Y1025" s="1">
        <v>32.51</v>
      </c>
      <c r="Z1025" s="1">
        <v>47.78</v>
      </c>
      <c r="AA1025" s="1">
        <v>1025</v>
      </c>
      <c r="AB1025" s="1">
        <v>453479.2</v>
      </c>
      <c r="AC1025" s="1">
        <v>15</v>
      </c>
      <c r="AD1025" s="1">
        <v>21667</v>
      </c>
      <c r="AE1025" s="1">
        <v>0.1</v>
      </c>
      <c r="AF1025" s="1">
        <v>10.31</v>
      </c>
      <c r="AG1025" s="1">
        <v>1.5465000000000001E-3</v>
      </c>
      <c r="AH1025" s="1">
        <v>-10.55</v>
      </c>
      <c r="AI1025" s="1" t="s">
        <v>2781</v>
      </c>
      <c r="AJ1025" s="1" t="s">
        <v>3517</v>
      </c>
    </row>
    <row r="1026" spans="1:36" x14ac:dyDescent="0.25">
      <c r="A1026" s="2" t="s">
        <v>1020</v>
      </c>
      <c r="B1026" s="3" t="s">
        <v>5846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3">
        <v>0</v>
      </c>
      <c r="K1026" s="28">
        <f t="shared" si="61"/>
        <v>38343</v>
      </c>
      <c r="L1026" s="27">
        <f t="shared" si="62"/>
        <v>0</v>
      </c>
      <c r="M1026" s="3">
        <v>9.4499999999999993</v>
      </c>
      <c r="N1026" s="29">
        <f t="shared" si="63"/>
        <v>0</v>
      </c>
      <c r="O1026" s="3">
        <v>5.04</v>
      </c>
      <c r="P1026" s="3" t="str">
        <f ca="1">IF(COUNTIF(股期對照!A:A,持股比率!B1026)=2,B1026&amp;"-m",IF(COUNTIF(股期對照!A:A,持股比率!B1026)=1,B1026&amp;"-F",B1026))</f>
        <v>昇華</v>
      </c>
      <c r="Q1026" s="3" t="s">
        <v>6635</v>
      </c>
      <c r="T1026" s="1" t="s">
        <v>1020</v>
      </c>
      <c r="U1026" s="1" t="s">
        <v>2782</v>
      </c>
      <c r="V1026" s="1">
        <v>9.51</v>
      </c>
      <c r="W1026" s="1">
        <v>0</v>
      </c>
      <c r="X1026" s="1">
        <v>0.06</v>
      </c>
      <c r="Y1026" s="1">
        <v>5.59</v>
      </c>
      <c r="Z1026" s="1">
        <v>84.84</v>
      </c>
      <c r="AA1026" s="1">
        <v>1026</v>
      </c>
      <c r="AB1026" s="1">
        <v>451941.85</v>
      </c>
      <c r="AC1026" s="1">
        <v>0</v>
      </c>
      <c r="AD1026" s="1">
        <v>38343</v>
      </c>
      <c r="AE1026" s="1">
        <v>0</v>
      </c>
      <c r="AF1026" s="1">
        <v>9.4499999999999993</v>
      </c>
      <c r="AG1026" s="1">
        <v>0</v>
      </c>
      <c r="AH1026" s="1">
        <v>5.04</v>
      </c>
      <c r="AI1026" s="1" t="s">
        <v>2782</v>
      </c>
      <c r="AJ1026" s="1" t="s">
        <v>3516</v>
      </c>
    </row>
    <row r="1027" spans="1:36" x14ac:dyDescent="0.25">
      <c r="A1027" s="2" t="s">
        <v>1021</v>
      </c>
      <c r="B1027" s="3" t="s">
        <v>5847</v>
      </c>
      <c r="C1027" s="3">
        <v>73</v>
      </c>
      <c r="D1027" s="3">
        <v>0</v>
      </c>
      <c r="E1027" s="3">
        <v>0.1</v>
      </c>
      <c r="F1027" s="1">
        <f>IF(INDEX(董監!D:D,H1027)=0,INDEX(董監!C:C,H1027),INDEX(董監!D:D,H1027))</f>
        <v>42.99</v>
      </c>
      <c r="G1027" s="1">
        <f t="shared" si="60"/>
        <v>-16.090000000000003</v>
      </c>
      <c r="H1027" s="1">
        <f>MATCH(持股比率!A1027,董監!A:A,0)</f>
        <v>1027</v>
      </c>
      <c r="I1027" s="3">
        <v>383860</v>
      </c>
      <c r="J1027" s="3">
        <v>14</v>
      </c>
      <c r="K1027" s="28">
        <f t="shared" si="61"/>
        <v>-6176</v>
      </c>
      <c r="L1027" s="27">
        <f t="shared" si="62"/>
        <v>-0.2</v>
      </c>
      <c r="M1027" s="3">
        <v>24.06</v>
      </c>
      <c r="N1027" s="29">
        <f t="shared" si="63"/>
        <v>3.3683999999999997E-3</v>
      </c>
      <c r="O1027" s="3">
        <v>-1.84</v>
      </c>
      <c r="P1027" s="3" t="str">
        <f ca="1">IF(COUNTIF(股期對照!A:A,持股比率!B1027)=2,B1027&amp;"-m",IF(COUNTIF(股期對照!A:A,持股比率!B1027)=1,B1027&amp;"-F",B1027))</f>
        <v>日成-KY</v>
      </c>
      <c r="Q1027" s="3" t="s">
        <v>6660</v>
      </c>
      <c r="T1027" s="1" t="s">
        <v>1021</v>
      </c>
      <c r="U1027" s="1" t="s">
        <v>2783</v>
      </c>
      <c r="V1027" s="1">
        <v>73</v>
      </c>
      <c r="W1027" s="1">
        <v>0</v>
      </c>
      <c r="X1027" s="1">
        <v>0.1</v>
      </c>
      <c r="Y1027" s="1">
        <v>42.99</v>
      </c>
      <c r="Z1027" s="1">
        <v>-16.090000000000003</v>
      </c>
      <c r="AA1027" s="1">
        <v>1027</v>
      </c>
      <c r="AB1027" s="1">
        <v>383860</v>
      </c>
      <c r="AC1027" s="1">
        <v>14</v>
      </c>
      <c r="AD1027" s="1">
        <v>-6176</v>
      </c>
      <c r="AE1027" s="1">
        <v>-0.2</v>
      </c>
      <c r="AF1027" s="1">
        <v>24.06</v>
      </c>
      <c r="AG1027" s="1">
        <v>3.3683999999999997E-3</v>
      </c>
      <c r="AH1027" s="1">
        <v>-1.84</v>
      </c>
      <c r="AI1027" s="1" t="s">
        <v>2783</v>
      </c>
      <c r="AJ1027" s="1" t="s">
        <v>3523</v>
      </c>
    </row>
    <row r="1028" spans="1:36" x14ac:dyDescent="0.25">
      <c r="A1028" s="2" t="s">
        <v>1022</v>
      </c>
      <c r="B1028" s="3" t="s">
        <v>5848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1.03</v>
      </c>
      <c r="G1028" s="1">
        <f t="shared" si="60"/>
        <v>95.89</v>
      </c>
      <c r="H1028" s="1">
        <f>MATCH(持股比率!A1028,董監!A:A,0)</f>
        <v>1028</v>
      </c>
      <c r="I1028" s="3">
        <v>902793.27</v>
      </c>
      <c r="J1028" s="3">
        <v>0</v>
      </c>
      <c r="K1028" s="28">
        <f t="shared" si="61"/>
        <v>86569</v>
      </c>
      <c r="L1028" s="27">
        <f t="shared" si="62"/>
        <v>0</v>
      </c>
      <c r="M1028" s="3">
        <v>7.4</v>
      </c>
      <c r="N1028" s="29">
        <f t="shared" si="63"/>
        <v>0</v>
      </c>
      <c r="O1028" s="3">
        <v>-3.99</v>
      </c>
      <c r="P1028" s="3" t="str">
        <f ca="1">IF(COUNTIF(股期對照!A:A,持股比率!B1028)=2,B1028&amp;"-m",IF(COUNTIF(股期對照!A:A,持股比率!B1028)=1,B1028&amp;"-F",B1028))</f>
        <v>聯光通</v>
      </c>
      <c r="Q1028" s="3" t="s">
        <v>6633</v>
      </c>
      <c r="T1028" s="1" t="s">
        <v>1022</v>
      </c>
      <c r="U1028" s="1" t="s">
        <v>2784</v>
      </c>
      <c r="V1028" s="1">
        <v>0</v>
      </c>
      <c r="W1028" s="1">
        <v>2.76</v>
      </c>
      <c r="X1028" s="1">
        <v>0.32</v>
      </c>
      <c r="Y1028" s="1">
        <v>1.03</v>
      </c>
      <c r="Z1028" s="1">
        <v>95.89</v>
      </c>
      <c r="AA1028" s="1">
        <v>1028</v>
      </c>
      <c r="AB1028" s="1">
        <v>902793.27</v>
      </c>
      <c r="AC1028" s="1">
        <v>0</v>
      </c>
      <c r="AD1028" s="1">
        <v>86569</v>
      </c>
      <c r="AE1028" s="1">
        <v>0</v>
      </c>
      <c r="AF1028" s="1">
        <v>7.4</v>
      </c>
      <c r="AG1028" s="1">
        <v>0</v>
      </c>
      <c r="AH1028" s="1">
        <v>-3.99</v>
      </c>
      <c r="AI1028" s="1" t="s">
        <v>2784</v>
      </c>
      <c r="AJ1028" s="1" t="s">
        <v>3546</v>
      </c>
    </row>
    <row r="1029" spans="1:36" x14ac:dyDescent="0.25">
      <c r="A1029" s="2" t="s">
        <v>1023</v>
      </c>
      <c r="B1029" s="3" t="s">
        <v>5849</v>
      </c>
      <c r="C1029" s="3">
        <v>18.79</v>
      </c>
      <c r="D1029" s="3">
        <v>1.04</v>
      </c>
      <c r="E1029" s="3">
        <v>0.63</v>
      </c>
      <c r="F1029" s="1">
        <f>IF(INDEX(董監!D:D,H1029)=0,INDEX(董監!C:C,H1029),INDEX(董監!D:D,H1029))</f>
        <v>32.94</v>
      </c>
      <c r="G1029" s="1">
        <f t="shared" si="60"/>
        <v>46.600000000000009</v>
      </c>
      <c r="H1029" s="1">
        <f>MATCH(持股比率!A1029,董監!A:A,0)</f>
        <v>1029</v>
      </c>
      <c r="I1029" s="3">
        <v>32585008.100000001</v>
      </c>
      <c r="J1029" s="3">
        <v>-7796</v>
      </c>
      <c r="K1029" s="28">
        <f t="shared" si="61"/>
        <v>1518461</v>
      </c>
      <c r="L1029" s="27">
        <f t="shared" si="62"/>
        <v>-0.5</v>
      </c>
      <c r="M1029" s="3">
        <v>64.25</v>
      </c>
      <c r="N1029" s="29">
        <f t="shared" si="63"/>
        <v>-5.0089300000000003</v>
      </c>
      <c r="O1029" s="3">
        <v>-2.12</v>
      </c>
      <c r="P1029" s="3" t="str">
        <f ca="1">IF(COUNTIF(股期對照!A:A,持股比率!B1029)=2,B1029&amp;"-m",IF(COUNTIF(股期對照!A:A,持股比率!B1029)=1,B1029&amp;"-F",B1029))</f>
        <v>遠傳-F</v>
      </c>
      <c r="Q1029" s="3" t="s">
        <v>4780</v>
      </c>
      <c r="T1029" s="1" t="s">
        <v>1023</v>
      </c>
      <c r="U1029" s="1" t="s">
        <v>2785</v>
      </c>
      <c r="V1029" s="1">
        <v>18.79</v>
      </c>
      <c r="W1029" s="1">
        <v>1.04</v>
      </c>
      <c r="X1029" s="1">
        <v>0.63</v>
      </c>
      <c r="Y1029" s="1">
        <v>32.94</v>
      </c>
      <c r="Z1029" s="1">
        <v>46.600000000000009</v>
      </c>
      <c r="AA1029" s="1">
        <v>1029</v>
      </c>
      <c r="AB1029" s="1">
        <v>32585008.100000001</v>
      </c>
      <c r="AC1029" s="1">
        <v>-7796</v>
      </c>
      <c r="AD1029" s="1">
        <v>1518461</v>
      </c>
      <c r="AE1029" s="1">
        <v>-0.5</v>
      </c>
      <c r="AF1029" s="1">
        <v>64.25</v>
      </c>
      <c r="AG1029" s="1">
        <v>-5.0089300000000003</v>
      </c>
      <c r="AH1029" s="1">
        <v>-2.12</v>
      </c>
      <c r="AI1029" s="1" t="s">
        <v>4447</v>
      </c>
      <c r="AJ1029" s="1" t="s">
        <v>3567</v>
      </c>
    </row>
    <row r="1030" spans="1:36" x14ac:dyDescent="0.25">
      <c r="A1030" s="2" t="s">
        <v>1024</v>
      </c>
      <c r="B1030" s="3" t="s">
        <v>5850</v>
      </c>
      <c r="C1030" s="3">
        <v>18.399999999999999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</v>
      </c>
      <c r="H1030" s="1">
        <f>MATCH(持股比率!A1030,董監!A:A,0)</f>
        <v>1030</v>
      </c>
      <c r="I1030" s="3">
        <v>326402.65000000002</v>
      </c>
      <c r="J1030" s="3">
        <v>11</v>
      </c>
      <c r="K1030" s="28">
        <f t="shared" si="61"/>
        <v>18471</v>
      </c>
      <c r="L1030" s="27">
        <f t="shared" si="62"/>
        <v>0.1</v>
      </c>
      <c r="M1030" s="3">
        <v>53.53</v>
      </c>
      <c r="N1030" s="29">
        <f t="shared" si="63"/>
        <v>5.8883000000000008E-3</v>
      </c>
      <c r="O1030" s="3">
        <v>-2.57</v>
      </c>
      <c r="P1030" s="3" t="str">
        <f ca="1">IF(COUNTIF(股期對照!A:A,持股比率!B1030)=2,B1030&amp;"-m",IF(COUNTIF(股期對照!A:A,持股比率!B1030)=1,B1030&amp;"-F",B1030))</f>
        <v>台聯電</v>
      </c>
      <c r="Q1030" s="3" t="s">
        <v>4753</v>
      </c>
      <c r="T1030" s="1" t="s">
        <v>1024</v>
      </c>
      <c r="U1030" s="1" t="s">
        <v>2786</v>
      </c>
      <c r="V1030" s="1">
        <v>18.399999999999999</v>
      </c>
      <c r="W1030" s="1">
        <v>0</v>
      </c>
      <c r="X1030" s="1">
        <v>7.0000000000000007E-2</v>
      </c>
      <c r="Y1030" s="1">
        <v>24.94</v>
      </c>
      <c r="Z1030" s="1">
        <v>56.59</v>
      </c>
      <c r="AA1030" s="1">
        <v>1030</v>
      </c>
      <c r="AB1030" s="1">
        <v>326402.65000000002</v>
      </c>
      <c r="AC1030" s="1">
        <v>11</v>
      </c>
      <c r="AD1030" s="1">
        <v>18471</v>
      </c>
      <c r="AE1030" s="1">
        <v>0.1</v>
      </c>
      <c r="AF1030" s="1">
        <v>53.53</v>
      </c>
      <c r="AG1030" s="1">
        <v>5.8883000000000008E-3</v>
      </c>
      <c r="AH1030" s="1">
        <v>-2.57</v>
      </c>
      <c r="AI1030" s="1" t="s">
        <v>2786</v>
      </c>
      <c r="AJ1030" s="1" t="s">
        <v>3546</v>
      </c>
    </row>
    <row r="1031" spans="1:36" x14ac:dyDescent="0.25">
      <c r="A1031" s="2" t="s">
        <v>1025</v>
      </c>
      <c r="B1031" s="3" t="s">
        <v>5851</v>
      </c>
      <c r="C1031" s="3">
        <v>9.7899999999999991</v>
      </c>
      <c r="D1031" s="3">
        <v>0</v>
      </c>
      <c r="E1031" s="3">
        <v>0.3</v>
      </c>
      <c r="F1031" s="1">
        <f>IF(INDEX(董監!D:D,H1031)=0,INDEX(董監!C:C,H1031),INDEX(董監!D:D,H1031))</f>
        <v>4.21</v>
      </c>
      <c r="G1031" s="1">
        <f t="shared" ref="G1031:G1094" si="64">100-SUM(C1031:F1031)</f>
        <v>85.7</v>
      </c>
      <c r="H1031" s="1">
        <f>MATCH(持股比率!A1031,董監!A:A,0)</f>
        <v>1031</v>
      </c>
      <c r="I1031" s="3">
        <v>3575904.96</v>
      </c>
      <c r="J1031" s="3">
        <v>-80</v>
      </c>
      <c r="K1031" s="28">
        <f t="shared" ref="K1031:K1094" si="65">ROUND((I1031/10)*(G1031/100),0)</f>
        <v>306455</v>
      </c>
      <c r="L1031" s="27">
        <f t="shared" ref="L1031:L1094" si="66">ROUND(J1031/K1031*100,1)</f>
        <v>0</v>
      </c>
      <c r="M1031" s="3">
        <v>28.51</v>
      </c>
      <c r="N1031" s="29">
        <f t="shared" ref="N1031:N1094" si="67">M1031*J1031/100000</f>
        <v>-2.2808000000000002E-2</v>
      </c>
      <c r="O1031" s="3">
        <v>-2.93</v>
      </c>
      <c r="P1031" s="3" t="str">
        <f ca="1">IF(COUNTIF(股期對照!A:A,持股比率!B1031)=2,B1031&amp;"-m",IF(COUNTIF(股期對照!A:A,持股比率!B1031)=1,B1031&amp;"-F",B1031))</f>
        <v>正文</v>
      </c>
      <c r="Q1031" s="3" t="s">
        <v>4754</v>
      </c>
      <c r="T1031" s="1" t="s">
        <v>1025</v>
      </c>
      <c r="U1031" s="1" t="s">
        <v>2787</v>
      </c>
      <c r="V1031" s="1">
        <v>9.7899999999999991</v>
      </c>
      <c r="W1031" s="1">
        <v>0</v>
      </c>
      <c r="X1031" s="1">
        <v>0.3</v>
      </c>
      <c r="Y1031" s="1">
        <v>4.21</v>
      </c>
      <c r="Z1031" s="1">
        <v>85.7</v>
      </c>
      <c r="AA1031" s="1">
        <v>1031</v>
      </c>
      <c r="AB1031" s="1">
        <v>3575904.96</v>
      </c>
      <c r="AC1031" s="1">
        <v>-80</v>
      </c>
      <c r="AD1031" s="1">
        <v>306455</v>
      </c>
      <c r="AE1031" s="1">
        <v>0</v>
      </c>
      <c r="AF1031" s="1">
        <v>28.51</v>
      </c>
      <c r="AG1031" s="1">
        <v>-2.2808000000000002E-2</v>
      </c>
      <c r="AH1031" s="1">
        <v>-2.93</v>
      </c>
      <c r="AI1031" s="1" t="s">
        <v>2787</v>
      </c>
      <c r="AJ1031" s="1" t="s">
        <v>3551</v>
      </c>
    </row>
    <row r="1032" spans="1:36" x14ac:dyDescent="0.25">
      <c r="A1032" s="2" t="s">
        <v>1026</v>
      </c>
      <c r="B1032" s="3" t="s">
        <v>5852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91.83</v>
      </c>
      <c r="H1032" s="1">
        <f>MATCH(持股比率!A1032,董監!A:A,0)</f>
        <v>1032</v>
      </c>
      <c r="I1032" s="3">
        <v>1181457.78</v>
      </c>
      <c r="J1032" s="3">
        <v>18</v>
      </c>
      <c r="K1032" s="28">
        <f t="shared" si="65"/>
        <v>108493</v>
      </c>
      <c r="L1032" s="27">
        <f t="shared" si="66"/>
        <v>0</v>
      </c>
      <c r="M1032" s="3">
        <v>24.06</v>
      </c>
      <c r="N1032" s="29">
        <f t="shared" si="67"/>
        <v>4.3308000000000001E-3</v>
      </c>
      <c r="O1032" s="3">
        <v>-2.59</v>
      </c>
      <c r="P1032" s="3" t="str">
        <f ca="1">IF(COUNTIF(股期對照!A:A,持股比率!B1032)=2,B1032&amp;"-m",IF(COUNTIF(股期對照!A:A,持股比率!B1032)=1,B1032&amp;"-F",B1032))</f>
        <v>富宇</v>
      </c>
      <c r="Q1032" s="3" t="s">
        <v>4774</v>
      </c>
      <c r="T1032" s="1" t="s">
        <v>1026</v>
      </c>
      <c r="U1032" s="1" t="s">
        <v>2788</v>
      </c>
      <c r="V1032" s="1">
        <v>0.13</v>
      </c>
      <c r="W1032" s="1">
        <v>0</v>
      </c>
      <c r="X1032" s="1">
        <v>0</v>
      </c>
      <c r="Y1032" s="1">
        <v>8.0399999999999991</v>
      </c>
      <c r="Z1032" s="1">
        <v>91.83</v>
      </c>
      <c r="AA1032" s="1">
        <v>1032</v>
      </c>
      <c r="AB1032" s="1">
        <v>1181457.78</v>
      </c>
      <c r="AC1032" s="1">
        <v>18</v>
      </c>
      <c r="AD1032" s="1">
        <v>108493</v>
      </c>
      <c r="AE1032" s="1">
        <v>0</v>
      </c>
      <c r="AF1032" s="1">
        <v>24.06</v>
      </c>
      <c r="AG1032" s="1">
        <v>4.3308000000000001E-3</v>
      </c>
      <c r="AH1032" s="1">
        <v>-2.59</v>
      </c>
      <c r="AI1032" s="1" t="s">
        <v>2788</v>
      </c>
      <c r="AJ1032" s="1" t="s">
        <v>3519</v>
      </c>
    </row>
    <row r="1033" spans="1:36" x14ac:dyDescent="0.25">
      <c r="A1033" s="2" t="s">
        <v>1027</v>
      </c>
      <c r="B1033" s="3" t="s">
        <v>5853</v>
      </c>
      <c r="C1033" s="3">
        <v>2.62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83.66</v>
      </c>
      <c r="H1033" s="1">
        <f>MATCH(持股比率!A1033,董監!A:A,0)</f>
        <v>1033</v>
      </c>
      <c r="I1033" s="3">
        <v>782169.07</v>
      </c>
      <c r="J1033" s="3">
        <v>485</v>
      </c>
      <c r="K1033" s="28">
        <f t="shared" si="65"/>
        <v>65436</v>
      </c>
      <c r="L1033" s="27">
        <f t="shared" si="66"/>
        <v>0.7</v>
      </c>
      <c r="M1033" s="3">
        <v>28.14</v>
      </c>
      <c r="N1033" s="29">
        <f t="shared" si="67"/>
        <v>0.13647899999999999</v>
      </c>
      <c r="O1033" s="3">
        <v>-6.4</v>
      </c>
      <c r="P1033" s="3" t="str">
        <f ca="1">IF(COUNTIF(股期對照!A:A,持股比率!B1033)=2,B1033&amp;"-m",IF(COUNTIF(股期對照!A:A,持股比率!B1033)=1,B1033&amp;"-F",B1033))</f>
        <v>前鼎</v>
      </c>
      <c r="Q1033" s="3" t="s">
        <v>4753</v>
      </c>
      <c r="T1033" s="1" t="s">
        <v>1027</v>
      </c>
      <c r="U1033" s="1" t="s">
        <v>2789</v>
      </c>
      <c r="V1033" s="1">
        <v>2.62</v>
      </c>
      <c r="W1033" s="1">
        <v>0</v>
      </c>
      <c r="X1033" s="1">
        <v>0.2</v>
      </c>
      <c r="Y1033" s="1">
        <v>13.52</v>
      </c>
      <c r="Z1033" s="1">
        <v>83.66</v>
      </c>
      <c r="AA1033" s="1">
        <v>1033</v>
      </c>
      <c r="AB1033" s="1">
        <v>782169.07</v>
      </c>
      <c r="AC1033" s="1">
        <v>485</v>
      </c>
      <c r="AD1033" s="1">
        <v>65436</v>
      </c>
      <c r="AE1033" s="1">
        <v>0.7</v>
      </c>
      <c r="AF1033" s="1">
        <v>28.14</v>
      </c>
      <c r="AG1033" s="1">
        <v>0.13647899999999999</v>
      </c>
      <c r="AH1033" s="1">
        <v>-6.4</v>
      </c>
      <c r="AI1033" s="1" t="s">
        <v>2789</v>
      </c>
      <c r="AJ1033" s="1" t="s">
        <v>3546</v>
      </c>
    </row>
    <row r="1034" spans="1:36" x14ac:dyDescent="0.25">
      <c r="A1034" s="2" t="s">
        <v>1028</v>
      </c>
      <c r="B1034" s="3" t="s">
        <v>5854</v>
      </c>
      <c r="C1034" s="3">
        <v>5.14</v>
      </c>
      <c r="D1034" s="3">
        <v>0</v>
      </c>
      <c r="E1034" s="3">
        <v>0.28999999999999998</v>
      </c>
      <c r="F1034" s="1">
        <f>IF(INDEX(董監!D:D,H1034)=0,INDEX(董監!C:C,H1034),INDEX(董監!D:D,H1034))</f>
        <v>12.19</v>
      </c>
      <c r="G1034" s="1">
        <f t="shared" si="64"/>
        <v>82.38</v>
      </c>
      <c r="H1034" s="1">
        <f>MATCH(持股比率!A1034,董監!A:A,0)</f>
        <v>1034</v>
      </c>
      <c r="I1034" s="3">
        <v>933568.64</v>
      </c>
      <c r="J1034" s="3">
        <v>2250</v>
      </c>
      <c r="K1034" s="28">
        <f t="shared" si="65"/>
        <v>76907</v>
      </c>
      <c r="L1034" s="27">
        <f t="shared" si="66"/>
        <v>2.9</v>
      </c>
      <c r="M1034" s="3">
        <v>23.7</v>
      </c>
      <c r="N1034" s="29">
        <f t="shared" si="67"/>
        <v>0.53325</v>
      </c>
      <c r="O1034" s="3">
        <v>2.79</v>
      </c>
      <c r="P1034" s="3" t="str">
        <f ca="1">IF(COUNTIF(股期對照!A:A,持股比率!B1034)=2,B1034&amp;"-m",IF(COUNTIF(股期對照!A:A,持股比率!B1034)=1,B1034&amp;"-F",B1034))</f>
        <v>新復興</v>
      </c>
      <c r="Q1034" s="3" t="s">
        <v>4752</v>
      </c>
      <c r="T1034" s="1" t="s">
        <v>1028</v>
      </c>
      <c r="U1034" s="1" t="s">
        <v>2790</v>
      </c>
      <c r="V1034" s="1">
        <v>5.14</v>
      </c>
      <c r="W1034" s="1">
        <v>0</v>
      </c>
      <c r="X1034" s="1">
        <v>0.28999999999999998</v>
      </c>
      <c r="Y1034" s="1">
        <v>12.19</v>
      </c>
      <c r="Z1034" s="1">
        <v>82.38</v>
      </c>
      <c r="AA1034" s="1">
        <v>1034</v>
      </c>
      <c r="AB1034" s="1">
        <v>933568.64</v>
      </c>
      <c r="AC1034" s="1">
        <v>2250</v>
      </c>
      <c r="AD1034" s="1">
        <v>76907</v>
      </c>
      <c r="AE1034" s="1">
        <v>2.9</v>
      </c>
      <c r="AF1034" s="1">
        <v>23.7</v>
      </c>
      <c r="AG1034" s="1">
        <v>0.53325</v>
      </c>
      <c r="AH1034" s="1">
        <v>2.79</v>
      </c>
      <c r="AI1034" s="1" t="s">
        <v>2790</v>
      </c>
      <c r="AJ1034" s="1" t="s">
        <v>3545</v>
      </c>
    </row>
    <row r="1035" spans="1:36" x14ac:dyDescent="0.25">
      <c r="A1035" s="2" t="s">
        <v>1029</v>
      </c>
      <c r="B1035" s="3" t="s">
        <v>5855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3">
        <v>0</v>
      </c>
      <c r="K1035" s="28">
        <f t="shared" si="65"/>
        <v>41767</v>
      </c>
      <c r="L1035" s="27">
        <f t="shared" si="66"/>
        <v>0</v>
      </c>
      <c r="M1035" s="3">
        <v>26.27</v>
      </c>
      <c r="N1035" s="29">
        <f t="shared" si="67"/>
        <v>0</v>
      </c>
      <c r="O1035" s="3">
        <v>-5.15</v>
      </c>
      <c r="P1035" s="3" t="str">
        <f ca="1">IF(COUNTIF(股期對照!A:A,持股比率!B1035)=2,B1035&amp;"-m",IF(COUNTIF(股期對照!A:A,持股比率!B1035)=1,B1035&amp;"-F",B1035))</f>
        <v>德英</v>
      </c>
      <c r="Q1035" s="3" t="s">
        <v>6565</v>
      </c>
      <c r="T1035" s="1" t="s">
        <v>1029</v>
      </c>
      <c r="U1035" s="1" t="s">
        <v>2791</v>
      </c>
      <c r="V1035" s="1">
        <v>0</v>
      </c>
      <c r="W1035" s="1">
        <v>0</v>
      </c>
      <c r="X1035" s="1">
        <v>0.02</v>
      </c>
      <c r="Y1035" s="1">
        <v>24.94</v>
      </c>
      <c r="Z1035" s="1">
        <v>75.039999999999992</v>
      </c>
      <c r="AA1035" s="1">
        <v>1035</v>
      </c>
      <c r="AB1035" s="1">
        <v>556600</v>
      </c>
      <c r="AC1035" s="1">
        <v>0</v>
      </c>
      <c r="AD1035" s="1">
        <v>41767</v>
      </c>
      <c r="AE1035" s="1">
        <v>0</v>
      </c>
      <c r="AF1035" s="1">
        <v>26.27</v>
      </c>
      <c r="AG1035" s="1">
        <v>0</v>
      </c>
      <c r="AH1035" s="1">
        <v>-5.15</v>
      </c>
      <c r="AI1035" s="1" t="s">
        <v>2791</v>
      </c>
      <c r="AJ1035" s="1" t="s">
        <v>3527</v>
      </c>
    </row>
    <row r="1036" spans="1:36" x14ac:dyDescent="0.25">
      <c r="A1036" s="2" t="s">
        <v>1030</v>
      </c>
      <c r="B1036" s="3" t="s">
        <v>5856</v>
      </c>
      <c r="C1036" s="3">
        <v>33.79</v>
      </c>
      <c r="D1036" s="3">
        <v>0</v>
      </c>
      <c r="E1036" s="3">
        <v>0.44</v>
      </c>
      <c r="F1036" s="1">
        <f>IF(INDEX(董監!D:D,H1036)=0,INDEX(董監!C:C,H1036),INDEX(董監!D:D,H1036))</f>
        <v>35.65</v>
      </c>
      <c r="G1036" s="1">
        <f t="shared" si="64"/>
        <v>30.120000000000005</v>
      </c>
      <c r="H1036" s="1">
        <f>MATCH(持股比率!A1036,董監!A:A,0)</f>
        <v>1036</v>
      </c>
      <c r="I1036" s="3">
        <v>543769.80000000005</v>
      </c>
      <c r="J1036" s="3">
        <v>187</v>
      </c>
      <c r="K1036" s="28">
        <f t="shared" si="65"/>
        <v>16378</v>
      </c>
      <c r="L1036" s="27">
        <f t="shared" si="66"/>
        <v>1.1000000000000001</v>
      </c>
      <c r="M1036" s="3">
        <v>171.31</v>
      </c>
      <c r="N1036" s="29">
        <f t="shared" si="67"/>
        <v>0.32034970000000001</v>
      </c>
      <c r="O1036" s="3">
        <v>-1.63</v>
      </c>
      <c r="P1036" s="3" t="str">
        <f ca="1">IF(COUNTIF(股期對照!A:A,持股比率!B1036)=2,B1036&amp;"-m",IF(COUNTIF(股期對照!A:A,持股比率!B1036)=1,B1036&amp;"-F",B1036))</f>
        <v>聯德控股-KY</v>
      </c>
      <c r="Q1036" s="3" t="s">
        <v>6720</v>
      </c>
      <c r="T1036" s="1" t="s">
        <v>1030</v>
      </c>
      <c r="U1036" s="1" t="s">
        <v>2792</v>
      </c>
      <c r="V1036" s="1">
        <v>33.79</v>
      </c>
      <c r="W1036" s="1">
        <v>0</v>
      </c>
      <c r="X1036" s="1">
        <v>0.44</v>
      </c>
      <c r="Y1036" s="1">
        <v>35.65</v>
      </c>
      <c r="Z1036" s="1">
        <v>30.120000000000005</v>
      </c>
      <c r="AA1036" s="1">
        <v>1036</v>
      </c>
      <c r="AB1036" s="1">
        <v>543769.80000000005</v>
      </c>
      <c r="AC1036" s="1">
        <v>187</v>
      </c>
      <c r="AD1036" s="1">
        <v>16378</v>
      </c>
      <c r="AE1036" s="1">
        <v>1.1000000000000001</v>
      </c>
      <c r="AF1036" s="1">
        <v>171.31</v>
      </c>
      <c r="AG1036" s="1">
        <v>0.32034970000000001</v>
      </c>
      <c r="AH1036" s="1">
        <v>-1.63</v>
      </c>
      <c r="AI1036" s="1" t="s">
        <v>2792</v>
      </c>
      <c r="AJ1036" s="1" t="s">
        <v>3525</v>
      </c>
    </row>
    <row r="1037" spans="1:36" x14ac:dyDescent="0.25">
      <c r="A1037" s="2" t="s">
        <v>1031</v>
      </c>
      <c r="B1037" s="3" t="s">
        <v>5857</v>
      </c>
      <c r="C1037" s="3">
        <v>59.35</v>
      </c>
      <c r="D1037" s="3">
        <v>0.25</v>
      </c>
      <c r="E1037" s="3">
        <v>0.21</v>
      </c>
      <c r="F1037" s="1">
        <f>IF(INDEX(董監!D:D,H1037)=0,INDEX(董監!C:C,H1037),INDEX(董監!D:D,H1037))</f>
        <v>4.0199999999999996</v>
      </c>
      <c r="G1037" s="1">
        <f t="shared" si="64"/>
        <v>36.17</v>
      </c>
      <c r="H1037" s="1">
        <f>MATCH(持股比率!A1037,董監!A:A,0)</f>
        <v>1037</v>
      </c>
      <c r="I1037" s="3">
        <v>4516243.24</v>
      </c>
      <c r="J1037" s="3">
        <v>-1457</v>
      </c>
      <c r="K1037" s="28">
        <f t="shared" si="65"/>
        <v>163353</v>
      </c>
      <c r="L1037" s="27">
        <f t="shared" si="66"/>
        <v>-0.9</v>
      </c>
      <c r="M1037" s="3">
        <v>51.49</v>
      </c>
      <c r="N1037" s="29">
        <f t="shared" si="67"/>
        <v>-0.75020930000000008</v>
      </c>
      <c r="O1037" s="3">
        <v>-0.37</v>
      </c>
      <c r="P1037" s="3" t="str">
        <f ca="1">IF(COUNTIF(股期對照!A:A,持股比率!B1037)=2,B1037&amp;"-m",IF(COUNTIF(股期對照!A:A,持股比率!B1037)=1,B1037&amp;"-F",B1037))</f>
        <v>致伸</v>
      </c>
      <c r="Q1037" s="3" t="s">
        <v>4534</v>
      </c>
      <c r="T1037" s="1" t="s">
        <v>1031</v>
      </c>
      <c r="U1037" s="1" t="s">
        <v>2793</v>
      </c>
      <c r="V1037" s="1">
        <v>59.35</v>
      </c>
      <c r="W1037" s="1">
        <v>0.25</v>
      </c>
      <c r="X1037" s="1">
        <v>0.21</v>
      </c>
      <c r="Y1037" s="1">
        <v>4.0199999999999996</v>
      </c>
      <c r="Z1037" s="1">
        <v>36.17</v>
      </c>
      <c r="AA1037" s="1">
        <v>1037</v>
      </c>
      <c r="AB1037" s="1">
        <v>4516243.24</v>
      </c>
      <c r="AC1037" s="1">
        <v>-1457</v>
      </c>
      <c r="AD1037" s="1">
        <v>163353</v>
      </c>
      <c r="AE1037" s="1">
        <v>-0.9</v>
      </c>
      <c r="AF1037" s="1">
        <v>51.49</v>
      </c>
      <c r="AG1037" s="1">
        <v>-0.75020930000000008</v>
      </c>
      <c r="AH1037" s="1">
        <v>-0.37</v>
      </c>
      <c r="AI1037" s="1" t="s">
        <v>2793</v>
      </c>
      <c r="AJ1037" s="1" t="s">
        <v>3572</v>
      </c>
    </row>
    <row r="1038" spans="1:36" x14ac:dyDescent="0.25">
      <c r="A1038" s="2" t="s">
        <v>1032</v>
      </c>
      <c r="B1038" s="3" t="s">
        <v>5858</v>
      </c>
      <c r="C1038" s="3">
        <v>1.0900000000000001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88.98</v>
      </c>
      <c r="H1038" s="1">
        <f>MATCH(持股比率!A1038,董監!A:A,0)</f>
        <v>1038</v>
      </c>
      <c r="I1038" s="3">
        <v>834515.68</v>
      </c>
      <c r="J1038" s="3">
        <v>26</v>
      </c>
      <c r="K1038" s="28">
        <f t="shared" si="65"/>
        <v>74255</v>
      </c>
      <c r="L1038" s="27">
        <f t="shared" si="66"/>
        <v>0</v>
      </c>
      <c r="M1038" s="3">
        <v>21.76</v>
      </c>
      <c r="N1038" s="29">
        <f t="shared" si="67"/>
        <v>5.6575999999999996E-3</v>
      </c>
      <c r="O1038" s="3">
        <v>-1.0900000000000001</v>
      </c>
      <c r="P1038" s="3" t="str">
        <f ca="1">IF(COUNTIF(股期對照!A:A,持股比率!B1038)=2,B1038&amp;"-m",IF(COUNTIF(股期對照!A:A,持股比率!B1038)=1,B1038&amp;"-F",B1038))</f>
        <v>事欣科</v>
      </c>
      <c r="Q1038" s="3" t="s">
        <v>4794</v>
      </c>
      <c r="T1038" s="1" t="s">
        <v>1032</v>
      </c>
      <c r="U1038" s="1" t="s">
        <v>2794</v>
      </c>
      <c r="V1038" s="1">
        <v>1.0900000000000001</v>
      </c>
      <c r="W1038" s="1">
        <v>0.01</v>
      </c>
      <c r="X1038" s="1">
        <v>0.01</v>
      </c>
      <c r="Y1038" s="1">
        <v>9.91</v>
      </c>
      <c r="Z1038" s="1">
        <v>88.98</v>
      </c>
      <c r="AA1038" s="1">
        <v>1038</v>
      </c>
      <c r="AB1038" s="1">
        <v>834515.68</v>
      </c>
      <c r="AC1038" s="1">
        <v>26</v>
      </c>
      <c r="AD1038" s="1">
        <v>74255</v>
      </c>
      <c r="AE1038" s="1">
        <v>0</v>
      </c>
      <c r="AF1038" s="1">
        <v>21.76</v>
      </c>
      <c r="AG1038" s="1">
        <v>5.6575999999999996E-3</v>
      </c>
      <c r="AH1038" s="1">
        <v>-1.0900000000000001</v>
      </c>
      <c r="AI1038" s="1" t="s">
        <v>2794</v>
      </c>
      <c r="AJ1038" s="1" t="s">
        <v>3563</v>
      </c>
    </row>
    <row r="1039" spans="1:36" x14ac:dyDescent="0.25">
      <c r="A1039" s="2" t="s">
        <v>1033</v>
      </c>
      <c r="B1039" s="3" t="s">
        <v>5859</v>
      </c>
      <c r="C1039" s="3">
        <v>4.16</v>
      </c>
      <c r="D1039" s="3">
        <v>0.82</v>
      </c>
      <c r="E1039" s="3">
        <v>0.87</v>
      </c>
      <c r="F1039" s="1">
        <f>IF(INDEX(董監!D:D,H1039)=0,INDEX(董監!C:C,H1039),INDEX(董監!D:D,H1039))</f>
        <v>54.9</v>
      </c>
      <c r="G1039" s="1">
        <f t="shared" si="64"/>
        <v>39.25</v>
      </c>
      <c r="H1039" s="1">
        <f>MATCH(持股比率!A1039,董監!A:A,0)</f>
        <v>1039</v>
      </c>
      <c r="I1039" s="3">
        <v>3883935.56</v>
      </c>
      <c r="J1039" s="3">
        <v>2168</v>
      </c>
      <c r="K1039" s="28">
        <f t="shared" si="65"/>
        <v>152444</v>
      </c>
      <c r="L1039" s="27">
        <f t="shared" si="66"/>
        <v>1.4</v>
      </c>
      <c r="M1039" s="3">
        <v>65.97</v>
      </c>
      <c r="N1039" s="29">
        <f t="shared" si="67"/>
        <v>1.4302295999999999</v>
      </c>
      <c r="O1039" s="3">
        <v>18.21</v>
      </c>
      <c r="P1039" s="3" t="str">
        <f ca="1">IF(COUNTIF(股期對照!A:A,持股比率!B1039)=2,B1039&amp;"-m",IF(COUNTIF(股期對照!A:A,持股比率!B1039)=1,B1039&amp;"-F",B1039))</f>
        <v>新唐</v>
      </c>
      <c r="Q1039" s="3" t="s">
        <v>4763</v>
      </c>
      <c r="T1039" s="1" t="s">
        <v>1033</v>
      </c>
      <c r="U1039" s="1" t="s">
        <v>2795</v>
      </c>
      <c r="V1039" s="1">
        <v>4.16</v>
      </c>
      <c r="W1039" s="1">
        <v>0.82</v>
      </c>
      <c r="X1039" s="1">
        <v>0.87</v>
      </c>
      <c r="Y1039" s="1">
        <v>54.9</v>
      </c>
      <c r="Z1039" s="1">
        <v>39.25</v>
      </c>
      <c r="AA1039" s="1">
        <v>1039</v>
      </c>
      <c r="AB1039" s="1">
        <v>3883935.56</v>
      </c>
      <c r="AC1039" s="1">
        <v>2168</v>
      </c>
      <c r="AD1039" s="1">
        <v>152444</v>
      </c>
      <c r="AE1039" s="1">
        <v>1.4</v>
      </c>
      <c r="AF1039" s="1">
        <v>65.97</v>
      </c>
      <c r="AG1039" s="1">
        <v>1.4302295999999999</v>
      </c>
      <c r="AH1039" s="1">
        <v>18.21</v>
      </c>
      <c r="AI1039" s="1" t="s">
        <v>2795</v>
      </c>
      <c r="AJ1039" s="1" t="s">
        <v>3560</v>
      </c>
    </row>
    <row r="1040" spans="1:36" x14ac:dyDescent="0.25">
      <c r="A1040" s="2" t="s">
        <v>1034</v>
      </c>
      <c r="B1040" s="3" t="s">
        <v>5860</v>
      </c>
      <c r="C1040" s="3">
        <v>32.68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59.88</v>
      </c>
      <c r="H1040" s="1">
        <f>MATCH(持股比率!A1040,董監!A:A,0)</f>
        <v>1040</v>
      </c>
      <c r="I1040" s="3">
        <v>371644.09</v>
      </c>
      <c r="J1040" s="3">
        <v>-19</v>
      </c>
      <c r="K1040" s="28">
        <f t="shared" si="65"/>
        <v>22254</v>
      </c>
      <c r="L1040" s="27">
        <f t="shared" si="66"/>
        <v>-0.1</v>
      </c>
      <c r="M1040" s="3">
        <v>14.36</v>
      </c>
      <c r="N1040" s="29">
        <f t="shared" si="67"/>
        <v>-2.7283999999999997E-3</v>
      </c>
      <c r="O1040" s="3">
        <v>-20.62</v>
      </c>
      <c r="P1040" s="3" t="str">
        <f ca="1">IF(COUNTIF(股期對照!A:A,持股比率!B1040)=2,B1040&amp;"-m",IF(COUNTIF(股期對照!A:A,持股比率!B1040)=1,B1040&amp;"-F",B1040))</f>
        <v>欣厚-KY</v>
      </c>
      <c r="Q1040" s="3" t="s">
        <v>4784</v>
      </c>
      <c r="T1040" s="1" t="s">
        <v>1034</v>
      </c>
      <c r="U1040" s="1" t="s">
        <v>2796</v>
      </c>
      <c r="V1040" s="1">
        <v>32.68</v>
      </c>
      <c r="W1040" s="1">
        <v>0</v>
      </c>
      <c r="X1040" s="1">
        <v>0</v>
      </c>
      <c r="Y1040" s="1">
        <v>7.44</v>
      </c>
      <c r="Z1040" s="1">
        <v>59.88</v>
      </c>
      <c r="AA1040" s="1">
        <v>1040</v>
      </c>
      <c r="AB1040" s="1">
        <v>371644.09</v>
      </c>
      <c r="AC1040" s="1">
        <v>-19</v>
      </c>
      <c r="AD1040" s="1">
        <v>22254</v>
      </c>
      <c r="AE1040" s="1">
        <v>-0.1</v>
      </c>
      <c r="AF1040" s="1">
        <v>14.36</v>
      </c>
      <c r="AG1040" s="1">
        <v>-2.7283999999999997E-3</v>
      </c>
      <c r="AH1040" s="1">
        <v>-20.62</v>
      </c>
      <c r="AI1040" s="1" t="s">
        <v>2796</v>
      </c>
      <c r="AJ1040" s="1" t="s">
        <v>3558</v>
      </c>
    </row>
    <row r="1041" spans="1:36" x14ac:dyDescent="0.25">
      <c r="A1041" s="2" t="s">
        <v>1035</v>
      </c>
      <c r="B1041" s="3" t="s">
        <v>5861</v>
      </c>
      <c r="C1041" s="3">
        <v>12.35</v>
      </c>
      <c r="D1041" s="3">
        <v>1.79</v>
      </c>
      <c r="E1041" s="3">
        <v>0.05</v>
      </c>
      <c r="F1041" s="1">
        <f>IF(INDEX(董監!D:D,H1041)=0,INDEX(董監!C:C,H1041),INDEX(董監!D:D,H1041))</f>
        <v>1.57</v>
      </c>
      <c r="G1041" s="1">
        <f t="shared" si="64"/>
        <v>84.24</v>
      </c>
      <c r="H1041" s="1">
        <f>MATCH(持股比率!A1041,董監!A:A,0)</f>
        <v>1041</v>
      </c>
      <c r="I1041" s="3">
        <v>1899379.88</v>
      </c>
      <c r="J1041" s="3">
        <v>2356</v>
      </c>
      <c r="K1041" s="28">
        <f t="shared" si="65"/>
        <v>160004</v>
      </c>
      <c r="L1041" s="27">
        <f t="shared" si="66"/>
        <v>1.5</v>
      </c>
      <c r="M1041" s="3">
        <v>52.08</v>
      </c>
      <c r="N1041" s="29">
        <f t="shared" si="67"/>
        <v>1.2270048</v>
      </c>
      <c r="O1041" s="3">
        <v>-9.14</v>
      </c>
      <c r="P1041" s="3" t="str">
        <f ca="1">IF(COUNTIF(股期對照!A:A,持股比率!B1041)=2,B1041&amp;"-m",IF(COUNTIF(股期對照!A:A,持股比率!B1041)=1,B1041&amp;"-F",B1041))</f>
        <v>泰鼎-KY</v>
      </c>
      <c r="Q1041" s="3" t="s">
        <v>4752</v>
      </c>
      <c r="T1041" s="1" t="s">
        <v>1035</v>
      </c>
      <c r="U1041" s="1" t="s">
        <v>2797</v>
      </c>
      <c r="V1041" s="1">
        <v>12.35</v>
      </c>
      <c r="W1041" s="1">
        <v>1.79</v>
      </c>
      <c r="X1041" s="1">
        <v>0.05</v>
      </c>
      <c r="Y1041" s="1">
        <v>1.57</v>
      </c>
      <c r="Z1041" s="1">
        <v>84.24</v>
      </c>
      <c r="AA1041" s="1">
        <v>1041</v>
      </c>
      <c r="AB1041" s="1">
        <v>1899379.88</v>
      </c>
      <c r="AC1041" s="1">
        <v>2356</v>
      </c>
      <c r="AD1041" s="1">
        <v>160004</v>
      </c>
      <c r="AE1041" s="1">
        <v>1.5</v>
      </c>
      <c r="AF1041" s="1">
        <v>52.08</v>
      </c>
      <c r="AG1041" s="1">
        <v>1.2270048</v>
      </c>
      <c r="AH1041" s="1">
        <v>-9.14</v>
      </c>
      <c r="AI1041" s="1" t="s">
        <v>2797</v>
      </c>
      <c r="AJ1041" s="1" t="s">
        <v>3545</v>
      </c>
    </row>
    <row r="1042" spans="1:36" x14ac:dyDescent="0.25">
      <c r="A1042" s="2" t="s">
        <v>1036</v>
      </c>
      <c r="B1042" s="3" t="s">
        <v>5862</v>
      </c>
      <c r="C1042" s="3">
        <v>10.029999999999999</v>
      </c>
      <c r="D1042" s="3">
        <v>7.0000000000000007E-2</v>
      </c>
      <c r="E1042" s="3">
        <v>0.09</v>
      </c>
      <c r="F1042" s="1">
        <f>IF(INDEX(董監!D:D,H1042)=0,INDEX(董監!C:C,H1042),INDEX(董監!D:D,H1042))</f>
        <v>44.4</v>
      </c>
      <c r="G1042" s="1">
        <f t="shared" si="64"/>
        <v>45.410000000000004</v>
      </c>
      <c r="H1042" s="1">
        <f>MATCH(持股比率!A1042,董監!A:A,0)</f>
        <v>1042</v>
      </c>
      <c r="I1042" s="3">
        <v>1343000</v>
      </c>
      <c r="J1042" s="3">
        <v>1131</v>
      </c>
      <c r="K1042" s="28">
        <f t="shared" si="65"/>
        <v>60986</v>
      </c>
      <c r="L1042" s="27">
        <f t="shared" si="66"/>
        <v>1.9</v>
      </c>
      <c r="M1042" s="3">
        <v>23.76</v>
      </c>
      <c r="N1042" s="29">
        <f t="shared" si="67"/>
        <v>0.26872560000000001</v>
      </c>
      <c r="O1042" s="3">
        <v>-3.85</v>
      </c>
      <c r="P1042" s="3" t="str">
        <f ca="1">IF(COUNTIF(股期對照!A:A,持股比率!B1042)=2,B1042&amp;"-m",IF(COUNTIF(股期對照!A:A,持股比率!B1042)=1,B1042&amp;"-F",B1042))</f>
        <v>燦星網</v>
      </c>
      <c r="Q1042" s="3" t="s">
        <v>6716</v>
      </c>
      <c r="T1042" s="1" t="s">
        <v>1036</v>
      </c>
      <c r="U1042" s="1" t="s">
        <v>2798</v>
      </c>
      <c r="V1042" s="1">
        <v>10.029999999999999</v>
      </c>
      <c r="W1042" s="1">
        <v>7.0000000000000007E-2</v>
      </c>
      <c r="X1042" s="1">
        <v>0.09</v>
      </c>
      <c r="Y1042" s="1">
        <v>44.4</v>
      </c>
      <c r="Z1042" s="1">
        <v>45.410000000000004</v>
      </c>
      <c r="AA1042" s="1">
        <v>1042</v>
      </c>
      <c r="AB1042" s="1">
        <v>1343000</v>
      </c>
      <c r="AC1042" s="1">
        <v>1131</v>
      </c>
      <c r="AD1042" s="1">
        <v>60986</v>
      </c>
      <c r="AE1042" s="1">
        <v>1.9</v>
      </c>
      <c r="AF1042" s="1">
        <v>23.76</v>
      </c>
      <c r="AG1042" s="1">
        <v>0.26872560000000001</v>
      </c>
      <c r="AH1042" s="1">
        <v>-3.85</v>
      </c>
      <c r="AI1042" s="1" t="s">
        <v>2798</v>
      </c>
      <c r="AJ1042" s="1" t="s">
        <v>3525</v>
      </c>
    </row>
    <row r="1043" spans="1:36" x14ac:dyDescent="0.25">
      <c r="A1043" s="2" t="s">
        <v>1037</v>
      </c>
      <c r="B1043" s="3" t="s">
        <v>5863</v>
      </c>
      <c r="C1043" s="3">
        <v>34.770000000000003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64"/>
        <v>33.759999999999991</v>
      </c>
      <c r="H1043" s="1">
        <f>MATCH(持股比率!A1043,董監!A:A,0)</f>
        <v>1043</v>
      </c>
      <c r="I1043" s="3">
        <v>629002.61</v>
      </c>
      <c r="J1043" s="3">
        <v>22</v>
      </c>
      <c r="K1043" s="28">
        <f t="shared" si="65"/>
        <v>21235</v>
      </c>
      <c r="L1043" s="27">
        <f t="shared" si="66"/>
        <v>0.1</v>
      </c>
      <c r="M1043" s="3">
        <v>19.25</v>
      </c>
      <c r="N1043" s="29">
        <f t="shared" si="67"/>
        <v>4.235E-3</v>
      </c>
      <c r="O1043" s="3">
        <v>-10.49</v>
      </c>
      <c r="P1043" s="3" t="str">
        <f ca="1">IF(COUNTIF(股期對照!A:A,持股比率!B1043)=2,B1043&amp;"-m",IF(COUNTIF(股期對照!A:A,持股比率!B1043)=1,B1043&amp;"-F",B1043))</f>
        <v>新盛力</v>
      </c>
      <c r="Q1043" s="3" t="s">
        <v>4575</v>
      </c>
      <c r="T1043" s="1" t="s">
        <v>1037</v>
      </c>
      <c r="U1043" s="1" t="s">
        <v>2799</v>
      </c>
      <c r="V1043" s="1">
        <v>34.770000000000003</v>
      </c>
      <c r="W1043" s="1">
        <v>0</v>
      </c>
      <c r="X1043" s="1">
        <v>0</v>
      </c>
      <c r="Y1043" s="1">
        <v>31.47</v>
      </c>
      <c r="Z1043" s="1">
        <v>33.759999999999991</v>
      </c>
      <c r="AA1043" s="1">
        <v>1043</v>
      </c>
      <c r="AB1043" s="1">
        <v>629002.61</v>
      </c>
      <c r="AC1043" s="1">
        <v>22</v>
      </c>
      <c r="AD1043" s="1">
        <v>21235</v>
      </c>
      <c r="AE1043" s="1">
        <v>0.1</v>
      </c>
      <c r="AF1043" s="1">
        <v>19.25</v>
      </c>
      <c r="AG1043" s="1">
        <v>4.235E-3</v>
      </c>
      <c r="AH1043" s="1">
        <v>-10.49</v>
      </c>
      <c r="AI1043" s="1" t="s">
        <v>2799</v>
      </c>
      <c r="AJ1043" s="1" t="s">
        <v>3521</v>
      </c>
    </row>
    <row r="1044" spans="1:36" x14ac:dyDescent="0.25">
      <c r="A1044" s="2" t="s">
        <v>1038</v>
      </c>
      <c r="B1044" s="3" t="s">
        <v>5864</v>
      </c>
      <c r="C1044" s="3">
        <v>6.67</v>
      </c>
      <c r="D1044" s="3">
        <v>0.16</v>
      </c>
      <c r="E1044" s="3">
        <v>0.44</v>
      </c>
      <c r="F1044" s="1">
        <f>IF(INDEX(董監!D:D,H1044)=0,INDEX(董監!C:C,H1044),INDEX(董監!D:D,H1044))</f>
        <v>52.12</v>
      </c>
      <c r="G1044" s="1">
        <f t="shared" si="64"/>
        <v>40.61</v>
      </c>
      <c r="H1044" s="1">
        <f>MATCH(持股比率!A1044,董監!A:A,0)</f>
        <v>1044</v>
      </c>
      <c r="I1044" s="3">
        <v>794576.75</v>
      </c>
      <c r="J1044" s="3">
        <v>53</v>
      </c>
      <c r="K1044" s="28">
        <f t="shared" si="65"/>
        <v>32268</v>
      </c>
      <c r="L1044" s="27">
        <f t="shared" si="66"/>
        <v>0.2</v>
      </c>
      <c r="M1044" s="3">
        <v>38.520000000000003</v>
      </c>
      <c r="N1044" s="29">
        <f t="shared" si="67"/>
        <v>2.0415600000000002E-2</v>
      </c>
      <c r="O1044" s="3">
        <v>1.62</v>
      </c>
      <c r="P1044" s="3" t="str">
        <f ca="1">IF(COUNTIF(股期對照!A:A,持股比率!B1044)=2,B1044&amp;"-m",IF(COUNTIF(股期對照!A:A,持股比率!B1044)=1,B1044&amp;"-F",B1044))</f>
        <v>友輝</v>
      </c>
      <c r="Q1044" s="3" t="s">
        <v>4785</v>
      </c>
      <c r="T1044" s="1" t="s">
        <v>1038</v>
      </c>
      <c r="U1044" s="1" t="s">
        <v>2800</v>
      </c>
      <c r="V1044" s="1">
        <v>6.67</v>
      </c>
      <c r="W1044" s="1">
        <v>0.16</v>
      </c>
      <c r="X1044" s="1">
        <v>0.44</v>
      </c>
      <c r="Y1044" s="1">
        <v>52.12</v>
      </c>
      <c r="Z1044" s="1">
        <v>40.61</v>
      </c>
      <c r="AA1044" s="1">
        <v>1044</v>
      </c>
      <c r="AB1044" s="1">
        <v>794576.75</v>
      </c>
      <c r="AC1044" s="1">
        <v>53</v>
      </c>
      <c r="AD1044" s="1">
        <v>32268</v>
      </c>
      <c r="AE1044" s="1">
        <v>0.2</v>
      </c>
      <c r="AF1044" s="1">
        <v>38.520000000000003</v>
      </c>
      <c r="AG1044" s="1">
        <v>2.0415600000000002E-2</v>
      </c>
      <c r="AH1044" s="1">
        <v>1.62</v>
      </c>
      <c r="AI1044" s="1" t="s">
        <v>2800</v>
      </c>
      <c r="AJ1044" s="1" t="s">
        <v>3579</v>
      </c>
    </row>
    <row r="1045" spans="1:36" x14ac:dyDescent="0.25">
      <c r="A1045" s="2" t="s">
        <v>1039</v>
      </c>
      <c r="B1045" s="3" t="s">
        <v>5865</v>
      </c>
      <c r="C1045" s="3">
        <v>0.55000000000000004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70.41</v>
      </c>
      <c r="H1045" s="1">
        <f>MATCH(持股比率!A1045,董監!A:A,0)</f>
        <v>1045</v>
      </c>
      <c r="I1045" s="3">
        <v>2000000</v>
      </c>
      <c r="J1045" s="3">
        <v>92</v>
      </c>
      <c r="K1045" s="28">
        <f t="shared" si="65"/>
        <v>140820</v>
      </c>
      <c r="L1045" s="27">
        <f t="shared" si="66"/>
        <v>0.1</v>
      </c>
      <c r="M1045" s="3">
        <v>22.87</v>
      </c>
      <c r="N1045" s="29">
        <f t="shared" si="67"/>
        <v>2.1040400000000001E-2</v>
      </c>
      <c r="O1045" s="3">
        <v>-7.21</v>
      </c>
      <c r="P1045" s="3" t="str">
        <f ca="1">IF(COUNTIF(股期對照!A:A,持股比率!B1045)=2,B1045&amp;"-m",IF(COUNTIF(股期對照!A:A,持股比率!B1045)=1,B1045&amp;"-F",B1045))</f>
        <v>太極</v>
      </c>
      <c r="Q1045" s="3" t="s">
        <v>4766</v>
      </c>
      <c r="T1045" s="1" t="s">
        <v>1039</v>
      </c>
      <c r="U1045" s="1" t="s">
        <v>2801</v>
      </c>
      <c r="V1045" s="1">
        <v>0.55000000000000004</v>
      </c>
      <c r="W1045" s="1">
        <v>0</v>
      </c>
      <c r="X1045" s="1">
        <v>0.21</v>
      </c>
      <c r="Y1045" s="1">
        <v>28.83</v>
      </c>
      <c r="Z1045" s="1">
        <v>70.41</v>
      </c>
      <c r="AA1045" s="1">
        <v>1045</v>
      </c>
      <c r="AB1045" s="1">
        <v>2000000</v>
      </c>
      <c r="AC1045" s="1">
        <v>92</v>
      </c>
      <c r="AD1045" s="1">
        <v>140820</v>
      </c>
      <c r="AE1045" s="1">
        <v>0.1</v>
      </c>
      <c r="AF1045" s="1">
        <v>22.87</v>
      </c>
      <c r="AG1045" s="1">
        <v>2.1040400000000001E-2</v>
      </c>
      <c r="AH1045" s="1">
        <v>-7.21</v>
      </c>
      <c r="AI1045" s="1" t="s">
        <v>2801</v>
      </c>
      <c r="AJ1045" s="1" t="s">
        <v>3564</v>
      </c>
    </row>
    <row r="1046" spans="1:36" x14ac:dyDescent="0.25">
      <c r="A1046" s="2" t="s">
        <v>1040</v>
      </c>
      <c r="B1046" s="3" t="s">
        <v>5866</v>
      </c>
      <c r="C1046" s="3">
        <v>25.58</v>
      </c>
      <c r="D1046" s="3">
        <v>1.93</v>
      </c>
      <c r="E1046" s="3">
        <v>0.44</v>
      </c>
      <c r="F1046" s="1">
        <f>IF(INDEX(董監!D:D,H1046)=0,INDEX(董監!C:C,H1046),INDEX(董監!D:D,H1046))</f>
        <v>17.88</v>
      </c>
      <c r="G1046" s="1">
        <f t="shared" si="64"/>
        <v>54.17</v>
      </c>
      <c r="H1046" s="1">
        <f>MATCH(持股比率!A1046,董監!A:A,0)</f>
        <v>1046</v>
      </c>
      <c r="I1046" s="3">
        <v>1309370.9099999999</v>
      </c>
      <c r="J1046" s="3">
        <v>616</v>
      </c>
      <c r="K1046" s="28">
        <f t="shared" si="65"/>
        <v>70929</v>
      </c>
      <c r="L1046" s="27">
        <f t="shared" si="66"/>
        <v>0.9</v>
      </c>
      <c r="M1046" s="3">
        <v>88.91</v>
      </c>
      <c r="N1046" s="29">
        <f t="shared" si="67"/>
        <v>0.54768559999999999</v>
      </c>
      <c r="O1046" s="3">
        <v>-1.08</v>
      </c>
      <c r="P1046" s="3" t="str">
        <f ca="1">IF(COUNTIF(股期對照!A:A,持股比率!B1046)=2,B1046&amp;"-m",IF(COUNTIF(股期對照!A:A,持股比率!B1046)=1,B1046&amp;"-F",B1046))</f>
        <v>茂林-KY</v>
      </c>
      <c r="Q1046" s="3" t="s">
        <v>4785</v>
      </c>
      <c r="T1046" s="1" t="s">
        <v>1040</v>
      </c>
      <c r="U1046" s="1" t="s">
        <v>2802</v>
      </c>
      <c r="V1046" s="1">
        <v>25.58</v>
      </c>
      <c r="W1046" s="1">
        <v>1.93</v>
      </c>
      <c r="X1046" s="1">
        <v>0.44</v>
      </c>
      <c r="Y1046" s="1">
        <v>17.88</v>
      </c>
      <c r="Z1046" s="1">
        <v>54.17</v>
      </c>
      <c r="AA1046" s="1">
        <v>1046</v>
      </c>
      <c r="AB1046" s="1">
        <v>1309370.9099999999</v>
      </c>
      <c r="AC1046" s="1">
        <v>616</v>
      </c>
      <c r="AD1046" s="1">
        <v>70929</v>
      </c>
      <c r="AE1046" s="1">
        <v>0.9</v>
      </c>
      <c r="AF1046" s="1">
        <v>88.91</v>
      </c>
      <c r="AG1046" s="1">
        <v>0.54768559999999999</v>
      </c>
      <c r="AH1046" s="1">
        <v>-1.08</v>
      </c>
      <c r="AI1046" s="1" t="s">
        <v>2802</v>
      </c>
      <c r="AJ1046" s="1" t="s">
        <v>3579</v>
      </c>
    </row>
    <row r="1047" spans="1:36" x14ac:dyDescent="0.25">
      <c r="A1047" s="2" t="s">
        <v>1041</v>
      </c>
      <c r="B1047" s="3" t="s">
        <v>5867</v>
      </c>
      <c r="C1047" s="3">
        <v>28.44</v>
      </c>
      <c r="D1047" s="3">
        <v>2.04</v>
      </c>
      <c r="E1047" s="3">
        <v>1.76</v>
      </c>
      <c r="F1047" s="1">
        <f>IF(INDEX(董監!D:D,H1047)=0,INDEX(董監!C:C,H1047),INDEX(董監!D:D,H1047))</f>
        <v>3.9</v>
      </c>
      <c r="G1047" s="1">
        <f t="shared" si="64"/>
        <v>63.86</v>
      </c>
      <c r="H1047" s="1">
        <f>MATCH(持股比率!A1047,董監!A:A,0)</f>
        <v>1047</v>
      </c>
      <c r="I1047" s="3">
        <v>26628736.559999999</v>
      </c>
      <c r="J1047" s="3">
        <v>31314</v>
      </c>
      <c r="K1047" s="28">
        <f t="shared" si="65"/>
        <v>1700511</v>
      </c>
      <c r="L1047" s="27">
        <f t="shared" si="66"/>
        <v>1.8</v>
      </c>
      <c r="M1047" s="3">
        <v>71.680000000000007</v>
      </c>
      <c r="N1047" s="29">
        <f t="shared" si="67"/>
        <v>22.4458752</v>
      </c>
      <c r="O1047" s="3">
        <v>5.63</v>
      </c>
      <c r="P1047" s="3" t="str">
        <f ca="1">IF(COUNTIF(股期對照!A:A,持股比率!B1047)=2,B1047&amp;"-m",IF(COUNTIF(股期對照!A:A,持股比率!B1047)=1,B1047&amp;"-F",B1047))</f>
        <v>和碩-F</v>
      </c>
      <c r="Q1047" s="3" t="s">
        <v>6589</v>
      </c>
      <c r="T1047" s="1" t="s">
        <v>1041</v>
      </c>
      <c r="U1047" s="1" t="s">
        <v>2803</v>
      </c>
      <c r="V1047" s="1">
        <v>28.44</v>
      </c>
      <c r="W1047" s="1">
        <v>2.04</v>
      </c>
      <c r="X1047" s="1">
        <v>1.76</v>
      </c>
      <c r="Y1047" s="1">
        <v>3.9</v>
      </c>
      <c r="Z1047" s="1">
        <v>63.86</v>
      </c>
      <c r="AA1047" s="1">
        <v>1047</v>
      </c>
      <c r="AB1047" s="1">
        <v>26628736.559999999</v>
      </c>
      <c r="AC1047" s="1">
        <v>31314</v>
      </c>
      <c r="AD1047" s="1">
        <v>1700511</v>
      </c>
      <c r="AE1047" s="1">
        <v>1.8</v>
      </c>
      <c r="AF1047" s="1">
        <v>71.680000000000007</v>
      </c>
      <c r="AG1047" s="1">
        <v>22.4458752</v>
      </c>
      <c r="AH1047" s="1">
        <v>5.63</v>
      </c>
      <c r="AI1047" s="1" t="s">
        <v>4448</v>
      </c>
      <c r="AJ1047" s="1" t="s">
        <v>3541</v>
      </c>
    </row>
    <row r="1048" spans="1:36" x14ac:dyDescent="0.25">
      <c r="A1048" s="2" t="s">
        <v>1042</v>
      </c>
      <c r="B1048" s="3" t="s">
        <v>5868</v>
      </c>
      <c r="C1048" s="3">
        <v>4.07</v>
      </c>
      <c r="D1048" s="3">
        <v>0</v>
      </c>
      <c r="E1048" s="3">
        <v>0.13</v>
      </c>
      <c r="F1048" s="1">
        <f>IF(INDEX(董監!D:D,H1048)=0,INDEX(董監!C:C,H1048),INDEX(董監!D:D,H1048))</f>
        <v>11.9</v>
      </c>
      <c r="G1048" s="1">
        <f t="shared" si="64"/>
        <v>83.9</v>
      </c>
      <c r="H1048" s="1">
        <f>MATCH(持股比率!A1048,董監!A:A,0)</f>
        <v>1048</v>
      </c>
      <c r="I1048" s="3">
        <v>982008.68</v>
      </c>
      <c r="J1048" s="3">
        <v>1527</v>
      </c>
      <c r="K1048" s="28">
        <f t="shared" si="65"/>
        <v>82391</v>
      </c>
      <c r="L1048" s="27">
        <f t="shared" si="66"/>
        <v>1.9</v>
      </c>
      <c r="M1048" s="3">
        <v>21.23</v>
      </c>
      <c r="N1048" s="29">
        <f t="shared" si="67"/>
        <v>0.32418209999999997</v>
      </c>
      <c r="O1048" s="3">
        <v>4.09</v>
      </c>
      <c r="P1048" s="3" t="str">
        <f ca="1">IF(COUNTIF(股期對照!A:A,持股比率!B1048)=2,B1048&amp;"-m",IF(COUNTIF(股期對照!A:A,持股比率!B1048)=1,B1048&amp;"-F",B1048))</f>
        <v>亞電</v>
      </c>
      <c r="Q1048" s="3" t="s">
        <v>4752</v>
      </c>
      <c r="T1048" s="1" t="s">
        <v>1042</v>
      </c>
      <c r="U1048" s="1" t="s">
        <v>2804</v>
      </c>
      <c r="V1048" s="1">
        <v>4.07</v>
      </c>
      <c r="W1048" s="1">
        <v>0</v>
      </c>
      <c r="X1048" s="1">
        <v>0.13</v>
      </c>
      <c r="Y1048" s="1">
        <v>11.9</v>
      </c>
      <c r="Z1048" s="1">
        <v>83.9</v>
      </c>
      <c r="AA1048" s="1">
        <v>1048</v>
      </c>
      <c r="AB1048" s="1">
        <v>982008.68</v>
      </c>
      <c r="AC1048" s="1">
        <v>1527</v>
      </c>
      <c r="AD1048" s="1">
        <v>82391</v>
      </c>
      <c r="AE1048" s="1">
        <v>1.9</v>
      </c>
      <c r="AF1048" s="1">
        <v>21.23</v>
      </c>
      <c r="AG1048" s="1">
        <v>0.32418209999999997</v>
      </c>
      <c r="AH1048" s="1">
        <v>4.09</v>
      </c>
      <c r="AI1048" s="1" t="s">
        <v>2804</v>
      </c>
      <c r="AJ1048" s="1" t="s">
        <v>3545</v>
      </c>
    </row>
    <row r="1049" spans="1:36" x14ac:dyDescent="0.25">
      <c r="A1049" s="2" t="s">
        <v>1043</v>
      </c>
      <c r="B1049" s="3" t="s">
        <v>5869</v>
      </c>
      <c r="C1049" s="3">
        <v>16.72</v>
      </c>
      <c r="D1049" s="3">
        <v>0.17</v>
      </c>
      <c r="E1049" s="3">
        <v>0.01</v>
      </c>
      <c r="F1049" s="1">
        <f>IF(INDEX(董監!D:D,H1049)=0,INDEX(董監!C:C,H1049),INDEX(董監!D:D,H1049))</f>
        <v>15.41</v>
      </c>
      <c r="G1049" s="1">
        <f t="shared" si="64"/>
        <v>67.69</v>
      </c>
      <c r="H1049" s="1">
        <f>MATCH(持股比率!A1049,董監!A:A,0)</f>
        <v>1049</v>
      </c>
      <c r="I1049" s="3">
        <v>1423676.13</v>
      </c>
      <c r="J1049" s="3">
        <v>-1001</v>
      </c>
      <c r="K1049" s="28">
        <f t="shared" si="65"/>
        <v>96369</v>
      </c>
      <c r="L1049" s="27">
        <f t="shared" si="66"/>
        <v>-1</v>
      </c>
      <c r="M1049" s="3">
        <v>41.51</v>
      </c>
      <c r="N1049" s="29">
        <f t="shared" si="67"/>
        <v>-0.41551509999999997</v>
      </c>
      <c r="O1049" s="3">
        <v>-5.15</v>
      </c>
      <c r="P1049" s="3" t="str">
        <f ca="1">IF(COUNTIF(股期對照!A:A,持股比率!B1049)=2,B1049&amp;"-m",IF(COUNTIF(股期對照!A:A,持股比率!B1049)=1,B1049&amp;"-F",B1049))</f>
        <v>嘉彰</v>
      </c>
      <c r="Q1049" s="3" t="s">
        <v>6693</v>
      </c>
      <c r="T1049" s="1" t="s">
        <v>1043</v>
      </c>
      <c r="U1049" s="1" t="s">
        <v>2805</v>
      </c>
      <c r="V1049" s="1">
        <v>16.72</v>
      </c>
      <c r="W1049" s="1">
        <v>0.17</v>
      </c>
      <c r="X1049" s="1">
        <v>0.01</v>
      </c>
      <c r="Y1049" s="1">
        <v>15.41</v>
      </c>
      <c r="Z1049" s="1">
        <v>67.69</v>
      </c>
      <c r="AA1049" s="1">
        <v>1049</v>
      </c>
      <c r="AB1049" s="1">
        <v>1423676.13</v>
      </c>
      <c r="AC1049" s="1">
        <v>-1001</v>
      </c>
      <c r="AD1049" s="1">
        <v>96369</v>
      </c>
      <c r="AE1049" s="1">
        <v>-1</v>
      </c>
      <c r="AF1049" s="1">
        <v>41.51</v>
      </c>
      <c r="AG1049" s="1">
        <v>-0.41551509999999997</v>
      </c>
      <c r="AH1049" s="1">
        <v>-5.15</v>
      </c>
      <c r="AI1049" s="1" t="s">
        <v>2805</v>
      </c>
      <c r="AJ1049" s="1" t="s">
        <v>3542</v>
      </c>
    </row>
    <row r="1050" spans="1:36" x14ac:dyDescent="0.25">
      <c r="A1050" s="2" t="s">
        <v>1044</v>
      </c>
      <c r="B1050" s="3" t="s">
        <v>5870</v>
      </c>
      <c r="C1050" s="3">
        <v>38.96</v>
      </c>
      <c r="D1050" s="3">
        <v>0</v>
      </c>
      <c r="E1050" s="3">
        <v>0.08</v>
      </c>
      <c r="F1050" s="1">
        <f>IF(INDEX(董監!D:D,H1050)=0,INDEX(董監!C:C,H1050),INDEX(董監!D:D,H1050))</f>
        <v>34.869999999999997</v>
      </c>
      <c r="G1050" s="1">
        <f t="shared" si="64"/>
        <v>26.090000000000003</v>
      </c>
      <c r="H1050" s="1">
        <f>MATCH(持股比率!A1050,董監!A:A,0)</f>
        <v>1050</v>
      </c>
      <c r="I1050" s="3">
        <v>1572005.82</v>
      </c>
      <c r="J1050" s="3">
        <v>1754</v>
      </c>
      <c r="K1050" s="28">
        <f t="shared" si="65"/>
        <v>41014</v>
      </c>
      <c r="L1050" s="27">
        <f t="shared" si="66"/>
        <v>4.3</v>
      </c>
      <c r="M1050" s="3">
        <v>55.32</v>
      </c>
      <c r="N1050" s="29">
        <f t="shared" si="67"/>
        <v>0.97031279999999998</v>
      </c>
      <c r="O1050" s="3">
        <v>5.99</v>
      </c>
      <c r="P1050" s="3" t="str">
        <f ca="1">IF(COUNTIF(股期對照!A:A,持股比率!B1050)=2,B1050&amp;"-m",IF(COUNTIF(股期對照!A:A,持股比率!B1050)=1,B1050&amp;"-F",B1050))</f>
        <v>康控-KY</v>
      </c>
      <c r="Q1050" s="3" t="s">
        <v>4745</v>
      </c>
      <c r="T1050" s="1" t="s">
        <v>1044</v>
      </c>
      <c r="U1050" s="1" t="s">
        <v>2806</v>
      </c>
      <c r="V1050" s="1">
        <v>38.96</v>
      </c>
      <c r="W1050" s="1">
        <v>0</v>
      </c>
      <c r="X1050" s="1">
        <v>0.08</v>
      </c>
      <c r="Y1050" s="1">
        <v>34.869999999999997</v>
      </c>
      <c r="Z1050" s="1">
        <v>26.090000000000003</v>
      </c>
      <c r="AA1050" s="1">
        <v>1050</v>
      </c>
      <c r="AB1050" s="1">
        <v>1572005.82</v>
      </c>
      <c r="AC1050" s="1">
        <v>1754</v>
      </c>
      <c r="AD1050" s="1">
        <v>41014</v>
      </c>
      <c r="AE1050" s="1">
        <v>4.3</v>
      </c>
      <c r="AF1050" s="1">
        <v>55.32</v>
      </c>
      <c r="AG1050" s="1">
        <v>0.97031279999999998</v>
      </c>
      <c r="AH1050" s="1">
        <v>5.99</v>
      </c>
      <c r="AI1050" s="1" t="s">
        <v>2806</v>
      </c>
      <c r="AJ1050" s="1" t="s">
        <v>3530</v>
      </c>
    </row>
    <row r="1051" spans="1:36" x14ac:dyDescent="0.25">
      <c r="A1051" s="2" t="s">
        <v>1045</v>
      </c>
      <c r="B1051" s="3" t="s">
        <v>5871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MATCH(持股比率!A1051,董監!A:A,0)</f>
        <v>1051</v>
      </c>
      <c r="I1051" s="3">
        <v>870892.96</v>
      </c>
      <c r="J1051" s="3">
        <v>0</v>
      </c>
      <c r="K1051" s="28">
        <f t="shared" si="65"/>
        <v>40209</v>
      </c>
      <c r="L1051" s="27">
        <f t="shared" si="66"/>
        <v>0</v>
      </c>
      <c r="M1051" s="3">
        <v>29.29</v>
      </c>
      <c r="N1051" s="29">
        <f t="shared" si="67"/>
        <v>0</v>
      </c>
      <c r="O1051" s="3">
        <v>-2.7</v>
      </c>
      <c r="P1051" s="3" t="str">
        <f ca="1">IF(COUNTIF(股期對照!A:A,持股比率!B1051)=2,B1051&amp;"-m",IF(COUNTIF(股期對照!A:A,持股比率!B1051)=1,B1051&amp;"-F",B1051))</f>
        <v>兆遠</v>
      </c>
      <c r="Q1051" s="3" t="s">
        <v>4756</v>
      </c>
      <c r="T1051" s="1" t="s">
        <v>1045</v>
      </c>
      <c r="U1051" s="1" t="s">
        <v>2807</v>
      </c>
      <c r="V1051" s="1">
        <v>7.0000000000000007E-2</v>
      </c>
      <c r="W1051" s="1">
        <v>0.01</v>
      </c>
      <c r="X1051" s="1">
        <v>0.19</v>
      </c>
      <c r="Y1051" s="1">
        <v>53.56</v>
      </c>
      <c r="Z1051" s="1">
        <v>46.169999999999995</v>
      </c>
      <c r="AA1051" s="1">
        <v>1051</v>
      </c>
      <c r="AB1051" s="1">
        <v>870892.96</v>
      </c>
      <c r="AC1051" s="1">
        <v>0</v>
      </c>
      <c r="AD1051" s="1">
        <v>40209</v>
      </c>
      <c r="AE1051" s="1">
        <v>0</v>
      </c>
      <c r="AF1051" s="1">
        <v>29.29</v>
      </c>
      <c r="AG1051" s="1">
        <v>0</v>
      </c>
      <c r="AH1051" s="1">
        <v>-2.7</v>
      </c>
      <c r="AI1051" s="1" t="s">
        <v>2807</v>
      </c>
      <c r="AJ1051" s="1" t="s">
        <v>3542</v>
      </c>
    </row>
    <row r="1052" spans="1:36" x14ac:dyDescent="0.25">
      <c r="A1052" s="2" t="s">
        <v>1046</v>
      </c>
      <c r="B1052" s="3" t="s">
        <v>4691</v>
      </c>
      <c r="C1052" s="3">
        <v>3.49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46.47</v>
      </c>
      <c r="H1052" s="1">
        <f>MATCH(持股比率!A1052,董監!A:A,0)</f>
        <v>1052</v>
      </c>
      <c r="I1052" s="3">
        <v>300670</v>
      </c>
      <c r="J1052" s="3">
        <v>16</v>
      </c>
      <c r="K1052" s="28">
        <f t="shared" si="65"/>
        <v>13972</v>
      </c>
      <c r="L1052" s="27">
        <f t="shared" si="66"/>
        <v>0.1</v>
      </c>
      <c r="M1052" s="3">
        <v>46.38</v>
      </c>
      <c r="N1052" s="29">
        <f t="shared" si="67"/>
        <v>7.4208000000000008E-3</v>
      </c>
      <c r="O1052" s="3">
        <v>1.53</v>
      </c>
      <c r="P1052" s="3" t="str">
        <f ca="1">IF(COUNTIF(股期對照!A:A,持股比率!B1052)=2,B1052&amp;"-m",IF(COUNTIF(股期對照!A:A,持股比率!B1052)=1,B1052&amp;"-F",B1052))</f>
        <v>陞達科技</v>
      </c>
      <c r="Q1052" s="3" t="s">
        <v>6683</v>
      </c>
      <c r="T1052" s="1" t="s">
        <v>1046</v>
      </c>
      <c r="U1052" s="1" t="s">
        <v>2808</v>
      </c>
      <c r="V1052" s="1">
        <v>3.49</v>
      </c>
      <c r="W1052" s="1">
        <v>0</v>
      </c>
      <c r="X1052" s="1">
        <v>0.01</v>
      </c>
      <c r="Y1052" s="1">
        <v>50.03</v>
      </c>
      <c r="Z1052" s="1">
        <v>46.47</v>
      </c>
      <c r="AA1052" s="1">
        <v>1052</v>
      </c>
      <c r="AB1052" s="1">
        <v>300670</v>
      </c>
      <c r="AC1052" s="1">
        <v>16</v>
      </c>
      <c r="AD1052" s="1">
        <v>13972</v>
      </c>
      <c r="AE1052" s="1">
        <v>0.1</v>
      </c>
      <c r="AF1052" s="1">
        <v>46.38</v>
      </c>
      <c r="AG1052" s="1">
        <v>7.4208000000000008E-3</v>
      </c>
      <c r="AH1052" s="1">
        <v>1.53</v>
      </c>
      <c r="AI1052" s="1" t="s">
        <v>2808</v>
      </c>
      <c r="AJ1052" s="1" t="s">
        <v>3560</v>
      </c>
    </row>
    <row r="1053" spans="1:36" x14ac:dyDescent="0.25">
      <c r="A1053" s="2" t="s">
        <v>1047</v>
      </c>
      <c r="B1053" s="3" t="s">
        <v>4692</v>
      </c>
      <c r="C1053" s="3">
        <v>19.510000000000002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61.37</v>
      </c>
      <c r="H1053" s="1">
        <f>MATCH(持股比率!A1053,董監!A:A,0)</f>
        <v>1053</v>
      </c>
      <c r="I1053" s="3">
        <v>136603.98000000001</v>
      </c>
      <c r="J1053" s="3">
        <v>33</v>
      </c>
      <c r="K1053" s="28">
        <f t="shared" si="65"/>
        <v>8383</v>
      </c>
      <c r="L1053" s="27">
        <f t="shared" si="66"/>
        <v>0.4</v>
      </c>
      <c r="M1053" s="3">
        <v>40.75</v>
      </c>
      <c r="N1053" s="29">
        <f t="shared" si="67"/>
        <v>1.3447499999999999E-2</v>
      </c>
      <c r="O1053" s="3">
        <v>16.920000000000002</v>
      </c>
      <c r="P1053" s="3" t="str">
        <f ca="1">IF(COUNTIF(股期對照!A:A,持股比率!B1053)=2,B1053&amp;"-m",IF(COUNTIF(股期對照!A:A,持股比率!B1053)=1,B1053&amp;"-F",B1053))</f>
        <v>辣椒</v>
      </c>
      <c r="Q1053" s="3" t="s">
        <v>4781</v>
      </c>
      <c r="T1053" s="1" t="s">
        <v>1047</v>
      </c>
      <c r="U1053" s="1" t="s">
        <v>2809</v>
      </c>
      <c r="V1053" s="1">
        <v>19.510000000000002</v>
      </c>
      <c r="W1053" s="1">
        <v>0</v>
      </c>
      <c r="X1053" s="1">
        <v>0</v>
      </c>
      <c r="Y1053" s="1">
        <v>19.12</v>
      </c>
      <c r="Z1053" s="1">
        <v>61.37</v>
      </c>
      <c r="AA1053" s="1">
        <v>1053</v>
      </c>
      <c r="AB1053" s="1">
        <v>136603.98000000001</v>
      </c>
      <c r="AC1053" s="1">
        <v>33</v>
      </c>
      <c r="AD1053" s="1">
        <v>8383</v>
      </c>
      <c r="AE1053" s="1">
        <v>0.4</v>
      </c>
      <c r="AF1053" s="1">
        <v>40.75</v>
      </c>
      <c r="AG1053" s="1">
        <v>1.3447499999999999E-2</v>
      </c>
      <c r="AH1053" s="1">
        <v>16.920000000000002</v>
      </c>
      <c r="AI1053" s="1" t="s">
        <v>2809</v>
      </c>
      <c r="AJ1053" s="1" t="s">
        <v>3580</v>
      </c>
    </row>
    <row r="1054" spans="1:36" x14ac:dyDescent="0.25">
      <c r="A1054" s="2" t="s">
        <v>1048</v>
      </c>
      <c r="B1054" s="3" t="s">
        <v>5872</v>
      </c>
      <c r="C1054" s="3">
        <v>32.549999999999997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64"/>
        <v>61.510000000000005</v>
      </c>
      <c r="H1054" s="1">
        <f>MATCH(持股比率!A1054,董監!A:A,0)</f>
        <v>1054</v>
      </c>
      <c r="I1054" s="3">
        <v>457790</v>
      </c>
      <c r="J1054" s="3">
        <v>-194</v>
      </c>
      <c r="K1054" s="28">
        <f t="shared" si="65"/>
        <v>28159</v>
      </c>
      <c r="L1054" s="27">
        <f t="shared" si="66"/>
        <v>-0.7</v>
      </c>
      <c r="M1054" s="3">
        <v>26.32</v>
      </c>
      <c r="N1054" s="29">
        <f t="shared" si="67"/>
        <v>-5.1060799999999996E-2</v>
      </c>
      <c r="O1054" s="3">
        <v>-7.01</v>
      </c>
      <c r="P1054" s="3" t="str">
        <f ca="1">IF(COUNTIF(股期對照!A:A,持股比率!B1054)=2,B1054&amp;"-m",IF(COUNTIF(股期對照!A:A,持股比率!B1054)=1,B1054&amp;"-F",B1054))</f>
        <v>牧東</v>
      </c>
      <c r="Q1054" s="3" t="s">
        <v>4792</v>
      </c>
      <c r="T1054" s="1" t="s">
        <v>1048</v>
      </c>
      <c r="U1054" s="1" t="s">
        <v>2810</v>
      </c>
      <c r="V1054" s="1">
        <v>32.549999999999997</v>
      </c>
      <c r="W1054" s="1">
        <v>0</v>
      </c>
      <c r="X1054" s="1">
        <v>0</v>
      </c>
      <c r="Y1054" s="1">
        <v>5.94</v>
      </c>
      <c r="Z1054" s="1">
        <v>61.510000000000005</v>
      </c>
      <c r="AA1054" s="1">
        <v>1054</v>
      </c>
      <c r="AB1054" s="1">
        <v>457790</v>
      </c>
      <c r="AC1054" s="1">
        <v>-194</v>
      </c>
      <c r="AD1054" s="1">
        <v>28159</v>
      </c>
      <c r="AE1054" s="1">
        <v>-0.7</v>
      </c>
      <c r="AF1054" s="1">
        <v>26.32</v>
      </c>
      <c r="AG1054" s="1">
        <v>-5.1060799999999996E-2</v>
      </c>
      <c r="AH1054" s="1">
        <v>-7.01</v>
      </c>
      <c r="AI1054" s="1" t="s">
        <v>2810</v>
      </c>
      <c r="AJ1054" s="1" t="s">
        <v>3578</v>
      </c>
    </row>
    <row r="1055" spans="1:36" x14ac:dyDescent="0.25">
      <c r="A1055" s="2" t="s">
        <v>1049</v>
      </c>
      <c r="B1055" s="3" t="s">
        <v>5873</v>
      </c>
      <c r="C1055" s="3">
        <v>8.93</v>
      </c>
      <c r="D1055" s="3">
        <v>0.03</v>
      </c>
      <c r="E1055" s="3">
        <v>0</v>
      </c>
      <c r="F1055" s="1">
        <f>IF(INDEX(董監!D:D,H1055)=0,INDEX(董監!C:C,H1055),INDEX(董監!D:D,H1055))</f>
        <v>35.950000000000003</v>
      </c>
      <c r="G1055" s="1">
        <f t="shared" si="64"/>
        <v>55.089999999999996</v>
      </c>
      <c r="H1055" s="1">
        <f>MATCH(持股比率!A1055,董監!A:A,0)</f>
        <v>1055</v>
      </c>
      <c r="I1055" s="3">
        <v>1088158.1599999999</v>
      </c>
      <c r="J1055" s="3">
        <v>1191</v>
      </c>
      <c r="K1055" s="28">
        <f t="shared" si="65"/>
        <v>59947</v>
      </c>
      <c r="L1055" s="27">
        <f t="shared" si="66"/>
        <v>2</v>
      </c>
      <c r="M1055" s="3">
        <v>47.93</v>
      </c>
      <c r="N1055" s="29">
        <f t="shared" si="67"/>
        <v>0.57084630000000003</v>
      </c>
      <c r="O1055" s="3">
        <v>3.23</v>
      </c>
      <c r="P1055" s="3" t="str">
        <f ca="1">IF(COUNTIF(股期對照!A:A,持股比率!B1055)=2,B1055&amp;"-m",IF(COUNTIF(股期對照!A:A,持股比率!B1055)=1,B1055&amp;"-F",B1055))</f>
        <v>凌通</v>
      </c>
      <c r="Q1055" s="3" t="s">
        <v>4763</v>
      </c>
      <c r="T1055" s="1" t="s">
        <v>1049</v>
      </c>
      <c r="U1055" s="1" t="s">
        <v>2811</v>
      </c>
      <c r="V1055" s="1">
        <v>8.93</v>
      </c>
      <c r="W1055" s="1">
        <v>0.03</v>
      </c>
      <c r="X1055" s="1">
        <v>0</v>
      </c>
      <c r="Y1055" s="1">
        <v>35.950000000000003</v>
      </c>
      <c r="Z1055" s="1">
        <v>55.089999999999996</v>
      </c>
      <c r="AA1055" s="1">
        <v>1055</v>
      </c>
      <c r="AB1055" s="1">
        <v>1088158.1599999999</v>
      </c>
      <c r="AC1055" s="1">
        <v>1191</v>
      </c>
      <c r="AD1055" s="1">
        <v>59947</v>
      </c>
      <c r="AE1055" s="1">
        <v>2</v>
      </c>
      <c r="AF1055" s="1">
        <v>47.93</v>
      </c>
      <c r="AG1055" s="1">
        <v>0.57084630000000003</v>
      </c>
      <c r="AH1055" s="1">
        <v>3.23</v>
      </c>
      <c r="AI1055" s="1" t="s">
        <v>2811</v>
      </c>
      <c r="AJ1055" s="1" t="s">
        <v>3560</v>
      </c>
    </row>
    <row r="1056" spans="1:36" x14ac:dyDescent="0.25">
      <c r="A1056" s="2" t="s">
        <v>1050</v>
      </c>
      <c r="B1056" s="3" t="s">
        <v>5874</v>
      </c>
      <c r="C1056" s="3">
        <v>12.53</v>
      </c>
      <c r="D1056" s="3">
        <v>0.98</v>
      </c>
      <c r="E1056" s="3">
        <v>0.31</v>
      </c>
      <c r="F1056" s="1">
        <f>IF(INDEX(董監!D:D,H1056)=0,INDEX(董監!C:C,H1056),INDEX(董監!D:D,H1056))</f>
        <v>28.76</v>
      </c>
      <c r="G1056" s="1">
        <f t="shared" si="64"/>
        <v>57.42</v>
      </c>
      <c r="H1056" s="1">
        <f>MATCH(持股比率!A1056,董監!A:A,0)</f>
        <v>1056</v>
      </c>
      <c r="I1056" s="3">
        <v>667083.23</v>
      </c>
      <c r="J1056" s="3">
        <v>1189</v>
      </c>
      <c r="K1056" s="28">
        <f t="shared" si="65"/>
        <v>38304</v>
      </c>
      <c r="L1056" s="27">
        <f t="shared" si="66"/>
        <v>3.1</v>
      </c>
      <c r="M1056" s="3">
        <v>93.42</v>
      </c>
      <c r="N1056" s="29">
        <f t="shared" si="67"/>
        <v>1.1107638</v>
      </c>
      <c r="O1056" s="3">
        <v>1.98</v>
      </c>
      <c r="P1056" s="3" t="str">
        <f ca="1">IF(COUNTIF(股期對照!A:A,持股比率!B1056)=2,B1056&amp;"-m",IF(COUNTIF(股期對照!A:A,持股比率!B1056)=1,B1056&amp;"-F",B1056))</f>
        <v>緯軟</v>
      </c>
      <c r="Q1056" s="3" t="s">
        <v>4769</v>
      </c>
      <c r="T1056" s="1" t="s">
        <v>1050</v>
      </c>
      <c r="U1056" s="1" t="s">
        <v>2812</v>
      </c>
      <c r="V1056" s="1">
        <v>12.53</v>
      </c>
      <c r="W1056" s="1">
        <v>0.98</v>
      </c>
      <c r="X1056" s="1">
        <v>0.31</v>
      </c>
      <c r="Y1056" s="1">
        <v>28.76</v>
      </c>
      <c r="Z1056" s="1">
        <v>57.42</v>
      </c>
      <c r="AA1056" s="1">
        <v>1056</v>
      </c>
      <c r="AB1056" s="1">
        <v>667083.23</v>
      </c>
      <c r="AC1056" s="1">
        <v>1189</v>
      </c>
      <c r="AD1056" s="1">
        <v>38304</v>
      </c>
      <c r="AE1056" s="1">
        <v>3.1</v>
      </c>
      <c r="AF1056" s="1">
        <v>93.42</v>
      </c>
      <c r="AG1056" s="1">
        <v>1.1107638</v>
      </c>
      <c r="AH1056" s="1">
        <v>1.98</v>
      </c>
      <c r="AI1056" s="1" t="s">
        <v>2812</v>
      </c>
      <c r="AJ1056" s="1" t="s">
        <v>3569</v>
      </c>
    </row>
    <row r="1057" spans="1:36" x14ac:dyDescent="0.25">
      <c r="A1057" s="2" t="s">
        <v>1051</v>
      </c>
      <c r="B1057" s="3" t="s">
        <v>5875</v>
      </c>
      <c r="C1057" s="3">
        <v>12</v>
      </c>
      <c r="D1057" s="3">
        <v>0</v>
      </c>
      <c r="E1057" s="3">
        <v>0.31</v>
      </c>
      <c r="F1057" s="1">
        <f>IF(INDEX(董監!D:D,H1057)=0,INDEX(董監!C:C,H1057),INDEX(董監!D:D,H1057))</f>
        <v>10.61</v>
      </c>
      <c r="G1057" s="1">
        <f t="shared" si="64"/>
        <v>77.08</v>
      </c>
      <c r="H1057" s="1">
        <f>MATCH(持股比率!A1057,董監!A:A,0)</f>
        <v>1057</v>
      </c>
      <c r="I1057" s="3">
        <v>1004082.36</v>
      </c>
      <c r="J1057" s="3">
        <v>1822</v>
      </c>
      <c r="K1057" s="28">
        <f t="shared" si="65"/>
        <v>77395</v>
      </c>
      <c r="L1057" s="27">
        <f t="shared" si="66"/>
        <v>2.4</v>
      </c>
      <c r="M1057" s="3">
        <v>21.15</v>
      </c>
      <c r="N1057" s="29">
        <f t="shared" si="67"/>
        <v>0.38535299999999995</v>
      </c>
      <c r="O1057" s="3">
        <v>6.47</v>
      </c>
      <c r="P1057" s="3" t="str">
        <f ca="1">IF(COUNTIF(股期對照!A:A,持股比率!B1057)=2,B1057&amp;"-m",IF(COUNTIF(股期對照!A:A,持股比率!B1057)=1,B1057&amp;"-F",B1057))</f>
        <v>光鋐</v>
      </c>
      <c r="Q1057" s="3" t="s">
        <v>6693</v>
      </c>
      <c r="T1057" s="1" t="s">
        <v>1051</v>
      </c>
      <c r="U1057" s="1" t="s">
        <v>2813</v>
      </c>
      <c r="V1057" s="1">
        <v>12</v>
      </c>
      <c r="W1057" s="1">
        <v>0</v>
      </c>
      <c r="X1057" s="1">
        <v>0.31</v>
      </c>
      <c r="Y1057" s="1">
        <v>10.61</v>
      </c>
      <c r="Z1057" s="1">
        <v>77.08</v>
      </c>
      <c r="AA1057" s="1">
        <v>1057</v>
      </c>
      <c r="AB1057" s="1">
        <v>1004082.36</v>
      </c>
      <c r="AC1057" s="1">
        <v>1822</v>
      </c>
      <c r="AD1057" s="1">
        <v>77395</v>
      </c>
      <c r="AE1057" s="1">
        <v>2.4</v>
      </c>
      <c r="AF1057" s="1">
        <v>21.15</v>
      </c>
      <c r="AG1057" s="1">
        <v>0.38535299999999995</v>
      </c>
      <c r="AH1057" s="1">
        <v>6.47</v>
      </c>
      <c r="AI1057" s="1" t="s">
        <v>2813</v>
      </c>
      <c r="AJ1057" s="1" t="s">
        <v>3542</v>
      </c>
    </row>
    <row r="1058" spans="1:36" x14ac:dyDescent="0.25">
      <c r="A1058" s="2" t="s">
        <v>1052</v>
      </c>
      <c r="B1058" s="3" t="s">
        <v>4694</v>
      </c>
      <c r="C1058" s="3">
        <v>60.16</v>
      </c>
      <c r="D1058" s="3">
        <v>1.1200000000000001</v>
      </c>
      <c r="E1058" s="3">
        <v>0.08</v>
      </c>
      <c r="F1058" s="1">
        <f>IF(INDEX(董監!D:D,H1058)=0,INDEX(董監!C:C,H1058),INDEX(董監!D:D,H1058))</f>
        <v>32.71</v>
      </c>
      <c r="G1058" s="1">
        <f t="shared" si="64"/>
        <v>5.9300000000000068</v>
      </c>
      <c r="H1058" s="1">
        <f>MATCH(持股比率!A1058,董監!A:A,0)</f>
        <v>1058</v>
      </c>
      <c r="I1058" s="3">
        <v>9470491.6099999994</v>
      </c>
      <c r="J1058" s="3">
        <v>2106</v>
      </c>
      <c r="K1058" s="28">
        <f t="shared" si="65"/>
        <v>56160</v>
      </c>
      <c r="L1058" s="27">
        <f t="shared" si="66"/>
        <v>3.8</v>
      </c>
      <c r="M1058" s="3">
        <v>92.01</v>
      </c>
      <c r="N1058" s="29">
        <f t="shared" si="67"/>
        <v>1.9377306000000001</v>
      </c>
      <c r="O1058" s="3">
        <v>4.8600000000000003</v>
      </c>
      <c r="P1058" s="3" t="str">
        <f ca="1">IF(COUNTIF(股期對照!A:A,持股比率!B1058)=2,B1058&amp;"-m",IF(COUNTIF(股期對照!A:A,持股比率!B1058)=1,B1058&amp;"-F",B1058))</f>
        <v>臻鼎-KY-F</v>
      </c>
      <c r="Q1058" s="3" t="s">
        <v>6721</v>
      </c>
      <c r="T1058" s="1" t="s">
        <v>1052</v>
      </c>
      <c r="U1058" s="1" t="s">
        <v>2814</v>
      </c>
      <c r="V1058" s="1">
        <v>60.16</v>
      </c>
      <c r="W1058" s="1">
        <v>1.1200000000000001</v>
      </c>
      <c r="X1058" s="1">
        <v>0.08</v>
      </c>
      <c r="Y1058" s="1">
        <v>32.71</v>
      </c>
      <c r="Z1058" s="1">
        <v>5.9300000000000068</v>
      </c>
      <c r="AA1058" s="1">
        <v>1058</v>
      </c>
      <c r="AB1058" s="1">
        <v>9470491.6099999994</v>
      </c>
      <c r="AC1058" s="1">
        <v>2106</v>
      </c>
      <c r="AD1058" s="1">
        <v>56160</v>
      </c>
      <c r="AE1058" s="1">
        <v>3.8</v>
      </c>
      <c r="AF1058" s="1">
        <v>92.01</v>
      </c>
      <c r="AG1058" s="1">
        <v>1.9377306000000001</v>
      </c>
      <c r="AH1058" s="1">
        <v>4.8600000000000003</v>
      </c>
      <c r="AI1058" s="1" t="s">
        <v>4449</v>
      </c>
      <c r="AJ1058" s="1" t="s">
        <v>3545</v>
      </c>
    </row>
    <row r="1059" spans="1:36" x14ac:dyDescent="0.25">
      <c r="A1059" s="2" t="s">
        <v>1053</v>
      </c>
      <c r="B1059" s="3" t="s">
        <v>5876</v>
      </c>
      <c r="C1059" s="3">
        <v>6.69</v>
      </c>
      <c r="D1059" s="3">
        <v>0.08</v>
      </c>
      <c r="E1059" s="3">
        <v>0.01</v>
      </c>
      <c r="F1059" s="1">
        <f>IF(INDEX(董監!D:D,H1059)=0,INDEX(董監!C:C,H1059),INDEX(董監!D:D,H1059))</f>
        <v>1.41</v>
      </c>
      <c r="G1059" s="1">
        <f t="shared" si="64"/>
        <v>91.81</v>
      </c>
      <c r="H1059" s="1">
        <f>MATCH(持股比率!A1059,董監!A:A,0)</f>
        <v>1059</v>
      </c>
      <c r="I1059" s="3">
        <v>6657285</v>
      </c>
      <c r="J1059" s="3">
        <v>18235</v>
      </c>
      <c r="K1059" s="28">
        <f t="shared" si="65"/>
        <v>611205</v>
      </c>
      <c r="L1059" s="27">
        <f t="shared" si="66"/>
        <v>3</v>
      </c>
      <c r="M1059" s="3">
        <v>11.83</v>
      </c>
      <c r="N1059" s="29">
        <f t="shared" si="67"/>
        <v>2.1572005000000001</v>
      </c>
      <c r="O1059" s="3">
        <v>-5</v>
      </c>
      <c r="P1059" s="3" t="str">
        <f ca="1">IF(COUNTIF(股期對照!A:A,持股比率!B1059)=2,B1059&amp;"-m",IF(COUNTIF(股期對照!A:A,持股比率!B1059)=1,B1059&amp;"-F",B1059))</f>
        <v>誠美材</v>
      </c>
      <c r="Q1059" s="3" t="s">
        <v>4785</v>
      </c>
      <c r="T1059" s="1" t="s">
        <v>1053</v>
      </c>
      <c r="U1059" s="1" t="s">
        <v>2815</v>
      </c>
      <c r="V1059" s="1">
        <v>6.69</v>
      </c>
      <c r="W1059" s="1">
        <v>0.08</v>
      </c>
      <c r="X1059" s="1">
        <v>0.01</v>
      </c>
      <c r="Y1059" s="1">
        <v>1.41</v>
      </c>
      <c r="Z1059" s="1">
        <v>91.81</v>
      </c>
      <c r="AA1059" s="1">
        <v>1059</v>
      </c>
      <c r="AB1059" s="1">
        <v>6657285</v>
      </c>
      <c r="AC1059" s="1">
        <v>18235</v>
      </c>
      <c r="AD1059" s="1">
        <v>611205</v>
      </c>
      <c r="AE1059" s="1">
        <v>3</v>
      </c>
      <c r="AF1059" s="1">
        <v>11.83</v>
      </c>
      <c r="AG1059" s="1">
        <v>2.1572005000000001</v>
      </c>
      <c r="AH1059" s="1">
        <v>-5</v>
      </c>
      <c r="AI1059" s="1" t="s">
        <v>2815</v>
      </c>
      <c r="AJ1059" s="1" t="s">
        <v>3579</v>
      </c>
    </row>
    <row r="1060" spans="1:36" x14ac:dyDescent="0.25">
      <c r="A1060" s="2" t="s">
        <v>1054</v>
      </c>
      <c r="B1060" s="3" t="s">
        <v>5877</v>
      </c>
      <c r="C1060" s="3">
        <v>8.5500000000000007</v>
      </c>
      <c r="D1060" s="3">
        <v>8.33</v>
      </c>
      <c r="E1060" s="3">
        <v>0.64</v>
      </c>
      <c r="F1060" s="1">
        <f>IF(INDEX(董監!D:D,H1060)=0,INDEX(董監!C:C,H1060),INDEX(董監!D:D,H1060))</f>
        <v>16.86</v>
      </c>
      <c r="G1060" s="1">
        <f t="shared" si="64"/>
        <v>65.62</v>
      </c>
      <c r="H1060" s="1">
        <f>MATCH(持股比率!A1060,董監!A:A,0)</f>
        <v>1060</v>
      </c>
      <c r="I1060" s="3">
        <v>1665880.12</v>
      </c>
      <c r="J1060" s="3">
        <v>3149</v>
      </c>
      <c r="K1060" s="28">
        <f t="shared" si="65"/>
        <v>109315</v>
      </c>
      <c r="L1060" s="27">
        <f t="shared" si="66"/>
        <v>2.9</v>
      </c>
      <c r="M1060" s="3">
        <v>263.92</v>
      </c>
      <c r="N1060" s="29">
        <f t="shared" si="67"/>
        <v>8.3108408000000011</v>
      </c>
      <c r="O1060" s="3">
        <v>27.91</v>
      </c>
      <c r="P1060" s="3" t="str">
        <f ca="1">IF(COUNTIF(股期對照!A:A,持股比率!B1060)=2,B1060&amp;"-m",IF(COUNTIF(股期對照!A:A,持股比率!B1060)=1,B1060&amp;"-F",B1060))</f>
        <v>天鈺</v>
      </c>
      <c r="Q1060" s="3" t="s">
        <v>4763</v>
      </c>
      <c r="T1060" s="1" t="s">
        <v>1054</v>
      </c>
      <c r="U1060" s="1" t="s">
        <v>2816</v>
      </c>
      <c r="V1060" s="1">
        <v>8.5500000000000007</v>
      </c>
      <c r="W1060" s="1">
        <v>8.33</v>
      </c>
      <c r="X1060" s="1">
        <v>0.64</v>
      </c>
      <c r="Y1060" s="1">
        <v>16.86</v>
      </c>
      <c r="Z1060" s="1">
        <v>65.62</v>
      </c>
      <c r="AA1060" s="1">
        <v>1060</v>
      </c>
      <c r="AB1060" s="1">
        <v>1665880.12</v>
      </c>
      <c r="AC1060" s="1">
        <v>3149</v>
      </c>
      <c r="AD1060" s="1">
        <v>109315</v>
      </c>
      <c r="AE1060" s="1">
        <v>2.9</v>
      </c>
      <c r="AF1060" s="1">
        <v>263.92</v>
      </c>
      <c r="AG1060" s="1">
        <v>8.3108408000000011</v>
      </c>
      <c r="AH1060" s="1">
        <v>27.91</v>
      </c>
      <c r="AI1060" s="1" t="s">
        <v>2816</v>
      </c>
      <c r="AJ1060" s="1" t="s">
        <v>3560</v>
      </c>
    </row>
    <row r="1061" spans="1:36" x14ac:dyDescent="0.25">
      <c r="A1061" s="2" t="s">
        <v>1055</v>
      </c>
      <c r="B1061" s="3" t="s">
        <v>5878</v>
      </c>
      <c r="C1061" s="3">
        <v>70.31</v>
      </c>
      <c r="D1061" s="3">
        <v>2.12</v>
      </c>
      <c r="E1061" s="3">
        <v>1.34</v>
      </c>
      <c r="F1061" s="1">
        <f>IF(INDEX(董監!D:D,H1061)=0,INDEX(董監!C:C,H1061),INDEX(董監!D:D,H1061))</f>
        <v>6.03</v>
      </c>
      <c r="G1061" s="1">
        <f t="shared" si="64"/>
        <v>20.199999999999989</v>
      </c>
      <c r="H1061" s="1">
        <f>MATCH(持股比率!A1061,董監!A:A,0)</f>
        <v>1061</v>
      </c>
      <c r="I1061" s="3">
        <v>808704.8</v>
      </c>
      <c r="J1061" s="3">
        <v>951</v>
      </c>
      <c r="K1061" s="28">
        <f t="shared" si="65"/>
        <v>16336</v>
      </c>
      <c r="L1061" s="27">
        <f t="shared" si="66"/>
        <v>5.8</v>
      </c>
      <c r="M1061" s="3">
        <v>1377.69</v>
      </c>
      <c r="N1061" s="29">
        <f t="shared" si="67"/>
        <v>13.101831899999999</v>
      </c>
      <c r="O1061" s="3">
        <v>10.29</v>
      </c>
      <c r="P1061" s="3" t="str">
        <f ca="1">IF(COUNTIF(股期對照!A:A,持股比率!B1061)=2,B1061&amp;"-m",IF(COUNTIF(股期對照!A:A,持股比率!B1061)=1,B1061&amp;"-F",B1061))</f>
        <v>譜瑞-KY</v>
      </c>
      <c r="Q1061" s="3" t="s">
        <v>4763</v>
      </c>
      <c r="T1061" s="1" t="s">
        <v>1055</v>
      </c>
      <c r="U1061" s="1" t="s">
        <v>2817</v>
      </c>
      <c r="V1061" s="1">
        <v>70.31</v>
      </c>
      <c r="W1061" s="1">
        <v>2.12</v>
      </c>
      <c r="X1061" s="1">
        <v>1.34</v>
      </c>
      <c r="Y1061" s="1">
        <v>6.03</v>
      </c>
      <c r="Z1061" s="1">
        <v>20.199999999999989</v>
      </c>
      <c r="AA1061" s="1">
        <v>1061</v>
      </c>
      <c r="AB1061" s="1">
        <v>808704.8</v>
      </c>
      <c r="AC1061" s="1">
        <v>951</v>
      </c>
      <c r="AD1061" s="1">
        <v>16336</v>
      </c>
      <c r="AE1061" s="1">
        <v>5.8</v>
      </c>
      <c r="AF1061" s="1">
        <v>1377.69</v>
      </c>
      <c r="AG1061" s="1">
        <v>13.101831899999999</v>
      </c>
      <c r="AH1061" s="1">
        <v>10.29</v>
      </c>
      <c r="AI1061" s="1" t="s">
        <v>2817</v>
      </c>
      <c r="AJ1061" s="1" t="s">
        <v>3560</v>
      </c>
    </row>
    <row r="1062" spans="1:36" x14ac:dyDescent="0.25">
      <c r="A1062" s="2" t="s">
        <v>1056</v>
      </c>
      <c r="B1062" s="3" t="s">
        <v>5879</v>
      </c>
      <c r="C1062" s="3">
        <v>13.83</v>
      </c>
      <c r="D1062" s="3">
        <v>0</v>
      </c>
      <c r="E1062" s="3">
        <v>0</v>
      </c>
      <c r="F1062" s="1">
        <f>IF(INDEX(董監!D:D,H1062)=0,INDEX(董監!C:C,H1062),INDEX(董監!D:D,H1062))</f>
        <v>6.7</v>
      </c>
      <c r="G1062" s="1">
        <f t="shared" si="64"/>
        <v>79.47</v>
      </c>
      <c r="H1062" s="1">
        <f>MATCH(持股比率!A1062,董監!A:A,0)</f>
        <v>1062</v>
      </c>
      <c r="I1062" s="3">
        <v>744865.35</v>
      </c>
      <c r="J1062" s="3">
        <v>-784</v>
      </c>
      <c r="K1062" s="28">
        <f t="shared" si="65"/>
        <v>59194</v>
      </c>
      <c r="L1062" s="27">
        <f t="shared" si="66"/>
        <v>-1.3</v>
      </c>
      <c r="M1062" s="3">
        <v>51.53</v>
      </c>
      <c r="N1062" s="29">
        <f t="shared" si="67"/>
        <v>-0.40399520000000005</v>
      </c>
      <c r="O1062" s="3">
        <v>2.2599999999999998</v>
      </c>
      <c r="P1062" s="3" t="str">
        <f ca="1">IF(COUNTIF(股期對照!A:A,持股比率!B1062)=2,B1062&amp;"-m",IF(COUNTIF(股期對照!A:A,持股比率!B1062)=1,B1062&amp;"-F",B1062))</f>
        <v>十銓</v>
      </c>
      <c r="Q1062" s="3" t="s">
        <v>4757</v>
      </c>
      <c r="T1062" s="1" t="s">
        <v>1056</v>
      </c>
      <c r="U1062" s="1" t="s">
        <v>2818</v>
      </c>
      <c r="V1062" s="1">
        <v>13.83</v>
      </c>
      <c r="W1062" s="1">
        <v>0</v>
      </c>
      <c r="X1062" s="1">
        <v>0</v>
      </c>
      <c r="Y1062" s="1">
        <v>6.7</v>
      </c>
      <c r="Z1062" s="1">
        <v>79.47</v>
      </c>
      <c r="AA1062" s="1">
        <v>1062</v>
      </c>
      <c r="AB1062" s="1">
        <v>744865.35</v>
      </c>
      <c r="AC1062" s="1">
        <v>-784</v>
      </c>
      <c r="AD1062" s="1">
        <v>59194</v>
      </c>
      <c r="AE1062" s="1">
        <v>-1.3</v>
      </c>
      <c r="AF1062" s="1">
        <v>51.53</v>
      </c>
      <c r="AG1062" s="1">
        <v>-0.40399520000000005</v>
      </c>
      <c r="AH1062" s="1">
        <v>2.2599999999999998</v>
      </c>
      <c r="AI1062" s="1" t="s">
        <v>2818</v>
      </c>
      <c r="AJ1062" s="1" t="s">
        <v>3554</v>
      </c>
    </row>
    <row r="1063" spans="1:36" x14ac:dyDescent="0.25">
      <c r="A1063" s="2" t="s">
        <v>1057</v>
      </c>
      <c r="B1063" s="3" t="s">
        <v>5880</v>
      </c>
      <c r="C1063" s="3">
        <v>40.950000000000003</v>
      </c>
      <c r="D1063" s="3">
        <v>3.09</v>
      </c>
      <c r="E1063" s="3">
        <v>1.3</v>
      </c>
      <c r="F1063" s="1">
        <f>IF(INDEX(董監!D:D,H1063)=0,INDEX(董監!C:C,H1063),INDEX(董監!D:D,H1063))</f>
        <v>7.81</v>
      </c>
      <c r="G1063" s="1">
        <f t="shared" si="64"/>
        <v>46.849999999999994</v>
      </c>
      <c r="H1063" s="1">
        <f>MATCH(持股比率!A1063,董監!A:A,0)</f>
        <v>1063</v>
      </c>
      <c r="I1063" s="3">
        <v>631920.78</v>
      </c>
      <c r="J1063" s="3">
        <v>3337</v>
      </c>
      <c r="K1063" s="28">
        <f t="shared" si="65"/>
        <v>29605</v>
      </c>
      <c r="L1063" s="27">
        <f t="shared" si="66"/>
        <v>11.3</v>
      </c>
      <c r="M1063" s="3">
        <v>468.5</v>
      </c>
      <c r="N1063" s="29">
        <f t="shared" si="67"/>
        <v>15.633845000000001</v>
      </c>
      <c r="O1063" s="3">
        <v>22.02</v>
      </c>
      <c r="P1063" s="3" t="str">
        <f ca="1">IF(COUNTIF(股期對照!A:A,持股比率!B1063)=2,B1063&amp;"-m",IF(COUNTIF(股期對照!A:A,持股比率!B1063)=1,B1063&amp;"-F",B1063))</f>
        <v>立積</v>
      </c>
      <c r="Q1063" s="3" t="s">
        <v>6683</v>
      </c>
      <c r="T1063" s="1" t="s">
        <v>1057</v>
      </c>
      <c r="U1063" s="1" t="s">
        <v>2819</v>
      </c>
      <c r="V1063" s="1">
        <v>40.950000000000003</v>
      </c>
      <c r="W1063" s="1">
        <v>3.09</v>
      </c>
      <c r="X1063" s="1">
        <v>1.3</v>
      </c>
      <c r="Y1063" s="1">
        <v>7.81</v>
      </c>
      <c r="Z1063" s="1">
        <v>46.849999999999994</v>
      </c>
      <c r="AA1063" s="1">
        <v>1063</v>
      </c>
      <c r="AB1063" s="1">
        <v>631920.78</v>
      </c>
      <c r="AC1063" s="1">
        <v>3337</v>
      </c>
      <c r="AD1063" s="1">
        <v>29605</v>
      </c>
      <c r="AE1063" s="1">
        <v>11.3</v>
      </c>
      <c r="AF1063" s="1">
        <v>468.5</v>
      </c>
      <c r="AG1063" s="1">
        <v>15.633845000000001</v>
      </c>
      <c r="AH1063" s="1">
        <v>22.02</v>
      </c>
      <c r="AI1063" s="1" t="s">
        <v>2819</v>
      </c>
      <c r="AJ1063" s="1" t="s">
        <v>3560</v>
      </c>
    </row>
    <row r="1064" spans="1:36" x14ac:dyDescent="0.25">
      <c r="A1064" s="2" t="s">
        <v>1058</v>
      </c>
      <c r="B1064" s="3" t="s">
        <v>5881</v>
      </c>
      <c r="C1064" s="3">
        <v>13.52</v>
      </c>
      <c r="D1064" s="3">
        <v>1.2</v>
      </c>
      <c r="E1064" s="3">
        <v>0.33</v>
      </c>
      <c r="F1064" s="1">
        <f>IF(INDEX(董監!D:D,H1064)=0,INDEX(董監!C:C,H1064),INDEX(董監!D:D,H1064))</f>
        <v>0.62</v>
      </c>
      <c r="G1064" s="1">
        <f t="shared" si="64"/>
        <v>84.33</v>
      </c>
      <c r="H1064" s="1">
        <f>MATCH(持股比率!A1064,董監!A:A,0)</f>
        <v>1064</v>
      </c>
      <c r="I1064" s="3">
        <v>365181.43</v>
      </c>
      <c r="J1064" s="3">
        <v>226</v>
      </c>
      <c r="K1064" s="28">
        <f t="shared" si="65"/>
        <v>30796</v>
      </c>
      <c r="L1064" s="27">
        <f t="shared" si="66"/>
        <v>0.7</v>
      </c>
      <c r="M1064" s="3">
        <v>50.77</v>
      </c>
      <c r="N1064" s="29">
        <f t="shared" si="67"/>
        <v>0.1147402</v>
      </c>
      <c r="O1064" s="3">
        <v>10.4</v>
      </c>
      <c r="P1064" s="3" t="str">
        <f ca="1">IF(COUNTIF(股期對照!A:A,持股比率!B1064)=2,B1064&amp;"-m",IF(COUNTIF(股期對照!A:A,持股比率!B1064)=1,B1064&amp;"-F",B1064))</f>
        <v>IET-KY</v>
      </c>
      <c r="Q1064" s="3" t="s">
        <v>4789</v>
      </c>
      <c r="T1064" s="1" t="s">
        <v>1058</v>
      </c>
      <c r="U1064" s="1" t="s">
        <v>2820</v>
      </c>
      <c r="V1064" s="1">
        <v>13.52</v>
      </c>
      <c r="W1064" s="1">
        <v>1.2</v>
      </c>
      <c r="X1064" s="1">
        <v>0.33</v>
      </c>
      <c r="Y1064" s="1">
        <v>0.62</v>
      </c>
      <c r="Z1064" s="1">
        <v>84.33</v>
      </c>
      <c r="AA1064" s="1">
        <v>1064</v>
      </c>
      <c r="AB1064" s="1">
        <v>365181.43</v>
      </c>
      <c r="AC1064" s="1">
        <v>226</v>
      </c>
      <c r="AD1064" s="1">
        <v>30796</v>
      </c>
      <c r="AE1064" s="1">
        <v>0.7</v>
      </c>
      <c r="AF1064" s="1">
        <v>50.77</v>
      </c>
      <c r="AG1064" s="1">
        <v>0.1147402</v>
      </c>
      <c r="AH1064" s="1">
        <v>10.4</v>
      </c>
      <c r="AI1064" s="1" t="s">
        <v>2820</v>
      </c>
      <c r="AJ1064" s="1" t="s">
        <v>3552</v>
      </c>
    </row>
    <row r="1065" spans="1:36" x14ac:dyDescent="0.25">
      <c r="A1065" s="2" t="s">
        <v>1059</v>
      </c>
      <c r="B1065" s="3" t="s">
        <v>5882</v>
      </c>
      <c r="C1065" s="3">
        <v>1.48</v>
      </c>
      <c r="D1065" s="3">
        <v>0</v>
      </c>
      <c r="E1065" s="3">
        <v>0</v>
      </c>
      <c r="F1065" s="1">
        <f>IF(INDEX(董監!D:D,H1065)=0,INDEX(董監!C:C,H1065),INDEX(董監!D:D,H1065))</f>
        <v>11.51</v>
      </c>
      <c r="G1065" s="1">
        <f t="shared" si="64"/>
        <v>87.01</v>
      </c>
      <c r="H1065" s="1">
        <f>MATCH(持股比率!A1065,董監!A:A,0)</f>
        <v>1065</v>
      </c>
      <c r="I1065" s="3">
        <v>399615.53</v>
      </c>
      <c r="J1065" s="3">
        <v>16</v>
      </c>
      <c r="K1065" s="28">
        <f t="shared" si="65"/>
        <v>34771</v>
      </c>
      <c r="L1065" s="27">
        <f t="shared" si="66"/>
        <v>0</v>
      </c>
      <c r="M1065" s="3">
        <v>33.28</v>
      </c>
      <c r="N1065" s="29">
        <f t="shared" si="67"/>
        <v>5.3248000000000002E-3</v>
      </c>
      <c r="O1065" s="3">
        <v>-0.15</v>
      </c>
      <c r="P1065" s="3" t="str">
        <f ca="1">IF(COUNTIF(股期對照!A:A,持股比率!B1065)=2,B1065&amp;"-m",IF(COUNTIF(股期對照!A:A,持股比率!B1065)=1,B1065&amp;"-F",B1065))</f>
        <v>湯石照明</v>
      </c>
      <c r="Q1065" s="3" t="s">
        <v>4756</v>
      </c>
      <c r="T1065" s="1" t="s">
        <v>1059</v>
      </c>
      <c r="U1065" s="1" t="s">
        <v>2821</v>
      </c>
      <c r="V1065" s="1">
        <v>1.48</v>
      </c>
      <c r="W1065" s="1">
        <v>0</v>
      </c>
      <c r="X1065" s="1">
        <v>0</v>
      </c>
      <c r="Y1065" s="1">
        <v>11.51</v>
      </c>
      <c r="Z1065" s="1">
        <v>87.01</v>
      </c>
      <c r="AA1065" s="1">
        <v>1065</v>
      </c>
      <c r="AB1065" s="1">
        <v>399615.53</v>
      </c>
      <c r="AC1065" s="1">
        <v>16</v>
      </c>
      <c r="AD1065" s="1">
        <v>34771</v>
      </c>
      <c r="AE1065" s="1">
        <v>0</v>
      </c>
      <c r="AF1065" s="1">
        <v>33.28</v>
      </c>
      <c r="AG1065" s="1">
        <v>5.3248000000000002E-3</v>
      </c>
      <c r="AH1065" s="1">
        <v>-0.15</v>
      </c>
      <c r="AI1065" s="1" t="s">
        <v>2821</v>
      </c>
      <c r="AJ1065" s="1" t="s">
        <v>3542</v>
      </c>
    </row>
    <row r="1066" spans="1:36" x14ac:dyDescent="0.25">
      <c r="A1066" s="2" t="s">
        <v>1060</v>
      </c>
      <c r="B1066" s="3" t="s">
        <v>5883</v>
      </c>
      <c r="C1066" s="3">
        <v>3.72</v>
      </c>
      <c r="D1066" s="3">
        <v>0</v>
      </c>
      <c r="E1066" s="3">
        <v>0</v>
      </c>
      <c r="F1066" s="1">
        <f>IF(INDEX(董監!D:D,H1066)=0,INDEX(董監!C:C,H1066),INDEX(董監!D:D,H1066))</f>
        <v>9.85</v>
      </c>
      <c r="G1066" s="1">
        <f t="shared" si="64"/>
        <v>86.43</v>
      </c>
      <c r="H1066" s="1">
        <f>MATCH(持股比率!A1066,董監!A:A,0)</f>
        <v>1066</v>
      </c>
      <c r="I1066" s="3">
        <v>635058.32999999996</v>
      </c>
      <c r="J1066" s="3">
        <v>272</v>
      </c>
      <c r="K1066" s="28">
        <f t="shared" si="65"/>
        <v>54888</v>
      </c>
      <c r="L1066" s="27">
        <f t="shared" si="66"/>
        <v>0.5</v>
      </c>
      <c r="M1066" s="3">
        <v>23.16</v>
      </c>
      <c r="N1066" s="29">
        <f t="shared" si="67"/>
        <v>6.2995200000000001E-2</v>
      </c>
      <c r="O1066" s="3">
        <v>-1.59</v>
      </c>
      <c r="P1066" s="3" t="str">
        <f ca="1">IF(COUNTIF(股期對照!A:A,持股比率!B1066)=2,B1066&amp;"-m",IF(COUNTIF(股期對照!A:A,持股比率!B1066)=1,B1066&amp;"-F",B1066))</f>
        <v>廣穎</v>
      </c>
      <c r="Q1066" s="3" t="s">
        <v>6606</v>
      </c>
      <c r="T1066" s="1" t="s">
        <v>1060</v>
      </c>
      <c r="U1066" s="1" t="s">
        <v>2822</v>
      </c>
      <c r="V1066" s="1">
        <v>3.72</v>
      </c>
      <c r="W1066" s="1">
        <v>0</v>
      </c>
      <c r="X1066" s="1">
        <v>0</v>
      </c>
      <c r="Y1066" s="1">
        <v>9.85</v>
      </c>
      <c r="Z1066" s="1">
        <v>86.43</v>
      </c>
      <c r="AA1066" s="1">
        <v>1066</v>
      </c>
      <c r="AB1066" s="1">
        <v>635058.32999999996</v>
      </c>
      <c r="AC1066" s="1">
        <v>272</v>
      </c>
      <c r="AD1066" s="1">
        <v>54888</v>
      </c>
      <c r="AE1066" s="1">
        <v>0.5</v>
      </c>
      <c r="AF1066" s="1">
        <v>23.16</v>
      </c>
      <c r="AG1066" s="1">
        <v>6.2995200000000001E-2</v>
      </c>
      <c r="AH1066" s="1">
        <v>-1.59</v>
      </c>
      <c r="AI1066" s="1" t="s">
        <v>2822</v>
      </c>
      <c r="AJ1066" s="1" t="s">
        <v>3560</v>
      </c>
    </row>
    <row r="1067" spans="1:36" x14ac:dyDescent="0.25">
      <c r="A1067" s="2" t="s">
        <v>1061</v>
      </c>
      <c r="B1067" s="3" t="s">
        <v>5884</v>
      </c>
      <c r="C1067" s="3">
        <v>7.27</v>
      </c>
      <c r="D1067" s="3">
        <v>0</v>
      </c>
      <c r="E1067" s="3">
        <v>0.03</v>
      </c>
      <c r="F1067" s="1">
        <f>IF(INDEX(董監!D:D,H1067)=0,INDEX(董監!C:C,H1067),INDEX(董監!D:D,H1067))</f>
        <v>26.24</v>
      </c>
      <c r="G1067" s="1">
        <f t="shared" si="64"/>
        <v>66.460000000000008</v>
      </c>
      <c r="H1067" s="1">
        <f>MATCH(持股比率!A1067,董監!A:A,0)</f>
        <v>1067</v>
      </c>
      <c r="I1067" s="3">
        <v>725001.04</v>
      </c>
      <c r="J1067" s="3">
        <v>-613</v>
      </c>
      <c r="K1067" s="28">
        <f t="shared" si="65"/>
        <v>48184</v>
      </c>
      <c r="L1067" s="27">
        <f t="shared" si="66"/>
        <v>-1.3</v>
      </c>
      <c r="M1067" s="3">
        <v>52.14</v>
      </c>
      <c r="N1067" s="29">
        <f t="shared" si="67"/>
        <v>-0.31961820000000002</v>
      </c>
      <c r="O1067" s="3">
        <v>-0.37</v>
      </c>
      <c r="P1067" s="3" t="str">
        <f ca="1">IF(COUNTIF(股期對照!A:A,持股比率!B1067)=2,B1067&amp;"-m",IF(COUNTIF(股期對照!A:A,持股比率!B1067)=1,B1067&amp;"-F",B1067))</f>
        <v>亞泰</v>
      </c>
      <c r="Q1067" s="3" t="s">
        <v>6722</v>
      </c>
      <c r="T1067" s="1" t="s">
        <v>1061</v>
      </c>
      <c r="U1067" s="1" t="s">
        <v>2823</v>
      </c>
      <c r="V1067" s="1">
        <v>7.27</v>
      </c>
      <c r="W1067" s="1">
        <v>0</v>
      </c>
      <c r="X1067" s="1">
        <v>0.03</v>
      </c>
      <c r="Y1067" s="1">
        <v>26.24</v>
      </c>
      <c r="Z1067" s="1">
        <v>66.460000000000008</v>
      </c>
      <c r="AA1067" s="1">
        <v>1067</v>
      </c>
      <c r="AB1067" s="1">
        <v>725001.04</v>
      </c>
      <c r="AC1067" s="1">
        <v>-613</v>
      </c>
      <c r="AD1067" s="1">
        <v>48184</v>
      </c>
      <c r="AE1067" s="1">
        <v>-1.3</v>
      </c>
      <c r="AF1067" s="1">
        <v>52.14</v>
      </c>
      <c r="AG1067" s="1">
        <v>-0.31961820000000002</v>
      </c>
      <c r="AH1067" s="1">
        <v>-0.37</v>
      </c>
      <c r="AI1067" s="1" t="s">
        <v>2823</v>
      </c>
      <c r="AJ1067" s="1" t="s">
        <v>3544</v>
      </c>
    </row>
    <row r="1068" spans="1:36" x14ac:dyDescent="0.25">
      <c r="A1068" s="2" t="s">
        <v>1062</v>
      </c>
      <c r="B1068" s="3" t="s">
        <v>5885</v>
      </c>
      <c r="C1068" s="3">
        <v>3.78</v>
      </c>
      <c r="D1068" s="3">
        <v>4.1100000000000003</v>
      </c>
      <c r="E1068" s="3">
        <v>0.17</v>
      </c>
      <c r="F1068" s="1">
        <f>IF(INDEX(董監!D:D,H1068)=0,INDEX(董監!C:C,H1068),INDEX(董監!D:D,H1068))</f>
        <v>22.63</v>
      </c>
      <c r="G1068" s="1">
        <f t="shared" si="64"/>
        <v>69.31</v>
      </c>
      <c r="H1068" s="1">
        <f>MATCH(持股比率!A1068,董監!A:A,0)</f>
        <v>1068</v>
      </c>
      <c r="I1068" s="3">
        <v>1188070</v>
      </c>
      <c r="J1068" s="3">
        <v>-485</v>
      </c>
      <c r="K1068" s="28">
        <f t="shared" si="65"/>
        <v>82345</v>
      </c>
      <c r="L1068" s="27">
        <f t="shared" si="66"/>
        <v>-0.6</v>
      </c>
      <c r="M1068" s="3">
        <v>71.849999999999994</v>
      </c>
      <c r="N1068" s="29">
        <f t="shared" si="67"/>
        <v>-0.34847250000000002</v>
      </c>
      <c r="O1068" s="3">
        <v>23.78</v>
      </c>
      <c r="P1068" s="3" t="str">
        <f ca="1">IF(COUNTIF(股期對照!A:A,持股比率!B1068)=2,B1068&amp;"-m",IF(COUNTIF(股期對照!A:A,持股比率!B1068)=1,B1068&amp;"-F",B1068))</f>
        <v>佳凌</v>
      </c>
      <c r="Q1068" s="3" t="s">
        <v>6691</v>
      </c>
      <c r="T1068" s="1" t="s">
        <v>1062</v>
      </c>
      <c r="U1068" s="1" t="s">
        <v>2824</v>
      </c>
      <c r="V1068" s="1">
        <v>3.78</v>
      </c>
      <c r="W1068" s="1">
        <v>4.1100000000000003</v>
      </c>
      <c r="X1068" s="1">
        <v>0.17</v>
      </c>
      <c r="Y1068" s="1">
        <v>22.63</v>
      </c>
      <c r="Z1068" s="1">
        <v>69.31</v>
      </c>
      <c r="AA1068" s="1">
        <v>1068</v>
      </c>
      <c r="AB1068" s="1">
        <v>1188070</v>
      </c>
      <c r="AC1068" s="1">
        <v>-485</v>
      </c>
      <c r="AD1068" s="1">
        <v>82345</v>
      </c>
      <c r="AE1068" s="1">
        <v>-0.6</v>
      </c>
      <c r="AF1068" s="1">
        <v>71.849999999999994</v>
      </c>
      <c r="AG1068" s="1">
        <v>-0.34847250000000002</v>
      </c>
      <c r="AH1068" s="1">
        <v>23.78</v>
      </c>
      <c r="AI1068" s="1" t="s">
        <v>2824</v>
      </c>
      <c r="AJ1068" s="1" t="s">
        <v>3562</v>
      </c>
    </row>
    <row r="1069" spans="1:36" x14ac:dyDescent="0.25">
      <c r="A1069" s="2" t="s">
        <v>1063</v>
      </c>
      <c r="B1069" s="3" t="s">
        <v>5886</v>
      </c>
      <c r="C1069" s="3">
        <v>37.46</v>
      </c>
      <c r="D1069" s="3">
        <v>0</v>
      </c>
      <c r="E1069" s="3">
        <v>0.32</v>
      </c>
      <c r="F1069" s="1">
        <f>IF(INDEX(董監!D:D,H1069)=0,INDEX(董監!C:C,H1069),INDEX(董監!D:D,H1069))</f>
        <v>16.690000000000001</v>
      </c>
      <c r="G1069" s="1">
        <f t="shared" si="64"/>
        <v>45.53</v>
      </c>
      <c r="H1069" s="1">
        <f>MATCH(持股比率!A1069,董監!A:A,0)</f>
        <v>1069</v>
      </c>
      <c r="I1069" s="3">
        <v>686898.41</v>
      </c>
      <c r="J1069" s="3">
        <v>701</v>
      </c>
      <c r="K1069" s="28">
        <f t="shared" si="65"/>
        <v>31274</v>
      </c>
      <c r="L1069" s="27">
        <f t="shared" si="66"/>
        <v>2.2000000000000002</v>
      </c>
      <c r="M1069" s="3">
        <v>88.42</v>
      </c>
      <c r="N1069" s="29">
        <f t="shared" si="67"/>
        <v>0.61982419999999994</v>
      </c>
      <c r="O1069" s="3">
        <v>8.0500000000000007</v>
      </c>
      <c r="P1069" s="3" t="str">
        <f ca="1">IF(COUNTIF(股期對照!A:A,持股比率!B1069)=2,B1069&amp;"-m",IF(COUNTIF(股期對照!A:A,持股比率!B1069)=1,B1069&amp;"-F",B1069))</f>
        <v>眾達-KY</v>
      </c>
      <c r="Q1069" s="3" t="s">
        <v>4754</v>
      </c>
      <c r="T1069" s="1" t="s">
        <v>1063</v>
      </c>
      <c r="U1069" s="1" t="s">
        <v>2825</v>
      </c>
      <c r="V1069" s="1">
        <v>37.46</v>
      </c>
      <c r="W1069" s="1">
        <v>0</v>
      </c>
      <c r="X1069" s="1">
        <v>0.32</v>
      </c>
      <c r="Y1069" s="1">
        <v>16.690000000000001</v>
      </c>
      <c r="Z1069" s="1">
        <v>45.53</v>
      </c>
      <c r="AA1069" s="1">
        <v>1069</v>
      </c>
      <c r="AB1069" s="1">
        <v>686898.41</v>
      </c>
      <c r="AC1069" s="1">
        <v>701</v>
      </c>
      <c r="AD1069" s="1">
        <v>31274</v>
      </c>
      <c r="AE1069" s="1">
        <v>2.2000000000000002</v>
      </c>
      <c r="AF1069" s="1">
        <v>88.42</v>
      </c>
      <c r="AG1069" s="1">
        <v>0.61982419999999994</v>
      </c>
      <c r="AH1069" s="1">
        <v>8.0500000000000007</v>
      </c>
      <c r="AI1069" s="1" t="s">
        <v>2825</v>
      </c>
      <c r="AJ1069" s="1" t="s">
        <v>3551</v>
      </c>
    </row>
    <row r="1070" spans="1:36" x14ac:dyDescent="0.25">
      <c r="A1070" s="2" t="s">
        <v>1064</v>
      </c>
      <c r="B1070" s="3" t="s">
        <v>5887</v>
      </c>
      <c r="C1070" s="3">
        <v>3.74</v>
      </c>
      <c r="D1070" s="3">
        <v>0</v>
      </c>
      <c r="E1070" s="3">
        <v>0.31</v>
      </c>
      <c r="F1070" s="1">
        <f>IF(INDEX(董監!D:D,H1070)=0,INDEX(董監!C:C,H1070),INDEX(董監!D:D,H1070))</f>
        <v>17.350000000000001</v>
      </c>
      <c r="G1070" s="1">
        <f t="shared" si="64"/>
        <v>78.599999999999994</v>
      </c>
      <c r="H1070" s="1">
        <f>MATCH(持股比率!A1070,董監!A:A,0)</f>
        <v>1070</v>
      </c>
      <c r="I1070" s="3">
        <v>1330362.79</v>
      </c>
      <c r="J1070" s="3">
        <v>1927</v>
      </c>
      <c r="K1070" s="28">
        <f t="shared" si="65"/>
        <v>104567</v>
      </c>
      <c r="L1070" s="27">
        <f t="shared" si="66"/>
        <v>1.8</v>
      </c>
      <c r="M1070" s="3">
        <v>17.97</v>
      </c>
      <c r="N1070" s="29">
        <f t="shared" si="67"/>
        <v>0.34628189999999998</v>
      </c>
      <c r="O1070" s="3">
        <v>2.88</v>
      </c>
      <c r="P1070" s="3" t="str">
        <f ca="1">IF(COUNTIF(股期對照!A:A,持股比率!B1070)=2,B1070&amp;"-m",IF(COUNTIF(股期對照!A:A,持股比率!B1070)=1,B1070&amp;"-F",B1070))</f>
        <v>華星光</v>
      </c>
      <c r="Q1070" s="3" t="s">
        <v>6591</v>
      </c>
      <c r="T1070" s="1" t="s">
        <v>1064</v>
      </c>
      <c r="U1070" s="1" t="s">
        <v>2826</v>
      </c>
      <c r="V1070" s="1">
        <v>3.74</v>
      </c>
      <c r="W1070" s="1">
        <v>0</v>
      </c>
      <c r="X1070" s="1">
        <v>0.31</v>
      </c>
      <c r="Y1070" s="1">
        <v>17.350000000000001</v>
      </c>
      <c r="Z1070" s="1">
        <v>78.599999999999994</v>
      </c>
      <c r="AA1070" s="1">
        <v>1070</v>
      </c>
      <c r="AB1070" s="1">
        <v>1330362.79</v>
      </c>
      <c r="AC1070" s="1">
        <v>1927</v>
      </c>
      <c r="AD1070" s="1">
        <v>104567</v>
      </c>
      <c r="AE1070" s="1">
        <v>1.8</v>
      </c>
      <c r="AF1070" s="1">
        <v>17.97</v>
      </c>
      <c r="AG1070" s="1">
        <v>0.34628189999999998</v>
      </c>
      <c r="AH1070" s="1">
        <v>2.88</v>
      </c>
      <c r="AI1070" s="1" t="s">
        <v>2826</v>
      </c>
      <c r="AJ1070" s="1" t="s">
        <v>3546</v>
      </c>
    </row>
    <row r="1071" spans="1:36" x14ac:dyDescent="0.25">
      <c r="A1071" s="2" t="s">
        <v>1065</v>
      </c>
      <c r="B1071" s="3" t="s">
        <v>5888</v>
      </c>
      <c r="C1071" s="3">
        <v>2.48</v>
      </c>
      <c r="D1071" s="3">
        <v>0</v>
      </c>
      <c r="E1071" s="3">
        <v>0</v>
      </c>
      <c r="F1071" s="1">
        <f>IF(INDEX(董監!D:D,H1071)=0,INDEX(董監!C:C,H1071),INDEX(董監!D:D,H1071))</f>
        <v>19.95</v>
      </c>
      <c r="G1071" s="1">
        <f t="shared" si="64"/>
        <v>77.569999999999993</v>
      </c>
      <c r="H1071" s="1">
        <f>MATCH(持股比率!A1071,董監!A:A,0)</f>
        <v>1071</v>
      </c>
      <c r="I1071" s="3">
        <v>252000</v>
      </c>
      <c r="J1071" s="3">
        <v>84</v>
      </c>
      <c r="K1071" s="28">
        <f t="shared" si="65"/>
        <v>19548</v>
      </c>
      <c r="L1071" s="27">
        <f t="shared" si="66"/>
        <v>0.4</v>
      </c>
      <c r="M1071" s="3">
        <v>55.05</v>
      </c>
      <c r="N1071" s="29">
        <f t="shared" si="67"/>
        <v>4.6241999999999998E-2</v>
      </c>
      <c r="O1071" s="3">
        <v>-5.72</v>
      </c>
      <c r="P1071" s="3" t="str">
        <f ca="1">IF(COUNTIF(股期對照!A:A,持股比率!B1071)=2,B1071&amp;"-m",IF(COUNTIF(股期對照!A:A,持股比率!B1071)=1,B1071&amp;"-F",B1071))</f>
        <v>科誠</v>
      </c>
      <c r="Q1071" s="3" t="s">
        <v>4784</v>
      </c>
      <c r="T1071" s="1" t="s">
        <v>1065</v>
      </c>
      <c r="U1071" s="1" t="s">
        <v>2827</v>
      </c>
      <c r="V1071" s="1">
        <v>2.48</v>
      </c>
      <c r="W1071" s="1">
        <v>0</v>
      </c>
      <c r="X1071" s="1">
        <v>0</v>
      </c>
      <c r="Y1071" s="1">
        <v>19.95</v>
      </c>
      <c r="Z1071" s="1">
        <v>77.569999999999993</v>
      </c>
      <c r="AA1071" s="1">
        <v>1071</v>
      </c>
      <c r="AB1071" s="1">
        <v>252000</v>
      </c>
      <c r="AC1071" s="1">
        <v>84</v>
      </c>
      <c r="AD1071" s="1">
        <v>19548</v>
      </c>
      <c r="AE1071" s="1">
        <v>0.4</v>
      </c>
      <c r="AF1071" s="1">
        <v>55.05</v>
      </c>
      <c r="AG1071" s="1">
        <v>4.6241999999999998E-2</v>
      </c>
      <c r="AH1071" s="1">
        <v>-5.72</v>
      </c>
      <c r="AI1071" s="1" t="s">
        <v>2827</v>
      </c>
      <c r="AJ1071" s="1" t="s">
        <v>3558</v>
      </c>
    </row>
    <row r="1072" spans="1:36" x14ac:dyDescent="0.25">
      <c r="A1072" s="2" t="s">
        <v>1066</v>
      </c>
      <c r="B1072" s="3" t="s">
        <v>5889</v>
      </c>
      <c r="C1072" s="3">
        <v>3.9</v>
      </c>
      <c r="D1072" s="3">
        <v>0</v>
      </c>
      <c r="E1072" s="3">
        <v>0.1</v>
      </c>
      <c r="F1072" s="1">
        <f>IF(INDEX(董監!D:D,H1072)=0,INDEX(董監!C:C,H1072),INDEX(董監!D:D,H1072))</f>
        <v>65.75</v>
      </c>
      <c r="G1072" s="1">
        <f t="shared" si="64"/>
        <v>30.25</v>
      </c>
      <c r="H1072" s="1">
        <f>MATCH(持股比率!A1072,董監!A:A,0)</f>
        <v>1072</v>
      </c>
      <c r="I1072" s="3">
        <v>1530850</v>
      </c>
      <c r="J1072" s="3">
        <v>1021</v>
      </c>
      <c r="K1072" s="28">
        <f t="shared" si="65"/>
        <v>46308</v>
      </c>
      <c r="L1072" s="27">
        <f t="shared" si="66"/>
        <v>2.2000000000000002</v>
      </c>
      <c r="M1072" s="3">
        <v>36.369999999999997</v>
      </c>
      <c r="N1072" s="29">
        <f t="shared" si="67"/>
        <v>0.37133769999999999</v>
      </c>
      <c r="O1072" s="3">
        <v>1.81</v>
      </c>
      <c r="P1072" s="3" t="str">
        <f ca="1">IF(COUNTIF(股期對照!A:A,持股比率!B1072)=2,B1072&amp;"-m",IF(COUNTIF(股期對照!A:A,持股比率!B1072)=1,B1072&amp;"-F",B1072))</f>
        <v>榮科</v>
      </c>
      <c r="Q1072" s="3" t="s">
        <v>4764</v>
      </c>
      <c r="T1072" s="1" t="s">
        <v>1066</v>
      </c>
      <c r="U1072" s="1" t="s">
        <v>2828</v>
      </c>
      <c r="V1072" s="1">
        <v>3.9</v>
      </c>
      <c r="W1072" s="1">
        <v>0</v>
      </c>
      <c r="X1072" s="1">
        <v>0.1</v>
      </c>
      <c r="Y1072" s="1">
        <v>65.75</v>
      </c>
      <c r="Z1072" s="1">
        <v>30.25</v>
      </c>
      <c r="AA1072" s="1">
        <v>1072</v>
      </c>
      <c r="AB1072" s="1">
        <v>1530850</v>
      </c>
      <c r="AC1072" s="1">
        <v>1021</v>
      </c>
      <c r="AD1072" s="1">
        <v>46308</v>
      </c>
      <c r="AE1072" s="1">
        <v>2.2000000000000002</v>
      </c>
      <c r="AF1072" s="1">
        <v>36.369999999999997</v>
      </c>
      <c r="AG1072" s="1">
        <v>0.37133769999999999</v>
      </c>
      <c r="AH1072" s="1">
        <v>1.81</v>
      </c>
      <c r="AI1072" s="1" t="s">
        <v>2828</v>
      </c>
      <c r="AJ1072" s="1" t="s">
        <v>3548</v>
      </c>
    </row>
    <row r="1073" spans="1:36" x14ac:dyDescent="0.25">
      <c r="A1073" s="2" t="s">
        <v>1067</v>
      </c>
      <c r="B1073" s="3" t="s">
        <v>5890</v>
      </c>
      <c r="C1073" s="3">
        <v>11.84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82.48</v>
      </c>
      <c r="H1073" s="1">
        <f>MATCH(持股比率!A1073,董監!A:A,0)</f>
        <v>1073</v>
      </c>
      <c r="I1073" s="3">
        <v>918232.54</v>
      </c>
      <c r="J1073" s="3">
        <v>328</v>
      </c>
      <c r="K1073" s="28">
        <f t="shared" si="65"/>
        <v>75736</v>
      </c>
      <c r="L1073" s="27">
        <f t="shared" si="66"/>
        <v>0.4</v>
      </c>
      <c r="M1073" s="3">
        <v>43.88</v>
      </c>
      <c r="N1073" s="29">
        <f t="shared" si="67"/>
        <v>0.14392640000000001</v>
      </c>
      <c r="O1073" s="3">
        <v>1.21</v>
      </c>
      <c r="P1073" s="3" t="str">
        <f ca="1">IF(COUNTIF(股期對照!A:A,持股比率!B1073)=2,B1073&amp;"-m",IF(COUNTIF(股期對照!A:A,持股比率!B1073)=1,B1073&amp;"-F",B1073))</f>
        <v>環宇-KY</v>
      </c>
      <c r="Q1073" s="3" t="s">
        <v>6723</v>
      </c>
      <c r="T1073" s="1" t="s">
        <v>1067</v>
      </c>
      <c r="U1073" s="1" t="s">
        <v>2829</v>
      </c>
      <c r="V1073" s="1">
        <v>11.84</v>
      </c>
      <c r="W1073" s="1">
        <v>0</v>
      </c>
      <c r="X1073" s="1">
        <v>0.04</v>
      </c>
      <c r="Y1073" s="1">
        <v>5.64</v>
      </c>
      <c r="Z1073" s="1">
        <v>82.48</v>
      </c>
      <c r="AA1073" s="1">
        <v>1073</v>
      </c>
      <c r="AB1073" s="1">
        <v>918232.54</v>
      </c>
      <c r="AC1073" s="1">
        <v>328</v>
      </c>
      <c r="AD1073" s="1">
        <v>75736</v>
      </c>
      <c r="AE1073" s="1">
        <v>0.4</v>
      </c>
      <c r="AF1073" s="1">
        <v>43.88</v>
      </c>
      <c r="AG1073" s="1">
        <v>0.14392640000000001</v>
      </c>
      <c r="AH1073" s="1">
        <v>1.21</v>
      </c>
      <c r="AI1073" s="1" t="s">
        <v>2829</v>
      </c>
      <c r="AJ1073" s="1" t="s">
        <v>3553</v>
      </c>
    </row>
    <row r="1074" spans="1:36" x14ac:dyDescent="0.25">
      <c r="A1074" s="2" t="s">
        <v>1068</v>
      </c>
      <c r="B1074" s="3" t="s">
        <v>5891</v>
      </c>
      <c r="C1074" s="3">
        <v>1.53</v>
      </c>
      <c r="D1074" s="3">
        <v>0.01</v>
      </c>
      <c r="E1074" s="3">
        <v>0.18</v>
      </c>
      <c r="F1074" s="1">
        <f>IF(INDEX(董監!D:D,H1074)=0,INDEX(董監!C:C,H1074),INDEX(董監!D:D,H1074))</f>
        <v>32.479999999999997</v>
      </c>
      <c r="G1074" s="1">
        <f t="shared" si="64"/>
        <v>65.800000000000011</v>
      </c>
      <c r="H1074" s="1">
        <f>MATCH(持股比率!A1074,董監!A:A,0)</f>
        <v>1074</v>
      </c>
      <c r="I1074" s="3">
        <v>1106390</v>
      </c>
      <c r="J1074" s="3">
        <v>-2</v>
      </c>
      <c r="K1074" s="28">
        <f t="shared" si="65"/>
        <v>72800</v>
      </c>
      <c r="L1074" s="27">
        <f t="shared" si="66"/>
        <v>0</v>
      </c>
      <c r="M1074" s="3">
        <v>64.540000000000006</v>
      </c>
      <c r="N1074" s="29">
        <f t="shared" si="67"/>
        <v>-1.2908000000000002E-3</v>
      </c>
      <c r="O1074" s="3">
        <v>-1.97</v>
      </c>
      <c r="P1074" s="3" t="str">
        <f ca="1">IF(COUNTIF(股期對照!A:A,持股比率!B1074)=2,B1074&amp;"-m",IF(COUNTIF(股期對照!A:A,持股比率!B1074)=1,B1074&amp;"-F",B1074))</f>
        <v>傳奇</v>
      </c>
      <c r="Q1074" s="3" t="s">
        <v>6724</v>
      </c>
      <c r="T1074" s="1" t="s">
        <v>1068</v>
      </c>
      <c r="U1074" s="1" t="s">
        <v>2830</v>
      </c>
      <c r="V1074" s="1">
        <v>1.53</v>
      </c>
      <c r="W1074" s="1">
        <v>0.01</v>
      </c>
      <c r="X1074" s="1">
        <v>0.18</v>
      </c>
      <c r="Y1074" s="1">
        <v>32.479999999999997</v>
      </c>
      <c r="Z1074" s="1">
        <v>65.800000000000011</v>
      </c>
      <c r="AA1074" s="1">
        <v>1074</v>
      </c>
      <c r="AB1074" s="1">
        <v>1106390</v>
      </c>
      <c r="AC1074" s="1">
        <v>-2</v>
      </c>
      <c r="AD1074" s="1">
        <v>72800</v>
      </c>
      <c r="AE1074" s="1">
        <v>0</v>
      </c>
      <c r="AF1074" s="1">
        <v>64.540000000000006</v>
      </c>
      <c r="AG1074" s="1">
        <v>-1.2908000000000002E-3</v>
      </c>
      <c r="AH1074" s="1">
        <v>-1.97</v>
      </c>
      <c r="AI1074" s="1" t="s">
        <v>2830</v>
      </c>
      <c r="AJ1074" s="1" t="s">
        <v>3580</v>
      </c>
    </row>
    <row r="1075" spans="1:36" x14ac:dyDescent="0.25">
      <c r="A1075" s="2" t="s">
        <v>1069</v>
      </c>
      <c r="B1075" s="3" t="s">
        <v>5892</v>
      </c>
      <c r="C1075" s="3">
        <v>4.55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71.680000000000007</v>
      </c>
      <c r="H1075" s="1">
        <f>MATCH(持股比率!A1075,董監!A:A,0)</f>
        <v>1075</v>
      </c>
      <c r="I1075" s="3">
        <v>418240.36</v>
      </c>
      <c r="J1075" s="3">
        <v>25</v>
      </c>
      <c r="K1075" s="28">
        <f t="shared" si="65"/>
        <v>29979</v>
      </c>
      <c r="L1075" s="27">
        <f t="shared" si="66"/>
        <v>0.1</v>
      </c>
      <c r="M1075" s="3">
        <v>32.56</v>
      </c>
      <c r="N1075" s="29">
        <f t="shared" si="67"/>
        <v>8.1399999999999997E-3</v>
      </c>
      <c r="O1075" s="3">
        <v>-6.9</v>
      </c>
      <c r="P1075" s="3" t="str">
        <f ca="1">IF(COUNTIF(股期對照!A:A,持股比率!B1075)=2,B1075&amp;"-m",IF(COUNTIF(股期對照!A:A,持股比率!B1075)=1,B1075&amp;"-F",B1075))</f>
        <v>晶達</v>
      </c>
      <c r="Q1075" s="3" t="s">
        <v>4767</v>
      </c>
      <c r="T1075" s="1" t="s">
        <v>1069</v>
      </c>
      <c r="U1075" s="1" t="s">
        <v>2831</v>
      </c>
      <c r="V1075" s="1">
        <v>4.55</v>
      </c>
      <c r="W1075" s="1">
        <v>0</v>
      </c>
      <c r="X1075" s="1">
        <v>0</v>
      </c>
      <c r="Y1075" s="1">
        <v>23.77</v>
      </c>
      <c r="Z1075" s="1">
        <v>71.680000000000007</v>
      </c>
      <c r="AA1075" s="1">
        <v>1075</v>
      </c>
      <c r="AB1075" s="1">
        <v>418240.36</v>
      </c>
      <c r="AC1075" s="1">
        <v>25</v>
      </c>
      <c r="AD1075" s="1">
        <v>29979</v>
      </c>
      <c r="AE1075" s="1">
        <v>0.1</v>
      </c>
      <c r="AF1075" s="1">
        <v>32.56</v>
      </c>
      <c r="AG1075" s="1">
        <v>8.1399999999999997E-3</v>
      </c>
      <c r="AH1075" s="1">
        <v>-6.9</v>
      </c>
      <c r="AI1075" s="1" t="s">
        <v>2831</v>
      </c>
      <c r="AJ1075" s="1" t="s">
        <v>3566</v>
      </c>
    </row>
    <row r="1076" spans="1:36" x14ac:dyDescent="0.25">
      <c r="A1076" s="2" t="s">
        <v>1070</v>
      </c>
      <c r="B1076" s="3" t="s">
        <v>5893</v>
      </c>
      <c r="C1076" s="3">
        <v>4.76</v>
      </c>
      <c r="D1076" s="3">
        <v>0.02</v>
      </c>
      <c r="E1076" s="3">
        <v>0.16</v>
      </c>
      <c r="F1076" s="1">
        <f>IF(INDEX(董監!D:D,H1076)=0,INDEX(董監!C:C,H1076),INDEX(董監!D:D,H1076))</f>
        <v>17.39</v>
      </c>
      <c r="G1076" s="1">
        <f t="shared" si="64"/>
        <v>77.67</v>
      </c>
      <c r="H1076" s="1">
        <f>MATCH(持股比率!A1076,董監!A:A,0)</f>
        <v>1076</v>
      </c>
      <c r="I1076" s="3">
        <v>744172</v>
      </c>
      <c r="J1076" s="3">
        <v>-63</v>
      </c>
      <c r="K1076" s="28">
        <f t="shared" si="65"/>
        <v>57800</v>
      </c>
      <c r="L1076" s="27">
        <f t="shared" si="66"/>
        <v>-0.1</v>
      </c>
      <c r="M1076" s="3">
        <v>47.73</v>
      </c>
      <c r="N1076" s="29">
        <f t="shared" si="67"/>
        <v>-3.0069899999999997E-2</v>
      </c>
      <c r="O1076" s="3">
        <v>-0.31</v>
      </c>
      <c r="P1076" s="3" t="str">
        <f ca="1">IF(COUNTIF(股期對照!A:A,持股比率!B1076)=2,B1076&amp;"-m",IF(COUNTIF(股期對照!A:A,持股比率!B1076)=1,B1076&amp;"-F",B1076))</f>
        <v>鑫禾</v>
      </c>
      <c r="Q1076" s="3" t="s">
        <v>6665</v>
      </c>
      <c r="T1076" s="1" t="s">
        <v>1070</v>
      </c>
      <c r="U1076" s="1" t="s">
        <v>2832</v>
      </c>
      <c r="V1076" s="1">
        <v>4.76</v>
      </c>
      <c r="W1076" s="1">
        <v>0.02</v>
      </c>
      <c r="X1076" s="1">
        <v>0.16</v>
      </c>
      <c r="Y1076" s="1">
        <v>17.39</v>
      </c>
      <c r="Z1076" s="1">
        <v>77.67</v>
      </c>
      <c r="AA1076" s="1">
        <v>1076</v>
      </c>
      <c r="AB1076" s="1">
        <v>744172</v>
      </c>
      <c r="AC1076" s="1">
        <v>-63</v>
      </c>
      <c r="AD1076" s="1">
        <v>57800</v>
      </c>
      <c r="AE1076" s="1">
        <v>-0.1</v>
      </c>
      <c r="AF1076" s="1">
        <v>47.73</v>
      </c>
      <c r="AG1076" s="1">
        <v>-3.0069899999999997E-2</v>
      </c>
      <c r="AH1076" s="1">
        <v>-0.31</v>
      </c>
      <c r="AI1076" s="1" t="s">
        <v>2832</v>
      </c>
      <c r="AJ1076" s="1" t="s">
        <v>3521</v>
      </c>
    </row>
    <row r="1077" spans="1:36" x14ac:dyDescent="0.25">
      <c r="A1077" s="2" t="s">
        <v>1071</v>
      </c>
      <c r="B1077" s="3" t="s">
        <v>5894</v>
      </c>
      <c r="C1077" s="3">
        <v>3.76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86.6</v>
      </c>
      <c r="H1077" s="1">
        <f>MATCH(持股比率!A1077,董監!A:A,0)</f>
        <v>1077</v>
      </c>
      <c r="I1077" s="3">
        <v>2949401.54</v>
      </c>
      <c r="J1077" s="3">
        <v>340</v>
      </c>
      <c r="K1077" s="28">
        <f t="shared" si="65"/>
        <v>255418</v>
      </c>
      <c r="L1077" s="27">
        <f t="shared" si="66"/>
        <v>0.1</v>
      </c>
      <c r="M1077" s="3">
        <v>60.02</v>
      </c>
      <c r="N1077" s="29">
        <f t="shared" si="67"/>
        <v>0.204068</v>
      </c>
      <c r="O1077" s="3">
        <v>-5.16</v>
      </c>
      <c r="P1077" s="3" t="str">
        <f ca="1">IF(COUNTIF(股期對照!A:A,持股比率!B1077)=2,B1077&amp;"-m",IF(COUNTIF(股期對照!A:A,持股比率!B1077)=1,B1077&amp;"-F",B1077))</f>
        <v>三星</v>
      </c>
      <c r="Q1077" s="3" t="s">
        <v>4749</v>
      </c>
      <c r="T1077" s="1" t="s">
        <v>1071</v>
      </c>
      <c r="U1077" s="1" t="s">
        <v>2833</v>
      </c>
      <c r="V1077" s="1">
        <v>3.76</v>
      </c>
      <c r="W1077" s="1">
        <v>0.06</v>
      </c>
      <c r="X1077" s="1">
        <v>0</v>
      </c>
      <c r="Y1077" s="1">
        <v>9.58</v>
      </c>
      <c r="Z1077" s="1">
        <v>86.6</v>
      </c>
      <c r="AA1077" s="1">
        <v>1077</v>
      </c>
      <c r="AB1077" s="1">
        <v>2949401.54</v>
      </c>
      <c r="AC1077" s="1">
        <v>340</v>
      </c>
      <c r="AD1077" s="1">
        <v>255418</v>
      </c>
      <c r="AE1077" s="1">
        <v>0.1</v>
      </c>
      <c r="AF1077" s="1">
        <v>60.02</v>
      </c>
      <c r="AG1077" s="1">
        <v>0.204068</v>
      </c>
      <c r="AH1077" s="1">
        <v>-5.16</v>
      </c>
      <c r="AI1077" s="1" t="s">
        <v>2833</v>
      </c>
      <c r="AJ1077" s="1" t="s">
        <v>3526</v>
      </c>
    </row>
    <row r="1078" spans="1:36" x14ac:dyDescent="0.25">
      <c r="A1078" s="2" t="s">
        <v>1072</v>
      </c>
      <c r="B1078" s="3" t="s">
        <v>5895</v>
      </c>
      <c r="C1078" s="3">
        <v>9</v>
      </c>
      <c r="D1078" s="3">
        <v>1.45</v>
      </c>
      <c r="E1078" s="3">
        <v>0.37</v>
      </c>
      <c r="F1078" s="1">
        <f>IF(INDEX(董監!D:D,H1078)=0,INDEX(董監!C:C,H1078),INDEX(董監!D:D,H1078))</f>
        <v>4.21</v>
      </c>
      <c r="G1078" s="1">
        <f t="shared" si="64"/>
        <v>84.97</v>
      </c>
      <c r="H1078" s="1">
        <f>MATCH(持股比率!A1078,董監!A:A,0)</f>
        <v>1078</v>
      </c>
      <c r="I1078" s="3">
        <v>4667359.91</v>
      </c>
      <c r="J1078" s="3">
        <v>2244</v>
      </c>
      <c r="K1078" s="28">
        <f t="shared" si="65"/>
        <v>396586</v>
      </c>
      <c r="L1078" s="27">
        <f t="shared" si="66"/>
        <v>0.6</v>
      </c>
      <c r="M1078" s="3">
        <v>18.5</v>
      </c>
      <c r="N1078" s="29">
        <f t="shared" si="67"/>
        <v>0.41514000000000001</v>
      </c>
      <c r="O1078" s="3">
        <v>-10.6</v>
      </c>
      <c r="P1078" s="3" t="str">
        <f ca="1">IF(COUNTIF(股期對照!A:A,持股比率!B1078)=2,B1078&amp;"-m",IF(COUNTIF(股期對照!A:A,持股比率!B1078)=1,B1078&amp;"-F",B1078))</f>
        <v>榮剛-F</v>
      </c>
      <c r="Q1078" s="3" t="s">
        <v>6556</v>
      </c>
      <c r="T1078" s="1" t="s">
        <v>1072</v>
      </c>
      <c r="U1078" s="1" t="s">
        <v>2834</v>
      </c>
      <c r="V1078" s="1">
        <v>9</v>
      </c>
      <c r="W1078" s="1">
        <v>1.45</v>
      </c>
      <c r="X1078" s="1">
        <v>0.37</v>
      </c>
      <c r="Y1078" s="1">
        <v>4.21</v>
      </c>
      <c r="Z1078" s="1">
        <v>84.97</v>
      </c>
      <c r="AA1078" s="1">
        <v>1078</v>
      </c>
      <c r="AB1078" s="1">
        <v>4667359.91</v>
      </c>
      <c r="AC1078" s="1">
        <v>2244</v>
      </c>
      <c r="AD1078" s="1">
        <v>396586</v>
      </c>
      <c r="AE1078" s="1">
        <v>0.6</v>
      </c>
      <c r="AF1078" s="1">
        <v>18.5</v>
      </c>
      <c r="AG1078" s="1">
        <v>0.41514000000000001</v>
      </c>
      <c r="AH1078" s="1">
        <v>-10.6</v>
      </c>
      <c r="AI1078" s="1" t="s">
        <v>4450</v>
      </c>
      <c r="AJ1078" s="1" t="s">
        <v>3526</v>
      </c>
    </row>
    <row r="1079" spans="1:36" x14ac:dyDescent="0.25">
      <c r="A1079" s="2" t="s">
        <v>1073</v>
      </c>
      <c r="B1079" s="3" t="s">
        <v>4905</v>
      </c>
      <c r="C1079" s="3">
        <v>1.36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64"/>
        <v>72.63</v>
      </c>
      <c r="H1079" s="1">
        <f>MATCH(持股比率!A1079,董監!A:A,0)</f>
        <v>1079</v>
      </c>
      <c r="I1079" s="3">
        <v>755773.6</v>
      </c>
      <c r="J1079" s="3">
        <v>710</v>
      </c>
      <c r="K1079" s="28">
        <f t="shared" si="65"/>
        <v>54892</v>
      </c>
      <c r="L1079" s="27">
        <f t="shared" si="66"/>
        <v>1.3</v>
      </c>
      <c r="M1079" s="3">
        <v>24.36</v>
      </c>
      <c r="N1079" s="29">
        <f t="shared" si="67"/>
        <v>0.172956</v>
      </c>
      <c r="O1079" s="3">
        <v>-11.86</v>
      </c>
      <c r="P1079" s="3" t="str">
        <f ca="1">IF(COUNTIF(股期對照!A:A,持股比率!B1079)=2,B1079&amp;"-m",IF(COUNTIF(股期對照!A:A,持股比率!B1079)=1,B1079&amp;"-F",B1079))</f>
        <v>久陽</v>
      </c>
      <c r="Q1079" s="3" t="s">
        <v>6576</v>
      </c>
      <c r="T1079" s="1" t="s">
        <v>1073</v>
      </c>
      <c r="U1079" s="1" t="s">
        <v>2835</v>
      </c>
      <c r="V1079" s="1">
        <v>1.36</v>
      </c>
      <c r="W1079" s="1">
        <v>0</v>
      </c>
      <c r="X1079" s="1">
        <v>0.28999999999999998</v>
      </c>
      <c r="Y1079" s="1">
        <v>25.72</v>
      </c>
      <c r="Z1079" s="1">
        <v>72.63</v>
      </c>
      <c r="AA1079" s="1">
        <v>1079</v>
      </c>
      <c r="AB1079" s="1">
        <v>755773.6</v>
      </c>
      <c r="AC1079" s="1">
        <v>710</v>
      </c>
      <c r="AD1079" s="1">
        <v>54892</v>
      </c>
      <c r="AE1079" s="1">
        <v>1.3</v>
      </c>
      <c r="AF1079" s="1">
        <v>24.36</v>
      </c>
      <c r="AG1079" s="1">
        <v>0.172956</v>
      </c>
      <c r="AH1079" s="1">
        <v>-11.86</v>
      </c>
      <c r="AI1079" s="1" t="s">
        <v>2835</v>
      </c>
      <c r="AJ1079" s="1" t="s">
        <v>3526</v>
      </c>
    </row>
    <row r="1080" spans="1:36" x14ac:dyDescent="0.25">
      <c r="A1080" s="2" t="s">
        <v>1074</v>
      </c>
      <c r="B1080" s="3" t="s">
        <v>5896</v>
      </c>
      <c r="C1080" s="3">
        <v>2.89</v>
      </c>
      <c r="D1080" s="3">
        <v>0</v>
      </c>
      <c r="E1080" s="3">
        <v>0</v>
      </c>
      <c r="F1080" s="1">
        <f>IF(INDEX(董監!D:D,H1080)=0,INDEX(董監!C:C,H1080),INDEX(董監!D:D,H1080))</f>
        <v>15.63</v>
      </c>
      <c r="G1080" s="1">
        <f t="shared" si="64"/>
        <v>81.48</v>
      </c>
      <c r="H1080" s="1">
        <f>MATCH(持股比率!A1080,董監!A:A,0)</f>
        <v>1080</v>
      </c>
      <c r="I1080" s="3">
        <v>1334160</v>
      </c>
      <c r="J1080" s="3">
        <v>-9</v>
      </c>
      <c r="K1080" s="28">
        <f t="shared" si="65"/>
        <v>108707</v>
      </c>
      <c r="L1080" s="27">
        <f t="shared" si="66"/>
        <v>0</v>
      </c>
      <c r="M1080" s="3">
        <v>28.72</v>
      </c>
      <c r="N1080" s="29">
        <f t="shared" si="67"/>
        <v>-2.5848000000000004E-3</v>
      </c>
      <c r="O1080" s="3">
        <v>-6.1</v>
      </c>
      <c r="P1080" s="3" t="str">
        <f ca="1">IF(COUNTIF(股期對照!A:A,持股比率!B1080)=2,B1080&amp;"-m",IF(COUNTIF(股期對照!A:A,持股比率!B1080)=1,B1080&amp;"-F",B1080))</f>
        <v>強新</v>
      </c>
      <c r="Q1080" s="3" t="s">
        <v>4749</v>
      </c>
      <c r="T1080" s="1" t="s">
        <v>1074</v>
      </c>
      <c r="U1080" s="1" t="s">
        <v>2836</v>
      </c>
      <c r="V1080" s="1">
        <v>2.89</v>
      </c>
      <c r="W1080" s="1">
        <v>0</v>
      </c>
      <c r="X1080" s="1">
        <v>0</v>
      </c>
      <c r="Y1080" s="1">
        <v>15.63</v>
      </c>
      <c r="Z1080" s="1">
        <v>81.48</v>
      </c>
      <c r="AA1080" s="1">
        <v>1080</v>
      </c>
      <c r="AB1080" s="1">
        <v>1334160</v>
      </c>
      <c r="AC1080" s="1">
        <v>-9</v>
      </c>
      <c r="AD1080" s="1">
        <v>108707</v>
      </c>
      <c r="AE1080" s="1">
        <v>0</v>
      </c>
      <c r="AF1080" s="1">
        <v>28.72</v>
      </c>
      <c r="AG1080" s="1">
        <v>-2.5848000000000004E-3</v>
      </c>
      <c r="AH1080" s="1">
        <v>-6.1</v>
      </c>
      <c r="AI1080" s="1" t="s">
        <v>2836</v>
      </c>
      <c r="AJ1080" s="1" t="s">
        <v>3526</v>
      </c>
    </row>
    <row r="1081" spans="1:36" x14ac:dyDescent="0.25">
      <c r="A1081" s="2" t="s">
        <v>1075</v>
      </c>
      <c r="B1081" s="3" t="s">
        <v>5897</v>
      </c>
      <c r="C1081" s="3">
        <v>1.28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83.72</v>
      </c>
      <c r="H1081" s="1">
        <f>MATCH(持股比率!A1081,董監!A:A,0)</f>
        <v>1081</v>
      </c>
      <c r="I1081" s="3">
        <v>1653330.54</v>
      </c>
      <c r="J1081" s="3">
        <v>-616</v>
      </c>
      <c r="K1081" s="28">
        <f t="shared" si="65"/>
        <v>138417</v>
      </c>
      <c r="L1081" s="27">
        <f t="shared" si="66"/>
        <v>-0.4</v>
      </c>
      <c r="M1081" s="3">
        <v>15.96</v>
      </c>
      <c r="N1081" s="29">
        <f t="shared" si="67"/>
        <v>-9.8313600000000001E-2</v>
      </c>
      <c r="O1081" s="3">
        <v>-15.27</v>
      </c>
      <c r="P1081" s="3" t="str">
        <f ca="1">IF(COUNTIF(股期對照!A:A,持股比率!B1081)=2,B1081&amp;"-m",IF(COUNTIF(股期對照!A:A,持股比率!B1081)=1,B1081&amp;"-F",B1081))</f>
        <v>建錩</v>
      </c>
      <c r="Q1081" s="3" t="s">
        <v>4749</v>
      </c>
      <c r="T1081" s="1" t="s">
        <v>1075</v>
      </c>
      <c r="U1081" s="1" t="s">
        <v>2837</v>
      </c>
      <c r="V1081" s="1">
        <v>1.28</v>
      </c>
      <c r="W1081" s="1">
        <v>0</v>
      </c>
      <c r="X1081" s="1">
        <v>0</v>
      </c>
      <c r="Y1081" s="1">
        <v>15</v>
      </c>
      <c r="Z1081" s="1">
        <v>83.72</v>
      </c>
      <c r="AA1081" s="1">
        <v>1081</v>
      </c>
      <c r="AB1081" s="1">
        <v>1653330.54</v>
      </c>
      <c r="AC1081" s="1">
        <v>-616</v>
      </c>
      <c r="AD1081" s="1">
        <v>138417</v>
      </c>
      <c r="AE1081" s="1">
        <v>-0.4</v>
      </c>
      <c r="AF1081" s="1">
        <v>15.96</v>
      </c>
      <c r="AG1081" s="1">
        <v>-9.8313600000000001E-2</v>
      </c>
      <c r="AH1081" s="1">
        <v>-15.27</v>
      </c>
      <c r="AI1081" s="1" t="s">
        <v>2837</v>
      </c>
      <c r="AJ1081" s="1" t="s">
        <v>3526</v>
      </c>
    </row>
    <row r="1082" spans="1:36" x14ac:dyDescent="0.25">
      <c r="A1082" s="2" t="s">
        <v>1076</v>
      </c>
      <c r="B1082" s="3" t="s">
        <v>5898</v>
      </c>
      <c r="C1082" s="3">
        <v>7.44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64"/>
        <v>76.349999999999994</v>
      </c>
      <c r="H1082" s="1">
        <f>MATCH(持股比率!A1082,董監!A:A,0)</f>
        <v>1082</v>
      </c>
      <c r="I1082" s="3">
        <v>606391.89</v>
      </c>
      <c r="J1082" s="3">
        <v>40</v>
      </c>
      <c r="K1082" s="28">
        <f t="shared" si="65"/>
        <v>46298</v>
      </c>
      <c r="L1082" s="27">
        <f t="shared" si="66"/>
        <v>0.1</v>
      </c>
      <c r="M1082" s="3">
        <v>31.23</v>
      </c>
      <c r="N1082" s="29">
        <f t="shared" si="67"/>
        <v>1.2492E-2</v>
      </c>
      <c r="O1082" s="3">
        <v>-7.77</v>
      </c>
      <c r="P1082" s="3" t="str">
        <f ca="1">IF(COUNTIF(股期對照!A:A,持股比率!B1082)=2,B1082&amp;"-m",IF(COUNTIF(股期對照!A:A,持股比率!B1082)=1,B1082&amp;"-F",B1082))</f>
        <v>華祺</v>
      </c>
      <c r="Q1082" s="3" t="s">
        <v>4749</v>
      </c>
      <c r="T1082" s="1" t="s">
        <v>1076</v>
      </c>
      <c r="U1082" s="1" t="s">
        <v>2838</v>
      </c>
      <c r="V1082" s="1">
        <v>7.44</v>
      </c>
      <c r="W1082" s="1">
        <v>0</v>
      </c>
      <c r="X1082" s="1">
        <v>0.02</v>
      </c>
      <c r="Y1082" s="1">
        <v>16.190000000000001</v>
      </c>
      <c r="Z1082" s="1">
        <v>76.349999999999994</v>
      </c>
      <c r="AA1082" s="1">
        <v>1082</v>
      </c>
      <c r="AB1082" s="1">
        <v>606391.89</v>
      </c>
      <c r="AC1082" s="1">
        <v>40</v>
      </c>
      <c r="AD1082" s="1">
        <v>46298</v>
      </c>
      <c r="AE1082" s="1">
        <v>0.1</v>
      </c>
      <c r="AF1082" s="1">
        <v>31.23</v>
      </c>
      <c r="AG1082" s="1">
        <v>1.2492E-2</v>
      </c>
      <c r="AH1082" s="1">
        <v>-7.77</v>
      </c>
      <c r="AI1082" s="1" t="s">
        <v>2838</v>
      </c>
      <c r="AJ1082" s="1" t="s">
        <v>3526</v>
      </c>
    </row>
    <row r="1083" spans="1:36" x14ac:dyDescent="0.25">
      <c r="A1083" s="2" t="s">
        <v>1077</v>
      </c>
      <c r="B1083" s="3" t="s">
        <v>5899</v>
      </c>
      <c r="C1083" s="3">
        <v>0.3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76.22</v>
      </c>
      <c r="H1083" s="1">
        <f>MATCH(持股比率!A1083,董監!A:A,0)</f>
        <v>1083</v>
      </c>
      <c r="I1083" s="3">
        <v>496220.76</v>
      </c>
      <c r="J1083" s="3">
        <v>82</v>
      </c>
      <c r="K1083" s="28">
        <f t="shared" si="65"/>
        <v>37822</v>
      </c>
      <c r="L1083" s="27">
        <f t="shared" si="66"/>
        <v>0.2</v>
      </c>
      <c r="M1083" s="3">
        <v>34.04</v>
      </c>
      <c r="N1083" s="29">
        <f t="shared" si="67"/>
        <v>2.7912799999999998E-2</v>
      </c>
      <c r="O1083" s="3">
        <v>-4.95</v>
      </c>
      <c r="P1083" s="3" t="str">
        <f ca="1">IF(COUNTIF(股期對照!A:A,持股比率!B1083)=2,B1083&amp;"-m",IF(COUNTIF(股期對照!A:A,持股比率!B1083)=1,B1083&amp;"-F",B1083))</f>
        <v>松和</v>
      </c>
      <c r="Q1083" s="3" t="s">
        <v>4749</v>
      </c>
      <c r="T1083" s="1" t="s">
        <v>1077</v>
      </c>
      <c r="U1083" s="1" t="s">
        <v>2839</v>
      </c>
      <c r="V1083" s="1">
        <v>0.3</v>
      </c>
      <c r="W1083" s="1">
        <v>0</v>
      </c>
      <c r="X1083" s="1">
        <v>0</v>
      </c>
      <c r="Y1083" s="1">
        <v>23.48</v>
      </c>
      <c r="Z1083" s="1">
        <v>76.22</v>
      </c>
      <c r="AA1083" s="1">
        <v>1083</v>
      </c>
      <c r="AB1083" s="1">
        <v>496220.76</v>
      </c>
      <c r="AC1083" s="1">
        <v>82</v>
      </c>
      <c r="AD1083" s="1">
        <v>37822</v>
      </c>
      <c r="AE1083" s="1">
        <v>0.2</v>
      </c>
      <c r="AF1083" s="1">
        <v>34.04</v>
      </c>
      <c r="AG1083" s="1">
        <v>2.7912799999999998E-2</v>
      </c>
      <c r="AH1083" s="1">
        <v>-4.95</v>
      </c>
      <c r="AI1083" s="1" t="s">
        <v>2839</v>
      </c>
      <c r="AJ1083" s="1" t="s">
        <v>3526</v>
      </c>
    </row>
    <row r="1084" spans="1:36" x14ac:dyDescent="0.25">
      <c r="A1084" s="2" t="s">
        <v>1078</v>
      </c>
      <c r="B1084" s="3" t="s">
        <v>5900</v>
      </c>
      <c r="C1084" s="3">
        <v>0.08</v>
      </c>
      <c r="D1084" s="3">
        <v>0</v>
      </c>
      <c r="E1084" s="3">
        <v>0</v>
      </c>
      <c r="F1084" s="1">
        <f>IF(INDEX(董監!D:D,H1084)=0,INDEX(董監!C:C,H1084),INDEX(董監!D:D,H1084))</f>
        <v>43.92</v>
      </c>
      <c r="G1084" s="1">
        <f t="shared" si="64"/>
        <v>56</v>
      </c>
      <c r="H1084" s="1">
        <f>MATCH(持股比率!A1084,董監!A:A,0)</f>
        <v>1084</v>
      </c>
      <c r="I1084" s="3">
        <v>640850.67000000004</v>
      </c>
      <c r="J1084" s="3">
        <v>12</v>
      </c>
      <c r="K1084" s="28">
        <f t="shared" si="65"/>
        <v>35888</v>
      </c>
      <c r="L1084" s="27">
        <f t="shared" si="66"/>
        <v>0</v>
      </c>
      <c r="M1084" s="3">
        <v>17.57</v>
      </c>
      <c r="N1084" s="29">
        <f t="shared" si="67"/>
        <v>2.1083999999999999E-3</v>
      </c>
      <c r="O1084" s="3">
        <v>1.73</v>
      </c>
      <c r="P1084" s="3" t="str">
        <f ca="1">IF(COUNTIF(股期對照!A:A,持股比率!B1084)=2,B1084&amp;"-m",IF(COUNTIF(股期對照!A:A,持股比率!B1084)=1,B1084&amp;"-F",B1084))</f>
        <v>富強</v>
      </c>
      <c r="Q1084" s="3" t="s">
        <v>4580</v>
      </c>
      <c r="T1084" s="1" t="s">
        <v>1078</v>
      </c>
      <c r="U1084" s="1" t="s">
        <v>2840</v>
      </c>
      <c r="V1084" s="1">
        <v>0.08</v>
      </c>
      <c r="W1084" s="1">
        <v>0</v>
      </c>
      <c r="X1084" s="1">
        <v>0</v>
      </c>
      <c r="Y1084" s="1">
        <v>43.92</v>
      </c>
      <c r="Z1084" s="1">
        <v>56</v>
      </c>
      <c r="AA1084" s="1">
        <v>1084</v>
      </c>
      <c r="AB1084" s="1">
        <v>640850.67000000004</v>
      </c>
      <c r="AC1084" s="1">
        <v>12</v>
      </c>
      <c r="AD1084" s="1">
        <v>35888</v>
      </c>
      <c r="AE1084" s="1">
        <v>0</v>
      </c>
      <c r="AF1084" s="1">
        <v>17.57</v>
      </c>
      <c r="AG1084" s="1">
        <v>2.1083999999999999E-3</v>
      </c>
      <c r="AH1084" s="1">
        <v>1.73</v>
      </c>
      <c r="AI1084" s="1" t="s">
        <v>2840</v>
      </c>
      <c r="AJ1084" s="1" t="s">
        <v>3538</v>
      </c>
    </row>
    <row r="1085" spans="1:36" x14ac:dyDescent="0.25">
      <c r="A1085" s="2" t="s">
        <v>1079</v>
      </c>
      <c r="B1085" s="3" t="s">
        <v>5901</v>
      </c>
      <c r="C1085" s="3">
        <v>5.45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74.099999999999994</v>
      </c>
      <c r="H1085" s="1">
        <f>MATCH(持股比率!A1085,董監!A:A,0)</f>
        <v>1085</v>
      </c>
      <c r="I1085" s="3">
        <v>306746</v>
      </c>
      <c r="J1085" s="3">
        <v>-14</v>
      </c>
      <c r="K1085" s="28">
        <f t="shared" si="65"/>
        <v>22730</v>
      </c>
      <c r="L1085" s="27">
        <f t="shared" si="66"/>
        <v>-0.1</v>
      </c>
      <c r="M1085" s="3">
        <v>33.270000000000003</v>
      </c>
      <c r="N1085" s="29">
        <f t="shared" si="67"/>
        <v>-4.6578000000000001E-3</v>
      </c>
      <c r="O1085" s="3">
        <v>-1.47</v>
      </c>
      <c r="P1085" s="3" t="str">
        <f ca="1">IF(COUNTIF(股期對照!A:A,持股比率!B1085)=2,B1085&amp;"-m",IF(COUNTIF(股期對照!A:A,持股比率!B1085)=1,B1085&amp;"-F",B1085))</f>
        <v>凱衛</v>
      </c>
      <c r="Q1085" s="3" t="s">
        <v>6725</v>
      </c>
      <c r="T1085" s="1" t="s">
        <v>1079</v>
      </c>
      <c r="U1085" s="1" t="s">
        <v>2841</v>
      </c>
      <c r="V1085" s="1">
        <v>5.45</v>
      </c>
      <c r="W1085" s="1">
        <v>0</v>
      </c>
      <c r="X1085" s="1">
        <v>0.13</v>
      </c>
      <c r="Y1085" s="1">
        <v>20.32</v>
      </c>
      <c r="Z1085" s="1">
        <v>74.099999999999994</v>
      </c>
      <c r="AA1085" s="1">
        <v>1085</v>
      </c>
      <c r="AB1085" s="1">
        <v>306746</v>
      </c>
      <c r="AC1085" s="1">
        <v>-14</v>
      </c>
      <c r="AD1085" s="1">
        <v>22730</v>
      </c>
      <c r="AE1085" s="1">
        <v>-0.1</v>
      </c>
      <c r="AF1085" s="1">
        <v>33.270000000000003</v>
      </c>
      <c r="AG1085" s="1">
        <v>-4.6578000000000001E-3</v>
      </c>
      <c r="AH1085" s="1">
        <v>-1.47</v>
      </c>
      <c r="AI1085" s="1" t="s">
        <v>2841</v>
      </c>
      <c r="AJ1085" s="1" t="s">
        <v>3569</v>
      </c>
    </row>
    <row r="1086" spans="1:36" x14ac:dyDescent="0.25">
      <c r="A1086" s="2" t="s">
        <v>1080</v>
      </c>
      <c r="B1086" s="3" t="s">
        <v>5902</v>
      </c>
      <c r="C1086" s="3">
        <v>0.55000000000000004</v>
      </c>
      <c r="D1086" s="3">
        <v>0.02</v>
      </c>
      <c r="E1086" s="3">
        <v>0.01</v>
      </c>
      <c r="F1086" s="1">
        <f>IF(INDEX(董監!D:D,H1086)=0,INDEX(董監!C:C,H1086),INDEX(董監!D:D,H1086))</f>
        <v>13.6</v>
      </c>
      <c r="G1086" s="1">
        <f t="shared" si="64"/>
        <v>85.82</v>
      </c>
      <c r="H1086" s="1">
        <f>MATCH(持股比率!A1086,董監!A:A,0)</f>
        <v>1086</v>
      </c>
      <c r="I1086" s="3">
        <v>590940</v>
      </c>
      <c r="J1086" s="3">
        <v>-4</v>
      </c>
      <c r="K1086" s="28">
        <f t="shared" si="65"/>
        <v>50714</v>
      </c>
      <c r="L1086" s="27">
        <f t="shared" si="66"/>
        <v>0</v>
      </c>
      <c r="M1086" s="3">
        <v>17.170000000000002</v>
      </c>
      <c r="N1086" s="29">
        <f t="shared" si="67"/>
        <v>-6.8680000000000011E-4</v>
      </c>
      <c r="O1086" s="3">
        <v>-7.18</v>
      </c>
      <c r="P1086" s="3" t="str">
        <f ca="1">IF(COUNTIF(股期對照!A:A,持股比率!B1086)=2,B1086&amp;"-m",IF(COUNTIF(股期對照!A:A,持股比率!B1086)=1,B1086&amp;"-F",B1086))</f>
        <v>力新</v>
      </c>
      <c r="Q1086" s="3" t="s">
        <v>4787</v>
      </c>
      <c r="T1086" s="1" t="s">
        <v>1080</v>
      </c>
      <c r="U1086" s="1" t="s">
        <v>2842</v>
      </c>
      <c r="V1086" s="1">
        <v>0.55000000000000004</v>
      </c>
      <c r="W1086" s="1">
        <v>0.02</v>
      </c>
      <c r="X1086" s="1">
        <v>0.01</v>
      </c>
      <c r="Y1086" s="1">
        <v>13.6</v>
      </c>
      <c r="Z1086" s="1">
        <v>85.82</v>
      </c>
      <c r="AA1086" s="1">
        <v>1086</v>
      </c>
      <c r="AB1086" s="1">
        <v>590940</v>
      </c>
      <c r="AC1086" s="1">
        <v>-4</v>
      </c>
      <c r="AD1086" s="1">
        <v>50714</v>
      </c>
      <c r="AE1086" s="1">
        <v>0</v>
      </c>
      <c r="AF1086" s="1">
        <v>17.170000000000002</v>
      </c>
      <c r="AG1086" s="1">
        <v>-6.8680000000000011E-4</v>
      </c>
      <c r="AH1086" s="1">
        <v>-7.18</v>
      </c>
      <c r="AI1086" s="1" t="s">
        <v>2842</v>
      </c>
      <c r="AJ1086" s="1" t="s">
        <v>3581</v>
      </c>
    </row>
    <row r="1087" spans="1:36" x14ac:dyDescent="0.25">
      <c r="A1087" s="2" t="s">
        <v>1081</v>
      </c>
      <c r="B1087" s="3" t="s">
        <v>5903</v>
      </c>
      <c r="C1087" s="3">
        <v>17.940000000000001</v>
      </c>
      <c r="D1087" s="3">
        <v>0.3</v>
      </c>
      <c r="E1087" s="3">
        <v>0.01</v>
      </c>
      <c r="F1087" s="1">
        <f>IF(INDEX(董監!D:D,H1087)=0,INDEX(董監!C:C,H1087),INDEX(董監!D:D,H1087))</f>
        <v>18.260000000000002</v>
      </c>
      <c r="G1087" s="1">
        <f t="shared" si="64"/>
        <v>63.489999999999995</v>
      </c>
      <c r="H1087" s="1">
        <f>MATCH(持股比率!A1087,董監!A:A,0)</f>
        <v>1087</v>
      </c>
      <c r="I1087" s="3">
        <v>786363</v>
      </c>
      <c r="J1087" s="3">
        <v>727</v>
      </c>
      <c r="K1087" s="28">
        <f t="shared" si="65"/>
        <v>49926</v>
      </c>
      <c r="L1087" s="27">
        <f t="shared" si="66"/>
        <v>1.5</v>
      </c>
      <c r="M1087" s="3">
        <v>82.41</v>
      </c>
      <c r="N1087" s="29">
        <f t="shared" si="67"/>
        <v>0.59912069999999995</v>
      </c>
      <c r="O1087" s="3">
        <v>2.3199999999999998</v>
      </c>
      <c r="P1087" s="3" t="str">
        <f ca="1">IF(COUNTIF(股期對照!A:A,持股比率!B1087)=2,B1087&amp;"-m",IF(COUNTIF(股期對照!A:A,持股比率!B1087)=1,B1087&amp;"-F",B1087))</f>
        <v>訊連</v>
      </c>
      <c r="Q1087" s="3" t="s">
        <v>4787</v>
      </c>
      <c r="T1087" s="1" t="s">
        <v>1081</v>
      </c>
      <c r="U1087" s="1" t="s">
        <v>2843</v>
      </c>
      <c r="V1087" s="1">
        <v>17.940000000000001</v>
      </c>
      <c r="W1087" s="1">
        <v>0.3</v>
      </c>
      <c r="X1087" s="1">
        <v>0.01</v>
      </c>
      <c r="Y1087" s="1">
        <v>18.260000000000002</v>
      </c>
      <c r="Z1087" s="1">
        <v>63.489999999999995</v>
      </c>
      <c r="AA1087" s="1">
        <v>1087</v>
      </c>
      <c r="AB1087" s="1">
        <v>786363</v>
      </c>
      <c r="AC1087" s="1">
        <v>727</v>
      </c>
      <c r="AD1087" s="1">
        <v>49926</v>
      </c>
      <c r="AE1087" s="1">
        <v>1.5</v>
      </c>
      <c r="AF1087" s="1">
        <v>82.41</v>
      </c>
      <c r="AG1087" s="1">
        <v>0.59912069999999995</v>
      </c>
      <c r="AH1087" s="1">
        <v>2.3199999999999998</v>
      </c>
      <c r="AI1087" s="1" t="s">
        <v>2843</v>
      </c>
      <c r="AJ1087" s="1" t="s">
        <v>3581</v>
      </c>
    </row>
    <row r="1088" spans="1:36" x14ac:dyDescent="0.25">
      <c r="A1088" s="2" t="s">
        <v>1082</v>
      </c>
      <c r="B1088" s="3" t="s">
        <v>5904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3">
        <v>0</v>
      </c>
      <c r="K1088" s="28">
        <f t="shared" si="65"/>
        <v>8032</v>
      </c>
      <c r="L1088" s="27">
        <f t="shared" si="66"/>
        <v>0</v>
      </c>
      <c r="M1088" s="3">
        <v>12.1</v>
      </c>
      <c r="N1088" s="29">
        <f t="shared" si="67"/>
        <v>0</v>
      </c>
      <c r="O1088" s="3">
        <v>-1.53</v>
      </c>
      <c r="P1088" s="3" t="str">
        <f ca="1">IF(COUNTIF(股期對照!A:A,持股比率!B1088)=2,B1088&amp;"-m",IF(COUNTIF(股期對照!A:A,持股比率!B1088)=1,B1088&amp;"-F",B1088))</f>
        <v>中茂</v>
      </c>
      <c r="Q1088" s="3" t="s">
        <v>6628</v>
      </c>
      <c r="T1088" s="1" t="s">
        <v>1082</v>
      </c>
      <c r="U1088" s="1" t="s">
        <v>2844</v>
      </c>
      <c r="V1088" s="1">
        <v>0</v>
      </c>
      <c r="W1088" s="1">
        <v>0.17</v>
      </c>
      <c r="X1088" s="1">
        <v>0</v>
      </c>
      <c r="Y1088" s="1">
        <v>1.9</v>
      </c>
      <c r="Z1088" s="1">
        <v>97.93</v>
      </c>
      <c r="AA1088" s="1">
        <v>1088</v>
      </c>
      <c r="AB1088" s="1">
        <v>82020.800000000003</v>
      </c>
      <c r="AC1088" s="1">
        <v>0</v>
      </c>
      <c r="AD1088" s="1">
        <v>8032</v>
      </c>
      <c r="AE1088" s="1">
        <v>0</v>
      </c>
      <c r="AF1088" s="1">
        <v>12.1</v>
      </c>
      <c r="AG1088" s="1">
        <v>0</v>
      </c>
      <c r="AH1088" s="1">
        <v>-1.53</v>
      </c>
      <c r="AI1088" s="1" t="s">
        <v>2844</v>
      </c>
      <c r="AJ1088" s="1" t="s">
        <v>3569</v>
      </c>
    </row>
    <row r="1089" spans="1:36" x14ac:dyDescent="0.25">
      <c r="A1089" s="2" t="s">
        <v>1083</v>
      </c>
      <c r="B1089" s="3" t="s">
        <v>5905</v>
      </c>
      <c r="C1089" s="3">
        <v>11.31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74.78</v>
      </c>
      <c r="H1089" s="1">
        <f>MATCH(持股比率!A1089,董監!A:A,0)</f>
        <v>1089</v>
      </c>
      <c r="I1089" s="3">
        <v>1559250</v>
      </c>
      <c r="J1089" s="3">
        <v>-16</v>
      </c>
      <c r="K1089" s="28">
        <f t="shared" si="65"/>
        <v>116601</v>
      </c>
      <c r="L1089" s="27">
        <f t="shared" si="66"/>
        <v>0</v>
      </c>
      <c r="M1089" s="3">
        <v>17.38</v>
      </c>
      <c r="N1089" s="29">
        <f t="shared" si="67"/>
        <v>-2.7807999999999999E-3</v>
      </c>
      <c r="O1089" s="3">
        <v>-2.48</v>
      </c>
      <c r="P1089" s="3" t="str">
        <f ca="1">IF(COUNTIF(股期對照!A:A,持股比率!B1089)=2,B1089&amp;"-m",IF(COUNTIF(股期對照!A:A,持股比率!B1089)=1,B1089&amp;"-F",B1089))</f>
        <v>坤悅</v>
      </c>
      <c r="Q1089" s="3" t="s">
        <v>6639</v>
      </c>
      <c r="T1089" s="1" t="s">
        <v>1083</v>
      </c>
      <c r="U1089" s="1" t="s">
        <v>2845</v>
      </c>
      <c r="V1089" s="1">
        <v>11.31</v>
      </c>
      <c r="W1089" s="1">
        <v>0</v>
      </c>
      <c r="X1089" s="1">
        <v>0</v>
      </c>
      <c r="Y1089" s="1">
        <v>13.91</v>
      </c>
      <c r="Z1089" s="1">
        <v>74.78</v>
      </c>
      <c r="AA1089" s="1">
        <v>1089</v>
      </c>
      <c r="AB1089" s="1">
        <v>1559250</v>
      </c>
      <c r="AC1089" s="1">
        <v>-16</v>
      </c>
      <c r="AD1089" s="1">
        <v>116601</v>
      </c>
      <c r="AE1089" s="1">
        <v>0</v>
      </c>
      <c r="AF1089" s="1">
        <v>17.38</v>
      </c>
      <c r="AG1089" s="1">
        <v>-2.7807999999999999E-3</v>
      </c>
      <c r="AH1089" s="1">
        <v>-2.48</v>
      </c>
      <c r="AI1089" s="1" t="s">
        <v>2845</v>
      </c>
      <c r="AJ1089" s="1" t="s">
        <v>3519</v>
      </c>
    </row>
    <row r="1090" spans="1:36" x14ac:dyDescent="0.25">
      <c r="A1090" s="2" t="s">
        <v>1084</v>
      </c>
      <c r="B1090" s="3" t="s">
        <v>5906</v>
      </c>
      <c r="C1090" s="3">
        <v>0.11</v>
      </c>
      <c r="D1090" s="3">
        <v>0.06</v>
      </c>
      <c r="E1090" s="3">
        <v>0</v>
      </c>
      <c r="F1090" s="1">
        <f>IF(INDEX(董監!D:D,H1090)=0,INDEX(董監!C:C,H1090),INDEX(董監!D:D,H1090))</f>
        <v>47.76</v>
      </c>
      <c r="G1090" s="1">
        <f t="shared" si="64"/>
        <v>52.07</v>
      </c>
      <c r="H1090" s="1">
        <f>MATCH(持股比率!A1090,董監!A:A,0)</f>
        <v>1090</v>
      </c>
      <c r="I1090" s="3">
        <v>272590</v>
      </c>
      <c r="J1090" s="3">
        <v>10</v>
      </c>
      <c r="K1090" s="28">
        <f t="shared" si="65"/>
        <v>14194</v>
      </c>
      <c r="L1090" s="27">
        <f t="shared" si="66"/>
        <v>0.1</v>
      </c>
      <c r="M1090" s="3">
        <v>67.97</v>
      </c>
      <c r="N1090" s="29">
        <f t="shared" si="67"/>
        <v>6.7970000000000001E-3</v>
      </c>
      <c r="O1090" s="3">
        <v>1.18</v>
      </c>
      <c r="P1090" s="3" t="str">
        <f ca="1">IF(COUNTIF(股期對照!A:A,持股比率!B1090)=2,B1090&amp;"-m",IF(COUNTIF(股期對照!A:A,持股比率!B1090)=1,B1090&amp;"-F",B1090))</f>
        <v>新鼎</v>
      </c>
      <c r="Q1090" s="3" t="s">
        <v>4769</v>
      </c>
      <c r="T1090" s="1" t="s">
        <v>1084</v>
      </c>
      <c r="U1090" s="1" t="s">
        <v>2846</v>
      </c>
      <c r="V1090" s="1">
        <v>0.11</v>
      </c>
      <c r="W1090" s="1">
        <v>0.06</v>
      </c>
      <c r="X1090" s="1">
        <v>0</v>
      </c>
      <c r="Y1090" s="1">
        <v>47.76</v>
      </c>
      <c r="Z1090" s="1">
        <v>52.07</v>
      </c>
      <c r="AA1090" s="1">
        <v>1090</v>
      </c>
      <c r="AB1090" s="1">
        <v>272590</v>
      </c>
      <c r="AC1090" s="1">
        <v>10</v>
      </c>
      <c r="AD1090" s="1">
        <v>14194</v>
      </c>
      <c r="AE1090" s="1">
        <v>0.1</v>
      </c>
      <c r="AF1090" s="1">
        <v>67.97</v>
      </c>
      <c r="AG1090" s="1">
        <v>6.7970000000000001E-3</v>
      </c>
      <c r="AH1090" s="1">
        <v>1.18</v>
      </c>
      <c r="AI1090" s="1" t="s">
        <v>2846</v>
      </c>
      <c r="AJ1090" s="1" t="s">
        <v>3569</v>
      </c>
    </row>
    <row r="1091" spans="1:36" x14ac:dyDescent="0.25">
      <c r="A1091" s="2" t="s">
        <v>1085</v>
      </c>
      <c r="B1091" s="3" t="s">
        <v>5907</v>
      </c>
      <c r="C1091" s="3">
        <v>0.09</v>
      </c>
      <c r="D1091" s="3">
        <v>0</v>
      </c>
      <c r="E1091" s="3">
        <v>0</v>
      </c>
      <c r="F1091" s="1">
        <f>IF(INDEX(董監!D:D,H1091)=0,INDEX(董監!C:C,H1091),INDEX(董監!D:D,H1091))</f>
        <v>40.840000000000003</v>
      </c>
      <c r="G1091" s="1">
        <f t="shared" si="64"/>
        <v>59.069999999999993</v>
      </c>
      <c r="H1091" s="1">
        <f>MATCH(持股比率!A1091,董監!A:A,0)</f>
        <v>1091</v>
      </c>
      <c r="I1091" s="3">
        <v>621777.79</v>
      </c>
      <c r="J1091" s="3">
        <v>-39</v>
      </c>
      <c r="K1091" s="28">
        <f t="shared" si="65"/>
        <v>36728</v>
      </c>
      <c r="L1091" s="27">
        <f t="shared" si="66"/>
        <v>-0.1</v>
      </c>
      <c r="M1091" s="3">
        <v>10.24</v>
      </c>
      <c r="N1091" s="29">
        <f t="shared" si="67"/>
        <v>-3.9935999999999999E-3</v>
      </c>
      <c r="O1091" s="3">
        <v>-1.82</v>
      </c>
      <c r="P1091" s="3" t="str">
        <f ca="1">IF(COUNTIF(股期對照!A:A,持股比率!B1091)=2,B1091&amp;"-m",IF(COUNTIF(股期對照!A:A,持股比率!B1091)=1,B1091&amp;"-F",B1091))</f>
        <v>寶碩</v>
      </c>
      <c r="Q1091" s="3" t="s">
        <v>4769</v>
      </c>
      <c r="T1091" s="1" t="s">
        <v>1085</v>
      </c>
      <c r="U1091" s="1" t="s">
        <v>2847</v>
      </c>
      <c r="V1091" s="1">
        <v>0.09</v>
      </c>
      <c r="W1091" s="1">
        <v>0</v>
      </c>
      <c r="X1091" s="1">
        <v>0</v>
      </c>
      <c r="Y1091" s="1">
        <v>40.840000000000003</v>
      </c>
      <c r="Z1091" s="1">
        <v>59.069999999999993</v>
      </c>
      <c r="AA1091" s="1">
        <v>1091</v>
      </c>
      <c r="AB1091" s="1">
        <v>621777.79</v>
      </c>
      <c r="AC1091" s="1">
        <v>-39</v>
      </c>
      <c r="AD1091" s="1">
        <v>36728</v>
      </c>
      <c r="AE1091" s="1">
        <v>-0.1</v>
      </c>
      <c r="AF1091" s="1">
        <v>10.24</v>
      </c>
      <c r="AG1091" s="1">
        <v>-3.9935999999999999E-3</v>
      </c>
      <c r="AH1091" s="1">
        <v>-1.82</v>
      </c>
      <c r="AI1091" s="1" t="s">
        <v>2847</v>
      </c>
      <c r="AJ1091" s="1" t="s">
        <v>3569</v>
      </c>
    </row>
    <row r="1092" spans="1:36" x14ac:dyDescent="0.25">
      <c r="A1092" s="2" t="s">
        <v>1086</v>
      </c>
      <c r="B1092" s="3" t="s">
        <v>5908</v>
      </c>
      <c r="C1092" s="3">
        <v>7.28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68.66</v>
      </c>
      <c r="H1092" s="1">
        <f>MATCH(持股比率!A1092,董監!A:A,0)</f>
        <v>1092</v>
      </c>
      <c r="I1092" s="3">
        <v>320247.27</v>
      </c>
      <c r="J1092" s="3">
        <v>6</v>
      </c>
      <c r="K1092" s="28">
        <f t="shared" si="65"/>
        <v>21988</v>
      </c>
      <c r="L1092" s="27">
        <f t="shared" si="66"/>
        <v>0</v>
      </c>
      <c r="M1092" s="3">
        <v>15.42</v>
      </c>
      <c r="N1092" s="29">
        <f t="shared" si="67"/>
        <v>9.2519999999999994E-4</v>
      </c>
      <c r="O1092" s="3">
        <v>4.66</v>
      </c>
      <c r="P1092" s="3" t="str">
        <f ca="1">IF(COUNTIF(股期對照!A:A,持股比率!B1092)=2,B1092&amp;"-m",IF(COUNTIF(股期對照!A:A,持股比率!B1092)=1,B1092&amp;"-F",B1092))</f>
        <v>蒙恬</v>
      </c>
      <c r="Q1092" s="3" t="s">
        <v>6726</v>
      </c>
      <c r="T1092" s="1" t="s">
        <v>1086</v>
      </c>
      <c r="U1092" s="1" t="s">
        <v>2848</v>
      </c>
      <c r="V1092" s="1">
        <v>7.28</v>
      </c>
      <c r="W1092" s="1">
        <v>1.0900000000000001</v>
      </c>
      <c r="X1092" s="1">
        <v>0</v>
      </c>
      <c r="Y1092" s="1">
        <v>22.97</v>
      </c>
      <c r="Z1092" s="1">
        <v>68.66</v>
      </c>
      <c r="AA1092" s="1">
        <v>1092</v>
      </c>
      <c r="AB1092" s="1">
        <v>320247.27</v>
      </c>
      <c r="AC1092" s="1">
        <v>6</v>
      </c>
      <c r="AD1092" s="1">
        <v>21988</v>
      </c>
      <c r="AE1092" s="1">
        <v>0</v>
      </c>
      <c r="AF1092" s="1">
        <v>15.42</v>
      </c>
      <c r="AG1092" s="1">
        <v>9.2519999999999994E-4</v>
      </c>
      <c r="AH1092" s="1">
        <v>4.66</v>
      </c>
      <c r="AI1092" s="1" t="s">
        <v>2848</v>
      </c>
      <c r="AJ1092" s="1" t="s">
        <v>3581</v>
      </c>
    </row>
    <row r="1093" spans="1:36" x14ac:dyDescent="0.25">
      <c r="A1093" s="2" t="s">
        <v>1087</v>
      </c>
      <c r="B1093" s="3" t="s">
        <v>5909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3">
        <v>0</v>
      </c>
      <c r="K1093" s="28">
        <f t="shared" si="65"/>
        <v>13867</v>
      </c>
      <c r="L1093" s="27">
        <f t="shared" si="66"/>
        <v>0</v>
      </c>
      <c r="M1093" s="3">
        <v>57.52</v>
      </c>
      <c r="N1093" s="29">
        <f t="shared" si="67"/>
        <v>0</v>
      </c>
      <c r="O1093" s="3">
        <v>5.26</v>
      </c>
      <c r="P1093" s="3" t="str">
        <f ca="1">IF(COUNTIF(股期對照!A:A,持股比率!B1093)=2,B1093&amp;"-m",IF(COUNTIF(股期對照!A:A,持股比率!B1093)=1,B1093&amp;"-F",B1093))</f>
        <v>凌網</v>
      </c>
      <c r="Q1093" s="3" t="s">
        <v>4769</v>
      </c>
      <c r="T1093" s="1" t="s">
        <v>1087</v>
      </c>
      <c r="U1093" s="1" t="s">
        <v>2849</v>
      </c>
      <c r="V1093" s="1">
        <v>23.62</v>
      </c>
      <c r="W1093" s="1">
        <v>0</v>
      </c>
      <c r="X1093" s="1">
        <v>9.1300000000000008</v>
      </c>
      <c r="Y1093" s="1">
        <v>27.21</v>
      </c>
      <c r="Z1093" s="1">
        <v>40.04</v>
      </c>
      <c r="AA1093" s="1">
        <v>1093</v>
      </c>
      <c r="AB1093" s="1">
        <v>346330</v>
      </c>
      <c r="AC1093" s="1">
        <v>0</v>
      </c>
      <c r="AD1093" s="1">
        <v>13867</v>
      </c>
      <c r="AE1093" s="1">
        <v>0</v>
      </c>
      <c r="AF1093" s="1">
        <v>57.52</v>
      </c>
      <c r="AG1093" s="1">
        <v>0</v>
      </c>
      <c r="AH1093" s="1">
        <v>5.26</v>
      </c>
      <c r="AI1093" s="1" t="s">
        <v>2849</v>
      </c>
      <c r="AJ1093" s="1" t="s">
        <v>3569</v>
      </c>
    </row>
    <row r="1094" spans="1:36" x14ac:dyDescent="0.25">
      <c r="A1094" s="2" t="s">
        <v>1088</v>
      </c>
      <c r="B1094" s="3" t="s">
        <v>5910</v>
      </c>
      <c r="C1094" s="3">
        <v>2.46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59.769999999999996</v>
      </c>
      <c r="H1094" s="1">
        <f>MATCH(持股比率!A1094,董監!A:A,0)</f>
        <v>1094</v>
      </c>
      <c r="I1094" s="3">
        <v>3462013.52</v>
      </c>
      <c r="J1094" s="3">
        <v>-1100</v>
      </c>
      <c r="K1094" s="28">
        <f t="shared" si="65"/>
        <v>206925</v>
      </c>
      <c r="L1094" s="27">
        <f t="shared" si="66"/>
        <v>-0.5</v>
      </c>
      <c r="M1094" s="3">
        <v>22.24</v>
      </c>
      <c r="N1094" s="29">
        <f t="shared" si="67"/>
        <v>-0.24464</v>
      </c>
      <c r="O1094" s="3">
        <v>-5.27</v>
      </c>
      <c r="P1094" s="3" t="str">
        <f ca="1">IF(COUNTIF(股期對照!A:A,持股比率!B1094)=2,B1094&amp;"-m",IF(COUNTIF(股期對照!A:A,持股比率!B1094)=1,B1094&amp;"-F",B1094))</f>
        <v>亞昕</v>
      </c>
      <c r="Q1094" s="3" t="s">
        <v>4774</v>
      </c>
      <c r="T1094" s="1" t="s">
        <v>1088</v>
      </c>
      <c r="U1094" s="1" t="s">
        <v>2850</v>
      </c>
      <c r="V1094" s="1">
        <v>2.46</v>
      </c>
      <c r="W1094" s="1">
        <v>0.03</v>
      </c>
      <c r="X1094" s="1">
        <v>0.03</v>
      </c>
      <c r="Y1094" s="1">
        <v>37.71</v>
      </c>
      <c r="Z1094" s="1">
        <v>59.769999999999996</v>
      </c>
      <c r="AA1094" s="1">
        <v>1094</v>
      </c>
      <c r="AB1094" s="1">
        <v>3462013.52</v>
      </c>
      <c r="AC1094" s="1">
        <v>-1100</v>
      </c>
      <c r="AD1094" s="1">
        <v>206925</v>
      </c>
      <c r="AE1094" s="1">
        <v>-0.5</v>
      </c>
      <c r="AF1094" s="1">
        <v>22.24</v>
      </c>
      <c r="AG1094" s="1">
        <v>-0.24464</v>
      </c>
      <c r="AH1094" s="1">
        <v>-5.27</v>
      </c>
      <c r="AI1094" s="1" t="s">
        <v>2850</v>
      </c>
      <c r="AJ1094" s="1" t="s">
        <v>3519</v>
      </c>
    </row>
    <row r="1095" spans="1:36" x14ac:dyDescent="0.25">
      <c r="A1095" s="2" t="s">
        <v>1089</v>
      </c>
      <c r="B1095" s="3" t="s">
        <v>5911</v>
      </c>
      <c r="C1095" s="3">
        <v>25.65</v>
      </c>
      <c r="D1095" s="3">
        <v>0</v>
      </c>
      <c r="E1095" s="3">
        <v>0.06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62.58</v>
      </c>
      <c r="H1095" s="1">
        <f>MATCH(持股比率!A1095,董監!A:A,0)</f>
        <v>1095</v>
      </c>
      <c r="I1095" s="3">
        <v>643375</v>
      </c>
      <c r="J1095" s="3">
        <v>752</v>
      </c>
      <c r="K1095" s="28">
        <f t="shared" ref="K1095:K1158" si="69">ROUND((I1095/10)*(G1095/100),0)</f>
        <v>40262</v>
      </c>
      <c r="L1095" s="27">
        <f t="shared" ref="L1095:L1158" si="70">ROUND(J1095/K1095*100,1)</f>
        <v>1.9</v>
      </c>
      <c r="M1095" s="3">
        <v>105.52</v>
      </c>
      <c r="N1095" s="29">
        <f t="shared" ref="N1095:N1158" si="71">M1095*J1095/100000</f>
        <v>0.79351039999999995</v>
      </c>
      <c r="O1095" s="3">
        <v>0</v>
      </c>
      <c r="P1095" s="3" t="str">
        <f ca="1">IF(COUNTIF(股期對照!A:A,持股比率!B1095)=2,B1095&amp;"-m",IF(COUNTIF(股期對照!A:A,持股比率!B1095)=1,B1095&amp;"-F",B1095))</f>
        <v>科嘉-KY</v>
      </c>
      <c r="Q1095" s="3" t="s">
        <v>4575</v>
      </c>
      <c r="T1095" s="1" t="s">
        <v>1089</v>
      </c>
      <c r="U1095" s="1" t="s">
        <v>2851</v>
      </c>
      <c r="V1095" s="1">
        <v>25.65</v>
      </c>
      <c r="W1095" s="1">
        <v>0</v>
      </c>
      <c r="X1095" s="1">
        <v>0.06</v>
      </c>
      <c r="Y1095" s="1">
        <v>11.71</v>
      </c>
      <c r="Z1095" s="1">
        <v>62.58</v>
      </c>
      <c r="AA1095" s="1">
        <v>1095</v>
      </c>
      <c r="AB1095" s="1">
        <v>643375</v>
      </c>
      <c r="AC1095" s="1">
        <v>752</v>
      </c>
      <c r="AD1095" s="1">
        <v>40262</v>
      </c>
      <c r="AE1095" s="1">
        <v>1.9</v>
      </c>
      <c r="AF1095" s="1">
        <v>105.52</v>
      </c>
      <c r="AG1095" s="1">
        <v>0.79351039999999995</v>
      </c>
      <c r="AH1095" s="1">
        <v>0</v>
      </c>
      <c r="AI1095" s="1" t="s">
        <v>2851</v>
      </c>
      <c r="AJ1095" s="1" t="s">
        <v>3521</v>
      </c>
    </row>
    <row r="1096" spans="1:36" x14ac:dyDescent="0.25">
      <c r="A1096" s="2" t="s">
        <v>1090</v>
      </c>
      <c r="B1096" s="3" t="s">
        <v>5912</v>
      </c>
      <c r="C1096" s="3">
        <v>1.26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77.12</v>
      </c>
      <c r="H1096" s="1">
        <f>MATCH(持股比率!A1096,董監!A:A,0)</f>
        <v>1096</v>
      </c>
      <c r="I1096" s="3">
        <v>396670</v>
      </c>
      <c r="J1096" s="3">
        <v>356</v>
      </c>
      <c r="K1096" s="28">
        <f t="shared" si="69"/>
        <v>30591</v>
      </c>
      <c r="L1096" s="27">
        <f t="shared" si="70"/>
        <v>1.2</v>
      </c>
      <c r="M1096" s="3">
        <v>37.92</v>
      </c>
      <c r="N1096" s="29">
        <f t="shared" si="71"/>
        <v>0.13499520000000001</v>
      </c>
      <c r="O1096" s="3">
        <v>1.81</v>
      </c>
      <c r="P1096" s="3" t="str">
        <f ca="1">IF(COUNTIF(股期對照!A:A,持股比率!B1096)=2,B1096&amp;"-m",IF(COUNTIF(股期對照!A:A,持股比率!B1096)=1,B1096&amp;"-F",B1096))</f>
        <v>萬達光電</v>
      </c>
      <c r="Q1096" s="3" t="s">
        <v>4792</v>
      </c>
      <c r="T1096" s="1" t="s">
        <v>1090</v>
      </c>
      <c r="U1096" s="1" t="s">
        <v>2852</v>
      </c>
      <c r="V1096" s="1">
        <v>1.26</v>
      </c>
      <c r="W1096" s="1">
        <v>0.97</v>
      </c>
      <c r="X1096" s="1">
        <v>0.01</v>
      </c>
      <c r="Y1096" s="1">
        <v>20.64</v>
      </c>
      <c r="Z1096" s="1">
        <v>77.12</v>
      </c>
      <c r="AA1096" s="1">
        <v>1096</v>
      </c>
      <c r="AB1096" s="1">
        <v>396670</v>
      </c>
      <c r="AC1096" s="1">
        <v>356</v>
      </c>
      <c r="AD1096" s="1">
        <v>30591</v>
      </c>
      <c r="AE1096" s="1">
        <v>1.2</v>
      </c>
      <c r="AF1096" s="1">
        <v>37.92</v>
      </c>
      <c r="AG1096" s="1">
        <v>0.13499520000000001</v>
      </c>
      <c r="AH1096" s="1">
        <v>1.81</v>
      </c>
      <c r="AI1096" s="1" t="s">
        <v>2852</v>
      </c>
      <c r="AJ1096" s="1" t="s">
        <v>3578</v>
      </c>
    </row>
    <row r="1097" spans="1:36" x14ac:dyDescent="0.25">
      <c r="A1097" s="2" t="s">
        <v>1091</v>
      </c>
      <c r="B1097" s="3" t="s">
        <v>5913</v>
      </c>
      <c r="C1097" s="3">
        <v>44.53</v>
      </c>
      <c r="D1097" s="3">
        <v>0</v>
      </c>
      <c r="E1097" s="3">
        <v>0.17</v>
      </c>
      <c r="F1097" s="1">
        <f>IF(INDEX(董監!D:D,H1097)=0,INDEX(董監!C:C,H1097),INDEX(董監!D:D,H1097))</f>
        <v>42.03</v>
      </c>
      <c r="G1097" s="1">
        <f t="shared" si="68"/>
        <v>13.269999999999996</v>
      </c>
      <c r="H1097" s="1">
        <f>MATCH(持股比率!A1097,董監!A:A,0)</f>
        <v>1097</v>
      </c>
      <c r="I1097" s="3">
        <v>445497.81</v>
      </c>
      <c r="J1097" s="3">
        <v>759</v>
      </c>
      <c r="K1097" s="28">
        <f t="shared" si="69"/>
        <v>5912</v>
      </c>
      <c r="L1097" s="27">
        <f t="shared" si="70"/>
        <v>12.8</v>
      </c>
      <c r="M1097" s="3">
        <v>62.38</v>
      </c>
      <c r="N1097" s="29">
        <f t="shared" si="71"/>
        <v>0.47346420000000006</v>
      </c>
      <c r="O1097" s="3">
        <v>5.39</v>
      </c>
      <c r="P1097" s="3" t="str">
        <f ca="1">IF(COUNTIF(股期對照!A:A,持股比率!B1097)=2,B1097&amp;"-m",IF(COUNTIF(股期對照!A:A,持股比率!B1097)=1,B1097&amp;"-F",B1097))</f>
        <v>安力-KY</v>
      </c>
      <c r="Q1097" s="3" t="s">
        <v>6665</v>
      </c>
      <c r="T1097" s="1" t="s">
        <v>1091</v>
      </c>
      <c r="U1097" s="1" t="s">
        <v>2853</v>
      </c>
      <c r="V1097" s="1">
        <v>44.53</v>
      </c>
      <c r="W1097" s="1">
        <v>0</v>
      </c>
      <c r="X1097" s="1">
        <v>0.17</v>
      </c>
      <c r="Y1097" s="1">
        <v>42.03</v>
      </c>
      <c r="Z1097" s="1">
        <v>13.269999999999996</v>
      </c>
      <c r="AA1097" s="1">
        <v>1097</v>
      </c>
      <c r="AB1097" s="1">
        <v>445497.81</v>
      </c>
      <c r="AC1097" s="1">
        <v>759</v>
      </c>
      <c r="AD1097" s="1">
        <v>5912</v>
      </c>
      <c r="AE1097" s="1">
        <v>12.8</v>
      </c>
      <c r="AF1097" s="1">
        <v>62.38</v>
      </c>
      <c r="AG1097" s="1">
        <v>0.47346420000000006</v>
      </c>
      <c r="AH1097" s="1">
        <v>5.39</v>
      </c>
      <c r="AI1097" s="1" t="s">
        <v>2853</v>
      </c>
      <c r="AJ1097" s="1" t="s">
        <v>3521</v>
      </c>
    </row>
    <row r="1098" spans="1:36" x14ac:dyDescent="0.25">
      <c r="A1098" s="2" t="s">
        <v>1092</v>
      </c>
      <c r="B1098" s="3" t="s">
        <v>5914</v>
      </c>
      <c r="C1098" s="3">
        <v>56.35</v>
      </c>
      <c r="D1098" s="3">
        <v>0.03</v>
      </c>
      <c r="E1098" s="3">
        <v>0.03</v>
      </c>
      <c r="F1098" s="1">
        <f>IF(INDEX(董監!D:D,H1098)=0,INDEX(董監!C:C,H1098),INDEX(董監!D:D,H1098))</f>
        <v>1.42</v>
      </c>
      <c r="G1098" s="1">
        <f t="shared" si="68"/>
        <v>42.169999999999995</v>
      </c>
      <c r="H1098" s="1">
        <f>MATCH(持股比率!A1098,董監!A:A,0)</f>
        <v>1098</v>
      </c>
      <c r="I1098" s="3">
        <v>614180</v>
      </c>
      <c r="J1098" s="3">
        <v>127</v>
      </c>
      <c r="K1098" s="28">
        <f t="shared" si="69"/>
        <v>25900</v>
      </c>
      <c r="L1098" s="27">
        <f t="shared" si="70"/>
        <v>0.5</v>
      </c>
      <c r="M1098" s="3">
        <v>18.97</v>
      </c>
      <c r="N1098" s="29">
        <f t="shared" si="71"/>
        <v>2.4091899999999999E-2</v>
      </c>
      <c r="O1098" s="3">
        <v>3.02</v>
      </c>
      <c r="P1098" s="3" t="str">
        <f ca="1">IF(COUNTIF(股期對照!A:A,持股比率!B1098)=2,B1098&amp;"-m",IF(COUNTIF(股期對照!A:A,持股比率!B1098)=1,B1098&amp;"-F",B1098))</f>
        <v>東科-KY</v>
      </c>
      <c r="Q1098" s="3" t="s">
        <v>4783</v>
      </c>
      <c r="T1098" s="1" t="s">
        <v>1092</v>
      </c>
      <c r="U1098" s="1" t="s">
        <v>2854</v>
      </c>
      <c r="V1098" s="1">
        <v>56.35</v>
      </c>
      <c r="W1098" s="1">
        <v>0.03</v>
      </c>
      <c r="X1098" s="1">
        <v>0.03</v>
      </c>
      <c r="Y1098" s="1">
        <v>1.42</v>
      </c>
      <c r="Z1098" s="1">
        <v>42.169999999999995</v>
      </c>
      <c r="AA1098" s="1">
        <v>1098</v>
      </c>
      <c r="AB1098" s="1">
        <v>614180</v>
      </c>
      <c r="AC1098" s="1">
        <v>127</v>
      </c>
      <c r="AD1098" s="1">
        <v>25900</v>
      </c>
      <c r="AE1098" s="1">
        <v>0.5</v>
      </c>
      <c r="AF1098" s="1">
        <v>18.97</v>
      </c>
      <c r="AG1098" s="1">
        <v>2.4091899999999999E-2</v>
      </c>
      <c r="AH1098" s="1">
        <v>3.02</v>
      </c>
      <c r="AI1098" s="1" t="s">
        <v>2854</v>
      </c>
      <c r="AJ1098" s="1" t="s">
        <v>3533</v>
      </c>
    </row>
    <row r="1099" spans="1:36" x14ac:dyDescent="0.25">
      <c r="A1099" s="2" t="s">
        <v>1093</v>
      </c>
      <c r="B1099" s="3" t="s">
        <v>5915</v>
      </c>
      <c r="C1099" s="3">
        <v>21.73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77.87</v>
      </c>
      <c r="H1099" s="1">
        <f>MATCH(持股比率!A1099,董監!A:A,0)</f>
        <v>1099</v>
      </c>
      <c r="I1099" s="3">
        <v>920996.89</v>
      </c>
      <c r="J1099" s="3">
        <v>689</v>
      </c>
      <c r="K1099" s="28">
        <f t="shared" si="69"/>
        <v>71718</v>
      </c>
      <c r="L1099" s="27">
        <f t="shared" si="70"/>
        <v>1</v>
      </c>
      <c r="M1099" s="3">
        <v>9.59</v>
      </c>
      <c r="N1099" s="29">
        <f t="shared" si="71"/>
        <v>6.6075099999999998E-2</v>
      </c>
      <c r="O1099" s="3">
        <v>-4.33</v>
      </c>
      <c r="P1099" s="3" t="str">
        <f ca="1">IF(COUNTIF(股期對照!A:A,持股比率!B1099)=2,B1099&amp;"-m",IF(COUNTIF(股期對照!A:A,持股比率!B1099)=1,B1099&amp;"-F",B1099))</f>
        <v>立凱-KY</v>
      </c>
      <c r="Q1099" s="3" t="s">
        <v>4745</v>
      </c>
      <c r="T1099" s="1" t="s">
        <v>1093</v>
      </c>
      <c r="U1099" s="1" t="s">
        <v>2855</v>
      </c>
      <c r="V1099" s="1">
        <v>21.73</v>
      </c>
      <c r="W1099" s="1">
        <v>0.01</v>
      </c>
      <c r="X1099" s="1">
        <v>0</v>
      </c>
      <c r="Y1099" s="1">
        <v>0.39</v>
      </c>
      <c r="Z1099" s="1">
        <v>77.87</v>
      </c>
      <c r="AA1099" s="1">
        <v>1099</v>
      </c>
      <c r="AB1099" s="1">
        <v>920996.89</v>
      </c>
      <c r="AC1099" s="1">
        <v>689</v>
      </c>
      <c r="AD1099" s="1">
        <v>71718</v>
      </c>
      <c r="AE1099" s="1">
        <v>1</v>
      </c>
      <c r="AF1099" s="1">
        <v>9.59</v>
      </c>
      <c r="AG1099" s="1">
        <v>6.6075099999999998E-2</v>
      </c>
      <c r="AH1099" s="1">
        <v>-4.33</v>
      </c>
      <c r="AI1099" s="1" t="s">
        <v>2855</v>
      </c>
      <c r="AJ1099" s="1" t="s">
        <v>3530</v>
      </c>
    </row>
    <row r="1100" spans="1:36" x14ac:dyDescent="0.25">
      <c r="A1100" s="2" t="s">
        <v>1094</v>
      </c>
      <c r="B1100" s="3" t="s">
        <v>5916</v>
      </c>
      <c r="C1100" s="3">
        <v>2.5499999999999998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87.52</v>
      </c>
      <c r="H1100" s="1">
        <f>MATCH(持股比率!A1100,董監!A:A,0)</f>
        <v>1100</v>
      </c>
      <c r="I1100" s="3">
        <v>469558.24</v>
      </c>
      <c r="J1100" s="3">
        <v>94</v>
      </c>
      <c r="K1100" s="28">
        <f t="shared" si="69"/>
        <v>41096</v>
      </c>
      <c r="L1100" s="27">
        <f t="shared" si="70"/>
        <v>0.2</v>
      </c>
      <c r="M1100" s="3">
        <v>28.59</v>
      </c>
      <c r="N1100" s="29">
        <f t="shared" si="71"/>
        <v>2.6874600000000002E-2</v>
      </c>
      <c r="O1100" s="3">
        <v>-10.09</v>
      </c>
      <c r="P1100" s="3" t="str">
        <f ca="1">IF(COUNTIF(股期對照!A:A,持股比率!B1100)=2,B1100&amp;"-m",IF(COUNTIF(股期對照!A:A,持股比率!B1100)=1,B1100&amp;"-F",B1100))</f>
        <v>雷笛克光學</v>
      </c>
      <c r="Q1100" s="3" t="s">
        <v>4756</v>
      </c>
      <c r="T1100" s="1" t="s">
        <v>1094</v>
      </c>
      <c r="U1100" s="1" t="s">
        <v>2856</v>
      </c>
      <c r="V1100" s="1">
        <v>2.5499999999999998</v>
      </c>
      <c r="W1100" s="1">
        <v>0.74</v>
      </c>
      <c r="X1100" s="1">
        <v>0.3</v>
      </c>
      <c r="Y1100" s="1">
        <v>8.89</v>
      </c>
      <c r="Z1100" s="1">
        <v>87.52</v>
      </c>
      <c r="AA1100" s="1">
        <v>1100</v>
      </c>
      <c r="AB1100" s="1">
        <v>469558.24</v>
      </c>
      <c r="AC1100" s="1">
        <v>94</v>
      </c>
      <c r="AD1100" s="1">
        <v>41096</v>
      </c>
      <c r="AE1100" s="1">
        <v>0.2</v>
      </c>
      <c r="AF1100" s="1">
        <v>28.59</v>
      </c>
      <c r="AG1100" s="1">
        <v>2.6874600000000002E-2</v>
      </c>
      <c r="AH1100" s="1">
        <v>-10.09</v>
      </c>
      <c r="AI1100" s="1" t="s">
        <v>2856</v>
      </c>
      <c r="AJ1100" s="1" t="s">
        <v>3542</v>
      </c>
    </row>
    <row r="1101" spans="1:36" x14ac:dyDescent="0.25">
      <c r="A1101" s="2" t="s">
        <v>1095</v>
      </c>
      <c r="B1101" s="3" t="s">
        <v>5917</v>
      </c>
      <c r="C1101" s="3">
        <v>7.5</v>
      </c>
      <c r="D1101" s="3">
        <v>0.11</v>
      </c>
      <c r="E1101" s="3">
        <v>0.1</v>
      </c>
      <c r="F1101" s="1">
        <f>IF(INDEX(董監!D:D,H1101)=0,INDEX(董監!C:C,H1101),INDEX(董監!D:D,H1101))</f>
        <v>43.88</v>
      </c>
      <c r="G1101" s="1">
        <f t="shared" si="68"/>
        <v>48.41</v>
      </c>
      <c r="H1101" s="1">
        <f>MATCH(持股比率!A1101,董監!A:A,0)</f>
        <v>1101</v>
      </c>
      <c r="I1101" s="3">
        <v>1027159.11</v>
      </c>
      <c r="J1101" s="3">
        <v>-383</v>
      </c>
      <c r="K1101" s="28">
        <f t="shared" si="69"/>
        <v>49725</v>
      </c>
      <c r="L1101" s="27">
        <f t="shared" si="70"/>
        <v>-0.8</v>
      </c>
      <c r="M1101" s="3">
        <v>86.21</v>
      </c>
      <c r="N1101" s="29">
        <f t="shared" si="71"/>
        <v>-0.33018429999999999</v>
      </c>
      <c r="O1101" s="3">
        <v>2.89</v>
      </c>
      <c r="P1101" s="3" t="str">
        <f ca="1">IF(COUNTIF(股期對照!A:A,持股比率!B1101)=2,B1101&amp;"-m",IF(COUNTIF(股期對照!A:A,持股比率!B1101)=1,B1101&amp;"-F",B1101))</f>
        <v>達興材料</v>
      </c>
      <c r="Q1101" s="3" t="s">
        <v>4788</v>
      </c>
      <c r="T1101" s="1" t="s">
        <v>1095</v>
      </c>
      <c r="U1101" s="1" t="s">
        <v>2857</v>
      </c>
      <c r="V1101" s="1">
        <v>7.5</v>
      </c>
      <c r="W1101" s="1">
        <v>0.11</v>
      </c>
      <c r="X1101" s="1">
        <v>0.1</v>
      </c>
      <c r="Y1101" s="1">
        <v>43.88</v>
      </c>
      <c r="Z1101" s="1">
        <v>48.41</v>
      </c>
      <c r="AA1101" s="1">
        <v>1101</v>
      </c>
      <c r="AB1101" s="1">
        <v>1027159.11</v>
      </c>
      <c r="AC1101" s="1">
        <v>-383</v>
      </c>
      <c r="AD1101" s="1">
        <v>49725</v>
      </c>
      <c r="AE1101" s="1">
        <v>-0.8</v>
      </c>
      <c r="AF1101" s="1">
        <v>86.21</v>
      </c>
      <c r="AG1101" s="1">
        <v>-0.33018429999999999</v>
      </c>
      <c r="AH1101" s="1">
        <v>2.89</v>
      </c>
      <c r="AI1101" s="1" t="s">
        <v>2857</v>
      </c>
      <c r="AJ1101" s="1" t="s">
        <v>3531</v>
      </c>
    </row>
    <row r="1102" spans="1:36" x14ac:dyDescent="0.25">
      <c r="A1102" s="2" t="s">
        <v>1096</v>
      </c>
      <c r="B1102" s="3" t="s">
        <v>5918</v>
      </c>
      <c r="C1102" s="3">
        <v>56.41</v>
      </c>
      <c r="D1102" s="3">
        <v>0</v>
      </c>
      <c r="E1102" s="3">
        <v>0.26</v>
      </c>
      <c r="F1102" s="1">
        <f>IF(INDEX(董監!D:D,H1102)=0,INDEX(董監!C:C,H1102),INDEX(董監!D:D,H1102))</f>
        <v>35.61</v>
      </c>
      <c r="G1102" s="1">
        <f t="shared" si="68"/>
        <v>7.7199999999999989</v>
      </c>
      <c r="H1102" s="1">
        <f>MATCH(持股比率!A1102,董監!A:A,0)</f>
        <v>1102</v>
      </c>
      <c r="I1102" s="3">
        <v>1685289.15</v>
      </c>
      <c r="J1102" s="3">
        <v>2854</v>
      </c>
      <c r="K1102" s="28">
        <f t="shared" si="69"/>
        <v>13010</v>
      </c>
      <c r="L1102" s="27">
        <f t="shared" si="70"/>
        <v>21.9</v>
      </c>
      <c r="M1102" s="3">
        <v>57.3</v>
      </c>
      <c r="N1102" s="29">
        <f t="shared" si="71"/>
        <v>1.6353419999999999</v>
      </c>
      <c r="O1102" s="3">
        <v>3.42</v>
      </c>
      <c r="P1102" s="3" t="str">
        <f ca="1">IF(COUNTIF(股期對照!A:A,持股比率!B1102)=2,B1102&amp;"-m",IF(COUNTIF(股期對照!A:A,持股比率!B1102)=1,B1102&amp;"-F",B1102))</f>
        <v>乙盛-KY</v>
      </c>
      <c r="Q1102" s="3" t="s">
        <v>6719</v>
      </c>
      <c r="T1102" s="1" t="s">
        <v>1096</v>
      </c>
      <c r="U1102" s="1" t="s">
        <v>2858</v>
      </c>
      <c r="V1102" s="1">
        <v>56.41</v>
      </c>
      <c r="W1102" s="1">
        <v>0</v>
      </c>
      <c r="X1102" s="1">
        <v>0.26</v>
      </c>
      <c r="Y1102" s="1">
        <v>35.61</v>
      </c>
      <c r="Z1102" s="1">
        <v>7.7199999999999989</v>
      </c>
      <c r="AA1102" s="1">
        <v>1102</v>
      </c>
      <c r="AB1102" s="1">
        <v>1685289.15</v>
      </c>
      <c r="AC1102" s="1">
        <v>2854</v>
      </c>
      <c r="AD1102" s="1">
        <v>13010</v>
      </c>
      <c r="AE1102" s="1">
        <v>21.9</v>
      </c>
      <c r="AF1102" s="1">
        <v>57.3</v>
      </c>
      <c r="AG1102" s="1">
        <v>1.6353419999999999</v>
      </c>
      <c r="AH1102" s="1">
        <v>3.42</v>
      </c>
      <c r="AI1102" s="1" t="s">
        <v>2858</v>
      </c>
      <c r="AJ1102" s="1" t="s">
        <v>3579</v>
      </c>
    </row>
    <row r="1103" spans="1:36" x14ac:dyDescent="0.25">
      <c r="A1103" s="2" t="s">
        <v>1097</v>
      </c>
      <c r="B1103" s="3" t="s">
        <v>5919</v>
      </c>
      <c r="C1103" s="3">
        <v>16.05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70.009999999999991</v>
      </c>
      <c r="H1103" s="1">
        <f>MATCH(持股比率!A1103,董監!A:A,0)</f>
        <v>1103</v>
      </c>
      <c r="I1103" s="3">
        <v>449900</v>
      </c>
      <c r="J1103" s="3">
        <v>838</v>
      </c>
      <c r="K1103" s="28">
        <f t="shared" si="69"/>
        <v>31497</v>
      </c>
      <c r="L1103" s="27">
        <f t="shared" si="70"/>
        <v>2.7</v>
      </c>
      <c r="M1103" s="3">
        <v>39.369999999999997</v>
      </c>
      <c r="N1103" s="29">
        <f t="shared" si="71"/>
        <v>0.32992059999999995</v>
      </c>
      <c r="O1103" s="3">
        <v>1.71</v>
      </c>
      <c r="P1103" s="3" t="str">
        <f ca="1">IF(COUNTIF(股期對照!A:A,持股比率!B1103)=2,B1103&amp;"-m",IF(COUNTIF(股期對照!A:A,持股比率!B1103)=1,B1103&amp;"-F",B1103))</f>
        <v>智晶</v>
      </c>
      <c r="Q1103" s="3" t="s">
        <v>6727</v>
      </c>
      <c r="T1103" s="1" t="s">
        <v>1097</v>
      </c>
      <c r="U1103" s="1" t="s">
        <v>2859</v>
      </c>
      <c r="V1103" s="1">
        <v>16.05</v>
      </c>
      <c r="W1103" s="1">
        <v>0</v>
      </c>
      <c r="X1103" s="1">
        <v>0</v>
      </c>
      <c r="Y1103" s="1">
        <v>13.94</v>
      </c>
      <c r="Z1103" s="1">
        <v>70.009999999999991</v>
      </c>
      <c r="AA1103" s="1">
        <v>1103</v>
      </c>
      <c r="AB1103" s="1">
        <v>449900</v>
      </c>
      <c r="AC1103" s="1">
        <v>838</v>
      </c>
      <c r="AD1103" s="1">
        <v>31497</v>
      </c>
      <c r="AE1103" s="1">
        <v>2.7</v>
      </c>
      <c r="AF1103" s="1">
        <v>39.369999999999997</v>
      </c>
      <c r="AG1103" s="1">
        <v>0.32992059999999995</v>
      </c>
      <c r="AH1103" s="1">
        <v>1.71</v>
      </c>
      <c r="AI1103" s="1" t="s">
        <v>2859</v>
      </c>
      <c r="AJ1103" s="1" t="s">
        <v>3566</v>
      </c>
    </row>
    <row r="1104" spans="1:36" x14ac:dyDescent="0.25">
      <c r="A1104" s="2" t="s">
        <v>1098</v>
      </c>
      <c r="B1104" s="3" t="s">
        <v>5920</v>
      </c>
      <c r="C1104" s="3">
        <v>21.8</v>
      </c>
      <c r="D1104" s="3">
        <v>0</v>
      </c>
      <c r="E1104" s="3">
        <v>0.08</v>
      </c>
      <c r="F1104" s="1">
        <f>IF(INDEX(董監!D:D,H1104)=0,INDEX(董監!C:C,H1104),INDEX(董監!D:D,H1104))</f>
        <v>27.86</v>
      </c>
      <c r="G1104" s="1">
        <f t="shared" si="68"/>
        <v>50.260000000000005</v>
      </c>
      <c r="H1104" s="1">
        <f>MATCH(持股比率!A1104,董監!A:A,0)</f>
        <v>1104</v>
      </c>
      <c r="I1104" s="3">
        <v>358589.77</v>
      </c>
      <c r="J1104" s="3">
        <v>25</v>
      </c>
      <c r="K1104" s="28">
        <f t="shared" si="69"/>
        <v>18023</v>
      </c>
      <c r="L1104" s="27">
        <f t="shared" si="70"/>
        <v>0.1</v>
      </c>
      <c r="M1104" s="3">
        <v>12.72</v>
      </c>
      <c r="N1104" s="29">
        <f t="shared" si="71"/>
        <v>3.1800000000000001E-3</v>
      </c>
      <c r="O1104" s="3">
        <v>-4.29</v>
      </c>
      <c r="P1104" s="3" t="str">
        <f ca="1">IF(COUNTIF(股期對照!A:A,持股比率!B1104)=2,B1104&amp;"-m",IF(COUNTIF(股期對照!A:A,持股比率!B1104)=1,B1104&amp;"-F",B1104))</f>
        <v>天鉞電</v>
      </c>
      <c r="Q1104" s="3" t="s">
        <v>6691</v>
      </c>
      <c r="T1104" s="1" t="s">
        <v>1098</v>
      </c>
      <c r="U1104" s="1" t="s">
        <v>2860</v>
      </c>
      <c r="V1104" s="1">
        <v>21.8</v>
      </c>
      <c r="W1104" s="1">
        <v>0</v>
      </c>
      <c r="X1104" s="1">
        <v>0.08</v>
      </c>
      <c r="Y1104" s="1">
        <v>27.86</v>
      </c>
      <c r="Z1104" s="1">
        <v>50.260000000000005</v>
      </c>
      <c r="AA1104" s="1">
        <v>1104</v>
      </c>
      <c r="AB1104" s="1">
        <v>358589.77</v>
      </c>
      <c r="AC1104" s="1">
        <v>25</v>
      </c>
      <c r="AD1104" s="1">
        <v>18023</v>
      </c>
      <c r="AE1104" s="1">
        <v>0.1</v>
      </c>
      <c r="AF1104" s="1">
        <v>12.72</v>
      </c>
      <c r="AG1104" s="1">
        <v>3.1800000000000001E-3</v>
      </c>
      <c r="AH1104" s="1">
        <v>-4.29</v>
      </c>
      <c r="AI1104" s="1" t="s">
        <v>2860</v>
      </c>
      <c r="AJ1104" s="1" t="s">
        <v>3562</v>
      </c>
    </row>
    <row r="1105" spans="1:36" x14ac:dyDescent="0.25">
      <c r="A1105" s="2" t="s">
        <v>1099</v>
      </c>
      <c r="B1105" s="3" t="s">
        <v>4551</v>
      </c>
      <c r="C1105" s="3">
        <v>2.83</v>
      </c>
      <c r="D1105" s="3">
        <v>0</v>
      </c>
      <c r="E1105" s="3">
        <v>0.01</v>
      </c>
      <c r="F1105" s="1">
        <f>IF(INDEX(董監!D:D,H1105)=0,INDEX(董監!C:C,H1105),INDEX(董監!D:D,H1105))</f>
        <v>16.690000000000001</v>
      </c>
      <c r="G1105" s="1">
        <f t="shared" si="68"/>
        <v>80.47</v>
      </c>
      <c r="H1105" s="1">
        <f>MATCH(持股比率!A1105,董監!A:A,0)</f>
        <v>1105</v>
      </c>
      <c r="I1105" s="3">
        <v>895425.79</v>
      </c>
      <c r="J1105" s="3">
        <v>366</v>
      </c>
      <c r="K1105" s="28">
        <f t="shared" si="69"/>
        <v>72055</v>
      </c>
      <c r="L1105" s="27">
        <f t="shared" si="70"/>
        <v>0.5</v>
      </c>
      <c r="M1105" s="3">
        <v>20.52</v>
      </c>
      <c r="N1105" s="29">
        <f t="shared" si="71"/>
        <v>7.5103199999999995E-2</v>
      </c>
      <c r="O1105" s="3">
        <v>4.2699999999999996</v>
      </c>
      <c r="P1105" s="3" t="str">
        <f ca="1">IF(COUNTIF(股期對照!A:A,持股比率!B1105)=2,B1105&amp;"-m",IF(COUNTIF(股期對照!A:A,持股比率!B1105)=1,B1105&amp;"-F",B1105))</f>
        <v>虹堡</v>
      </c>
      <c r="Q1105" s="3" t="s">
        <v>6728</v>
      </c>
      <c r="T1105" s="1" t="s">
        <v>1099</v>
      </c>
      <c r="U1105" s="1" t="s">
        <v>2861</v>
      </c>
      <c r="V1105" s="1">
        <v>2.83</v>
      </c>
      <c r="W1105" s="1">
        <v>0</v>
      </c>
      <c r="X1105" s="1">
        <v>0.01</v>
      </c>
      <c r="Y1105" s="1">
        <v>16.690000000000001</v>
      </c>
      <c r="Z1105" s="1">
        <v>80.47</v>
      </c>
      <c r="AA1105" s="1">
        <v>1105</v>
      </c>
      <c r="AB1105" s="1">
        <v>895425.79</v>
      </c>
      <c r="AC1105" s="1">
        <v>366</v>
      </c>
      <c r="AD1105" s="1">
        <v>72055</v>
      </c>
      <c r="AE1105" s="1">
        <v>0.5</v>
      </c>
      <c r="AF1105" s="1">
        <v>20.52</v>
      </c>
      <c r="AG1105" s="1">
        <v>7.5103199999999995E-2</v>
      </c>
      <c r="AH1105" s="1">
        <v>4.2699999999999996</v>
      </c>
      <c r="AI1105" s="1" t="s">
        <v>2861</v>
      </c>
      <c r="AJ1105" s="1" t="s">
        <v>3571</v>
      </c>
    </row>
    <row r="1106" spans="1:36" x14ac:dyDescent="0.25">
      <c r="A1106" s="2" t="s">
        <v>1100</v>
      </c>
      <c r="B1106" s="3" t="s">
        <v>5921</v>
      </c>
      <c r="C1106" s="3">
        <v>11.41</v>
      </c>
      <c r="D1106" s="3">
        <v>3.3</v>
      </c>
      <c r="E1106" s="3">
        <v>0.26</v>
      </c>
      <c r="F1106" s="1">
        <f>IF(INDEX(董監!D:D,H1106)=0,INDEX(董監!C:C,H1106),INDEX(董監!D:D,H1106))</f>
        <v>12.79</v>
      </c>
      <c r="G1106" s="1">
        <f t="shared" si="68"/>
        <v>72.240000000000009</v>
      </c>
      <c r="H1106" s="1">
        <f>MATCH(持股比率!A1106,董監!A:A,0)</f>
        <v>1106</v>
      </c>
      <c r="I1106" s="3">
        <v>568317.97</v>
      </c>
      <c r="J1106" s="3">
        <v>691</v>
      </c>
      <c r="K1106" s="28">
        <f t="shared" si="69"/>
        <v>41055</v>
      </c>
      <c r="L1106" s="27">
        <f t="shared" si="70"/>
        <v>1.7</v>
      </c>
      <c r="M1106" s="3">
        <v>117.15</v>
      </c>
      <c r="N1106" s="29">
        <f t="shared" si="71"/>
        <v>0.80950650000000013</v>
      </c>
      <c r="O1106" s="3">
        <v>7.76</v>
      </c>
      <c r="P1106" s="3" t="str">
        <f ca="1">IF(COUNTIF(股期對照!A:A,持股比率!B1106)=2,B1106&amp;"-m",IF(COUNTIF(股期對照!A:A,持股比率!B1106)=1,B1106&amp;"-F",B1106))</f>
        <v>智崴</v>
      </c>
      <c r="Q1106" s="3" t="s">
        <v>4787</v>
      </c>
      <c r="T1106" s="1" t="s">
        <v>1100</v>
      </c>
      <c r="U1106" s="1" t="s">
        <v>2862</v>
      </c>
      <c r="V1106" s="1">
        <v>11.41</v>
      </c>
      <c r="W1106" s="1">
        <v>3.3</v>
      </c>
      <c r="X1106" s="1">
        <v>0.26</v>
      </c>
      <c r="Y1106" s="1">
        <v>12.79</v>
      </c>
      <c r="Z1106" s="1">
        <v>72.240000000000009</v>
      </c>
      <c r="AA1106" s="1">
        <v>1106</v>
      </c>
      <c r="AB1106" s="1">
        <v>568317.97</v>
      </c>
      <c r="AC1106" s="1">
        <v>691</v>
      </c>
      <c r="AD1106" s="1">
        <v>41055</v>
      </c>
      <c r="AE1106" s="1">
        <v>1.7</v>
      </c>
      <c r="AF1106" s="1">
        <v>117.15</v>
      </c>
      <c r="AG1106" s="1">
        <v>0.80950650000000013</v>
      </c>
      <c r="AH1106" s="1">
        <v>7.76</v>
      </c>
      <c r="AI1106" s="1" t="s">
        <v>2862</v>
      </c>
      <c r="AJ1106" s="1" t="s">
        <v>3581</v>
      </c>
    </row>
    <row r="1107" spans="1:36" x14ac:dyDescent="0.25">
      <c r="A1107" s="2" t="s">
        <v>1101</v>
      </c>
      <c r="B1107" s="3" t="s">
        <v>5922</v>
      </c>
      <c r="C1107" s="3">
        <v>22.47</v>
      </c>
      <c r="D1107" s="3">
        <v>2.04</v>
      </c>
      <c r="E1107" s="3">
        <v>0.78</v>
      </c>
      <c r="F1107" s="1">
        <f>IF(INDEX(董監!D:D,H1107)=0,INDEX(董監!C:C,H1107),INDEX(董監!D:D,H1107))</f>
        <v>35.340000000000003</v>
      </c>
      <c r="G1107" s="1">
        <f t="shared" si="68"/>
        <v>39.369999999999997</v>
      </c>
      <c r="H1107" s="1">
        <f>MATCH(持股比率!A1107,董監!A:A,0)</f>
        <v>1107</v>
      </c>
      <c r="I1107" s="3">
        <v>692228.61</v>
      </c>
      <c r="J1107" s="3">
        <v>754</v>
      </c>
      <c r="K1107" s="28">
        <f t="shared" si="69"/>
        <v>27253</v>
      </c>
      <c r="L1107" s="27">
        <f t="shared" si="70"/>
        <v>2.8</v>
      </c>
      <c r="M1107" s="3">
        <v>1266.1500000000001</v>
      </c>
      <c r="N1107" s="29">
        <f t="shared" si="71"/>
        <v>9.5467710000000015</v>
      </c>
      <c r="O1107" s="3">
        <v>44.87</v>
      </c>
      <c r="P1107" s="3" t="str">
        <f ca="1">IF(COUNTIF(股期對照!A:A,持股比率!B1107)=2,B1107&amp;"-m",IF(COUNTIF(股期對照!A:A,持股比率!B1107)=1,B1107&amp;"-F",B1107))</f>
        <v>祥碩-m</v>
      </c>
      <c r="Q1107" s="3" t="s">
        <v>4763</v>
      </c>
      <c r="T1107" s="1" t="s">
        <v>1101</v>
      </c>
      <c r="U1107" s="1" t="s">
        <v>2863</v>
      </c>
      <c r="V1107" s="1">
        <v>22.47</v>
      </c>
      <c r="W1107" s="1">
        <v>2.04</v>
      </c>
      <c r="X1107" s="1">
        <v>0.78</v>
      </c>
      <c r="Y1107" s="1">
        <v>35.340000000000003</v>
      </c>
      <c r="Z1107" s="1">
        <v>39.369999999999997</v>
      </c>
      <c r="AA1107" s="1">
        <v>1107</v>
      </c>
      <c r="AB1107" s="1">
        <v>692228.61</v>
      </c>
      <c r="AC1107" s="1">
        <v>754</v>
      </c>
      <c r="AD1107" s="1">
        <v>27253</v>
      </c>
      <c r="AE1107" s="1">
        <v>2.8</v>
      </c>
      <c r="AF1107" s="1">
        <v>1266.1500000000001</v>
      </c>
      <c r="AG1107" s="1">
        <v>9.5467710000000015</v>
      </c>
      <c r="AH1107" s="1">
        <v>44.87</v>
      </c>
      <c r="AI1107" s="1" t="s">
        <v>4451</v>
      </c>
      <c r="AJ1107" s="1" t="s">
        <v>3560</v>
      </c>
    </row>
    <row r="1108" spans="1:36" x14ac:dyDescent="0.25">
      <c r="A1108" s="2" t="s">
        <v>1102</v>
      </c>
      <c r="B1108" s="3" t="s">
        <v>5923</v>
      </c>
      <c r="C1108" s="3">
        <v>5.53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87.01</v>
      </c>
      <c r="H1108" s="1">
        <f>MATCH(持股比率!A1108,董監!A:A,0)</f>
        <v>1108</v>
      </c>
      <c r="I1108" s="3">
        <v>564241.18000000005</v>
      </c>
      <c r="J1108" s="3">
        <v>940</v>
      </c>
      <c r="K1108" s="28">
        <f t="shared" si="69"/>
        <v>49095</v>
      </c>
      <c r="L1108" s="27">
        <f t="shared" si="70"/>
        <v>1.9</v>
      </c>
      <c r="M1108" s="3">
        <v>28.44</v>
      </c>
      <c r="N1108" s="29">
        <f t="shared" si="71"/>
        <v>0.26733600000000002</v>
      </c>
      <c r="O1108" s="3">
        <v>6.83</v>
      </c>
      <c r="P1108" s="3" t="str">
        <f ca="1">IF(COUNTIF(股期對照!A:A,持股比率!B1108)=2,B1108&amp;"-m",IF(COUNTIF(股期對照!A:A,持股比率!B1108)=1,B1108&amp;"-F",B1108))</f>
        <v>笙科</v>
      </c>
      <c r="Q1108" s="3" t="s">
        <v>4763</v>
      </c>
      <c r="T1108" s="1" t="s">
        <v>1102</v>
      </c>
      <c r="U1108" s="1" t="s">
        <v>2864</v>
      </c>
      <c r="V1108" s="1">
        <v>5.53</v>
      </c>
      <c r="W1108" s="1">
        <v>0</v>
      </c>
      <c r="X1108" s="1">
        <v>0</v>
      </c>
      <c r="Y1108" s="1">
        <v>7.46</v>
      </c>
      <c r="Z1108" s="1">
        <v>87.01</v>
      </c>
      <c r="AA1108" s="1">
        <v>1108</v>
      </c>
      <c r="AB1108" s="1">
        <v>564241.18000000005</v>
      </c>
      <c r="AC1108" s="1">
        <v>940</v>
      </c>
      <c r="AD1108" s="1">
        <v>49095</v>
      </c>
      <c r="AE1108" s="1">
        <v>1.9</v>
      </c>
      <c r="AF1108" s="1">
        <v>28.44</v>
      </c>
      <c r="AG1108" s="1">
        <v>0.26733600000000002</v>
      </c>
      <c r="AH1108" s="1">
        <v>6.83</v>
      </c>
      <c r="AI1108" s="1" t="s">
        <v>2864</v>
      </c>
      <c r="AJ1108" s="1" t="s">
        <v>3560</v>
      </c>
    </row>
    <row r="1109" spans="1:36" x14ac:dyDescent="0.25">
      <c r="A1109" s="2" t="s">
        <v>1103</v>
      </c>
      <c r="B1109" s="3" t="s">
        <v>5924</v>
      </c>
      <c r="C1109" s="3">
        <v>65.099999999999994</v>
      </c>
      <c r="D1109" s="3">
        <v>2.77</v>
      </c>
      <c r="E1109" s="3">
        <v>0.2</v>
      </c>
      <c r="F1109" s="1">
        <f>IF(INDEX(董監!D:D,H1109)=0,INDEX(董監!C:C,H1109),INDEX(董監!D:D,H1109))</f>
        <v>19.7</v>
      </c>
      <c r="G1109" s="1">
        <f t="shared" si="68"/>
        <v>12.230000000000004</v>
      </c>
      <c r="H1109" s="1">
        <f>MATCH(持股比率!A1109,董監!A:A,0)</f>
        <v>1109</v>
      </c>
      <c r="I1109" s="3">
        <v>343155.34</v>
      </c>
      <c r="J1109" s="3">
        <v>26</v>
      </c>
      <c r="K1109" s="28">
        <f t="shared" si="69"/>
        <v>4197</v>
      </c>
      <c r="L1109" s="27">
        <f t="shared" si="70"/>
        <v>0.6</v>
      </c>
      <c r="M1109" s="24">
        <v>2011.15</v>
      </c>
      <c r="N1109" s="29">
        <f t="shared" si="71"/>
        <v>0.522899</v>
      </c>
      <c r="O1109" s="3">
        <v>14.25</v>
      </c>
      <c r="P1109" s="3" t="str">
        <f ca="1">IF(COUNTIF(股期對照!A:A,持股比率!B1109)=2,B1109&amp;"-m",IF(COUNTIF(股期對照!A:A,持股比率!B1109)=1,B1109&amp;"-F",B1109))</f>
        <v>信驊-m</v>
      </c>
      <c r="Q1109" s="3" t="s">
        <v>6661</v>
      </c>
      <c r="T1109" s="1" t="s">
        <v>1103</v>
      </c>
      <c r="U1109" s="1" t="s">
        <v>2865</v>
      </c>
      <c r="V1109" s="1">
        <v>65.099999999999994</v>
      </c>
      <c r="W1109" s="1">
        <v>2.77</v>
      </c>
      <c r="X1109" s="1">
        <v>0.2</v>
      </c>
      <c r="Y1109" s="1">
        <v>19.7</v>
      </c>
      <c r="Z1109" s="1">
        <v>12.230000000000004</v>
      </c>
      <c r="AA1109" s="1">
        <v>1109</v>
      </c>
      <c r="AB1109" s="1">
        <v>343155.34</v>
      </c>
      <c r="AC1109" s="1">
        <v>26</v>
      </c>
      <c r="AD1109" s="1">
        <v>4197</v>
      </c>
      <c r="AE1109" s="1">
        <v>0.6</v>
      </c>
      <c r="AF1109" s="1">
        <v>2011.15</v>
      </c>
      <c r="AG1109" s="1">
        <v>0.522899</v>
      </c>
      <c r="AH1109" s="1">
        <v>14.25</v>
      </c>
      <c r="AI1109" s="1" t="s">
        <v>4452</v>
      </c>
      <c r="AJ1109" s="1" t="s">
        <v>3560</v>
      </c>
    </row>
    <row r="1110" spans="1:36" x14ac:dyDescent="0.25">
      <c r="A1110" s="2" t="s">
        <v>1104</v>
      </c>
      <c r="B1110" s="3" t="s">
        <v>5925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3">
        <v>0</v>
      </c>
      <c r="K1110" s="28">
        <f t="shared" si="69"/>
        <v>-7229</v>
      </c>
      <c r="L1110" s="27">
        <f t="shared" si="70"/>
        <v>0</v>
      </c>
      <c r="M1110" s="3">
        <v>16.420000000000002</v>
      </c>
      <c r="N1110" s="29">
        <f t="shared" si="71"/>
        <v>0</v>
      </c>
      <c r="O1110" s="3">
        <v>-6.63</v>
      </c>
      <c r="P1110" s="3" t="str">
        <f ca="1">IF(COUNTIF(股期對照!A:A,持股比率!B1110)=2,B1110&amp;"-m",IF(COUNTIF(股期對照!A:A,持股比率!B1110)=1,B1110&amp;"-F",B1110))</f>
        <v>達輝-KY</v>
      </c>
      <c r="Q1110" s="3" t="s">
        <v>4741</v>
      </c>
      <c r="T1110" s="1" t="s">
        <v>1104</v>
      </c>
      <c r="U1110" s="1" t="s">
        <v>2866</v>
      </c>
      <c r="V1110" s="1">
        <v>76.98</v>
      </c>
      <c r="W1110" s="1">
        <v>0</v>
      </c>
      <c r="X1110" s="1">
        <v>0</v>
      </c>
      <c r="Y1110" s="1">
        <v>41.32</v>
      </c>
      <c r="Z1110" s="1">
        <v>-18.300000000000011</v>
      </c>
      <c r="AA1110" s="1">
        <v>1110</v>
      </c>
      <c r="AB1110" s="1">
        <v>395000</v>
      </c>
      <c r="AC1110" s="1">
        <v>0</v>
      </c>
      <c r="AD1110" s="1">
        <v>-7229</v>
      </c>
      <c r="AE1110" s="1">
        <v>0</v>
      </c>
      <c r="AF1110" s="1">
        <v>16.420000000000002</v>
      </c>
      <c r="AG1110" s="1">
        <v>0</v>
      </c>
      <c r="AH1110" s="1">
        <v>-6.63</v>
      </c>
      <c r="AI1110" s="1" t="s">
        <v>2866</v>
      </c>
      <c r="AJ1110" s="1" t="s">
        <v>3520</v>
      </c>
    </row>
    <row r="1111" spans="1:36" x14ac:dyDescent="0.25">
      <c r="A1111" s="2" t="s">
        <v>1105</v>
      </c>
      <c r="B1111" s="3" t="s">
        <v>5926</v>
      </c>
      <c r="C1111" s="3">
        <v>43.39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20.060000000000002</v>
      </c>
      <c r="H1111" s="1">
        <f>MATCH(持股比率!A1111,董監!A:A,0)</f>
        <v>1111</v>
      </c>
      <c r="I1111" s="3">
        <v>152391</v>
      </c>
      <c r="J1111" s="3">
        <v>7</v>
      </c>
      <c r="K1111" s="28">
        <f t="shared" si="69"/>
        <v>3057</v>
      </c>
      <c r="L1111" s="27">
        <f t="shared" si="70"/>
        <v>0.2</v>
      </c>
      <c r="M1111" s="3">
        <v>151.58000000000001</v>
      </c>
      <c r="N1111" s="29">
        <f t="shared" si="71"/>
        <v>1.0610600000000001E-2</v>
      </c>
      <c r="O1111" s="3">
        <v>-1.23</v>
      </c>
      <c r="P1111" s="3" t="str">
        <f ca="1">IF(COUNTIF(股期對照!A:A,持股比率!B1111)=2,B1111&amp;"-m",IF(COUNTIF(股期對照!A:A,持股比率!B1111)=1,B1111&amp;"-F",B1111))</f>
        <v>尚凡</v>
      </c>
      <c r="Q1111" s="3" t="s">
        <v>6678</v>
      </c>
      <c r="T1111" s="1" t="s">
        <v>1105</v>
      </c>
      <c r="U1111" s="1" t="s">
        <v>2867</v>
      </c>
      <c r="V1111" s="1">
        <v>43.39</v>
      </c>
      <c r="W1111" s="1">
        <v>0</v>
      </c>
      <c r="X1111" s="1">
        <v>0.38</v>
      </c>
      <c r="Y1111" s="1">
        <v>36.17</v>
      </c>
      <c r="Z1111" s="1">
        <v>20.060000000000002</v>
      </c>
      <c r="AA1111" s="1">
        <v>1111</v>
      </c>
      <c r="AB1111" s="1">
        <v>152391</v>
      </c>
      <c r="AC1111" s="1">
        <v>7</v>
      </c>
      <c r="AD1111" s="1">
        <v>3057</v>
      </c>
      <c r="AE1111" s="1">
        <v>0.2</v>
      </c>
      <c r="AF1111" s="1">
        <v>151.58000000000001</v>
      </c>
      <c r="AG1111" s="1">
        <v>1.0610600000000001E-2</v>
      </c>
      <c r="AH1111" s="1">
        <v>-1.23</v>
      </c>
      <c r="AI1111" s="1" t="s">
        <v>2867</v>
      </c>
      <c r="AJ1111" s="1" t="s">
        <v>3581</v>
      </c>
    </row>
    <row r="1112" spans="1:36" x14ac:dyDescent="0.25">
      <c r="A1112" s="2" t="s">
        <v>1106</v>
      </c>
      <c r="B1112" s="3" t="s">
        <v>4832</v>
      </c>
      <c r="C1112" s="3">
        <v>43.48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22.17</v>
      </c>
      <c r="H1112" s="1">
        <f>MATCH(持股比率!A1112,董監!A:A,0)</f>
        <v>1112</v>
      </c>
      <c r="I1112" s="3">
        <v>370100</v>
      </c>
      <c r="J1112" s="3">
        <v>43</v>
      </c>
      <c r="K1112" s="28">
        <f t="shared" si="69"/>
        <v>8205</v>
      </c>
      <c r="L1112" s="27">
        <f t="shared" si="70"/>
        <v>0.5</v>
      </c>
      <c r="M1112" s="3">
        <v>23.04</v>
      </c>
      <c r="N1112" s="29">
        <f t="shared" si="71"/>
        <v>9.9071999999999997E-3</v>
      </c>
      <c r="O1112" s="3">
        <v>-1.27</v>
      </c>
      <c r="P1112" s="3" t="str">
        <f ca="1">IF(COUNTIF(股期對照!A:A,持股比率!B1112)=2,B1112&amp;"-m",IF(COUNTIF(股期對照!A:A,持股比率!B1112)=1,B1112&amp;"-F",B1112))</f>
        <v>大峽谷-KY</v>
      </c>
      <c r="Q1112" s="3" t="s">
        <v>6702</v>
      </c>
      <c r="T1112" s="1" t="s">
        <v>1106</v>
      </c>
      <c r="U1112" s="1" t="s">
        <v>2868</v>
      </c>
      <c r="V1112" s="1">
        <v>43.48</v>
      </c>
      <c r="W1112" s="1">
        <v>0</v>
      </c>
      <c r="X1112" s="1">
        <v>0.03</v>
      </c>
      <c r="Y1112" s="1">
        <v>34.32</v>
      </c>
      <c r="Z1112" s="1">
        <v>22.17</v>
      </c>
      <c r="AA1112" s="1">
        <v>1112</v>
      </c>
      <c r="AB1112" s="1">
        <v>370100</v>
      </c>
      <c r="AC1112" s="1">
        <v>43</v>
      </c>
      <c r="AD1112" s="1">
        <v>8205</v>
      </c>
      <c r="AE1112" s="1">
        <v>0.5</v>
      </c>
      <c r="AF1112" s="1">
        <v>23.04</v>
      </c>
      <c r="AG1112" s="1">
        <v>9.9071999999999997E-3</v>
      </c>
      <c r="AH1112" s="1">
        <v>-1.27</v>
      </c>
      <c r="AI1112" s="1" t="s">
        <v>2868</v>
      </c>
      <c r="AJ1112" s="1" t="s">
        <v>3542</v>
      </c>
    </row>
    <row r="1113" spans="1:36" x14ac:dyDescent="0.25">
      <c r="A1113" s="2" t="s">
        <v>1107</v>
      </c>
      <c r="B1113" s="3" t="s">
        <v>5927</v>
      </c>
      <c r="C1113" s="3">
        <v>3.07</v>
      </c>
      <c r="D1113" s="3">
        <v>0.02</v>
      </c>
      <c r="E1113" s="3">
        <v>0.25</v>
      </c>
      <c r="F1113" s="1">
        <f>IF(INDEX(董監!D:D,H1113)=0,INDEX(董監!C:C,H1113),INDEX(董監!D:D,H1113))</f>
        <v>24.45</v>
      </c>
      <c r="G1113" s="1">
        <f t="shared" si="68"/>
        <v>72.210000000000008</v>
      </c>
      <c r="H1113" s="1">
        <f>MATCH(持股比率!A1113,董監!A:A,0)</f>
        <v>1113</v>
      </c>
      <c r="I1113" s="3">
        <v>730004.25</v>
      </c>
      <c r="J1113" s="3">
        <v>-240</v>
      </c>
      <c r="K1113" s="28">
        <f t="shared" si="69"/>
        <v>52714</v>
      </c>
      <c r="L1113" s="27">
        <f t="shared" si="70"/>
        <v>-0.5</v>
      </c>
      <c r="M1113" s="3">
        <v>116.73</v>
      </c>
      <c r="N1113" s="29">
        <f t="shared" si="71"/>
        <v>-0.28015200000000001</v>
      </c>
      <c r="O1113" s="3">
        <v>-0.83</v>
      </c>
      <c r="P1113" s="3" t="str">
        <f ca="1">IF(COUNTIF(股期對照!A:A,持股比率!B1113)=2,B1113&amp;"-m",IF(COUNTIF(股期對照!A:A,持股比率!B1113)=1,B1113&amp;"-F",B1113))</f>
        <v>禾聯碩</v>
      </c>
      <c r="Q1113" s="3" t="s">
        <v>4744</v>
      </c>
      <c r="T1113" s="1" t="s">
        <v>1107</v>
      </c>
      <c r="U1113" s="1" t="s">
        <v>2869</v>
      </c>
      <c r="V1113" s="1">
        <v>3.07</v>
      </c>
      <c r="W1113" s="1">
        <v>0.02</v>
      </c>
      <c r="X1113" s="1">
        <v>0.25</v>
      </c>
      <c r="Y1113" s="1">
        <v>24.45</v>
      </c>
      <c r="Z1113" s="1">
        <v>72.210000000000008</v>
      </c>
      <c r="AA1113" s="1">
        <v>1113</v>
      </c>
      <c r="AB1113" s="1">
        <v>730004.25</v>
      </c>
      <c r="AC1113" s="1">
        <v>-240</v>
      </c>
      <c r="AD1113" s="1">
        <v>52714</v>
      </c>
      <c r="AE1113" s="1">
        <v>-0.5</v>
      </c>
      <c r="AF1113" s="1">
        <v>116.73</v>
      </c>
      <c r="AG1113" s="1">
        <v>-0.28015200000000001</v>
      </c>
      <c r="AH1113" s="1">
        <v>-0.83</v>
      </c>
      <c r="AI1113" s="1" t="s">
        <v>2869</v>
      </c>
      <c r="AJ1113" s="1" t="s">
        <v>3525</v>
      </c>
    </row>
    <row r="1114" spans="1:36" x14ac:dyDescent="0.25">
      <c r="A1114" s="2" t="s">
        <v>1108</v>
      </c>
      <c r="B1114" s="3" t="s">
        <v>5928</v>
      </c>
      <c r="C1114" s="3">
        <v>61.31</v>
      </c>
      <c r="D1114" s="3">
        <v>0.34</v>
      </c>
      <c r="E1114" s="3">
        <v>0.01</v>
      </c>
      <c r="F1114" s="1">
        <f>IF(INDEX(董監!D:D,H1114)=0,INDEX(董監!C:C,H1114),INDEX(董監!D:D,H1114))</f>
        <v>37.03</v>
      </c>
      <c r="G1114" s="1">
        <f t="shared" si="68"/>
        <v>1.3100000000000023</v>
      </c>
      <c r="H1114" s="1">
        <f>MATCH(持股比率!A1114,董監!A:A,0)</f>
        <v>1114</v>
      </c>
      <c r="I1114" s="3">
        <v>436646.08</v>
      </c>
      <c r="J1114" s="3">
        <v>-4</v>
      </c>
      <c r="K1114" s="28">
        <f t="shared" si="69"/>
        <v>572</v>
      </c>
      <c r="L1114" s="27">
        <f t="shared" si="70"/>
        <v>-0.7</v>
      </c>
      <c r="M1114" s="3">
        <v>42.58</v>
      </c>
      <c r="N1114" s="29">
        <f t="shared" si="71"/>
        <v>-1.7032E-3</v>
      </c>
      <c r="O1114" s="3">
        <v>-0.11</v>
      </c>
      <c r="P1114" s="3" t="str">
        <f ca="1">IF(COUNTIF(股期對照!A:A,持股比率!B1114)=2,B1114&amp;"-m",IF(COUNTIF(股期對照!A:A,持股比率!B1114)=1,B1114&amp;"-F",B1114))</f>
        <v>jpp-KY</v>
      </c>
      <c r="Q1114" s="3" t="s">
        <v>6555</v>
      </c>
      <c r="T1114" s="1" t="s">
        <v>1108</v>
      </c>
      <c r="U1114" s="1" t="s">
        <v>2870</v>
      </c>
      <c r="V1114" s="1">
        <v>61.31</v>
      </c>
      <c r="W1114" s="1">
        <v>0.34</v>
      </c>
      <c r="X1114" s="1">
        <v>0.01</v>
      </c>
      <c r="Y1114" s="1">
        <v>37.03</v>
      </c>
      <c r="Z1114" s="1">
        <v>1.3100000000000023</v>
      </c>
      <c r="AA1114" s="1">
        <v>1114</v>
      </c>
      <c r="AB1114" s="1">
        <v>436646.08</v>
      </c>
      <c r="AC1114" s="1">
        <v>-4</v>
      </c>
      <c r="AD1114" s="1">
        <v>572</v>
      </c>
      <c r="AE1114" s="1">
        <v>-0.7</v>
      </c>
      <c r="AF1114" s="1">
        <v>42.58</v>
      </c>
      <c r="AG1114" s="1">
        <v>-1.7032E-3</v>
      </c>
      <c r="AH1114" s="1">
        <v>-0.11</v>
      </c>
      <c r="AI1114" s="1" t="s">
        <v>2870</v>
      </c>
      <c r="AJ1114" s="1" t="s">
        <v>3516</v>
      </c>
    </row>
    <row r="1115" spans="1:36" x14ac:dyDescent="0.25">
      <c r="A1115" s="2" t="s">
        <v>1109</v>
      </c>
      <c r="B1115" s="3" t="s">
        <v>5929</v>
      </c>
      <c r="C1115" s="3">
        <v>3.31</v>
      </c>
      <c r="D1115" s="3">
        <v>0.12</v>
      </c>
      <c r="E1115" s="3">
        <v>0.73</v>
      </c>
      <c r="F1115" s="1">
        <f>IF(INDEX(董監!D:D,H1115)=0,INDEX(董監!C:C,H1115),INDEX(董監!D:D,H1115))</f>
        <v>20.010000000000002</v>
      </c>
      <c r="G1115" s="1">
        <f t="shared" si="68"/>
        <v>75.83</v>
      </c>
      <c r="H1115" s="1">
        <f>MATCH(持股比率!A1115,董監!A:A,0)</f>
        <v>1115</v>
      </c>
      <c r="I1115" s="3">
        <v>940892.59</v>
      </c>
      <c r="J1115" s="3">
        <v>529</v>
      </c>
      <c r="K1115" s="28">
        <f t="shared" si="69"/>
        <v>71348</v>
      </c>
      <c r="L1115" s="27">
        <f t="shared" si="70"/>
        <v>0.7</v>
      </c>
      <c r="M1115" s="3">
        <v>65.66</v>
      </c>
      <c r="N1115" s="29">
        <f t="shared" si="71"/>
        <v>0.34734139999999997</v>
      </c>
      <c r="O1115" s="3">
        <v>9.7799999999999994</v>
      </c>
      <c r="P1115" s="3" t="str">
        <f ca="1">IF(COUNTIF(股期對照!A:A,持股比率!B1115)=2,B1115&amp;"-m",IF(COUNTIF(股期對照!A:A,持股比率!B1115)=1,B1115&amp;"-F",B1115))</f>
        <v>界霖</v>
      </c>
      <c r="Q1115" s="3" t="s">
        <v>6729</v>
      </c>
      <c r="T1115" s="1" t="s">
        <v>1109</v>
      </c>
      <c r="U1115" s="1" t="s">
        <v>2871</v>
      </c>
      <c r="V1115" s="1">
        <v>3.31</v>
      </c>
      <c r="W1115" s="1">
        <v>0.12</v>
      </c>
      <c r="X1115" s="1">
        <v>0.73</v>
      </c>
      <c r="Y1115" s="1">
        <v>20.010000000000002</v>
      </c>
      <c r="Z1115" s="1">
        <v>75.83</v>
      </c>
      <c r="AA1115" s="1">
        <v>1115</v>
      </c>
      <c r="AB1115" s="1">
        <v>940892.59</v>
      </c>
      <c r="AC1115" s="1">
        <v>529</v>
      </c>
      <c r="AD1115" s="1">
        <v>71348</v>
      </c>
      <c r="AE1115" s="1">
        <v>0.7</v>
      </c>
      <c r="AF1115" s="1">
        <v>65.66</v>
      </c>
      <c r="AG1115" s="1">
        <v>0.34734139999999997</v>
      </c>
      <c r="AH1115" s="1">
        <v>9.7799999999999994</v>
      </c>
      <c r="AI1115" s="1" t="s">
        <v>2871</v>
      </c>
      <c r="AJ1115" s="1" t="s">
        <v>3529</v>
      </c>
    </row>
    <row r="1116" spans="1:36" x14ac:dyDescent="0.25">
      <c r="A1116" s="2" t="s">
        <v>1110</v>
      </c>
      <c r="B1116" s="3" t="s">
        <v>5930</v>
      </c>
      <c r="C1116" s="3">
        <v>33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51.33</v>
      </c>
      <c r="H1116" s="1">
        <f>MATCH(持股比率!A1116,董監!A:A,0)</f>
        <v>1116</v>
      </c>
      <c r="I1116" s="3">
        <v>429385</v>
      </c>
      <c r="J1116" s="3">
        <v>122</v>
      </c>
      <c r="K1116" s="28">
        <f t="shared" si="69"/>
        <v>22040</v>
      </c>
      <c r="L1116" s="27">
        <f t="shared" si="70"/>
        <v>0.6</v>
      </c>
      <c r="M1116" s="3">
        <v>227.62</v>
      </c>
      <c r="N1116" s="29">
        <f t="shared" si="71"/>
        <v>0.27769640000000001</v>
      </c>
      <c r="O1116" s="3">
        <v>-3.58</v>
      </c>
      <c r="P1116" s="3" t="str">
        <f ca="1">IF(COUNTIF(股期對照!A:A,持股比率!B1116)=2,B1116&amp;"-m",IF(COUNTIF(股期對照!A:A,持股比率!B1116)=1,B1116&amp;"-F",B1116))</f>
        <v>數字</v>
      </c>
      <c r="Q1116" s="3" t="s">
        <v>4787</v>
      </c>
      <c r="T1116" s="1" t="s">
        <v>1110</v>
      </c>
      <c r="U1116" s="1" t="s">
        <v>2872</v>
      </c>
      <c r="V1116" s="1">
        <v>33</v>
      </c>
      <c r="W1116" s="1">
        <v>0.01</v>
      </c>
      <c r="X1116" s="1">
        <v>0</v>
      </c>
      <c r="Y1116" s="1">
        <v>15.66</v>
      </c>
      <c r="Z1116" s="1">
        <v>51.33</v>
      </c>
      <c r="AA1116" s="1">
        <v>1116</v>
      </c>
      <c r="AB1116" s="1">
        <v>429385</v>
      </c>
      <c r="AC1116" s="1">
        <v>122</v>
      </c>
      <c r="AD1116" s="1">
        <v>22040</v>
      </c>
      <c r="AE1116" s="1">
        <v>0.6</v>
      </c>
      <c r="AF1116" s="1">
        <v>227.62</v>
      </c>
      <c r="AG1116" s="1">
        <v>0.27769640000000001</v>
      </c>
      <c r="AH1116" s="1">
        <v>-3.58</v>
      </c>
      <c r="AI1116" s="1" t="s">
        <v>2872</v>
      </c>
      <c r="AJ1116" s="1" t="s">
        <v>3581</v>
      </c>
    </row>
    <row r="1117" spans="1:36" x14ac:dyDescent="0.25">
      <c r="A1117" s="2" t="s">
        <v>1111</v>
      </c>
      <c r="B1117" s="3" t="s">
        <v>5931</v>
      </c>
      <c r="C1117" s="3">
        <v>66.56</v>
      </c>
      <c r="D1117" s="3">
        <v>0.55000000000000004</v>
      </c>
      <c r="E1117" s="3">
        <v>0.14000000000000001</v>
      </c>
      <c r="F1117" s="1">
        <f>IF(INDEX(董監!D:D,H1117)=0,INDEX(董監!C:C,H1117),INDEX(董監!D:D,H1117))</f>
        <v>58.67</v>
      </c>
      <c r="G1117" s="1">
        <f t="shared" si="68"/>
        <v>-25.92</v>
      </c>
      <c r="H1117" s="1">
        <f>MATCH(持股比率!A1117,董監!A:A,0)</f>
        <v>1117</v>
      </c>
      <c r="I1117" s="3">
        <v>658261.53</v>
      </c>
      <c r="J1117" s="3">
        <v>-52</v>
      </c>
      <c r="K1117" s="28">
        <f t="shared" si="69"/>
        <v>-17062</v>
      </c>
      <c r="L1117" s="27">
        <f t="shared" si="70"/>
        <v>0.3</v>
      </c>
      <c r="M1117" s="3">
        <v>138.19</v>
      </c>
      <c r="N1117" s="29">
        <f t="shared" si="71"/>
        <v>-7.18588E-2</v>
      </c>
      <c r="O1117" s="3">
        <v>-7.05</v>
      </c>
      <c r="P1117" s="3" t="str">
        <f ca="1">IF(COUNTIF(股期對照!A:A,持股比率!B1117)=2,B1117&amp;"-m",IF(COUNTIF(股期對照!A:A,持股比率!B1117)=1,B1117&amp;"-F",B1117))</f>
        <v>豐祥-KY</v>
      </c>
      <c r="Q1117" s="3" t="s">
        <v>4741</v>
      </c>
      <c r="T1117" s="1" t="s">
        <v>1111</v>
      </c>
      <c r="U1117" s="1" t="s">
        <v>2873</v>
      </c>
      <c r="V1117" s="1">
        <v>66.56</v>
      </c>
      <c r="W1117" s="1">
        <v>0.55000000000000004</v>
      </c>
      <c r="X1117" s="1">
        <v>0.14000000000000001</v>
      </c>
      <c r="Y1117" s="1">
        <v>58.67</v>
      </c>
      <c r="Z1117" s="1">
        <v>-25.92</v>
      </c>
      <c r="AA1117" s="1">
        <v>1117</v>
      </c>
      <c r="AB1117" s="1">
        <v>658261.53</v>
      </c>
      <c r="AC1117" s="1">
        <v>-52</v>
      </c>
      <c r="AD1117" s="1">
        <v>-17062</v>
      </c>
      <c r="AE1117" s="1">
        <v>0.3</v>
      </c>
      <c r="AF1117" s="1">
        <v>138.19</v>
      </c>
      <c r="AG1117" s="1">
        <v>-7.18588E-2</v>
      </c>
      <c r="AH1117" s="1">
        <v>-7.05</v>
      </c>
      <c r="AI1117" s="1" t="s">
        <v>2873</v>
      </c>
      <c r="AJ1117" s="1" t="s">
        <v>3520</v>
      </c>
    </row>
    <row r="1118" spans="1:36" x14ac:dyDescent="0.25">
      <c r="A1118" s="2" t="s">
        <v>1112</v>
      </c>
      <c r="B1118" s="3" t="s">
        <v>5932</v>
      </c>
      <c r="C1118" s="3">
        <v>27.46</v>
      </c>
      <c r="D1118" s="3">
        <v>1.82</v>
      </c>
      <c r="E1118" s="3">
        <v>0.35</v>
      </c>
      <c r="F1118" s="1">
        <f>IF(INDEX(董監!D:D,H1118)=0,INDEX(董監!C:C,H1118),INDEX(董監!D:D,H1118))</f>
        <v>13.95</v>
      </c>
      <c r="G1118" s="1">
        <f t="shared" si="68"/>
        <v>56.42</v>
      </c>
      <c r="H1118" s="1">
        <f>MATCH(持股比率!A1118,董監!A:A,0)</f>
        <v>1118</v>
      </c>
      <c r="I1118" s="3">
        <v>824590.4</v>
      </c>
      <c r="J1118" s="3">
        <v>-222</v>
      </c>
      <c r="K1118" s="28">
        <f t="shared" si="69"/>
        <v>46523</v>
      </c>
      <c r="L1118" s="27">
        <f t="shared" si="70"/>
        <v>-0.5</v>
      </c>
      <c r="M1118" s="3">
        <v>165.23</v>
      </c>
      <c r="N1118" s="29">
        <f t="shared" si="71"/>
        <v>-0.36681059999999999</v>
      </c>
      <c r="O1118" s="3">
        <v>-3.12</v>
      </c>
      <c r="P1118" s="3" t="str">
        <f ca="1">IF(COUNTIF(股期對照!A:A,持股比率!B1118)=2,B1118&amp;"-m",IF(COUNTIF(股期對照!A:A,持股比率!B1118)=1,B1118&amp;"-F",B1118))</f>
        <v>宜鼎</v>
      </c>
      <c r="Q1118" s="3" t="s">
        <v>6597</v>
      </c>
      <c r="T1118" s="1" t="s">
        <v>1112</v>
      </c>
      <c r="U1118" s="1" t="s">
        <v>2874</v>
      </c>
      <c r="V1118" s="1">
        <v>27.46</v>
      </c>
      <c r="W1118" s="1">
        <v>1.82</v>
      </c>
      <c r="X1118" s="1">
        <v>0.35</v>
      </c>
      <c r="Y1118" s="1">
        <v>13.95</v>
      </c>
      <c r="Z1118" s="1">
        <v>56.42</v>
      </c>
      <c r="AA1118" s="1">
        <v>1118</v>
      </c>
      <c r="AB1118" s="1">
        <v>824590.4</v>
      </c>
      <c r="AC1118" s="1">
        <v>-222</v>
      </c>
      <c r="AD1118" s="1">
        <v>46523</v>
      </c>
      <c r="AE1118" s="1">
        <v>-0.5</v>
      </c>
      <c r="AF1118" s="1">
        <v>165.23</v>
      </c>
      <c r="AG1118" s="1">
        <v>-0.36681059999999999</v>
      </c>
      <c r="AH1118" s="1">
        <v>-3.12</v>
      </c>
      <c r="AI1118" s="1" t="s">
        <v>2874</v>
      </c>
      <c r="AJ1118" s="1" t="s">
        <v>3554</v>
      </c>
    </row>
    <row r="1119" spans="1:36" x14ac:dyDescent="0.25">
      <c r="A1119" s="2" t="s">
        <v>1113</v>
      </c>
      <c r="B1119" s="3" t="s">
        <v>5933</v>
      </c>
      <c r="C1119" s="3">
        <v>1.63</v>
      </c>
      <c r="D1119" s="3">
        <v>0</v>
      </c>
      <c r="E1119" s="3">
        <v>0.27</v>
      </c>
      <c r="F1119" s="1">
        <f>IF(INDEX(董監!D:D,H1119)=0,INDEX(董監!C:C,H1119),INDEX(董監!D:D,H1119))</f>
        <v>15.65</v>
      </c>
      <c r="G1119" s="1">
        <f t="shared" si="68"/>
        <v>82.45</v>
      </c>
      <c r="H1119" s="1">
        <f>MATCH(持股比率!A1119,董監!A:A,0)</f>
        <v>1119</v>
      </c>
      <c r="I1119" s="3">
        <v>391176.46</v>
      </c>
      <c r="J1119" s="3">
        <v>310</v>
      </c>
      <c r="K1119" s="28">
        <f t="shared" si="69"/>
        <v>32252</v>
      </c>
      <c r="L1119" s="27">
        <f t="shared" si="70"/>
        <v>1</v>
      </c>
      <c r="M1119" s="3">
        <v>28.4</v>
      </c>
      <c r="N1119" s="29">
        <f t="shared" si="71"/>
        <v>8.8039999999999993E-2</v>
      </c>
      <c r="O1119" s="3">
        <v>-3.7</v>
      </c>
      <c r="P1119" s="3" t="str">
        <f ca="1">IF(COUNTIF(股期對照!A:A,持股比率!B1119)=2,B1119&amp;"-m",IF(COUNTIF(股期對照!A:A,持股比率!B1119)=1,B1119&amp;"-F",B1119))</f>
        <v>邑昇</v>
      </c>
      <c r="Q1119" s="3" t="s">
        <v>4752</v>
      </c>
      <c r="T1119" s="1" t="s">
        <v>1113</v>
      </c>
      <c r="U1119" s="1" t="s">
        <v>2875</v>
      </c>
      <c r="V1119" s="1">
        <v>1.63</v>
      </c>
      <c r="W1119" s="1">
        <v>0</v>
      </c>
      <c r="X1119" s="1">
        <v>0.27</v>
      </c>
      <c r="Y1119" s="1">
        <v>15.65</v>
      </c>
      <c r="Z1119" s="1">
        <v>82.45</v>
      </c>
      <c r="AA1119" s="1">
        <v>1119</v>
      </c>
      <c r="AB1119" s="1">
        <v>391176.46</v>
      </c>
      <c r="AC1119" s="1">
        <v>310</v>
      </c>
      <c r="AD1119" s="1">
        <v>32252</v>
      </c>
      <c r="AE1119" s="1">
        <v>1</v>
      </c>
      <c r="AF1119" s="1">
        <v>28.4</v>
      </c>
      <c r="AG1119" s="1">
        <v>8.8039999999999993E-2</v>
      </c>
      <c r="AH1119" s="1">
        <v>-3.7</v>
      </c>
      <c r="AI1119" s="1" t="s">
        <v>2875</v>
      </c>
      <c r="AJ1119" s="1" t="s">
        <v>3545</v>
      </c>
    </row>
    <row r="1120" spans="1:36" x14ac:dyDescent="0.25">
      <c r="A1120" s="2" t="s">
        <v>1114</v>
      </c>
      <c r="B1120" s="3" t="s">
        <v>5934</v>
      </c>
      <c r="C1120" s="3">
        <v>6.52</v>
      </c>
      <c r="D1120" s="3">
        <v>1.17</v>
      </c>
      <c r="E1120" s="3">
        <v>0.5</v>
      </c>
      <c r="F1120" s="1">
        <f>IF(INDEX(董監!D:D,H1120)=0,INDEX(董監!C:C,H1120),INDEX(董監!D:D,H1120))</f>
        <v>10.75</v>
      </c>
      <c r="G1120" s="1">
        <f t="shared" si="68"/>
        <v>81.06</v>
      </c>
      <c r="H1120" s="1">
        <f>MATCH(持股比率!A1120,董監!A:A,0)</f>
        <v>1120</v>
      </c>
      <c r="I1120" s="3">
        <v>354731.61</v>
      </c>
      <c r="J1120" s="3">
        <v>306</v>
      </c>
      <c r="K1120" s="28">
        <f t="shared" si="69"/>
        <v>28755</v>
      </c>
      <c r="L1120" s="27">
        <f t="shared" si="70"/>
        <v>1.1000000000000001</v>
      </c>
      <c r="M1120" s="3">
        <v>141.62</v>
      </c>
      <c r="N1120" s="29">
        <f t="shared" si="71"/>
        <v>0.4333572</v>
      </c>
      <c r="O1120" s="3">
        <v>7.86</v>
      </c>
      <c r="P1120" s="3" t="str">
        <f ca="1">IF(COUNTIF(股期對照!A:A,持股比率!B1120)=2,B1120&amp;"-m",IF(COUNTIF(股期對照!A:A,持股比率!B1120)=1,B1120&amp;"-F",B1120))</f>
        <v>杰力</v>
      </c>
      <c r="Q1120" s="3" t="s">
        <v>6730</v>
      </c>
      <c r="T1120" s="1" t="s">
        <v>1114</v>
      </c>
      <c r="U1120" s="1" t="s">
        <v>2876</v>
      </c>
      <c r="V1120" s="1">
        <v>6.52</v>
      </c>
      <c r="W1120" s="1">
        <v>1.17</v>
      </c>
      <c r="X1120" s="1">
        <v>0.5</v>
      </c>
      <c r="Y1120" s="1">
        <v>10.75</v>
      </c>
      <c r="Z1120" s="1">
        <v>81.06</v>
      </c>
      <c r="AA1120" s="1">
        <v>1120</v>
      </c>
      <c r="AB1120" s="1">
        <v>354731.61</v>
      </c>
      <c r="AC1120" s="1">
        <v>306</v>
      </c>
      <c r="AD1120" s="1">
        <v>28755</v>
      </c>
      <c r="AE1120" s="1">
        <v>1.1000000000000001</v>
      </c>
      <c r="AF1120" s="1">
        <v>141.62</v>
      </c>
      <c r="AG1120" s="1">
        <v>0.4333572</v>
      </c>
      <c r="AH1120" s="1">
        <v>7.86</v>
      </c>
      <c r="AI1120" s="1" t="s">
        <v>2876</v>
      </c>
      <c r="AJ1120" s="1" t="s">
        <v>3543</v>
      </c>
    </row>
    <row r="1121" spans="1:36" x14ac:dyDescent="0.25">
      <c r="A1121" s="2" t="s">
        <v>1115</v>
      </c>
      <c r="B1121" s="3" t="s">
        <v>4699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9.93</v>
      </c>
      <c r="G1121" s="1">
        <f t="shared" si="68"/>
        <v>84.58</v>
      </c>
      <c r="H1121" s="1">
        <f>MATCH(持股比率!A1121,董監!A:A,0)</f>
        <v>1121</v>
      </c>
      <c r="I1121" s="3">
        <v>1045525.71</v>
      </c>
      <c r="J1121" s="3">
        <v>-9</v>
      </c>
      <c r="K1121" s="28">
        <f t="shared" si="69"/>
        <v>88431</v>
      </c>
      <c r="L1121" s="27">
        <f t="shared" si="70"/>
        <v>0</v>
      </c>
      <c r="M1121" s="3">
        <v>9</v>
      </c>
      <c r="N1121" s="29">
        <f t="shared" si="71"/>
        <v>-8.0999999999999996E-4</v>
      </c>
      <c r="O1121" s="3">
        <v>-2.2599999999999998</v>
      </c>
      <c r="P1121" s="3" t="str">
        <f ca="1">IF(COUNTIF(股期對照!A:A,持股比率!B1121)=2,B1121&amp;"-m",IF(COUNTIF(股期對照!A:A,持股比率!B1121)=1,B1121&amp;"-F",B1121))</f>
        <v>寶得利</v>
      </c>
      <c r="Q1121" s="3" t="s">
        <v>4574</v>
      </c>
      <c r="T1121" s="1" t="s">
        <v>1115</v>
      </c>
      <c r="U1121" s="1" t="s">
        <v>2877</v>
      </c>
      <c r="V1121" s="1">
        <v>5.48</v>
      </c>
      <c r="W1121" s="1">
        <v>0</v>
      </c>
      <c r="X1121" s="1">
        <v>0.01</v>
      </c>
      <c r="Y1121" s="1">
        <v>9.93</v>
      </c>
      <c r="Z1121" s="1">
        <v>84.58</v>
      </c>
      <c r="AA1121" s="1">
        <v>1121</v>
      </c>
      <c r="AB1121" s="1">
        <v>1045525.71</v>
      </c>
      <c r="AC1121" s="1">
        <v>-9</v>
      </c>
      <c r="AD1121" s="1">
        <v>88431</v>
      </c>
      <c r="AE1121" s="1">
        <v>0</v>
      </c>
      <c r="AF1121" s="1">
        <v>9</v>
      </c>
      <c r="AG1121" s="1">
        <v>-8.0999999999999996E-4</v>
      </c>
      <c r="AH1121" s="1">
        <v>-2.2599999999999998</v>
      </c>
      <c r="AI1121" s="1" t="s">
        <v>2877</v>
      </c>
      <c r="AJ1121" s="1" t="s">
        <v>3517</v>
      </c>
    </row>
    <row r="1122" spans="1:36" x14ac:dyDescent="0.25">
      <c r="A1122" s="2" t="s">
        <v>1116</v>
      </c>
      <c r="B1122" s="3" t="s">
        <v>5935</v>
      </c>
      <c r="C1122" s="3">
        <v>0.24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85.45</v>
      </c>
      <c r="H1122" s="1">
        <f>MATCH(持股比率!A1122,董監!A:A,0)</f>
        <v>1122</v>
      </c>
      <c r="I1122" s="3">
        <v>1623770</v>
      </c>
      <c r="J1122" s="3">
        <v>-265</v>
      </c>
      <c r="K1122" s="28">
        <f t="shared" si="69"/>
        <v>138751</v>
      </c>
      <c r="L1122" s="27">
        <f t="shared" si="70"/>
        <v>-0.2</v>
      </c>
      <c r="M1122" s="3">
        <v>13.06</v>
      </c>
      <c r="N1122" s="29">
        <f t="shared" si="71"/>
        <v>-3.4609000000000001E-2</v>
      </c>
      <c r="O1122" s="3">
        <v>-2.02</v>
      </c>
      <c r="P1122" s="3" t="str">
        <f ca="1">IF(COUNTIF(股期對照!A:A,持股比率!B1122)=2,B1122&amp;"-m",IF(COUNTIF(股期對照!A:A,持股比率!B1122)=1,B1122&amp;"-F",B1122))</f>
        <v>太欣</v>
      </c>
      <c r="Q1122" s="3" t="s">
        <v>4763</v>
      </c>
      <c r="T1122" s="1" t="s">
        <v>1116</v>
      </c>
      <c r="U1122" s="1" t="s">
        <v>2878</v>
      </c>
      <c r="V1122" s="1">
        <v>0.24</v>
      </c>
      <c r="W1122" s="1">
        <v>0</v>
      </c>
      <c r="X1122" s="1">
        <v>0</v>
      </c>
      <c r="Y1122" s="1">
        <v>14.31</v>
      </c>
      <c r="Z1122" s="1">
        <v>85.45</v>
      </c>
      <c r="AA1122" s="1">
        <v>1122</v>
      </c>
      <c r="AB1122" s="1">
        <v>1623770</v>
      </c>
      <c r="AC1122" s="1">
        <v>-265</v>
      </c>
      <c r="AD1122" s="1">
        <v>138751</v>
      </c>
      <c r="AE1122" s="1">
        <v>-0.2</v>
      </c>
      <c r="AF1122" s="1">
        <v>13.06</v>
      </c>
      <c r="AG1122" s="1">
        <v>-3.4609000000000001E-2</v>
      </c>
      <c r="AH1122" s="1">
        <v>-2.02</v>
      </c>
      <c r="AI1122" s="1" t="s">
        <v>2878</v>
      </c>
      <c r="AJ1122" s="1" t="s">
        <v>3560</v>
      </c>
    </row>
    <row r="1123" spans="1:36" x14ac:dyDescent="0.25">
      <c r="A1123" s="2" t="s">
        <v>1117</v>
      </c>
      <c r="B1123" s="3" t="s">
        <v>5936</v>
      </c>
      <c r="C1123" s="3">
        <v>24.35</v>
      </c>
      <c r="D1123" s="3">
        <v>0.38</v>
      </c>
      <c r="E1123" s="3">
        <v>0.18</v>
      </c>
      <c r="F1123" s="1">
        <f>IF(INDEX(董監!D:D,H1123)=0,INDEX(董監!C:C,H1123),INDEX(董監!D:D,H1123))</f>
        <v>38.65</v>
      </c>
      <c r="G1123" s="1">
        <f t="shared" si="68"/>
        <v>36.44</v>
      </c>
      <c r="H1123" s="1">
        <f>MATCH(持股比率!A1123,董監!A:A,0)</f>
        <v>1123</v>
      </c>
      <c r="I1123" s="3">
        <v>1260000</v>
      </c>
      <c r="J1123" s="3">
        <v>806</v>
      </c>
      <c r="K1123" s="28">
        <f t="shared" si="69"/>
        <v>45914</v>
      </c>
      <c r="L1123" s="27">
        <f t="shared" si="70"/>
        <v>1.8</v>
      </c>
      <c r="M1123" s="3">
        <v>216.08</v>
      </c>
      <c r="N1123" s="29">
        <f t="shared" si="71"/>
        <v>1.7416048000000002</v>
      </c>
      <c r="O1123" s="3">
        <v>8.33</v>
      </c>
      <c r="P1123" s="3" t="str">
        <f ca="1">IF(COUNTIF(股期對照!A:A,持股比率!B1123)=2,B1123&amp;"-m",IF(COUNTIF(股期對照!A:A,持股比率!B1123)=1,B1123&amp;"-F",B1123))</f>
        <v>桂盟</v>
      </c>
      <c r="Q1123" s="3" t="s">
        <v>4782</v>
      </c>
      <c r="T1123" s="1" t="s">
        <v>1117</v>
      </c>
      <c r="U1123" s="1" t="s">
        <v>2879</v>
      </c>
      <c r="V1123" s="1">
        <v>24.35</v>
      </c>
      <c r="W1123" s="1">
        <v>0.38</v>
      </c>
      <c r="X1123" s="1">
        <v>0.18</v>
      </c>
      <c r="Y1123" s="1">
        <v>38.65</v>
      </c>
      <c r="Z1123" s="1">
        <v>36.44</v>
      </c>
      <c r="AA1123" s="1">
        <v>1123</v>
      </c>
      <c r="AB1123" s="1">
        <v>1260000</v>
      </c>
      <c r="AC1123" s="1">
        <v>806</v>
      </c>
      <c r="AD1123" s="1">
        <v>45914</v>
      </c>
      <c r="AE1123" s="1">
        <v>1.8</v>
      </c>
      <c r="AF1123" s="1">
        <v>216.08</v>
      </c>
      <c r="AG1123" s="1">
        <v>1.7416048000000002</v>
      </c>
      <c r="AH1123" s="1">
        <v>8.33</v>
      </c>
      <c r="AI1123" s="1" t="s">
        <v>2879</v>
      </c>
      <c r="AJ1123" s="1" t="s">
        <v>3582</v>
      </c>
    </row>
    <row r="1124" spans="1:36" x14ac:dyDescent="0.25">
      <c r="A1124" s="2" t="s">
        <v>1118</v>
      </c>
      <c r="B1124" s="3" t="s">
        <v>5937</v>
      </c>
      <c r="C1124" s="3">
        <v>8.7200000000000006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82.06</v>
      </c>
      <c r="H1124" s="1">
        <f>MATCH(持股比率!A1124,董監!A:A,0)</f>
        <v>1124</v>
      </c>
      <c r="I1124" s="3">
        <v>1540805.09</v>
      </c>
      <c r="J1124" s="3">
        <v>-2147</v>
      </c>
      <c r="K1124" s="28">
        <f t="shared" si="69"/>
        <v>126438</v>
      </c>
      <c r="L1124" s="27">
        <f t="shared" si="70"/>
        <v>-1.7</v>
      </c>
      <c r="M1124" s="3">
        <v>27.77</v>
      </c>
      <c r="N1124" s="29">
        <f t="shared" si="71"/>
        <v>-0.59622189999999997</v>
      </c>
      <c r="O1124" s="3">
        <v>-0.49</v>
      </c>
      <c r="P1124" s="3" t="str">
        <f ca="1">IF(COUNTIF(股期對照!A:A,持股比率!B1124)=2,B1124&amp;"-m",IF(COUNTIF(股期對照!A:A,持股比率!B1124)=1,B1124&amp;"-F",B1124))</f>
        <v>系統電</v>
      </c>
      <c r="Q1124" s="3" t="s">
        <v>4770</v>
      </c>
      <c r="T1124" s="1" t="s">
        <v>1118</v>
      </c>
      <c r="U1124" s="1" t="s">
        <v>2880</v>
      </c>
      <c r="V1124" s="1">
        <v>8.7200000000000006</v>
      </c>
      <c r="W1124" s="1">
        <v>0.03</v>
      </c>
      <c r="X1124" s="1">
        <v>0</v>
      </c>
      <c r="Y1124" s="1">
        <v>9.19</v>
      </c>
      <c r="Z1124" s="1">
        <v>82.06</v>
      </c>
      <c r="AA1124" s="1">
        <v>1124</v>
      </c>
      <c r="AB1124" s="1">
        <v>1540805.09</v>
      </c>
      <c r="AC1124" s="1">
        <v>-2147</v>
      </c>
      <c r="AD1124" s="1">
        <v>126438</v>
      </c>
      <c r="AE1124" s="1">
        <v>-1.7</v>
      </c>
      <c r="AF1124" s="1">
        <v>27.77</v>
      </c>
      <c r="AG1124" s="1">
        <v>-0.59622189999999997</v>
      </c>
      <c r="AH1124" s="1">
        <v>-0.49</v>
      </c>
      <c r="AI1124" s="1" t="s">
        <v>2880</v>
      </c>
      <c r="AJ1124" s="1" t="s">
        <v>3570</v>
      </c>
    </row>
    <row r="1125" spans="1:36" x14ac:dyDescent="0.25">
      <c r="A1125" s="2" t="s">
        <v>1119</v>
      </c>
      <c r="B1125" s="3" t="s">
        <v>5938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3">
        <v>0</v>
      </c>
      <c r="K1125" s="28">
        <f t="shared" si="69"/>
        <v>50085</v>
      </c>
      <c r="L1125" s="27">
        <f t="shared" si="70"/>
        <v>0</v>
      </c>
      <c r="M1125" s="3">
        <v>14.11</v>
      </c>
      <c r="N1125" s="29">
        <f t="shared" si="71"/>
        <v>0</v>
      </c>
      <c r="O1125" s="3">
        <v>-2.78</v>
      </c>
      <c r="P1125" s="3" t="str">
        <f ca="1">IF(COUNTIF(股期對照!A:A,持股比率!B1125)=2,B1125&amp;"-m",IF(COUNTIF(股期對照!A:A,持股比率!B1125)=1,B1125&amp;"-F",B1125))</f>
        <v>天剛</v>
      </c>
      <c r="Q1125" s="3" t="s">
        <v>6709</v>
      </c>
      <c r="T1125" s="1" t="s">
        <v>1119</v>
      </c>
      <c r="U1125" s="1" t="s">
        <v>2881</v>
      </c>
      <c r="V1125" s="1">
        <v>0.03</v>
      </c>
      <c r="W1125" s="1">
        <v>0</v>
      </c>
      <c r="X1125" s="1">
        <v>0.04</v>
      </c>
      <c r="Y1125" s="1">
        <v>22.4</v>
      </c>
      <c r="Z1125" s="1">
        <v>77.53</v>
      </c>
      <c r="AA1125" s="1">
        <v>1125</v>
      </c>
      <c r="AB1125" s="1">
        <v>646012.37</v>
      </c>
      <c r="AC1125" s="1">
        <v>0</v>
      </c>
      <c r="AD1125" s="1">
        <v>50085</v>
      </c>
      <c r="AE1125" s="1">
        <v>0</v>
      </c>
      <c r="AF1125" s="1">
        <v>14.11</v>
      </c>
      <c r="AG1125" s="1">
        <v>0</v>
      </c>
      <c r="AH1125" s="1">
        <v>-2.78</v>
      </c>
      <c r="AI1125" s="1" t="s">
        <v>2881</v>
      </c>
      <c r="AJ1125" s="1" t="s">
        <v>3569</v>
      </c>
    </row>
    <row r="1126" spans="1:36" x14ac:dyDescent="0.25">
      <c r="A1126" s="2" t="s">
        <v>1120</v>
      </c>
      <c r="B1126" s="3" t="s">
        <v>5939</v>
      </c>
      <c r="C1126" s="3">
        <v>15.1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62.33</v>
      </c>
      <c r="H1126" s="1">
        <f>MATCH(持股比率!A1126,董監!A:A,0)</f>
        <v>1126</v>
      </c>
      <c r="I1126" s="3">
        <v>600598.98</v>
      </c>
      <c r="J1126" s="3">
        <v>-208</v>
      </c>
      <c r="K1126" s="28">
        <f t="shared" si="69"/>
        <v>37435</v>
      </c>
      <c r="L1126" s="27">
        <f t="shared" si="70"/>
        <v>-0.6</v>
      </c>
      <c r="M1126" s="3">
        <v>60.68</v>
      </c>
      <c r="N1126" s="29">
        <f t="shared" si="71"/>
        <v>-0.1262144</v>
      </c>
      <c r="O1126" s="3">
        <v>-0.81</v>
      </c>
      <c r="P1126" s="3" t="str">
        <f ca="1">IF(COUNTIF(股期對照!A:A,持股比率!B1126)=2,B1126&amp;"-m",IF(COUNTIF(股期對照!A:A,持股比率!B1126)=1,B1126&amp;"-F",B1126))</f>
        <v>寶島科</v>
      </c>
      <c r="Q1126" s="3" t="s">
        <v>4577</v>
      </c>
      <c r="T1126" s="1" t="s">
        <v>1120</v>
      </c>
      <c r="U1126" s="1" t="s">
        <v>2882</v>
      </c>
      <c r="V1126" s="1">
        <v>15.1</v>
      </c>
      <c r="W1126" s="1">
        <v>0.15</v>
      </c>
      <c r="X1126" s="1">
        <v>0</v>
      </c>
      <c r="Y1126" s="1">
        <v>22.42</v>
      </c>
      <c r="Z1126" s="1">
        <v>62.33</v>
      </c>
      <c r="AA1126" s="1">
        <v>1126</v>
      </c>
      <c r="AB1126" s="1">
        <v>600598.98</v>
      </c>
      <c r="AC1126" s="1">
        <v>-208</v>
      </c>
      <c r="AD1126" s="1">
        <v>37435</v>
      </c>
      <c r="AE1126" s="1">
        <v>-0.6</v>
      </c>
      <c r="AF1126" s="1">
        <v>60.68</v>
      </c>
      <c r="AG1126" s="1">
        <v>-0.1262144</v>
      </c>
      <c r="AH1126" s="1">
        <v>-0.81</v>
      </c>
      <c r="AI1126" s="1" t="s">
        <v>2882</v>
      </c>
      <c r="AJ1126" s="1" t="s">
        <v>3527</v>
      </c>
    </row>
    <row r="1127" spans="1:36" x14ac:dyDescent="0.25">
      <c r="A1127" s="2" t="s">
        <v>1121</v>
      </c>
      <c r="B1127" s="3" t="s">
        <v>5940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95.61</v>
      </c>
      <c r="H1127" s="1">
        <f>MATCH(持股比率!A1127,董監!A:A,0)</f>
        <v>1127</v>
      </c>
      <c r="I1127" s="3">
        <v>600000</v>
      </c>
      <c r="J1127" s="3">
        <v>0</v>
      </c>
      <c r="K1127" s="28">
        <f t="shared" si="69"/>
        <v>57366</v>
      </c>
      <c r="L1127" s="27">
        <f t="shared" si="70"/>
        <v>0</v>
      </c>
      <c r="M1127" s="3">
        <v>5.28</v>
      </c>
      <c r="N1127" s="29">
        <f t="shared" si="71"/>
        <v>0</v>
      </c>
      <c r="O1127" s="3">
        <v>-9.24</v>
      </c>
      <c r="P1127" s="3" t="str">
        <f ca="1">IF(COUNTIF(股期對照!A:A,持股比率!B1127)=2,B1127&amp;"-m",IF(COUNTIF(股期對照!A:A,持股比率!B1127)=1,B1127&amp;"-F",B1127))</f>
        <v>世紀</v>
      </c>
      <c r="Q1127" s="3" t="s">
        <v>4763</v>
      </c>
      <c r="T1127" s="1" t="s">
        <v>1121</v>
      </c>
      <c r="U1127" s="1" t="s">
        <v>2883</v>
      </c>
      <c r="V1127" s="1">
        <v>0.47</v>
      </c>
      <c r="W1127" s="1">
        <v>0</v>
      </c>
      <c r="X1127" s="1">
        <v>0</v>
      </c>
      <c r="Y1127" s="1">
        <v>3.92</v>
      </c>
      <c r="Z1127" s="1">
        <v>95.61</v>
      </c>
      <c r="AA1127" s="1">
        <v>1127</v>
      </c>
      <c r="AB1127" s="1">
        <v>600000</v>
      </c>
      <c r="AC1127" s="1">
        <v>0</v>
      </c>
      <c r="AD1127" s="1">
        <v>57366</v>
      </c>
      <c r="AE1127" s="1">
        <v>0</v>
      </c>
      <c r="AF1127" s="1">
        <v>5.28</v>
      </c>
      <c r="AG1127" s="1">
        <v>0</v>
      </c>
      <c r="AH1127" s="1">
        <v>-9.24</v>
      </c>
      <c r="AI1127" s="1" t="s">
        <v>2883</v>
      </c>
      <c r="AJ1127" s="1" t="s">
        <v>3560</v>
      </c>
    </row>
    <row r="1128" spans="1:36" x14ac:dyDescent="0.25">
      <c r="A1128" s="2" t="s">
        <v>1122</v>
      </c>
      <c r="B1128" s="3" t="s">
        <v>5941</v>
      </c>
      <c r="C1128" s="3">
        <v>5.49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83.34</v>
      </c>
      <c r="H1128" s="1">
        <f>MATCH(持股比率!A1128,董監!A:A,0)</f>
        <v>1128</v>
      </c>
      <c r="I1128" s="3">
        <v>1063518.32</v>
      </c>
      <c r="J1128" s="3">
        <v>1398</v>
      </c>
      <c r="K1128" s="28">
        <f t="shared" si="69"/>
        <v>88634</v>
      </c>
      <c r="L1128" s="27">
        <f t="shared" si="70"/>
        <v>1.6</v>
      </c>
      <c r="M1128" s="3">
        <v>17.63</v>
      </c>
      <c r="N1128" s="29">
        <f t="shared" si="71"/>
        <v>0.24646739999999998</v>
      </c>
      <c r="O1128" s="3">
        <v>3.61</v>
      </c>
      <c r="P1128" s="3" t="str">
        <f ca="1">IF(COUNTIF(股期對照!A:A,持股比率!B1128)=2,B1128&amp;"-m",IF(COUNTIF(股期對照!A:A,持股比率!B1128)=1,B1128&amp;"-F",B1128))</f>
        <v>光聯</v>
      </c>
      <c r="Q1128" s="3" t="s">
        <v>6731</v>
      </c>
      <c r="T1128" s="1" t="s">
        <v>1122</v>
      </c>
      <c r="U1128" s="1" t="s">
        <v>2884</v>
      </c>
      <c r="V1128" s="1">
        <v>5.49</v>
      </c>
      <c r="W1128" s="1">
        <v>0</v>
      </c>
      <c r="X1128" s="1">
        <v>0.12</v>
      </c>
      <c r="Y1128" s="1">
        <v>11.05</v>
      </c>
      <c r="Z1128" s="1">
        <v>83.34</v>
      </c>
      <c r="AA1128" s="1">
        <v>1128</v>
      </c>
      <c r="AB1128" s="1">
        <v>1063518.32</v>
      </c>
      <c r="AC1128" s="1">
        <v>1398</v>
      </c>
      <c r="AD1128" s="1">
        <v>88634</v>
      </c>
      <c r="AE1128" s="1">
        <v>1.6</v>
      </c>
      <c r="AF1128" s="1">
        <v>17.63</v>
      </c>
      <c r="AG1128" s="1">
        <v>0.24646739999999998</v>
      </c>
      <c r="AH1128" s="1">
        <v>3.61</v>
      </c>
      <c r="AI1128" s="1" t="s">
        <v>2884</v>
      </c>
      <c r="AJ1128" s="1" t="s">
        <v>3578</v>
      </c>
    </row>
    <row r="1129" spans="1:36" x14ac:dyDescent="0.25">
      <c r="A1129" s="2" t="s">
        <v>1123</v>
      </c>
      <c r="B1129" s="3" t="s">
        <v>5942</v>
      </c>
      <c r="C1129" s="3">
        <v>0.25</v>
      </c>
      <c r="D1129" s="3">
        <v>0</v>
      </c>
      <c r="E1129" s="3">
        <v>0.01</v>
      </c>
      <c r="F1129" s="1">
        <f>IF(INDEX(董監!D:D,H1129)=0,INDEX(董監!C:C,H1129),INDEX(董監!D:D,H1129))</f>
        <v>15.63</v>
      </c>
      <c r="G1129" s="1">
        <f t="shared" si="68"/>
        <v>84.11</v>
      </c>
      <c r="H1129" s="1">
        <f>MATCH(持股比率!A1129,董監!A:A,0)</f>
        <v>1129</v>
      </c>
      <c r="I1129" s="3">
        <v>349731.95</v>
      </c>
      <c r="J1129" s="3">
        <v>-4</v>
      </c>
      <c r="K1129" s="28">
        <f t="shared" si="69"/>
        <v>29416</v>
      </c>
      <c r="L1129" s="27">
        <f t="shared" si="70"/>
        <v>0</v>
      </c>
      <c r="M1129" s="3">
        <v>33.590000000000003</v>
      </c>
      <c r="N1129" s="29">
        <f t="shared" si="71"/>
        <v>-1.3436000000000001E-3</v>
      </c>
      <c r="O1129" s="3">
        <v>-3.2</v>
      </c>
      <c r="P1129" s="3" t="str">
        <f ca="1">IF(COUNTIF(股期對照!A:A,持股比率!B1129)=2,B1129&amp;"-m",IF(COUNTIF(股期對照!A:A,持股比率!B1129)=1,B1129&amp;"-F",B1129))</f>
        <v>友銓</v>
      </c>
      <c r="Q1129" s="3" t="s">
        <v>6590</v>
      </c>
      <c r="T1129" s="1" t="s">
        <v>1123</v>
      </c>
      <c r="U1129" s="1" t="s">
        <v>2885</v>
      </c>
      <c r="V1129" s="1">
        <v>0.25</v>
      </c>
      <c r="W1129" s="1">
        <v>0</v>
      </c>
      <c r="X1129" s="1">
        <v>0.01</v>
      </c>
      <c r="Y1129" s="1">
        <v>15.63</v>
      </c>
      <c r="Z1129" s="1">
        <v>84.11</v>
      </c>
      <c r="AA1129" s="1">
        <v>1129</v>
      </c>
      <c r="AB1129" s="1">
        <v>349731.95</v>
      </c>
      <c r="AC1129" s="1">
        <v>-4</v>
      </c>
      <c r="AD1129" s="1">
        <v>29416</v>
      </c>
      <c r="AE1129" s="1">
        <v>0</v>
      </c>
      <c r="AF1129" s="1">
        <v>33.590000000000003</v>
      </c>
      <c r="AG1129" s="1">
        <v>-1.3436000000000001E-3</v>
      </c>
      <c r="AH1129" s="1">
        <v>-3.2</v>
      </c>
      <c r="AI1129" s="1" t="s">
        <v>2885</v>
      </c>
      <c r="AJ1129" s="1" t="s">
        <v>3545</v>
      </c>
    </row>
    <row r="1130" spans="1:36" x14ac:dyDescent="0.25">
      <c r="A1130" s="2" t="s">
        <v>1124</v>
      </c>
      <c r="B1130" s="3" t="s">
        <v>5943</v>
      </c>
      <c r="C1130" s="3">
        <v>9.1300000000000008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80.91</v>
      </c>
      <c r="H1130" s="1">
        <f>MATCH(持股比率!A1130,董監!A:A,0)</f>
        <v>1130</v>
      </c>
      <c r="I1130" s="3">
        <v>1363790.9</v>
      </c>
      <c r="J1130" s="3">
        <v>0</v>
      </c>
      <c r="K1130" s="28">
        <f t="shared" si="69"/>
        <v>110344</v>
      </c>
      <c r="L1130" s="27">
        <f t="shared" si="70"/>
        <v>0</v>
      </c>
      <c r="M1130" s="3">
        <v>10.039999999999999</v>
      </c>
      <c r="N1130" s="29">
        <f t="shared" si="71"/>
        <v>0</v>
      </c>
      <c r="O1130" s="3">
        <v>0</v>
      </c>
      <c r="P1130" s="3" t="str">
        <f ca="1">IF(COUNTIF(股期對照!A:A,持股比率!B1130)=2,B1130&amp;"-m",IF(COUNTIF(股期對照!A:A,持股比率!B1130)=1,B1130&amp;"-F",B1130))</f>
        <v>士開</v>
      </c>
      <c r="Q1130" s="3" t="s">
        <v>6547</v>
      </c>
      <c r="T1130" s="1" t="s">
        <v>1124</v>
      </c>
      <c r="U1130" s="1" t="s">
        <v>2886</v>
      </c>
      <c r="V1130" s="1">
        <v>9.1300000000000008</v>
      </c>
      <c r="W1130" s="1">
        <v>0.59</v>
      </c>
      <c r="X1130" s="1">
        <v>0</v>
      </c>
      <c r="Y1130" s="1">
        <v>9.3699999999999992</v>
      </c>
      <c r="Z1130" s="1">
        <v>80.91</v>
      </c>
      <c r="AA1130" s="1">
        <v>1130</v>
      </c>
      <c r="AB1130" s="1">
        <v>1363790.9</v>
      </c>
      <c r="AC1130" s="1">
        <v>0</v>
      </c>
      <c r="AD1130" s="1">
        <v>110344</v>
      </c>
      <c r="AE1130" s="1">
        <v>0</v>
      </c>
      <c r="AF1130" s="1">
        <v>10.039999999999999</v>
      </c>
      <c r="AG1130" s="1">
        <v>0</v>
      </c>
      <c r="AH1130" s="1">
        <v>0</v>
      </c>
      <c r="AI1130" s="1" t="s">
        <v>2886</v>
      </c>
      <c r="AJ1130" s="1" t="s">
        <v>3519</v>
      </c>
    </row>
    <row r="1131" spans="1:36" x14ac:dyDescent="0.25">
      <c r="A1131" s="2" t="s">
        <v>1125</v>
      </c>
      <c r="B1131" s="3" t="s">
        <v>5944</v>
      </c>
      <c r="C1131" s="3">
        <v>1.66</v>
      </c>
      <c r="D1131" s="3">
        <v>0.02</v>
      </c>
      <c r="E1131" s="3">
        <v>0</v>
      </c>
      <c r="F1131" s="1">
        <f>IF(INDEX(董監!D:D,H1131)=0,INDEX(董監!C:C,H1131),INDEX(董監!D:D,H1131))</f>
        <v>35.119999999999997</v>
      </c>
      <c r="G1131" s="1">
        <f t="shared" si="68"/>
        <v>63.2</v>
      </c>
      <c r="H1131" s="1">
        <f>MATCH(持股比率!A1131,董監!A:A,0)</f>
        <v>1131</v>
      </c>
      <c r="I1131" s="3">
        <v>1727107.24</v>
      </c>
      <c r="J1131" s="3">
        <v>1969</v>
      </c>
      <c r="K1131" s="28">
        <f t="shared" si="69"/>
        <v>109153</v>
      </c>
      <c r="L1131" s="27">
        <f t="shared" si="70"/>
        <v>1.8</v>
      </c>
      <c r="M1131" s="3">
        <v>12.97</v>
      </c>
      <c r="N1131" s="29">
        <f t="shared" si="71"/>
        <v>0.25537929999999998</v>
      </c>
      <c r="O1131" s="3">
        <v>3.31</v>
      </c>
      <c r="P1131" s="3" t="str">
        <f ca="1">IF(COUNTIF(股期對照!A:A,持股比率!B1131)=2,B1131&amp;"-m",IF(COUNTIF(股期對照!A:A,持股比率!B1131)=1,B1131&amp;"-F",B1131))</f>
        <v>華容</v>
      </c>
      <c r="Q1131" s="3" t="s">
        <v>4576</v>
      </c>
      <c r="T1131" s="1" t="s">
        <v>1125</v>
      </c>
      <c r="U1131" s="1" t="s">
        <v>2887</v>
      </c>
      <c r="V1131" s="1">
        <v>1.66</v>
      </c>
      <c r="W1131" s="1">
        <v>0.02</v>
      </c>
      <c r="X1131" s="1">
        <v>0</v>
      </c>
      <c r="Y1131" s="1">
        <v>35.119999999999997</v>
      </c>
      <c r="Z1131" s="1">
        <v>63.2</v>
      </c>
      <c r="AA1131" s="1">
        <v>1131</v>
      </c>
      <c r="AB1131" s="1">
        <v>1727107.24</v>
      </c>
      <c r="AC1131" s="1">
        <v>1969</v>
      </c>
      <c r="AD1131" s="1">
        <v>109153</v>
      </c>
      <c r="AE1131" s="1">
        <v>1.8</v>
      </c>
      <c r="AF1131" s="1">
        <v>12.97</v>
      </c>
      <c r="AG1131" s="1">
        <v>0.25537929999999998</v>
      </c>
      <c r="AH1131" s="1">
        <v>3.31</v>
      </c>
      <c r="AI1131" s="1" t="s">
        <v>2887</v>
      </c>
      <c r="AJ1131" s="1" t="s">
        <v>3524</v>
      </c>
    </row>
    <row r="1132" spans="1:36" x14ac:dyDescent="0.25">
      <c r="A1132" s="2" t="s">
        <v>1126</v>
      </c>
      <c r="B1132" s="3" t="s">
        <v>5945</v>
      </c>
      <c r="C1132" s="3">
        <v>48.84</v>
      </c>
      <c r="D1132" s="3">
        <v>0.03</v>
      </c>
      <c r="E1132" s="3">
        <v>0.13</v>
      </c>
      <c r="F1132" s="1">
        <f>IF(INDEX(董監!D:D,H1132)=0,INDEX(董監!C:C,H1132),INDEX(董監!D:D,H1132))</f>
        <v>48.8</v>
      </c>
      <c r="G1132" s="1">
        <f t="shared" si="68"/>
        <v>2.1999999999999886</v>
      </c>
      <c r="H1132" s="1">
        <f>MATCH(持股比率!A1132,董監!A:A,0)</f>
        <v>1132</v>
      </c>
      <c r="I1132" s="3">
        <v>1948939.64</v>
      </c>
      <c r="J1132" s="3">
        <v>-303</v>
      </c>
      <c r="K1132" s="28">
        <f t="shared" si="69"/>
        <v>4288</v>
      </c>
      <c r="L1132" s="27">
        <f t="shared" si="70"/>
        <v>-7.1</v>
      </c>
      <c r="M1132" s="3">
        <v>31.51</v>
      </c>
      <c r="N1132" s="29">
        <f t="shared" si="71"/>
        <v>-9.5475300000000013E-2</v>
      </c>
      <c r="O1132" s="3">
        <v>-10.7</v>
      </c>
      <c r="P1132" s="3" t="str">
        <f ca="1">IF(COUNTIF(股期對照!A:A,持股比率!B1132)=2,B1132&amp;"-m",IF(COUNTIF(股期對照!A:A,持股比率!B1132)=1,B1132&amp;"-F",B1132))</f>
        <v>建榮</v>
      </c>
      <c r="Q1132" s="3" t="s">
        <v>6627</v>
      </c>
      <c r="T1132" s="1" t="s">
        <v>1126</v>
      </c>
      <c r="U1132" s="1" t="s">
        <v>2888</v>
      </c>
      <c r="V1132" s="1">
        <v>48.84</v>
      </c>
      <c r="W1132" s="1">
        <v>0.03</v>
      </c>
      <c r="X1132" s="1">
        <v>0.13</v>
      </c>
      <c r="Y1132" s="1">
        <v>48.8</v>
      </c>
      <c r="Z1132" s="1">
        <v>2.1999999999999886</v>
      </c>
      <c r="AA1132" s="1">
        <v>1132</v>
      </c>
      <c r="AB1132" s="1">
        <v>1948939.64</v>
      </c>
      <c r="AC1132" s="1">
        <v>-303</v>
      </c>
      <c r="AD1132" s="1">
        <v>4288</v>
      </c>
      <c r="AE1132" s="1">
        <v>-7.1</v>
      </c>
      <c r="AF1132" s="1">
        <v>31.51</v>
      </c>
      <c r="AG1132" s="1">
        <v>-9.5475300000000013E-2</v>
      </c>
      <c r="AH1132" s="1">
        <v>-10.7</v>
      </c>
      <c r="AI1132" s="1" t="s">
        <v>2888</v>
      </c>
      <c r="AJ1132" s="1" t="s">
        <v>3531</v>
      </c>
    </row>
    <row r="1133" spans="1:36" x14ac:dyDescent="0.25">
      <c r="A1133" s="2" t="s">
        <v>1127</v>
      </c>
      <c r="B1133" s="3" t="s">
        <v>5946</v>
      </c>
      <c r="C1133" s="3">
        <v>0.28000000000000003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30.269999999999996</v>
      </c>
      <c r="H1133" s="1">
        <f>MATCH(持股比率!A1133,董監!A:A,0)</f>
        <v>1133</v>
      </c>
      <c r="I1133" s="3">
        <v>794474.6</v>
      </c>
      <c r="J1133" s="3">
        <v>16</v>
      </c>
      <c r="K1133" s="28">
        <f t="shared" si="69"/>
        <v>24049</v>
      </c>
      <c r="L1133" s="27">
        <f t="shared" si="70"/>
        <v>0.1</v>
      </c>
      <c r="M1133" s="3">
        <v>13.54</v>
      </c>
      <c r="N1133" s="29">
        <f t="shared" si="71"/>
        <v>2.1663999999999997E-3</v>
      </c>
      <c r="O1133" s="3">
        <v>-5.72</v>
      </c>
      <c r="P1133" s="3" t="str">
        <f ca="1">IF(COUNTIF(股期對照!A:A,持股比率!B1133)=2,B1133&amp;"-m",IF(COUNTIF(股期對照!A:A,持股比率!B1133)=1,B1133&amp;"-F",B1133))</f>
        <v>立衛</v>
      </c>
      <c r="Q1133" s="3" t="s">
        <v>6595</v>
      </c>
      <c r="T1133" s="1" t="s">
        <v>1127</v>
      </c>
      <c r="U1133" s="1" t="s">
        <v>2889</v>
      </c>
      <c r="V1133" s="1">
        <v>0.28000000000000003</v>
      </c>
      <c r="W1133" s="1">
        <v>0</v>
      </c>
      <c r="X1133" s="1">
        <v>0</v>
      </c>
      <c r="Y1133" s="1">
        <v>69.45</v>
      </c>
      <c r="Z1133" s="1">
        <v>30.269999999999996</v>
      </c>
      <c r="AA1133" s="1">
        <v>1133</v>
      </c>
      <c r="AB1133" s="1">
        <v>794474.6</v>
      </c>
      <c r="AC1133" s="1">
        <v>16</v>
      </c>
      <c r="AD1133" s="1">
        <v>24049</v>
      </c>
      <c r="AE1133" s="1">
        <v>0.1</v>
      </c>
      <c r="AF1133" s="1">
        <v>13.54</v>
      </c>
      <c r="AG1133" s="1">
        <v>2.1663999999999997E-3</v>
      </c>
      <c r="AH1133" s="1">
        <v>-5.72</v>
      </c>
      <c r="AI1133" s="1" t="s">
        <v>2889</v>
      </c>
      <c r="AJ1133" s="1" t="s">
        <v>3549</v>
      </c>
    </row>
    <row r="1134" spans="1:36" x14ac:dyDescent="0.25">
      <c r="A1134" s="2" t="s">
        <v>1128</v>
      </c>
      <c r="B1134" s="3" t="s">
        <v>5947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51.33</v>
      </c>
      <c r="H1134" s="1">
        <f>MATCH(持股比率!A1134,董監!A:A,0)</f>
        <v>1134</v>
      </c>
      <c r="I1134" s="3">
        <v>475000</v>
      </c>
      <c r="J1134" s="3">
        <v>5</v>
      </c>
      <c r="K1134" s="28">
        <f t="shared" si="69"/>
        <v>24382</v>
      </c>
      <c r="L1134" s="27">
        <f t="shared" si="70"/>
        <v>0</v>
      </c>
      <c r="M1134" s="3">
        <v>6.63</v>
      </c>
      <c r="N1134" s="29">
        <f t="shared" si="71"/>
        <v>3.3149999999999998E-4</v>
      </c>
      <c r="O1134" s="3">
        <v>-11.81</v>
      </c>
      <c r="P1134" s="3" t="str">
        <f ca="1">IF(COUNTIF(股期對照!A:A,持股比率!B1134)=2,B1134&amp;"-m",IF(COUNTIF(股期對照!A:A,持股比率!B1134)=1,B1134&amp;"-F",B1134))</f>
        <v>天揚</v>
      </c>
      <c r="Q1134" s="3" t="s">
        <v>6630</v>
      </c>
      <c r="T1134" s="1" t="s">
        <v>1128</v>
      </c>
      <c r="U1134" s="1" t="s">
        <v>2890</v>
      </c>
      <c r="V1134" s="1">
        <v>0.02</v>
      </c>
      <c r="W1134" s="1">
        <v>0</v>
      </c>
      <c r="X1134" s="1">
        <v>0</v>
      </c>
      <c r="Y1134" s="1">
        <v>48.65</v>
      </c>
      <c r="Z1134" s="1">
        <v>51.33</v>
      </c>
      <c r="AA1134" s="1">
        <v>1134</v>
      </c>
      <c r="AB1134" s="1">
        <v>475000</v>
      </c>
      <c r="AC1134" s="1">
        <v>5</v>
      </c>
      <c r="AD1134" s="1">
        <v>24382</v>
      </c>
      <c r="AE1134" s="1">
        <v>0</v>
      </c>
      <c r="AF1134" s="1">
        <v>6.63</v>
      </c>
      <c r="AG1134" s="1">
        <v>3.3149999999999998E-4</v>
      </c>
      <c r="AH1134" s="1">
        <v>-11.81</v>
      </c>
      <c r="AI1134" s="1" t="s">
        <v>2890</v>
      </c>
      <c r="AJ1134" s="1" t="s">
        <v>3548</v>
      </c>
    </row>
    <row r="1135" spans="1:36" x14ac:dyDescent="0.25">
      <c r="A1135" s="2" t="s">
        <v>1129</v>
      </c>
      <c r="B1135" s="3" t="s">
        <v>5948</v>
      </c>
      <c r="C1135" s="3">
        <v>39.47</v>
      </c>
      <c r="D1135" s="3">
        <v>1.4</v>
      </c>
      <c r="E1135" s="3">
        <v>0.23</v>
      </c>
      <c r="F1135" s="1">
        <f>IF(INDEX(董監!D:D,H1135)=0,INDEX(董監!C:C,H1135),INDEX(董監!D:D,H1135))</f>
        <v>45.04</v>
      </c>
      <c r="G1135" s="1">
        <f t="shared" si="68"/>
        <v>13.860000000000014</v>
      </c>
      <c r="H1135" s="1">
        <f>MATCH(持股比率!A1135,董監!A:A,0)</f>
        <v>1135</v>
      </c>
      <c r="I1135" s="3">
        <v>16389822.67</v>
      </c>
      <c r="J1135" s="3">
        <v>8957</v>
      </c>
      <c r="K1135" s="28">
        <f t="shared" si="69"/>
        <v>227163</v>
      </c>
      <c r="L1135" s="27">
        <f t="shared" si="70"/>
        <v>3.9</v>
      </c>
      <c r="M1135" s="3">
        <v>109.08</v>
      </c>
      <c r="N1135" s="29">
        <f t="shared" si="71"/>
        <v>9.770295599999999</v>
      </c>
      <c r="O1135" s="3">
        <v>6.85</v>
      </c>
      <c r="P1135" s="3" t="str">
        <f ca="1">IF(COUNTIF(股期對照!A:A,持股比率!B1135)=2,B1135&amp;"-m",IF(COUNTIF(股期對照!A:A,持股比率!B1135)=1,B1135&amp;"-F",B1135))</f>
        <v>世界-F</v>
      </c>
      <c r="Q1135" s="3" t="s">
        <v>6587</v>
      </c>
      <c r="T1135" s="1" t="s">
        <v>1129</v>
      </c>
      <c r="U1135" s="1" t="s">
        <v>2891</v>
      </c>
      <c r="V1135" s="1">
        <v>39.47</v>
      </c>
      <c r="W1135" s="1">
        <v>1.4</v>
      </c>
      <c r="X1135" s="1">
        <v>0.23</v>
      </c>
      <c r="Y1135" s="1">
        <v>45.04</v>
      </c>
      <c r="Z1135" s="1">
        <v>13.860000000000014</v>
      </c>
      <c r="AA1135" s="1">
        <v>1135</v>
      </c>
      <c r="AB1135" s="1">
        <v>16389822.67</v>
      </c>
      <c r="AC1135" s="1">
        <v>8957</v>
      </c>
      <c r="AD1135" s="1">
        <v>227163</v>
      </c>
      <c r="AE1135" s="1">
        <v>3.9</v>
      </c>
      <c r="AF1135" s="1">
        <v>109.08</v>
      </c>
      <c r="AG1135" s="1">
        <v>9.770295599999999</v>
      </c>
      <c r="AH1135" s="1">
        <v>6.85</v>
      </c>
      <c r="AI1135" s="1" t="s">
        <v>4453</v>
      </c>
      <c r="AJ1135" s="1" t="s">
        <v>3543</v>
      </c>
    </row>
    <row r="1136" spans="1:36" x14ac:dyDescent="0.25">
      <c r="A1136" s="2" t="s">
        <v>1130</v>
      </c>
      <c r="B1136" s="3" t="s">
        <v>5949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76.03</v>
      </c>
      <c r="H1136" s="1">
        <f>MATCH(持股比率!A1136,董監!A:A,0)</f>
        <v>1136</v>
      </c>
      <c r="I1136" s="3">
        <v>289503.09999999998</v>
      </c>
      <c r="J1136" s="3">
        <v>-10</v>
      </c>
      <c r="K1136" s="28">
        <f t="shared" si="69"/>
        <v>22011</v>
      </c>
      <c r="L1136" s="27">
        <f t="shared" si="70"/>
        <v>0</v>
      </c>
      <c r="M1136" s="3">
        <v>7.83</v>
      </c>
      <c r="N1136" s="29">
        <f t="shared" si="71"/>
        <v>-7.8299999999999995E-4</v>
      </c>
      <c r="O1136" s="3">
        <v>3.43</v>
      </c>
      <c r="P1136" s="3" t="str">
        <f ca="1">IF(COUNTIF(股期對照!A:A,持股比率!B1136)=2,B1136&amp;"-m",IF(COUNTIF(股期對照!A:A,持股比率!B1136)=1,B1136&amp;"-F",B1136))</f>
        <v>系通</v>
      </c>
      <c r="Q1136" s="3" t="s">
        <v>6732</v>
      </c>
      <c r="T1136" s="1" t="s">
        <v>1130</v>
      </c>
      <c r="U1136" s="1" t="s">
        <v>2892</v>
      </c>
      <c r="V1136" s="1">
        <v>0</v>
      </c>
      <c r="W1136" s="1">
        <v>0</v>
      </c>
      <c r="X1136" s="1">
        <v>0</v>
      </c>
      <c r="Y1136" s="1">
        <v>23.97</v>
      </c>
      <c r="Z1136" s="1">
        <v>76.03</v>
      </c>
      <c r="AA1136" s="1">
        <v>1136</v>
      </c>
      <c r="AB1136" s="1">
        <v>289503.09999999998</v>
      </c>
      <c r="AC1136" s="1">
        <v>-10</v>
      </c>
      <c r="AD1136" s="1">
        <v>22011</v>
      </c>
      <c r="AE1136" s="1">
        <v>0</v>
      </c>
      <c r="AF1136" s="1">
        <v>7.83</v>
      </c>
      <c r="AG1136" s="1">
        <v>-7.8299999999999995E-4</v>
      </c>
      <c r="AH1136" s="1">
        <v>3.43</v>
      </c>
      <c r="AI1136" s="1" t="s">
        <v>2892</v>
      </c>
      <c r="AJ1136" s="1" t="s">
        <v>3546</v>
      </c>
    </row>
    <row r="1137" spans="1:36" x14ac:dyDescent="0.25">
      <c r="A1137" s="2" t="s">
        <v>1131</v>
      </c>
      <c r="B1137" s="3" t="s">
        <v>5950</v>
      </c>
      <c r="C1137" s="3">
        <v>4.96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68"/>
        <v>88.59</v>
      </c>
      <c r="H1137" s="1">
        <f>MATCH(持股比率!A1137,董監!A:A,0)</f>
        <v>1137</v>
      </c>
      <c r="I1137" s="3">
        <v>2677073.4700000002</v>
      </c>
      <c r="J1137" s="3">
        <v>547</v>
      </c>
      <c r="K1137" s="28">
        <f t="shared" si="69"/>
        <v>237162</v>
      </c>
      <c r="L1137" s="27">
        <f t="shared" si="70"/>
        <v>0.2</v>
      </c>
      <c r="M1137" s="3">
        <v>22.68</v>
      </c>
      <c r="N1137" s="29">
        <f t="shared" si="71"/>
        <v>0.12405959999999999</v>
      </c>
      <c r="O1137" s="3">
        <v>1.19</v>
      </c>
      <c r="P1137" s="3" t="str">
        <f ca="1">IF(COUNTIF(股期對照!A:A,持股比率!B1137)=2,B1137&amp;"-m",IF(COUNTIF(股期對照!A:A,持股比率!B1137)=1,B1137&amp;"-F",B1137))</f>
        <v>鈺創</v>
      </c>
      <c r="Q1137" s="3" t="s">
        <v>6683</v>
      </c>
      <c r="T1137" s="1" t="s">
        <v>1131</v>
      </c>
      <c r="U1137" s="1" t="s">
        <v>2893</v>
      </c>
      <c r="V1137" s="1">
        <v>4.96</v>
      </c>
      <c r="W1137" s="1">
        <v>0</v>
      </c>
      <c r="X1137" s="1">
        <v>0.49</v>
      </c>
      <c r="Y1137" s="1">
        <v>5.96</v>
      </c>
      <c r="Z1137" s="1">
        <v>88.59</v>
      </c>
      <c r="AA1137" s="1">
        <v>1137</v>
      </c>
      <c r="AB1137" s="1">
        <v>2677073.4700000002</v>
      </c>
      <c r="AC1137" s="1">
        <v>547</v>
      </c>
      <c r="AD1137" s="1">
        <v>237162</v>
      </c>
      <c r="AE1137" s="1">
        <v>0.2</v>
      </c>
      <c r="AF1137" s="1">
        <v>22.68</v>
      </c>
      <c r="AG1137" s="1">
        <v>0.12405959999999999</v>
      </c>
      <c r="AH1137" s="1">
        <v>1.19</v>
      </c>
      <c r="AI1137" s="1" t="s">
        <v>2893</v>
      </c>
      <c r="AJ1137" s="1" t="s">
        <v>3560</v>
      </c>
    </row>
    <row r="1138" spans="1:36" x14ac:dyDescent="0.25">
      <c r="A1138" s="2" t="s">
        <v>1132</v>
      </c>
      <c r="B1138" s="3" t="s">
        <v>5951</v>
      </c>
      <c r="C1138" s="3">
        <v>0.15</v>
      </c>
      <c r="D1138" s="3">
        <v>0</v>
      </c>
      <c r="E1138" s="3">
        <v>0</v>
      </c>
      <c r="F1138" s="1">
        <f>IF(INDEX(董監!D:D,H1138)=0,INDEX(董監!C:C,H1138),INDEX(董監!D:D,H1138))</f>
        <v>28.97</v>
      </c>
      <c r="G1138" s="1">
        <f t="shared" si="68"/>
        <v>70.88</v>
      </c>
      <c r="H1138" s="1">
        <f>MATCH(持股比率!A1138,董監!A:A,0)</f>
        <v>1138</v>
      </c>
      <c r="I1138" s="3">
        <v>750000</v>
      </c>
      <c r="J1138" s="3">
        <v>41</v>
      </c>
      <c r="K1138" s="28">
        <f t="shared" si="69"/>
        <v>53160</v>
      </c>
      <c r="L1138" s="27">
        <f t="shared" si="70"/>
        <v>0.1</v>
      </c>
      <c r="M1138" s="3">
        <v>16.43</v>
      </c>
      <c r="N1138" s="29">
        <f t="shared" si="71"/>
        <v>6.7362999999999998E-3</v>
      </c>
      <c r="O1138" s="3">
        <v>1.52</v>
      </c>
      <c r="P1138" s="3" t="str">
        <f ca="1">IF(COUNTIF(股期對照!A:A,持股比率!B1138)=2,B1138&amp;"-m",IF(COUNTIF(股期對照!A:A,持股比率!B1138)=1,B1138&amp;"-F",B1138))</f>
        <v>台林</v>
      </c>
      <c r="Q1138" s="3" t="s">
        <v>6633</v>
      </c>
      <c r="T1138" s="1" t="s">
        <v>1132</v>
      </c>
      <c r="U1138" s="1" t="s">
        <v>2894</v>
      </c>
      <c r="V1138" s="1">
        <v>0.15</v>
      </c>
      <c r="W1138" s="1">
        <v>0</v>
      </c>
      <c r="X1138" s="1">
        <v>0</v>
      </c>
      <c r="Y1138" s="1">
        <v>28.97</v>
      </c>
      <c r="Z1138" s="1">
        <v>70.88</v>
      </c>
      <c r="AA1138" s="1">
        <v>1138</v>
      </c>
      <c r="AB1138" s="1">
        <v>750000</v>
      </c>
      <c r="AC1138" s="1">
        <v>41</v>
      </c>
      <c r="AD1138" s="1">
        <v>53160</v>
      </c>
      <c r="AE1138" s="1">
        <v>0.1</v>
      </c>
      <c r="AF1138" s="1">
        <v>16.43</v>
      </c>
      <c r="AG1138" s="1">
        <v>6.7362999999999998E-3</v>
      </c>
      <c r="AH1138" s="1">
        <v>1.52</v>
      </c>
      <c r="AI1138" s="1" t="s">
        <v>2894</v>
      </c>
      <c r="AJ1138" s="1" t="s">
        <v>3546</v>
      </c>
    </row>
    <row r="1139" spans="1:36" x14ac:dyDescent="0.25">
      <c r="A1139" s="2" t="s">
        <v>1133</v>
      </c>
      <c r="B1139" s="3" t="s">
        <v>5952</v>
      </c>
      <c r="C1139" s="3">
        <v>1.88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90.8</v>
      </c>
      <c r="H1139" s="1">
        <f>MATCH(持股比率!A1139,董監!A:A,0)</f>
        <v>1139</v>
      </c>
      <c r="I1139" s="3">
        <v>1661227.92</v>
      </c>
      <c r="J1139" s="3">
        <v>638</v>
      </c>
      <c r="K1139" s="28">
        <f t="shared" si="69"/>
        <v>150839</v>
      </c>
      <c r="L1139" s="27">
        <f t="shared" si="70"/>
        <v>0.4</v>
      </c>
      <c r="M1139" s="3">
        <v>6.81</v>
      </c>
      <c r="N1139" s="29">
        <f t="shared" si="71"/>
        <v>4.3447799999999995E-2</v>
      </c>
      <c r="O1139" s="3">
        <v>-7.62</v>
      </c>
      <c r="P1139" s="3" t="str">
        <f ca="1">IF(COUNTIF(股期對照!A:A,持股比率!B1139)=2,B1139&amp;"-m",IF(COUNTIF(股期對照!A:A,持股比率!B1139)=1,B1139&amp;"-F",B1139))</f>
        <v>佳總</v>
      </c>
      <c r="Q1139" s="3" t="s">
        <v>6590</v>
      </c>
      <c r="T1139" s="1" t="s">
        <v>1133</v>
      </c>
      <c r="U1139" s="1" t="s">
        <v>2895</v>
      </c>
      <c r="V1139" s="1">
        <v>1.88</v>
      </c>
      <c r="W1139" s="1">
        <v>0.01</v>
      </c>
      <c r="X1139" s="1">
        <v>0</v>
      </c>
      <c r="Y1139" s="1">
        <v>7.31</v>
      </c>
      <c r="Z1139" s="1">
        <v>90.8</v>
      </c>
      <c r="AA1139" s="1">
        <v>1139</v>
      </c>
      <c r="AB1139" s="1">
        <v>1661227.92</v>
      </c>
      <c r="AC1139" s="1">
        <v>638</v>
      </c>
      <c r="AD1139" s="1">
        <v>150839</v>
      </c>
      <c r="AE1139" s="1">
        <v>0.4</v>
      </c>
      <c r="AF1139" s="1">
        <v>6.81</v>
      </c>
      <c r="AG1139" s="1">
        <v>4.3447799999999995E-2</v>
      </c>
      <c r="AH1139" s="1">
        <v>-7.62</v>
      </c>
      <c r="AI1139" s="1" t="s">
        <v>2895</v>
      </c>
      <c r="AJ1139" s="1" t="s">
        <v>3545</v>
      </c>
    </row>
    <row r="1140" spans="1:36" x14ac:dyDescent="0.25">
      <c r="A1140" s="2" t="s">
        <v>1134</v>
      </c>
      <c r="B1140" s="3" t="s">
        <v>5953</v>
      </c>
      <c r="C1140" s="3">
        <v>5.04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83.75</v>
      </c>
      <c r="H1140" s="1">
        <f>MATCH(持股比率!A1140,董監!A:A,0)</f>
        <v>1140</v>
      </c>
      <c r="I1140" s="3">
        <v>1030400</v>
      </c>
      <c r="J1140" s="3">
        <v>-710</v>
      </c>
      <c r="K1140" s="28">
        <f t="shared" si="69"/>
        <v>86296</v>
      </c>
      <c r="L1140" s="27">
        <f t="shared" si="70"/>
        <v>-0.8</v>
      </c>
      <c r="M1140" s="3">
        <v>28.52</v>
      </c>
      <c r="N1140" s="29">
        <f t="shared" si="71"/>
        <v>-0.20249200000000001</v>
      </c>
      <c r="O1140" s="3">
        <v>-2.67</v>
      </c>
      <c r="P1140" s="3" t="str">
        <f ca="1">IF(COUNTIF(股期對照!A:A,持股比率!B1140)=2,B1140&amp;"-m",IF(COUNTIF(股期對照!A:A,持股比率!B1140)=1,B1140&amp;"-F",B1140))</f>
        <v>協益</v>
      </c>
      <c r="Q1140" s="3" t="s">
        <v>4745</v>
      </c>
      <c r="T1140" s="1" t="s">
        <v>1134</v>
      </c>
      <c r="U1140" s="1" t="s">
        <v>2896</v>
      </c>
      <c r="V1140" s="1">
        <v>5.04</v>
      </c>
      <c r="W1140" s="1">
        <v>3.34</v>
      </c>
      <c r="X1140" s="1">
        <v>0.01</v>
      </c>
      <c r="Y1140" s="1">
        <v>7.86</v>
      </c>
      <c r="Z1140" s="1">
        <v>83.75</v>
      </c>
      <c r="AA1140" s="1">
        <v>1140</v>
      </c>
      <c r="AB1140" s="1">
        <v>1030400</v>
      </c>
      <c r="AC1140" s="1">
        <v>-710</v>
      </c>
      <c r="AD1140" s="1">
        <v>86296</v>
      </c>
      <c r="AE1140" s="1">
        <v>-0.8</v>
      </c>
      <c r="AF1140" s="1">
        <v>28.52</v>
      </c>
      <c r="AG1140" s="1">
        <v>-0.20249200000000001</v>
      </c>
      <c r="AH1140" s="1">
        <v>-2.67</v>
      </c>
      <c r="AI1140" s="1" t="s">
        <v>2896</v>
      </c>
      <c r="AJ1140" s="1" t="s">
        <v>3530</v>
      </c>
    </row>
    <row r="1141" spans="1:36" x14ac:dyDescent="0.25">
      <c r="A1141" s="2" t="s">
        <v>1135</v>
      </c>
      <c r="B1141" s="3" t="s">
        <v>5954</v>
      </c>
      <c r="C1141" s="3">
        <v>0.09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92.37</v>
      </c>
      <c r="H1141" s="1">
        <f>MATCH(持股比率!A1141,董監!A:A,0)</f>
        <v>1141</v>
      </c>
      <c r="I1141" s="3">
        <v>288499.40000000002</v>
      </c>
      <c r="J1141" s="3">
        <v>-31</v>
      </c>
      <c r="K1141" s="28">
        <f t="shared" si="69"/>
        <v>26649</v>
      </c>
      <c r="L1141" s="27">
        <f t="shared" si="70"/>
        <v>-0.1</v>
      </c>
      <c r="M1141" s="3">
        <v>18.8</v>
      </c>
      <c r="N1141" s="29">
        <f t="shared" si="71"/>
        <v>-5.8280000000000007E-3</v>
      </c>
      <c r="O1141" s="3">
        <v>-19.329999999999998</v>
      </c>
      <c r="P1141" s="3" t="str">
        <f ca="1">IF(COUNTIF(股期對照!A:A,持股比率!B1141)=2,B1141&amp;"-m",IF(COUNTIF(股期對照!A:A,持股比率!B1141)=1,B1141&amp;"-F",B1141))</f>
        <v>力麗店</v>
      </c>
      <c r="Q1141" s="3" t="s">
        <v>6537</v>
      </c>
      <c r="T1141" s="1" t="s">
        <v>1135</v>
      </c>
      <c r="U1141" s="1" t="s">
        <v>2897</v>
      </c>
      <c r="V1141" s="1">
        <v>0.09</v>
      </c>
      <c r="W1141" s="1">
        <v>0</v>
      </c>
      <c r="X1141" s="1">
        <v>0</v>
      </c>
      <c r="Y1141" s="1">
        <v>7.54</v>
      </c>
      <c r="Z1141" s="1">
        <v>92.37</v>
      </c>
      <c r="AA1141" s="1">
        <v>1141</v>
      </c>
      <c r="AB1141" s="1">
        <v>288499.40000000002</v>
      </c>
      <c r="AC1141" s="1">
        <v>-31</v>
      </c>
      <c r="AD1141" s="1">
        <v>26649</v>
      </c>
      <c r="AE1141" s="1">
        <v>-0.1</v>
      </c>
      <c r="AF1141" s="1">
        <v>18.8</v>
      </c>
      <c r="AG1141" s="1">
        <v>-5.8280000000000007E-3</v>
      </c>
      <c r="AH1141" s="1">
        <v>-19.329999999999998</v>
      </c>
      <c r="AI1141" s="1" t="s">
        <v>2897</v>
      </c>
      <c r="AJ1141" s="1" t="s">
        <v>3517</v>
      </c>
    </row>
    <row r="1142" spans="1:36" x14ac:dyDescent="0.25">
      <c r="A1142" s="2" t="s">
        <v>1136</v>
      </c>
      <c r="B1142" s="3" t="s">
        <v>5955</v>
      </c>
      <c r="C1142" s="3">
        <v>34.44</v>
      </c>
      <c r="D1142" s="3">
        <v>0</v>
      </c>
      <c r="E1142" s="3">
        <v>1.37</v>
      </c>
      <c r="F1142" s="1">
        <f>IF(INDEX(董監!D:D,H1142)=0,INDEX(董監!C:C,H1142),INDEX(董監!D:D,H1142))</f>
        <v>6.24</v>
      </c>
      <c r="G1142" s="1">
        <f t="shared" si="68"/>
        <v>57.95</v>
      </c>
      <c r="H1142" s="1">
        <f>MATCH(持股比率!A1142,董監!A:A,0)</f>
        <v>1142</v>
      </c>
      <c r="I1142" s="3">
        <v>3909811.1</v>
      </c>
      <c r="J1142" s="3">
        <v>96</v>
      </c>
      <c r="K1142" s="28">
        <f t="shared" si="69"/>
        <v>226574</v>
      </c>
      <c r="L1142" s="27">
        <f t="shared" si="70"/>
        <v>0</v>
      </c>
      <c r="M1142" s="3">
        <v>56.1</v>
      </c>
      <c r="N1142" s="29">
        <f t="shared" si="71"/>
        <v>5.3856000000000001E-2</v>
      </c>
      <c r="O1142" s="3">
        <v>0.17</v>
      </c>
      <c r="P1142" s="3" t="str">
        <f ca="1">IF(COUNTIF(股期對照!A:A,持股比率!B1142)=2,B1142&amp;"-m",IF(COUNTIF(股期對照!A:A,持股比率!B1142)=1,B1142&amp;"-F",B1142))</f>
        <v>中光電-F</v>
      </c>
      <c r="Q1142" s="3" t="s">
        <v>4785</v>
      </c>
      <c r="T1142" s="1" t="s">
        <v>1136</v>
      </c>
      <c r="U1142" s="1" t="s">
        <v>2898</v>
      </c>
      <c r="V1142" s="1">
        <v>34.44</v>
      </c>
      <c r="W1142" s="1">
        <v>0</v>
      </c>
      <c r="X1142" s="1">
        <v>1.37</v>
      </c>
      <c r="Y1142" s="1">
        <v>6.24</v>
      </c>
      <c r="Z1142" s="1">
        <v>57.95</v>
      </c>
      <c r="AA1142" s="1">
        <v>1142</v>
      </c>
      <c r="AB1142" s="1">
        <v>3909811.1</v>
      </c>
      <c r="AC1142" s="1">
        <v>96</v>
      </c>
      <c r="AD1142" s="1">
        <v>226574</v>
      </c>
      <c r="AE1142" s="1">
        <v>0</v>
      </c>
      <c r="AF1142" s="1">
        <v>56.1</v>
      </c>
      <c r="AG1142" s="1">
        <v>5.3856000000000001E-2</v>
      </c>
      <c r="AH1142" s="1">
        <v>0.17</v>
      </c>
      <c r="AI1142" s="1" t="s">
        <v>4454</v>
      </c>
      <c r="AJ1142" s="1" t="s">
        <v>3579</v>
      </c>
    </row>
    <row r="1143" spans="1:36" x14ac:dyDescent="0.25">
      <c r="A1143" s="2" t="s">
        <v>1137</v>
      </c>
      <c r="B1143" s="3" t="s">
        <v>5956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79.52</v>
      </c>
      <c r="H1143" s="1">
        <f>MATCH(持股比率!A1143,董監!A:A,0)</f>
        <v>1143</v>
      </c>
      <c r="I1143" s="3">
        <v>1801568.37</v>
      </c>
      <c r="J1143" s="3">
        <v>0</v>
      </c>
      <c r="K1143" s="28">
        <f t="shared" si="69"/>
        <v>143261</v>
      </c>
      <c r="L1143" s="27">
        <f t="shared" si="70"/>
        <v>0</v>
      </c>
      <c r="M1143" s="3">
        <v>5.4</v>
      </c>
      <c r="N1143" s="29">
        <f t="shared" si="71"/>
        <v>0</v>
      </c>
      <c r="O1143" s="3">
        <v>-8.6199999999999992</v>
      </c>
      <c r="P1143" s="3" t="str">
        <f ca="1">IF(COUNTIF(股期對照!A:A,持股比率!B1143)=2,B1143&amp;"-m",IF(COUNTIF(股期對照!A:A,持股比率!B1143)=1,B1143&amp;"-F",B1143))</f>
        <v>合正</v>
      </c>
      <c r="Q1143" s="3" t="s">
        <v>4788</v>
      </c>
      <c r="T1143" s="1" t="s">
        <v>1137</v>
      </c>
      <c r="U1143" s="1" t="s">
        <v>2899</v>
      </c>
      <c r="V1143" s="1">
        <v>0.87</v>
      </c>
      <c r="W1143" s="1">
        <v>0.93</v>
      </c>
      <c r="X1143" s="1">
        <v>0.01</v>
      </c>
      <c r="Y1143" s="1">
        <v>18.670000000000002</v>
      </c>
      <c r="Z1143" s="1">
        <v>79.52</v>
      </c>
      <c r="AA1143" s="1">
        <v>1143</v>
      </c>
      <c r="AB1143" s="1">
        <v>1801568.37</v>
      </c>
      <c r="AC1143" s="1">
        <v>0</v>
      </c>
      <c r="AD1143" s="1">
        <v>143261</v>
      </c>
      <c r="AE1143" s="1">
        <v>0</v>
      </c>
      <c r="AF1143" s="1">
        <v>5.4</v>
      </c>
      <c r="AG1143" s="1">
        <v>0</v>
      </c>
      <c r="AH1143" s="1">
        <v>-8.6199999999999992</v>
      </c>
      <c r="AI1143" s="1" t="s">
        <v>2899</v>
      </c>
      <c r="AJ1143" s="1" t="s">
        <v>3531</v>
      </c>
    </row>
    <row r="1144" spans="1:36" x14ac:dyDescent="0.25">
      <c r="A1144" s="2" t="s">
        <v>1138</v>
      </c>
      <c r="B1144" s="3" t="s">
        <v>5957</v>
      </c>
      <c r="C1144" s="3">
        <v>8.77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34.19</v>
      </c>
      <c r="H1144" s="1">
        <f>MATCH(持股比率!A1144,董監!A:A,0)</f>
        <v>1144</v>
      </c>
      <c r="I1144" s="3">
        <v>794003.99</v>
      </c>
      <c r="J1144" s="3">
        <v>-3</v>
      </c>
      <c r="K1144" s="28">
        <f t="shared" si="69"/>
        <v>27147</v>
      </c>
      <c r="L1144" s="27">
        <f t="shared" si="70"/>
        <v>0</v>
      </c>
      <c r="M1144" s="3">
        <v>21.85</v>
      </c>
      <c r="N1144" s="29">
        <f t="shared" si="71"/>
        <v>-6.5550000000000016E-4</v>
      </c>
      <c r="O1144" s="3">
        <v>1.52</v>
      </c>
      <c r="P1144" s="3" t="str">
        <f ca="1">IF(COUNTIF(股期對照!A:A,持股比率!B1144)=2,B1144&amp;"-m",IF(COUNTIF(股期對照!A:A,持股比率!B1144)=1,B1144&amp;"-F",B1144))</f>
        <v>金利</v>
      </c>
      <c r="Q1144" s="3" t="s">
        <v>6594</v>
      </c>
      <c r="T1144" s="1" t="s">
        <v>1138</v>
      </c>
      <c r="U1144" s="1" t="s">
        <v>2900</v>
      </c>
      <c r="V1144" s="1">
        <v>8.77</v>
      </c>
      <c r="W1144" s="1">
        <v>0.02</v>
      </c>
      <c r="X1144" s="1">
        <v>0</v>
      </c>
      <c r="Y1144" s="1">
        <v>57.02</v>
      </c>
      <c r="Z1144" s="1">
        <v>34.19</v>
      </c>
      <c r="AA1144" s="1">
        <v>1144</v>
      </c>
      <c r="AB1144" s="1">
        <v>794003.99</v>
      </c>
      <c r="AC1144" s="1">
        <v>-3</v>
      </c>
      <c r="AD1144" s="1">
        <v>27147</v>
      </c>
      <c r="AE1144" s="1">
        <v>0</v>
      </c>
      <c r="AF1144" s="1">
        <v>21.85</v>
      </c>
      <c r="AG1144" s="1">
        <v>-6.5550000000000016E-4</v>
      </c>
      <c r="AH1144" s="1">
        <v>1.52</v>
      </c>
      <c r="AI1144" s="1" t="s">
        <v>2900</v>
      </c>
      <c r="AJ1144" s="1" t="s">
        <v>3529</v>
      </c>
    </row>
    <row r="1145" spans="1:36" x14ac:dyDescent="0.25">
      <c r="A1145" s="2" t="s">
        <v>1139</v>
      </c>
      <c r="B1145" s="3" t="s">
        <v>5958</v>
      </c>
      <c r="C1145" s="3">
        <v>6.57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57.069999999999993</v>
      </c>
      <c r="H1145" s="1">
        <f>MATCH(持股比率!A1145,董監!A:A,0)</f>
        <v>1145</v>
      </c>
      <c r="I1145" s="3">
        <v>235987.22</v>
      </c>
      <c r="J1145" s="3">
        <v>1183</v>
      </c>
      <c r="K1145" s="28">
        <f t="shared" si="69"/>
        <v>13468</v>
      </c>
      <c r="L1145" s="27">
        <f t="shared" si="70"/>
        <v>8.8000000000000007</v>
      </c>
      <c r="M1145" s="3">
        <v>49.58</v>
      </c>
      <c r="N1145" s="29">
        <f t="shared" si="71"/>
        <v>0.58653140000000004</v>
      </c>
      <c r="O1145" s="3">
        <v>-6.56</v>
      </c>
      <c r="P1145" s="3" t="str">
        <f ca="1">IF(COUNTIF(股期對照!A:A,持股比率!B1145)=2,B1145&amp;"-m",IF(COUNTIF(股期對照!A:A,持股比率!B1145)=1,B1145&amp;"-F",B1145))</f>
        <v>青雲</v>
      </c>
      <c r="Q1145" s="3" t="s">
        <v>4768</v>
      </c>
      <c r="T1145" s="1" t="s">
        <v>1139</v>
      </c>
      <c r="U1145" s="1" t="s">
        <v>2901</v>
      </c>
      <c r="V1145" s="1">
        <v>6.57</v>
      </c>
      <c r="W1145" s="1">
        <v>0</v>
      </c>
      <c r="X1145" s="1">
        <v>5.19</v>
      </c>
      <c r="Y1145" s="1">
        <v>31.17</v>
      </c>
      <c r="Z1145" s="1">
        <v>57.069999999999993</v>
      </c>
      <c r="AA1145" s="1">
        <v>1145</v>
      </c>
      <c r="AB1145" s="1">
        <v>235987.22</v>
      </c>
      <c r="AC1145" s="1">
        <v>1183</v>
      </c>
      <c r="AD1145" s="1">
        <v>13468</v>
      </c>
      <c r="AE1145" s="1">
        <v>8.8000000000000007</v>
      </c>
      <c r="AF1145" s="1">
        <v>49.58</v>
      </c>
      <c r="AG1145" s="1">
        <v>0.58653140000000004</v>
      </c>
      <c r="AH1145" s="1">
        <v>-6.56</v>
      </c>
      <c r="AI1145" s="1" t="s">
        <v>2901</v>
      </c>
      <c r="AJ1145" s="1" t="s">
        <v>3568</v>
      </c>
    </row>
    <row r="1146" spans="1:36" x14ac:dyDescent="0.25">
      <c r="A1146" s="2" t="s">
        <v>1140</v>
      </c>
      <c r="B1146" s="3" t="s">
        <v>5959</v>
      </c>
      <c r="C1146" s="3">
        <v>21.04</v>
      </c>
      <c r="D1146" s="3">
        <v>0.48</v>
      </c>
      <c r="E1146" s="3">
        <v>0.51</v>
      </c>
      <c r="F1146" s="1">
        <f>IF(INDEX(董監!D:D,H1146)=0,INDEX(董監!C:C,H1146),INDEX(董監!D:D,H1146))</f>
        <v>5.05</v>
      </c>
      <c r="G1146" s="1">
        <f t="shared" si="68"/>
        <v>72.92</v>
      </c>
      <c r="H1146" s="1">
        <f>MATCH(持股比率!A1146,董監!A:A,0)</f>
        <v>1146</v>
      </c>
      <c r="I1146" s="3">
        <v>2517747.67</v>
      </c>
      <c r="J1146" s="3">
        <v>-111</v>
      </c>
      <c r="K1146" s="28">
        <f t="shared" si="69"/>
        <v>183594</v>
      </c>
      <c r="L1146" s="27">
        <f t="shared" si="70"/>
        <v>-0.1</v>
      </c>
      <c r="M1146" s="3">
        <v>63.75</v>
      </c>
      <c r="N1146" s="29">
        <f t="shared" si="71"/>
        <v>-7.0762500000000006E-2</v>
      </c>
      <c r="O1146" s="3">
        <v>-1.05</v>
      </c>
      <c r="P1146" s="3" t="str">
        <f ca="1">IF(COUNTIF(股期對照!A:A,持股比率!B1146)=2,B1146&amp;"-m",IF(COUNTIF(股期對照!A:A,持股比率!B1146)=1,B1146&amp;"-F",B1146))</f>
        <v>中磊</v>
      </c>
      <c r="Q1146" s="3" t="s">
        <v>6733</v>
      </c>
      <c r="T1146" s="1" t="s">
        <v>1140</v>
      </c>
      <c r="U1146" s="1" t="s">
        <v>2902</v>
      </c>
      <c r="V1146" s="1">
        <v>21.04</v>
      </c>
      <c r="W1146" s="1">
        <v>0.48</v>
      </c>
      <c r="X1146" s="1">
        <v>0.51</v>
      </c>
      <c r="Y1146" s="1">
        <v>5.05</v>
      </c>
      <c r="Z1146" s="1">
        <v>72.92</v>
      </c>
      <c r="AA1146" s="1">
        <v>1146</v>
      </c>
      <c r="AB1146" s="1">
        <v>2517747.67</v>
      </c>
      <c r="AC1146" s="1">
        <v>-111</v>
      </c>
      <c r="AD1146" s="1">
        <v>183594</v>
      </c>
      <c r="AE1146" s="1">
        <v>-0.1</v>
      </c>
      <c r="AF1146" s="1">
        <v>63.75</v>
      </c>
      <c r="AG1146" s="1">
        <v>-7.0762500000000006E-2</v>
      </c>
      <c r="AH1146" s="1">
        <v>-1.05</v>
      </c>
      <c r="AI1146" s="1" t="s">
        <v>2902</v>
      </c>
      <c r="AJ1146" s="1" t="s">
        <v>3551</v>
      </c>
    </row>
    <row r="1147" spans="1:36" x14ac:dyDescent="0.25">
      <c r="A1147" s="2" t="s">
        <v>1141</v>
      </c>
      <c r="B1147" s="3" t="s">
        <v>5960</v>
      </c>
      <c r="C1147" s="3">
        <v>4.8099999999999996</v>
      </c>
      <c r="D1147" s="3">
        <v>0</v>
      </c>
      <c r="E1147" s="3">
        <v>1.0900000000000001</v>
      </c>
      <c r="F1147" s="1">
        <f>IF(INDEX(董監!D:D,H1147)=0,INDEX(董監!C:C,H1147),INDEX(董監!D:D,H1147))</f>
        <v>11.75</v>
      </c>
      <c r="G1147" s="1">
        <f t="shared" si="68"/>
        <v>82.35</v>
      </c>
      <c r="H1147" s="1">
        <f>MATCH(持股比率!A1147,董監!A:A,0)</f>
        <v>1147</v>
      </c>
      <c r="I1147" s="3">
        <v>1699639.9</v>
      </c>
      <c r="J1147" s="3">
        <v>-774</v>
      </c>
      <c r="K1147" s="28">
        <f t="shared" si="69"/>
        <v>139965</v>
      </c>
      <c r="L1147" s="27">
        <f t="shared" si="70"/>
        <v>-0.6</v>
      </c>
      <c r="M1147" s="3">
        <v>25.8</v>
      </c>
      <c r="N1147" s="29">
        <f t="shared" si="71"/>
        <v>-0.19969200000000001</v>
      </c>
      <c r="O1147" s="3">
        <v>2.57</v>
      </c>
      <c r="P1147" s="3" t="str">
        <f ca="1">IF(COUNTIF(股期對照!A:A,持股比率!B1147)=2,B1147&amp;"-m",IF(COUNTIF(股期對照!A:A,持股比率!B1147)=1,B1147&amp;"-F",B1147))</f>
        <v>應華</v>
      </c>
      <c r="Q1147" s="3" t="s">
        <v>4771</v>
      </c>
      <c r="T1147" s="1" t="s">
        <v>1141</v>
      </c>
      <c r="U1147" s="1" t="s">
        <v>2903</v>
      </c>
      <c r="V1147" s="1">
        <v>4.8099999999999996</v>
      </c>
      <c r="W1147" s="1">
        <v>0</v>
      </c>
      <c r="X1147" s="1">
        <v>1.0900000000000001</v>
      </c>
      <c r="Y1147" s="1">
        <v>11.75</v>
      </c>
      <c r="Z1147" s="1">
        <v>82.35</v>
      </c>
      <c r="AA1147" s="1">
        <v>1147</v>
      </c>
      <c r="AB1147" s="1">
        <v>1699639.9</v>
      </c>
      <c r="AC1147" s="1">
        <v>-774</v>
      </c>
      <c r="AD1147" s="1">
        <v>139965</v>
      </c>
      <c r="AE1147" s="1">
        <v>-0.6</v>
      </c>
      <c r="AF1147" s="1">
        <v>25.8</v>
      </c>
      <c r="AG1147" s="1">
        <v>-0.19969200000000001</v>
      </c>
      <c r="AH1147" s="1">
        <v>2.57</v>
      </c>
      <c r="AI1147" s="1" t="s">
        <v>2903</v>
      </c>
      <c r="AJ1147" s="1" t="s">
        <v>3529</v>
      </c>
    </row>
    <row r="1148" spans="1:36" x14ac:dyDescent="0.25">
      <c r="A1148" s="2" t="s">
        <v>1142</v>
      </c>
      <c r="B1148" s="3" t="s">
        <v>5961</v>
      </c>
      <c r="C1148" s="3">
        <v>2.46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82.17</v>
      </c>
      <c r="H1148" s="1">
        <f>MATCH(持股比率!A1148,董監!A:A,0)</f>
        <v>1148</v>
      </c>
      <c r="I1148" s="3">
        <v>499504.6</v>
      </c>
      <c r="J1148" s="3">
        <v>-6</v>
      </c>
      <c r="K1148" s="28">
        <f t="shared" si="69"/>
        <v>41044</v>
      </c>
      <c r="L1148" s="27">
        <f t="shared" si="70"/>
        <v>0</v>
      </c>
      <c r="M1148" s="3">
        <v>18.670000000000002</v>
      </c>
      <c r="N1148" s="29">
        <f t="shared" si="71"/>
        <v>-1.1202E-3</v>
      </c>
      <c r="O1148" s="3">
        <v>-1.82</v>
      </c>
      <c r="P1148" s="3" t="str">
        <f ca="1">IF(COUNTIF(股期對照!A:A,持股比率!B1148)=2,B1148&amp;"-m",IF(COUNTIF(股期對照!A:A,持股比率!B1148)=1,B1148&amp;"-F",B1148))</f>
        <v>慕康生醫</v>
      </c>
      <c r="Q1148" s="3" t="s">
        <v>6559</v>
      </c>
      <c r="T1148" s="1" t="s">
        <v>1142</v>
      </c>
      <c r="U1148" s="1" t="s">
        <v>2904</v>
      </c>
      <c r="V1148" s="1">
        <v>2.46</v>
      </c>
      <c r="W1148" s="1">
        <v>0</v>
      </c>
      <c r="X1148" s="1">
        <v>0</v>
      </c>
      <c r="Y1148" s="1">
        <v>15.37</v>
      </c>
      <c r="Z1148" s="1">
        <v>82.17</v>
      </c>
      <c r="AA1148" s="1">
        <v>1148</v>
      </c>
      <c r="AB1148" s="1">
        <v>499504.6</v>
      </c>
      <c r="AC1148" s="1">
        <v>-6</v>
      </c>
      <c r="AD1148" s="1">
        <v>41044</v>
      </c>
      <c r="AE1148" s="1">
        <v>0</v>
      </c>
      <c r="AF1148" s="1">
        <v>18.670000000000002</v>
      </c>
      <c r="AG1148" s="1">
        <v>-1.1202E-3</v>
      </c>
      <c r="AH1148" s="1">
        <v>-1.82</v>
      </c>
      <c r="AI1148" s="1" t="s">
        <v>2904</v>
      </c>
      <c r="AJ1148" s="1" t="s">
        <v>3527</v>
      </c>
    </row>
    <row r="1149" spans="1:36" x14ac:dyDescent="0.25">
      <c r="A1149" s="2" t="s">
        <v>1143</v>
      </c>
      <c r="B1149" s="3" t="s">
        <v>5962</v>
      </c>
      <c r="C1149" s="3">
        <v>5.35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82.58</v>
      </c>
      <c r="H1149" s="1">
        <f>MATCH(持股比率!A1149,董監!A:A,0)</f>
        <v>1149</v>
      </c>
      <c r="I1149" s="3">
        <v>626300.41</v>
      </c>
      <c r="J1149" s="3">
        <v>274</v>
      </c>
      <c r="K1149" s="28">
        <f t="shared" si="69"/>
        <v>51720</v>
      </c>
      <c r="L1149" s="27">
        <f t="shared" si="70"/>
        <v>0.5</v>
      </c>
      <c r="M1149" s="3">
        <v>65.14</v>
      </c>
      <c r="N1149" s="29">
        <f t="shared" si="71"/>
        <v>0.17848359999999999</v>
      </c>
      <c r="O1149" s="3">
        <v>-6.18</v>
      </c>
      <c r="P1149" s="3" t="str">
        <f ca="1">IF(COUNTIF(股期對照!A:A,持股比率!B1149)=2,B1149&amp;"-m",IF(COUNTIF(股期對照!A:A,持股比率!B1149)=1,B1149&amp;"-F",B1149))</f>
        <v>中菲</v>
      </c>
      <c r="Q1149" s="3" t="s">
        <v>6709</v>
      </c>
      <c r="T1149" s="1" t="s">
        <v>1143</v>
      </c>
      <c r="U1149" s="1" t="s">
        <v>2905</v>
      </c>
      <c r="V1149" s="1">
        <v>5.35</v>
      </c>
      <c r="W1149" s="1">
        <v>3.27</v>
      </c>
      <c r="X1149" s="1">
        <v>0.12</v>
      </c>
      <c r="Y1149" s="1">
        <v>8.68</v>
      </c>
      <c r="Z1149" s="1">
        <v>82.58</v>
      </c>
      <c r="AA1149" s="1">
        <v>1149</v>
      </c>
      <c r="AB1149" s="1">
        <v>626300.41</v>
      </c>
      <c r="AC1149" s="1">
        <v>274</v>
      </c>
      <c r="AD1149" s="1">
        <v>51720</v>
      </c>
      <c r="AE1149" s="1">
        <v>0.5</v>
      </c>
      <c r="AF1149" s="1">
        <v>65.14</v>
      </c>
      <c r="AG1149" s="1">
        <v>0.17848359999999999</v>
      </c>
      <c r="AH1149" s="1">
        <v>-6.18</v>
      </c>
      <c r="AI1149" s="1" t="s">
        <v>2905</v>
      </c>
      <c r="AJ1149" s="1" t="s">
        <v>3569</v>
      </c>
    </row>
    <row r="1150" spans="1:36" x14ac:dyDescent="0.25">
      <c r="A1150" s="2" t="s">
        <v>1144</v>
      </c>
      <c r="B1150" s="3" t="s">
        <v>5963</v>
      </c>
      <c r="C1150" s="3">
        <v>0.87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68"/>
        <v>87.19</v>
      </c>
      <c r="H1150" s="1">
        <f>MATCH(持股比率!A1150,董監!A:A,0)</f>
        <v>1150</v>
      </c>
      <c r="I1150" s="3">
        <v>873061.23</v>
      </c>
      <c r="J1150" s="3">
        <v>66</v>
      </c>
      <c r="K1150" s="28">
        <f t="shared" si="69"/>
        <v>76122</v>
      </c>
      <c r="L1150" s="27">
        <f t="shared" si="70"/>
        <v>0.1</v>
      </c>
      <c r="M1150" s="3">
        <v>22.6</v>
      </c>
      <c r="N1150" s="29">
        <f t="shared" si="71"/>
        <v>1.4916000000000002E-2</v>
      </c>
      <c r="O1150" s="3">
        <v>-0.22</v>
      </c>
      <c r="P1150" s="3" t="str">
        <f ca="1">IF(COUNTIF(股期對照!A:A,持股比率!B1150)=2,B1150&amp;"-m",IF(COUNTIF(股期對照!A:A,持股比率!B1150)=1,B1150&amp;"-F",B1150))</f>
        <v>國眾</v>
      </c>
      <c r="Q1150" s="3" t="s">
        <v>6615</v>
      </c>
      <c r="T1150" s="1" t="s">
        <v>1144</v>
      </c>
      <c r="U1150" s="1" t="s">
        <v>2906</v>
      </c>
      <c r="V1150" s="1">
        <v>0.87</v>
      </c>
      <c r="W1150" s="1">
        <v>0</v>
      </c>
      <c r="X1150" s="1">
        <v>0</v>
      </c>
      <c r="Y1150" s="1">
        <v>11.94</v>
      </c>
      <c r="Z1150" s="1">
        <v>87.19</v>
      </c>
      <c r="AA1150" s="1">
        <v>1150</v>
      </c>
      <c r="AB1150" s="1">
        <v>873061.23</v>
      </c>
      <c r="AC1150" s="1">
        <v>66</v>
      </c>
      <c r="AD1150" s="1">
        <v>76122</v>
      </c>
      <c r="AE1150" s="1">
        <v>0.1</v>
      </c>
      <c r="AF1150" s="1">
        <v>22.6</v>
      </c>
      <c r="AG1150" s="1">
        <v>1.4916000000000002E-2</v>
      </c>
      <c r="AH1150" s="1">
        <v>-0.22</v>
      </c>
      <c r="AI1150" s="1" t="s">
        <v>2906</v>
      </c>
      <c r="AJ1150" s="1" t="s">
        <v>3555</v>
      </c>
    </row>
    <row r="1151" spans="1:36" x14ac:dyDescent="0.25">
      <c r="A1151" s="2" t="s">
        <v>1145</v>
      </c>
      <c r="B1151" s="3" t="s">
        <v>5964</v>
      </c>
      <c r="C1151" s="3">
        <v>12.98</v>
      </c>
      <c r="D1151" s="3">
        <v>2.37</v>
      </c>
      <c r="E1151" s="3">
        <v>0.01</v>
      </c>
      <c r="F1151" s="1">
        <f>IF(INDEX(董監!D:D,H1151)=0,INDEX(董監!C:C,H1151),INDEX(董監!D:D,H1151))</f>
        <v>10.32</v>
      </c>
      <c r="G1151" s="1">
        <f t="shared" si="68"/>
        <v>74.319999999999993</v>
      </c>
      <c r="H1151" s="1">
        <f>MATCH(持股比率!A1151,董監!A:A,0)</f>
        <v>1151</v>
      </c>
      <c r="I1151" s="3">
        <v>2650854.86</v>
      </c>
      <c r="J1151" s="3">
        <v>3166</v>
      </c>
      <c r="K1151" s="28">
        <f t="shared" si="69"/>
        <v>197012</v>
      </c>
      <c r="L1151" s="27">
        <f t="shared" si="70"/>
        <v>1.6</v>
      </c>
      <c r="M1151" s="3">
        <v>43.93</v>
      </c>
      <c r="N1151" s="29">
        <f t="shared" si="71"/>
        <v>1.3908237999999999</v>
      </c>
      <c r="O1151" s="3">
        <v>2.2400000000000002</v>
      </c>
      <c r="P1151" s="3" t="str">
        <f ca="1">IF(COUNTIF(股期對照!A:A,持股比率!B1151)=2,B1151&amp;"-m",IF(COUNTIF(股期對照!A:A,持股比率!B1151)=1,B1151&amp;"-F",B1151))</f>
        <v>台半-F</v>
      </c>
      <c r="Q1151" s="3" t="s">
        <v>4756</v>
      </c>
      <c r="T1151" s="1" t="s">
        <v>1145</v>
      </c>
      <c r="U1151" s="1" t="s">
        <v>2907</v>
      </c>
      <c r="V1151" s="1">
        <v>12.98</v>
      </c>
      <c r="W1151" s="1">
        <v>2.37</v>
      </c>
      <c r="X1151" s="1">
        <v>0.01</v>
      </c>
      <c r="Y1151" s="1">
        <v>10.32</v>
      </c>
      <c r="Z1151" s="1">
        <v>74.319999999999993</v>
      </c>
      <c r="AA1151" s="1">
        <v>1151</v>
      </c>
      <c r="AB1151" s="1">
        <v>2650854.86</v>
      </c>
      <c r="AC1151" s="1">
        <v>3166</v>
      </c>
      <c r="AD1151" s="1">
        <v>197012</v>
      </c>
      <c r="AE1151" s="1">
        <v>1.6</v>
      </c>
      <c r="AF1151" s="1">
        <v>43.93</v>
      </c>
      <c r="AG1151" s="1">
        <v>1.3908237999999999</v>
      </c>
      <c r="AH1151" s="1">
        <v>2.2400000000000002</v>
      </c>
      <c r="AI1151" s="1" t="s">
        <v>4455</v>
      </c>
      <c r="AJ1151" s="1" t="s">
        <v>3542</v>
      </c>
    </row>
    <row r="1152" spans="1:36" x14ac:dyDescent="0.25">
      <c r="A1152" s="2" t="s">
        <v>1146</v>
      </c>
      <c r="B1152" s="3" t="s">
        <v>5965</v>
      </c>
      <c r="C1152" s="3">
        <v>0.28999999999999998</v>
      </c>
      <c r="D1152" s="3">
        <v>0.43</v>
      </c>
      <c r="E1152" s="3">
        <v>0</v>
      </c>
      <c r="F1152" s="1">
        <f>IF(INDEX(董監!D:D,H1152)=0,INDEX(董監!C:C,H1152),INDEX(董監!D:D,H1152))</f>
        <v>13.95</v>
      </c>
      <c r="G1152" s="1">
        <f t="shared" si="68"/>
        <v>85.33</v>
      </c>
      <c r="H1152" s="1">
        <f>MATCH(持股比率!A1152,董監!A:A,0)</f>
        <v>1152</v>
      </c>
      <c r="I1152" s="3">
        <v>1438000</v>
      </c>
      <c r="J1152" s="3">
        <v>108</v>
      </c>
      <c r="K1152" s="28">
        <f t="shared" si="69"/>
        <v>122705</v>
      </c>
      <c r="L1152" s="27">
        <f t="shared" si="70"/>
        <v>0.1</v>
      </c>
      <c r="M1152" s="3">
        <v>10.09</v>
      </c>
      <c r="N1152" s="29">
        <f t="shared" si="71"/>
        <v>1.0897200000000001E-2</v>
      </c>
      <c r="O1152" s="3">
        <v>-5.45</v>
      </c>
      <c r="P1152" s="3" t="str">
        <f ca="1">IF(COUNTIF(股期對照!A:A,持股比率!B1152)=2,B1152&amp;"-m",IF(COUNTIF(股期對照!A:A,持股比率!B1152)=1,B1152&amp;"-F",B1152))</f>
        <v>振發</v>
      </c>
      <c r="Q1152" s="3" t="s">
        <v>4761</v>
      </c>
      <c r="T1152" s="1" t="s">
        <v>1146</v>
      </c>
      <c r="U1152" s="1" t="s">
        <v>2908</v>
      </c>
      <c r="V1152" s="1">
        <v>0.28999999999999998</v>
      </c>
      <c r="W1152" s="1">
        <v>0.43</v>
      </c>
      <c r="X1152" s="1">
        <v>0</v>
      </c>
      <c r="Y1152" s="1">
        <v>13.95</v>
      </c>
      <c r="Z1152" s="1">
        <v>85.33</v>
      </c>
      <c r="AA1152" s="1">
        <v>1152</v>
      </c>
      <c r="AB1152" s="1">
        <v>1438000</v>
      </c>
      <c r="AC1152" s="1">
        <v>108</v>
      </c>
      <c r="AD1152" s="1">
        <v>122705</v>
      </c>
      <c r="AE1152" s="1">
        <v>0.1</v>
      </c>
      <c r="AF1152" s="1">
        <v>10.09</v>
      </c>
      <c r="AG1152" s="1">
        <v>1.0897200000000001E-2</v>
      </c>
      <c r="AH1152" s="1">
        <v>-5.45</v>
      </c>
      <c r="AI1152" s="1" t="s">
        <v>2908</v>
      </c>
      <c r="AJ1152" s="1" t="s">
        <v>3556</v>
      </c>
    </row>
    <row r="1153" spans="1:36" x14ac:dyDescent="0.25">
      <c r="A1153" s="2" t="s">
        <v>1147</v>
      </c>
      <c r="B1153" s="3" t="s">
        <v>5966</v>
      </c>
      <c r="C1153" s="3">
        <v>0.04</v>
      </c>
      <c r="D1153" s="3">
        <v>0</v>
      </c>
      <c r="E1153" s="3">
        <v>0.01</v>
      </c>
      <c r="F1153" s="1">
        <f>IF(INDEX(董監!D:D,H1153)=0,INDEX(董監!C:C,H1153),INDEX(董監!D:D,H1153))</f>
        <v>27.57</v>
      </c>
      <c r="G1153" s="1">
        <f t="shared" si="68"/>
        <v>72.38</v>
      </c>
      <c r="H1153" s="1">
        <f>MATCH(持股比率!A1153,董監!A:A,0)</f>
        <v>1153</v>
      </c>
      <c r="I1153" s="3">
        <v>206878.04</v>
      </c>
      <c r="J1153" s="3">
        <v>1</v>
      </c>
      <c r="K1153" s="28">
        <f t="shared" si="69"/>
        <v>14974</v>
      </c>
      <c r="L1153" s="27">
        <f t="shared" si="70"/>
        <v>0</v>
      </c>
      <c r="M1153" s="3">
        <v>20.52</v>
      </c>
      <c r="N1153" s="29">
        <f t="shared" si="71"/>
        <v>2.052E-4</v>
      </c>
      <c r="O1153" s="3">
        <v>1.64</v>
      </c>
      <c r="P1153" s="3" t="str">
        <f ca="1">IF(COUNTIF(股期對照!A:A,持股比率!B1153)=2,B1153&amp;"-m",IF(COUNTIF(股期對照!A:A,持股比率!B1153)=1,B1153&amp;"-F",B1153))</f>
        <v>達威</v>
      </c>
      <c r="Q1153" s="3" t="s">
        <v>4785</v>
      </c>
      <c r="T1153" s="1" t="s">
        <v>1147</v>
      </c>
      <c r="U1153" s="1" t="s">
        <v>2909</v>
      </c>
      <c r="V1153" s="1">
        <v>0.04</v>
      </c>
      <c r="W1153" s="1">
        <v>0</v>
      </c>
      <c r="X1153" s="1">
        <v>0.01</v>
      </c>
      <c r="Y1153" s="1">
        <v>27.57</v>
      </c>
      <c r="Z1153" s="1">
        <v>72.38</v>
      </c>
      <c r="AA1153" s="1">
        <v>1153</v>
      </c>
      <c r="AB1153" s="1">
        <v>206878.04</v>
      </c>
      <c r="AC1153" s="1">
        <v>1</v>
      </c>
      <c r="AD1153" s="1">
        <v>14974</v>
      </c>
      <c r="AE1153" s="1">
        <v>0</v>
      </c>
      <c r="AF1153" s="1">
        <v>20.52</v>
      </c>
      <c r="AG1153" s="1">
        <v>2.052E-4</v>
      </c>
      <c r="AH1153" s="1">
        <v>1.64</v>
      </c>
      <c r="AI1153" s="1" t="s">
        <v>2909</v>
      </c>
      <c r="AJ1153" s="1" t="s">
        <v>3579</v>
      </c>
    </row>
    <row r="1154" spans="1:36" x14ac:dyDescent="0.25">
      <c r="A1154" s="2" t="s">
        <v>1148</v>
      </c>
      <c r="B1154" s="3" t="s">
        <v>5967</v>
      </c>
      <c r="C1154" s="3">
        <v>26.38</v>
      </c>
      <c r="D1154" s="3">
        <v>0.38</v>
      </c>
      <c r="E1154" s="3">
        <v>0.56999999999999995</v>
      </c>
      <c r="F1154" s="1">
        <f>IF(INDEX(董監!D:D,H1154)=0,INDEX(董監!C:C,H1154),INDEX(董監!D:D,H1154))</f>
        <v>10.53</v>
      </c>
      <c r="G1154" s="1">
        <f t="shared" si="68"/>
        <v>62.14</v>
      </c>
      <c r="H1154" s="1">
        <f>MATCH(持股比率!A1154,董監!A:A,0)</f>
        <v>1154</v>
      </c>
      <c r="I1154" s="3">
        <v>1816995.67</v>
      </c>
      <c r="J1154" s="3">
        <v>-1822</v>
      </c>
      <c r="K1154" s="28">
        <f t="shared" si="69"/>
        <v>112908</v>
      </c>
      <c r="L1154" s="27">
        <f t="shared" si="70"/>
        <v>-1.6</v>
      </c>
      <c r="M1154" s="3">
        <v>127.69</v>
      </c>
      <c r="N1154" s="29">
        <f t="shared" si="71"/>
        <v>-2.3265118</v>
      </c>
      <c r="O1154" s="3">
        <v>1.55</v>
      </c>
      <c r="P1154" s="3" t="str">
        <f ca="1">IF(COUNTIF(股期對照!A:A,持股比率!B1154)=2,B1154&amp;"-m",IF(COUNTIF(股期對照!A:A,持股比率!B1154)=1,B1154&amp;"-F",B1154))</f>
        <v>崇越</v>
      </c>
      <c r="Q1154" s="3" t="s">
        <v>4779</v>
      </c>
      <c r="T1154" s="1" t="s">
        <v>1148</v>
      </c>
      <c r="U1154" s="1" t="s">
        <v>2910</v>
      </c>
      <c r="V1154" s="1">
        <v>26.38</v>
      </c>
      <c r="W1154" s="1">
        <v>0.38</v>
      </c>
      <c r="X1154" s="1">
        <v>0.56999999999999995</v>
      </c>
      <c r="Y1154" s="1">
        <v>10.53</v>
      </c>
      <c r="Z1154" s="1">
        <v>62.14</v>
      </c>
      <c r="AA1154" s="1">
        <v>1154</v>
      </c>
      <c r="AB1154" s="1">
        <v>1816995.67</v>
      </c>
      <c r="AC1154" s="1">
        <v>-1822</v>
      </c>
      <c r="AD1154" s="1">
        <v>112908</v>
      </c>
      <c r="AE1154" s="1">
        <v>-1.6</v>
      </c>
      <c r="AF1154" s="1">
        <v>127.69</v>
      </c>
      <c r="AG1154" s="1">
        <v>-2.3265118</v>
      </c>
      <c r="AH1154" s="1">
        <v>1.55</v>
      </c>
      <c r="AI1154" s="1" t="s">
        <v>2910</v>
      </c>
      <c r="AJ1154" s="1" t="s">
        <v>3528</v>
      </c>
    </row>
    <row r="1155" spans="1:36" x14ac:dyDescent="0.25">
      <c r="A1155" s="2" t="s">
        <v>1149</v>
      </c>
      <c r="B1155" s="3" t="s">
        <v>5968</v>
      </c>
      <c r="C1155" s="3">
        <v>0.77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78.66</v>
      </c>
      <c r="H1155" s="1">
        <f>MATCH(持股比率!A1155,董監!A:A,0)</f>
        <v>1155</v>
      </c>
      <c r="I1155" s="3">
        <v>1125365.6499999999</v>
      </c>
      <c r="J1155" s="3">
        <v>117</v>
      </c>
      <c r="K1155" s="28">
        <f t="shared" si="69"/>
        <v>88521</v>
      </c>
      <c r="L1155" s="27">
        <f t="shared" si="70"/>
        <v>0.1</v>
      </c>
      <c r="M1155" s="3">
        <v>12.17</v>
      </c>
      <c r="N1155" s="29">
        <f t="shared" si="71"/>
        <v>1.4238900000000001E-2</v>
      </c>
      <c r="O1155" s="3">
        <v>-8.06</v>
      </c>
      <c r="P1155" s="3" t="str">
        <f ca="1">IF(COUNTIF(股期對照!A:A,持股比率!B1155)=2,B1155&amp;"-m",IF(COUNTIF(股期對照!A:A,持股比率!B1155)=1,B1155&amp;"-F",B1155))</f>
        <v>東友</v>
      </c>
      <c r="Q1155" s="3" t="s">
        <v>4784</v>
      </c>
      <c r="T1155" s="1" t="s">
        <v>1149</v>
      </c>
      <c r="U1155" s="1" t="s">
        <v>2911</v>
      </c>
      <c r="V1155" s="1">
        <v>0.77</v>
      </c>
      <c r="W1155" s="1">
        <v>0</v>
      </c>
      <c r="X1155" s="1">
        <v>0</v>
      </c>
      <c r="Y1155" s="1">
        <v>20.57</v>
      </c>
      <c r="Z1155" s="1">
        <v>78.66</v>
      </c>
      <c r="AA1155" s="1">
        <v>1155</v>
      </c>
      <c r="AB1155" s="1">
        <v>1125365.6499999999</v>
      </c>
      <c r="AC1155" s="1">
        <v>117</v>
      </c>
      <c r="AD1155" s="1">
        <v>88521</v>
      </c>
      <c r="AE1155" s="1">
        <v>0.1</v>
      </c>
      <c r="AF1155" s="1">
        <v>12.17</v>
      </c>
      <c r="AG1155" s="1">
        <v>1.4238900000000001E-2</v>
      </c>
      <c r="AH1155" s="1">
        <v>-8.06</v>
      </c>
      <c r="AI1155" s="1" t="s">
        <v>2911</v>
      </c>
      <c r="AJ1155" s="1" t="s">
        <v>3558</v>
      </c>
    </row>
    <row r="1156" spans="1:36" x14ac:dyDescent="0.25">
      <c r="A1156" s="2" t="s">
        <v>1150</v>
      </c>
      <c r="B1156" s="3" t="s">
        <v>5969</v>
      </c>
      <c r="C1156" s="3">
        <v>4.0599999999999996</v>
      </c>
      <c r="D1156" s="3">
        <v>3.31</v>
      </c>
      <c r="E1156" s="3">
        <v>0.15</v>
      </c>
      <c r="F1156" s="1">
        <f>IF(INDEX(董監!D:D,H1156)=0,INDEX(董監!C:C,H1156),INDEX(董監!D:D,H1156))</f>
        <v>13.84</v>
      </c>
      <c r="G1156" s="1">
        <f t="shared" si="68"/>
        <v>78.64</v>
      </c>
      <c r="H1156" s="1">
        <f>MATCH(持股比率!A1156,董監!A:A,0)</f>
        <v>1156</v>
      </c>
      <c r="I1156" s="3">
        <v>859757.52</v>
      </c>
      <c r="J1156" s="3">
        <v>380</v>
      </c>
      <c r="K1156" s="28">
        <f t="shared" si="69"/>
        <v>67611</v>
      </c>
      <c r="L1156" s="27">
        <f t="shared" si="70"/>
        <v>0.6</v>
      </c>
      <c r="M1156" s="3">
        <v>54.58</v>
      </c>
      <c r="N1156" s="29">
        <f t="shared" si="71"/>
        <v>0.20740399999999998</v>
      </c>
      <c r="O1156" s="3">
        <v>-8.94</v>
      </c>
      <c r="P1156" s="3" t="str">
        <f ca="1">IF(COUNTIF(股期對照!A:A,持股比率!B1156)=2,B1156&amp;"-m",IF(COUNTIF(股期對照!A:A,持股比率!B1156)=1,B1156&amp;"-F",B1156))</f>
        <v>高技</v>
      </c>
      <c r="Q1156" s="3" t="s">
        <v>4752</v>
      </c>
      <c r="T1156" s="1" t="s">
        <v>1150</v>
      </c>
      <c r="U1156" s="1" t="s">
        <v>2912</v>
      </c>
      <c r="V1156" s="1">
        <v>4.0599999999999996</v>
      </c>
      <c r="W1156" s="1">
        <v>3.31</v>
      </c>
      <c r="X1156" s="1">
        <v>0.15</v>
      </c>
      <c r="Y1156" s="1">
        <v>13.84</v>
      </c>
      <c r="Z1156" s="1">
        <v>78.64</v>
      </c>
      <c r="AA1156" s="1">
        <v>1156</v>
      </c>
      <c r="AB1156" s="1">
        <v>859757.52</v>
      </c>
      <c r="AC1156" s="1">
        <v>380</v>
      </c>
      <c r="AD1156" s="1">
        <v>67611</v>
      </c>
      <c r="AE1156" s="1">
        <v>0.6</v>
      </c>
      <c r="AF1156" s="1">
        <v>54.58</v>
      </c>
      <c r="AG1156" s="1">
        <v>0.20740399999999998</v>
      </c>
      <c r="AH1156" s="1">
        <v>-8.94</v>
      </c>
      <c r="AI1156" s="1" t="s">
        <v>2912</v>
      </c>
      <c r="AJ1156" s="1" t="s">
        <v>3545</v>
      </c>
    </row>
    <row r="1157" spans="1:36" x14ac:dyDescent="0.25">
      <c r="A1157" s="2" t="s">
        <v>1151</v>
      </c>
      <c r="B1157" s="3" t="s">
        <v>5970</v>
      </c>
      <c r="C1157" s="3">
        <v>4.29</v>
      </c>
      <c r="D1157" s="3">
        <v>0.37</v>
      </c>
      <c r="E1157" s="3">
        <v>0.3</v>
      </c>
      <c r="F1157" s="1">
        <f>IF(INDEX(董監!D:D,H1157)=0,INDEX(董監!C:C,H1157),INDEX(董監!D:D,H1157))</f>
        <v>24.49</v>
      </c>
      <c r="G1157" s="1">
        <f t="shared" si="68"/>
        <v>70.55</v>
      </c>
      <c r="H1157" s="1">
        <f>MATCH(持股比率!A1157,董監!A:A,0)</f>
        <v>1157</v>
      </c>
      <c r="I1157" s="3">
        <v>1651361.44</v>
      </c>
      <c r="J1157" s="3">
        <v>2148</v>
      </c>
      <c r="K1157" s="28">
        <f t="shared" si="69"/>
        <v>116504</v>
      </c>
      <c r="L1157" s="27">
        <f t="shared" si="70"/>
        <v>1.8</v>
      </c>
      <c r="M1157" s="3">
        <v>33.869999999999997</v>
      </c>
      <c r="N1157" s="29">
        <f t="shared" si="71"/>
        <v>0.72752759999999994</v>
      </c>
      <c r="O1157" s="3">
        <v>5.39</v>
      </c>
      <c r="P1157" s="3" t="str">
        <f ca="1">IF(COUNTIF(股期對照!A:A,持股比率!B1157)=2,B1157&amp;"-m",IF(COUNTIF(股期對照!A:A,持股比率!B1157)=1,B1157&amp;"-F",B1157))</f>
        <v>均豪</v>
      </c>
      <c r="Q1157" s="3" t="s">
        <v>6695</v>
      </c>
      <c r="T1157" s="1" t="s">
        <v>1151</v>
      </c>
      <c r="U1157" s="1" t="s">
        <v>2913</v>
      </c>
      <c r="V1157" s="1">
        <v>4.29</v>
      </c>
      <c r="W1157" s="1">
        <v>0.37</v>
      </c>
      <c r="X1157" s="1">
        <v>0.3</v>
      </c>
      <c r="Y1157" s="1">
        <v>24.49</v>
      </c>
      <c r="Z1157" s="1">
        <v>70.55</v>
      </c>
      <c r="AA1157" s="1">
        <v>1157</v>
      </c>
      <c r="AB1157" s="1">
        <v>1651361.44</v>
      </c>
      <c r="AC1157" s="1">
        <v>2148</v>
      </c>
      <c r="AD1157" s="1">
        <v>116504</v>
      </c>
      <c r="AE1157" s="1">
        <v>1.8</v>
      </c>
      <c r="AF1157" s="1">
        <v>33.869999999999997</v>
      </c>
      <c r="AG1157" s="1">
        <v>0.72752759999999994</v>
      </c>
      <c r="AH1157" s="1">
        <v>5.39</v>
      </c>
      <c r="AI1157" s="1" t="s">
        <v>2913</v>
      </c>
      <c r="AJ1157" s="1" t="s">
        <v>3553</v>
      </c>
    </row>
    <row r="1158" spans="1:36" x14ac:dyDescent="0.25">
      <c r="A1158" s="2" t="s">
        <v>1152</v>
      </c>
      <c r="B1158" s="3" t="s">
        <v>5971</v>
      </c>
      <c r="C1158" s="3">
        <v>0.04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22.519999999999996</v>
      </c>
      <c r="H1158" s="1">
        <f>MATCH(持股比率!A1158,董監!A:A,0)</f>
        <v>1158</v>
      </c>
      <c r="I1158" s="3">
        <v>1223922.5</v>
      </c>
      <c r="J1158" s="3">
        <v>45</v>
      </c>
      <c r="K1158" s="28">
        <f t="shared" si="69"/>
        <v>27563</v>
      </c>
      <c r="L1158" s="27">
        <f t="shared" si="70"/>
        <v>0.2</v>
      </c>
      <c r="M1158" s="3">
        <v>18.899999999999999</v>
      </c>
      <c r="N1158" s="29">
        <f t="shared" si="71"/>
        <v>8.5049999999999987E-3</v>
      </c>
      <c r="O1158" s="3">
        <v>-13.19</v>
      </c>
      <c r="P1158" s="3" t="str">
        <f ca="1">IF(COUNTIF(股期對照!A:A,持股比率!B1158)=2,B1158&amp;"-m",IF(COUNTIF(股期對照!A:A,持股比率!B1158)=1,B1158&amp;"-F",B1158))</f>
        <v>南良</v>
      </c>
      <c r="Q1158" s="3" t="s">
        <v>6734</v>
      </c>
      <c r="T1158" s="1" t="s">
        <v>1152</v>
      </c>
      <c r="U1158" s="1" t="s">
        <v>2914</v>
      </c>
      <c r="V1158" s="1">
        <v>0.04</v>
      </c>
      <c r="W1158" s="1">
        <v>2.35</v>
      </c>
      <c r="X1158" s="1">
        <v>0.17</v>
      </c>
      <c r="Y1158" s="1">
        <v>74.92</v>
      </c>
      <c r="Z1158" s="1">
        <v>22.519999999999996</v>
      </c>
      <c r="AA1158" s="1">
        <v>1158</v>
      </c>
      <c r="AB1158" s="1">
        <v>1223922.5</v>
      </c>
      <c r="AC1158" s="1">
        <v>45</v>
      </c>
      <c r="AD1158" s="1">
        <v>27563</v>
      </c>
      <c r="AE1158" s="1">
        <v>0.2</v>
      </c>
      <c r="AF1158" s="1">
        <v>18.899999999999999</v>
      </c>
      <c r="AG1158" s="1">
        <v>8.5049999999999987E-3</v>
      </c>
      <c r="AH1158" s="1">
        <v>-13.19</v>
      </c>
      <c r="AI1158" s="1" t="s">
        <v>2914</v>
      </c>
      <c r="AJ1158" s="1" t="s">
        <v>3516</v>
      </c>
    </row>
    <row r="1159" spans="1:36" x14ac:dyDescent="0.25">
      <c r="A1159" s="2" t="s">
        <v>1153</v>
      </c>
      <c r="B1159" s="3" t="s">
        <v>5972</v>
      </c>
      <c r="C1159" s="3">
        <v>11.83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63.5</v>
      </c>
      <c r="H1159" s="1">
        <f>MATCH(持股比率!A1159,董監!A:A,0)</f>
        <v>1159</v>
      </c>
      <c r="I1159" s="3">
        <v>1487636.69</v>
      </c>
      <c r="J1159" s="3">
        <v>2008</v>
      </c>
      <c r="K1159" s="28">
        <f t="shared" ref="K1159:K1222" si="73">ROUND((I1159/10)*(G1159/100),0)</f>
        <v>94465</v>
      </c>
      <c r="L1159" s="27">
        <f t="shared" ref="L1159:L1222" si="74">ROUND(J1159/K1159*100,1)</f>
        <v>2.1</v>
      </c>
      <c r="M1159" s="3">
        <v>23.08</v>
      </c>
      <c r="N1159" s="29">
        <f t="shared" ref="N1159:N1222" si="75">M1159*J1159/100000</f>
        <v>0.46344639999999998</v>
      </c>
      <c r="O1159" s="3">
        <v>0</v>
      </c>
      <c r="P1159" s="3" t="str">
        <f ca="1">IF(COUNTIF(股期對照!A:A,持股比率!B1159)=2,B1159&amp;"-m",IF(COUNTIF(股期對照!A:A,持股比率!B1159)=1,B1159&amp;"-F",B1159))</f>
        <v>佶優</v>
      </c>
      <c r="Q1159" s="3" t="s">
        <v>6624</v>
      </c>
      <c r="T1159" s="1" t="s">
        <v>1153</v>
      </c>
      <c r="U1159" s="1" t="s">
        <v>2915</v>
      </c>
      <c r="V1159" s="1">
        <v>11.83</v>
      </c>
      <c r="W1159" s="1">
        <v>0</v>
      </c>
      <c r="X1159" s="1">
        <v>0.74</v>
      </c>
      <c r="Y1159" s="1">
        <v>23.93</v>
      </c>
      <c r="Z1159" s="1">
        <v>63.5</v>
      </c>
      <c r="AA1159" s="1">
        <v>1159</v>
      </c>
      <c r="AB1159" s="1">
        <v>1487636.69</v>
      </c>
      <c r="AC1159" s="1">
        <v>2008</v>
      </c>
      <c r="AD1159" s="1">
        <v>94465</v>
      </c>
      <c r="AE1159" s="1">
        <v>2.1</v>
      </c>
      <c r="AF1159" s="1">
        <v>23.08</v>
      </c>
      <c r="AG1159" s="1">
        <v>0.46344639999999998</v>
      </c>
      <c r="AH1159" s="1">
        <v>0</v>
      </c>
      <c r="AI1159" s="1" t="s">
        <v>2915</v>
      </c>
      <c r="AJ1159" s="1" t="s">
        <v>3530</v>
      </c>
    </row>
    <row r="1160" spans="1:36" x14ac:dyDescent="0.25">
      <c r="A1160" s="2" t="s">
        <v>1154</v>
      </c>
      <c r="B1160" s="3" t="s">
        <v>5973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3">
        <v>1</v>
      </c>
      <c r="K1160" s="28">
        <f t="shared" si="73"/>
        <v>50993</v>
      </c>
      <c r="L1160" s="27">
        <f t="shared" si="74"/>
        <v>0</v>
      </c>
      <c r="M1160" s="3">
        <v>22.95</v>
      </c>
      <c r="N1160" s="29">
        <f t="shared" si="75"/>
        <v>2.2949999999999999E-4</v>
      </c>
      <c r="O1160" s="3">
        <v>4.17</v>
      </c>
      <c r="P1160" s="3" t="str">
        <f ca="1">IF(COUNTIF(股期對照!A:A,持股比率!B1160)=2,B1160&amp;"-m",IF(COUNTIF(股期對照!A:A,持股比率!B1160)=1,B1160&amp;"-F",B1160))</f>
        <v>昇益</v>
      </c>
      <c r="Q1160" s="3" t="s">
        <v>4774</v>
      </c>
      <c r="T1160" s="1" t="s">
        <v>1154</v>
      </c>
      <c r="U1160" s="1" t="s">
        <v>2916</v>
      </c>
      <c r="V1160" s="1">
        <v>21.07</v>
      </c>
      <c r="W1160" s="1">
        <v>0.14000000000000001</v>
      </c>
      <c r="X1160" s="1">
        <v>0</v>
      </c>
      <c r="Y1160" s="1">
        <v>0.94</v>
      </c>
      <c r="Z1160" s="1">
        <v>77.849999999999994</v>
      </c>
      <c r="AA1160" s="1">
        <v>1160</v>
      </c>
      <c r="AB1160" s="1">
        <v>655018.13</v>
      </c>
      <c r="AC1160" s="1">
        <v>1</v>
      </c>
      <c r="AD1160" s="1">
        <v>50993</v>
      </c>
      <c r="AE1160" s="1">
        <v>0</v>
      </c>
      <c r="AF1160" s="1">
        <v>22.95</v>
      </c>
      <c r="AG1160" s="1">
        <v>2.2949999999999999E-4</v>
      </c>
      <c r="AH1160" s="1">
        <v>4.17</v>
      </c>
      <c r="AI1160" s="1" t="s">
        <v>2916</v>
      </c>
      <c r="AJ1160" s="1" t="s">
        <v>3519</v>
      </c>
    </row>
    <row r="1161" spans="1:36" x14ac:dyDescent="0.25">
      <c r="A1161" s="2" t="s">
        <v>1155</v>
      </c>
      <c r="B1161" s="3" t="s">
        <v>5974</v>
      </c>
      <c r="C1161" s="3">
        <v>38.61</v>
      </c>
      <c r="D1161" s="3">
        <v>3.08</v>
      </c>
      <c r="E1161" s="3">
        <v>0.76</v>
      </c>
      <c r="F1161" s="1">
        <f>IF(INDEX(董監!D:D,H1161)=0,INDEX(董監!C:C,H1161),INDEX(董監!D:D,H1161))</f>
        <v>35.46</v>
      </c>
      <c r="G1161" s="1">
        <f t="shared" si="72"/>
        <v>22.090000000000003</v>
      </c>
      <c r="H1161" s="1">
        <f>MATCH(持股比率!A1161,董監!A:A,0)</f>
        <v>1161</v>
      </c>
      <c r="I1161" s="3">
        <v>1693445</v>
      </c>
      <c r="J1161" s="3">
        <v>1222</v>
      </c>
      <c r="K1161" s="28">
        <f t="shared" si="73"/>
        <v>37408</v>
      </c>
      <c r="L1161" s="27">
        <f t="shared" si="74"/>
        <v>3.3</v>
      </c>
      <c r="M1161" s="3">
        <v>61.17</v>
      </c>
      <c r="N1161" s="29">
        <f t="shared" si="75"/>
        <v>0.74749740000000009</v>
      </c>
      <c r="O1161" s="3">
        <v>13.33</v>
      </c>
      <c r="P1161" s="3" t="str">
        <f ca="1">IF(COUNTIF(股期對照!A:A,持股比率!B1161)=2,B1161&amp;"-m",IF(COUNTIF(股期對照!A:A,持股比率!B1161)=1,B1161&amp;"-F",B1161))</f>
        <v>宣德-F</v>
      </c>
      <c r="Q1161" s="3" t="s">
        <v>6632</v>
      </c>
      <c r="T1161" s="1" t="s">
        <v>1155</v>
      </c>
      <c r="U1161" s="1" t="s">
        <v>2917</v>
      </c>
      <c r="V1161" s="1">
        <v>38.61</v>
      </c>
      <c r="W1161" s="1">
        <v>3.08</v>
      </c>
      <c r="X1161" s="1">
        <v>0.76</v>
      </c>
      <c r="Y1161" s="1">
        <v>35.46</v>
      </c>
      <c r="Z1161" s="1">
        <v>22.090000000000003</v>
      </c>
      <c r="AA1161" s="1">
        <v>1161</v>
      </c>
      <c r="AB1161" s="1">
        <v>1693445</v>
      </c>
      <c r="AC1161" s="1">
        <v>1222</v>
      </c>
      <c r="AD1161" s="1">
        <v>37408</v>
      </c>
      <c r="AE1161" s="1">
        <v>3.3</v>
      </c>
      <c r="AF1161" s="1">
        <v>61.17</v>
      </c>
      <c r="AG1161" s="1">
        <v>0.74749740000000009</v>
      </c>
      <c r="AH1161" s="1">
        <v>13.33</v>
      </c>
      <c r="AI1161" s="1" t="s">
        <v>4456</v>
      </c>
      <c r="AJ1161" s="1" t="s">
        <v>3529</v>
      </c>
    </row>
    <row r="1162" spans="1:36" x14ac:dyDescent="0.25">
      <c r="A1162" s="2" t="s">
        <v>1156</v>
      </c>
      <c r="B1162" s="3" t="s">
        <v>4909</v>
      </c>
      <c r="C1162" s="3">
        <v>0.35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74.98</v>
      </c>
      <c r="H1162" s="1">
        <f>MATCH(持股比率!A1162,董監!A:A,0)</f>
        <v>1162</v>
      </c>
      <c r="I1162" s="3">
        <v>612272.30000000005</v>
      </c>
      <c r="J1162" s="3">
        <v>158</v>
      </c>
      <c r="K1162" s="28">
        <f t="shared" si="73"/>
        <v>45908</v>
      </c>
      <c r="L1162" s="27">
        <f t="shared" si="74"/>
        <v>0.3</v>
      </c>
      <c r="M1162" s="3">
        <v>12.26</v>
      </c>
      <c r="N1162" s="29">
        <f t="shared" si="75"/>
        <v>1.9370800000000001E-2</v>
      </c>
      <c r="O1162" s="3">
        <v>-1.22</v>
      </c>
      <c r="P1162" s="3" t="str">
        <f ca="1">IF(COUNTIF(股期對照!A:A,持股比率!B1162)=2,B1162&amp;"-m",IF(COUNTIF(股期對照!A:A,持股比率!B1162)=1,B1162&amp;"-F",B1162))</f>
        <v>同協</v>
      </c>
      <c r="Q1162" s="3" t="s">
        <v>4771</v>
      </c>
      <c r="T1162" s="1" t="s">
        <v>1156</v>
      </c>
      <c r="U1162" s="1" t="s">
        <v>2918</v>
      </c>
      <c r="V1162" s="1">
        <v>0.35</v>
      </c>
      <c r="W1162" s="1">
        <v>9.5399999999999991</v>
      </c>
      <c r="X1162" s="1">
        <v>0</v>
      </c>
      <c r="Y1162" s="1">
        <v>15.13</v>
      </c>
      <c r="Z1162" s="1">
        <v>74.98</v>
      </c>
      <c r="AA1162" s="1">
        <v>1162</v>
      </c>
      <c r="AB1162" s="1">
        <v>612272.30000000005</v>
      </c>
      <c r="AC1162" s="1">
        <v>158</v>
      </c>
      <c r="AD1162" s="1">
        <v>45908</v>
      </c>
      <c r="AE1162" s="1">
        <v>0.3</v>
      </c>
      <c r="AF1162" s="1">
        <v>12.26</v>
      </c>
      <c r="AG1162" s="1">
        <v>1.9370800000000001E-2</v>
      </c>
      <c r="AH1162" s="1">
        <v>-1.22</v>
      </c>
      <c r="AI1162" s="1" t="s">
        <v>2918</v>
      </c>
      <c r="AJ1162" s="1" t="s">
        <v>3529</v>
      </c>
    </row>
    <row r="1163" spans="1:36" x14ac:dyDescent="0.25">
      <c r="A1163" s="2" t="s">
        <v>1157</v>
      </c>
      <c r="B1163" s="3" t="s">
        <v>4702</v>
      </c>
      <c r="C1163" s="3">
        <v>0.53</v>
      </c>
      <c r="D1163" s="3">
        <v>0</v>
      </c>
      <c r="E1163" s="3">
        <v>0.03</v>
      </c>
      <c r="F1163" s="1">
        <f>IF(INDEX(董監!D:D,H1163)=0,INDEX(董監!C:C,H1163),INDEX(董監!D:D,H1163))</f>
        <v>33.1</v>
      </c>
      <c r="G1163" s="1">
        <f t="shared" si="72"/>
        <v>66.34</v>
      </c>
      <c r="H1163" s="1">
        <f>MATCH(持股比率!A1163,董監!A:A,0)</f>
        <v>1163</v>
      </c>
      <c r="I1163" s="3">
        <v>710714.9</v>
      </c>
      <c r="J1163" s="3">
        <v>156</v>
      </c>
      <c r="K1163" s="28">
        <f t="shared" si="73"/>
        <v>47149</v>
      </c>
      <c r="L1163" s="27">
        <f t="shared" si="74"/>
        <v>0.3</v>
      </c>
      <c r="M1163" s="3">
        <v>19.46</v>
      </c>
      <c r="N1163" s="29">
        <f t="shared" si="75"/>
        <v>3.0357600000000002E-2</v>
      </c>
      <c r="O1163" s="3">
        <v>-3.11</v>
      </c>
      <c r="P1163" s="3" t="str">
        <f ca="1">IF(COUNTIF(股期對照!A:A,持股比率!B1163)=2,B1163&amp;"-m",IF(COUNTIF(股期對照!A:A,持股比率!B1163)=1,B1163&amp;"-F",B1163))</f>
        <v>霖宏</v>
      </c>
      <c r="Q1163" s="3" t="s">
        <v>4752</v>
      </c>
      <c r="T1163" s="1" t="s">
        <v>1157</v>
      </c>
      <c r="U1163" s="1" t="s">
        <v>2919</v>
      </c>
      <c r="V1163" s="1">
        <v>0.53</v>
      </c>
      <c r="W1163" s="1">
        <v>0</v>
      </c>
      <c r="X1163" s="1">
        <v>0.03</v>
      </c>
      <c r="Y1163" s="1">
        <v>33.1</v>
      </c>
      <c r="Z1163" s="1">
        <v>66.34</v>
      </c>
      <c r="AA1163" s="1">
        <v>1163</v>
      </c>
      <c r="AB1163" s="1">
        <v>710714.9</v>
      </c>
      <c r="AC1163" s="1">
        <v>156</v>
      </c>
      <c r="AD1163" s="1">
        <v>47149</v>
      </c>
      <c r="AE1163" s="1">
        <v>0.3</v>
      </c>
      <c r="AF1163" s="1">
        <v>19.46</v>
      </c>
      <c r="AG1163" s="1">
        <v>3.0357600000000002E-2</v>
      </c>
      <c r="AH1163" s="1">
        <v>-3.11</v>
      </c>
      <c r="AI1163" s="1" t="s">
        <v>2919</v>
      </c>
      <c r="AJ1163" s="1" t="s">
        <v>3545</v>
      </c>
    </row>
    <row r="1164" spans="1:36" x14ac:dyDescent="0.25">
      <c r="A1164" s="2" t="s">
        <v>1158</v>
      </c>
      <c r="B1164" s="3" t="s">
        <v>5975</v>
      </c>
      <c r="C1164" s="3">
        <v>1.5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46.03</v>
      </c>
      <c r="H1164" s="1">
        <f>MATCH(持股比率!A1164,董監!A:A,0)</f>
        <v>1164</v>
      </c>
      <c r="I1164" s="3">
        <v>1640918.11</v>
      </c>
      <c r="J1164" s="3">
        <v>-626</v>
      </c>
      <c r="K1164" s="28">
        <f t="shared" si="73"/>
        <v>75531</v>
      </c>
      <c r="L1164" s="27">
        <f t="shared" si="74"/>
        <v>-0.8</v>
      </c>
      <c r="M1164" s="3">
        <v>16.95</v>
      </c>
      <c r="N1164" s="29">
        <f t="shared" si="75"/>
        <v>-0.10610699999999999</v>
      </c>
      <c r="O1164" s="3">
        <v>-7.03</v>
      </c>
      <c r="P1164" s="3" t="str">
        <f ca="1">IF(COUNTIF(股期對照!A:A,持股比率!B1164)=2,B1164&amp;"-m",IF(COUNTIF(股期對照!A:A,持股比率!B1164)=1,B1164&amp;"-F",B1164))</f>
        <v>富驊</v>
      </c>
      <c r="Q1164" s="3" t="s">
        <v>6663</v>
      </c>
      <c r="T1164" s="1" t="s">
        <v>1158</v>
      </c>
      <c r="U1164" s="1" t="s">
        <v>2920</v>
      </c>
      <c r="V1164" s="1">
        <v>1.5</v>
      </c>
      <c r="W1164" s="1">
        <v>0</v>
      </c>
      <c r="X1164" s="1">
        <v>0.01</v>
      </c>
      <c r="Y1164" s="1">
        <v>52.46</v>
      </c>
      <c r="Z1164" s="1">
        <v>46.03</v>
      </c>
      <c r="AA1164" s="1">
        <v>1164</v>
      </c>
      <c r="AB1164" s="1">
        <v>1640918.11</v>
      </c>
      <c r="AC1164" s="1">
        <v>-626</v>
      </c>
      <c r="AD1164" s="1">
        <v>75531</v>
      </c>
      <c r="AE1164" s="1">
        <v>-0.8</v>
      </c>
      <c r="AF1164" s="1">
        <v>16.95</v>
      </c>
      <c r="AG1164" s="1">
        <v>-0.10610699999999999</v>
      </c>
      <c r="AH1164" s="1">
        <v>-7.03</v>
      </c>
      <c r="AI1164" s="1" t="s">
        <v>2920</v>
      </c>
      <c r="AJ1164" s="1" t="s">
        <v>3556</v>
      </c>
    </row>
    <row r="1165" spans="1:36" x14ac:dyDescent="0.25">
      <c r="A1165" s="2" t="s">
        <v>1159</v>
      </c>
      <c r="B1165" s="3" t="s">
        <v>5976</v>
      </c>
      <c r="C1165" s="3">
        <v>0.03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81.849999999999994</v>
      </c>
      <c r="H1165" s="1">
        <f>MATCH(持股比率!A1165,董監!A:A,0)</f>
        <v>1165</v>
      </c>
      <c r="I1165" s="3">
        <v>278229.09000000003</v>
      </c>
      <c r="J1165" s="3">
        <v>-18</v>
      </c>
      <c r="K1165" s="28">
        <f t="shared" si="73"/>
        <v>22773</v>
      </c>
      <c r="L1165" s="27">
        <f t="shared" si="74"/>
        <v>-0.1</v>
      </c>
      <c r="M1165" s="3">
        <v>15.66</v>
      </c>
      <c r="N1165" s="29">
        <f t="shared" si="75"/>
        <v>-2.8187999999999998E-3</v>
      </c>
      <c r="O1165" s="3">
        <v>1.21</v>
      </c>
      <c r="P1165" s="3" t="str">
        <f ca="1">IF(COUNTIF(股期對照!A:A,持股比率!B1165)=2,B1165&amp;"-m",IF(COUNTIF(股期對照!A:A,持股比率!B1165)=1,B1165&amp;"-F",B1165))</f>
        <v>凱鈺</v>
      </c>
      <c r="Q1165" s="3" t="s">
        <v>4763</v>
      </c>
      <c r="T1165" s="1" t="s">
        <v>1159</v>
      </c>
      <c r="U1165" s="1" t="s">
        <v>2921</v>
      </c>
      <c r="V1165" s="1">
        <v>0.03</v>
      </c>
      <c r="W1165" s="1">
        <v>0</v>
      </c>
      <c r="X1165" s="1">
        <v>0</v>
      </c>
      <c r="Y1165" s="1">
        <v>18.12</v>
      </c>
      <c r="Z1165" s="1">
        <v>81.849999999999994</v>
      </c>
      <c r="AA1165" s="1">
        <v>1165</v>
      </c>
      <c r="AB1165" s="1">
        <v>278229.09000000003</v>
      </c>
      <c r="AC1165" s="1">
        <v>-18</v>
      </c>
      <c r="AD1165" s="1">
        <v>22773</v>
      </c>
      <c r="AE1165" s="1">
        <v>-0.1</v>
      </c>
      <c r="AF1165" s="1">
        <v>15.66</v>
      </c>
      <c r="AG1165" s="1">
        <v>-2.8187999999999998E-3</v>
      </c>
      <c r="AH1165" s="1">
        <v>1.21</v>
      </c>
      <c r="AI1165" s="1" t="s">
        <v>2921</v>
      </c>
      <c r="AJ1165" s="1" t="s">
        <v>3560</v>
      </c>
    </row>
    <row r="1166" spans="1:36" x14ac:dyDescent="0.25">
      <c r="A1166" s="2" t="s">
        <v>1160</v>
      </c>
      <c r="B1166" s="3" t="s">
        <v>5977</v>
      </c>
      <c r="C1166" s="3">
        <v>12.66</v>
      </c>
      <c r="D1166" s="3">
        <v>0.11</v>
      </c>
      <c r="E1166" s="3">
        <v>0.01</v>
      </c>
      <c r="F1166" s="1">
        <f>IF(INDEX(董監!D:D,H1166)=0,INDEX(董監!C:C,H1166),INDEX(董監!D:D,H1166))</f>
        <v>26.11</v>
      </c>
      <c r="G1166" s="1">
        <f t="shared" si="72"/>
        <v>61.11</v>
      </c>
      <c r="H1166" s="1">
        <f>MATCH(持股比率!A1166,董監!A:A,0)</f>
        <v>1166</v>
      </c>
      <c r="I1166" s="3">
        <v>5284413.5199999996</v>
      </c>
      <c r="J1166" s="3">
        <v>-5242</v>
      </c>
      <c r="K1166" s="28">
        <f t="shared" si="73"/>
        <v>322931</v>
      </c>
      <c r="L1166" s="27">
        <f t="shared" si="74"/>
        <v>-1.6</v>
      </c>
      <c r="M1166" s="3">
        <v>42.51</v>
      </c>
      <c r="N1166" s="29">
        <f t="shared" si="75"/>
        <v>-2.2283741999999997</v>
      </c>
      <c r="O1166" s="3">
        <v>2.9</v>
      </c>
      <c r="P1166" s="3" t="str">
        <f ca="1">IF(COUNTIF(股期對照!A:A,持股比率!B1166)=2,B1166&amp;"-m",IF(COUNTIF(股期對照!A:A,持股比率!B1166)=1,B1166&amp;"-F",B1166))</f>
        <v>瀚宇博</v>
      </c>
      <c r="Q1166" s="3" t="s">
        <v>4752</v>
      </c>
      <c r="T1166" s="1" t="s">
        <v>1160</v>
      </c>
      <c r="U1166" s="1" t="s">
        <v>2922</v>
      </c>
      <c r="V1166" s="1">
        <v>12.66</v>
      </c>
      <c r="W1166" s="1">
        <v>0.11</v>
      </c>
      <c r="X1166" s="1">
        <v>0.01</v>
      </c>
      <c r="Y1166" s="1">
        <v>26.11</v>
      </c>
      <c r="Z1166" s="1">
        <v>61.11</v>
      </c>
      <c r="AA1166" s="1">
        <v>1166</v>
      </c>
      <c r="AB1166" s="1">
        <v>5284413.5199999996</v>
      </c>
      <c r="AC1166" s="1">
        <v>-5242</v>
      </c>
      <c r="AD1166" s="1">
        <v>322931</v>
      </c>
      <c r="AE1166" s="1">
        <v>-1.6</v>
      </c>
      <c r="AF1166" s="1">
        <v>42.51</v>
      </c>
      <c r="AG1166" s="1">
        <v>-2.2283741999999997</v>
      </c>
      <c r="AH1166" s="1">
        <v>2.9</v>
      </c>
      <c r="AI1166" s="1" t="s">
        <v>2922</v>
      </c>
      <c r="AJ1166" s="1" t="s">
        <v>3545</v>
      </c>
    </row>
    <row r="1167" spans="1:36" x14ac:dyDescent="0.25">
      <c r="A1167" s="2" t="s">
        <v>1161</v>
      </c>
      <c r="B1167" s="3" t="s">
        <v>5978</v>
      </c>
      <c r="C1167" s="3">
        <v>18.13</v>
      </c>
      <c r="D1167" s="3">
        <v>1.93</v>
      </c>
      <c r="E1167" s="3">
        <v>0.54</v>
      </c>
      <c r="F1167" s="1">
        <f>IF(INDEX(董監!D:D,H1167)=0,INDEX(董監!C:C,H1167),INDEX(董監!D:D,H1167))</f>
        <v>11.41</v>
      </c>
      <c r="G1167" s="1">
        <f t="shared" si="72"/>
        <v>67.990000000000009</v>
      </c>
      <c r="H1167" s="1">
        <f>MATCH(持股比率!A1167,董監!A:A,0)</f>
        <v>1167</v>
      </c>
      <c r="I1167" s="3">
        <v>1678770.62</v>
      </c>
      <c r="J1167" s="3">
        <v>-340</v>
      </c>
      <c r="K1167" s="28">
        <f t="shared" si="73"/>
        <v>114140</v>
      </c>
      <c r="L1167" s="27">
        <f t="shared" si="74"/>
        <v>-0.3</v>
      </c>
      <c r="M1167" s="3">
        <v>89.26</v>
      </c>
      <c r="N1167" s="29">
        <f t="shared" si="75"/>
        <v>-0.30348400000000003</v>
      </c>
      <c r="O1167" s="3">
        <v>3.98</v>
      </c>
      <c r="P1167" s="3" t="str">
        <f ca="1">IF(COUNTIF(股期對照!A:A,持股比率!B1167)=2,B1167&amp;"-m",IF(COUNTIF(股期對照!A:A,持股比率!B1167)=1,B1167&amp;"-F",B1167))</f>
        <v>松翰</v>
      </c>
      <c r="Q1167" s="3" t="s">
        <v>6622</v>
      </c>
      <c r="T1167" s="1" t="s">
        <v>1161</v>
      </c>
      <c r="U1167" s="1" t="s">
        <v>2923</v>
      </c>
      <c r="V1167" s="1">
        <v>18.13</v>
      </c>
      <c r="W1167" s="1">
        <v>1.93</v>
      </c>
      <c r="X1167" s="1">
        <v>0.54</v>
      </c>
      <c r="Y1167" s="1">
        <v>11.41</v>
      </c>
      <c r="Z1167" s="1">
        <v>67.990000000000009</v>
      </c>
      <c r="AA1167" s="1">
        <v>1167</v>
      </c>
      <c r="AB1167" s="1">
        <v>1678770.62</v>
      </c>
      <c r="AC1167" s="1">
        <v>-340</v>
      </c>
      <c r="AD1167" s="1">
        <v>114140</v>
      </c>
      <c r="AE1167" s="1">
        <v>-0.3</v>
      </c>
      <c r="AF1167" s="1">
        <v>89.26</v>
      </c>
      <c r="AG1167" s="1">
        <v>-0.30348400000000003</v>
      </c>
      <c r="AH1167" s="1">
        <v>3.98</v>
      </c>
      <c r="AI1167" s="1" t="s">
        <v>2923</v>
      </c>
      <c r="AJ1167" s="1" t="s">
        <v>3560</v>
      </c>
    </row>
    <row r="1168" spans="1:36" x14ac:dyDescent="0.25">
      <c r="A1168" s="2" t="s">
        <v>1162</v>
      </c>
      <c r="B1168" s="3" t="s">
        <v>5979</v>
      </c>
      <c r="C1168" s="3">
        <v>3.21</v>
      </c>
      <c r="D1168" s="3">
        <v>0.02</v>
      </c>
      <c r="E1168" s="3">
        <v>0.25</v>
      </c>
      <c r="F1168" s="1">
        <f>IF(INDEX(董監!D:D,H1168)=0,INDEX(董監!C:C,H1168),INDEX(董監!D:D,H1168))</f>
        <v>28.37</v>
      </c>
      <c r="G1168" s="1">
        <f t="shared" si="72"/>
        <v>68.150000000000006</v>
      </c>
      <c r="H1168" s="1">
        <f>MATCH(持股比率!A1168,董監!A:A,0)</f>
        <v>1168</v>
      </c>
      <c r="I1168" s="3">
        <v>337297.87</v>
      </c>
      <c r="J1168" s="3">
        <v>320</v>
      </c>
      <c r="K1168" s="28">
        <f t="shared" si="73"/>
        <v>22987</v>
      </c>
      <c r="L1168" s="27">
        <f t="shared" si="74"/>
        <v>1.4</v>
      </c>
      <c r="M1168" s="3">
        <v>169.69</v>
      </c>
      <c r="N1168" s="29">
        <f t="shared" si="75"/>
        <v>0.54300800000000005</v>
      </c>
      <c r="O1168" s="3">
        <v>-2.81</v>
      </c>
      <c r="P1168" s="3" t="str">
        <f ca="1">IF(COUNTIF(股期對照!A:A,持股比率!B1168)=2,B1168&amp;"-m",IF(COUNTIF(股期對照!A:A,持股比率!B1168)=1,B1168&amp;"-F",B1168))</f>
        <v>聰泰</v>
      </c>
      <c r="Q1168" s="3" t="s">
        <v>6626</v>
      </c>
      <c r="T1168" s="1" t="s">
        <v>1162</v>
      </c>
      <c r="U1168" s="1" t="s">
        <v>2924</v>
      </c>
      <c r="V1168" s="1">
        <v>3.21</v>
      </c>
      <c r="W1168" s="1">
        <v>0.02</v>
      </c>
      <c r="X1168" s="1">
        <v>0.25</v>
      </c>
      <c r="Y1168" s="1">
        <v>28.37</v>
      </c>
      <c r="Z1168" s="1">
        <v>68.150000000000006</v>
      </c>
      <c r="AA1168" s="1">
        <v>1168</v>
      </c>
      <c r="AB1168" s="1">
        <v>337297.87</v>
      </c>
      <c r="AC1168" s="1">
        <v>320</v>
      </c>
      <c r="AD1168" s="1">
        <v>22987</v>
      </c>
      <c r="AE1168" s="1">
        <v>1.4</v>
      </c>
      <c r="AF1168" s="1">
        <v>169.69</v>
      </c>
      <c r="AG1168" s="1">
        <v>0.54300800000000005</v>
      </c>
      <c r="AH1168" s="1">
        <v>-2.81</v>
      </c>
      <c r="AI1168" s="1" t="s">
        <v>2924</v>
      </c>
      <c r="AJ1168" s="1" t="s">
        <v>3568</v>
      </c>
    </row>
    <row r="1169" spans="1:36" x14ac:dyDescent="0.25">
      <c r="A1169" s="2" t="s">
        <v>1163</v>
      </c>
      <c r="B1169" s="3" t="s">
        <v>5980</v>
      </c>
      <c r="C1169" s="3">
        <v>0.56999999999999995</v>
      </c>
      <c r="D1169" s="3">
        <v>0.02</v>
      </c>
      <c r="E1169" s="3">
        <v>0.01</v>
      </c>
      <c r="F1169" s="1">
        <f>IF(INDEX(董監!D:D,H1169)=0,INDEX(董監!C:C,H1169),INDEX(董監!D:D,H1169))</f>
        <v>10.02</v>
      </c>
      <c r="G1169" s="1">
        <f t="shared" si="72"/>
        <v>89.38</v>
      </c>
      <c r="H1169" s="1">
        <f>MATCH(持股比率!A1169,董監!A:A,0)</f>
        <v>1169</v>
      </c>
      <c r="I1169" s="3">
        <v>1271270.17</v>
      </c>
      <c r="J1169" s="3">
        <v>-19</v>
      </c>
      <c r="K1169" s="28">
        <f t="shared" si="73"/>
        <v>113626</v>
      </c>
      <c r="L1169" s="27">
        <f t="shared" si="74"/>
        <v>0</v>
      </c>
      <c r="M1169" s="3">
        <v>16.399999999999999</v>
      </c>
      <c r="N1169" s="29">
        <f t="shared" si="75"/>
        <v>-3.1159999999999998E-3</v>
      </c>
      <c r="O1169" s="3">
        <v>37.58</v>
      </c>
      <c r="P1169" s="3" t="str">
        <f ca="1">IF(COUNTIF(股期對照!A:A,持股比率!B1169)=2,B1169&amp;"-m",IF(COUNTIF(股期對照!A:A,持股比率!B1169)=1,B1169&amp;"-F",B1169))</f>
        <v>德宏</v>
      </c>
      <c r="Q1169" s="3" t="s">
        <v>4788</v>
      </c>
      <c r="T1169" s="1" t="s">
        <v>1163</v>
      </c>
      <c r="U1169" s="1" t="s">
        <v>2925</v>
      </c>
      <c r="V1169" s="1">
        <v>0.56999999999999995</v>
      </c>
      <c r="W1169" s="1">
        <v>0.02</v>
      </c>
      <c r="X1169" s="1">
        <v>0.01</v>
      </c>
      <c r="Y1169" s="1">
        <v>10.02</v>
      </c>
      <c r="Z1169" s="1">
        <v>89.38</v>
      </c>
      <c r="AA1169" s="1">
        <v>1169</v>
      </c>
      <c r="AB1169" s="1">
        <v>1271270.17</v>
      </c>
      <c r="AC1169" s="1">
        <v>-19</v>
      </c>
      <c r="AD1169" s="1">
        <v>113626</v>
      </c>
      <c r="AE1169" s="1">
        <v>0</v>
      </c>
      <c r="AF1169" s="1">
        <v>16.399999999999999</v>
      </c>
      <c r="AG1169" s="1">
        <v>-3.1159999999999998E-3</v>
      </c>
      <c r="AH1169" s="1">
        <v>37.58</v>
      </c>
      <c r="AI1169" s="1" t="s">
        <v>2925</v>
      </c>
      <c r="AJ1169" s="1" t="s">
        <v>3531</v>
      </c>
    </row>
    <row r="1170" spans="1:36" x14ac:dyDescent="0.25">
      <c r="A1170" s="2" t="s">
        <v>1164</v>
      </c>
      <c r="B1170" s="3" t="s">
        <v>5981</v>
      </c>
      <c r="C1170" s="3">
        <v>34.15</v>
      </c>
      <c r="D1170" s="3">
        <v>0.31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47.739999999999995</v>
      </c>
      <c r="H1170" s="1">
        <f>MATCH(持股比率!A1170,董監!A:A,0)</f>
        <v>1170</v>
      </c>
      <c r="I1170" s="3">
        <v>1274743.32</v>
      </c>
      <c r="J1170" s="3">
        <v>-1492</v>
      </c>
      <c r="K1170" s="28">
        <f t="shared" si="73"/>
        <v>60856</v>
      </c>
      <c r="L1170" s="27">
        <f t="shared" si="74"/>
        <v>-2.5</v>
      </c>
      <c r="M1170" s="3">
        <v>106.75</v>
      </c>
      <c r="N1170" s="29">
        <f t="shared" si="75"/>
        <v>-1.5927100000000001</v>
      </c>
      <c r="O1170" s="3">
        <v>6.53</v>
      </c>
      <c r="P1170" s="3" t="str">
        <f ca="1">IF(COUNTIF(股期對照!A:A,持股比率!B1170)=2,B1170&amp;"-m",IF(COUNTIF(股期對照!A:A,持股比率!B1170)=1,B1170&amp;"-F",B1170))</f>
        <v>智冠</v>
      </c>
      <c r="Q1170" s="3" t="s">
        <v>6724</v>
      </c>
      <c r="T1170" s="1" t="s">
        <v>1164</v>
      </c>
      <c r="U1170" s="1" t="s">
        <v>2926</v>
      </c>
      <c r="V1170" s="1">
        <v>34.15</v>
      </c>
      <c r="W1170" s="1">
        <v>0.31</v>
      </c>
      <c r="X1170" s="1">
        <v>0.85</v>
      </c>
      <c r="Y1170" s="1">
        <v>16.95</v>
      </c>
      <c r="Z1170" s="1">
        <v>47.739999999999995</v>
      </c>
      <c r="AA1170" s="1">
        <v>1170</v>
      </c>
      <c r="AB1170" s="1">
        <v>1274743.32</v>
      </c>
      <c r="AC1170" s="1">
        <v>-1492</v>
      </c>
      <c r="AD1170" s="1">
        <v>60856</v>
      </c>
      <c r="AE1170" s="1">
        <v>-2.5</v>
      </c>
      <c r="AF1170" s="1">
        <v>106.75</v>
      </c>
      <c r="AG1170" s="1">
        <v>-1.5927100000000001</v>
      </c>
      <c r="AH1170" s="1">
        <v>6.53</v>
      </c>
      <c r="AI1170" s="1" t="s">
        <v>2926</v>
      </c>
      <c r="AJ1170" s="1" t="s">
        <v>3580</v>
      </c>
    </row>
    <row r="1171" spans="1:36" x14ac:dyDescent="0.25">
      <c r="A1171" s="2" t="s">
        <v>1165</v>
      </c>
      <c r="B1171" s="3" t="s">
        <v>5982</v>
      </c>
      <c r="C1171" s="3">
        <v>26.83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65.13</v>
      </c>
      <c r="H1171" s="1">
        <f>MATCH(持股比率!A1171,董監!A:A,0)</f>
        <v>1171</v>
      </c>
      <c r="I1171" s="3">
        <v>734028.91</v>
      </c>
      <c r="J1171" s="3">
        <v>65</v>
      </c>
      <c r="K1171" s="28">
        <f t="shared" si="73"/>
        <v>47807</v>
      </c>
      <c r="L1171" s="27">
        <f t="shared" si="74"/>
        <v>0.1</v>
      </c>
      <c r="M1171" s="3">
        <v>12.51</v>
      </c>
      <c r="N1171" s="29">
        <f t="shared" si="75"/>
        <v>8.1314999999999998E-3</v>
      </c>
      <c r="O1171" s="3">
        <v>3.45</v>
      </c>
      <c r="P1171" s="3" t="str">
        <f ca="1">IF(COUNTIF(股期對照!A:A,持股比率!B1171)=2,B1171&amp;"-m",IF(COUNTIF(股期對照!A:A,持股比率!B1171)=1,B1171&amp;"-F",B1171))</f>
        <v>新華</v>
      </c>
      <c r="Q1171" s="3" t="s">
        <v>6635</v>
      </c>
      <c r="T1171" s="1" t="s">
        <v>1165</v>
      </c>
      <c r="U1171" s="1" t="s">
        <v>2927</v>
      </c>
      <c r="V1171" s="1">
        <v>26.83</v>
      </c>
      <c r="W1171" s="1">
        <v>0</v>
      </c>
      <c r="X1171" s="1">
        <v>0.04</v>
      </c>
      <c r="Y1171" s="1">
        <v>8</v>
      </c>
      <c r="Z1171" s="1">
        <v>65.13</v>
      </c>
      <c r="AA1171" s="1">
        <v>1171</v>
      </c>
      <c r="AB1171" s="1">
        <v>734028.91</v>
      </c>
      <c r="AC1171" s="1">
        <v>65</v>
      </c>
      <c r="AD1171" s="1">
        <v>47807</v>
      </c>
      <c r="AE1171" s="1">
        <v>0.1</v>
      </c>
      <c r="AF1171" s="1">
        <v>12.51</v>
      </c>
      <c r="AG1171" s="1">
        <v>8.1314999999999998E-3</v>
      </c>
      <c r="AH1171" s="1">
        <v>3.45</v>
      </c>
      <c r="AI1171" s="1" t="s">
        <v>2927</v>
      </c>
      <c r="AJ1171" s="1" t="s">
        <v>3516</v>
      </c>
    </row>
    <row r="1172" spans="1:36" x14ac:dyDescent="0.25">
      <c r="A1172" s="2" t="s">
        <v>1166</v>
      </c>
      <c r="B1172" s="3" t="s">
        <v>5983</v>
      </c>
      <c r="C1172" s="3">
        <v>25.7</v>
      </c>
      <c r="D1172" s="3">
        <v>1.72</v>
      </c>
      <c r="E1172" s="3">
        <v>0.6</v>
      </c>
      <c r="F1172" s="1">
        <f>IF(INDEX(董監!D:D,H1172)=0,INDEX(董監!C:C,H1172),INDEX(董監!D:D,H1172))</f>
        <v>5.27</v>
      </c>
      <c r="G1172" s="1">
        <f t="shared" si="72"/>
        <v>66.710000000000008</v>
      </c>
      <c r="H1172" s="1">
        <f>MATCH(持股比率!A1172,董監!A:A,0)</f>
        <v>1172</v>
      </c>
      <c r="I1172" s="3">
        <v>5862216.5099999998</v>
      </c>
      <c r="J1172" s="3">
        <v>-14043</v>
      </c>
      <c r="K1172" s="28">
        <f t="shared" si="73"/>
        <v>391068</v>
      </c>
      <c r="L1172" s="27">
        <f t="shared" si="74"/>
        <v>-3.6</v>
      </c>
      <c r="M1172" s="3">
        <v>155.62</v>
      </c>
      <c r="N1172" s="29">
        <f t="shared" si="75"/>
        <v>-21.853716600000002</v>
      </c>
      <c r="O1172" s="3">
        <v>4.43</v>
      </c>
      <c r="P1172" s="3" t="str">
        <f ca="1">IF(COUNTIF(股期對照!A:A,持股比率!B1172)=2,B1172&amp;"-m",IF(COUNTIF(股期對照!A:A,持股比率!B1172)=1,B1172&amp;"-F",B1172))</f>
        <v>中美晶-F</v>
      </c>
      <c r="Q1172" s="3" t="s">
        <v>4766</v>
      </c>
      <c r="T1172" s="1" t="s">
        <v>1166</v>
      </c>
      <c r="U1172" s="1" t="s">
        <v>2928</v>
      </c>
      <c r="V1172" s="1">
        <v>25.7</v>
      </c>
      <c r="W1172" s="1">
        <v>1.72</v>
      </c>
      <c r="X1172" s="1">
        <v>0.6</v>
      </c>
      <c r="Y1172" s="1">
        <v>5.27</v>
      </c>
      <c r="Z1172" s="1">
        <v>66.710000000000008</v>
      </c>
      <c r="AA1172" s="1">
        <v>1172</v>
      </c>
      <c r="AB1172" s="1">
        <v>5862216.5099999998</v>
      </c>
      <c r="AC1172" s="1">
        <v>-14043</v>
      </c>
      <c r="AD1172" s="1">
        <v>391068</v>
      </c>
      <c r="AE1172" s="1">
        <v>-3.6</v>
      </c>
      <c r="AF1172" s="1">
        <v>155.62</v>
      </c>
      <c r="AG1172" s="1">
        <v>-21.853716600000002</v>
      </c>
      <c r="AH1172" s="1">
        <v>4.43</v>
      </c>
      <c r="AI1172" s="1" t="s">
        <v>4457</v>
      </c>
      <c r="AJ1172" s="1" t="s">
        <v>3564</v>
      </c>
    </row>
    <row r="1173" spans="1:36" x14ac:dyDescent="0.25">
      <c r="A1173" s="2" t="s">
        <v>1167</v>
      </c>
      <c r="B1173" s="3" t="s">
        <v>5984</v>
      </c>
      <c r="C1173" s="3">
        <v>1.04</v>
      </c>
      <c r="D1173" s="3">
        <v>4.99</v>
      </c>
      <c r="E1173" s="3">
        <v>7.0000000000000007E-2</v>
      </c>
      <c r="F1173" s="1">
        <f>IF(INDEX(董監!D:D,H1173)=0,INDEX(董監!C:C,H1173),INDEX(董監!D:D,H1173))</f>
        <v>14.33</v>
      </c>
      <c r="G1173" s="1">
        <f t="shared" si="72"/>
        <v>79.569999999999993</v>
      </c>
      <c r="H1173" s="1">
        <f>MATCH(持股比率!A1173,董監!A:A,0)</f>
        <v>1173</v>
      </c>
      <c r="I1173" s="3">
        <v>681150.93</v>
      </c>
      <c r="J1173" s="3">
        <v>-112</v>
      </c>
      <c r="K1173" s="28">
        <f t="shared" si="73"/>
        <v>54199</v>
      </c>
      <c r="L1173" s="27">
        <f t="shared" si="74"/>
        <v>-0.2</v>
      </c>
      <c r="M1173" s="3">
        <v>13.79</v>
      </c>
      <c r="N1173" s="29">
        <f t="shared" si="75"/>
        <v>-1.54448E-2</v>
      </c>
      <c r="O1173" s="3">
        <v>-2.4</v>
      </c>
      <c r="P1173" s="3" t="str">
        <f ca="1">IF(COUNTIF(股期對照!A:A,持股比率!B1173)=2,B1173&amp;"-m",IF(COUNTIF(股期對照!A:A,持股比率!B1173)=1,B1173&amp;"-F",B1173))</f>
        <v>慧友</v>
      </c>
      <c r="Q1173" s="3" t="s">
        <v>6691</v>
      </c>
      <c r="T1173" s="1" t="s">
        <v>1167</v>
      </c>
      <c r="U1173" s="1" t="s">
        <v>2929</v>
      </c>
      <c r="V1173" s="1">
        <v>1.04</v>
      </c>
      <c r="W1173" s="1">
        <v>4.99</v>
      </c>
      <c r="X1173" s="1">
        <v>7.0000000000000007E-2</v>
      </c>
      <c r="Y1173" s="1">
        <v>14.33</v>
      </c>
      <c r="Z1173" s="1">
        <v>79.569999999999993</v>
      </c>
      <c r="AA1173" s="1">
        <v>1173</v>
      </c>
      <c r="AB1173" s="1">
        <v>681150.93</v>
      </c>
      <c r="AC1173" s="1">
        <v>-112</v>
      </c>
      <c r="AD1173" s="1">
        <v>54199</v>
      </c>
      <c r="AE1173" s="1">
        <v>-0.2</v>
      </c>
      <c r="AF1173" s="1">
        <v>13.79</v>
      </c>
      <c r="AG1173" s="1">
        <v>-1.54448E-2</v>
      </c>
      <c r="AH1173" s="1">
        <v>-2.4</v>
      </c>
      <c r="AI1173" s="1" t="s">
        <v>2929</v>
      </c>
      <c r="AJ1173" s="1" t="s">
        <v>3562</v>
      </c>
    </row>
    <row r="1174" spans="1:36" x14ac:dyDescent="0.25">
      <c r="A1174" s="2" t="s">
        <v>1168</v>
      </c>
      <c r="B1174" s="3" t="s">
        <v>4834</v>
      </c>
      <c r="C1174" s="3">
        <v>7.0000000000000007E-2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75.259999999999991</v>
      </c>
      <c r="H1174" s="1">
        <f>MATCH(持股比率!A1174,董監!A:A,0)</f>
        <v>1174</v>
      </c>
      <c r="I1174" s="3">
        <v>238405.16</v>
      </c>
      <c r="J1174" s="3">
        <v>-3</v>
      </c>
      <c r="K1174" s="28">
        <f t="shared" si="73"/>
        <v>17942</v>
      </c>
      <c r="L1174" s="27">
        <f t="shared" si="74"/>
        <v>0</v>
      </c>
      <c r="M1174" s="3">
        <v>34.79</v>
      </c>
      <c r="N1174" s="29">
        <f t="shared" si="75"/>
        <v>-1.0437000000000001E-3</v>
      </c>
      <c r="O1174" s="3">
        <v>-3.11</v>
      </c>
      <c r="P1174" s="3" t="str">
        <f ca="1">IF(COUNTIF(股期對照!A:A,持股比率!B1174)=2,B1174&amp;"-m",IF(COUNTIF(股期對照!A:A,持股比率!B1174)=1,B1174&amp;"-F",B1174))</f>
        <v>通泰</v>
      </c>
      <c r="Q1174" s="3" t="s">
        <v>6606</v>
      </c>
      <c r="T1174" s="1" t="s">
        <v>1168</v>
      </c>
      <c r="U1174" s="1" t="s">
        <v>2930</v>
      </c>
      <c r="V1174" s="1">
        <v>7.0000000000000007E-2</v>
      </c>
      <c r="W1174" s="1">
        <v>0</v>
      </c>
      <c r="X1174" s="1">
        <v>0</v>
      </c>
      <c r="Y1174" s="1">
        <v>24.67</v>
      </c>
      <c r="Z1174" s="1">
        <v>75.259999999999991</v>
      </c>
      <c r="AA1174" s="1">
        <v>1174</v>
      </c>
      <c r="AB1174" s="1">
        <v>238405.16</v>
      </c>
      <c r="AC1174" s="1">
        <v>-3</v>
      </c>
      <c r="AD1174" s="1">
        <v>17942</v>
      </c>
      <c r="AE1174" s="1">
        <v>0</v>
      </c>
      <c r="AF1174" s="1">
        <v>34.79</v>
      </c>
      <c r="AG1174" s="1">
        <v>-1.0437000000000001E-3</v>
      </c>
      <c r="AH1174" s="1">
        <v>-3.11</v>
      </c>
      <c r="AI1174" s="1" t="s">
        <v>2930</v>
      </c>
      <c r="AJ1174" s="1" t="s">
        <v>3560</v>
      </c>
    </row>
    <row r="1175" spans="1:36" x14ac:dyDescent="0.25">
      <c r="A1175" s="2" t="s">
        <v>1169</v>
      </c>
      <c r="B1175" s="3" t="s">
        <v>5985</v>
      </c>
      <c r="C1175" s="3">
        <v>0.66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83.88</v>
      </c>
      <c r="H1175" s="1">
        <f>MATCH(持股比率!A1175,董監!A:A,0)</f>
        <v>1175</v>
      </c>
      <c r="I1175" s="3">
        <v>915861.24</v>
      </c>
      <c r="J1175" s="3">
        <v>303</v>
      </c>
      <c r="K1175" s="28">
        <f t="shared" si="73"/>
        <v>76822</v>
      </c>
      <c r="L1175" s="27">
        <f t="shared" si="74"/>
        <v>0.4</v>
      </c>
      <c r="M1175" s="3">
        <v>7.48</v>
      </c>
      <c r="N1175" s="29">
        <f t="shared" si="75"/>
        <v>2.2664400000000001E-2</v>
      </c>
      <c r="O1175" s="3">
        <v>-1.99</v>
      </c>
      <c r="P1175" s="3" t="str">
        <f ca="1">IF(COUNTIF(股期對照!A:A,持股比率!B1175)=2,B1175&amp;"-m",IF(COUNTIF(股期對照!A:A,持股比率!B1175)=1,B1175&amp;"-F",B1175))</f>
        <v>松普</v>
      </c>
      <c r="Q1175" s="3" t="s">
        <v>6632</v>
      </c>
      <c r="T1175" s="1" t="s">
        <v>1169</v>
      </c>
      <c r="U1175" s="1" t="s">
        <v>2931</v>
      </c>
      <c r="V1175" s="1">
        <v>0.66</v>
      </c>
      <c r="W1175" s="1">
        <v>0</v>
      </c>
      <c r="X1175" s="1">
        <v>0</v>
      </c>
      <c r="Y1175" s="1">
        <v>15.46</v>
      </c>
      <c r="Z1175" s="1">
        <v>83.88</v>
      </c>
      <c r="AA1175" s="1">
        <v>1175</v>
      </c>
      <c r="AB1175" s="1">
        <v>915861.24</v>
      </c>
      <c r="AC1175" s="1">
        <v>303</v>
      </c>
      <c r="AD1175" s="1">
        <v>76822</v>
      </c>
      <c r="AE1175" s="1">
        <v>0.4</v>
      </c>
      <c r="AF1175" s="1">
        <v>7.48</v>
      </c>
      <c r="AG1175" s="1">
        <v>2.2664400000000001E-2</v>
      </c>
      <c r="AH1175" s="1">
        <v>-1.99</v>
      </c>
      <c r="AI1175" s="1" t="s">
        <v>2931</v>
      </c>
      <c r="AJ1175" s="1" t="s">
        <v>3529</v>
      </c>
    </row>
    <row r="1176" spans="1:36" x14ac:dyDescent="0.25">
      <c r="A1176" s="2" t="s">
        <v>1170</v>
      </c>
      <c r="B1176" s="3" t="s">
        <v>5986</v>
      </c>
      <c r="C1176" s="3">
        <v>0.86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63.54</v>
      </c>
      <c r="H1176" s="1">
        <f>MATCH(持股比率!A1176,董監!A:A,0)</f>
        <v>1176</v>
      </c>
      <c r="I1176" s="3">
        <v>1027064.41</v>
      </c>
      <c r="J1176" s="3">
        <v>13</v>
      </c>
      <c r="K1176" s="28">
        <f t="shared" si="73"/>
        <v>65260</v>
      </c>
      <c r="L1176" s="27">
        <f t="shared" si="74"/>
        <v>0</v>
      </c>
      <c r="M1176" s="3">
        <v>30.49</v>
      </c>
      <c r="N1176" s="29">
        <f t="shared" si="75"/>
        <v>3.9636999999999997E-3</v>
      </c>
      <c r="O1176" s="3">
        <v>5.85</v>
      </c>
      <c r="P1176" s="3" t="str">
        <f ca="1">IF(COUNTIF(股期對照!A:A,持股比率!B1176)=2,B1176&amp;"-m",IF(COUNTIF(股期對照!A:A,持股比率!B1176)=1,B1176&amp;"-F",B1176))</f>
        <v>彩富</v>
      </c>
      <c r="Q1176" s="3" t="s">
        <v>6710</v>
      </c>
      <c r="T1176" s="1" t="s">
        <v>1170</v>
      </c>
      <c r="U1176" s="1" t="s">
        <v>2932</v>
      </c>
      <c r="V1176" s="1">
        <v>0.86</v>
      </c>
      <c r="W1176" s="1">
        <v>0.79</v>
      </c>
      <c r="X1176" s="1">
        <v>0.09</v>
      </c>
      <c r="Y1176" s="1">
        <v>34.72</v>
      </c>
      <c r="Z1176" s="1">
        <v>63.54</v>
      </c>
      <c r="AA1176" s="1">
        <v>1176</v>
      </c>
      <c r="AB1176" s="1">
        <v>1027064.41</v>
      </c>
      <c r="AC1176" s="1">
        <v>13</v>
      </c>
      <c r="AD1176" s="1">
        <v>65260</v>
      </c>
      <c r="AE1176" s="1">
        <v>0</v>
      </c>
      <c r="AF1176" s="1">
        <v>30.49</v>
      </c>
      <c r="AG1176" s="1">
        <v>3.9636999999999997E-3</v>
      </c>
      <c r="AH1176" s="1">
        <v>5.85</v>
      </c>
      <c r="AI1176" s="1" t="s">
        <v>2932</v>
      </c>
      <c r="AJ1176" s="1" t="s">
        <v>3562</v>
      </c>
    </row>
    <row r="1177" spans="1:36" x14ac:dyDescent="0.25">
      <c r="A1177" s="2" t="s">
        <v>1171</v>
      </c>
      <c r="B1177" s="3" t="s">
        <v>5987</v>
      </c>
      <c r="C1177" s="3">
        <v>4.28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87.53</v>
      </c>
      <c r="H1177" s="1">
        <f>MATCH(持股比率!A1177,董監!A:A,0)</f>
        <v>1177</v>
      </c>
      <c r="I1177" s="3">
        <v>962836.01</v>
      </c>
      <c r="J1177" s="3">
        <v>278</v>
      </c>
      <c r="K1177" s="28">
        <f t="shared" si="73"/>
        <v>84277</v>
      </c>
      <c r="L1177" s="27">
        <f t="shared" si="74"/>
        <v>0.3</v>
      </c>
      <c r="M1177" s="3">
        <v>27.22</v>
      </c>
      <c r="N1177" s="29">
        <f t="shared" si="75"/>
        <v>7.5671599999999992E-2</v>
      </c>
      <c r="O1177" s="3">
        <v>1.25</v>
      </c>
      <c r="P1177" s="3" t="str">
        <f ca="1">IF(COUNTIF(股期對照!A:A,持股比率!B1177)=2,B1177&amp;"-m",IF(COUNTIF(股期對照!A:A,持股比率!B1177)=1,B1177&amp;"-F",B1177))</f>
        <v>同亨</v>
      </c>
      <c r="Q1177" s="3" t="s">
        <v>6631</v>
      </c>
      <c r="T1177" s="1" t="s">
        <v>1171</v>
      </c>
      <c r="U1177" s="1" t="s">
        <v>2933</v>
      </c>
      <c r="V1177" s="1">
        <v>4.28</v>
      </c>
      <c r="W1177" s="1">
        <v>0</v>
      </c>
      <c r="X1177" s="1">
        <v>0.2</v>
      </c>
      <c r="Y1177" s="1">
        <v>7.99</v>
      </c>
      <c r="Z1177" s="1">
        <v>87.53</v>
      </c>
      <c r="AA1177" s="1">
        <v>1177</v>
      </c>
      <c r="AB1177" s="1">
        <v>962836.01</v>
      </c>
      <c r="AC1177" s="1">
        <v>278</v>
      </c>
      <c r="AD1177" s="1">
        <v>84277</v>
      </c>
      <c r="AE1177" s="1">
        <v>0.3</v>
      </c>
      <c r="AF1177" s="1">
        <v>27.22</v>
      </c>
      <c r="AG1177" s="1">
        <v>7.5671599999999992E-2</v>
      </c>
      <c r="AH1177" s="1">
        <v>1.25</v>
      </c>
      <c r="AI1177" s="1" t="s">
        <v>2933</v>
      </c>
      <c r="AJ1177" s="1" t="s">
        <v>3571</v>
      </c>
    </row>
    <row r="1178" spans="1:36" x14ac:dyDescent="0.25">
      <c r="A1178" s="2" t="s">
        <v>1172</v>
      </c>
      <c r="B1178" s="3" t="s">
        <v>5988</v>
      </c>
      <c r="C1178" s="3">
        <v>0.26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82.83</v>
      </c>
      <c r="H1178" s="1">
        <f>MATCH(持股比率!A1178,董監!A:A,0)</f>
        <v>1178</v>
      </c>
      <c r="I1178" s="3">
        <v>416088.15</v>
      </c>
      <c r="J1178" s="3">
        <v>58</v>
      </c>
      <c r="K1178" s="28">
        <f t="shared" si="73"/>
        <v>34465</v>
      </c>
      <c r="L1178" s="27">
        <f t="shared" si="74"/>
        <v>0.2</v>
      </c>
      <c r="M1178" s="3">
        <v>41.27</v>
      </c>
      <c r="N1178" s="29">
        <f t="shared" si="75"/>
        <v>2.3936600000000002E-2</v>
      </c>
      <c r="O1178" s="3">
        <v>-2.56</v>
      </c>
      <c r="P1178" s="3" t="str">
        <f ca="1">IF(COUNTIF(股期對照!A:A,持股比率!B1178)=2,B1178&amp;"-m",IF(COUNTIF(股期對照!A:A,持股比率!B1178)=1,B1178&amp;"-F",B1178))</f>
        <v>三聯</v>
      </c>
      <c r="Q1178" s="3" t="s">
        <v>6682</v>
      </c>
      <c r="T1178" s="1" t="s">
        <v>1172</v>
      </c>
      <c r="U1178" s="1" t="s">
        <v>2934</v>
      </c>
      <c r="V1178" s="1">
        <v>0.26</v>
      </c>
      <c r="W1178" s="1">
        <v>0</v>
      </c>
      <c r="X1178" s="1">
        <v>0</v>
      </c>
      <c r="Y1178" s="1">
        <v>16.91</v>
      </c>
      <c r="Z1178" s="1">
        <v>82.83</v>
      </c>
      <c r="AA1178" s="1">
        <v>1178</v>
      </c>
      <c r="AB1178" s="1">
        <v>416088.15</v>
      </c>
      <c r="AC1178" s="1">
        <v>58</v>
      </c>
      <c r="AD1178" s="1">
        <v>34465</v>
      </c>
      <c r="AE1178" s="1">
        <v>0.2</v>
      </c>
      <c r="AF1178" s="1">
        <v>41.27</v>
      </c>
      <c r="AG1178" s="1">
        <v>2.3936600000000002E-2</v>
      </c>
      <c r="AH1178" s="1">
        <v>-2.56</v>
      </c>
      <c r="AI1178" s="1" t="s">
        <v>2934</v>
      </c>
      <c r="AJ1178" s="1" t="s">
        <v>3559</v>
      </c>
    </row>
    <row r="1179" spans="1:36" x14ac:dyDescent="0.25">
      <c r="A1179" s="2" t="s">
        <v>1173</v>
      </c>
      <c r="B1179" s="3" t="s">
        <v>5989</v>
      </c>
      <c r="C1179" s="3">
        <v>4.1500000000000004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82.509999999999991</v>
      </c>
      <c r="H1179" s="1">
        <f>MATCH(持股比率!A1179,董監!A:A,0)</f>
        <v>1179</v>
      </c>
      <c r="I1179" s="3">
        <v>1693397.56</v>
      </c>
      <c r="J1179" s="3">
        <v>1382</v>
      </c>
      <c r="K1179" s="28">
        <f t="shared" si="73"/>
        <v>139722</v>
      </c>
      <c r="L1179" s="27">
        <f t="shared" si="74"/>
        <v>1</v>
      </c>
      <c r="M1179" s="3">
        <v>14.95</v>
      </c>
      <c r="N1179" s="29">
        <f t="shared" si="75"/>
        <v>0.20660899999999999</v>
      </c>
      <c r="O1179" s="3">
        <v>1.54</v>
      </c>
      <c r="P1179" s="3" t="str">
        <f ca="1">IF(COUNTIF(股期對照!A:A,持股比率!B1179)=2,B1179&amp;"-m",IF(COUNTIF(股期對照!A:A,持股比率!B1179)=1,B1179&amp;"-F",B1179))</f>
        <v>凱崴</v>
      </c>
      <c r="Q1179" s="3" t="s">
        <v>6735</v>
      </c>
      <c r="T1179" s="1" t="s">
        <v>1173</v>
      </c>
      <c r="U1179" s="1" t="s">
        <v>2935</v>
      </c>
      <c r="V1179" s="1">
        <v>4.1500000000000004</v>
      </c>
      <c r="W1179" s="1">
        <v>0</v>
      </c>
      <c r="X1179" s="1">
        <v>0</v>
      </c>
      <c r="Y1179" s="1">
        <v>13.34</v>
      </c>
      <c r="Z1179" s="1">
        <v>82.509999999999991</v>
      </c>
      <c r="AA1179" s="1">
        <v>1179</v>
      </c>
      <c r="AB1179" s="1">
        <v>1693397.56</v>
      </c>
      <c r="AC1179" s="1">
        <v>1382</v>
      </c>
      <c r="AD1179" s="1">
        <v>139722</v>
      </c>
      <c r="AE1179" s="1">
        <v>1</v>
      </c>
      <c r="AF1179" s="1">
        <v>14.95</v>
      </c>
      <c r="AG1179" s="1">
        <v>0.20660899999999999</v>
      </c>
      <c r="AH1179" s="1">
        <v>1.54</v>
      </c>
      <c r="AI1179" s="1" t="s">
        <v>2935</v>
      </c>
      <c r="AJ1179" s="1" t="s">
        <v>3531</v>
      </c>
    </row>
    <row r="1180" spans="1:36" x14ac:dyDescent="0.25">
      <c r="A1180" s="2" t="s">
        <v>1174</v>
      </c>
      <c r="B1180" s="3" t="s">
        <v>5990</v>
      </c>
      <c r="C1180" s="3">
        <v>0.89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58.07</v>
      </c>
      <c r="H1180" s="1">
        <f>MATCH(持股比率!A1180,董監!A:A,0)</f>
        <v>1180</v>
      </c>
      <c r="I1180" s="3">
        <v>2174281.33</v>
      </c>
      <c r="J1180" s="3">
        <v>63</v>
      </c>
      <c r="K1180" s="28">
        <f t="shared" si="73"/>
        <v>126261</v>
      </c>
      <c r="L1180" s="27">
        <f t="shared" si="74"/>
        <v>0</v>
      </c>
      <c r="M1180" s="3">
        <v>47.58</v>
      </c>
      <c r="N1180" s="29">
        <f t="shared" si="75"/>
        <v>2.9975399999999999E-2</v>
      </c>
      <c r="O1180" s="3">
        <v>-3.2</v>
      </c>
      <c r="P1180" s="3" t="str">
        <f ca="1">IF(COUNTIF(股期對照!A:A,持股比率!B1180)=2,B1180&amp;"-m",IF(COUNTIF(股期對照!A:A,持股比率!B1180)=1,B1180&amp;"-F",B1180))</f>
        <v>永信建</v>
      </c>
      <c r="Q1180" s="3" t="s">
        <v>6736</v>
      </c>
      <c r="T1180" s="1" t="s">
        <v>1174</v>
      </c>
      <c r="U1180" s="1" t="s">
        <v>2936</v>
      </c>
      <c r="V1180" s="1">
        <v>0.89</v>
      </c>
      <c r="W1180" s="1">
        <v>0.05</v>
      </c>
      <c r="X1180" s="1">
        <v>0.01</v>
      </c>
      <c r="Y1180" s="1">
        <v>40.98</v>
      </c>
      <c r="Z1180" s="1">
        <v>58.07</v>
      </c>
      <c r="AA1180" s="1">
        <v>1180</v>
      </c>
      <c r="AB1180" s="1">
        <v>2174281.33</v>
      </c>
      <c r="AC1180" s="1">
        <v>63</v>
      </c>
      <c r="AD1180" s="1">
        <v>126261</v>
      </c>
      <c r="AE1180" s="1">
        <v>0</v>
      </c>
      <c r="AF1180" s="1">
        <v>47.58</v>
      </c>
      <c r="AG1180" s="1">
        <v>2.9975399999999999E-2</v>
      </c>
      <c r="AH1180" s="1">
        <v>-3.2</v>
      </c>
      <c r="AI1180" s="1" t="s">
        <v>2936</v>
      </c>
      <c r="AJ1180" s="1" t="s">
        <v>3519</v>
      </c>
    </row>
    <row r="1181" spans="1:36" x14ac:dyDescent="0.25">
      <c r="A1181" s="2" t="s">
        <v>1175</v>
      </c>
      <c r="B1181" s="3" t="s">
        <v>5991</v>
      </c>
      <c r="C1181" s="3">
        <v>2.5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77.930000000000007</v>
      </c>
      <c r="H1181" s="1">
        <f>MATCH(持股比率!A1181,董監!A:A,0)</f>
        <v>1181</v>
      </c>
      <c r="I1181" s="3">
        <v>1134400</v>
      </c>
      <c r="J1181" s="3">
        <v>57</v>
      </c>
      <c r="K1181" s="28">
        <f t="shared" si="73"/>
        <v>88404</v>
      </c>
      <c r="L1181" s="27">
        <f t="shared" si="74"/>
        <v>0.1</v>
      </c>
      <c r="M1181" s="3">
        <v>29.93</v>
      </c>
      <c r="N1181" s="29">
        <f t="shared" si="75"/>
        <v>1.7060099999999998E-2</v>
      </c>
      <c r="O1181" s="3">
        <v>-3.67</v>
      </c>
      <c r="P1181" s="3" t="str">
        <f ca="1">IF(COUNTIF(股期對照!A:A,持股比率!B1181)=2,B1181&amp;"-m",IF(COUNTIF(股期對照!A:A,持股比率!B1181)=1,B1181&amp;"-F",B1181))</f>
        <v>德昌</v>
      </c>
      <c r="Q1181" s="3" t="s">
        <v>4774</v>
      </c>
      <c r="T1181" s="1" t="s">
        <v>1175</v>
      </c>
      <c r="U1181" s="1" t="s">
        <v>2937</v>
      </c>
      <c r="V1181" s="1">
        <v>2.5</v>
      </c>
      <c r="W1181" s="1">
        <v>0.5</v>
      </c>
      <c r="X1181" s="1">
        <v>0</v>
      </c>
      <c r="Y1181" s="1">
        <v>19.07</v>
      </c>
      <c r="Z1181" s="1">
        <v>77.930000000000007</v>
      </c>
      <c r="AA1181" s="1">
        <v>1181</v>
      </c>
      <c r="AB1181" s="1">
        <v>1134400</v>
      </c>
      <c r="AC1181" s="1">
        <v>57</v>
      </c>
      <c r="AD1181" s="1">
        <v>88404</v>
      </c>
      <c r="AE1181" s="1">
        <v>0.1</v>
      </c>
      <c r="AF1181" s="1">
        <v>29.93</v>
      </c>
      <c r="AG1181" s="1">
        <v>1.7060099999999998E-2</v>
      </c>
      <c r="AH1181" s="1">
        <v>-3.67</v>
      </c>
      <c r="AI1181" s="1" t="s">
        <v>2937</v>
      </c>
      <c r="AJ1181" s="1" t="s">
        <v>3519</v>
      </c>
    </row>
    <row r="1182" spans="1:36" x14ac:dyDescent="0.25">
      <c r="A1182" s="2" t="s">
        <v>1176</v>
      </c>
      <c r="B1182" s="3" t="s">
        <v>5992</v>
      </c>
      <c r="C1182" s="3">
        <v>7.23</v>
      </c>
      <c r="D1182" s="3">
        <v>0.12</v>
      </c>
      <c r="E1182" s="3">
        <v>0.03</v>
      </c>
      <c r="F1182" s="1">
        <f>IF(INDEX(董監!D:D,H1182)=0,INDEX(董監!C:C,H1182),INDEX(董監!D:D,H1182))</f>
        <v>3.33</v>
      </c>
      <c r="G1182" s="1">
        <f t="shared" si="72"/>
        <v>89.289999999999992</v>
      </c>
      <c r="H1182" s="1">
        <f>MATCH(持股比率!A1182,董監!A:A,0)</f>
        <v>1182</v>
      </c>
      <c r="I1182" s="3">
        <v>7439927.1200000001</v>
      </c>
      <c r="J1182" s="3">
        <v>-11583</v>
      </c>
      <c r="K1182" s="28">
        <f t="shared" si="73"/>
        <v>664311</v>
      </c>
      <c r="L1182" s="27">
        <f t="shared" si="74"/>
        <v>-1.7</v>
      </c>
      <c r="M1182" s="3">
        <v>9.51</v>
      </c>
      <c r="N1182" s="29">
        <f t="shared" si="75"/>
        <v>-1.1015433000000001</v>
      </c>
      <c r="O1182" s="3">
        <v>-13.27</v>
      </c>
      <c r="P1182" s="3" t="str">
        <f ca="1">IF(COUNTIF(股期對照!A:A,持股比率!B1182)=2,B1182&amp;"-m",IF(COUNTIF(股期對照!A:A,持股比率!B1182)=1,B1182&amp;"-F",B1182))</f>
        <v>力麒</v>
      </c>
      <c r="Q1182" s="3" t="s">
        <v>6737</v>
      </c>
      <c r="T1182" s="1" t="s">
        <v>1176</v>
      </c>
      <c r="U1182" s="1" t="s">
        <v>2938</v>
      </c>
      <c r="V1182" s="1">
        <v>7.23</v>
      </c>
      <c r="W1182" s="1">
        <v>0.12</v>
      </c>
      <c r="X1182" s="1">
        <v>0.03</v>
      </c>
      <c r="Y1182" s="1">
        <v>3.33</v>
      </c>
      <c r="Z1182" s="1">
        <v>89.289999999999992</v>
      </c>
      <c r="AA1182" s="1">
        <v>1182</v>
      </c>
      <c r="AB1182" s="1">
        <v>7439927.1200000001</v>
      </c>
      <c r="AC1182" s="1">
        <v>-11583</v>
      </c>
      <c r="AD1182" s="1">
        <v>664311</v>
      </c>
      <c r="AE1182" s="1">
        <v>-1.7</v>
      </c>
      <c r="AF1182" s="1">
        <v>9.51</v>
      </c>
      <c r="AG1182" s="1">
        <v>-1.1015433000000001</v>
      </c>
      <c r="AH1182" s="1">
        <v>-13.27</v>
      </c>
      <c r="AI1182" s="1" t="s">
        <v>2938</v>
      </c>
      <c r="AJ1182" s="1" t="s">
        <v>3519</v>
      </c>
    </row>
    <row r="1183" spans="1:36" x14ac:dyDescent="0.25">
      <c r="A1183" s="2" t="s">
        <v>1177</v>
      </c>
      <c r="B1183" s="3" t="s">
        <v>5993</v>
      </c>
      <c r="C1183" s="3">
        <v>0.02</v>
      </c>
      <c r="D1183" s="3">
        <v>0</v>
      </c>
      <c r="E1183" s="3">
        <v>0</v>
      </c>
      <c r="F1183" s="1">
        <f>IF(INDEX(董監!D:D,H1183)=0,INDEX(董監!C:C,H1183),INDEX(董監!D:D,H1183))</f>
        <v>15.1</v>
      </c>
      <c r="G1183" s="1">
        <f t="shared" si="72"/>
        <v>84.88</v>
      </c>
      <c r="H1183" s="1">
        <f>MATCH(持股比率!A1183,董監!A:A,0)</f>
        <v>1183</v>
      </c>
      <c r="I1183" s="3">
        <v>1943076.3</v>
      </c>
      <c r="J1183" s="3">
        <v>2</v>
      </c>
      <c r="K1183" s="28">
        <f t="shared" si="73"/>
        <v>164928</v>
      </c>
      <c r="L1183" s="27">
        <f t="shared" si="74"/>
        <v>0</v>
      </c>
      <c r="M1183" s="3">
        <v>21.23</v>
      </c>
      <c r="N1183" s="29">
        <f t="shared" si="75"/>
        <v>4.2460000000000002E-4</v>
      </c>
      <c r="O1183" s="3">
        <v>0</v>
      </c>
      <c r="P1183" s="3" t="str">
        <f ca="1">IF(COUNTIF(股期對照!A:A,持股比率!B1183)=2,B1183&amp;"-m",IF(COUNTIF(股期對照!A:A,持股比率!B1183)=1,B1183&amp;"-F",B1183))</f>
        <v>三豐</v>
      </c>
      <c r="Q1183" s="3" t="s">
        <v>6738</v>
      </c>
      <c r="T1183" s="1" t="s">
        <v>1177</v>
      </c>
      <c r="U1183" s="1" t="s">
        <v>2939</v>
      </c>
      <c r="V1183" s="1">
        <v>0.02</v>
      </c>
      <c r="W1183" s="1">
        <v>0</v>
      </c>
      <c r="X1183" s="1">
        <v>0</v>
      </c>
      <c r="Y1183" s="1">
        <v>15.1</v>
      </c>
      <c r="Z1183" s="1">
        <v>84.88</v>
      </c>
      <c r="AA1183" s="1">
        <v>1183</v>
      </c>
      <c r="AB1183" s="1">
        <v>1943076.3</v>
      </c>
      <c r="AC1183" s="1">
        <v>2</v>
      </c>
      <c r="AD1183" s="1">
        <v>164928</v>
      </c>
      <c r="AE1183" s="1">
        <v>0</v>
      </c>
      <c r="AF1183" s="1">
        <v>21.23</v>
      </c>
      <c r="AG1183" s="1">
        <v>4.2460000000000002E-4</v>
      </c>
      <c r="AH1183" s="1">
        <v>0</v>
      </c>
      <c r="AI1183" s="1" t="s">
        <v>2939</v>
      </c>
      <c r="AJ1183" s="1" t="s">
        <v>3519</v>
      </c>
    </row>
    <row r="1184" spans="1:36" x14ac:dyDescent="0.25">
      <c r="A1184" s="2" t="s">
        <v>1178</v>
      </c>
      <c r="B1184" s="3" t="s">
        <v>5994</v>
      </c>
      <c r="C1184" s="3">
        <v>6.71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66.260000000000005</v>
      </c>
      <c r="H1184" s="1">
        <f>MATCH(持股比率!A1184,董監!A:A,0)</f>
        <v>1184</v>
      </c>
      <c r="I1184" s="3">
        <v>2574401.0499999998</v>
      </c>
      <c r="J1184" s="3">
        <v>-752</v>
      </c>
      <c r="K1184" s="28">
        <f t="shared" si="73"/>
        <v>170580</v>
      </c>
      <c r="L1184" s="27">
        <f t="shared" si="74"/>
        <v>-0.4</v>
      </c>
      <c r="M1184" s="3">
        <v>12.73</v>
      </c>
      <c r="N1184" s="29">
        <f t="shared" si="75"/>
        <v>-9.5729600000000012E-2</v>
      </c>
      <c r="O1184" s="3">
        <v>-3.99</v>
      </c>
      <c r="P1184" s="3" t="str">
        <f ca="1">IF(COUNTIF(股期對照!A:A,持股比率!B1184)=2,B1184&amp;"-m",IF(COUNTIF(股期對照!A:A,持股比率!B1184)=1,B1184&amp;"-F",B1184))</f>
        <v>建國</v>
      </c>
      <c r="Q1184" s="3" t="s">
        <v>6738</v>
      </c>
      <c r="T1184" s="1" t="s">
        <v>1178</v>
      </c>
      <c r="U1184" s="1" t="s">
        <v>2940</v>
      </c>
      <c r="V1184" s="1">
        <v>6.71</v>
      </c>
      <c r="W1184" s="1">
        <v>0.04</v>
      </c>
      <c r="X1184" s="1">
        <v>0</v>
      </c>
      <c r="Y1184" s="1">
        <v>26.99</v>
      </c>
      <c r="Z1184" s="1">
        <v>66.260000000000005</v>
      </c>
      <c r="AA1184" s="1">
        <v>1184</v>
      </c>
      <c r="AB1184" s="1">
        <v>2574401.0499999998</v>
      </c>
      <c r="AC1184" s="1">
        <v>-752</v>
      </c>
      <c r="AD1184" s="1">
        <v>170580</v>
      </c>
      <c r="AE1184" s="1">
        <v>-0.4</v>
      </c>
      <c r="AF1184" s="1">
        <v>12.73</v>
      </c>
      <c r="AG1184" s="1">
        <v>-9.5729600000000012E-2</v>
      </c>
      <c r="AH1184" s="1">
        <v>-3.99</v>
      </c>
      <c r="AI1184" s="1" t="s">
        <v>2940</v>
      </c>
      <c r="AJ1184" s="1" t="s">
        <v>3519</v>
      </c>
    </row>
    <row r="1185" spans="1:36" x14ac:dyDescent="0.25">
      <c r="A1185" s="2" t="s">
        <v>1179</v>
      </c>
      <c r="B1185" s="3" t="s">
        <v>5995</v>
      </c>
      <c r="C1185" s="3">
        <v>0.08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77.64</v>
      </c>
      <c r="H1185" s="1">
        <f>MATCH(持股比率!A1185,董監!A:A,0)</f>
        <v>1185</v>
      </c>
      <c r="I1185" s="3">
        <v>382950</v>
      </c>
      <c r="J1185" s="3">
        <v>21</v>
      </c>
      <c r="K1185" s="28">
        <f t="shared" si="73"/>
        <v>29732</v>
      </c>
      <c r="L1185" s="27">
        <f t="shared" si="74"/>
        <v>0.1</v>
      </c>
      <c r="M1185" s="3">
        <v>14.07</v>
      </c>
      <c r="N1185" s="29">
        <f t="shared" si="75"/>
        <v>2.9547000000000002E-3</v>
      </c>
      <c r="O1185" s="3">
        <v>-4.32</v>
      </c>
      <c r="P1185" s="3" t="str">
        <f ca="1">IF(COUNTIF(股期對照!A:A,持股比率!B1185)=2,B1185&amp;"-m",IF(COUNTIF(股期對照!A:A,持股比率!B1185)=1,B1185&amp;"-F",B1185))</f>
        <v>雙喜</v>
      </c>
      <c r="Q1185" s="3" t="s">
        <v>6738</v>
      </c>
      <c r="T1185" s="1" t="s">
        <v>1179</v>
      </c>
      <c r="U1185" s="1" t="s">
        <v>2941</v>
      </c>
      <c r="V1185" s="1">
        <v>0.08</v>
      </c>
      <c r="W1185" s="1">
        <v>0</v>
      </c>
      <c r="X1185" s="1">
        <v>0.02</v>
      </c>
      <c r="Y1185" s="1">
        <v>22.26</v>
      </c>
      <c r="Z1185" s="1">
        <v>77.64</v>
      </c>
      <c r="AA1185" s="1">
        <v>1185</v>
      </c>
      <c r="AB1185" s="1">
        <v>382950</v>
      </c>
      <c r="AC1185" s="1">
        <v>21</v>
      </c>
      <c r="AD1185" s="1">
        <v>29732</v>
      </c>
      <c r="AE1185" s="1">
        <v>0.1</v>
      </c>
      <c r="AF1185" s="1">
        <v>14.07</v>
      </c>
      <c r="AG1185" s="1">
        <v>2.9547000000000002E-3</v>
      </c>
      <c r="AH1185" s="1">
        <v>-4.32</v>
      </c>
      <c r="AI1185" s="1" t="s">
        <v>2941</v>
      </c>
      <c r="AJ1185" s="1" t="s">
        <v>3519</v>
      </c>
    </row>
    <row r="1186" spans="1:36" x14ac:dyDescent="0.25">
      <c r="A1186" s="2" t="s">
        <v>1180</v>
      </c>
      <c r="B1186" s="3" t="s">
        <v>5996</v>
      </c>
      <c r="C1186" s="3">
        <v>3.98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73.16</v>
      </c>
      <c r="H1186" s="1">
        <f>MATCH(持股比率!A1186,董監!A:A,0)</f>
        <v>1186</v>
      </c>
      <c r="I1186" s="3">
        <v>2191971.7999999998</v>
      </c>
      <c r="J1186" s="3">
        <v>1268</v>
      </c>
      <c r="K1186" s="28">
        <f t="shared" si="73"/>
        <v>160365</v>
      </c>
      <c r="L1186" s="27">
        <f t="shared" si="74"/>
        <v>0.8</v>
      </c>
      <c r="M1186" s="3">
        <v>21.43</v>
      </c>
      <c r="N1186" s="29">
        <f t="shared" si="75"/>
        <v>0.27173239999999999</v>
      </c>
      <c r="O1186" s="3">
        <v>-3.49</v>
      </c>
      <c r="P1186" s="3" t="str">
        <f ca="1">IF(COUNTIF(股期對照!A:A,持股比率!B1186)=2,B1186&amp;"-m",IF(COUNTIF(股期對照!A:A,持股比率!B1186)=1,B1186&amp;"-F",B1186))</f>
        <v>隆大</v>
      </c>
      <c r="Q1186" s="3" t="s">
        <v>6738</v>
      </c>
      <c r="T1186" s="1" t="s">
        <v>1180</v>
      </c>
      <c r="U1186" s="1" t="s">
        <v>2942</v>
      </c>
      <c r="V1186" s="1">
        <v>3.98</v>
      </c>
      <c r="W1186" s="1">
        <v>0</v>
      </c>
      <c r="X1186" s="1">
        <v>0</v>
      </c>
      <c r="Y1186" s="1">
        <v>22.86</v>
      </c>
      <c r="Z1186" s="1">
        <v>73.16</v>
      </c>
      <c r="AA1186" s="1">
        <v>1186</v>
      </c>
      <c r="AB1186" s="1">
        <v>2191971.7999999998</v>
      </c>
      <c r="AC1186" s="1">
        <v>1268</v>
      </c>
      <c r="AD1186" s="1">
        <v>160365</v>
      </c>
      <c r="AE1186" s="1">
        <v>0.8</v>
      </c>
      <c r="AF1186" s="1">
        <v>21.43</v>
      </c>
      <c r="AG1186" s="1">
        <v>0.27173239999999999</v>
      </c>
      <c r="AH1186" s="1">
        <v>-3.49</v>
      </c>
      <c r="AI1186" s="1" t="s">
        <v>2942</v>
      </c>
      <c r="AJ1186" s="1" t="s">
        <v>3519</v>
      </c>
    </row>
    <row r="1187" spans="1:36" x14ac:dyDescent="0.25">
      <c r="A1187" s="2" t="s">
        <v>1181</v>
      </c>
      <c r="B1187" s="3" t="s">
        <v>5997</v>
      </c>
      <c r="C1187" s="3">
        <v>0.06</v>
      </c>
      <c r="D1187" s="3">
        <v>0</v>
      </c>
      <c r="E1187" s="3">
        <v>0</v>
      </c>
      <c r="F1187" s="1">
        <f>IF(INDEX(董監!D:D,H1187)=0,INDEX(董監!C:C,H1187),INDEX(董監!D:D,H1187))</f>
        <v>37.89</v>
      </c>
      <c r="G1187" s="1">
        <f t="shared" si="72"/>
        <v>62.05</v>
      </c>
      <c r="H1187" s="1">
        <f>MATCH(持股比率!A1187,董監!A:A,0)</f>
        <v>1187</v>
      </c>
      <c r="I1187" s="3">
        <v>603152.44999999995</v>
      </c>
      <c r="J1187" s="3">
        <v>-10</v>
      </c>
      <c r="K1187" s="28">
        <f t="shared" si="73"/>
        <v>37426</v>
      </c>
      <c r="L1187" s="27">
        <f t="shared" si="74"/>
        <v>0</v>
      </c>
      <c r="M1187" s="3">
        <v>49.44</v>
      </c>
      <c r="N1187" s="29">
        <f t="shared" si="75"/>
        <v>-4.9439999999999996E-3</v>
      </c>
      <c r="O1187" s="3">
        <v>-0.79</v>
      </c>
      <c r="P1187" s="3" t="str">
        <f ca="1">IF(COUNTIF(股期對照!A:A,持股比率!B1187)=2,B1187&amp;"-m",IF(COUNTIF(股期對照!A:A,持股比率!B1187)=1,B1187&amp;"-F",B1187))</f>
        <v>力泰</v>
      </c>
      <c r="Q1187" s="3" t="s">
        <v>6739</v>
      </c>
      <c r="T1187" s="1" t="s">
        <v>1181</v>
      </c>
      <c r="U1187" s="1" t="s">
        <v>2943</v>
      </c>
      <c r="V1187" s="1">
        <v>0.06</v>
      </c>
      <c r="W1187" s="1">
        <v>0</v>
      </c>
      <c r="X1187" s="1">
        <v>0</v>
      </c>
      <c r="Y1187" s="1">
        <v>37.89</v>
      </c>
      <c r="Z1187" s="1">
        <v>62.05</v>
      </c>
      <c r="AA1187" s="1">
        <v>1187</v>
      </c>
      <c r="AB1187" s="1">
        <v>603152.44999999995</v>
      </c>
      <c r="AC1187" s="1">
        <v>-10</v>
      </c>
      <c r="AD1187" s="1">
        <v>37426</v>
      </c>
      <c r="AE1187" s="1">
        <v>0</v>
      </c>
      <c r="AF1187" s="1">
        <v>49.44</v>
      </c>
      <c r="AG1187" s="1">
        <v>-4.9439999999999996E-3</v>
      </c>
      <c r="AH1187" s="1">
        <v>-0.79</v>
      </c>
      <c r="AI1187" s="1" t="s">
        <v>2943</v>
      </c>
      <c r="AJ1187" s="1" t="s">
        <v>3519</v>
      </c>
    </row>
    <row r="1188" spans="1:36" x14ac:dyDescent="0.25">
      <c r="A1188" s="2" t="s">
        <v>1182</v>
      </c>
      <c r="B1188" s="3" t="s">
        <v>5998</v>
      </c>
      <c r="C1188" s="3">
        <v>7.64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87.99</v>
      </c>
      <c r="H1188" s="1">
        <f>MATCH(持股比率!A1188,董監!A:A,0)</f>
        <v>1188</v>
      </c>
      <c r="I1188" s="3">
        <v>4475274.13</v>
      </c>
      <c r="J1188" s="3">
        <v>-1206</v>
      </c>
      <c r="K1188" s="28">
        <f t="shared" si="73"/>
        <v>393779</v>
      </c>
      <c r="L1188" s="27">
        <f t="shared" si="74"/>
        <v>-0.3</v>
      </c>
      <c r="M1188" s="3">
        <v>9.52</v>
      </c>
      <c r="N1188" s="29">
        <f t="shared" si="75"/>
        <v>-0.11481119999999999</v>
      </c>
      <c r="O1188" s="3">
        <v>-3.81</v>
      </c>
      <c r="P1188" s="3" t="str">
        <f ca="1">IF(COUNTIF(股期對照!A:A,持股比率!B1188)=2,B1188&amp;"-m",IF(COUNTIF(股期對照!A:A,持股比率!B1188)=1,B1188&amp;"-F",B1188))</f>
        <v>工信</v>
      </c>
      <c r="Q1188" s="3" t="s">
        <v>6736</v>
      </c>
      <c r="T1188" s="1" t="s">
        <v>1182</v>
      </c>
      <c r="U1188" s="1" t="s">
        <v>2944</v>
      </c>
      <c r="V1188" s="1">
        <v>7.64</v>
      </c>
      <c r="W1188" s="1">
        <v>0</v>
      </c>
      <c r="X1188" s="1">
        <v>0</v>
      </c>
      <c r="Y1188" s="1">
        <v>4.37</v>
      </c>
      <c r="Z1188" s="1">
        <v>87.99</v>
      </c>
      <c r="AA1188" s="1">
        <v>1188</v>
      </c>
      <c r="AB1188" s="1">
        <v>4475274.13</v>
      </c>
      <c r="AC1188" s="1">
        <v>-1206</v>
      </c>
      <c r="AD1188" s="1">
        <v>393779</v>
      </c>
      <c r="AE1188" s="1">
        <v>-0.3</v>
      </c>
      <c r="AF1188" s="1">
        <v>9.52</v>
      </c>
      <c r="AG1188" s="1">
        <v>-0.11481119999999999</v>
      </c>
      <c r="AH1188" s="1">
        <v>-3.81</v>
      </c>
      <c r="AI1188" s="1" t="s">
        <v>2944</v>
      </c>
      <c r="AJ1188" s="1" t="s">
        <v>3519</v>
      </c>
    </row>
    <row r="1189" spans="1:36" x14ac:dyDescent="0.25">
      <c r="A1189" s="2" t="s">
        <v>1183</v>
      </c>
      <c r="B1189" s="3" t="s">
        <v>5999</v>
      </c>
      <c r="C1189" s="3">
        <v>8.18</v>
      </c>
      <c r="D1189" s="3">
        <v>4</v>
      </c>
      <c r="E1189" s="3">
        <v>0.35</v>
      </c>
      <c r="F1189" s="1">
        <f>IF(INDEX(董監!D:D,H1189)=0,INDEX(董監!C:C,H1189),INDEX(董監!D:D,H1189))</f>
        <v>35.64</v>
      </c>
      <c r="G1189" s="1">
        <f t="shared" si="72"/>
        <v>51.83</v>
      </c>
      <c r="H1189" s="1">
        <f>MATCH(持股比率!A1189,董監!A:A,0)</f>
        <v>1189</v>
      </c>
      <c r="I1189" s="3">
        <v>7815962.4100000001</v>
      </c>
      <c r="J1189" s="3">
        <v>-1681</v>
      </c>
      <c r="K1189" s="28">
        <f t="shared" si="73"/>
        <v>405101</v>
      </c>
      <c r="L1189" s="27">
        <f t="shared" si="74"/>
        <v>-0.4</v>
      </c>
      <c r="M1189" s="3">
        <v>53.68</v>
      </c>
      <c r="N1189" s="29">
        <f t="shared" si="75"/>
        <v>-0.90236079999999996</v>
      </c>
      <c r="O1189" s="3">
        <v>-3.68</v>
      </c>
      <c r="P1189" s="3" t="str">
        <f ca="1">IF(COUNTIF(股期對照!A:A,持股比率!B1189)=2,B1189&amp;"-m",IF(COUNTIF(股期對照!A:A,持股比率!B1189)=1,B1189&amp;"-F",B1189))</f>
        <v>遠雄</v>
      </c>
      <c r="Q1189" s="3" t="s">
        <v>4774</v>
      </c>
      <c r="T1189" s="1" t="s">
        <v>1183</v>
      </c>
      <c r="U1189" s="1" t="s">
        <v>2945</v>
      </c>
      <c r="V1189" s="1">
        <v>8.18</v>
      </c>
      <c r="W1189" s="1">
        <v>4</v>
      </c>
      <c r="X1189" s="1">
        <v>0.35</v>
      </c>
      <c r="Y1189" s="1">
        <v>35.64</v>
      </c>
      <c r="Z1189" s="1">
        <v>51.83</v>
      </c>
      <c r="AA1189" s="1">
        <v>1189</v>
      </c>
      <c r="AB1189" s="1">
        <v>7815962.4100000001</v>
      </c>
      <c r="AC1189" s="1">
        <v>-1681</v>
      </c>
      <c r="AD1189" s="1">
        <v>405101</v>
      </c>
      <c r="AE1189" s="1">
        <v>-0.4</v>
      </c>
      <c r="AF1189" s="1">
        <v>53.68</v>
      </c>
      <c r="AG1189" s="1">
        <v>-0.90236079999999996</v>
      </c>
      <c r="AH1189" s="1">
        <v>-3.68</v>
      </c>
      <c r="AI1189" s="1" t="s">
        <v>2945</v>
      </c>
      <c r="AJ1189" s="1" t="s">
        <v>3519</v>
      </c>
    </row>
    <row r="1190" spans="1:36" x14ac:dyDescent="0.25">
      <c r="A1190" s="2" t="s">
        <v>1184</v>
      </c>
      <c r="B1190" s="3" t="s">
        <v>4705</v>
      </c>
      <c r="C1190" s="3">
        <v>0.6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72"/>
        <v>75.069999999999993</v>
      </c>
      <c r="H1190" s="1">
        <f>MATCH(持股比率!A1190,董監!A:A,0)</f>
        <v>1190</v>
      </c>
      <c r="I1190" s="3">
        <v>1550014.64</v>
      </c>
      <c r="J1190" s="3">
        <v>533</v>
      </c>
      <c r="K1190" s="28">
        <f t="shared" si="73"/>
        <v>116360</v>
      </c>
      <c r="L1190" s="27">
        <f t="shared" si="74"/>
        <v>0.5</v>
      </c>
      <c r="M1190" s="3">
        <v>29.1</v>
      </c>
      <c r="N1190" s="29">
        <f t="shared" si="75"/>
        <v>0.15510300000000002</v>
      </c>
      <c r="O1190" s="3">
        <v>-5.68</v>
      </c>
      <c r="P1190" s="3" t="str">
        <f ca="1">IF(COUNTIF(股期對照!A:A,持股比率!B1190)=2,B1190&amp;"-m",IF(COUNTIF(股期對照!A:A,持股比率!B1190)=1,B1190&amp;"-F",B1190))</f>
        <v>豐謙</v>
      </c>
      <c r="Q1190" s="3" t="s">
        <v>6740</v>
      </c>
      <c r="T1190" s="1" t="s">
        <v>1184</v>
      </c>
      <c r="U1190" s="1" t="s">
        <v>2946</v>
      </c>
      <c r="V1190" s="1">
        <v>0.6</v>
      </c>
      <c r="W1190" s="1">
        <v>0</v>
      </c>
      <c r="X1190" s="1">
        <v>0</v>
      </c>
      <c r="Y1190" s="1">
        <v>24.33</v>
      </c>
      <c r="Z1190" s="1">
        <v>75.069999999999993</v>
      </c>
      <c r="AA1190" s="1">
        <v>1190</v>
      </c>
      <c r="AB1190" s="1">
        <v>1550014.64</v>
      </c>
      <c r="AC1190" s="1">
        <v>533</v>
      </c>
      <c r="AD1190" s="1">
        <v>116360</v>
      </c>
      <c r="AE1190" s="1">
        <v>0.5</v>
      </c>
      <c r="AF1190" s="1">
        <v>29.1</v>
      </c>
      <c r="AG1190" s="1">
        <v>0.15510300000000002</v>
      </c>
      <c r="AH1190" s="1">
        <v>-5.68</v>
      </c>
      <c r="AI1190" s="1" t="s">
        <v>2946</v>
      </c>
      <c r="AJ1190" s="1" t="s">
        <v>3519</v>
      </c>
    </row>
    <row r="1191" spans="1:36" x14ac:dyDescent="0.25">
      <c r="A1191" s="2" t="s">
        <v>1185</v>
      </c>
      <c r="B1191" s="3" t="s">
        <v>6000</v>
      </c>
      <c r="C1191" s="3">
        <v>1.5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78.680000000000007</v>
      </c>
      <c r="H1191" s="1">
        <f>MATCH(持股比率!A1191,董監!A:A,0)</f>
        <v>1191</v>
      </c>
      <c r="I1191" s="3">
        <v>2645912.66</v>
      </c>
      <c r="J1191" s="3">
        <v>-424</v>
      </c>
      <c r="K1191" s="28">
        <f t="shared" si="73"/>
        <v>208180</v>
      </c>
      <c r="L1191" s="27">
        <f t="shared" si="74"/>
        <v>-0.2</v>
      </c>
      <c r="M1191" s="3">
        <v>24.46</v>
      </c>
      <c r="N1191" s="29">
        <f t="shared" si="75"/>
        <v>-0.10371040000000001</v>
      </c>
      <c r="O1191" s="3">
        <v>-2.38</v>
      </c>
      <c r="P1191" s="3" t="str">
        <f ca="1">IF(COUNTIF(股期對照!A:A,持股比率!B1191)=2,B1191&amp;"-m",IF(COUNTIF(股期對照!A:A,持股比率!B1191)=1,B1191&amp;"-F",B1191))</f>
        <v>順天</v>
      </c>
      <c r="Q1191" s="3" t="s">
        <v>4774</v>
      </c>
      <c r="T1191" s="1" t="s">
        <v>1185</v>
      </c>
      <c r="U1191" s="1" t="s">
        <v>2947</v>
      </c>
      <c r="V1191" s="1">
        <v>1.5</v>
      </c>
      <c r="W1191" s="1">
        <v>0.67</v>
      </c>
      <c r="X1191" s="1">
        <v>0</v>
      </c>
      <c r="Y1191" s="1">
        <v>19.149999999999999</v>
      </c>
      <c r="Z1191" s="1">
        <v>78.680000000000007</v>
      </c>
      <c r="AA1191" s="1">
        <v>1191</v>
      </c>
      <c r="AB1191" s="1">
        <v>2645912.66</v>
      </c>
      <c r="AC1191" s="1">
        <v>-424</v>
      </c>
      <c r="AD1191" s="1">
        <v>208180</v>
      </c>
      <c r="AE1191" s="1">
        <v>-0.2</v>
      </c>
      <c r="AF1191" s="1">
        <v>24.46</v>
      </c>
      <c r="AG1191" s="1">
        <v>-0.10371040000000001</v>
      </c>
      <c r="AH1191" s="1">
        <v>-2.38</v>
      </c>
      <c r="AI1191" s="1" t="s">
        <v>2947</v>
      </c>
      <c r="AJ1191" s="1" t="s">
        <v>3519</v>
      </c>
    </row>
    <row r="1192" spans="1:36" x14ac:dyDescent="0.25">
      <c r="A1192" s="2" t="s">
        <v>1186</v>
      </c>
      <c r="B1192" s="3" t="s">
        <v>6001</v>
      </c>
      <c r="C1192" s="3">
        <v>2.27</v>
      </c>
      <c r="D1192" s="3">
        <v>0</v>
      </c>
      <c r="E1192" s="3">
        <v>0</v>
      </c>
      <c r="F1192" s="1">
        <f>IF(INDEX(董監!D:D,H1192)=0,INDEX(董監!C:C,H1192),INDEX(董監!D:D,H1192))</f>
        <v>19.649999999999999</v>
      </c>
      <c r="G1192" s="1">
        <f t="shared" si="72"/>
        <v>78.08</v>
      </c>
      <c r="H1192" s="1">
        <f>MATCH(持股比率!A1192,董監!A:A,0)</f>
        <v>1192</v>
      </c>
      <c r="I1192" s="3">
        <v>1240528.49</v>
      </c>
      <c r="J1192" s="3">
        <v>745</v>
      </c>
      <c r="K1192" s="28">
        <f t="shared" si="73"/>
        <v>96860</v>
      </c>
      <c r="L1192" s="27">
        <f t="shared" si="74"/>
        <v>0.8</v>
      </c>
      <c r="M1192" s="3">
        <v>17.45</v>
      </c>
      <c r="N1192" s="29">
        <f t="shared" si="75"/>
        <v>0.13000249999999999</v>
      </c>
      <c r="O1192" s="3">
        <v>15.76</v>
      </c>
      <c r="P1192" s="3" t="str">
        <f ca="1">IF(COUNTIF(股期對照!A:A,持股比率!B1192)=2,B1192&amp;"-m",IF(COUNTIF(股期對照!A:A,持股比率!B1192)=1,B1192&amp;"-F",B1192))</f>
        <v>志嘉</v>
      </c>
      <c r="Q1192" s="3" t="s">
        <v>6737</v>
      </c>
      <c r="T1192" s="1" t="s">
        <v>1186</v>
      </c>
      <c r="U1192" s="1" t="s">
        <v>2948</v>
      </c>
      <c r="V1192" s="1">
        <v>2.27</v>
      </c>
      <c r="W1192" s="1">
        <v>0</v>
      </c>
      <c r="X1192" s="1">
        <v>0</v>
      </c>
      <c r="Y1192" s="1">
        <v>19.649999999999999</v>
      </c>
      <c r="Z1192" s="1">
        <v>78.08</v>
      </c>
      <c r="AA1192" s="1">
        <v>1192</v>
      </c>
      <c r="AB1192" s="1">
        <v>1240528.49</v>
      </c>
      <c r="AC1192" s="1">
        <v>745</v>
      </c>
      <c r="AD1192" s="1">
        <v>96860</v>
      </c>
      <c r="AE1192" s="1">
        <v>0.8</v>
      </c>
      <c r="AF1192" s="1">
        <v>17.45</v>
      </c>
      <c r="AG1192" s="1">
        <v>0.13000249999999999</v>
      </c>
      <c r="AH1192" s="1">
        <v>15.76</v>
      </c>
      <c r="AI1192" s="1" t="s">
        <v>2948</v>
      </c>
      <c r="AJ1192" s="1" t="s">
        <v>3519</v>
      </c>
    </row>
    <row r="1193" spans="1:36" x14ac:dyDescent="0.25">
      <c r="A1193" s="2" t="s">
        <v>1187</v>
      </c>
      <c r="B1193" s="3" t="s">
        <v>6002</v>
      </c>
      <c r="C1193" s="3">
        <v>55.55</v>
      </c>
      <c r="D1193" s="3">
        <v>0.52</v>
      </c>
      <c r="E1193" s="3">
        <v>0</v>
      </c>
      <c r="F1193" s="1">
        <f>IF(INDEX(董監!D:D,H1193)=0,INDEX(董監!C:C,H1193),INDEX(董監!D:D,H1193))</f>
        <v>5.01</v>
      </c>
      <c r="G1193" s="1">
        <f t="shared" si="72"/>
        <v>38.92</v>
      </c>
      <c r="H1193" s="1">
        <f>MATCH(持股比率!A1193,董監!A:A,0)</f>
        <v>1193</v>
      </c>
      <c r="I1193" s="3">
        <v>4200841.99</v>
      </c>
      <c r="J1193" s="3">
        <v>-1299</v>
      </c>
      <c r="K1193" s="28">
        <f t="shared" si="73"/>
        <v>163497</v>
      </c>
      <c r="L1193" s="27">
        <f t="shared" si="74"/>
        <v>-0.8</v>
      </c>
      <c r="M1193" s="3">
        <v>49.96</v>
      </c>
      <c r="N1193" s="29">
        <f t="shared" si="75"/>
        <v>-0.64898040000000001</v>
      </c>
      <c r="O1193" s="3">
        <v>19.09</v>
      </c>
      <c r="P1193" s="3" t="str">
        <f ca="1">IF(COUNTIF(股期對照!A:A,持股比率!B1193)=2,B1193&amp;"-m",IF(COUNTIF(股期對照!A:A,持股比率!B1193)=1,B1193&amp;"-F",B1193))</f>
        <v>龍巖</v>
      </c>
      <c r="Q1193" s="3" t="s">
        <v>6741</v>
      </c>
      <c r="T1193" s="1" t="s">
        <v>1187</v>
      </c>
      <c r="U1193" s="1" t="s">
        <v>2949</v>
      </c>
      <c r="V1193" s="1">
        <v>55.55</v>
      </c>
      <c r="W1193" s="1">
        <v>0.52</v>
      </c>
      <c r="X1193" s="1">
        <v>0</v>
      </c>
      <c r="Y1193" s="1">
        <v>5.01</v>
      </c>
      <c r="Z1193" s="1">
        <v>38.92</v>
      </c>
      <c r="AA1193" s="1">
        <v>1193</v>
      </c>
      <c r="AB1193" s="1">
        <v>4200841.99</v>
      </c>
      <c r="AC1193" s="1">
        <v>-1299</v>
      </c>
      <c r="AD1193" s="1">
        <v>163497</v>
      </c>
      <c r="AE1193" s="1">
        <v>-0.8</v>
      </c>
      <c r="AF1193" s="1">
        <v>49.96</v>
      </c>
      <c r="AG1193" s="1">
        <v>-0.64898040000000001</v>
      </c>
      <c r="AH1193" s="1">
        <v>19.09</v>
      </c>
      <c r="AI1193" s="1" t="s">
        <v>2949</v>
      </c>
      <c r="AJ1193" s="1" t="s">
        <v>3516</v>
      </c>
    </row>
    <row r="1194" spans="1:36" x14ac:dyDescent="0.25">
      <c r="A1194" s="2" t="s">
        <v>1188</v>
      </c>
      <c r="B1194" s="3" t="s">
        <v>6003</v>
      </c>
      <c r="C1194" s="3">
        <v>5.01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</v>
      </c>
      <c r="H1194" s="1">
        <f>MATCH(持股比率!A1194,董監!A:A,0)</f>
        <v>1194</v>
      </c>
      <c r="I1194" s="3">
        <v>9775892.4499999993</v>
      </c>
      <c r="J1194" s="3">
        <v>3575</v>
      </c>
      <c r="K1194" s="28">
        <f t="shared" si="73"/>
        <v>674537</v>
      </c>
      <c r="L1194" s="27">
        <f t="shared" si="74"/>
        <v>0.5</v>
      </c>
      <c r="M1194" s="3">
        <v>11.6</v>
      </c>
      <c r="N1194" s="29">
        <f t="shared" si="75"/>
        <v>0.41470000000000001</v>
      </c>
      <c r="O1194" s="3">
        <v>-8.61</v>
      </c>
      <c r="P1194" s="3" t="str">
        <f ca="1">IF(COUNTIF(股期對照!A:A,持股比率!B1194)=2,B1194&amp;"-m",IF(COUNTIF(股期對照!A:A,持股比率!B1194)=1,B1194&amp;"-F",B1194))</f>
        <v>鄉林</v>
      </c>
      <c r="Q1194" s="3" t="s">
        <v>6738</v>
      </c>
      <c r="T1194" s="1" t="s">
        <v>1188</v>
      </c>
      <c r="U1194" s="1" t="s">
        <v>2950</v>
      </c>
      <c r="V1194" s="1">
        <v>5.01</v>
      </c>
      <c r="W1194" s="1">
        <v>0.09</v>
      </c>
      <c r="X1194" s="1">
        <v>0.16</v>
      </c>
      <c r="Y1194" s="1">
        <v>25.74</v>
      </c>
      <c r="Z1194" s="1">
        <v>69</v>
      </c>
      <c r="AA1194" s="1">
        <v>1194</v>
      </c>
      <c r="AB1194" s="1">
        <v>9775892.4499999993</v>
      </c>
      <c r="AC1194" s="1">
        <v>3575</v>
      </c>
      <c r="AD1194" s="1">
        <v>674537</v>
      </c>
      <c r="AE1194" s="1">
        <v>0.5</v>
      </c>
      <c r="AF1194" s="1">
        <v>11.6</v>
      </c>
      <c r="AG1194" s="1">
        <v>0.41470000000000001</v>
      </c>
      <c r="AH1194" s="1">
        <v>-8.61</v>
      </c>
      <c r="AI1194" s="1" t="s">
        <v>2950</v>
      </c>
      <c r="AJ1194" s="1" t="s">
        <v>3519</v>
      </c>
    </row>
    <row r="1195" spans="1:36" x14ac:dyDescent="0.25">
      <c r="A1195" s="2" t="s">
        <v>1189</v>
      </c>
      <c r="B1195" s="3" t="s">
        <v>6004</v>
      </c>
      <c r="C1195" s="3">
        <v>2.93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85.710000000000008</v>
      </c>
      <c r="H1195" s="1">
        <f>MATCH(持股比率!A1195,董監!A:A,0)</f>
        <v>1195</v>
      </c>
      <c r="I1195" s="3">
        <v>2852449.44</v>
      </c>
      <c r="J1195" s="3">
        <v>-148</v>
      </c>
      <c r="K1195" s="28">
        <f t="shared" si="73"/>
        <v>244483</v>
      </c>
      <c r="L1195" s="27">
        <f t="shared" si="74"/>
        <v>-0.1</v>
      </c>
      <c r="M1195" s="3">
        <v>16</v>
      </c>
      <c r="N1195" s="29">
        <f t="shared" si="75"/>
        <v>-2.368E-2</v>
      </c>
      <c r="O1195" s="3">
        <v>-6.1</v>
      </c>
      <c r="P1195" s="3" t="str">
        <f ca="1">IF(COUNTIF(股期對照!A:A,持股比率!B1195)=2,B1195&amp;"-m",IF(COUNTIF(股期對照!A:A,持股比率!B1195)=1,B1195&amp;"-F",B1195))</f>
        <v>皇鼎</v>
      </c>
      <c r="Q1195" s="3" t="s">
        <v>4774</v>
      </c>
      <c r="T1195" s="1" t="s">
        <v>1189</v>
      </c>
      <c r="U1195" s="1" t="s">
        <v>2951</v>
      </c>
      <c r="V1195" s="1">
        <v>2.93</v>
      </c>
      <c r="W1195" s="1">
        <v>0</v>
      </c>
      <c r="X1195" s="1">
        <v>0.01</v>
      </c>
      <c r="Y1195" s="1">
        <v>11.35</v>
      </c>
      <c r="Z1195" s="1">
        <v>85.710000000000008</v>
      </c>
      <c r="AA1195" s="1">
        <v>1195</v>
      </c>
      <c r="AB1195" s="1">
        <v>2852449.44</v>
      </c>
      <c r="AC1195" s="1">
        <v>-148</v>
      </c>
      <c r="AD1195" s="1">
        <v>244483</v>
      </c>
      <c r="AE1195" s="1">
        <v>-0.1</v>
      </c>
      <c r="AF1195" s="1">
        <v>16</v>
      </c>
      <c r="AG1195" s="1">
        <v>-2.368E-2</v>
      </c>
      <c r="AH1195" s="1">
        <v>-6.1</v>
      </c>
      <c r="AI1195" s="1" t="s">
        <v>2951</v>
      </c>
      <c r="AJ1195" s="1" t="s">
        <v>3519</v>
      </c>
    </row>
    <row r="1196" spans="1:36" x14ac:dyDescent="0.25">
      <c r="A1196" s="2" t="s">
        <v>1190</v>
      </c>
      <c r="B1196" s="3" t="s">
        <v>6005</v>
      </c>
      <c r="C1196" s="3">
        <v>12.57</v>
      </c>
      <c r="D1196" s="3">
        <v>0.4</v>
      </c>
      <c r="E1196" s="3">
        <v>0.14000000000000001</v>
      </c>
      <c r="F1196" s="1">
        <f>IF(INDEX(董監!D:D,H1196)=0,INDEX(董監!C:C,H1196),INDEX(董監!D:D,H1196))</f>
        <v>10.74</v>
      </c>
      <c r="G1196" s="1">
        <f t="shared" si="72"/>
        <v>76.150000000000006</v>
      </c>
      <c r="H1196" s="1">
        <f>MATCH(持股比率!A1196,董監!A:A,0)</f>
        <v>1196</v>
      </c>
      <c r="I1196" s="3">
        <v>2903259.6</v>
      </c>
      <c r="J1196" s="3">
        <v>-878</v>
      </c>
      <c r="K1196" s="28">
        <f t="shared" si="73"/>
        <v>221083</v>
      </c>
      <c r="L1196" s="27">
        <f t="shared" si="74"/>
        <v>-0.4</v>
      </c>
      <c r="M1196" s="3">
        <v>78.28</v>
      </c>
      <c r="N1196" s="29">
        <f t="shared" si="75"/>
        <v>-0.68729839999999998</v>
      </c>
      <c r="O1196" s="3">
        <v>-1.86</v>
      </c>
      <c r="P1196" s="3" t="str">
        <f ca="1">IF(COUNTIF(股期對照!A:A,持股比率!B1196)=2,B1196&amp;"-m",IF(COUNTIF(股期對照!A:A,持股比率!B1196)=1,B1196&amp;"-F",B1196))</f>
        <v>長虹-F</v>
      </c>
      <c r="Q1196" s="3" t="s">
        <v>4774</v>
      </c>
      <c r="T1196" s="1" t="s">
        <v>1190</v>
      </c>
      <c r="U1196" s="1" t="s">
        <v>2952</v>
      </c>
      <c r="V1196" s="1">
        <v>12.57</v>
      </c>
      <c r="W1196" s="1">
        <v>0.4</v>
      </c>
      <c r="X1196" s="1">
        <v>0.14000000000000001</v>
      </c>
      <c r="Y1196" s="1">
        <v>10.74</v>
      </c>
      <c r="Z1196" s="1">
        <v>76.150000000000006</v>
      </c>
      <c r="AA1196" s="1">
        <v>1196</v>
      </c>
      <c r="AB1196" s="1">
        <v>2903259.6</v>
      </c>
      <c r="AC1196" s="1">
        <v>-878</v>
      </c>
      <c r="AD1196" s="1">
        <v>221083</v>
      </c>
      <c r="AE1196" s="1">
        <v>-0.4</v>
      </c>
      <c r="AF1196" s="1">
        <v>78.28</v>
      </c>
      <c r="AG1196" s="1">
        <v>-0.68729839999999998</v>
      </c>
      <c r="AH1196" s="1">
        <v>-1.86</v>
      </c>
      <c r="AI1196" s="1" t="s">
        <v>4458</v>
      </c>
      <c r="AJ1196" s="1" t="s">
        <v>3519</v>
      </c>
    </row>
    <row r="1197" spans="1:36" x14ac:dyDescent="0.25">
      <c r="A1197" s="2" t="s">
        <v>1191</v>
      </c>
      <c r="B1197" s="3" t="s">
        <v>6006</v>
      </c>
      <c r="C1197" s="3">
        <v>14.26</v>
      </c>
      <c r="D1197" s="3">
        <v>0.26</v>
      </c>
      <c r="E1197" s="3">
        <v>2.19</v>
      </c>
      <c r="F1197" s="1">
        <f>IF(INDEX(董監!D:D,H1197)=0,INDEX(董監!C:C,H1197),INDEX(董監!D:D,H1197))</f>
        <v>8.15</v>
      </c>
      <c r="G1197" s="1">
        <f t="shared" si="72"/>
        <v>75.14</v>
      </c>
      <c r="H1197" s="1">
        <f>MATCH(持股比率!A1197,董監!A:A,0)</f>
        <v>1197</v>
      </c>
      <c r="I1197" s="3">
        <v>571867.42000000004</v>
      </c>
      <c r="J1197" s="3">
        <v>-185</v>
      </c>
      <c r="K1197" s="28">
        <f t="shared" si="73"/>
        <v>42970</v>
      </c>
      <c r="L1197" s="27">
        <f t="shared" si="74"/>
        <v>-0.4</v>
      </c>
      <c r="M1197" s="3">
        <v>185.62</v>
      </c>
      <c r="N1197" s="29">
        <f t="shared" si="75"/>
        <v>-0.34339700000000006</v>
      </c>
      <c r="O1197" s="3">
        <v>-2.08</v>
      </c>
      <c r="P1197" s="3" t="str">
        <f ca="1">IF(COUNTIF(股期對照!A:A,持股比率!B1197)=2,B1197&amp;"-m",IF(COUNTIF(股期對照!A:A,持股比率!B1197)=1,B1197&amp;"-F",B1197))</f>
        <v>聖暉</v>
      </c>
      <c r="Q1197" s="3" t="s">
        <v>6742</v>
      </c>
      <c r="T1197" s="1" t="s">
        <v>1191</v>
      </c>
      <c r="U1197" s="1" t="s">
        <v>2953</v>
      </c>
      <c r="V1197" s="1">
        <v>14.26</v>
      </c>
      <c r="W1197" s="1">
        <v>0.26</v>
      </c>
      <c r="X1197" s="1">
        <v>2.19</v>
      </c>
      <c r="Y1197" s="1">
        <v>8.15</v>
      </c>
      <c r="Z1197" s="1">
        <v>75.14</v>
      </c>
      <c r="AA1197" s="1">
        <v>1197</v>
      </c>
      <c r="AB1197" s="1">
        <v>571867.42000000004</v>
      </c>
      <c r="AC1197" s="1">
        <v>-185</v>
      </c>
      <c r="AD1197" s="1">
        <v>42970</v>
      </c>
      <c r="AE1197" s="1">
        <v>-0.4</v>
      </c>
      <c r="AF1197" s="1">
        <v>185.62</v>
      </c>
      <c r="AG1197" s="1">
        <v>-0.34339700000000006</v>
      </c>
      <c r="AH1197" s="1">
        <v>-2.08</v>
      </c>
      <c r="AI1197" s="1" t="s">
        <v>2953</v>
      </c>
      <c r="AJ1197" s="1" t="s">
        <v>3559</v>
      </c>
    </row>
    <row r="1198" spans="1:36" x14ac:dyDescent="0.25">
      <c r="A1198" s="2" t="s">
        <v>1192</v>
      </c>
      <c r="B1198" s="3" t="s">
        <v>6007</v>
      </c>
      <c r="C1198" s="3">
        <v>68.88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72"/>
        <v>0.48000000000000398</v>
      </c>
      <c r="H1198" s="1">
        <f>MATCH(持股比率!A1198,董監!A:A,0)</f>
        <v>1198</v>
      </c>
      <c r="I1198" s="3">
        <v>1680000</v>
      </c>
      <c r="J1198" s="3">
        <v>49</v>
      </c>
      <c r="K1198" s="28">
        <f t="shared" si="73"/>
        <v>806</v>
      </c>
      <c r="L1198" s="27">
        <f t="shared" si="74"/>
        <v>6.1</v>
      </c>
      <c r="M1198" s="3">
        <v>42.62</v>
      </c>
      <c r="N1198" s="29">
        <f t="shared" si="75"/>
        <v>2.0883799999999998E-2</v>
      </c>
      <c r="O1198" s="3">
        <v>-1.5</v>
      </c>
      <c r="P1198" s="3" t="str">
        <f ca="1">IF(COUNTIF(股期對照!A:A,持股比率!B1198)=2,B1198&amp;"-m",IF(COUNTIF(股期對照!A:A,持股比率!B1198)=1,B1198&amp;"-F",B1198))</f>
        <v>東明-KY</v>
      </c>
      <c r="Q1198" s="3" t="s">
        <v>6743</v>
      </c>
      <c r="T1198" s="1" t="s">
        <v>1192</v>
      </c>
      <c r="U1198" s="1" t="s">
        <v>2954</v>
      </c>
      <c r="V1198" s="1">
        <v>68.88</v>
      </c>
      <c r="W1198" s="1">
        <v>0</v>
      </c>
      <c r="X1198" s="1">
        <v>0</v>
      </c>
      <c r="Y1198" s="1">
        <v>30.64</v>
      </c>
      <c r="Z1198" s="1">
        <v>0.48000000000000398</v>
      </c>
      <c r="AA1198" s="1">
        <v>1198</v>
      </c>
      <c r="AB1198" s="1">
        <v>1680000</v>
      </c>
      <c r="AC1198" s="1">
        <v>49</v>
      </c>
      <c r="AD1198" s="1">
        <v>806</v>
      </c>
      <c r="AE1198" s="1">
        <v>6.1</v>
      </c>
      <c r="AF1198" s="1">
        <v>42.62</v>
      </c>
      <c r="AG1198" s="1">
        <v>2.0883799999999998E-2</v>
      </c>
      <c r="AH1198" s="1">
        <v>-1.5</v>
      </c>
      <c r="AI1198" s="1" t="s">
        <v>2954</v>
      </c>
      <c r="AJ1198" s="1" t="s">
        <v>3526</v>
      </c>
    </row>
    <row r="1199" spans="1:36" x14ac:dyDescent="0.25">
      <c r="A1199" s="2" t="s">
        <v>1193</v>
      </c>
      <c r="B1199" s="3" t="s">
        <v>6008</v>
      </c>
      <c r="C1199" s="3">
        <v>0.64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77.61</v>
      </c>
      <c r="H1199" s="1">
        <f>MATCH(持股比率!A1199,董監!A:A,0)</f>
        <v>1199</v>
      </c>
      <c r="I1199" s="3">
        <v>356999.96</v>
      </c>
      <c r="J1199" s="3">
        <v>-46</v>
      </c>
      <c r="K1199" s="28">
        <f t="shared" si="73"/>
        <v>27707</v>
      </c>
      <c r="L1199" s="27">
        <f t="shared" si="74"/>
        <v>-0.2</v>
      </c>
      <c r="M1199" s="3">
        <v>58.72</v>
      </c>
      <c r="N1199" s="29">
        <f t="shared" si="75"/>
        <v>-2.7011199999999999E-2</v>
      </c>
      <c r="O1199" s="3">
        <v>-10.97</v>
      </c>
      <c r="P1199" s="3" t="str">
        <f ca="1">IF(COUNTIF(股期對照!A:A,持股比率!B1199)=2,B1199&amp;"-m",IF(COUNTIF(股期對照!A:A,持股比率!B1199)=1,B1199&amp;"-F",B1199))</f>
        <v>桓鼎-KY</v>
      </c>
      <c r="Q1199" s="3" t="s">
        <v>6744</v>
      </c>
      <c r="T1199" s="1" t="s">
        <v>1193</v>
      </c>
      <c r="U1199" s="1" t="s">
        <v>2955</v>
      </c>
      <c r="V1199" s="1">
        <v>0.64</v>
      </c>
      <c r="W1199" s="1">
        <v>0</v>
      </c>
      <c r="X1199" s="1">
        <v>0</v>
      </c>
      <c r="Y1199" s="1">
        <v>21.75</v>
      </c>
      <c r="Z1199" s="1">
        <v>77.61</v>
      </c>
      <c r="AA1199" s="1">
        <v>1199</v>
      </c>
      <c r="AB1199" s="1">
        <v>356999.96</v>
      </c>
      <c r="AC1199" s="1">
        <v>-46</v>
      </c>
      <c r="AD1199" s="1">
        <v>27707</v>
      </c>
      <c r="AE1199" s="1">
        <v>-0.2</v>
      </c>
      <c r="AF1199" s="1">
        <v>58.72</v>
      </c>
      <c r="AG1199" s="1">
        <v>-2.7011199999999999E-2</v>
      </c>
      <c r="AH1199" s="1">
        <v>-10.97</v>
      </c>
      <c r="AI1199" s="1" t="s">
        <v>2955</v>
      </c>
      <c r="AJ1199" s="1" t="s">
        <v>3526</v>
      </c>
    </row>
    <row r="1200" spans="1:36" x14ac:dyDescent="0.25">
      <c r="A1200" s="2" t="s">
        <v>1194</v>
      </c>
      <c r="B1200" s="3" t="s">
        <v>4706</v>
      </c>
      <c r="C1200" s="3">
        <v>53.92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31.58</v>
      </c>
      <c r="H1200" s="1">
        <f>MATCH(持股比率!A1200,董監!A:A,0)</f>
        <v>1200</v>
      </c>
      <c r="I1200" s="3">
        <v>800250</v>
      </c>
      <c r="J1200" s="3">
        <v>-261</v>
      </c>
      <c r="K1200" s="28">
        <f t="shared" si="73"/>
        <v>25272</v>
      </c>
      <c r="L1200" s="27">
        <f t="shared" si="74"/>
        <v>-1</v>
      </c>
      <c r="M1200" s="3">
        <v>75.459999999999994</v>
      </c>
      <c r="N1200" s="29">
        <f t="shared" si="75"/>
        <v>-0.19695059999999998</v>
      </c>
      <c r="O1200" s="3">
        <v>4.0199999999999996</v>
      </c>
      <c r="P1200" s="3" t="str">
        <f ca="1">IF(COUNTIF(股期對照!A:A,持股比率!B1200)=2,B1200&amp;"-m",IF(COUNTIF(股期對照!A:A,持股比率!B1200)=1,B1200&amp;"-F",B1200))</f>
        <v>永固-KY</v>
      </c>
      <c r="Q1200" s="3" t="s">
        <v>6738</v>
      </c>
      <c r="T1200" s="1" t="s">
        <v>1194</v>
      </c>
      <c r="U1200" s="1" t="s">
        <v>2956</v>
      </c>
      <c r="V1200" s="1">
        <v>53.92</v>
      </c>
      <c r="W1200" s="1">
        <v>0</v>
      </c>
      <c r="X1200" s="1">
        <v>0</v>
      </c>
      <c r="Y1200" s="1">
        <v>14.5</v>
      </c>
      <c r="Z1200" s="1">
        <v>31.58</v>
      </c>
      <c r="AA1200" s="1">
        <v>1200</v>
      </c>
      <c r="AB1200" s="1">
        <v>800250</v>
      </c>
      <c r="AC1200" s="1">
        <v>-261</v>
      </c>
      <c r="AD1200" s="1">
        <v>25272</v>
      </c>
      <c r="AE1200" s="1">
        <v>-1</v>
      </c>
      <c r="AF1200" s="1">
        <v>75.459999999999994</v>
      </c>
      <c r="AG1200" s="1">
        <v>-0.19695059999999998</v>
      </c>
      <c r="AH1200" s="1">
        <v>4.0199999999999996</v>
      </c>
      <c r="AI1200" s="1" t="s">
        <v>2956</v>
      </c>
      <c r="AJ1200" s="1" t="s">
        <v>3519</v>
      </c>
    </row>
    <row r="1201" spans="1:36" x14ac:dyDescent="0.25">
      <c r="A1201" s="2" t="s">
        <v>1195</v>
      </c>
      <c r="B1201" s="3" t="s">
        <v>6009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70.180000000000007</v>
      </c>
      <c r="H1201" s="1">
        <f>MATCH(持股比率!A1201,董監!A:A,0)</f>
        <v>1201</v>
      </c>
      <c r="I1201" s="3">
        <v>648000</v>
      </c>
      <c r="J1201" s="3">
        <v>3</v>
      </c>
      <c r="K1201" s="28">
        <f t="shared" si="73"/>
        <v>45477</v>
      </c>
      <c r="L1201" s="27">
        <f t="shared" si="74"/>
        <v>0</v>
      </c>
      <c r="M1201" s="3">
        <v>28.43</v>
      </c>
      <c r="N1201" s="29">
        <f t="shared" si="75"/>
        <v>8.5289999999999997E-4</v>
      </c>
      <c r="O1201" s="3">
        <v>0.35</v>
      </c>
      <c r="P1201" s="3" t="str">
        <f ca="1">IF(COUNTIF(股期對照!A:A,持股比率!B1201)=2,B1201&amp;"-m",IF(COUNTIF(股期對照!A:A,持股比率!B1201)=1,B1201&amp;"-F",B1201))</f>
        <v>台聯櫃</v>
      </c>
      <c r="Q1201" s="3" t="s">
        <v>4751</v>
      </c>
      <c r="T1201" s="1" t="s">
        <v>1195</v>
      </c>
      <c r="U1201" s="1" t="s">
        <v>2957</v>
      </c>
      <c r="V1201" s="1">
        <v>1.41</v>
      </c>
      <c r="W1201" s="1">
        <v>0</v>
      </c>
      <c r="X1201" s="1">
        <v>0</v>
      </c>
      <c r="Y1201" s="1">
        <v>28.41</v>
      </c>
      <c r="Z1201" s="1">
        <v>70.180000000000007</v>
      </c>
      <c r="AA1201" s="1">
        <v>1201</v>
      </c>
      <c r="AB1201" s="1">
        <v>648000</v>
      </c>
      <c r="AC1201" s="1">
        <v>3</v>
      </c>
      <c r="AD1201" s="1">
        <v>45477</v>
      </c>
      <c r="AE1201" s="1">
        <v>0</v>
      </c>
      <c r="AF1201" s="1">
        <v>28.43</v>
      </c>
      <c r="AG1201" s="1">
        <v>8.5289999999999997E-4</v>
      </c>
      <c r="AH1201" s="1">
        <v>0.35</v>
      </c>
      <c r="AI1201" s="1" t="s">
        <v>2957</v>
      </c>
      <c r="AJ1201" s="1" t="s">
        <v>3540</v>
      </c>
    </row>
    <row r="1202" spans="1:36" x14ac:dyDescent="0.25">
      <c r="A1202" s="2" t="s">
        <v>1196</v>
      </c>
      <c r="B1202" s="3" t="s">
        <v>6010</v>
      </c>
      <c r="C1202" s="3">
        <v>8.65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71.759999999999991</v>
      </c>
      <c r="H1202" s="1">
        <f>MATCH(持股比率!A1202,董監!A:A,0)</f>
        <v>1202</v>
      </c>
      <c r="I1202" s="3">
        <v>783245.75</v>
      </c>
      <c r="J1202" s="3">
        <v>-1175</v>
      </c>
      <c r="K1202" s="28">
        <f t="shared" si="73"/>
        <v>56206</v>
      </c>
      <c r="L1202" s="27">
        <f t="shared" si="74"/>
        <v>-2.1</v>
      </c>
      <c r="M1202" s="3">
        <v>24.02</v>
      </c>
      <c r="N1202" s="29">
        <f t="shared" si="75"/>
        <v>-0.28223500000000001</v>
      </c>
      <c r="O1202" s="3">
        <v>42.51</v>
      </c>
      <c r="P1202" s="3" t="str">
        <f ca="1">IF(COUNTIF(股期對照!A:A,持股比率!B1202)=2,B1202&amp;"-m",IF(COUNTIF(股期對照!A:A,持股比率!B1202)=1,B1202&amp;"-F",B1202))</f>
        <v>陸海</v>
      </c>
      <c r="Q1202" s="3" t="s">
        <v>6745</v>
      </c>
      <c r="T1202" s="1" t="s">
        <v>1196</v>
      </c>
      <c r="U1202" s="1" t="s">
        <v>2958</v>
      </c>
      <c r="V1202" s="1">
        <v>8.65</v>
      </c>
      <c r="W1202" s="1">
        <v>0</v>
      </c>
      <c r="X1202" s="1">
        <v>0.45</v>
      </c>
      <c r="Y1202" s="1">
        <v>19.14</v>
      </c>
      <c r="Z1202" s="1">
        <v>71.759999999999991</v>
      </c>
      <c r="AA1202" s="1">
        <v>1202</v>
      </c>
      <c r="AB1202" s="1">
        <v>783245.75</v>
      </c>
      <c r="AC1202" s="1">
        <v>-1175</v>
      </c>
      <c r="AD1202" s="1">
        <v>56206</v>
      </c>
      <c r="AE1202" s="1">
        <v>-2.1</v>
      </c>
      <c r="AF1202" s="1">
        <v>24.02</v>
      </c>
      <c r="AG1202" s="1">
        <v>-0.28223500000000001</v>
      </c>
      <c r="AH1202" s="1">
        <v>42.51</v>
      </c>
      <c r="AI1202" s="1" t="s">
        <v>2958</v>
      </c>
      <c r="AJ1202" s="1" t="s">
        <v>3540</v>
      </c>
    </row>
    <row r="1203" spans="1:36" x14ac:dyDescent="0.25">
      <c r="A1203" s="2" t="s">
        <v>1197</v>
      </c>
      <c r="B1203" s="3" t="s">
        <v>6011</v>
      </c>
      <c r="C1203" s="3">
        <v>11.69</v>
      </c>
      <c r="D1203" s="3">
        <v>0.01</v>
      </c>
      <c r="E1203" s="3">
        <v>0.06</v>
      </c>
      <c r="F1203" s="1">
        <f>IF(INDEX(董監!D:D,H1203)=0,INDEX(董監!C:C,H1203),INDEX(董監!D:D,H1203))</f>
        <v>8.8000000000000007</v>
      </c>
      <c r="G1203" s="1">
        <f t="shared" si="72"/>
        <v>79.44</v>
      </c>
      <c r="H1203" s="1">
        <f>MATCH(持股比率!A1203,董監!A:A,0)</f>
        <v>1203</v>
      </c>
      <c r="I1203" s="3">
        <v>1087829.68</v>
      </c>
      <c r="J1203" s="3">
        <v>99</v>
      </c>
      <c r="K1203" s="28">
        <f t="shared" si="73"/>
        <v>86417</v>
      </c>
      <c r="L1203" s="27">
        <f t="shared" si="74"/>
        <v>0.1</v>
      </c>
      <c r="M1203" s="3">
        <v>87.14</v>
      </c>
      <c r="N1203" s="29">
        <f t="shared" si="75"/>
        <v>8.6268600000000001E-2</v>
      </c>
      <c r="O1203" s="3">
        <v>2.61</v>
      </c>
      <c r="P1203" s="3" t="str">
        <f ca="1">IF(COUNTIF(股期對照!A:A,持股比率!B1203)=2,B1203&amp;"-m",IF(COUNTIF(股期對照!A:A,持股比率!B1203)=1,B1203&amp;"-F",B1203))</f>
        <v>中連貨</v>
      </c>
      <c r="Q1203" s="3" t="s">
        <v>6745</v>
      </c>
      <c r="T1203" s="1" t="s">
        <v>1197</v>
      </c>
      <c r="U1203" s="1" t="s">
        <v>2959</v>
      </c>
      <c r="V1203" s="1">
        <v>11.69</v>
      </c>
      <c r="W1203" s="1">
        <v>0.01</v>
      </c>
      <c r="X1203" s="1">
        <v>0.06</v>
      </c>
      <c r="Y1203" s="1">
        <v>8.8000000000000007</v>
      </c>
      <c r="Z1203" s="1">
        <v>79.44</v>
      </c>
      <c r="AA1203" s="1">
        <v>1203</v>
      </c>
      <c r="AB1203" s="1">
        <v>1087829.68</v>
      </c>
      <c r="AC1203" s="1">
        <v>99</v>
      </c>
      <c r="AD1203" s="1">
        <v>86417</v>
      </c>
      <c r="AE1203" s="1">
        <v>0.1</v>
      </c>
      <c r="AF1203" s="1">
        <v>87.14</v>
      </c>
      <c r="AG1203" s="1">
        <v>8.6268600000000001E-2</v>
      </c>
      <c r="AH1203" s="1">
        <v>2.61</v>
      </c>
      <c r="AI1203" s="1" t="s">
        <v>2959</v>
      </c>
      <c r="AJ1203" s="1" t="s">
        <v>3540</v>
      </c>
    </row>
    <row r="1204" spans="1:36" x14ac:dyDescent="0.25">
      <c r="A1204" s="2" t="s">
        <v>1198</v>
      </c>
      <c r="B1204" s="3" t="s">
        <v>6012</v>
      </c>
      <c r="C1204" s="3">
        <v>3.38</v>
      </c>
      <c r="D1204" s="3">
        <v>0.02</v>
      </c>
      <c r="E1204" s="3">
        <v>0</v>
      </c>
      <c r="F1204" s="1">
        <f>IF(INDEX(董監!D:D,H1204)=0,INDEX(董監!C:C,H1204),INDEX(董監!D:D,H1204))</f>
        <v>18.09</v>
      </c>
      <c r="G1204" s="1">
        <f t="shared" si="72"/>
        <v>78.510000000000005</v>
      </c>
      <c r="H1204" s="1">
        <f>MATCH(持股比率!A1204,董監!A:A,0)</f>
        <v>1204</v>
      </c>
      <c r="I1204" s="3">
        <v>2299791</v>
      </c>
      <c r="J1204" s="3">
        <v>-1459</v>
      </c>
      <c r="K1204" s="28">
        <f t="shared" si="73"/>
        <v>180557</v>
      </c>
      <c r="L1204" s="27">
        <f t="shared" si="74"/>
        <v>-0.8</v>
      </c>
      <c r="M1204" s="3">
        <v>30.25</v>
      </c>
      <c r="N1204" s="29">
        <f t="shared" si="75"/>
        <v>-0.4413475</v>
      </c>
      <c r="O1204" s="3">
        <v>-0.31</v>
      </c>
      <c r="P1204" s="3" t="str">
        <f ca="1">IF(COUNTIF(股期對照!A:A,持股比率!B1204)=2,B1204&amp;"-m",IF(COUNTIF(股期對照!A:A,持股比率!B1204)=1,B1204&amp;"-F",B1204))</f>
        <v>遠雄港</v>
      </c>
      <c r="Q1204" s="3" t="s">
        <v>6746</v>
      </c>
      <c r="T1204" s="1" t="s">
        <v>1198</v>
      </c>
      <c r="U1204" s="1" t="s">
        <v>2960</v>
      </c>
      <c r="V1204" s="1">
        <v>3.38</v>
      </c>
      <c r="W1204" s="1">
        <v>0.02</v>
      </c>
      <c r="X1204" s="1">
        <v>0</v>
      </c>
      <c r="Y1204" s="1">
        <v>18.09</v>
      </c>
      <c r="Z1204" s="1">
        <v>78.510000000000005</v>
      </c>
      <c r="AA1204" s="1">
        <v>1204</v>
      </c>
      <c r="AB1204" s="1">
        <v>2299791</v>
      </c>
      <c r="AC1204" s="1">
        <v>-1459</v>
      </c>
      <c r="AD1204" s="1">
        <v>180557</v>
      </c>
      <c r="AE1204" s="1">
        <v>-0.8</v>
      </c>
      <c r="AF1204" s="1">
        <v>30.25</v>
      </c>
      <c r="AG1204" s="1">
        <v>-0.4413475</v>
      </c>
      <c r="AH1204" s="1">
        <v>-0.31</v>
      </c>
      <c r="AI1204" s="1" t="s">
        <v>2960</v>
      </c>
      <c r="AJ1204" s="1" t="s">
        <v>3540</v>
      </c>
    </row>
    <row r="1205" spans="1:36" x14ac:dyDescent="0.25">
      <c r="A1205" s="2" t="s">
        <v>1199</v>
      </c>
      <c r="B1205" s="3" t="s">
        <v>6013</v>
      </c>
      <c r="C1205" s="3">
        <v>6.46</v>
      </c>
      <c r="D1205" s="3">
        <v>0</v>
      </c>
      <c r="E1205" s="3">
        <v>0.73</v>
      </c>
      <c r="F1205" s="1">
        <f>IF(INDEX(董監!D:D,H1205)=0,INDEX(董監!C:C,H1205),INDEX(董監!D:D,H1205))</f>
        <v>10.24</v>
      </c>
      <c r="G1205" s="1">
        <f t="shared" si="72"/>
        <v>82.57</v>
      </c>
      <c r="H1205" s="1">
        <f>MATCH(持股比率!A1205,董監!A:A,0)</f>
        <v>1205</v>
      </c>
      <c r="I1205" s="3">
        <v>2792670.9</v>
      </c>
      <c r="J1205" s="3">
        <v>2889</v>
      </c>
      <c r="K1205" s="28">
        <f t="shared" si="73"/>
        <v>230591</v>
      </c>
      <c r="L1205" s="27">
        <f t="shared" si="74"/>
        <v>1.3</v>
      </c>
      <c r="M1205" s="3">
        <v>31.08</v>
      </c>
      <c r="N1205" s="29">
        <f t="shared" si="75"/>
        <v>0.89790119999999995</v>
      </c>
      <c r="O1205" s="3">
        <v>-5.23</v>
      </c>
      <c r="P1205" s="3" t="str">
        <f ca="1">IF(COUNTIF(股期對照!A:A,持股比率!B1205)=2,B1205&amp;"-m",IF(COUNTIF(股期對照!A:A,持股比率!B1205)=1,B1205&amp;"-F",B1205))</f>
        <v>四維航</v>
      </c>
      <c r="Q1205" s="3" t="s">
        <v>6746</v>
      </c>
      <c r="T1205" s="1" t="s">
        <v>1199</v>
      </c>
      <c r="U1205" s="1" t="s">
        <v>2961</v>
      </c>
      <c r="V1205" s="1">
        <v>6.46</v>
      </c>
      <c r="W1205" s="1">
        <v>0</v>
      </c>
      <c r="X1205" s="1">
        <v>0.73</v>
      </c>
      <c r="Y1205" s="1">
        <v>10.24</v>
      </c>
      <c r="Z1205" s="1">
        <v>82.57</v>
      </c>
      <c r="AA1205" s="1">
        <v>1205</v>
      </c>
      <c r="AB1205" s="1">
        <v>2792670.9</v>
      </c>
      <c r="AC1205" s="1">
        <v>2889</v>
      </c>
      <c r="AD1205" s="1">
        <v>230591</v>
      </c>
      <c r="AE1205" s="1">
        <v>1.3</v>
      </c>
      <c r="AF1205" s="1">
        <v>31.08</v>
      </c>
      <c r="AG1205" s="1">
        <v>0.89790119999999995</v>
      </c>
      <c r="AH1205" s="1">
        <v>-5.23</v>
      </c>
      <c r="AI1205" s="1" t="s">
        <v>2961</v>
      </c>
      <c r="AJ1205" s="1" t="s">
        <v>3540</v>
      </c>
    </row>
    <row r="1206" spans="1:36" x14ac:dyDescent="0.25">
      <c r="A1206" s="2" t="s">
        <v>1200</v>
      </c>
      <c r="B1206" s="3" t="s">
        <v>6014</v>
      </c>
      <c r="C1206" s="3">
        <v>19.46</v>
      </c>
      <c r="D1206" s="3">
        <v>0</v>
      </c>
      <c r="E1206" s="3">
        <v>0.63</v>
      </c>
      <c r="F1206" s="1">
        <f>IF(INDEX(董監!D:D,H1206)=0,INDEX(董監!C:C,H1206),INDEX(董監!D:D,H1206))</f>
        <v>12.46</v>
      </c>
      <c r="G1206" s="1">
        <f t="shared" si="72"/>
        <v>67.45</v>
      </c>
      <c r="H1206" s="1">
        <f>MATCH(持股比率!A1206,董監!A:A,0)</f>
        <v>1206</v>
      </c>
      <c r="I1206" s="3">
        <v>1260000</v>
      </c>
      <c r="J1206" s="3">
        <v>325</v>
      </c>
      <c r="K1206" s="28">
        <f t="shared" si="73"/>
        <v>84987</v>
      </c>
      <c r="L1206" s="27">
        <f t="shared" si="74"/>
        <v>0.4</v>
      </c>
      <c r="M1206" s="3">
        <v>73.319999999999993</v>
      </c>
      <c r="N1206" s="29">
        <f t="shared" si="75"/>
        <v>0.23828999999999997</v>
      </c>
      <c r="O1206" s="3">
        <v>3.35</v>
      </c>
      <c r="P1206" s="3" t="str">
        <f ca="1">IF(COUNTIF(股期對照!A:A,持股比率!B1206)=2,B1206&amp;"-m",IF(COUNTIF(股期對照!A:A,持股比率!B1206)=1,B1206&amp;"-F",B1206))</f>
        <v>中菲行</v>
      </c>
      <c r="Q1206" s="3" t="s">
        <v>6747</v>
      </c>
      <c r="T1206" s="1" t="s">
        <v>1200</v>
      </c>
      <c r="U1206" s="1" t="s">
        <v>2962</v>
      </c>
      <c r="V1206" s="1">
        <v>19.46</v>
      </c>
      <c r="W1206" s="1">
        <v>0</v>
      </c>
      <c r="X1206" s="1">
        <v>0.63</v>
      </c>
      <c r="Y1206" s="1">
        <v>12.46</v>
      </c>
      <c r="Z1206" s="1">
        <v>67.45</v>
      </c>
      <c r="AA1206" s="1">
        <v>1206</v>
      </c>
      <c r="AB1206" s="1">
        <v>1260000</v>
      </c>
      <c r="AC1206" s="1">
        <v>325</v>
      </c>
      <c r="AD1206" s="1">
        <v>84987</v>
      </c>
      <c r="AE1206" s="1">
        <v>0.4</v>
      </c>
      <c r="AF1206" s="1">
        <v>73.319999999999993</v>
      </c>
      <c r="AG1206" s="1">
        <v>0.23828999999999997</v>
      </c>
      <c r="AH1206" s="1">
        <v>3.35</v>
      </c>
      <c r="AI1206" s="1" t="s">
        <v>2962</v>
      </c>
      <c r="AJ1206" s="1" t="s">
        <v>3540</v>
      </c>
    </row>
    <row r="1207" spans="1:36" x14ac:dyDescent="0.25">
      <c r="A1207" s="2" t="s">
        <v>1201</v>
      </c>
      <c r="B1207" s="3" t="s">
        <v>6015</v>
      </c>
      <c r="C1207" s="3">
        <v>0.33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</v>
      </c>
      <c r="H1207" s="1">
        <f>MATCH(持股比率!A1207,董監!A:A,0)</f>
        <v>1207</v>
      </c>
      <c r="I1207" s="3">
        <v>2537569.5699999998</v>
      </c>
      <c r="J1207" s="3">
        <v>0</v>
      </c>
      <c r="K1207" s="28">
        <f t="shared" si="73"/>
        <v>225590</v>
      </c>
      <c r="L1207" s="27">
        <f t="shared" si="74"/>
        <v>0</v>
      </c>
      <c r="M1207" s="3">
        <v>2.5299999999999998</v>
      </c>
      <c r="N1207" s="29">
        <f t="shared" si="75"/>
        <v>0</v>
      </c>
      <c r="O1207" s="3">
        <v>-5.92</v>
      </c>
      <c r="P1207" s="3" t="str">
        <f ca="1">IF(COUNTIF(股期對照!A:A,持股比率!B1207)=2,B1207&amp;"-m",IF(COUNTIF(股期對照!A:A,持股比率!B1207)=1,B1207&amp;"-F",B1207))</f>
        <v>劍湖山</v>
      </c>
      <c r="Q1207" s="3" t="s">
        <v>6748</v>
      </c>
      <c r="T1207" s="1" t="s">
        <v>1201</v>
      </c>
      <c r="U1207" s="1" t="s">
        <v>2963</v>
      </c>
      <c r="V1207" s="1">
        <v>0.33</v>
      </c>
      <c r="W1207" s="1">
        <v>0.12</v>
      </c>
      <c r="X1207" s="1">
        <v>0.03</v>
      </c>
      <c r="Y1207" s="1">
        <v>10.62</v>
      </c>
      <c r="Z1207" s="1">
        <v>88.9</v>
      </c>
      <c r="AA1207" s="1">
        <v>1207</v>
      </c>
      <c r="AB1207" s="1">
        <v>2537569.5699999998</v>
      </c>
      <c r="AC1207" s="1">
        <v>0</v>
      </c>
      <c r="AD1207" s="1">
        <v>225590</v>
      </c>
      <c r="AE1207" s="1">
        <v>0</v>
      </c>
      <c r="AF1207" s="1">
        <v>2.5299999999999998</v>
      </c>
      <c r="AG1207" s="1">
        <v>0</v>
      </c>
      <c r="AH1207" s="1">
        <v>-5.92</v>
      </c>
      <c r="AI1207" s="1" t="s">
        <v>2963</v>
      </c>
      <c r="AJ1207" s="1" t="s">
        <v>3517</v>
      </c>
    </row>
    <row r="1208" spans="1:36" x14ac:dyDescent="0.25">
      <c r="A1208" s="2" t="s">
        <v>1202</v>
      </c>
      <c r="B1208" s="3" t="s">
        <v>6016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54.58</v>
      </c>
      <c r="H1208" s="1">
        <f>MATCH(持股比率!A1208,董監!A:A,0)</f>
        <v>1208</v>
      </c>
      <c r="I1208" s="3">
        <v>702395.94</v>
      </c>
      <c r="J1208" s="3">
        <v>-3</v>
      </c>
      <c r="K1208" s="28">
        <f t="shared" si="73"/>
        <v>38337</v>
      </c>
      <c r="L1208" s="27">
        <f t="shared" si="74"/>
        <v>0</v>
      </c>
      <c r="M1208" s="3">
        <v>22.3</v>
      </c>
      <c r="N1208" s="29">
        <f t="shared" si="75"/>
        <v>-6.6900000000000011E-4</v>
      </c>
      <c r="O1208" s="3">
        <v>-6.58</v>
      </c>
      <c r="P1208" s="3" t="str">
        <f ca="1">IF(COUNTIF(股期對照!A:A,持股比率!B1208)=2,B1208&amp;"-m",IF(COUNTIF(股期對照!A:A,持股比率!B1208)=1,B1208&amp;"-F",B1208))</f>
        <v>亞都</v>
      </c>
      <c r="Q1208" s="3" t="s">
        <v>6749</v>
      </c>
      <c r="T1208" s="1" t="s">
        <v>1202</v>
      </c>
      <c r="U1208" s="1" t="s">
        <v>2964</v>
      </c>
      <c r="V1208" s="1">
        <v>6.85</v>
      </c>
      <c r="W1208" s="1">
        <v>0</v>
      </c>
      <c r="X1208" s="1">
        <v>0</v>
      </c>
      <c r="Y1208" s="1">
        <v>38.57</v>
      </c>
      <c r="Z1208" s="1">
        <v>54.58</v>
      </c>
      <c r="AA1208" s="1">
        <v>1208</v>
      </c>
      <c r="AB1208" s="1">
        <v>702395.94</v>
      </c>
      <c r="AC1208" s="1">
        <v>-3</v>
      </c>
      <c r="AD1208" s="1">
        <v>38337</v>
      </c>
      <c r="AE1208" s="1">
        <v>0</v>
      </c>
      <c r="AF1208" s="1">
        <v>22.3</v>
      </c>
      <c r="AG1208" s="1">
        <v>-6.6900000000000011E-4</v>
      </c>
      <c r="AH1208" s="1">
        <v>-6.58</v>
      </c>
      <c r="AI1208" s="1" t="s">
        <v>2964</v>
      </c>
      <c r="AJ1208" s="1" t="s">
        <v>3517</v>
      </c>
    </row>
    <row r="1209" spans="1:36" x14ac:dyDescent="0.25">
      <c r="A1209" s="2" t="s">
        <v>1203</v>
      </c>
      <c r="B1209" s="3" t="s">
        <v>6017</v>
      </c>
      <c r="C1209" s="3">
        <v>0.15</v>
      </c>
      <c r="D1209" s="3">
        <v>0</v>
      </c>
      <c r="E1209" s="3">
        <v>0.01</v>
      </c>
      <c r="F1209" s="1">
        <f>IF(INDEX(董監!D:D,H1209)=0,INDEX(董監!C:C,H1209),INDEX(董監!D:D,H1209))</f>
        <v>38.659999999999997</v>
      </c>
      <c r="G1209" s="1">
        <f t="shared" si="72"/>
        <v>61.180000000000007</v>
      </c>
      <c r="H1209" s="1">
        <f>MATCH(持股比率!A1209,董監!A:A,0)</f>
        <v>1209</v>
      </c>
      <c r="I1209" s="3">
        <v>388616.58</v>
      </c>
      <c r="J1209" s="3">
        <v>30</v>
      </c>
      <c r="K1209" s="28">
        <f t="shared" si="73"/>
        <v>23776</v>
      </c>
      <c r="L1209" s="27">
        <f t="shared" si="74"/>
        <v>0.1</v>
      </c>
      <c r="M1209" s="3">
        <v>31.72</v>
      </c>
      <c r="N1209" s="29">
        <f t="shared" si="75"/>
        <v>9.5159999999999984E-3</v>
      </c>
      <c r="O1209" s="3">
        <v>-6.99</v>
      </c>
      <c r="P1209" s="3" t="str">
        <f ca="1">IF(COUNTIF(股期對照!A:A,持股比率!B1209)=2,B1209&amp;"-m",IF(COUNTIF(股期對照!A:A,持股比率!B1209)=1,B1209&amp;"-F",B1209))</f>
        <v>老爺知</v>
      </c>
      <c r="Q1209" s="3" t="s">
        <v>4574</v>
      </c>
      <c r="T1209" s="1" t="s">
        <v>1203</v>
      </c>
      <c r="U1209" s="1" t="s">
        <v>2965</v>
      </c>
      <c r="V1209" s="1">
        <v>0.15</v>
      </c>
      <c r="W1209" s="1">
        <v>0</v>
      </c>
      <c r="X1209" s="1">
        <v>0.01</v>
      </c>
      <c r="Y1209" s="1">
        <v>38.659999999999997</v>
      </c>
      <c r="Z1209" s="1">
        <v>61.180000000000007</v>
      </c>
      <c r="AA1209" s="1">
        <v>1209</v>
      </c>
      <c r="AB1209" s="1">
        <v>388616.58</v>
      </c>
      <c r="AC1209" s="1">
        <v>30</v>
      </c>
      <c r="AD1209" s="1">
        <v>23776</v>
      </c>
      <c r="AE1209" s="1">
        <v>0.1</v>
      </c>
      <c r="AF1209" s="1">
        <v>31.72</v>
      </c>
      <c r="AG1209" s="1">
        <v>9.5159999999999984E-3</v>
      </c>
      <c r="AH1209" s="1">
        <v>-6.99</v>
      </c>
      <c r="AI1209" s="1" t="s">
        <v>2965</v>
      </c>
      <c r="AJ1209" s="1" t="s">
        <v>3517</v>
      </c>
    </row>
    <row r="1210" spans="1:36" x14ac:dyDescent="0.25">
      <c r="A1210" s="2" t="s">
        <v>1204</v>
      </c>
      <c r="B1210" s="3" t="s">
        <v>6018</v>
      </c>
      <c r="C1210" s="3">
        <v>1.92</v>
      </c>
      <c r="D1210" s="3">
        <v>0</v>
      </c>
      <c r="E1210" s="3">
        <v>0</v>
      </c>
      <c r="F1210" s="1">
        <f>IF(INDEX(董監!D:D,H1210)=0,INDEX(董監!C:C,H1210),INDEX(董監!D:D,H1210))</f>
        <v>25.47</v>
      </c>
      <c r="G1210" s="1">
        <f t="shared" si="72"/>
        <v>72.61</v>
      </c>
      <c r="H1210" s="1">
        <f>MATCH(持股比率!A1210,董監!A:A,0)</f>
        <v>1210</v>
      </c>
      <c r="I1210" s="3">
        <v>671173.17</v>
      </c>
      <c r="J1210" s="3">
        <v>207</v>
      </c>
      <c r="K1210" s="28">
        <f t="shared" si="73"/>
        <v>48734</v>
      </c>
      <c r="L1210" s="27">
        <f t="shared" si="74"/>
        <v>0.4</v>
      </c>
      <c r="M1210" s="3">
        <v>34.65</v>
      </c>
      <c r="N1210" s="29">
        <f t="shared" si="75"/>
        <v>7.1725499999999998E-2</v>
      </c>
      <c r="O1210" s="3">
        <v>5.46</v>
      </c>
      <c r="P1210" s="3" t="str">
        <f ca="1">IF(COUNTIF(股期對照!A:A,持股比率!B1210)=2,B1210&amp;"-m",IF(COUNTIF(股期對照!A:A,持股比率!B1210)=1,B1210&amp;"-F",B1210))</f>
        <v>鳳凰</v>
      </c>
      <c r="Q1210" s="3" t="s">
        <v>4574</v>
      </c>
      <c r="T1210" s="1" t="s">
        <v>1204</v>
      </c>
      <c r="U1210" s="1" t="s">
        <v>2966</v>
      </c>
      <c r="V1210" s="1">
        <v>1.92</v>
      </c>
      <c r="W1210" s="1">
        <v>0</v>
      </c>
      <c r="X1210" s="1">
        <v>0</v>
      </c>
      <c r="Y1210" s="1">
        <v>25.47</v>
      </c>
      <c r="Z1210" s="1">
        <v>72.61</v>
      </c>
      <c r="AA1210" s="1">
        <v>1210</v>
      </c>
      <c r="AB1210" s="1">
        <v>671173.17</v>
      </c>
      <c r="AC1210" s="1">
        <v>207</v>
      </c>
      <c r="AD1210" s="1">
        <v>48734</v>
      </c>
      <c r="AE1210" s="1">
        <v>0.4</v>
      </c>
      <c r="AF1210" s="1">
        <v>34.65</v>
      </c>
      <c r="AG1210" s="1">
        <v>7.1725499999999998E-2</v>
      </c>
      <c r="AH1210" s="1">
        <v>5.46</v>
      </c>
      <c r="AI1210" s="1" t="s">
        <v>2966</v>
      </c>
      <c r="AJ1210" s="1" t="s">
        <v>3517</v>
      </c>
    </row>
    <row r="1211" spans="1:36" x14ac:dyDescent="0.25">
      <c r="A1211" s="2" t="s">
        <v>1205</v>
      </c>
      <c r="B1211" s="3" t="s">
        <v>6019</v>
      </c>
      <c r="C1211" s="3">
        <v>25.59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50.24</v>
      </c>
      <c r="H1211" s="1">
        <f>MATCH(持股比率!A1211,董監!A:A,0)</f>
        <v>1211</v>
      </c>
      <c r="I1211" s="3">
        <v>37724522.810000002</v>
      </c>
      <c r="J1211" s="3">
        <v>-9478</v>
      </c>
      <c r="K1211" s="28">
        <f t="shared" si="73"/>
        <v>1895280</v>
      </c>
      <c r="L1211" s="27">
        <f t="shared" si="74"/>
        <v>-0.5</v>
      </c>
      <c r="M1211" s="3">
        <v>12.88</v>
      </c>
      <c r="N1211" s="29">
        <f t="shared" si="75"/>
        <v>-1.2207664</v>
      </c>
      <c r="O1211" s="3">
        <v>0.39</v>
      </c>
      <c r="P1211" s="3" t="str">
        <f ca="1">IF(COUNTIF(股期對照!A:A,持股比率!B1211)=2,B1211&amp;"-m",IF(COUNTIF(股期對照!A:A,持股比率!B1211)=1,B1211&amp;"-F",B1211))</f>
        <v>日盛金</v>
      </c>
      <c r="Q1211" s="3" t="s">
        <v>6750</v>
      </c>
      <c r="T1211" s="1" t="s">
        <v>1205</v>
      </c>
      <c r="U1211" s="1" t="s">
        <v>2967</v>
      </c>
      <c r="V1211" s="1">
        <v>25.59</v>
      </c>
      <c r="W1211" s="1">
        <v>0.06</v>
      </c>
      <c r="X1211" s="1">
        <v>0.02</v>
      </c>
      <c r="Y1211" s="1">
        <v>24.09</v>
      </c>
      <c r="Z1211" s="1">
        <v>50.24</v>
      </c>
      <c r="AA1211" s="1">
        <v>1211</v>
      </c>
      <c r="AB1211" s="1">
        <v>37724522.810000002</v>
      </c>
      <c r="AC1211" s="1">
        <v>-9478</v>
      </c>
      <c r="AD1211" s="1">
        <v>1895280</v>
      </c>
      <c r="AE1211" s="1">
        <v>-0.5</v>
      </c>
      <c r="AF1211" s="1">
        <v>12.88</v>
      </c>
      <c r="AG1211" s="1">
        <v>-1.2207664</v>
      </c>
      <c r="AH1211" s="1">
        <v>0.39</v>
      </c>
      <c r="AI1211" s="1" t="s">
        <v>2967</v>
      </c>
      <c r="AJ1211" s="1" t="s">
        <v>3576</v>
      </c>
    </row>
    <row r="1212" spans="1:36" x14ac:dyDescent="0.25">
      <c r="A1212" s="2" t="s">
        <v>1206</v>
      </c>
      <c r="B1212" s="3" t="s">
        <v>6020</v>
      </c>
      <c r="C1212" s="3">
        <v>3.61</v>
      </c>
      <c r="D1212" s="3">
        <v>0</v>
      </c>
      <c r="E1212" s="3">
        <v>0</v>
      </c>
      <c r="F1212" s="1">
        <f>IF(INDEX(董監!D:D,H1212)=0,INDEX(董監!C:C,H1212),INDEX(董監!D:D,H1212))</f>
        <v>21.29</v>
      </c>
      <c r="G1212" s="1">
        <f t="shared" si="72"/>
        <v>75.099999999999994</v>
      </c>
      <c r="H1212" s="1">
        <f>MATCH(持股比率!A1212,董監!A:A,0)</f>
        <v>1212</v>
      </c>
      <c r="I1212" s="3">
        <v>2374904.2200000002</v>
      </c>
      <c r="J1212" s="3">
        <v>3701</v>
      </c>
      <c r="K1212" s="28">
        <f t="shared" si="73"/>
        <v>178355</v>
      </c>
      <c r="L1212" s="27">
        <f t="shared" si="74"/>
        <v>2.1</v>
      </c>
      <c r="M1212" s="3">
        <v>23.26</v>
      </c>
      <c r="N1212" s="29">
        <f t="shared" si="75"/>
        <v>0.86085260000000008</v>
      </c>
      <c r="O1212" s="3">
        <v>-10.41</v>
      </c>
      <c r="P1212" s="3" t="str">
        <f ca="1">IF(COUNTIF(股期對照!A:A,持股比率!B1212)=2,B1212&amp;"-m",IF(COUNTIF(股期對照!A:A,持股比率!B1212)=1,B1212&amp;"-F",B1212))</f>
        <v>致和證</v>
      </c>
      <c r="Q1212" s="3" t="s">
        <v>4943</v>
      </c>
      <c r="T1212" s="1" t="s">
        <v>1206</v>
      </c>
      <c r="U1212" s="1" t="s">
        <v>2968</v>
      </c>
      <c r="V1212" s="1">
        <v>3.61</v>
      </c>
      <c r="W1212" s="1">
        <v>0</v>
      </c>
      <c r="X1212" s="1">
        <v>0</v>
      </c>
      <c r="Y1212" s="1">
        <v>21.29</v>
      </c>
      <c r="Z1212" s="1">
        <v>75.099999999999994</v>
      </c>
      <c r="AA1212" s="1">
        <v>1212</v>
      </c>
      <c r="AB1212" s="1">
        <v>2374904.2200000002</v>
      </c>
      <c r="AC1212" s="1">
        <v>3701</v>
      </c>
      <c r="AD1212" s="1">
        <v>178355</v>
      </c>
      <c r="AE1212" s="1">
        <v>2.1</v>
      </c>
      <c r="AF1212" s="1">
        <v>23.26</v>
      </c>
      <c r="AG1212" s="1">
        <v>0.86085260000000008</v>
      </c>
      <c r="AH1212" s="1">
        <v>-10.41</v>
      </c>
      <c r="AI1212" s="1" t="s">
        <v>2968</v>
      </c>
      <c r="AJ1212" s="1" t="s">
        <v>3575</v>
      </c>
    </row>
    <row r="1213" spans="1:36" x14ac:dyDescent="0.25">
      <c r="A1213" s="2" t="s">
        <v>1207</v>
      </c>
      <c r="B1213" s="3" t="s">
        <v>6021</v>
      </c>
      <c r="C1213" s="3">
        <v>79.33</v>
      </c>
      <c r="D1213" s="3">
        <v>0.68</v>
      </c>
      <c r="E1213" s="3">
        <v>0.11</v>
      </c>
      <c r="F1213" s="1">
        <f>IF(INDEX(董監!D:D,H1213)=0,INDEX(董監!C:C,H1213),INDEX(董監!D:D,H1213))</f>
        <v>4.1900000000000004</v>
      </c>
      <c r="G1213" s="1">
        <f t="shared" si="72"/>
        <v>15.689999999999998</v>
      </c>
      <c r="H1213" s="1">
        <f>MATCH(持股比率!A1213,董監!A:A,0)</f>
        <v>1213</v>
      </c>
      <c r="I1213" s="3">
        <v>15313280.310000001</v>
      </c>
      <c r="J1213" s="3">
        <v>3924</v>
      </c>
      <c r="K1213" s="28">
        <f t="shared" si="73"/>
        <v>240265</v>
      </c>
      <c r="L1213" s="27">
        <f t="shared" si="74"/>
        <v>1.6</v>
      </c>
      <c r="M1213" s="3">
        <v>200.23</v>
      </c>
      <c r="N1213" s="29">
        <f t="shared" si="75"/>
        <v>7.8570251999999989</v>
      </c>
      <c r="O1213" s="3">
        <v>4.75</v>
      </c>
      <c r="P1213" s="3" t="str">
        <f ca="1">IF(COUNTIF(股期對照!A:A,持股比率!B1213)=2,B1213&amp;"-m",IF(COUNTIF(股期對照!A:A,持股比率!B1213)=1,B1213&amp;"-F",B1213))</f>
        <v>中租-KY-F</v>
      </c>
      <c r="Q1213" s="3" t="s">
        <v>6751</v>
      </c>
      <c r="T1213" s="1" t="s">
        <v>1207</v>
      </c>
      <c r="U1213" s="1" t="s">
        <v>2969</v>
      </c>
      <c r="V1213" s="1">
        <v>79.33</v>
      </c>
      <c r="W1213" s="1">
        <v>0.68</v>
      </c>
      <c r="X1213" s="1">
        <v>0.11</v>
      </c>
      <c r="Y1213" s="1">
        <v>4.1900000000000004</v>
      </c>
      <c r="Z1213" s="1">
        <v>15.689999999999998</v>
      </c>
      <c r="AA1213" s="1">
        <v>1213</v>
      </c>
      <c r="AB1213" s="1">
        <v>15313280.310000001</v>
      </c>
      <c r="AC1213" s="1">
        <v>3924</v>
      </c>
      <c r="AD1213" s="1">
        <v>240265</v>
      </c>
      <c r="AE1213" s="1">
        <v>1.6</v>
      </c>
      <c r="AF1213" s="1">
        <v>200.23</v>
      </c>
      <c r="AG1213" s="1">
        <v>7.8570251999999989</v>
      </c>
      <c r="AH1213" s="1">
        <v>4.75</v>
      </c>
      <c r="AI1213" s="1" t="s">
        <v>4459</v>
      </c>
      <c r="AJ1213" s="1" t="s">
        <v>3516</v>
      </c>
    </row>
    <row r="1214" spans="1:36" x14ac:dyDescent="0.25">
      <c r="A1214" s="2" t="s">
        <v>1208</v>
      </c>
      <c r="B1214" s="3" t="s">
        <v>6022</v>
      </c>
      <c r="C1214" s="3">
        <v>57.03</v>
      </c>
      <c r="D1214" s="3">
        <v>0.37</v>
      </c>
      <c r="E1214" s="3">
        <v>0.01</v>
      </c>
      <c r="F1214" s="1">
        <f>IF(INDEX(董監!D:D,H1214)=0,INDEX(董監!C:C,H1214),INDEX(董監!D:D,H1214))</f>
        <v>4.04</v>
      </c>
      <c r="G1214" s="1">
        <f t="shared" si="72"/>
        <v>38.550000000000004</v>
      </c>
      <c r="H1214" s="1">
        <f>MATCH(持股比率!A1214,董監!A:A,0)</f>
        <v>1214</v>
      </c>
      <c r="I1214" s="3">
        <v>44816031.399999999</v>
      </c>
      <c r="J1214" s="3">
        <v>12721</v>
      </c>
      <c r="K1214" s="28">
        <f t="shared" si="73"/>
        <v>1727658</v>
      </c>
      <c r="L1214" s="27">
        <f t="shared" si="74"/>
        <v>0.7</v>
      </c>
      <c r="M1214" s="3">
        <v>43.59</v>
      </c>
      <c r="N1214" s="29">
        <f t="shared" si="75"/>
        <v>5.5450838999999998</v>
      </c>
      <c r="O1214" s="3">
        <v>4.26</v>
      </c>
      <c r="P1214" s="3" t="str">
        <f ca="1">IF(COUNTIF(股期對照!A:A,持股比率!B1214)=2,B1214&amp;"-m",IF(COUNTIF(股期對照!A:A,持股比率!B1214)=1,B1214&amp;"-F",B1214))</f>
        <v>上海商銀</v>
      </c>
      <c r="Q1214" s="3" t="s">
        <v>4775</v>
      </c>
      <c r="T1214" s="1" t="s">
        <v>1208</v>
      </c>
      <c r="U1214" s="1" t="s">
        <v>2970</v>
      </c>
      <c r="V1214" s="1">
        <v>57.03</v>
      </c>
      <c r="W1214" s="1">
        <v>0.37</v>
      </c>
      <c r="X1214" s="1">
        <v>0.01</v>
      </c>
      <c r="Y1214" s="1">
        <v>4.04</v>
      </c>
      <c r="Z1214" s="1">
        <v>38.550000000000004</v>
      </c>
      <c r="AA1214" s="1">
        <v>1214</v>
      </c>
      <c r="AB1214" s="1">
        <v>44816031.399999999</v>
      </c>
      <c r="AC1214" s="1">
        <v>12721</v>
      </c>
      <c r="AD1214" s="1">
        <v>1727658</v>
      </c>
      <c r="AE1214" s="1">
        <v>0.7</v>
      </c>
      <c r="AF1214" s="1">
        <v>43.59</v>
      </c>
      <c r="AG1214" s="1">
        <v>5.5450838999999998</v>
      </c>
      <c r="AH1214" s="1">
        <v>4.26</v>
      </c>
      <c r="AI1214" s="1" t="s">
        <v>2970</v>
      </c>
      <c r="AJ1214" s="1" t="s">
        <v>3573</v>
      </c>
    </row>
    <row r="1215" spans="1:36" x14ac:dyDescent="0.25">
      <c r="A1215" s="2" t="s">
        <v>1209</v>
      </c>
      <c r="B1215" s="3" t="s">
        <v>4912</v>
      </c>
      <c r="C1215" s="3">
        <v>0.17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63.54</v>
      </c>
      <c r="H1215" s="1">
        <f>MATCH(持股比率!A1215,董監!A:A,0)</f>
        <v>1215</v>
      </c>
      <c r="I1215" s="3">
        <v>250243.03</v>
      </c>
      <c r="J1215" s="3">
        <v>43</v>
      </c>
      <c r="K1215" s="28">
        <f t="shared" si="73"/>
        <v>15900</v>
      </c>
      <c r="L1215" s="27">
        <f t="shared" si="74"/>
        <v>0.3</v>
      </c>
      <c r="M1215" s="3">
        <v>48.96</v>
      </c>
      <c r="N1215" s="29">
        <f t="shared" si="75"/>
        <v>2.1052800000000003E-2</v>
      </c>
      <c r="O1215" s="3">
        <v>-0.41</v>
      </c>
      <c r="P1215" s="3" t="str">
        <f ca="1">IF(COUNTIF(股期對照!A:A,持股比率!B1215)=2,B1215&amp;"-m",IF(COUNTIF(股期對照!A:A,持股比率!B1215)=1,B1215&amp;"-F",B1215))</f>
        <v>台名</v>
      </c>
      <c r="Q1215" s="3" t="s">
        <v>4776</v>
      </c>
      <c r="T1215" s="1" t="s">
        <v>1209</v>
      </c>
      <c r="U1215" s="1" t="s">
        <v>2971</v>
      </c>
      <c r="V1215" s="1">
        <v>0.17</v>
      </c>
      <c r="W1215" s="1">
        <v>0</v>
      </c>
      <c r="X1215" s="1">
        <v>0</v>
      </c>
      <c r="Y1215" s="1">
        <v>36.29</v>
      </c>
      <c r="Z1215" s="1">
        <v>63.54</v>
      </c>
      <c r="AA1215" s="1">
        <v>1215</v>
      </c>
      <c r="AB1215" s="1">
        <v>250243.03</v>
      </c>
      <c r="AC1215" s="1">
        <v>43</v>
      </c>
      <c r="AD1215" s="1">
        <v>15900</v>
      </c>
      <c r="AE1215" s="1">
        <v>0.3</v>
      </c>
      <c r="AF1215" s="1">
        <v>48.96</v>
      </c>
      <c r="AG1215" s="1">
        <v>2.1052800000000003E-2</v>
      </c>
      <c r="AH1215" s="1">
        <v>-0.41</v>
      </c>
      <c r="AI1215" s="1" t="s">
        <v>2971</v>
      </c>
      <c r="AJ1215" s="1" t="s">
        <v>3574</v>
      </c>
    </row>
    <row r="1216" spans="1:36" x14ac:dyDescent="0.25">
      <c r="A1216" s="2" t="s">
        <v>1210</v>
      </c>
      <c r="B1216" s="3" t="s">
        <v>6023</v>
      </c>
      <c r="C1216" s="3">
        <v>17.78</v>
      </c>
      <c r="D1216" s="3">
        <v>0.22</v>
      </c>
      <c r="E1216" s="3">
        <v>0</v>
      </c>
      <c r="F1216" s="1">
        <f>IF(INDEX(董監!D:D,H1216)=0,INDEX(董監!C:C,H1216),INDEX(董監!D:D,H1216))</f>
        <v>27.68</v>
      </c>
      <c r="G1216" s="1">
        <f t="shared" si="72"/>
        <v>54.32</v>
      </c>
      <c r="H1216" s="1">
        <f>MATCH(持股比率!A1216,董監!A:A,0)</f>
        <v>1216</v>
      </c>
      <c r="I1216" s="3">
        <v>133342237.26000001</v>
      </c>
      <c r="J1216" s="3">
        <v>-47339</v>
      </c>
      <c r="K1216" s="28">
        <f t="shared" si="73"/>
        <v>7243150</v>
      </c>
      <c r="L1216" s="27">
        <f t="shared" si="74"/>
        <v>-0.7</v>
      </c>
      <c r="M1216" s="3">
        <v>20.61</v>
      </c>
      <c r="N1216" s="29">
        <f t="shared" si="75"/>
        <v>-9.7565678999999985</v>
      </c>
      <c r="O1216" s="3">
        <v>-2.34</v>
      </c>
      <c r="P1216" s="3" t="str">
        <f ca="1">IF(COUNTIF(股期對照!A:A,持股比率!B1216)=2,B1216&amp;"-m",IF(COUNTIF(股期對照!A:A,持股比率!B1216)=1,B1216&amp;"-F",B1216))</f>
        <v>合庫金-F</v>
      </c>
      <c r="Q1216" s="3" t="s">
        <v>6752</v>
      </c>
      <c r="T1216" s="1" t="s">
        <v>1210</v>
      </c>
      <c r="U1216" s="1" t="s">
        <v>2972</v>
      </c>
      <c r="V1216" s="1">
        <v>17.78</v>
      </c>
      <c r="W1216" s="1">
        <v>0.22</v>
      </c>
      <c r="X1216" s="1">
        <v>0</v>
      </c>
      <c r="Y1216" s="1">
        <v>27.68</v>
      </c>
      <c r="Z1216" s="1">
        <v>54.32</v>
      </c>
      <c r="AA1216" s="1">
        <v>1216</v>
      </c>
      <c r="AB1216" s="1">
        <v>133342237.26000001</v>
      </c>
      <c r="AC1216" s="1">
        <v>-47339</v>
      </c>
      <c r="AD1216" s="1">
        <v>7243150</v>
      </c>
      <c r="AE1216" s="1">
        <v>-0.7</v>
      </c>
      <c r="AF1216" s="1">
        <v>20.61</v>
      </c>
      <c r="AG1216" s="1">
        <v>-9.7565678999999985</v>
      </c>
      <c r="AH1216" s="1">
        <v>-2.34</v>
      </c>
      <c r="AI1216" s="1" t="s">
        <v>4460</v>
      </c>
      <c r="AJ1216" s="1" t="s">
        <v>3576</v>
      </c>
    </row>
    <row r="1217" spans="1:36" x14ac:dyDescent="0.25">
      <c r="A1217" s="2" t="s">
        <v>1211</v>
      </c>
      <c r="B1217" s="3" t="s">
        <v>6024</v>
      </c>
      <c r="C1217" s="3">
        <v>0.05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35.680000000000007</v>
      </c>
      <c r="H1217" s="1">
        <f>MATCH(持股比率!A1217,董監!A:A,0)</f>
        <v>1217</v>
      </c>
      <c r="I1217" s="3">
        <v>945000</v>
      </c>
      <c r="J1217" s="3">
        <v>-8</v>
      </c>
      <c r="K1217" s="28">
        <f t="shared" si="73"/>
        <v>33718</v>
      </c>
      <c r="L1217" s="27">
        <f t="shared" si="74"/>
        <v>0</v>
      </c>
      <c r="M1217" s="3">
        <v>21.89</v>
      </c>
      <c r="N1217" s="29">
        <f t="shared" si="75"/>
        <v>-1.7512000000000001E-3</v>
      </c>
      <c r="O1217" s="3">
        <v>0.22</v>
      </c>
      <c r="P1217" s="3" t="str">
        <f ca="1">IF(COUNTIF(股期對照!A:A,持股比率!B1217)=2,B1217&amp;"-m",IF(COUNTIF(股期對照!A:A,持股比率!B1217)=1,B1217&amp;"-F",B1217))</f>
        <v>德記</v>
      </c>
      <c r="Q1217" s="3" t="s">
        <v>4743</v>
      </c>
      <c r="T1217" s="1" t="s">
        <v>1211</v>
      </c>
      <c r="U1217" s="1" t="s">
        <v>2973</v>
      </c>
      <c r="V1217" s="1">
        <v>0.05</v>
      </c>
      <c r="W1217" s="1">
        <v>0</v>
      </c>
      <c r="X1217" s="1">
        <v>0</v>
      </c>
      <c r="Y1217" s="1">
        <v>64.27</v>
      </c>
      <c r="Z1217" s="1">
        <v>35.680000000000007</v>
      </c>
      <c r="AA1217" s="1">
        <v>1217</v>
      </c>
      <c r="AB1217" s="1">
        <v>945000</v>
      </c>
      <c r="AC1217" s="1">
        <v>-8</v>
      </c>
      <c r="AD1217" s="1">
        <v>33718</v>
      </c>
      <c r="AE1217" s="1">
        <v>0</v>
      </c>
      <c r="AF1217" s="1">
        <v>21.89</v>
      </c>
      <c r="AG1217" s="1">
        <v>-1.7512000000000001E-3</v>
      </c>
      <c r="AH1217" s="1">
        <v>0.22</v>
      </c>
      <c r="AI1217" s="1" t="s">
        <v>2973</v>
      </c>
      <c r="AJ1217" s="1" t="s">
        <v>3523</v>
      </c>
    </row>
    <row r="1218" spans="1:36" x14ac:dyDescent="0.25">
      <c r="A1218" s="2" t="s">
        <v>1212</v>
      </c>
      <c r="B1218" s="3" t="s">
        <v>6025</v>
      </c>
      <c r="C1218" s="3">
        <v>53.95</v>
      </c>
      <c r="D1218" s="3">
        <v>0.14000000000000001</v>
      </c>
      <c r="E1218" s="3">
        <v>0.01</v>
      </c>
      <c r="F1218" s="1">
        <f>IF(INDEX(董監!D:D,H1218)=0,INDEX(董監!C:C,H1218),INDEX(董監!D:D,H1218))</f>
        <v>51.32</v>
      </c>
      <c r="G1218" s="1">
        <f t="shared" si="72"/>
        <v>-5.4200000000000017</v>
      </c>
      <c r="H1218" s="1">
        <f>MATCH(持股比率!A1218,董監!A:A,0)</f>
        <v>1218</v>
      </c>
      <c r="I1218" s="3">
        <v>2232200</v>
      </c>
      <c r="J1218" s="3">
        <v>167</v>
      </c>
      <c r="K1218" s="28">
        <f t="shared" si="73"/>
        <v>-12099</v>
      </c>
      <c r="L1218" s="27">
        <f t="shared" si="74"/>
        <v>-1.4</v>
      </c>
      <c r="M1218" s="3">
        <v>266.38</v>
      </c>
      <c r="N1218" s="29">
        <f t="shared" si="75"/>
        <v>0.44485459999999999</v>
      </c>
      <c r="O1218" s="3">
        <v>0.38</v>
      </c>
      <c r="P1218" s="3" t="str">
        <f ca="1">IF(COUNTIF(股期對照!A:A,持股比率!B1218)=2,B1218&amp;"-m",IF(COUNTIF(股期對照!A:A,持股比率!B1218)=1,B1218&amp;"-F",B1218))</f>
        <v>全家</v>
      </c>
      <c r="Q1218" s="3" t="s">
        <v>6753</v>
      </c>
      <c r="T1218" s="1" t="s">
        <v>1212</v>
      </c>
      <c r="U1218" s="1" t="s">
        <v>2974</v>
      </c>
      <c r="V1218" s="1">
        <v>53.95</v>
      </c>
      <c r="W1218" s="1">
        <v>0.14000000000000001</v>
      </c>
      <c r="X1218" s="1">
        <v>0.01</v>
      </c>
      <c r="Y1218" s="1">
        <v>51.32</v>
      </c>
      <c r="Z1218" s="1">
        <v>-5.4200000000000017</v>
      </c>
      <c r="AA1218" s="1">
        <v>1218</v>
      </c>
      <c r="AB1218" s="1">
        <v>2232200</v>
      </c>
      <c r="AC1218" s="1">
        <v>167</v>
      </c>
      <c r="AD1218" s="1">
        <v>-12099</v>
      </c>
      <c r="AE1218" s="1">
        <v>-1.4</v>
      </c>
      <c r="AF1218" s="1">
        <v>266.38</v>
      </c>
      <c r="AG1218" s="1">
        <v>0.44485459999999999</v>
      </c>
      <c r="AH1218" s="1">
        <v>0.38</v>
      </c>
      <c r="AI1218" s="1" t="s">
        <v>2974</v>
      </c>
      <c r="AJ1218" s="1" t="s">
        <v>3523</v>
      </c>
    </row>
    <row r="1219" spans="1:36" x14ac:dyDescent="0.25">
      <c r="A1219" s="2" t="s">
        <v>1213</v>
      </c>
      <c r="B1219" s="3" t="s">
        <v>6026</v>
      </c>
      <c r="C1219" s="3">
        <v>37.61</v>
      </c>
      <c r="D1219" s="3">
        <v>0.41</v>
      </c>
      <c r="E1219" s="3">
        <v>0.04</v>
      </c>
      <c r="F1219" s="1">
        <f>IF(INDEX(董監!D:D,H1219)=0,INDEX(董監!C:C,H1219),INDEX(董監!D:D,H1219))</f>
        <v>22.83</v>
      </c>
      <c r="G1219" s="1">
        <f t="shared" si="72"/>
        <v>39.110000000000007</v>
      </c>
      <c r="H1219" s="1">
        <f>MATCH(持股比率!A1219,董監!A:A,0)</f>
        <v>1219</v>
      </c>
      <c r="I1219" s="3">
        <v>976850.31</v>
      </c>
      <c r="J1219" s="3">
        <v>-174</v>
      </c>
      <c r="K1219" s="28">
        <f t="shared" si="73"/>
        <v>38205</v>
      </c>
      <c r="L1219" s="27">
        <f t="shared" si="74"/>
        <v>-0.5</v>
      </c>
      <c r="M1219" s="3">
        <v>561.62</v>
      </c>
      <c r="N1219" s="29">
        <f t="shared" si="75"/>
        <v>-0.97721880000000005</v>
      </c>
      <c r="O1219" s="3">
        <v>-8.91</v>
      </c>
      <c r="P1219" s="3" t="str">
        <f ca="1">IF(COUNTIF(股期對照!A:A,持股比率!B1219)=2,B1219&amp;"-m",IF(COUNTIF(股期對照!A:A,持股比率!B1219)=1,B1219&amp;"-F",B1219))</f>
        <v>寶雅</v>
      </c>
      <c r="Q1219" s="3" t="s">
        <v>6754</v>
      </c>
      <c r="T1219" s="1" t="s">
        <v>1213</v>
      </c>
      <c r="U1219" s="1" t="s">
        <v>2975</v>
      </c>
      <c r="V1219" s="1">
        <v>37.61</v>
      </c>
      <c r="W1219" s="1">
        <v>0.41</v>
      </c>
      <c r="X1219" s="1">
        <v>0.04</v>
      </c>
      <c r="Y1219" s="1">
        <v>22.83</v>
      </c>
      <c r="Z1219" s="1">
        <v>39.110000000000007</v>
      </c>
      <c r="AA1219" s="1">
        <v>1219</v>
      </c>
      <c r="AB1219" s="1">
        <v>976850.31</v>
      </c>
      <c r="AC1219" s="1">
        <v>-174</v>
      </c>
      <c r="AD1219" s="1">
        <v>38205</v>
      </c>
      <c r="AE1219" s="1">
        <v>-0.5</v>
      </c>
      <c r="AF1219" s="1">
        <v>561.62</v>
      </c>
      <c r="AG1219" s="1">
        <v>-0.97721880000000005</v>
      </c>
      <c r="AH1219" s="1">
        <v>-8.91</v>
      </c>
      <c r="AI1219" s="1" t="s">
        <v>2975</v>
      </c>
      <c r="AJ1219" s="1" t="s">
        <v>3523</v>
      </c>
    </row>
    <row r="1220" spans="1:36" x14ac:dyDescent="0.25">
      <c r="A1220" s="2" t="s">
        <v>1214</v>
      </c>
      <c r="B1220" s="3" t="s">
        <v>6027</v>
      </c>
      <c r="C1220" s="3">
        <v>4.6900000000000004</v>
      </c>
      <c r="D1220" s="3">
        <v>0</v>
      </c>
      <c r="E1220" s="3">
        <v>0.24</v>
      </c>
      <c r="F1220" s="1">
        <f>IF(INDEX(董監!D:D,H1220)=0,INDEX(董監!C:C,H1220),INDEX(董監!D:D,H1220))</f>
        <v>3.88</v>
      </c>
      <c r="G1220" s="1">
        <f t="shared" si="72"/>
        <v>91.19</v>
      </c>
      <c r="H1220" s="1">
        <f>MATCH(持股比率!A1220,董監!A:A,0)</f>
        <v>1220</v>
      </c>
      <c r="I1220" s="3">
        <v>1898169.57</v>
      </c>
      <c r="J1220" s="3">
        <v>-3220</v>
      </c>
      <c r="K1220" s="28">
        <f t="shared" si="73"/>
        <v>173094</v>
      </c>
      <c r="L1220" s="27">
        <f t="shared" si="74"/>
        <v>-1.9</v>
      </c>
      <c r="M1220" s="3">
        <v>12.13</v>
      </c>
      <c r="N1220" s="29">
        <f t="shared" si="75"/>
        <v>-0.39058600000000004</v>
      </c>
      <c r="O1220" s="3">
        <v>-1.89</v>
      </c>
      <c r="P1220" s="3" t="str">
        <f ca="1">IF(COUNTIF(股期對照!A:A,持股比率!B1220)=2,B1220&amp;"-m",IF(COUNTIF(股期對照!A:A,持股比率!B1220)=1,B1220&amp;"-F",B1220))</f>
        <v>南仁湖</v>
      </c>
      <c r="Q1220" s="3" t="s">
        <v>4743</v>
      </c>
      <c r="T1220" s="1" t="s">
        <v>1214</v>
      </c>
      <c r="U1220" s="1" t="s">
        <v>2976</v>
      </c>
      <c r="V1220" s="1">
        <v>4.6900000000000004</v>
      </c>
      <c r="W1220" s="1">
        <v>0</v>
      </c>
      <c r="X1220" s="1">
        <v>0.24</v>
      </c>
      <c r="Y1220" s="1">
        <v>3.88</v>
      </c>
      <c r="Z1220" s="1">
        <v>91.19</v>
      </c>
      <c r="AA1220" s="1">
        <v>1220</v>
      </c>
      <c r="AB1220" s="1">
        <v>1898169.57</v>
      </c>
      <c r="AC1220" s="1">
        <v>-3220</v>
      </c>
      <c r="AD1220" s="1">
        <v>173094</v>
      </c>
      <c r="AE1220" s="1">
        <v>-1.9</v>
      </c>
      <c r="AF1220" s="1">
        <v>12.13</v>
      </c>
      <c r="AG1220" s="1">
        <v>-0.39058600000000004</v>
      </c>
      <c r="AH1220" s="1">
        <v>-1.89</v>
      </c>
      <c r="AI1220" s="1" t="s">
        <v>2976</v>
      </c>
      <c r="AJ1220" s="1" t="s">
        <v>3523</v>
      </c>
    </row>
    <row r="1221" spans="1:36" x14ac:dyDescent="0.25">
      <c r="A1221" s="2" t="s">
        <v>1215</v>
      </c>
      <c r="B1221" s="3" t="s">
        <v>6028</v>
      </c>
      <c r="C1221" s="3">
        <v>19.260000000000002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25.53</v>
      </c>
      <c r="H1221" s="1">
        <f>MATCH(持股比率!A1221,董監!A:A,0)</f>
        <v>1221</v>
      </c>
      <c r="I1221" s="3">
        <v>300000</v>
      </c>
      <c r="J1221" s="3">
        <v>-14</v>
      </c>
      <c r="K1221" s="28">
        <f t="shared" si="73"/>
        <v>7659</v>
      </c>
      <c r="L1221" s="27">
        <f t="shared" si="74"/>
        <v>-0.2</v>
      </c>
      <c r="M1221" s="3">
        <v>43.26</v>
      </c>
      <c r="N1221" s="29">
        <f t="shared" si="75"/>
        <v>-6.0564E-3</v>
      </c>
      <c r="O1221" s="3">
        <v>-7.61</v>
      </c>
      <c r="P1221" s="3" t="str">
        <f ca="1">IF(COUNTIF(股期對照!A:A,持股比率!B1221)=2,B1221&amp;"-m",IF(COUNTIF(股期對照!A:A,持股比率!B1221)=1,B1221&amp;"-F",B1221))</f>
        <v>台南-KY</v>
      </c>
      <c r="Q1221" s="3" t="s">
        <v>4743</v>
      </c>
      <c r="T1221" s="1" t="s">
        <v>1215</v>
      </c>
      <c r="U1221" s="1" t="s">
        <v>2977</v>
      </c>
      <c r="V1221" s="1">
        <v>19.260000000000002</v>
      </c>
      <c r="W1221" s="1">
        <v>0</v>
      </c>
      <c r="X1221" s="1">
        <v>0</v>
      </c>
      <c r="Y1221" s="1">
        <v>55.21</v>
      </c>
      <c r="Z1221" s="1">
        <v>25.53</v>
      </c>
      <c r="AA1221" s="1">
        <v>1221</v>
      </c>
      <c r="AB1221" s="1">
        <v>300000</v>
      </c>
      <c r="AC1221" s="1">
        <v>-14</v>
      </c>
      <c r="AD1221" s="1">
        <v>7659</v>
      </c>
      <c r="AE1221" s="1">
        <v>-0.2</v>
      </c>
      <c r="AF1221" s="1">
        <v>43.26</v>
      </c>
      <c r="AG1221" s="1">
        <v>-6.0564E-3</v>
      </c>
      <c r="AH1221" s="1">
        <v>-7.61</v>
      </c>
      <c r="AI1221" s="1" t="s">
        <v>2977</v>
      </c>
      <c r="AJ1221" s="1" t="s">
        <v>3523</v>
      </c>
    </row>
    <row r="1222" spans="1:36" x14ac:dyDescent="0.25">
      <c r="A1222" s="2" t="s">
        <v>1216</v>
      </c>
      <c r="B1222" s="3" t="s">
        <v>6029</v>
      </c>
      <c r="C1222" s="3">
        <v>54.85</v>
      </c>
      <c r="D1222" s="3">
        <v>0</v>
      </c>
      <c r="E1222" s="3">
        <v>0</v>
      </c>
      <c r="F1222" s="1">
        <f>IF(INDEX(董監!D:D,H1222)=0,INDEX(董監!C:C,H1222),INDEX(董監!D:D,H1222))</f>
        <v>50.53</v>
      </c>
      <c r="G1222" s="1">
        <f t="shared" si="72"/>
        <v>-5.3799999999999955</v>
      </c>
      <c r="H1222" s="1">
        <f>MATCH(持股比率!A1222,董監!A:A,0)</f>
        <v>1222</v>
      </c>
      <c r="I1222" s="3">
        <v>1955310</v>
      </c>
      <c r="J1222" s="3">
        <v>-754</v>
      </c>
      <c r="K1222" s="28">
        <f t="shared" si="73"/>
        <v>-10520</v>
      </c>
      <c r="L1222" s="27">
        <f t="shared" si="74"/>
        <v>7.2</v>
      </c>
      <c r="M1222" s="3">
        <v>19.07</v>
      </c>
      <c r="N1222" s="29">
        <f t="shared" si="75"/>
        <v>-0.14378779999999999</v>
      </c>
      <c r="O1222" s="3">
        <v>-9.5299999999999994</v>
      </c>
      <c r="P1222" s="3" t="str">
        <f ca="1">IF(COUNTIF(股期對照!A:A,持股比率!B1222)=2,B1222&amp;"-m",IF(COUNTIF(股期對照!A:A,持股比率!B1222)=1,B1222&amp;"-F",B1222))</f>
        <v>大洋-KY</v>
      </c>
      <c r="Q1222" s="3" t="s">
        <v>6754</v>
      </c>
      <c r="T1222" s="1" t="s">
        <v>1216</v>
      </c>
      <c r="U1222" s="1" t="s">
        <v>2978</v>
      </c>
      <c r="V1222" s="1">
        <v>54.85</v>
      </c>
      <c r="W1222" s="1">
        <v>0</v>
      </c>
      <c r="X1222" s="1">
        <v>0</v>
      </c>
      <c r="Y1222" s="1">
        <v>50.53</v>
      </c>
      <c r="Z1222" s="1">
        <v>-5.3799999999999955</v>
      </c>
      <c r="AA1222" s="1">
        <v>1222</v>
      </c>
      <c r="AB1222" s="1">
        <v>1955310</v>
      </c>
      <c r="AC1222" s="1">
        <v>-754</v>
      </c>
      <c r="AD1222" s="1">
        <v>-10520</v>
      </c>
      <c r="AE1222" s="1">
        <v>7.2</v>
      </c>
      <c r="AF1222" s="1">
        <v>19.07</v>
      </c>
      <c r="AG1222" s="1">
        <v>-0.14378779999999999</v>
      </c>
      <c r="AH1222" s="1">
        <v>-9.5299999999999994</v>
      </c>
      <c r="AI1222" s="1" t="s">
        <v>2978</v>
      </c>
      <c r="AJ1222" s="1" t="s">
        <v>3523</v>
      </c>
    </row>
    <row r="1223" spans="1:36" x14ac:dyDescent="0.25">
      <c r="A1223" s="2" t="s">
        <v>1217</v>
      </c>
      <c r="B1223" s="3" t="s">
        <v>6030</v>
      </c>
      <c r="C1223" s="3">
        <v>19.11</v>
      </c>
      <c r="D1223" s="3">
        <v>2.02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75.61</v>
      </c>
      <c r="H1223" s="1">
        <f>MATCH(持股比率!A1223,董監!A:A,0)</f>
        <v>1223</v>
      </c>
      <c r="I1223" s="3">
        <v>21709080.969999999</v>
      </c>
      <c r="J1223" s="3">
        <v>20496</v>
      </c>
      <c r="K1223" s="28">
        <f t="shared" ref="K1223:K1286" si="77">ROUND((I1223/10)*(G1223/100),0)</f>
        <v>1641424</v>
      </c>
      <c r="L1223" s="27">
        <f t="shared" ref="L1223:L1286" si="78">ROUND(J1223/K1223*100,1)</f>
        <v>1.2</v>
      </c>
      <c r="M1223" s="3">
        <v>16.47</v>
      </c>
      <c r="N1223" s="29">
        <f t="shared" ref="N1223:N1286" si="79">M1223*J1223/100000</f>
        <v>3.3756911999999999</v>
      </c>
      <c r="O1223" s="3">
        <v>-1.67</v>
      </c>
      <c r="P1223" s="3" t="str">
        <f ca="1">IF(COUNTIF(股期對照!A:A,持股比率!B1223)=2,B1223&amp;"-m",IF(COUNTIF(股期對照!A:A,持股比率!B1223)=1,B1223&amp;"-F",B1223))</f>
        <v>群益證</v>
      </c>
      <c r="Q1223" s="3" t="s">
        <v>6755</v>
      </c>
      <c r="T1223" s="1" t="s">
        <v>1217</v>
      </c>
      <c r="U1223" s="1" t="s">
        <v>2979</v>
      </c>
      <c r="V1223" s="1">
        <v>19.11</v>
      </c>
      <c r="W1223" s="1">
        <v>2.02</v>
      </c>
      <c r="X1223" s="1">
        <v>0</v>
      </c>
      <c r="Y1223" s="1">
        <v>3.26</v>
      </c>
      <c r="Z1223" s="1">
        <v>75.61</v>
      </c>
      <c r="AA1223" s="1">
        <v>1223</v>
      </c>
      <c r="AB1223" s="1">
        <v>21709080.969999999</v>
      </c>
      <c r="AC1223" s="1">
        <v>20496</v>
      </c>
      <c r="AD1223" s="1">
        <v>1641424</v>
      </c>
      <c r="AE1223" s="1">
        <v>1.2</v>
      </c>
      <c r="AF1223" s="1">
        <v>16.47</v>
      </c>
      <c r="AG1223" s="1">
        <v>3.3756911999999999</v>
      </c>
      <c r="AH1223" s="1">
        <v>-1.67</v>
      </c>
      <c r="AI1223" s="1" t="s">
        <v>2979</v>
      </c>
      <c r="AJ1223" s="1" t="s">
        <v>3575</v>
      </c>
    </row>
    <row r="1224" spans="1:36" x14ac:dyDescent="0.25">
      <c r="A1224" s="2" t="s">
        <v>1218</v>
      </c>
      <c r="B1224" s="3" t="s">
        <v>6031</v>
      </c>
      <c r="C1224" s="3">
        <v>4.79</v>
      </c>
      <c r="D1224" s="3">
        <v>0</v>
      </c>
      <c r="E1224" s="3">
        <v>0</v>
      </c>
      <c r="F1224" s="1">
        <f>IF(INDEX(董監!D:D,H1224)=0,INDEX(董監!C:C,H1224),INDEX(董監!D:D,H1224))</f>
        <v>10.210000000000001</v>
      </c>
      <c r="G1224" s="1">
        <f t="shared" si="76"/>
        <v>85</v>
      </c>
      <c r="H1224" s="1">
        <f>MATCH(持股比率!A1224,董監!A:A,0)</f>
        <v>1224</v>
      </c>
      <c r="I1224" s="3">
        <v>3308167.75</v>
      </c>
      <c r="J1224" s="3">
        <v>-2940</v>
      </c>
      <c r="K1224" s="28">
        <f t="shared" si="77"/>
        <v>281194</v>
      </c>
      <c r="L1224" s="27">
        <f t="shared" si="78"/>
        <v>-1</v>
      </c>
      <c r="M1224" s="3">
        <v>20.83</v>
      </c>
      <c r="N1224" s="29">
        <f t="shared" si="79"/>
        <v>-0.612402</v>
      </c>
      <c r="O1224" s="3">
        <v>1.43</v>
      </c>
      <c r="P1224" s="3" t="str">
        <f ca="1">IF(COUNTIF(股期對照!A:A,持股比率!B1224)=2,B1224&amp;"-m",IF(COUNTIF(股期對照!A:A,持股比率!B1224)=1,B1224&amp;"-F",B1224))</f>
        <v>宏遠證</v>
      </c>
      <c r="Q1224" s="3" t="s">
        <v>6756</v>
      </c>
      <c r="T1224" s="1" t="s">
        <v>1218</v>
      </c>
      <c r="U1224" s="1" t="s">
        <v>2980</v>
      </c>
      <c r="V1224" s="1">
        <v>4.79</v>
      </c>
      <c r="W1224" s="1">
        <v>0</v>
      </c>
      <c r="X1224" s="1">
        <v>0</v>
      </c>
      <c r="Y1224" s="1">
        <v>10.210000000000001</v>
      </c>
      <c r="Z1224" s="1">
        <v>85</v>
      </c>
      <c r="AA1224" s="1">
        <v>1224</v>
      </c>
      <c r="AB1224" s="1">
        <v>3308167.75</v>
      </c>
      <c r="AC1224" s="1">
        <v>-2940</v>
      </c>
      <c r="AD1224" s="1">
        <v>281194</v>
      </c>
      <c r="AE1224" s="1">
        <v>-1</v>
      </c>
      <c r="AF1224" s="1">
        <v>20.83</v>
      </c>
      <c r="AG1224" s="1">
        <v>-0.612402</v>
      </c>
      <c r="AH1224" s="1">
        <v>1.43</v>
      </c>
      <c r="AI1224" s="1" t="s">
        <v>2980</v>
      </c>
      <c r="AJ1224" s="1" t="s">
        <v>3575</v>
      </c>
    </row>
    <row r="1225" spans="1:36" x14ac:dyDescent="0.25">
      <c r="A1225" s="2" t="s">
        <v>1219</v>
      </c>
      <c r="B1225" s="3" t="s">
        <v>6032</v>
      </c>
      <c r="C1225" s="3">
        <v>5.71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91.18</v>
      </c>
      <c r="H1225" s="1">
        <f>MATCH(持股比率!A1225,董監!A:A,0)</f>
        <v>1225</v>
      </c>
      <c r="I1225" s="3">
        <v>5944549.8600000003</v>
      </c>
      <c r="J1225" s="3">
        <v>2573</v>
      </c>
      <c r="K1225" s="28">
        <f t="shared" si="77"/>
        <v>542024</v>
      </c>
      <c r="L1225" s="27">
        <f t="shared" si="78"/>
        <v>0.5</v>
      </c>
      <c r="M1225" s="3">
        <v>16.440000000000001</v>
      </c>
      <c r="N1225" s="29">
        <f t="shared" si="79"/>
        <v>0.42300120000000002</v>
      </c>
      <c r="O1225" s="3">
        <v>-4.62</v>
      </c>
      <c r="P1225" s="3" t="str">
        <f ca="1">IF(COUNTIF(股期對照!A:A,持股比率!B1225)=2,B1225&amp;"-m",IF(COUNTIF(股期對照!A:A,持股比率!B1225)=1,B1225&amp;"-F",B1225))</f>
        <v>康和證</v>
      </c>
      <c r="Q1225" s="3" t="s">
        <v>6757</v>
      </c>
      <c r="T1225" s="1" t="s">
        <v>1219</v>
      </c>
      <c r="U1225" s="1" t="s">
        <v>2981</v>
      </c>
      <c r="V1225" s="1">
        <v>5.71</v>
      </c>
      <c r="W1225" s="1">
        <v>0.06</v>
      </c>
      <c r="X1225" s="1">
        <v>0</v>
      </c>
      <c r="Y1225" s="1">
        <v>3.05</v>
      </c>
      <c r="Z1225" s="1">
        <v>91.18</v>
      </c>
      <c r="AA1225" s="1">
        <v>1225</v>
      </c>
      <c r="AB1225" s="1">
        <v>5944549.8600000003</v>
      </c>
      <c r="AC1225" s="1">
        <v>2573</v>
      </c>
      <c r="AD1225" s="1">
        <v>542024</v>
      </c>
      <c r="AE1225" s="1">
        <v>0.5</v>
      </c>
      <c r="AF1225" s="1">
        <v>16.440000000000001</v>
      </c>
      <c r="AG1225" s="1">
        <v>0.42300120000000002</v>
      </c>
      <c r="AH1225" s="1">
        <v>-4.62</v>
      </c>
      <c r="AI1225" s="1" t="s">
        <v>2981</v>
      </c>
      <c r="AJ1225" s="1" t="s">
        <v>3575</v>
      </c>
    </row>
    <row r="1226" spans="1:36" x14ac:dyDescent="0.25">
      <c r="A1226" s="2" t="s">
        <v>1220</v>
      </c>
      <c r="B1226" s="3" t="s">
        <v>4913</v>
      </c>
      <c r="C1226" s="3">
        <v>0.22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73.53</v>
      </c>
      <c r="H1226" s="1">
        <f>MATCH(持股比率!A1226,董監!A:A,0)</f>
        <v>1226</v>
      </c>
      <c r="I1226" s="3">
        <v>2523531.54</v>
      </c>
      <c r="J1226" s="3">
        <v>-73</v>
      </c>
      <c r="K1226" s="28">
        <f t="shared" si="77"/>
        <v>185555</v>
      </c>
      <c r="L1226" s="27">
        <f t="shared" si="78"/>
        <v>0</v>
      </c>
      <c r="M1226" s="3">
        <v>22.72</v>
      </c>
      <c r="N1226" s="29">
        <f t="shared" si="79"/>
        <v>-1.6585599999999999E-2</v>
      </c>
      <c r="O1226" s="3">
        <v>-10.19</v>
      </c>
      <c r="P1226" s="3" t="str">
        <f ca="1">IF(COUNTIF(股期對照!A:A,持股比率!B1226)=2,B1226&amp;"-m",IF(COUNTIF(股期對照!A:A,持股比率!B1226)=1,B1226&amp;"-F",B1226))</f>
        <v>大展證</v>
      </c>
      <c r="Q1226" s="3" t="s">
        <v>4943</v>
      </c>
      <c r="T1226" s="1" t="s">
        <v>1220</v>
      </c>
      <c r="U1226" s="1" t="s">
        <v>2982</v>
      </c>
      <c r="V1226" s="1">
        <v>0.22</v>
      </c>
      <c r="W1226" s="1">
        <v>0</v>
      </c>
      <c r="X1226" s="1">
        <v>0</v>
      </c>
      <c r="Y1226" s="1">
        <v>26.25</v>
      </c>
      <c r="Z1226" s="1">
        <v>73.53</v>
      </c>
      <c r="AA1226" s="1">
        <v>1226</v>
      </c>
      <c r="AB1226" s="1">
        <v>2523531.54</v>
      </c>
      <c r="AC1226" s="1">
        <v>-73</v>
      </c>
      <c r="AD1226" s="1">
        <v>185555</v>
      </c>
      <c r="AE1226" s="1">
        <v>0</v>
      </c>
      <c r="AF1226" s="1">
        <v>22.72</v>
      </c>
      <c r="AG1226" s="1">
        <v>-1.6585599999999999E-2</v>
      </c>
      <c r="AH1226" s="1">
        <v>-10.19</v>
      </c>
      <c r="AI1226" s="1" t="s">
        <v>2982</v>
      </c>
      <c r="AJ1226" s="1" t="s">
        <v>3575</v>
      </c>
    </row>
    <row r="1227" spans="1:36" x14ac:dyDescent="0.25">
      <c r="A1227" s="2" t="s">
        <v>1221</v>
      </c>
      <c r="B1227" s="3" t="s">
        <v>6033</v>
      </c>
      <c r="C1227" s="3">
        <v>8.14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47.8</v>
      </c>
      <c r="H1227" s="1">
        <f>MATCH(持股比率!A1227,董監!A:A,0)</f>
        <v>1227</v>
      </c>
      <c r="I1227" s="3">
        <v>3098559.74</v>
      </c>
      <c r="J1227" s="3">
        <v>84</v>
      </c>
      <c r="K1227" s="28">
        <f t="shared" si="77"/>
        <v>148111</v>
      </c>
      <c r="L1227" s="27">
        <f t="shared" si="78"/>
        <v>0.1</v>
      </c>
      <c r="M1227" s="3">
        <v>21.7</v>
      </c>
      <c r="N1227" s="29">
        <f t="shared" si="79"/>
        <v>1.8228000000000001E-2</v>
      </c>
      <c r="O1227" s="3">
        <v>-0.22</v>
      </c>
      <c r="P1227" s="3" t="str">
        <f ca="1">IF(COUNTIF(股期對照!A:A,持股比率!B1227)=2,B1227&amp;"-m",IF(COUNTIF(股期對照!A:A,持股比率!B1227)=1,B1227&amp;"-F",B1227))</f>
        <v>大慶證</v>
      </c>
      <c r="Q1227" s="3" t="s">
        <v>6755</v>
      </c>
      <c r="T1227" s="1" t="s">
        <v>1221</v>
      </c>
      <c r="U1227" s="1" t="s">
        <v>2983</v>
      </c>
      <c r="V1227" s="1">
        <v>8.14</v>
      </c>
      <c r="W1227" s="1">
        <v>0</v>
      </c>
      <c r="X1227" s="1">
        <v>0</v>
      </c>
      <c r="Y1227" s="1">
        <v>44.06</v>
      </c>
      <c r="Z1227" s="1">
        <v>47.8</v>
      </c>
      <c r="AA1227" s="1">
        <v>1227</v>
      </c>
      <c r="AB1227" s="1">
        <v>3098559.74</v>
      </c>
      <c r="AC1227" s="1">
        <v>84</v>
      </c>
      <c r="AD1227" s="1">
        <v>148111</v>
      </c>
      <c r="AE1227" s="1">
        <v>0.1</v>
      </c>
      <c r="AF1227" s="1">
        <v>21.7</v>
      </c>
      <c r="AG1227" s="1">
        <v>1.8228000000000001E-2</v>
      </c>
      <c r="AH1227" s="1">
        <v>-0.22</v>
      </c>
      <c r="AI1227" s="1" t="s">
        <v>2983</v>
      </c>
      <c r="AJ1227" s="1" t="s">
        <v>3575</v>
      </c>
    </row>
    <row r="1228" spans="1:36" x14ac:dyDescent="0.25">
      <c r="A1228" s="2" t="s">
        <v>1222</v>
      </c>
      <c r="B1228" s="3" t="s">
        <v>6034</v>
      </c>
      <c r="C1228" s="3">
        <v>0.36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33.379999999999995</v>
      </c>
      <c r="H1228" s="1">
        <f>MATCH(持股比率!A1228,董監!A:A,0)</f>
        <v>1228</v>
      </c>
      <c r="I1228" s="3">
        <v>2899762.88</v>
      </c>
      <c r="J1228" s="3">
        <v>-60</v>
      </c>
      <c r="K1228" s="28">
        <f t="shared" si="77"/>
        <v>96794</v>
      </c>
      <c r="L1228" s="27">
        <f t="shared" si="78"/>
        <v>-0.1</v>
      </c>
      <c r="M1228" s="3">
        <v>50.09</v>
      </c>
      <c r="N1228" s="29">
        <f t="shared" si="79"/>
        <v>-3.0054000000000001E-2</v>
      </c>
      <c r="O1228" s="3">
        <v>-1.57</v>
      </c>
      <c r="P1228" s="3" t="str">
        <f ca="1">IF(COUNTIF(股期對照!A:A,持股比率!B1228)=2,B1228&amp;"-m",IF(COUNTIF(股期對照!A:A,持股比率!B1228)=1,B1228&amp;"-F",B1228))</f>
        <v>元大期</v>
      </c>
      <c r="Q1228" s="3" t="s">
        <v>6758</v>
      </c>
      <c r="T1228" s="1" t="s">
        <v>1222</v>
      </c>
      <c r="U1228" s="1" t="s">
        <v>2984</v>
      </c>
      <c r="V1228" s="1">
        <v>0.36</v>
      </c>
      <c r="W1228" s="1">
        <v>0</v>
      </c>
      <c r="X1228" s="1">
        <v>0</v>
      </c>
      <c r="Y1228" s="1">
        <v>66.260000000000005</v>
      </c>
      <c r="Z1228" s="1">
        <v>33.379999999999995</v>
      </c>
      <c r="AA1228" s="1">
        <v>1228</v>
      </c>
      <c r="AB1228" s="1">
        <v>2899762.88</v>
      </c>
      <c r="AC1228" s="1">
        <v>-60</v>
      </c>
      <c r="AD1228" s="1">
        <v>96794</v>
      </c>
      <c r="AE1228" s="1">
        <v>-0.1</v>
      </c>
      <c r="AF1228" s="1">
        <v>50.09</v>
      </c>
      <c r="AG1228" s="1">
        <v>-3.0054000000000001E-2</v>
      </c>
      <c r="AH1228" s="1">
        <v>-1.57</v>
      </c>
      <c r="AI1228" s="1" t="s">
        <v>2984</v>
      </c>
      <c r="AJ1228" s="1" t="s">
        <v>3575</v>
      </c>
    </row>
    <row r="1229" spans="1:36" x14ac:dyDescent="0.25">
      <c r="A1229" s="2" t="s">
        <v>1223</v>
      </c>
      <c r="B1229" s="3" t="s">
        <v>6035</v>
      </c>
      <c r="C1229" s="3">
        <v>2.02</v>
      </c>
      <c r="D1229" s="3">
        <v>0</v>
      </c>
      <c r="E1229" s="3">
        <v>0</v>
      </c>
      <c r="F1229" s="1">
        <f>IF(INDEX(董監!D:D,H1229)=0,INDEX(董監!C:C,H1229),INDEX(董監!D:D,H1229))</f>
        <v>56.64</v>
      </c>
      <c r="G1229" s="1">
        <f t="shared" si="76"/>
        <v>41.339999999999996</v>
      </c>
      <c r="H1229" s="1">
        <f>MATCH(持股比率!A1229,董監!A:A,0)</f>
        <v>1229</v>
      </c>
      <c r="I1229" s="3">
        <v>2104375.84</v>
      </c>
      <c r="J1229" s="3">
        <v>-17</v>
      </c>
      <c r="K1229" s="28">
        <f t="shared" si="77"/>
        <v>86995</v>
      </c>
      <c r="L1229" s="27">
        <f t="shared" si="78"/>
        <v>0</v>
      </c>
      <c r="M1229" s="3">
        <v>42.24</v>
      </c>
      <c r="N1229" s="29">
        <f t="shared" si="79"/>
        <v>-7.1808000000000002E-3</v>
      </c>
      <c r="O1229" s="3">
        <v>0.81</v>
      </c>
      <c r="P1229" s="3" t="str">
        <f ca="1">IF(COUNTIF(股期對照!A:A,持股比率!B1229)=2,B1229&amp;"-m",IF(COUNTIF(股期對照!A:A,持股比率!B1229)=1,B1229&amp;"-F",B1229))</f>
        <v>群益期</v>
      </c>
      <c r="Q1229" s="3" t="s">
        <v>4943</v>
      </c>
      <c r="T1229" s="1" t="s">
        <v>1223</v>
      </c>
      <c r="U1229" s="1" t="s">
        <v>2985</v>
      </c>
      <c r="V1229" s="1">
        <v>2.02</v>
      </c>
      <c r="W1229" s="1">
        <v>0</v>
      </c>
      <c r="X1229" s="1">
        <v>0</v>
      </c>
      <c r="Y1229" s="1">
        <v>56.64</v>
      </c>
      <c r="Z1229" s="1">
        <v>41.339999999999996</v>
      </c>
      <c r="AA1229" s="1">
        <v>1229</v>
      </c>
      <c r="AB1229" s="1">
        <v>2104375.84</v>
      </c>
      <c r="AC1229" s="1">
        <v>-17</v>
      </c>
      <c r="AD1229" s="1">
        <v>86995</v>
      </c>
      <c r="AE1229" s="1">
        <v>0</v>
      </c>
      <c r="AF1229" s="1">
        <v>42.24</v>
      </c>
      <c r="AG1229" s="1">
        <v>-7.1808000000000002E-3</v>
      </c>
      <c r="AH1229" s="1">
        <v>0.81</v>
      </c>
      <c r="AI1229" s="1" t="s">
        <v>2985</v>
      </c>
      <c r="AJ1229" s="1" t="s">
        <v>3575</v>
      </c>
    </row>
    <row r="1230" spans="1:36" x14ac:dyDescent="0.25">
      <c r="A1230" s="2" t="s">
        <v>1224</v>
      </c>
      <c r="B1230" s="3" t="s">
        <v>6036</v>
      </c>
      <c r="C1230" s="3">
        <v>6.59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76"/>
        <v>85.89</v>
      </c>
      <c r="H1230" s="1">
        <f>MATCH(持股比率!A1230,董監!A:A,0)</f>
        <v>1230</v>
      </c>
      <c r="I1230" s="3">
        <v>2488355</v>
      </c>
      <c r="J1230" s="3">
        <v>6359</v>
      </c>
      <c r="K1230" s="28">
        <f t="shared" si="77"/>
        <v>213725</v>
      </c>
      <c r="L1230" s="27">
        <f t="shared" si="78"/>
        <v>3</v>
      </c>
      <c r="M1230" s="3">
        <v>16.079999999999998</v>
      </c>
      <c r="N1230" s="29">
        <f t="shared" si="79"/>
        <v>1.0225271999999999</v>
      </c>
      <c r="O1230" s="3">
        <v>-7.57</v>
      </c>
      <c r="P1230" s="3" t="str">
        <f ca="1">IF(COUNTIF(股期對照!A:A,持股比率!B1230)=2,B1230&amp;"-m",IF(COUNTIF(股期對照!A:A,持股比率!B1230)=1,B1230&amp;"-F",B1230))</f>
        <v>福邦證</v>
      </c>
      <c r="Q1230" s="3" t="s">
        <v>4943</v>
      </c>
      <c r="T1230" s="1" t="s">
        <v>1224</v>
      </c>
      <c r="U1230" s="1" t="s">
        <v>2986</v>
      </c>
      <c r="V1230" s="1">
        <v>6.59</v>
      </c>
      <c r="W1230" s="1">
        <v>0</v>
      </c>
      <c r="X1230" s="1">
        <v>0</v>
      </c>
      <c r="Y1230" s="1">
        <v>7.52</v>
      </c>
      <c r="Z1230" s="1">
        <v>85.89</v>
      </c>
      <c r="AA1230" s="1">
        <v>1230</v>
      </c>
      <c r="AB1230" s="1">
        <v>2488355</v>
      </c>
      <c r="AC1230" s="1">
        <v>6359</v>
      </c>
      <c r="AD1230" s="1">
        <v>213725</v>
      </c>
      <c r="AE1230" s="1">
        <v>3</v>
      </c>
      <c r="AF1230" s="1">
        <v>16.079999999999998</v>
      </c>
      <c r="AG1230" s="1">
        <v>1.0225271999999999</v>
      </c>
      <c r="AH1230" s="1">
        <v>-7.57</v>
      </c>
      <c r="AI1230" s="1" t="s">
        <v>2986</v>
      </c>
      <c r="AJ1230" s="1" t="s">
        <v>3575</v>
      </c>
    </row>
    <row r="1231" spans="1:36" x14ac:dyDescent="0.25">
      <c r="A1231" s="2" t="s">
        <v>1225</v>
      </c>
      <c r="B1231" s="3" t="s">
        <v>6037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78.56</v>
      </c>
      <c r="H1231" s="1">
        <f>MATCH(持股比率!A1231,董監!A:A,0)</f>
        <v>1231</v>
      </c>
      <c r="I1231" s="3">
        <v>1164223.71</v>
      </c>
      <c r="J1231" s="3">
        <v>10</v>
      </c>
      <c r="K1231" s="28">
        <f t="shared" si="77"/>
        <v>91461</v>
      </c>
      <c r="L1231" s="27">
        <f t="shared" si="78"/>
        <v>0</v>
      </c>
      <c r="M1231" s="3">
        <v>19.13</v>
      </c>
      <c r="N1231" s="29">
        <f t="shared" si="79"/>
        <v>1.9129999999999998E-3</v>
      </c>
      <c r="O1231" s="3">
        <v>-6.83</v>
      </c>
      <c r="P1231" s="3" t="str">
        <f ca="1">IF(COUNTIF(股期對照!A:A,持股比率!B1231)=2,B1231&amp;"-m",IF(COUNTIF(股期對照!A:A,持股比率!B1231)=1,B1231&amp;"-F",B1231))</f>
        <v>寬魚國際</v>
      </c>
      <c r="Q1231" s="3" t="s">
        <v>6759</v>
      </c>
      <c r="T1231" s="1" t="s">
        <v>1225</v>
      </c>
      <c r="U1231" s="1" t="s">
        <v>2987</v>
      </c>
      <c r="V1231" s="1">
        <v>0.26</v>
      </c>
      <c r="W1231" s="1">
        <v>0</v>
      </c>
      <c r="X1231" s="1">
        <v>0</v>
      </c>
      <c r="Y1231" s="1">
        <v>21.18</v>
      </c>
      <c r="Z1231" s="1">
        <v>78.56</v>
      </c>
      <c r="AA1231" s="1">
        <v>1231</v>
      </c>
      <c r="AB1231" s="1">
        <v>1164223.71</v>
      </c>
      <c r="AC1231" s="1">
        <v>10</v>
      </c>
      <c r="AD1231" s="1">
        <v>91461</v>
      </c>
      <c r="AE1231" s="1">
        <v>0</v>
      </c>
      <c r="AF1231" s="1">
        <v>19.13</v>
      </c>
      <c r="AG1231" s="1">
        <v>1.9129999999999998E-3</v>
      </c>
      <c r="AH1231" s="1">
        <v>-6.83</v>
      </c>
      <c r="AI1231" s="1" t="s">
        <v>2987</v>
      </c>
      <c r="AJ1231" s="1" t="s">
        <v>3516</v>
      </c>
    </row>
    <row r="1232" spans="1:36" x14ac:dyDescent="0.25">
      <c r="A1232" s="2" t="s">
        <v>1226</v>
      </c>
      <c r="B1232" s="3" t="s">
        <v>6038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3">
        <v>0</v>
      </c>
      <c r="K1232" s="28">
        <f t="shared" si="77"/>
        <v>57076</v>
      </c>
      <c r="L1232" s="27">
        <f t="shared" si="78"/>
        <v>0</v>
      </c>
      <c r="M1232" s="3">
        <v>8.42</v>
      </c>
      <c r="N1232" s="29">
        <f t="shared" si="79"/>
        <v>0</v>
      </c>
      <c r="O1232" s="3">
        <v>8.2200000000000006</v>
      </c>
      <c r="P1232" s="3" t="str">
        <f ca="1">IF(COUNTIF(股期對照!A:A,持股比率!B1232)=2,B1232&amp;"-m",IF(COUNTIF(股期對照!A:A,持股比率!B1232)=1,B1232&amp;"-F",B1232))</f>
        <v>合邦</v>
      </c>
      <c r="Q1232" s="3" t="s">
        <v>6760</v>
      </c>
      <c r="T1232" s="1" t="s">
        <v>1226</v>
      </c>
      <c r="U1232" s="1" t="s">
        <v>2988</v>
      </c>
      <c r="V1232" s="1">
        <v>0.69</v>
      </c>
      <c r="W1232" s="1">
        <v>0</v>
      </c>
      <c r="X1232" s="1">
        <v>0</v>
      </c>
      <c r="Y1232" s="1">
        <v>35.49</v>
      </c>
      <c r="Z1232" s="1">
        <v>63.82</v>
      </c>
      <c r="AA1232" s="1">
        <v>1232</v>
      </c>
      <c r="AB1232" s="1">
        <v>894320.89</v>
      </c>
      <c r="AC1232" s="1">
        <v>0</v>
      </c>
      <c r="AD1232" s="1">
        <v>57076</v>
      </c>
      <c r="AE1232" s="1">
        <v>0</v>
      </c>
      <c r="AF1232" s="1">
        <v>8.42</v>
      </c>
      <c r="AG1232" s="1">
        <v>0</v>
      </c>
      <c r="AH1232" s="1">
        <v>8.2200000000000006</v>
      </c>
      <c r="AI1232" s="1" t="s">
        <v>2988</v>
      </c>
      <c r="AJ1232" s="1" t="s">
        <v>3560</v>
      </c>
    </row>
    <row r="1233" spans="1:36" x14ac:dyDescent="0.25">
      <c r="A1233" s="2" t="s">
        <v>1227</v>
      </c>
      <c r="B1233" s="3" t="s">
        <v>6039</v>
      </c>
      <c r="C1233" s="3">
        <v>3.58</v>
      </c>
      <c r="D1233" s="3">
        <v>1.47</v>
      </c>
      <c r="E1233" s="3">
        <v>0.75</v>
      </c>
      <c r="F1233" s="1">
        <f>IF(INDEX(董監!D:D,H1233)=0,INDEX(董監!C:C,H1233),INDEX(董監!D:D,H1233))</f>
        <v>8.99</v>
      </c>
      <c r="G1233" s="1">
        <f t="shared" si="76"/>
        <v>85.210000000000008</v>
      </c>
      <c r="H1233" s="1">
        <f>MATCH(持股比率!A1233,董監!A:A,0)</f>
        <v>1233</v>
      </c>
      <c r="I1233" s="3">
        <v>902791.84</v>
      </c>
      <c r="J1233" s="3">
        <v>2333</v>
      </c>
      <c r="K1233" s="28">
        <f t="shared" si="77"/>
        <v>76927</v>
      </c>
      <c r="L1233" s="27">
        <f t="shared" si="78"/>
        <v>3</v>
      </c>
      <c r="M1233" s="3">
        <v>55.46</v>
      </c>
      <c r="N1233" s="29">
        <f t="shared" si="79"/>
        <v>1.2938818000000001</v>
      </c>
      <c r="O1233" s="3">
        <v>-4.5999999999999996</v>
      </c>
      <c r="P1233" s="3" t="str">
        <f ca="1">IF(COUNTIF(股期對照!A:A,持股比率!B1233)=2,B1233&amp;"-m",IF(COUNTIF(股期對照!A:A,持股比率!B1233)=1,B1233&amp;"-F",B1233))</f>
        <v>創惟</v>
      </c>
      <c r="Q1233" s="3" t="s">
        <v>6761</v>
      </c>
      <c r="T1233" s="1" t="s">
        <v>1227</v>
      </c>
      <c r="U1233" s="1" t="s">
        <v>2989</v>
      </c>
      <c r="V1233" s="1">
        <v>3.58</v>
      </c>
      <c r="W1233" s="1">
        <v>1.47</v>
      </c>
      <c r="X1233" s="1">
        <v>0.75</v>
      </c>
      <c r="Y1233" s="1">
        <v>8.99</v>
      </c>
      <c r="Z1233" s="1">
        <v>85.210000000000008</v>
      </c>
      <c r="AA1233" s="1">
        <v>1233</v>
      </c>
      <c r="AB1233" s="1">
        <v>902791.84</v>
      </c>
      <c r="AC1233" s="1">
        <v>2333</v>
      </c>
      <c r="AD1233" s="1">
        <v>76927</v>
      </c>
      <c r="AE1233" s="1">
        <v>3</v>
      </c>
      <c r="AF1233" s="1">
        <v>55.46</v>
      </c>
      <c r="AG1233" s="1">
        <v>1.2938818000000001</v>
      </c>
      <c r="AH1233" s="1">
        <v>-4.5999999999999996</v>
      </c>
      <c r="AI1233" s="1" t="s">
        <v>2989</v>
      </c>
      <c r="AJ1233" s="1" t="s">
        <v>3560</v>
      </c>
    </row>
    <row r="1234" spans="1:36" x14ac:dyDescent="0.25">
      <c r="A1234" s="2" t="s">
        <v>1228</v>
      </c>
      <c r="B1234" s="3" t="s">
        <v>6040</v>
      </c>
      <c r="C1234" s="3">
        <v>4.8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81.210000000000008</v>
      </c>
      <c r="H1234" s="1">
        <f>MATCH(持股比率!A1234,董監!A:A,0)</f>
        <v>1234</v>
      </c>
      <c r="I1234" s="3">
        <v>1598993.11</v>
      </c>
      <c r="J1234" s="3">
        <v>-476</v>
      </c>
      <c r="K1234" s="28">
        <f t="shared" si="77"/>
        <v>129854</v>
      </c>
      <c r="L1234" s="27">
        <f t="shared" si="78"/>
        <v>-0.4</v>
      </c>
      <c r="M1234" s="3">
        <v>18.329999999999998</v>
      </c>
      <c r="N1234" s="29">
        <f t="shared" si="79"/>
        <v>-8.7250800000000003E-2</v>
      </c>
      <c r="O1234" s="3">
        <v>-6</v>
      </c>
      <c r="P1234" s="3" t="str">
        <f ca="1">IF(COUNTIF(股期對照!A:A,持股比率!B1234)=2,B1234&amp;"-m",IF(COUNTIF(股期對照!A:A,持股比率!B1234)=1,B1234&amp;"-F",B1234))</f>
        <v>競國</v>
      </c>
      <c r="Q1234" s="3" t="s">
        <v>6762</v>
      </c>
      <c r="T1234" s="1" t="s">
        <v>1228</v>
      </c>
      <c r="U1234" s="1" t="s">
        <v>2990</v>
      </c>
      <c r="V1234" s="1">
        <v>4.8</v>
      </c>
      <c r="W1234" s="1">
        <v>0.49</v>
      </c>
      <c r="X1234" s="1">
        <v>0.05</v>
      </c>
      <c r="Y1234" s="1">
        <v>13.45</v>
      </c>
      <c r="Z1234" s="1">
        <v>81.210000000000008</v>
      </c>
      <c r="AA1234" s="1">
        <v>1234</v>
      </c>
      <c r="AB1234" s="1">
        <v>1598993.11</v>
      </c>
      <c r="AC1234" s="1">
        <v>-476</v>
      </c>
      <c r="AD1234" s="1">
        <v>129854</v>
      </c>
      <c r="AE1234" s="1">
        <v>-0.4</v>
      </c>
      <c r="AF1234" s="1">
        <v>18.329999999999998</v>
      </c>
      <c r="AG1234" s="1">
        <v>-8.7250800000000003E-2</v>
      </c>
      <c r="AH1234" s="1">
        <v>-6</v>
      </c>
      <c r="AI1234" s="1" t="s">
        <v>2990</v>
      </c>
      <c r="AJ1234" s="1" t="s">
        <v>3545</v>
      </c>
    </row>
    <row r="1235" spans="1:36" x14ac:dyDescent="0.25">
      <c r="A1235" s="2" t="s">
        <v>1229</v>
      </c>
      <c r="B1235" s="3" t="s">
        <v>6041</v>
      </c>
      <c r="C1235" s="3">
        <v>2.62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83.33</v>
      </c>
      <c r="H1235" s="1">
        <f>MATCH(持股比率!A1235,董監!A:A,0)</f>
        <v>1235</v>
      </c>
      <c r="I1235" s="3">
        <v>594004.14</v>
      </c>
      <c r="J1235" s="3">
        <v>15</v>
      </c>
      <c r="K1235" s="28">
        <f t="shared" si="77"/>
        <v>49498</v>
      </c>
      <c r="L1235" s="27">
        <f t="shared" si="78"/>
        <v>0</v>
      </c>
      <c r="M1235" s="3">
        <v>11.42</v>
      </c>
      <c r="N1235" s="29">
        <f t="shared" si="79"/>
        <v>1.7130000000000001E-3</v>
      </c>
      <c r="O1235" s="3">
        <v>-5.53</v>
      </c>
      <c r="P1235" s="3" t="str">
        <f ca="1">IF(COUNTIF(股期對照!A:A,持股比率!B1235)=2,B1235&amp;"-m",IF(COUNTIF(股期對照!A:A,持股比率!B1235)=1,B1235&amp;"-F",B1235))</f>
        <v>亞元</v>
      </c>
      <c r="Q1235" s="3" t="s">
        <v>6763</v>
      </c>
      <c r="T1235" s="1" t="s">
        <v>1229</v>
      </c>
      <c r="U1235" s="1" t="s">
        <v>2991</v>
      </c>
      <c r="V1235" s="1">
        <v>2.62</v>
      </c>
      <c r="W1235" s="1">
        <v>0.2</v>
      </c>
      <c r="X1235" s="1">
        <v>0</v>
      </c>
      <c r="Y1235" s="1">
        <v>13.85</v>
      </c>
      <c r="Z1235" s="1">
        <v>83.33</v>
      </c>
      <c r="AA1235" s="1">
        <v>1235</v>
      </c>
      <c r="AB1235" s="1">
        <v>594004.14</v>
      </c>
      <c r="AC1235" s="1">
        <v>15</v>
      </c>
      <c r="AD1235" s="1">
        <v>49498</v>
      </c>
      <c r="AE1235" s="1">
        <v>0</v>
      </c>
      <c r="AF1235" s="1">
        <v>11.42</v>
      </c>
      <c r="AG1235" s="1">
        <v>1.7130000000000001E-3</v>
      </c>
      <c r="AH1235" s="1">
        <v>-5.53</v>
      </c>
      <c r="AI1235" s="1" t="s">
        <v>2991</v>
      </c>
      <c r="AJ1235" s="1" t="s">
        <v>3524</v>
      </c>
    </row>
    <row r="1236" spans="1:36" x14ac:dyDescent="0.25">
      <c r="A1236" s="2" t="s">
        <v>1230</v>
      </c>
      <c r="B1236" s="3" t="s">
        <v>6042</v>
      </c>
      <c r="C1236" s="3">
        <v>34.479999999999997</v>
      </c>
      <c r="D1236" s="3">
        <v>1.45</v>
      </c>
      <c r="E1236" s="3">
        <v>0.96</v>
      </c>
      <c r="F1236" s="1">
        <f>IF(INDEX(董監!D:D,H1236)=0,INDEX(董監!C:C,H1236),INDEX(董監!D:D,H1236))</f>
        <v>15.82</v>
      </c>
      <c r="G1236" s="1">
        <f t="shared" si="76"/>
        <v>47.29</v>
      </c>
      <c r="H1236" s="1">
        <f>MATCH(持股比率!A1236,董監!A:A,0)</f>
        <v>1236</v>
      </c>
      <c r="I1236" s="3">
        <v>630643.18000000005</v>
      </c>
      <c r="J1236" s="3">
        <v>-401</v>
      </c>
      <c r="K1236" s="28">
        <f t="shared" si="77"/>
        <v>29823</v>
      </c>
      <c r="L1236" s="27">
        <f t="shared" si="78"/>
        <v>-1.3</v>
      </c>
      <c r="M1236" s="3">
        <v>58.96</v>
      </c>
      <c r="N1236" s="29">
        <f t="shared" si="79"/>
        <v>-0.23642959999999999</v>
      </c>
      <c r="O1236" s="3">
        <v>-2.44</v>
      </c>
      <c r="P1236" s="3" t="str">
        <f ca="1">IF(COUNTIF(股期對照!A:A,持股比率!B1236)=2,B1236&amp;"-m",IF(COUNTIF(股期對照!A:A,持股比率!B1236)=1,B1236&amp;"-F",B1236))</f>
        <v>大宇資</v>
      </c>
      <c r="Q1236" s="3" t="s">
        <v>6764</v>
      </c>
      <c r="T1236" s="1" t="s">
        <v>1230</v>
      </c>
      <c r="U1236" s="1" t="s">
        <v>2992</v>
      </c>
      <c r="V1236" s="1">
        <v>34.479999999999997</v>
      </c>
      <c r="W1236" s="1">
        <v>1.45</v>
      </c>
      <c r="X1236" s="1">
        <v>0.96</v>
      </c>
      <c r="Y1236" s="1">
        <v>15.82</v>
      </c>
      <c r="Z1236" s="1">
        <v>47.29</v>
      </c>
      <c r="AA1236" s="1">
        <v>1236</v>
      </c>
      <c r="AB1236" s="1">
        <v>630643.18000000005</v>
      </c>
      <c r="AC1236" s="1">
        <v>-401</v>
      </c>
      <c r="AD1236" s="1">
        <v>29823</v>
      </c>
      <c r="AE1236" s="1">
        <v>-1.3</v>
      </c>
      <c r="AF1236" s="1">
        <v>58.96</v>
      </c>
      <c r="AG1236" s="1">
        <v>-0.23642959999999999</v>
      </c>
      <c r="AH1236" s="1">
        <v>-2.44</v>
      </c>
      <c r="AI1236" s="1" t="s">
        <v>2992</v>
      </c>
      <c r="AJ1236" s="1" t="s">
        <v>3580</v>
      </c>
    </row>
    <row r="1237" spans="1:36" x14ac:dyDescent="0.25">
      <c r="A1237" s="2" t="s">
        <v>1231</v>
      </c>
      <c r="B1237" s="3" t="s">
        <v>6043</v>
      </c>
      <c r="C1237" s="3">
        <v>1.69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46.88</v>
      </c>
      <c r="H1237" s="1">
        <f>MATCH(持股比率!A1237,董監!A:A,0)</f>
        <v>1237</v>
      </c>
      <c r="I1237" s="3">
        <v>1883573.36</v>
      </c>
      <c r="J1237" s="3">
        <v>-399</v>
      </c>
      <c r="K1237" s="28">
        <f t="shared" si="77"/>
        <v>88302</v>
      </c>
      <c r="L1237" s="27">
        <f t="shared" si="78"/>
        <v>-0.5</v>
      </c>
      <c r="M1237" s="3">
        <v>40.590000000000003</v>
      </c>
      <c r="N1237" s="29">
        <f t="shared" si="79"/>
        <v>-0.16195410000000002</v>
      </c>
      <c r="O1237" s="3">
        <v>-0.96</v>
      </c>
      <c r="P1237" s="3" t="str">
        <f ca="1">IF(COUNTIF(股期對照!A:A,持股比率!B1237)=2,B1237&amp;"-m",IF(COUNTIF(股期對照!A:A,持股比率!B1237)=1,B1237&amp;"-F",B1237))</f>
        <v>聚碩</v>
      </c>
      <c r="Q1237" s="3" t="s">
        <v>6765</v>
      </c>
      <c r="T1237" s="1" t="s">
        <v>1231</v>
      </c>
      <c r="U1237" s="1" t="s">
        <v>2993</v>
      </c>
      <c r="V1237" s="1">
        <v>1.69</v>
      </c>
      <c r="W1237" s="1">
        <v>0.03</v>
      </c>
      <c r="X1237" s="1">
        <v>0</v>
      </c>
      <c r="Y1237" s="1">
        <v>51.4</v>
      </c>
      <c r="Z1237" s="1">
        <v>46.88</v>
      </c>
      <c r="AA1237" s="1">
        <v>1237</v>
      </c>
      <c r="AB1237" s="1">
        <v>1883573.36</v>
      </c>
      <c r="AC1237" s="1">
        <v>-399</v>
      </c>
      <c r="AD1237" s="1">
        <v>88302</v>
      </c>
      <c r="AE1237" s="1">
        <v>-0.5</v>
      </c>
      <c r="AF1237" s="1">
        <v>40.590000000000003</v>
      </c>
      <c r="AG1237" s="1">
        <v>-0.16195410000000002</v>
      </c>
      <c r="AH1237" s="1">
        <v>-0.96</v>
      </c>
      <c r="AI1237" s="1" t="s">
        <v>2993</v>
      </c>
      <c r="AJ1237" s="1" t="s">
        <v>3569</v>
      </c>
    </row>
    <row r="1238" spans="1:36" x14ac:dyDescent="0.25">
      <c r="A1238" s="2" t="s">
        <v>1232</v>
      </c>
      <c r="B1238" s="3" t="s">
        <v>6044</v>
      </c>
      <c r="C1238" s="3">
        <v>0.75</v>
      </c>
      <c r="D1238" s="3">
        <v>0.02</v>
      </c>
      <c r="E1238" s="3">
        <v>0.32</v>
      </c>
      <c r="F1238" s="1">
        <f>IF(INDEX(董監!D:D,H1238)=0,INDEX(董監!C:C,H1238),INDEX(董監!D:D,H1238))</f>
        <v>29.72</v>
      </c>
      <c r="G1238" s="1">
        <f t="shared" si="76"/>
        <v>69.19</v>
      </c>
      <c r="H1238" s="1">
        <f>MATCH(持股比率!A1238,董監!A:A,0)</f>
        <v>1238</v>
      </c>
      <c r="I1238" s="3">
        <v>500471</v>
      </c>
      <c r="J1238" s="3">
        <v>232</v>
      </c>
      <c r="K1238" s="28">
        <f t="shared" si="77"/>
        <v>34628</v>
      </c>
      <c r="L1238" s="27">
        <f t="shared" si="78"/>
        <v>0.7</v>
      </c>
      <c r="M1238" s="3">
        <v>11.61</v>
      </c>
      <c r="N1238" s="29">
        <f t="shared" si="79"/>
        <v>2.6935199999999999E-2</v>
      </c>
      <c r="O1238" s="3">
        <v>-5.0199999999999996</v>
      </c>
      <c r="P1238" s="3" t="str">
        <f ca="1">IF(COUNTIF(股期對照!A:A,持股比率!B1238)=2,B1238&amp;"-m",IF(COUNTIF(股期對照!A:A,持股比率!B1238)=1,B1238&amp;"-F",B1238))</f>
        <v>亞矽</v>
      </c>
      <c r="Q1238" s="3" t="s">
        <v>6766</v>
      </c>
      <c r="T1238" s="1" t="s">
        <v>1232</v>
      </c>
      <c r="U1238" s="1" t="s">
        <v>2994</v>
      </c>
      <c r="V1238" s="1">
        <v>0.75</v>
      </c>
      <c r="W1238" s="1">
        <v>0.02</v>
      </c>
      <c r="X1238" s="1">
        <v>0.32</v>
      </c>
      <c r="Y1238" s="1">
        <v>29.72</v>
      </c>
      <c r="Z1238" s="1">
        <v>69.19</v>
      </c>
      <c r="AA1238" s="1">
        <v>1238</v>
      </c>
      <c r="AB1238" s="1">
        <v>500471</v>
      </c>
      <c r="AC1238" s="1">
        <v>232</v>
      </c>
      <c r="AD1238" s="1">
        <v>34628</v>
      </c>
      <c r="AE1238" s="1">
        <v>0.7</v>
      </c>
      <c r="AF1238" s="1">
        <v>11.61</v>
      </c>
      <c r="AG1238" s="1">
        <v>2.6935199999999999E-2</v>
      </c>
      <c r="AH1238" s="1">
        <v>-5.0199999999999996</v>
      </c>
      <c r="AI1238" s="1" t="s">
        <v>2994</v>
      </c>
      <c r="AJ1238" s="1" t="s">
        <v>3528</v>
      </c>
    </row>
    <row r="1239" spans="1:36" x14ac:dyDescent="0.25">
      <c r="A1239" s="2" t="s">
        <v>1233</v>
      </c>
      <c r="B1239" s="3" t="s">
        <v>6045</v>
      </c>
      <c r="C1239" s="3">
        <v>0.56999999999999995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45.51</v>
      </c>
      <c r="H1239" s="1">
        <f>MATCH(持股比率!A1239,董監!A:A,0)</f>
        <v>1239</v>
      </c>
      <c r="I1239" s="3">
        <v>439119.37</v>
      </c>
      <c r="J1239" s="3">
        <v>-40</v>
      </c>
      <c r="K1239" s="28">
        <f t="shared" si="77"/>
        <v>19984</v>
      </c>
      <c r="L1239" s="27">
        <f t="shared" si="78"/>
        <v>-0.2</v>
      </c>
      <c r="M1239" s="3">
        <v>23.99</v>
      </c>
      <c r="N1239" s="29">
        <f t="shared" si="79"/>
        <v>-9.5959999999999986E-3</v>
      </c>
      <c r="O1239" s="3">
        <v>-9.67</v>
      </c>
      <c r="P1239" s="3" t="str">
        <f ca="1">IF(COUNTIF(股期對照!A:A,持股比率!B1239)=2,B1239&amp;"-m",IF(COUNTIF(股期對照!A:A,持股比率!B1239)=1,B1239&amp;"-F",B1239))</f>
        <v>久威</v>
      </c>
      <c r="Q1239" s="3" t="s">
        <v>6767</v>
      </c>
      <c r="T1239" s="1" t="s">
        <v>1233</v>
      </c>
      <c r="U1239" s="1" t="s">
        <v>2995</v>
      </c>
      <c r="V1239" s="1">
        <v>0.56999999999999995</v>
      </c>
      <c r="W1239" s="1">
        <v>0</v>
      </c>
      <c r="X1239" s="1">
        <v>0</v>
      </c>
      <c r="Y1239" s="1">
        <v>53.92</v>
      </c>
      <c r="Z1239" s="1">
        <v>45.51</v>
      </c>
      <c r="AA1239" s="1">
        <v>1239</v>
      </c>
      <c r="AB1239" s="1">
        <v>439119.37</v>
      </c>
      <c r="AC1239" s="1">
        <v>-40</v>
      </c>
      <c r="AD1239" s="1">
        <v>19984</v>
      </c>
      <c r="AE1239" s="1">
        <v>-0.2</v>
      </c>
      <c r="AF1239" s="1">
        <v>23.99</v>
      </c>
      <c r="AG1239" s="1">
        <v>-9.5959999999999986E-3</v>
      </c>
      <c r="AH1239" s="1">
        <v>-9.67</v>
      </c>
      <c r="AI1239" s="1" t="s">
        <v>2995</v>
      </c>
      <c r="AJ1239" s="1" t="s">
        <v>3545</v>
      </c>
    </row>
    <row r="1240" spans="1:36" x14ac:dyDescent="0.25">
      <c r="A1240" s="2" t="s">
        <v>1234</v>
      </c>
      <c r="B1240" s="3" t="s">
        <v>6046</v>
      </c>
      <c r="C1240" s="3">
        <v>10.32</v>
      </c>
      <c r="D1240" s="3">
        <v>0.16</v>
      </c>
      <c r="E1240" s="3">
        <v>0</v>
      </c>
      <c r="F1240" s="1">
        <f>IF(INDEX(董監!D:D,H1240)=0,INDEX(董監!C:C,H1240),INDEX(董監!D:D,H1240))</f>
        <v>12.7</v>
      </c>
      <c r="G1240" s="1">
        <f t="shared" si="76"/>
        <v>76.819999999999993</v>
      </c>
      <c r="H1240" s="1">
        <f>MATCH(持股比率!A1240,董監!A:A,0)</f>
        <v>1240</v>
      </c>
      <c r="I1240" s="3">
        <v>1876621.54</v>
      </c>
      <c r="J1240" s="3">
        <v>-927</v>
      </c>
      <c r="K1240" s="28">
        <f t="shared" si="77"/>
        <v>144162</v>
      </c>
      <c r="L1240" s="27">
        <f t="shared" si="78"/>
        <v>-0.6</v>
      </c>
      <c r="M1240" s="3">
        <v>42.98</v>
      </c>
      <c r="N1240" s="29">
        <f t="shared" si="79"/>
        <v>-0.39842460000000002</v>
      </c>
      <c r="O1240" s="3">
        <v>-0.68</v>
      </c>
      <c r="P1240" s="3" t="str">
        <f ca="1">IF(COUNTIF(股期對照!A:A,持股比率!B1240)=2,B1240&amp;"-m",IF(COUNTIF(股期對照!A:A,持股比率!B1240)=1,B1240&amp;"-F",B1240))</f>
        <v>鎰勝</v>
      </c>
      <c r="Q1240" s="3" t="s">
        <v>6768</v>
      </c>
      <c r="T1240" s="1" t="s">
        <v>1234</v>
      </c>
      <c r="U1240" s="1" t="s">
        <v>2996</v>
      </c>
      <c r="V1240" s="1">
        <v>10.32</v>
      </c>
      <c r="W1240" s="1">
        <v>0.16</v>
      </c>
      <c r="X1240" s="1">
        <v>0</v>
      </c>
      <c r="Y1240" s="1">
        <v>12.7</v>
      </c>
      <c r="Z1240" s="1">
        <v>76.819999999999993</v>
      </c>
      <c r="AA1240" s="1">
        <v>1240</v>
      </c>
      <c r="AB1240" s="1">
        <v>1876621.54</v>
      </c>
      <c r="AC1240" s="1">
        <v>-927</v>
      </c>
      <c r="AD1240" s="1">
        <v>144162</v>
      </c>
      <c r="AE1240" s="1">
        <v>-0.6</v>
      </c>
      <c r="AF1240" s="1">
        <v>42.98</v>
      </c>
      <c r="AG1240" s="1">
        <v>-0.39842460000000002</v>
      </c>
      <c r="AH1240" s="1">
        <v>-0.68</v>
      </c>
      <c r="AI1240" s="1" t="s">
        <v>2996</v>
      </c>
      <c r="AJ1240" s="1" t="s">
        <v>3529</v>
      </c>
    </row>
    <row r="1241" spans="1:36" x14ac:dyDescent="0.25">
      <c r="A1241" s="2" t="s">
        <v>1235</v>
      </c>
      <c r="B1241" s="3" t="s">
        <v>6047</v>
      </c>
      <c r="C1241" s="3">
        <v>11.06</v>
      </c>
      <c r="D1241" s="3">
        <v>0.65</v>
      </c>
      <c r="E1241" s="3">
        <v>3.09</v>
      </c>
      <c r="F1241" s="1">
        <f>IF(INDEX(董監!D:D,H1241)=0,INDEX(董監!C:C,H1241),INDEX(董監!D:D,H1241))</f>
        <v>11.63</v>
      </c>
      <c r="G1241" s="1">
        <f t="shared" si="76"/>
        <v>73.569999999999993</v>
      </c>
      <c r="H1241" s="1">
        <f>MATCH(持股比率!A1241,董監!A:A,0)</f>
        <v>1241</v>
      </c>
      <c r="I1241" s="3">
        <v>30271868.510000002</v>
      </c>
      <c r="J1241" s="3">
        <v>-146380</v>
      </c>
      <c r="K1241" s="28">
        <f t="shared" si="77"/>
        <v>2227101</v>
      </c>
      <c r="L1241" s="27">
        <f t="shared" si="78"/>
        <v>-6.6</v>
      </c>
      <c r="M1241" s="3">
        <v>19.100000000000001</v>
      </c>
      <c r="N1241" s="29">
        <f t="shared" si="79"/>
        <v>-27.958580000000001</v>
      </c>
      <c r="O1241" s="3">
        <v>3.15</v>
      </c>
      <c r="P1241" s="3" t="str">
        <f ca="1">IF(COUNTIF(股期對照!A:A,持股比率!B1241)=2,B1241&amp;"-m",IF(COUNTIF(股期對照!A:A,持股比率!B1241)=1,B1241&amp;"-F",B1241))</f>
        <v>彩晶-F</v>
      </c>
      <c r="Q1241" s="3" t="s">
        <v>4767</v>
      </c>
      <c r="T1241" s="1" t="s">
        <v>1235</v>
      </c>
      <c r="U1241" s="1" t="s">
        <v>2997</v>
      </c>
      <c r="V1241" s="1">
        <v>11.06</v>
      </c>
      <c r="W1241" s="1">
        <v>0.65</v>
      </c>
      <c r="X1241" s="1">
        <v>3.09</v>
      </c>
      <c r="Y1241" s="1">
        <v>11.63</v>
      </c>
      <c r="Z1241" s="1">
        <v>73.569999999999993</v>
      </c>
      <c r="AA1241" s="1">
        <v>1241</v>
      </c>
      <c r="AB1241" s="1">
        <v>30271868.510000002</v>
      </c>
      <c r="AC1241" s="1">
        <v>-146380</v>
      </c>
      <c r="AD1241" s="1">
        <v>2227101</v>
      </c>
      <c r="AE1241" s="1">
        <v>-6.6</v>
      </c>
      <c r="AF1241" s="1">
        <v>19.100000000000001</v>
      </c>
      <c r="AG1241" s="1">
        <v>-27.958580000000001</v>
      </c>
      <c r="AH1241" s="1">
        <v>3.15</v>
      </c>
      <c r="AI1241" s="1" t="s">
        <v>4461</v>
      </c>
      <c r="AJ1241" s="1" t="s">
        <v>3566</v>
      </c>
    </row>
    <row r="1242" spans="1:36" x14ac:dyDescent="0.25">
      <c r="A1242" s="2" t="s">
        <v>1236</v>
      </c>
      <c r="B1242" s="3" t="s">
        <v>6048</v>
      </c>
      <c r="C1242" s="3">
        <v>2.94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58.36</v>
      </c>
      <c r="H1242" s="1">
        <f>MATCH(持股比率!A1242,董監!A:A,0)</f>
        <v>1242</v>
      </c>
      <c r="I1242" s="3">
        <v>886500</v>
      </c>
      <c r="J1242" s="3">
        <v>2</v>
      </c>
      <c r="K1242" s="28">
        <f t="shared" si="77"/>
        <v>51736</v>
      </c>
      <c r="L1242" s="27">
        <f t="shared" si="78"/>
        <v>0</v>
      </c>
      <c r="M1242" s="3">
        <v>15.78</v>
      </c>
      <c r="N1242" s="29">
        <f t="shared" si="79"/>
        <v>3.1559999999999997E-4</v>
      </c>
      <c r="O1242" s="3">
        <v>-1.23</v>
      </c>
      <c r="P1242" s="3" t="str">
        <f ca="1">IF(COUNTIF(股期對照!A:A,持股比率!B1242)=2,B1242&amp;"-m",IF(COUNTIF(股期對照!A:A,持股比率!B1242)=1,B1242&amp;"-F",B1242))</f>
        <v>迎廣</v>
      </c>
      <c r="Q1242" s="3" t="s">
        <v>4761</v>
      </c>
      <c r="T1242" s="1" t="s">
        <v>1236</v>
      </c>
      <c r="U1242" s="1" t="s">
        <v>2998</v>
      </c>
      <c r="V1242" s="1">
        <v>2.94</v>
      </c>
      <c r="W1242" s="1">
        <v>7.0000000000000007E-2</v>
      </c>
      <c r="X1242" s="1">
        <v>0.01</v>
      </c>
      <c r="Y1242" s="1">
        <v>38.619999999999997</v>
      </c>
      <c r="Z1242" s="1">
        <v>58.36</v>
      </c>
      <c r="AA1242" s="1">
        <v>1242</v>
      </c>
      <c r="AB1242" s="1">
        <v>886500</v>
      </c>
      <c r="AC1242" s="1">
        <v>2</v>
      </c>
      <c r="AD1242" s="1">
        <v>51736</v>
      </c>
      <c r="AE1242" s="1">
        <v>0</v>
      </c>
      <c r="AF1242" s="1">
        <v>15.78</v>
      </c>
      <c r="AG1242" s="1">
        <v>3.1559999999999997E-4</v>
      </c>
      <c r="AH1242" s="1">
        <v>-1.23</v>
      </c>
      <c r="AI1242" s="1" t="s">
        <v>2998</v>
      </c>
      <c r="AJ1242" s="1" t="s">
        <v>3556</v>
      </c>
    </row>
    <row r="1243" spans="1:36" x14ac:dyDescent="0.25">
      <c r="A1243" s="2" t="s">
        <v>1237</v>
      </c>
      <c r="B1243" s="3" t="s">
        <v>6049</v>
      </c>
      <c r="C1243" s="3">
        <v>0.99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67.34</v>
      </c>
      <c r="H1243" s="1">
        <f>MATCH(持股比率!A1243,董監!A:A,0)</f>
        <v>1243</v>
      </c>
      <c r="I1243" s="3">
        <v>908895.73</v>
      </c>
      <c r="J1243" s="3">
        <v>523</v>
      </c>
      <c r="K1243" s="28">
        <f t="shared" si="77"/>
        <v>61205</v>
      </c>
      <c r="L1243" s="27">
        <f t="shared" si="78"/>
        <v>0.9</v>
      </c>
      <c r="M1243" s="3">
        <v>12.27</v>
      </c>
      <c r="N1243" s="29">
        <f t="shared" si="79"/>
        <v>6.4172099999999996E-2</v>
      </c>
      <c r="O1243" s="3">
        <v>0.39</v>
      </c>
      <c r="P1243" s="3" t="str">
        <f ca="1">IF(COUNTIF(股期對照!A:A,持股比率!B1243)=2,B1243&amp;"-m",IF(COUNTIF(股期對照!A:A,持股比率!B1243)=1,B1243&amp;"-F",B1243))</f>
        <v>建達</v>
      </c>
      <c r="Q1243" s="3" t="s">
        <v>6769</v>
      </c>
      <c r="T1243" s="1" t="s">
        <v>1237</v>
      </c>
      <c r="U1243" s="1" t="s">
        <v>2999</v>
      </c>
      <c r="V1243" s="1">
        <v>0.99</v>
      </c>
      <c r="W1243" s="1">
        <v>0.02</v>
      </c>
      <c r="X1243" s="1">
        <v>0</v>
      </c>
      <c r="Y1243" s="1">
        <v>31.65</v>
      </c>
      <c r="Z1243" s="1">
        <v>67.34</v>
      </c>
      <c r="AA1243" s="1">
        <v>1243</v>
      </c>
      <c r="AB1243" s="1">
        <v>908895.73</v>
      </c>
      <c r="AC1243" s="1">
        <v>523</v>
      </c>
      <c r="AD1243" s="1">
        <v>61205</v>
      </c>
      <c r="AE1243" s="1">
        <v>0.9</v>
      </c>
      <c r="AF1243" s="1">
        <v>12.27</v>
      </c>
      <c r="AG1243" s="1">
        <v>6.4172099999999996E-2</v>
      </c>
      <c r="AH1243" s="1">
        <v>0.39</v>
      </c>
      <c r="AI1243" s="1" t="s">
        <v>2999</v>
      </c>
      <c r="AJ1243" s="1" t="s">
        <v>3555</v>
      </c>
    </row>
    <row r="1244" spans="1:36" x14ac:dyDescent="0.25">
      <c r="A1244" s="2" t="s">
        <v>1238</v>
      </c>
      <c r="B1244" s="3" t="s">
        <v>6050</v>
      </c>
      <c r="C1244" s="3">
        <v>10.36</v>
      </c>
      <c r="D1244" s="3">
        <v>0.67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60.290000000000006</v>
      </c>
      <c r="H1244" s="1">
        <f>MATCH(持股比率!A1244,董監!A:A,0)</f>
        <v>1244</v>
      </c>
      <c r="I1244" s="3">
        <v>6655551.1399999997</v>
      </c>
      <c r="J1244" s="3">
        <v>4698</v>
      </c>
      <c r="K1244" s="28">
        <f t="shared" si="77"/>
        <v>401263</v>
      </c>
      <c r="L1244" s="27">
        <f t="shared" si="78"/>
        <v>1.2</v>
      </c>
      <c r="M1244" s="3">
        <v>12.8</v>
      </c>
      <c r="N1244" s="29">
        <f t="shared" si="79"/>
        <v>0.60134399999999999</v>
      </c>
      <c r="O1244" s="3">
        <v>-2.85</v>
      </c>
      <c r="P1244" s="3" t="str">
        <f ca="1">IF(COUNTIF(股期對照!A:A,持股比率!B1244)=2,B1244&amp;"-m",IF(COUNTIF(股期對照!A:A,持股比率!B1244)=1,B1244&amp;"-F",B1244))</f>
        <v>達運</v>
      </c>
      <c r="Q1244" s="3" t="s">
        <v>6770</v>
      </c>
      <c r="T1244" s="1" t="s">
        <v>1238</v>
      </c>
      <c r="U1244" s="1" t="s">
        <v>3000</v>
      </c>
      <c r="V1244" s="1">
        <v>10.36</v>
      </c>
      <c r="W1244" s="1">
        <v>0.67</v>
      </c>
      <c r="X1244" s="1">
        <v>0.03</v>
      </c>
      <c r="Y1244" s="1">
        <v>28.65</v>
      </c>
      <c r="Z1244" s="1">
        <v>60.290000000000006</v>
      </c>
      <c r="AA1244" s="1">
        <v>1244</v>
      </c>
      <c r="AB1244" s="1">
        <v>6655551.1399999997</v>
      </c>
      <c r="AC1244" s="1">
        <v>4698</v>
      </c>
      <c r="AD1244" s="1">
        <v>401263</v>
      </c>
      <c r="AE1244" s="1">
        <v>1.2</v>
      </c>
      <c r="AF1244" s="1">
        <v>12.8</v>
      </c>
      <c r="AG1244" s="1">
        <v>0.60134399999999999</v>
      </c>
      <c r="AH1244" s="1">
        <v>-2.85</v>
      </c>
      <c r="AI1244" s="1" t="s">
        <v>3000</v>
      </c>
      <c r="AJ1244" s="1" t="s">
        <v>3579</v>
      </c>
    </row>
    <row r="1245" spans="1:36" x14ac:dyDescent="0.25">
      <c r="A1245" s="2" t="s">
        <v>1239</v>
      </c>
      <c r="B1245" s="3" t="s">
        <v>6051</v>
      </c>
      <c r="C1245" s="3">
        <v>54.31</v>
      </c>
      <c r="D1245" s="3">
        <v>1.1299999999999999</v>
      </c>
      <c r="E1245" s="3">
        <v>1.1399999999999999</v>
      </c>
      <c r="F1245" s="1">
        <f>IF(INDEX(董監!D:D,H1245)=0,INDEX(董監!C:C,H1245),INDEX(董監!D:D,H1245))</f>
        <v>5.41</v>
      </c>
      <c r="G1245" s="1">
        <f t="shared" si="76"/>
        <v>38.009999999999991</v>
      </c>
      <c r="H1245" s="1">
        <f>MATCH(持股比率!A1245,董監!A:A,0)</f>
        <v>1245</v>
      </c>
      <c r="I1245" s="3">
        <v>1849705.19</v>
      </c>
      <c r="J1245" s="3">
        <v>-260</v>
      </c>
      <c r="K1245" s="28">
        <f t="shared" si="77"/>
        <v>70307</v>
      </c>
      <c r="L1245" s="27">
        <f t="shared" si="78"/>
        <v>-0.4</v>
      </c>
      <c r="M1245" s="3">
        <v>350.12</v>
      </c>
      <c r="N1245" s="29">
        <f t="shared" si="79"/>
        <v>-0.91031200000000001</v>
      </c>
      <c r="O1245" s="3">
        <v>3.84</v>
      </c>
      <c r="P1245" s="3" t="str">
        <f ca="1">IF(COUNTIF(股期對照!A:A,持股比率!B1245)=2,B1245&amp;"-m",IF(COUNTIF(股期對照!A:A,持股比率!B1245)=1,B1245&amp;"-F",B1245))</f>
        <v>新普-F</v>
      </c>
      <c r="Q1245" s="3" t="s">
        <v>4575</v>
      </c>
      <c r="T1245" s="1" t="s">
        <v>1239</v>
      </c>
      <c r="U1245" s="1" t="s">
        <v>3001</v>
      </c>
      <c r="V1245" s="1">
        <v>54.31</v>
      </c>
      <c r="W1245" s="1">
        <v>1.1299999999999999</v>
      </c>
      <c r="X1245" s="1">
        <v>1.1399999999999999</v>
      </c>
      <c r="Y1245" s="1">
        <v>5.41</v>
      </c>
      <c r="Z1245" s="1">
        <v>38.009999999999991</v>
      </c>
      <c r="AA1245" s="1">
        <v>1245</v>
      </c>
      <c r="AB1245" s="1">
        <v>1849705.19</v>
      </c>
      <c r="AC1245" s="1">
        <v>-260</v>
      </c>
      <c r="AD1245" s="1">
        <v>70307</v>
      </c>
      <c r="AE1245" s="1">
        <v>-0.4</v>
      </c>
      <c r="AF1245" s="1">
        <v>350.12</v>
      </c>
      <c r="AG1245" s="1">
        <v>-0.91031200000000001</v>
      </c>
      <c r="AH1245" s="1">
        <v>3.84</v>
      </c>
      <c r="AI1245" s="1" t="s">
        <v>4462</v>
      </c>
      <c r="AJ1245" s="1" t="s">
        <v>3521</v>
      </c>
    </row>
    <row r="1246" spans="1:36" x14ac:dyDescent="0.25">
      <c r="A1246" s="2" t="s">
        <v>1240</v>
      </c>
      <c r="B1246" s="3" t="s">
        <v>4837</v>
      </c>
      <c r="C1246" s="3">
        <v>1.02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84.31</v>
      </c>
      <c r="H1246" s="1">
        <f>MATCH(持股比率!A1246,董監!A:A,0)</f>
        <v>1246</v>
      </c>
      <c r="I1246" s="3">
        <v>707909.61</v>
      </c>
      <c r="J1246" s="3">
        <v>41</v>
      </c>
      <c r="K1246" s="28">
        <f t="shared" si="77"/>
        <v>59684</v>
      </c>
      <c r="L1246" s="27">
        <f t="shared" si="78"/>
        <v>0.1</v>
      </c>
      <c r="M1246" s="3">
        <v>10.56</v>
      </c>
      <c r="N1246" s="29">
        <f t="shared" si="79"/>
        <v>4.3296000000000003E-3</v>
      </c>
      <c r="O1246" s="3">
        <v>-5.31</v>
      </c>
      <c r="P1246" s="3" t="str">
        <f ca="1">IF(COUNTIF(股期對照!A:A,持股比率!B1246)=2,B1246&amp;"-m",IF(COUNTIF(股期對照!A:A,持股比率!B1246)=1,B1246&amp;"-F",B1246))</f>
        <v>擎邦</v>
      </c>
      <c r="Q1246" s="3" t="s">
        <v>6771</v>
      </c>
      <c r="T1246" s="1" t="s">
        <v>1240</v>
      </c>
      <c r="U1246" s="1" t="s">
        <v>3002</v>
      </c>
      <c r="V1246" s="1">
        <v>1.02</v>
      </c>
      <c r="W1246" s="1">
        <v>0</v>
      </c>
      <c r="X1246" s="1">
        <v>0</v>
      </c>
      <c r="Y1246" s="1">
        <v>14.67</v>
      </c>
      <c r="Z1246" s="1">
        <v>84.31</v>
      </c>
      <c r="AA1246" s="1">
        <v>1246</v>
      </c>
      <c r="AB1246" s="1">
        <v>707909.61</v>
      </c>
      <c r="AC1246" s="1">
        <v>41</v>
      </c>
      <c r="AD1246" s="1">
        <v>59684</v>
      </c>
      <c r="AE1246" s="1">
        <v>0.1</v>
      </c>
      <c r="AF1246" s="1">
        <v>10.56</v>
      </c>
      <c r="AG1246" s="1">
        <v>4.3296000000000003E-3</v>
      </c>
      <c r="AH1246" s="1">
        <v>-5.31</v>
      </c>
      <c r="AI1246" s="1" t="s">
        <v>3002</v>
      </c>
      <c r="AJ1246" s="1" t="s">
        <v>3559</v>
      </c>
    </row>
    <row r="1247" spans="1:36" x14ac:dyDescent="0.25">
      <c r="A1247" s="2" t="s">
        <v>1241</v>
      </c>
      <c r="B1247" s="3" t="s">
        <v>6052</v>
      </c>
      <c r="C1247" s="3">
        <v>3.84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76"/>
        <v>82.87</v>
      </c>
      <c r="H1247" s="1">
        <f>MATCH(持股比率!A1247,董監!A:A,0)</f>
        <v>1247</v>
      </c>
      <c r="I1247" s="3">
        <v>590374.30000000005</v>
      </c>
      <c r="J1247" s="3">
        <v>-101</v>
      </c>
      <c r="K1247" s="28">
        <f t="shared" si="77"/>
        <v>48924</v>
      </c>
      <c r="L1247" s="27">
        <f t="shared" si="78"/>
        <v>-0.2</v>
      </c>
      <c r="M1247" s="3">
        <v>49.27</v>
      </c>
      <c r="N1247" s="29">
        <f t="shared" si="79"/>
        <v>-4.9762700000000007E-2</v>
      </c>
      <c r="O1247" s="3">
        <v>-1.37</v>
      </c>
      <c r="P1247" s="3" t="str">
        <f ca="1">IF(COUNTIF(股期對照!A:A,持股比率!B1247)=2,B1247&amp;"-m",IF(COUNTIF(股期對照!A:A,持股比率!B1247)=1,B1247&amp;"-F",B1247))</f>
        <v>上奇</v>
      </c>
      <c r="Q1247" s="3" t="s">
        <v>6772</v>
      </c>
      <c r="T1247" s="1" t="s">
        <v>1241</v>
      </c>
      <c r="U1247" s="1" t="s">
        <v>3003</v>
      </c>
      <c r="V1247" s="1">
        <v>3.84</v>
      </c>
      <c r="W1247" s="1">
        <v>0</v>
      </c>
      <c r="X1247" s="1">
        <v>0</v>
      </c>
      <c r="Y1247" s="1">
        <v>13.29</v>
      </c>
      <c r="Z1247" s="1">
        <v>82.87</v>
      </c>
      <c r="AA1247" s="1">
        <v>1247</v>
      </c>
      <c r="AB1247" s="1">
        <v>590374.30000000005</v>
      </c>
      <c r="AC1247" s="1">
        <v>-101</v>
      </c>
      <c r="AD1247" s="1">
        <v>48924</v>
      </c>
      <c r="AE1247" s="1">
        <v>-0.2</v>
      </c>
      <c r="AF1247" s="1">
        <v>49.27</v>
      </c>
      <c r="AG1247" s="1">
        <v>-4.9762700000000007E-2</v>
      </c>
      <c r="AH1247" s="1">
        <v>-1.37</v>
      </c>
      <c r="AI1247" s="1" t="s">
        <v>3003</v>
      </c>
      <c r="AJ1247" s="1" t="s">
        <v>3555</v>
      </c>
    </row>
    <row r="1248" spans="1:36" x14ac:dyDescent="0.25">
      <c r="A1248" s="2" t="s">
        <v>1242</v>
      </c>
      <c r="B1248" s="3" t="s">
        <v>6053</v>
      </c>
      <c r="C1248" s="3">
        <v>42.81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30.429999999999993</v>
      </c>
      <c r="H1248" s="1">
        <f>MATCH(持股比率!A1248,董監!A:A,0)</f>
        <v>1248</v>
      </c>
      <c r="I1248" s="3">
        <v>1824799.45</v>
      </c>
      <c r="J1248" s="3">
        <v>10</v>
      </c>
      <c r="K1248" s="28">
        <f t="shared" si="77"/>
        <v>55529</v>
      </c>
      <c r="L1248" s="27">
        <f t="shared" si="78"/>
        <v>0</v>
      </c>
      <c r="M1248" s="3">
        <v>26.95</v>
      </c>
      <c r="N1248" s="29">
        <f t="shared" si="79"/>
        <v>2.6949999999999999E-3</v>
      </c>
      <c r="O1248" s="3">
        <v>0.74</v>
      </c>
      <c r="P1248" s="3" t="str">
        <f ca="1">IF(COUNTIF(股期對照!A:A,持股比率!B1248)=2,B1248&amp;"-m",IF(COUNTIF(股期對照!A:A,持股比率!B1248)=1,B1248&amp;"-F",B1248))</f>
        <v>業強</v>
      </c>
      <c r="Q1248" s="3" t="s">
        <v>4755</v>
      </c>
      <c r="T1248" s="1" t="s">
        <v>1242</v>
      </c>
      <c r="U1248" s="1" t="s">
        <v>3004</v>
      </c>
      <c r="V1248" s="1">
        <v>42.81</v>
      </c>
      <c r="W1248" s="1">
        <v>0</v>
      </c>
      <c r="X1248" s="1">
        <v>4.8099999999999996</v>
      </c>
      <c r="Y1248" s="1">
        <v>21.95</v>
      </c>
      <c r="Z1248" s="1">
        <v>30.429999999999993</v>
      </c>
      <c r="AA1248" s="1">
        <v>1248</v>
      </c>
      <c r="AB1248" s="1">
        <v>1824799.45</v>
      </c>
      <c r="AC1248" s="1">
        <v>10</v>
      </c>
      <c r="AD1248" s="1">
        <v>55529</v>
      </c>
      <c r="AE1248" s="1">
        <v>0</v>
      </c>
      <c r="AF1248" s="1">
        <v>26.95</v>
      </c>
      <c r="AG1248" s="1">
        <v>2.6949999999999999E-3</v>
      </c>
      <c r="AH1248" s="1">
        <v>0.74</v>
      </c>
      <c r="AI1248" s="1" t="s">
        <v>3004</v>
      </c>
      <c r="AJ1248" s="1" t="s">
        <v>3553</v>
      </c>
    </row>
    <row r="1249" spans="1:36" x14ac:dyDescent="0.25">
      <c r="A1249" s="2" t="s">
        <v>1243</v>
      </c>
      <c r="B1249" s="3" t="s">
        <v>6054</v>
      </c>
      <c r="C1249" s="3">
        <v>2.89</v>
      </c>
      <c r="D1249" s="3">
        <v>0.01</v>
      </c>
      <c r="E1249" s="3">
        <v>0.21</v>
      </c>
      <c r="F1249" s="1">
        <f>IF(INDEX(董監!D:D,H1249)=0,INDEX(董監!C:C,H1249),INDEX(董監!D:D,H1249))</f>
        <v>21.97</v>
      </c>
      <c r="G1249" s="1">
        <f t="shared" si="76"/>
        <v>74.92</v>
      </c>
      <c r="H1249" s="1">
        <f>MATCH(持股比率!A1249,董監!A:A,0)</f>
        <v>1249</v>
      </c>
      <c r="I1249" s="3">
        <v>2490111.5</v>
      </c>
      <c r="J1249" s="3">
        <v>2390</v>
      </c>
      <c r="K1249" s="28">
        <f t="shared" si="77"/>
        <v>186559</v>
      </c>
      <c r="L1249" s="27">
        <f t="shared" si="78"/>
        <v>1.3</v>
      </c>
      <c r="M1249" s="3">
        <v>21.9</v>
      </c>
      <c r="N1249" s="29">
        <f t="shared" si="79"/>
        <v>0.52341000000000004</v>
      </c>
      <c r="O1249" s="3">
        <v>-1.08</v>
      </c>
      <c r="P1249" s="3" t="str">
        <f ca="1">IF(COUNTIF(股期對照!A:A,持股比率!B1249)=2,B1249&amp;"-m",IF(COUNTIF(股期對照!A:A,持股比率!B1249)=1,B1249&amp;"-F",B1249))</f>
        <v>廣運</v>
      </c>
      <c r="Q1249" s="3" t="s">
        <v>6742</v>
      </c>
      <c r="T1249" s="1" t="s">
        <v>1243</v>
      </c>
      <c r="U1249" s="1" t="s">
        <v>3005</v>
      </c>
      <c r="V1249" s="1">
        <v>2.89</v>
      </c>
      <c r="W1249" s="1">
        <v>0.01</v>
      </c>
      <c r="X1249" s="1">
        <v>0.21</v>
      </c>
      <c r="Y1249" s="1">
        <v>21.97</v>
      </c>
      <c r="Z1249" s="1">
        <v>74.92</v>
      </c>
      <c r="AA1249" s="1">
        <v>1249</v>
      </c>
      <c r="AB1249" s="1">
        <v>2490111.5</v>
      </c>
      <c r="AC1249" s="1">
        <v>2390</v>
      </c>
      <c r="AD1249" s="1">
        <v>186559</v>
      </c>
      <c r="AE1249" s="1">
        <v>1.3</v>
      </c>
      <c r="AF1249" s="1">
        <v>21.9</v>
      </c>
      <c r="AG1249" s="1">
        <v>0.52341000000000004</v>
      </c>
      <c r="AH1249" s="1">
        <v>-1.08</v>
      </c>
      <c r="AI1249" s="1" t="s">
        <v>3005</v>
      </c>
      <c r="AJ1249" s="1" t="s">
        <v>3559</v>
      </c>
    </row>
    <row r="1250" spans="1:36" x14ac:dyDescent="0.25">
      <c r="A1250" s="2" t="s">
        <v>1244</v>
      </c>
      <c r="B1250" s="3" t="s">
        <v>4838</v>
      </c>
      <c r="C1250" s="3">
        <v>3.63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77.16</v>
      </c>
      <c r="H1250" s="1">
        <f>MATCH(持股比率!A1250,董監!A:A,0)</f>
        <v>1250</v>
      </c>
      <c r="I1250" s="3">
        <v>1268395.8700000001</v>
      </c>
      <c r="J1250" s="3">
        <v>1333</v>
      </c>
      <c r="K1250" s="28">
        <f t="shared" si="77"/>
        <v>97869</v>
      </c>
      <c r="L1250" s="27">
        <f t="shared" si="78"/>
        <v>1.4</v>
      </c>
      <c r="M1250" s="3">
        <v>23.74</v>
      </c>
      <c r="N1250" s="29">
        <f t="shared" si="79"/>
        <v>0.31645419999999996</v>
      </c>
      <c r="O1250" s="3">
        <v>-3.75</v>
      </c>
      <c r="P1250" s="3" t="str">
        <f ca="1">IF(COUNTIF(股期對照!A:A,持股比率!B1250)=2,B1250&amp;"-m",IF(COUNTIF(股期對照!A:A,持股比率!B1250)=1,B1250&amp;"-F",B1250))</f>
        <v>信音</v>
      </c>
      <c r="Q1250" s="3" t="s">
        <v>6773</v>
      </c>
      <c r="T1250" s="1" t="s">
        <v>1244</v>
      </c>
      <c r="U1250" s="1" t="s">
        <v>3006</v>
      </c>
      <c r="V1250" s="1">
        <v>3.63</v>
      </c>
      <c r="W1250" s="1">
        <v>0</v>
      </c>
      <c r="X1250" s="1">
        <v>0.06</v>
      </c>
      <c r="Y1250" s="1">
        <v>19.149999999999999</v>
      </c>
      <c r="Z1250" s="1">
        <v>77.16</v>
      </c>
      <c r="AA1250" s="1">
        <v>1250</v>
      </c>
      <c r="AB1250" s="1">
        <v>1268395.8700000001</v>
      </c>
      <c r="AC1250" s="1">
        <v>1333</v>
      </c>
      <c r="AD1250" s="1">
        <v>97869</v>
      </c>
      <c r="AE1250" s="1">
        <v>1.4</v>
      </c>
      <c r="AF1250" s="1">
        <v>23.74</v>
      </c>
      <c r="AG1250" s="1">
        <v>0.31645419999999996</v>
      </c>
      <c r="AH1250" s="1">
        <v>-3.75</v>
      </c>
      <c r="AI1250" s="1" t="s">
        <v>3006</v>
      </c>
      <c r="AJ1250" s="1" t="s">
        <v>3529</v>
      </c>
    </row>
    <row r="1251" spans="1:36" x14ac:dyDescent="0.25">
      <c r="A1251" s="2" t="s">
        <v>1245</v>
      </c>
      <c r="B1251" s="3" t="s">
        <v>6055</v>
      </c>
      <c r="C1251" s="3">
        <v>6.07</v>
      </c>
      <c r="D1251" s="3">
        <v>0</v>
      </c>
      <c r="E1251" s="3">
        <v>0.05</v>
      </c>
      <c r="F1251" s="1">
        <f>IF(INDEX(董監!D:D,H1251)=0,INDEX(董監!C:C,H1251),INDEX(董監!D:D,H1251))</f>
        <v>11.58</v>
      </c>
      <c r="G1251" s="1">
        <f t="shared" si="76"/>
        <v>82.3</v>
      </c>
      <c r="H1251" s="1">
        <f>MATCH(持股比率!A1251,董監!A:A,0)</f>
        <v>1251</v>
      </c>
      <c r="I1251" s="3">
        <v>1080797.51</v>
      </c>
      <c r="J1251" s="3">
        <v>2516</v>
      </c>
      <c r="K1251" s="28">
        <f t="shared" si="77"/>
        <v>88950</v>
      </c>
      <c r="L1251" s="27">
        <f t="shared" si="78"/>
        <v>2.8</v>
      </c>
      <c r="M1251" s="3">
        <v>24.64</v>
      </c>
      <c r="N1251" s="29">
        <f t="shared" si="79"/>
        <v>0.6199424</v>
      </c>
      <c r="O1251" s="3">
        <v>-2.59</v>
      </c>
      <c r="P1251" s="3" t="str">
        <f ca="1">IF(COUNTIF(股期對照!A:A,持股比率!B1251)=2,B1251&amp;"-m",IF(COUNTIF(股期對照!A:A,持股比率!B1251)=1,B1251&amp;"-F",B1251))</f>
        <v>九豪</v>
      </c>
      <c r="Q1251" s="3" t="s">
        <v>6774</v>
      </c>
      <c r="T1251" s="1" t="s">
        <v>1245</v>
      </c>
      <c r="U1251" s="1" t="s">
        <v>3007</v>
      </c>
      <c r="V1251" s="1">
        <v>6.07</v>
      </c>
      <c r="W1251" s="1">
        <v>0</v>
      </c>
      <c r="X1251" s="1">
        <v>0.05</v>
      </c>
      <c r="Y1251" s="1">
        <v>11.58</v>
      </c>
      <c r="Z1251" s="1">
        <v>82.3</v>
      </c>
      <c r="AA1251" s="1">
        <v>1251</v>
      </c>
      <c r="AB1251" s="1">
        <v>1080797.51</v>
      </c>
      <c r="AC1251" s="1">
        <v>2516</v>
      </c>
      <c r="AD1251" s="1">
        <v>88950</v>
      </c>
      <c r="AE1251" s="1">
        <v>2.8</v>
      </c>
      <c r="AF1251" s="1">
        <v>24.64</v>
      </c>
      <c r="AG1251" s="1">
        <v>0.6199424</v>
      </c>
      <c r="AH1251" s="1">
        <v>-2.59</v>
      </c>
      <c r="AI1251" s="1" t="s">
        <v>3007</v>
      </c>
      <c r="AJ1251" s="1" t="s">
        <v>3548</v>
      </c>
    </row>
    <row r="1252" spans="1:36" x14ac:dyDescent="0.25">
      <c r="A1252" s="2" t="s">
        <v>1246</v>
      </c>
      <c r="B1252" s="3" t="s">
        <v>6056</v>
      </c>
      <c r="C1252" s="3">
        <v>2.71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67.31</v>
      </c>
      <c r="H1252" s="1">
        <f>MATCH(持股比率!A1252,董監!A:A,0)</f>
        <v>1252</v>
      </c>
      <c r="I1252" s="3">
        <v>1275887.3999999999</v>
      </c>
      <c r="J1252" s="3">
        <v>0</v>
      </c>
      <c r="K1252" s="28">
        <f t="shared" si="77"/>
        <v>85880</v>
      </c>
      <c r="L1252" s="27">
        <f t="shared" si="78"/>
        <v>0</v>
      </c>
      <c r="M1252" s="3">
        <v>24.64</v>
      </c>
      <c r="N1252" s="29">
        <f t="shared" si="79"/>
        <v>0</v>
      </c>
      <c r="O1252" s="3">
        <v>-1.97</v>
      </c>
      <c r="P1252" s="3" t="str">
        <f ca="1">IF(COUNTIF(股期對照!A:A,持股比率!B1252)=2,B1252&amp;"-m",IF(COUNTIF(股期對照!A:A,持股比率!B1252)=1,B1252&amp;"-F",B1252))</f>
        <v>上福</v>
      </c>
      <c r="Q1252" s="3" t="s">
        <v>6775</v>
      </c>
      <c r="T1252" s="1" t="s">
        <v>1246</v>
      </c>
      <c r="U1252" s="1" t="s">
        <v>3008</v>
      </c>
      <c r="V1252" s="1">
        <v>2.71</v>
      </c>
      <c r="W1252" s="1">
        <v>0.55000000000000004</v>
      </c>
      <c r="X1252" s="1">
        <v>0</v>
      </c>
      <c r="Y1252" s="1">
        <v>29.43</v>
      </c>
      <c r="Z1252" s="1">
        <v>67.31</v>
      </c>
      <c r="AA1252" s="1">
        <v>1252</v>
      </c>
      <c r="AB1252" s="1">
        <v>1275887.3999999999</v>
      </c>
      <c r="AC1252" s="1">
        <v>0</v>
      </c>
      <c r="AD1252" s="1">
        <v>85880</v>
      </c>
      <c r="AE1252" s="1">
        <v>0</v>
      </c>
      <c r="AF1252" s="1">
        <v>24.64</v>
      </c>
      <c r="AG1252" s="1">
        <v>0</v>
      </c>
      <c r="AH1252" s="1">
        <v>-1.97</v>
      </c>
      <c r="AI1252" s="1" t="s">
        <v>3008</v>
      </c>
      <c r="AJ1252" s="1" t="s">
        <v>3530</v>
      </c>
    </row>
    <row r="1253" spans="1:36" x14ac:dyDescent="0.25">
      <c r="A1253" s="2" t="s">
        <v>1247</v>
      </c>
      <c r="B1253" s="3" t="s">
        <v>4708</v>
      </c>
      <c r="C1253" s="3">
        <v>4.74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84.49</v>
      </c>
      <c r="H1253" s="1">
        <f>MATCH(持股比率!A1253,董監!A:A,0)</f>
        <v>1253</v>
      </c>
      <c r="I1253" s="3">
        <v>1809436.75</v>
      </c>
      <c r="J1253" s="3">
        <v>-1943</v>
      </c>
      <c r="K1253" s="28">
        <f t="shared" si="77"/>
        <v>152879</v>
      </c>
      <c r="L1253" s="27">
        <f t="shared" si="78"/>
        <v>-1.3</v>
      </c>
      <c r="M1253" s="3">
        <v>28.6</v>
      </c>
      <c r="N1253" s="29">
        <f t="shared" si="79"/>
        <v>-0.55569800000000003</v>
      </c>
      <c r="O1253" s="3">
        <v>16.21</v>
      </c>
      <c r="P1253" s="3" t="str">
        <f ca="1">IF(COUNTIF(股期對照!A:A,持股比率!B1253)=2,B1253&amp;"-m",IF(COUNTIF(股期對照!A:A,持股比率!B1253)=1,B1253&amp;"-F",B1253))</f>
        <v>普誠</v>
      </c>
      <c r="Q1253" s="3" t="s">
        <v>6761</v>
      </c>
      <c r="T1253" s="1" t="s">
        <v>1247</v>
      </c>
      <c r="U1253" s="1" t="s">
        <v>3009</v>
      </c>
      <c r="V1253" s="1">
        <v>4.74</v>
      </c>
      <c r="W1253" s="1">
        <v>0.19</v>
      </c>
      <c r="X1253" s="1">
        <v>0.38</v>
      </c>
      <c r="Y1253" s="1">
        <v>10.199999999999999</v>
      </c>
      <c r="Z1253" s="1">
        <v>84.49</v>
      </c>
      <c r="AA1253" s="1">
        <v>1253</v>
      </c>
      <c r="AB1253" s="1">
        <v>1809436.75</v>
      </c>
      <c r="AC1253" s="1">
        <v>-1943</v>
      </c>
      <c r="AD1253" s="1">
        <v>152879</v>
      </c>
      <c r="AE1253" s="1">
        <v>-1.3</v>
      </c>
      <c r="AF1253" s="1">
        <v>28.6</v>
      </c>
      <c r="AG1253" s="1">
        <v>-0.55569800000000003</v>
      </c>
      <c r="AH1253" s="1">
        <v>16.21</v>
      </c>
      <c r="AI1253" s="1" t="s">
        <v>3009</v>
      </c>
      <c r="AJ1253" s="1" t="s">
        <v>3560</v>
      </c>
    </row>
    <row r="1254" spans="1:36" x14ac:dyDescent="0.25">
      <c r="A1254" s="2" t="s">
        <v>1248</v>
      </c>
      <c r="B1254" s="3" t="s">
        <v>4915</v>
      </c>
      <c r="C1254" s="3">
        <v>0.87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69.539999999999992</v>
      </c>
      <c r="H1254" s="1">
        <f>MATCH(持股比率!A1254,董監!A:A,0)</f>
        <v>1254</v>
      </c>
      <c r="I1254" s="3">
        <v>295000</v>
      </c>
      <c r="J1254" s="3">
        <v>0</v>
      </c>
      <c r="K1254" s="28">
        <f t="shared" si="77"/>
        <v>20514</v>
      </c>
      <c r="L1254" s="27">
        <f t="shared" si="78"/>
        <v>0</v>
      </c>
      <c r="M1254" s="3">
        <v>19.86</v>
      </c>
      <c r="N1254" s="29">
        <f t="shared" si="79"/>
        <v>0</v>
      </c>
      <c r="O1254" s="3">
        <v>-5.48</v>
      </c>
      <c r="P1254" s="3" t="str">
        <f ca="1">IF(COUNTIF(股期對照!A:A,持股比率!B1254)=2,B1254&amp;"-m",IF(COUNTIF(股期對照!A:A,持股比率!B1254)=1,B1254&amp;"-F",B1254))</f>
        <v>星寶國際</v>
      </c>
      <c r="Q1254" s="3" t="s">
        <v>4577</v>
      </c>
      <c r="T1254" s="1" t="s">
        <v>1248</v>
      </c>
      <c r="U1254" s="1" t="s">
        <v>3010</v>
      </c>
      <c r="V1254" s="1">
        <v>0.87</v>
      </c>
      <c r="W1254" s="1">
        <v>0</v>
      </c>
      <c r="X1254" s="1">
        <v>0</v>
      </c>
      <c r="Y1254" s="1">
        <v>29.59</v>
      </c>
      <c r="Z1254" s="1">
        <v>69.539999999999992</v>
      </c>
      <c r="AA1254" s="1">
        <v>1254</v>
      </c>
      <c r="AB1254" s="1">
        <v>295000</v>
      </c>
      <c r="AC1254" s="1">
        <v>0</v>
      </c>
      <c r="AD1254" s="1">
        <v>20514</v>
      </c>
      <c r="AE1254" s="1">
        <v>0</v>
      </c>
      <c r="AF1254" s="1">
        <v>19.86</v>
      </c>
      <c r="AG1254" s="1">
        <v>0</v>
      </c>
      <c r="AH1254" s="1">
        <v>-5.48</v>
      </c>
      <c r="AI1254" s="1" t="s">
        <v>3010</v>
      </c>
      <c r="AJ1254" s="1" t="s">
        <v>3527</v>
      </c>
    </row>
    <row r="1255" spans="1:36" x14ac:dyDescent="0.25">
      <c r="A1255" s="2" t="s">
        <v>1249</v>
      </c>
      <c r="B1255" s="3" t="s">
        <v>6057</v>
      </c>
      <c r="C1255" s="3"/>
      <c r="D1255" s="3"/>
      <c r="E1255" s="3"/>
      <c r="F1255" s="1">
        <f>IF(INDEX(董監!D:D,H1255)=0,INDEX(董監!C:C,H1255),INDEX(董監!D:D,H1255))</f>
        <v>10.59</v>
      </c>
      <c r="G1255" s="1">
        <f t="shared" si="76"/>
        <v>89.41</v>
      </c>
      <c r="H1255" s="1">
        <f>MATCH(持股比率!A1255,董監!A:A,0)</f>
        <v>1255</v>
      </c>
      <c r="I1255" s="3">
        <v>347925.28</v>
      </c>
      <c r="J1255" s="3"/>
      <c r="K1255" s="28">
        <f t="shared" si="77"/>
        <v>31108</v>
      </c>
      <c r="L1255" s="27">
        <f t="shared" si="78"/>
        <v>0</v>
      </c>
      <c r="M1255" s="3"/>
      <c r="N1255" s="29">
        <f t="shared" si="79"/>
        <v>0</v>
      </c>
      <c r="O1255" s="3"/>
      <c r="P1255" s="3" t="str">
        <f ca="1">IF(COUNTIF(股期對照!A:A,持股比率!B1255)=2,B1255&amp;"-m",IF(COUNTIF(股期對照!A:A,持股比率!B1255)=1,B1255&amp;"-F",B1255))</f>
        <v>鈞泰</v>
      </c>
      <c r="Q1255" s="3" t="s">
        <v>6776</v>
      </c>
      <c r="T1255" s="1" t="s">
        <v>1249</v>
      </c>
      <c r="U1255" s="1" t="s">
        <v>3011</v>
      </c>
      <c r="Y1255" s="1">
        <v>10.59</v>
      </c>
      <c r="Z1255" s="1">
        <v>89.41</v>
      </c>
      <c r="AA1255" s="1">
        <v>1255</v>
      </c>
      <c r="AB1255" s="1">
        <v>347925.28</v>
      </c>
      <c r="AD1255" s="1">
        <v>31108</v>
      </c>
      <c r="AE1255" s="1">
        <v>0</v>
      </c>
      <c r="AG1255" s="1">
        <v>0</v>
      </c>
      <c r="AI1255" s="1" t="s">
        <v>3011</v>
      </c>
      <c r="AJ1255" s="1" t="s">
        <v>3562</v>
      </c>
    </row>
    <row r="1256" spans="1:36" x14ac:dyDescent="0.25">
      <c r="A1256" s="2" t="s">
        <v>1250</v>
      </c>
      <c r="B1256" s="3" t="s">
        <v>6058</v>
      </c>
      <c r="C1256" s="3">
        <v>2.82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93.7</v>
      </c>
      <c r="H1256" s="1">
        <f>MATCH(持股比率!A1256,董監!A:A,0)</f>
        <v>1256</v>
      </c>
      <c r="I1256" s="3">
        <v>1170062.94</v>
      </c>
      <c r="J1256" s="3">
        <v>-116</v>
      </c>
      <c r="K1256" s="28">
        <f t="shared" si="77"/>
        <v>109635</v>
      </c>
      <c r="L1256" s="27">
        <f t="shared" si="78"/>
        <v>-0.1</v>
      </c>
      <c r="M1256" s="3">
        <v>9.0399999999999991</v>
      </c>
      <c r="N1256" s="29">
        <f t="shared" si="79"/>
        <v>-1.0486399999999998E-2</v>
      </c>
      <c r="O1256" s="3">
        <v>-6.2</v>
      </c>
      <c r="P1256" s="3" t="str">
        <f ca="1">IF(COUNTIF(股期對照!A:A,持股比率!B1256)=2,B1256&amp;"-m",IF(COUNTIF(股期對照!A:A,持股比率!B1256)=1,B1256&amp;"-F",B1256))</f>
        <v>金橋</v>
      </c>
      <c r="Q1256" s="3" t="s">
        <v>4771</v>
      </c>
      <c r="T1256" s="1" t="s">
        <v>1250</v>
      </c>
      <c r="U1256" s="1" t="s">
        <v>3012</v>
      </c>
      <c r="V1256" s="1">
        <v>2.82</v>
      </c>
      <c r="W1256" s="1">
        <v>0</v>
      </c>
      <c r="X1256" s="1">
        <v>0.09</v>
      </c>
      <c r="Y1256" s="1">
        <v>3.39</v>
      </c>
      <c r="Z1256" s="1">
        <v>93.7</v>
      </c>
      <c r="AA1256" s="1">
        <v>1256</v>
      </c>
      <c r="AB1256" s="1">
        <v>1170062.94</v>
      </c>
      <c r="AC1256" s="1">
        <v>-116</v>
      </c>
      <c r="AD1256" s="1">
        <v>109635</v>
      </c>
      <c r="AE1256" s="1">
        <v>-0.1</v>
      </c>
      <c r="AF1256" s="1">
        <v>9.0399999999999991</v>
      </c>
      <c r="AG1256" s="1">
        <v>-1.0486399999999998E-2</v>
      </c>
      <c r="AH1256" s="1">
        <v>-6.2</v>
      </c>
      <c r="AI1256" s="1" t="s">
        <v>3012</v>
      </c>
      <c r="AJ1256" s="1" t="s">
        <v>3529</v>
      </c>
    </row>
    <row r="1257" spans="1:36" x14ac:dyDescent="0.25">
      <c r="A1257" s="2" t="s">
        <v>1251</v>
      </c>
      <c r="B1257" s="3" t="s">
        <v>6059</v>
      </c>
      <c r="C1257" s="3">
        <v>22.91</v>
      </c>
      <c r="D1257" s="3">
        <v>0.01</v>
      </c>
      <c r="E1257" s="3">
        <v>0</v>
      </c>
      <c r="F1257" s="1">
        <f>IF(INDEX(董監!D:D,H1257)=0,INDEX(董監!C:C,H1257),INDEX(董監!D:D,H1257))</f>
        <v>46.78</v>
      </c>
      <c r="G1257" s="1">
        <f t="shared" si="76"/>
        <v>30.299999999999997</v>
      </c>
      <c r="H1257" s="1">
        <f>MATCH(持股比率!A1257,董監!A:A,0)</f>
        <v>1257</v>
      </c>
      <c r="I1257" s="3">
        <v>725798.98</v>
      </c>
      <c r="J1257" s="3">
        <v>307</v>
      </c>
      <c r="K1257" s="28">
        <f t="shared" si="77"/>
        <v>21992</v>
      </c>
      <c r="L1257" s="27">
        <f t="shared" si="78"/>
        <v>1.4</v>
      </c>
      <c r="M1257" s="3">
        <v>16.940000000000001</v>
      </c>
      <c r="N1257" s="29">
        <f t="shared" si="79"/>
        <v>5.2005800000000012E-2</v>
      </c>
      <c r="O1257" s="3">
        <v>-0.8</v>
      </c>
      <c r="P1257" s="3" t="str">
        <f ca="1">IF(COUNTIF(股期對照!A:A,持股比率!B1257)=2,B1257&amp;"-m",IF(COUNTIF(股期對照!A:A,持股比率!B1257)=1,B1257&amp;"-F",B1257))</f>
        <v>萬旭</v>
      </c>
      <c r="Q1257" s="3" t="s">
        <v>6773</v>
      </c>
      <c r="T1257" s="1" t="s">
        <v>1251</v>
      </c>
      <c r="U1257" s="1" t="s">
        <v>3013</v>
      </c>
      <c r="V1257" s="1">
        <v>22.91</v>
      </c>
      <c r="W1257" s="1">
        <v>0.01</v>
      </c>
      <c r="X1257" s="1">
        <v>0</v>
      </c>
      <c r="Y1257" s="1">
        <v>46.78</v>
      </c>
      <c r="Z1257" s="1">
        <v>30.299999999999997</v>
      </c>
      <c r="AA1257" s="1">
        <v>1257</v>
      </c>
      <c r="AB1257" s="1">
        <v>725798.98</v>
      </c>
      <c r="AC1257" s="1">
        <v>307</v>
      </c>
      <c r="AD1257" s="1">
        <v>21992</v>
      </c>
      <c r="AE1257" s="1">
        <v>1.4</v>
      </c>
      <c r="AF1257" s="1">
        <v>16.940000000000001</v>
      </c>
      <c r="AG1257" s="1">
        <v>5.2005800000000012E-2</v>
      </c>
      <c r="AH1257" s="1">
        <v>-0.8</v>
      </c>
      <c r="AI1257" s="1" t="s">
        <v>3013</v>
      </c>
      <c r="AJ1257" s="1" t="s">
        <v>3529</v>
      </c>
    </row>
    <row r="1258" spans="1:36" x14ac:dyDescent="0.25">
      <c r="A1258" s="2" t="s">
        <v>1252</v>
      </c>
      <c r="B1258" s="3" t="s">
        <v>6060</v>
      </c>
      <c r="C1258" s="3">
        <v>4.25</v>
      </c>
      <c r="D1258" s="3">
        <v>0</v>
      </c>
      <c r="E1258" s="3">
        <v>0.01</v>
      </c>
      <c r="F1258" s="1">
        <f>IF(INDEX(董監!D:D,H1258)=0,INDEX(董監!C:C,H1258),INDEX(董監!D:D,H1258))</f>
        <v>12.18</v>
      </c>
      <c r="G1258" s="1">
        <f t="shared" si="76"/>
        <v>83.56</v>
      </c>
      <c r="H1258" s="1">
        <f>MATCH(持股比率!A1258,董監!A:A,0)</f>
        <v>1258</v>
      </c>
      <c r="I1258" s="3">
        <v>1155364.1200000001</v>
      </c>
      <c r="J1258" s="3">
        <v>-236</v>
      </c>
      <c r="K1258" s="28">
        <f t="shared" si="77"/>
        <v>96542</v>
      </c>
      <c r="L1258" s="27">
        <f t="shared" si="78"/>
        <v>-0.2</v>
      </c>
      <c r="M1258" s="3">
        <v>17.239999999999998</v>
      </c>
      <c r="N1258" s="29">
        <f t="shared" si="79"/>
        <v>-4.0686399999999998E-2</v>
      </c>
      <c r="O1258" s="3">
        <v>-2.79</v>
      </c>
      <c r="P1258" s="3" t="str">
        <f ca="1">IF(COUNTIF(股期對照!A:A,持股比率!B1258)=2,B1258&amp;"-m",IF(COUNTIF(股期對照!A:A,持股比率!B1258)=1,B1258&amp;"-F",B1258))</f>
        <v>富爾特</v>
      </c>
      <c r="Q1258" s="3" t="s">
        <v>6772</v>
      </c>
      <c r="T1258" s="1" t="s">
        <v>1252</v>
      </c>
      <c r="U1258" s="1" t="s">
        <v>3014</v>
      </c>
      <c r="V1258" s="1">
        <v>4.25</v>
      </c>
      <c r="W1258" s="1">
        <v>0</v>
      </c>
      <c r="X1258" s="1">
        <v>0.01</v>
      </c>
      <c r="Y1258" s="1">
        <v>12.18</v>
      </c>
      <c r="Z1258" s="1">
        <v>83.56</v>
      </c>
      <c r="AA1258" s="1">
        <v>1258</v>
      </c>
      <c r="AB1258" s="1">
        <v>1155364.1200000001</v>
      </c>
      <c r="AC1258" s="1">
        <v>-236</v>
      </c>
      <c r="AD1258" s="1">
        <v>96542</v>
      </c>
      <c r="AE1258" s="1">
        <v>-0.2</v>
      </c>
      <c r="AF1258" s="1">
        <v>17.239999999999998</v>
      </c>
      <c r="AG1258" s="1">
        <v>-4.0686399999999998E-2</v>
      </c>
      <c r="AH1258" s="1">
        <v>-2.79</v>
      </c>
      <c r="AI1258" s="1" t="s">
        <v>3014</v>
      </c>
      <c r="AJ1258" s="1" t="s">
        <v>3555</v>
      </c>
    </row>
    <row r="1259" spans="1:36" x14ac:dyDescent="0.25">
      <c r="A1259" s="2" t="s">
        <v>1253</v>
      </c>
      <c r="B1259" s="3" t="s">
        <v>6061</v>
      </c>
      <c r="C1259" s="3">
        <v>18.96</v>
      </c>
      <c r="D1259" s="3">
        <v>4.84</v>
      </c>
      <c r="E1259" s="3">
        <v>1.39</v>
      </c>
      <c r="F1259" s="1">
        <f>IF(INDEX(董監!D:D,H1259)=0,INDEX(董監!C:C,H1259),INDEX(董監!D:D,H1259))</f>
        <v>8.35</v>
      </c>
      <c r="G1259" s="1">
        <f t="shared" si="76"/>
        <v>66.460000000000008</v>
      </c>
      <c r="H1259" s="1">
        <f>MATCH(持股比率!A1259,董監!A:A,0)</f>
        <v>1259</v>
      </c>
      <c r="I1259" s="3">
        <v>737985</v>
      </c>
      <c r="J1259" s="3">
        <v>1934</v>
      </c>
      <c r="K1259" s="28">
        <f t="shared" si="77"/>
        <v>49046</v>
      </c>
      <c r="L1259" s="27">
        <f t="shared" si="78"/>
        <v>3.9</v>
      </c>
      <c r="M1259" s="3">
        <v>128.19</v>
      </c>
      <c r="N1259" s="29">
        <f t="shared" si="79"/>
        <v>2.4791946</v>
      </c>
      <c r="O1259" s="3">
        <v>13.31</v>
      </c>
      <c r="P1259" s="3" t="str">
        <f ca="1">IF(COUNTIF(股期對照!A:A,持股比率!B1259)=2,B1259&amp;"-m",IF(COUNTIF(股期對照!A:A,持股比率!B1259)=1,B1259&amp;"-F",B1259))</f>
        <v>茂達</v>
      </c>
      <c r="Q1259" s="3" t="s">
        <v>6777</v>
      </c>
      <c r="T1259" s="1" t="s">
        <v>1253</v>
      </c>
      <c r="U1259" s="1" t="s">
        <v>3015</v>
      </c>
      <c r="V1259" s="1">
        <v>18.96</v>
      </c>
      <c r="W1259" s="1">
        <v>4.84</v>
      </c>
      <c r="X1259" s="1">
        <v>1.39</v>
      </c>
      <c r="Y1259" s="1">
        <v>8.35</v>
      </c>
      <c r="Z1259" s="1">
        <v>66.460000000000008</v>
      </c>
      <c r="AA1259" s="1">
        <v>1259</v>
      </c>
      <c r="AB1259" s="1">
        <v>737985</v>
      </c>
      <c r="AC1259" s="1">
        <v>1934</v>
      </c>
      <c r="AD1259" s="1">
        <v>49046</v>
      </c>
      <c r="AE1259" s="1">
        <v>3.9</v>
      </c>
      <c r="AF1259" s="1">
        <v>128.19</v>
      </c>
      <c r="AG1259" s="1">
        <v>2.4791946</v>
      </c>
      <c r="AH1259" s="1">
        <v>13.31</v>
      </c>
      <c r="AI1259" s="1" t="s">
        <v>3015</v>
      </c>
      <c r="AJ1259" s="1" t="s">
        <v>3560</v>
      </c>
    </row>
    <row r="1260" spans="1:36" x14ac:dyDescent="0.25">
      <c r="A1260" s="2" t="s">
        <v>1254</v>
      </c>
      <c r="B1260" s="3" t="s">
        <v>6062</v>
      </c>
      <c r="C1260" s="3">
        <v>15.36</v>
      </c>
      <c r="D1260" s="3">
        <v>0.11</v>
      </c>
      <c r="E1260" s="3">
        <v>0.09</v>
      </c>
      <c r="F1260" s="1">
        <f>IF(INDEX(董監!D:D,H1260)=0,INDEX(董監!C:C,H1260),INDEX(董監!D:D,H1260))</f>
        <v>26.4</v>
      </c>
      <c r="G1260" s="1">
        <f t="shared" si="76"/>
        <v>58.040000000000006</v>
      </c>
      <c r="H1260" s="1">
        <f>MATCH(持股比率!A1260,董監!A:A,0)</f>
        <v>1260</v>
      </c>
      <c r="I1260" s="3">
        <v>2255409.29</v>
      </c>
      <c r="J1260" s="3">
        <v>703</v>
      </c>
      <c r="K1260" s="28">
        <f t="shared" si="77"/>
        <v>130904</v>
      </c>
      <c r="L1260" s="27">
        <f t="shared" si="78"/>
        <v>0.5</v>
      </c>
      <c r="M1260" s="3">
        <v>27.49</v>
      </c>
      <c r="N1260" s="29">
        <f t="shared" si="79"/>
        <v>0.19325469999999997</v>
      </c>
      <c r="O1260" s="3">
        <v>-0.35</v>
      </c>
      <c r="P1260" s="3" t="str">
        <f ca="1">IF(COUNTIF(股期對照!A:A,持股比率!B1260)=2,B1260&amp;"-m",IF(COUNTIF(股期對照!A:A,持股比率!B1260)=1,B1260&amp;"-F",B1260))</f>
        <v>亞翔</v>
      </c>
      <c r="Q1260" s="3" t="s">
        <v>4762</v>
      </c>
      <c r="T1260" s="1" t="s">
        <v>1254</v>
      </c>
      <c r="U1260" s="1" t="s">
        <v>3016</v>
      </c>
      <c r="V1260" s="1">
        <v>15.36</v>
      </c>
      <c r="W1260" s="1">
        <v>0.11</v>
      </c>
      <c r="X1260" s="1">
        <v>0.09</v>
      </c>
      <c r="Y1260" s="1">
        <v>26.4</v>
      </c>
      <c r="Z1260" s="1">
        <v>58.040000000000006</v>
      </c>
      <c r="AA1260" s="1">
        <v>1260</v>
      </c>
      <c r="AB1260" s="1">
        <v>2255409.29</v>
      </c>
      <c r="AC1260" s="1">
        <v>703</v>
      </c>
      <c r="AD1260" s="1">
        <v>130904</v>
      </c>
      <c r="AE1260" s="1">
        <v>0.5</v>
      </c>
      <c r="AF1260" s="1">
        <v>27.49</v>
      </c>
      <c r="AG1260" s="1">
        <v>0.19325469999999997</v>
      </c>
      <c r="AH1260" s="1">
        <v>-0.35</v>
      </c>
      <c r="AI1260" s="1" t="s">
        <v>3016</v>
      </c>
      <c r="AJ1260" s="1" t="s">
        <v>3559</v>
      </c>
    </row>
    <row r="1261" spans="1:36" x14ac:dyDescent="0.25">
      <c r="A1261" s="2" t="s">
        <v>1255</v>
      </c>
      <c r="B1261" s="3" t="s">
        <v>6063</v>
      </c>
      <c r="C1261" s="3">
        <v>1.17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72.17</v>
      </c>
      <c r="H1261" s="1">
        <f>MATCH(持股比率!A1261,董監!A:A,0)</f>
        <v>1261</v>
      </c>
      <c r="I1261" s="3">
        <v>383679.06</v>
      </c>
      <c r="J1261" s="3">
        <v>220</v>
      </c>
      <c r="K1261" s="28">
        <f t="shared" si="77"/>
        <v>27690</v>
      </c>
      <c r="L1261" s="27">
        <f t="shared" si="78"/>
        <v>0.8</v>
      </c>
      <c r="M1261" s="3">
        <v>13.77</v>
      </c>
      <c r="N1261" s="29">
        <f t="shared" si="79"/>
        <v>3.0294000000000001E-2</v>
      </c>
      <c r="O1261" s="3">
        <v>-7.17</v>
      </c>
      <c r="P1261" s="3" t="str">
        <f ca="1">IF(COUNTIF(股期對照!A:A,持股比率!B1261)=2,B1261&amp;"-m",IF(COUNTIF(股期對照!A:A,持股比率!B1261)=1,B1261&amp;"-F",B1261))</f>
        <v>訊達</v>
      </c>
      <c r="Q1261" s="3" t="s">
        <v>6778</v>
      </c>
      <c r="T1261" s="1" t="s">
        <v>1255</v>
      </c>
      <c r="U1261" s="1" t="s">
        <v>3017</v>
      </c>
      <c r="V1261" s="1">
        <v>1.17</v>
      </c>
      <c r="W1261" s="1">
        <v>0</v>
      </c>
      <c r="X1261" s="1">
        <v>0.33</v>
      </c>
      <c r="Y1261" s="1">
        <v>26.33</v>
      </c>
      <c r="Z1261" s="1">
        <v>72.17</v>
      </c>
      <c r="AA1261" s="1">
        <v>1261</v>
      </c>
      <c r="AB1261" s="1">
        <v>383679.06</v>
      </c>
      <c r="AC1261" s="1">
        <v>220</v>
      </c>
      <c r="AD1261" s="1">
        <v>27690</v>
      </c>
      <c r="AE1261" s="1">
        <v>0.8</v>
      </c>
      <c r="AF1261" s="1">
        <v>13.77</v>
      </c>
      <c r="AG1261" s="1">
        <v>3.0294000000000001E-2</v>
      </c>
      <c r="AH1261" s="1">
        <v>-7.17</v>
      </c>
      <c r="AI1261" s="1" t="s">
        <v>3017</v>
      </c>
      <c r="AJ1261" s="1" t="s">
        <v>3569</v>
      </c>
    </row>
    <row r="1262" spans="1:36" x14ac:dyDescent="0.25">
      <c r="A1262" s="2" t="s">
        <v>1256</v>
      </c>
      <c r="B1262" s="3" t="s">
        <v>4709</v>
      </c>
      <c r="C1262" s="3">
        <v>6.82</v>
      </c>
      <c r="D1262" s="3">
        <v>0.69</v>
      </c>
      <c r="E1262" s="3">
        <v>0.19</v>
      </c>
      <c r="F1262" s="1">
        <f>IF(INDEX(董監!D:D,H1262)=0,INDEX(董監!C:C,H1262),INDEX(董監!D:D,H1262))</f>
        <v>15.53</v>
      </c>
      <c r="G1262" s="1">
        <f t="shared" si="76"/>
        <v>76.77</v>
      </c>
      <c r="H1262" s="1">
        <f>MATCH(持股比率!A1262,董監!A:A,0)</f>
        <v>1262</v>
      </c>
      <c r="I1262" s="3">
        <v>1289144.5</v>
      </c>
      <c r="J1262" s="3">
        <v>444</v>
      </c>
      <c r="K1262" s="28">
        <f t="shared" si="77"/>
        <v>98968</v>
      </c>
      <c r="L1262" s="27">
        <f t="shared" si="78"/>
        <v>0.4</v>
      </c>
      <c r="M1262" s="3">
        <v>26.2</v>
      </c>
      <c r="N1262" s="29">
        <f t="shared" si="79"/>
        <v>0.11632799999999999</v>
      </c>
      <c r="O1262" s="3">
        <v>0</v>
      </c>
      <c r="P1262" s="3" t="str">
        <f ca="1">IF(COUNTIF(股期對照!A:A,持股比率!B1262)=2,B1262&amp;"-m",IF(COUNTIF(股期對照!A:A,持股比率!B1262)=1,B1262&amp;"-F",B1262))</f>
        <v>柏承</v>
      </c>
      <c r="Q1262" s="3" t="s">
        <v>4752</v>
      </c>
      <c r="T1262" s="1" t="s">
        <v>1256</v>
      </c>
      <c r="U1262" s="1" t="s">
        <v>3018</v>
      </c>
      <c r="V1262" s="1">
        <v>6.82</v>
      </c>
      <c r="W1262" s="1">
        <v>0.69</v>
      </c>
      <c r="X1262" s="1">
        <v>0.19</v>
      </c>
      <c r="Y1262" s="1">
        <v>15.53</v>
      </c>
      <c r="Z1262" s="1">
        <v>76.77</v>
      </c>
      <c r="AA1262" s="1">
        <v>1262</v>
      </c>
      <c r="AB1262" s="1">
        <v>1289144.5</v>
      </c>
      <c r="AC1262" s="1">
        <v>444</v>
      </c>
      <c r="AD1262" s="1">
        <v>98968</v>
      </c>
      <c r="AE1262" s="1">
        <v>0.4</v>
      </c>
      <c r="AF1262" s="1">
        <v>26.2</v>
      </c>
      <c r="AG1262" s="1">
        <v>0.11632799999999999</v>
      </c>
      <c r="AH1262" s="1">
        <v>0</v>
      </c>
      <c r="AI1262" s="1" t="s">
        <v>3018</v>
      </c>
      <c r="AJ1262" s="1" t="s">
        <v>3545</v>
      </c>
    </row>
    <row r="1263" spans="1:36" x14ac:dyDescent="0.25">
      <c r="A1263" s="2" t="s">
        <v>1257</v>
      </c>
      <c r="B1263" s="3" t="s">
        <v>6064</v>
      </c>
      <c r="C1263" s="3">
        <v>6.58</v>
      </c>
      <c r="D1263" s="3">
        <v>0.7</v>
      </c>
      <c r="E1263" s="3">
        <v>2.56</v>
      </c>
      <c r="F1263" s="1">
        <f>IF(INDEX(董監!D:D,H1263)=0,INDEX(董監!C:C,H1263),INDEX(董監!D:D,H1263))</f>
        <v>44.56</v>
      </c>
      <c r="G1263" s="1">
        <f t="shared" si="76"/>
        <v>45.599999999999994</v>
      </c>
      <c r="H1263" s="1">
        <f>MATCH(持股比率!A1263,董監!A:A,0)</f>
        <v>1263</v>
      </c>
      <c r="I1263" s="3">
        <v>3307792.15</v>
      </c>
      <c r="J1263" s="3">
        <v>4096</v>
      </c>
      <c r="K1263" s="28">
        <f t="shared" si="77"/>
        <v>150835</v>
      </c>
      <c r="L1263" s="27">
        <f t="shared" si="78"/>
        <v>2.7</v>
      </c>
      <c r="M1263" s="3">
        <v>11.63</v>
      </c>
      <c r="N1263" s="29">
        <f t="shared" si="79"/>
        <v>0.47636480000000003</v>
      </c>
      <c r="O1263" s="3">
        <v>-3.6</v>
      </c>
      <c r="P1263" s="3" t="str">
        <f ca="1">IF(COUNTIF(股期對照!A:A,持股比率!B1263)=2,B1263&amp;"-m",IF(COUNTIF(股期對照!A:A,持股比率!B1263)=1,B1263&amp;"-F",B1263))</f>
        <v>友勁</v>
      </c>
      <c r="Q1263" s="3" t="s">
        <v>6779</v>
      </c>
      <c r="T1263" s="1" t="s">
        <v>1257</v>
      </c>
      <c r="U1263" s="1" t="s">
        <v>3019</v>
      </c>
      <c r="V1263" s="1">
        <v>6.58</v>
      </c>
      <c r="W1263" s="1">
        <v>0.7</v>
      </c>
      <c r="X1263" s="1">
        <v>2.56</v>
      </c>
      <c r="Y1263" s="1">
        <v>44.56</v>
      </c>
      <c r="Z1263" s="1">
        <v>45.599999999999994</v>
      </c>
      <c r="AA1263" s="1">
        <v>1263</v>
      </c>
      <c r="AB1263" s="1">
        <v>3307792.15</v>
      </c>
      <c r="AC1263" s="1">
        <v>4096</v>
      </c>
      <c r="AD1263" s="1">
        <v>150835</v>
      </c>
      <c r="AE1263" s="1">
        <v>2.7</v>
      </c>
      <c r="AF1263" s="1">
        <v>11.63</v>
      </c>
      <c r="AG1263" s="1">
        <v>0.47636480000000003</v>
      </c>
      <c r="AH1263" s="1">
        <v>-3.6</v>
      </c>
      <c r="AI1263" s="1" t="s">
        <v>3019</v>
      </c>
      <c r="AJ1263" s="1" t="s">
        <v>3551</v>
      </c>
    </row>
    <row r="1264" spans="1:36" x14ac:dyDescent="0.25">
      <c r="A1264" s="2" t="s">
        <v>1258</v>
      </c>
      <c r="B1264" s="3" t="s">
        <v>6065</v>
      </c>
      <c r="C1264" s="3">
        <v>3.96</v>
      </c>
      <c r="D1264" s="3">
        <v>1.78</v>
      </c>
      <c r="E1264" s="3">
        <v>1.03</v>
      </c>
      <c r="F1264" s="1">
        <f>IF(INDEX(董監!D:D,H1264)=0,INDEX(董監!C:C,H1264),INDEX(董監!D:D,H1264))</f>
        <v>20.53</v>
      </c>
      <c r="G1264" s="1">
        <f t="shared" si="76"/>
        <v>72.7</v>
      </c>
      <c r="H1264" s="1">
        <f>MATCH(持股比率!A1264,董監!A:A,0)</f>
        <v>1264</v>
      </c>
      <c r="I1264" s="3">
        <v>830068.97</v>
      </c>
      <c r="J1264" s="3">
        <v>1078</v>
      </c>
      <c r="K1264" s="28">
        <f t="shared" si="77"/>
        <v>60346</v>
      </c>
      <c r="L1264" s="27">
        <f t="shared" si="78"/>
        <v>1.8</v>
      </c>
      <c r="M1264" s="3">
        <v>43.13</v>
      </c>
      <c r="N1264" s="29">
        <f t="shared" si="79"/>
        <v>0.4649414</v>
      </c>
      <c r="O1264" s="3">
        <v>0.9</v>
      </c>
      <c r="P1264" s="3" t="str">
        <f ca="1">IF(COUNTIF(股期對照!A:A,持股比率!B1264)=2,B1264&amp;"-m",IF(COUNTIF(股期對照!A:A,持股比率!B1264)=1,B1264&amp;"-F",B1264))</f>
        <v>振曜</v>
      </c>
      <c r="Q1264" s="3" t="s">
        <v>6779</v>
      </c>
      <c r="T1264" s="1" t="s">
        <v>1258</v>
      </c>
      <c r="U1264" s="1" t="s">
        <v>3020</v>
      </c>
      <c r="V1264" s="1">
        <v>3.96</v>
      </c>
      <c r="W1264" s="1">
        <v>1.78</v>
      </c>
      <c r="X1264" s="1">
        <v>1.03</v>
      </c>
      <c r="Y1264" s="1">
        <v>20.53</v>
      </c>
      <c r="Z1264" s="1">
        <v>72.7</v>
      </c>
      <c r="AA1264" s="1">
        <v>1264</v>
      </c>
      <c r="AB1264" s="1">
        <v>830068.97</v>
      </c>
      <c r="AC1264" s="1">
        <v>1078</v>
      </c>
      <c r="AD1264" s="1">
        <v>60346</v>
      </c>
      <c r="AE1264" s="1">
        <v>1.8</v>
      </c>
      <c r="AF1264" s="1">
        <v>43.13</v>
      </c>
      <c r="AG1264" s="1">
        <v>0.4649414</v>
      </c>
      <c r="AH1264" s="1">
        <v>0.9</v>
      </c>
      <c r="AI1264" s="1" t="s">
        <v>3020</v>
      </c>
      <c r="AJ1264" s="1" t="s">
        <v>3551</v>
      </c>
    </row>
    <row r="1265" spans="1:36" x14ac:dyDescent="0.25">
      <c r="A1265" s="2" t="s">
        <v>1259</v>
      </c>
      <c r="B1265" s="3" t="s">
        <v>6066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3">
        <v>0</v>
      </c>
      <c r="K1265" s="28">
        <f t="shared" si="77"/>
        <v>17097</v>
      </c>
      <c r="L1265" s="27">
        <f t="shared" si="78"/>
        <v>0</v>
      </c>
      <c r="M1265" s="3">
        <v>15.63</v>
      </c>
      <c r="N1265" s="29">
        <f t="shared" si="79"/>
        <v>0</v>
      </c>
      <c r="O1265" s="3">
        <v>6.94</v>
      </c>
      <c r="P1265" s="3" t="str">
        <f ca="1">IF(COUNTIF(股期對照!A:A,持股比率!B1265)=2,B1265&amp;"-m",IF(COUNTIF(股期對照!A:A,持股比率!B1265)=1,B1265&amp;"-F",B1265))</f>
        <v>得利影</v>
      </c>
      <c r="Q1265" s="3" t="s">
        <v>6772</v>
      </c>
      <c r="T1265" s="1" t="s">
        <v>1259</v>
      </c>
      <c r="U1265" s="1" t="s">
        <v>3021</v>
      </c>
      <c r="V1265" s="1">
        <v>3.34</v>
      </c>
      <c r="W1265" s="1">
        <v>0.01</v>
      </c>
      <c r="X1265" s="1">
        <v>0</v>
      </c>
      <c r="Y1265" s="1">
        <v>51.98</v>
      </c>
      <c r="Z1265" s="1">
        <v>44.67</v>
      </c>
      <c r="AA1265" s="1">
        <v>1265</v>
      </c>
      <c r="AB1265" s="1">
        <v>382737.01</v>
      </c>
      <c r="AC1265" s="1">
        <v>0</v>
      </c>
      <c r="AD1265" s="1">
        <v>17097</v>
      </c>
      <c r="AE1265" s="1">
        <v>0</v>
      </c>
      <c r="AF1265" s="1">
        <v>15.63</v>
      </c>
      <c r="AG1265" s="1">
        <v>0</v>
      </c>
      <c r="AH1265" s="1">
        <v>6.94</v>
      </c>
      <c r="AI1265" s="1" t="s">
        <v>3021</v>
      </c>
      <c r="AJ1265" s="1" t="s">
        <v>3555</v>
      </c>
    </row>
    <row r="1266" spans="1:36" x14ac:dyDescent="0.25">
      <c r="A1266" s="2" t="s">
        <v>1260</v>
      </c>
      <c r="B1266" s="3" t="s">
        <v>6067</v>
      </c>
      <c r="C1266" s="3">
        <v>55.98</v>
      </c>
      <c r="D1266" s="3">
        <v>1.67</v>
      </c>
      <c r="E1266" s="3">
        <v>0.01</v>
      </c>
      <c r="F1266" s="1">
        <f>IF(INDEX(董監!D:D,H1266)=0,INDEX(董監!C:C,H1266),INDEX(董監!D:D,H1266))</f>
        <v>28.84</v>
      </c>
      <c r="G1266" s="1">
        <f t="shared" si="76"/>
        <v>13.5</v>
      </c>
      <c r="H1266" s="1">
        <f>MATCH(持股比率!A1266,董監!A:A,0)</f>
        <v>1266</v>
      </c>
      <c r="I1266" s="3">
        <v>923965.53</v>
      </c>
      <c r="J1266" s="3">
        <v>-114</v>
      </c>
      <c r="K1266" s="28">
        <f t="shared" si="77"/>
        <v>12474</v>
      </c>
      <c r="L1266" s="27">
        <f t="shared" si="78"/>
        <v>-0.9</v>
      </c>
      <c r="M1266" s="3">
        <v>243.58</v>
      </c>
      <c r="N1266" s="29">
        <f t="shared" si="79"/>
        <v>-0.27768120000000002</v>
      </c>
      <c r="O1266" s="3">
        <v>-6.77</v>
      </c>
      <c r="P1266" s="3" t="str">
        <f ca="1">IF(COUNTIF(股期對照!A:A,持股比率!B1266)=2,B1266&amp;"-m",IF(COUNTIF(股期對照!A:A,持股比率!B1266)=1,B1266&amp;"-F",B1266))</f>
        <v>耕興</v>
      </c>
      <c r="Q1266" s="3" t="s">
        <v>4772</v>
      </c>
      <c r="T1266" s="1" t="s">
        <v>1260</v>
      </c>
      <c r="U1266" s="1" t="s">
        <v>3022</v>
      </c>
      <c r="V1266" s="1">
        <v>55.98</v>
      </c>
      <c r="W1266" s="1">
        <v>1.67</v>
      </c>
      <c r="X1266" s="1">
        <v>0.01</v>
      </c>
      <c r="Y1266" s="1">
        <v>28.84</v>
      </c>
      <c r="Z1266" s="1">
        <v>13.5</v>
      </c>
      <c r="AA1266" s="1">
        <v>1266</v>
      </c>
      <c r="AB1266" s="1">
        <v>923965.53</v>
      </c>
      <c r="AC1266" s="1">
        <v>-114</v>
      </c>
      <c r="AD1266" s="1">
        <v>12474</v>
      </c>
      <c r="AE1266" s="1">
        <v>-0.9</v>
      </c>
      <c r="AF1266" s="1">
        <v>243.58</v>
      </c>
      <c r="AG1266" s="1">
        <v>-0.27768120000000002</v>
      </c>
      <c r="AH1266" s="1">
        <v>-6.77</v>
      </c>
      <c r="AI1266" s="1" t="s">
        <v>3022</v>
      </c>
      <c r="AJ1266" s="1" t="s">
        <v>3549</v>
      </c>
    </row>
    <row r="1267" spans="1:36" x14ac:dyDescent="0.25">
      <c r="A1267" s="2" t="s">
        <v>1261</v>
      </c>
      <c r="B1267" s="3" t="s">
        <v>6068</v>
      </c>
      <c r="C1267" s="3">
        <v>46.48</v>
      </c>
      <c r="D1267" s="3">
        <v>2.0099999999999998</v>
      </c>
      <c r="E1267" s="3">
        <v>0.78</v>
      </c>
      <c r="F1267" s="1">
        <f>IF(INDEX(董監!D:D,H1267)=0,INDEX(董監!C:C,H1267),INDEX(董監!D:D,H1267))</f>
        <v>2.5099999999999998</v>
      </c>
      <c r="G1267" s="1">
        <f t="shared" si="76"/>
        <v>48.220000000000006</v>
      </c>
      <c r="H1267" s="1">
        <f>MATCH(持股比率!A1267,董監!A:A,0)</f>
        <v>1267</v>
      </c>
      <c r="I1267" s="3">
        <v>6715232.1699999999</v>
      </c>
      <c r="J1267" s="3">
        <v>-7611</v>
      </c>
      <c r="K1267" s="28">
        <f t="shared" si="77"/>
        <v>323808</v>
      </c>
      <c r="L1267" s="27">
        <f t="shared" si="78"/>
        <v>-2.4</v>
      </c>
      <c r="M1267" s="3">
        <v>65.739999999999995</v>
      </c>
      <c r="N1267" s="29">
        <f t="shared" si="79"/>
        <v>-5.0034713999999996</v>
      </c>
      <c r="O1267" s="3">
        <v>1.64</v>
      </c>
      <c r="P1267" s="3" t="str">
        <f ca="1">IF(COUNTIF(股期對照!A:A,持股比率!B1267)=2,B1267&amp;"-m",IF(COUNTIF(股期對照!A:A,持股比率!B1267)=1,B1267&amp;"-F",B1267))</f>
        <v>頎邦-F</v>
      </c>
      <c r="Q1267" s="3" t="s">
        <v>4772</v>
      </c>
      <c r="T1267" s="1" t="s">
        <v>1261</v>
      </c>
      <c r="U1267" s="1" t="s">
        <v>3023</v>
      </c>
      <c r="V1267" s="1">
        <v>46.48</v>
      </c>
      <c r="W1267" s="1">
        <v>2.0099999999999998</v>
      </c>
      <c r="X1267" s="1">
        <v>0.78</v>
      </c>
      <c r="Y1267" s="1">
        <v>2.5099999999999998</v>
      </c>
      <c r="Z1267" s="1">
        <v>48.220000000000006</v>
      </c>
      <c r="AA1267" s="1">
        <v>1267</v>
      </c>
      <c r="AB1267" s="1">
        <v>6715232.1699999999</v>
      </c>
      <c r="AC1267" s="1">
        <v>-7611</v>
      </c>
      <c r="AD1267" s="1">
        <v>323808</v>
      </c>
      <c r="AE1267" s="1">
        <v>-2.4</v>
      </c>
      <c r="AF1267" s="1">
        <v>65.739999999999995</v>
      </c>
      <c r="AG1267" s="1">
        <v>-5.0034713999999996</v>
      </c>
      <c r="AH1267" s="1">
        <v>1.64</v>
      </c>
      <c r="AI1267" s="1" t="s">
        <v>4463</v>
      </c>
      <c r="AJ1267" s="1" t="s">
        <v>3549</v>
      </c>
    </row>
    <row r="1268" spans="1:36" x14ac:dyDescent="0.25">
      <c r="A1268" s="2" t="s">
        <v>1262</v>
      </c>
      <c r="B1268" s="3" t="s">
        <v>6069</v>
      </c>
      <c r="C1268" s="3">
        <v>1.42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86.33</v>
      </c>
      <c r="H1268" s="1">
        <f>MATCH(持股比率!A1268,董監!A:A,0)</f>
        <v>1268</v>
      </c>
      <c r="I1268" s="3">
        <v>470000</v>
      </c>
      <c r="J1268" s="3">
        <v>154</v>
      </c>
      <c r="K1268" s="28">
        <f t="shared" si="77"/>
        <v>40575</v>
      </c>
      <c r="L1268" s="27">
        <f t="shared" si="78"/>
        <v>0.4</v>
      </c>
      <c r="M1268" s="3">
        <v>13.37</v>
      </c>
      <c r="N1268" s="29">
        <f t="shared" si="79"/>
        <v>2.0589800000000002E-2</v>
      </c>
      <c r="O1268" s="3">
        <v>-4.1399999999999997</v>
      </c>
      <c r="P1268" s="3" t="str">
        <f ca="1">IF(COUNTIF(股期對照!A:A,持股比率!B1268)=2,B1268&amp;"-m",IF(COUNTIF(股期對照!A:A,持股比率!B1268)=1,B1268&amp;"-F",B1268))</f>
        <v>驊宏資</v>
      </c>
      <c r="Q1268" s="3" t="s">
        <v>4769</v>
      </c>
      <c r="T1268" s="1" t="s">
        <v>1262</v>
      </c>
      <c r="U1268" s="1" t="s">
        <v>3024</v>
      </c>
      <c r="V1268" s="1">
        <v>1.42</v>
      </c>
      <c r="W1268" s="1">
        <v>0.09</v>
      </c>
      <c r="X1268" s="1">
        <v>0.22</v>
      </c>
      <c r="Y1268" s="1">
        <v>11.94</v>
      </c>
      <c r="Z1268" s="1">
        <v>86.33</v>
      </c>
      <c r="AA1268" s="1">
        <v>1268</v>
      </c>
      <c r="AB1268" s="1">
        <v>470000</v>
      </c>
      <c r="AC1268" s="1">
        <v>154</v>
      </c>
      <c r="AD1268" s="1">
        <v>40575</v>
      </c>
      <c r="AE1268" s="1">
        <v>0.4</v>
      </c>
      <c r="AF1268" s="1">
        <v>13.37</v>
      </c>
      <c r="AG1268" s="1">
        <v>2.0589800000000002E-2</v>
      </c>
      <c r="AH1268" s="1">
        <v>-4.1399999999999997</v>
      </c>
      <c r="AI1268" s="1" t="s">
        <v>3024</v>
      </c>
      <c r="AJ1268" s="1" t="s">
        <v>3569</v>
      </c>
    </row>
    <row r="1269" spans="1:36" x14ac:dyDescent="0.25">
      <c r="A1269" s="2" t="s">
        <v>1263</v>
      </c>
      <c r="B1269" s="3" t="s">
        <v>6070</v>
      </c>
      <c r="C1269" s="3">
        <v>6.98</v>
      </c>
      <c r="D1269" s="3">
        <v>0.28000000000000003</v>
      </c>
      <c r="E1269" s="3">
        <v>5.35</v>
      </c>
      <c r="F1269" s="1">
        <f>IF(INDEX(董監!D:D,H1269)=0,INDEX(董監!C:C,H1269),INDEX(董監!D:D,H1269))</f>
        <v>8.67</v>
      </c>
      <c r="G1269" s="1">
        <f t="shared" si="76"/>
        <v>78.72</v>
      </c>
      <c r="H1269" s="1">
        <f>MATCH(持股比率!A1269,董監!A:A,0)</f>
        <v>1269</v>
      </c>
      <c r="I1269" s="3">
        <v>448816.29</v>
      </c>
      <c r="J1269" s="3">
        <v>1109</v>
      </c>
      <c r="K1269" s="28">
        <f t="shared" si="77"/>
        <v>35331</v>
      </c>
      <c r="L1269" s="27">
        <f t="shared" si="78"/>
        <v>3.1</v>
      </c>
      <c r="M1269" s="3">
        <v>151.27000000000001</v>
      </c>
      <c r="N1269" s="29">
        <f t="shared" si="79"/>
        <v>1.6775843000000001</v>
      </c>
      <c r="O1269" s="3">
        <v>-27.25</v>
      </c>
      <c r="P1269" s="3" t="str">
        <f ca="1">IF(COUNTIF(股期對照!A:A,持股比率!B1269)=2,B1269&amp;"-m",IF(COUNTIF(股期對照!A:A,持股比率!B1269)=1,B1269&amp;"-F",B1269))</f>
        <v>撼訊</v>
      </c>
      <c r="Q1269" s="3" t="s">
        <v>4768</v>
      </c>
      <c r="T1269" s="1" t="s">
        <v>1263</v>
      </c>
      <c r="U1269" s="1" t="s">
        <v>3025</v>
      </c>
      <c r="V1269" s="1">
        <v>6.98</v>
      </c>
      <c r="W1269" s="1">
        <v>0.28000000000000003</v>
      </c>
      <c r="X1269" s="1">
        <v>5.35</v>
      </c>
      <c r="Y1269" s="1">
        <v>8.67</v>
      </c>
      <c r="Z1269" s="1">
        <v>78.72</v>
      </c>
      <c r="AA1269" s="1">
        <v>1269</v>
      </c>
      <c r="AB1269" s="1">
        <v>448816.29</v>
      </c>
      <c r="AC1269" s="1">
        <v>1109</v>
      </c>
      <c r="AD1269" s="1">
        <v>35331</v>
      </c>
      <c r="AE1269" s="1">
        <v>3.1</v>
      </c>
      <c r="AF1269" s="1">
        <v>151.27000000000001</v>
      </c>
      <c r="AG1269" s="1">
        <v>1.6775843000000001</v>
      </c>
      <c r="AH1269" s="1">
        <v>-27.25</v>
      </c>
      <c r="AI1269" s="1" t="s">
        <v>3025</v>
      </c>
      <c r="AJ1269" s="1" t="s">
        <v>3568</v>
      </c>
    </row>
    <row r="1270" spans="1:36" x14ac:dyDescent="0.25">
      <c r="A1270" s="2" t="s">
        <v>1264</v>
      </c>
      <c r="B1270" s="3" t="s">
        <v>6071</v>
      </c>
      <c r="C1270" s="3">
        <v>2.57</v>
      </c>
      <c r="D1270" s="3">
        <v>0</v>
      </c>
      <c r="E1270" s="3">
        <v>0.06</v>
      </c>
      <c r="F1270" s="1">
        <f>IF(INDEX(董監!D:D,H1270)=0,INDEX(董監!C:C,H1270),INDEX(董監!D:D,H1270))</f>
        <v>16.649999999999999</v>
      </c>
      <c r="G1270" s="1">
        <f t="shared" si="76"/>
        <v>80.72</v>
      </c>
      <c r="H1270" s="1">
        <f>MATCH(持股比率!A1270,董監!A:A,0)</f>
        <v>1270</v>
      </c>
      <c r="I1270" s="3">
        <v>552573</v>
      </c>
      <c r="J1270" s="3">
        <v>366</v>
      </c>
      <c r="K1270" s="28">
        <f t="shared" si="77"/>
        <v>44604</v>
      </c>
      <c r="L1270" s="27">
        <f t="shared" si="78"/>
        <v>0.8</v>
      </c>
      <c r="M1270" s="3">
        <v>40.590000000000003</v>
      </c>
      <c r="N1270" s="29">
        <f t="shared" si="79"/>
        <v>0.14855940000000001</v>
      </c>
      <c r="O1270" s="3">
        <v>-7.67</v>
      </c>
      <c r="P1270" s="3" t="str">
        <f ca="1">IF(COUNTIF(股期對照!A:A,持股比率!B1270)=2,B1270&amp;"-m",IF(COUNTIF(股期對照!A:A,持股比率!B1270)=1,B1270&amp;"-F",B1270))</f>
        <v>晉倫</v>
      </c>
      <c r="Q1270" s="3" t="s">
        <v>6780</v>
      </c>
      <c r="T1270" s="1" t="s">
        <v>1264</v>
      </c>
      <c r="U1270" s="1" t="s">
        <v>3026</v>
      </c>
      <c r="V1270" s="1">
        <v>2.57</v>
      </c>
      <c r="W1270" s="1">
        <v>0</v>
      </c>
      <c r="X1270" s="1">
        <v>0.06</v>
      </c>
      <c r="Y1270" s="1">
        <v>16.649999999999999</v>
      </c>
      <c r="Z1270" s="1">
        <v>80.72</v>
      </c>
      <c r="AA1270" s="1">
        <v>1270</v>
      </c>
      <c r="AB1270" s="1">
        <v>552573</v>
      </c>
      <c r="AC1270" s="1">
        <v>366</v>
      </c>
      <c r="AD1270" s="1">
        <v>44604</v>
      </c>
      <c r="AE1270" s="1">
        <v>0.8</v>
      </c>
      <c r="AF1270" s="1">
        <v>40.590000000000003</v>
      </c>
      <c r="AG1270" s="1">
        <v>0.14855940000000001</v>
      </c>
      <c r="AH1270" s="1">
        <v>-7.67</v>
      </c>
      <c r="AI1270" s="1" t="s">
        <v>3026</v>
      </c>
      <c r="AJ1270" s="1" t="s">
        <v>3528</v>
      </c>
    </row>
    <row r="1271" spans="1:36" x14ac:dyDescent="0.25">
      <c r="A1271" s="2" t="s">
        <v>1265</v>
      </c>
      <c r="B1271" s="3" t="s">
        <v>6072</v>
      </c>
      <c r="C1271" s="3">
        <v>1.72</v>
      </c>
      <c r="D1271" s="3">
        <v>0.04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76"/>
        <v>89.460000000000008</v>
      </c>
      <c r="H1271" s="1">
        <f>MATCH(持股比率!A1271,董監!A:A,0)</f>
        <v>1271</v>
      </c>
      <c r="I1271" s="3">
        <v>1677384.63</v>
      </c>
      <c r="J1271" s="3">
        <v>791</v>
      </c>
      <c r="K1271" s="28">
        <f t="shared" si="77"/>
        <v>150059</v>
      </c>
      <c r="L1271" s="27">
        <f t="shared" si="78"/>
        <v>0.5</v>
      </c>
      <c r="M1271" s="3">
        <v>9.9700000000000006</v>
      </c>
      <c r="N1271" s="29">
        <f t="shared" si="79"/>
        <v>7.8862700000000008E-2</v>
      </c>
      <c r="O1271" s="3">
        <v>-7.08</v>
      </c>
      <c r="P1271" s="3" t="str">
        <f ca="1">IF(COUNTIF(股期對照!A:A,持股比率!B1271)=2,B1271&amp;"-m",IF(COUNTIF(股期對照!A:A,持股比率!B1271)=1,B1271&amp;"-F",B1271))</f>
        <v>百一</v>
      </c>
      <c r="Q1271" s="3" t="s">
        <v>6781</v>
      </c>
      <c r="T1271" s="1" t="s">
        <v>1265</v>
      </c>
      <c r="U1271" s="1" t="s">
        <v>3027</v>
      </c>
      <c r="V1271" s="1">
        <v>1.72</v>
      </c>
      <c r="W1271" s="1">
        <v>0.04</v>
      </c>
      <c r="X1271" s="1">
        <v>0.24</v>
      </c>
      <c r="Y1271" s="1">
        <v>8.5399999999999991</v>
      </c>
      <c r="Z1271" s="1">
        <v>89.460000000000008</v>
      </c>
      <c r="AA1271" s="1">
        <v>1271</v>
      </c>
      <c r="AB1271" s="1">
        <v>1677384.63</v>
      </c>
      <c r="AC1271" s="1">
        <v>791</v>
      </c>
      <c r="AD1271" s="1">
        <v>150059</v>
      </c>
      <c r="AE1271" s="1">
        <v>0.5</v>
      </c>
      <c r="AF1271" s="1">
        <v>9.9700000000000006</v>
      </c>
      <c r="AG1271" s="1">
        <v>7.8862700000000008E-2</v>
      </c>
      <c r="AH1271" s="1">
        <v>-7.08</v>
      </c>
      <c r="AI1271" s="1" t="s">
        <v>3027</v>
      </c>
      <c r="AJ1271" s="1" t="s">
        <v>3546</v>
      </c>
    </row>
    <row r="1272" spans="1:36" x14ac:dyDescent="0.25">
      <c r="A1272" s="2" t="s">
        <v>1266</v>
      </c>
      <c r="B1272" s="3" t="s">
        <v>6073</v>
      </c>
      <c r="C1272" s="3">
        <v>8.7200000000000006</v>
      </c>
      <c r="D1272" s="3">
        <v>0</v>
      </c>
      <c r="E1272" s="3">
        <v>0.57999999999999996</v>
      </c>
      <c r="F1272" s="1">
        <f>IF(INDEX(董監!D:D,H1272)=0,INDEX(董監!C:C,H1272),INDEX(董監!D:D,H1272))</f>
        <v>26.52</v>
      </c>
      <c r="G1272" s="1">
        <f t="shared" si="76"/>
        <v>64.180000000000007</v>
      </c>
      <c r="H1272" s="1">
        <f>MATCH(持股比率!A1272,董監!A:A,0)</f>
        <v>1272</v>
      </c>
      <c r="I1272" s="3">
        <v>5561776.9400000004</v>
      </c>
      <c r="J1272" s="3">
        <v>4980</v>
      </c>
      <c r="K1272" s="28">
        <f t="shared" si="77"/>
        <v>356955</v>
      </c>
      <c r="L1272" s="27">
        <f t="shared" si="78"/>
        <v>1.4</v>
      </c>
      <c r="M1272" s="3">
        <v>28.14</v>
      </c>
      <c r="N1272" s="29">
        <f t="shared" si="79"/>
        <v>1.4013720000000001</v>
      </c>
      <c r="O1272" s="3">
        <v>1.53</v>
      </c>
      <c r="P1272" s="3" t="str">
        <f ca="1">IF(COUNTIF(股期對照!A:A,持股比率!B1272)=2,B1272&amp;"-m",IF(COUNTIF(股期對照!A:A,持股比率!B1272)=1,B1272&amp;"-F",B1272))</f>
        <v>嘉聯益-F</v>
      </c>
      <c r="Q1272" s="3" t="s">
        <v>6782</v>
      </c>
      <c r="T1272" s="1" t="s">
        <v>1266</v>
      </c>
      <c r="U1272" s="1" t="s">
        <v>3028</v>
      </c>
      <c r="V1272" s="1">
        <v>8.7200000000000006</v>
      </c>
      <c r="W1272" s="1">
        <v>0</v>
      </c>
      <c r="X1272" s="1">
        <v>0.57999999999999996</v>
      </c>
      <c r="Y1272" s="1">
        <v>26.52</v>
      </c>
      <c r="Z1272" s="1">
        <v>64.180000000000007</v>
      </c>
      <c r="AA1272" s="1">
        <v>1272</v>
      </c>
      <c r="AB1272" s="1">
        <v>5561776.9400000004</v>
      </c>
      <c r="AC1272" s="1">
        <v>4980</v>
      </c>
      <c r="AD1272" s="1">
        <v>356955</v>
      </c>
      <c r="AE1272" s="1">
        <v>1.4</v>
      </c>
      <c r="AF1272" s="1">
        <v>28.14</v>
      </c>
      <c r="AG1272" s="1">
        <v>1.4013720000000001</v>
      </c>
      <c r="AH1272" s="1">
        <v>1.53</v>
      </c>
      <c r="AI1272" s="1" t="s">
        <v>4464</v>
      </c>
      <c r="AJ1272" s="1" t="s">
        <v>3545</v>
      </c>
    </row>
    <row r="1273" spans="1:36" x14ac:dyDescent="0.25">
      <c r="A1273" s="2" t="s">
        <v>1267</v>
      </c>
      <c r="B1273" s="3" t="s">
        <v>6074</v>
      </c>
      <c r="C1273" s="3">
        <v>0.32</v>
      </c>
      <c r="D1273" s="3">
        <v>0</v>
      </c>
      <c r="E1273" s="3">
        <v>0.01</v>
      </c>
      <c r="F1273" s="1">
        <f>IF(INDEX(董監!D:D,H1273)=0,INDEX(董監!C:C,H1273),INDEX(董監!D:D,H1273))</f>
        <v>18.95</v>
      </c>
      <c r="G1273" s="1">
        <f t="shared" si="76"/>
        <v>80.72</v>
      </c>
      <c r="H1273" s="1">
        <f>MATCH(持股比率!A1273,董監!A:A,0)</f>
        <v>1273</v>
      </c>
      <c r="I1273" s="3">
        <v>800800</v>
      </c>
      <c r="J1273" s="3">
        <v>196</v>
      </c>
      <c r="K1273" s="28">
        <f t="shared" si="77"/>
        <v>64641</v>
      </c>
      <c r="L1273" s="27">
        <f t="shared" si="78"/>
        <v>0.3</v>
      </c>
      <c r="M1273" s="3">
        <v>13</v>
      </c>
      <c r="N1273" s="29">
        <f t="shared" si="79"/>
        <v>2.5479999999999999E-2</v>
      </c>
      <c r="O1273" s="3">
        <v>0</v>
      </c>
      <c r="P1273" s="3" t="str">
        <f ca="1">IF(COUNTIF(股期對照!A:A,持股比率!B1273)=2,B1273&amp;"-m",IF(COUNTIF(股期對照!A:A,持股比率!B1273)=1,B1273&amp;"-F",B1273))</f>
        <v>順發</v>
      </c>
      <c r="Q1273" s="3" t="s">
        <v>6783</v>
      </c>
      <c r="T1273" s="1" t="s">
        <v>1267</v>
      </c>
      <c r="U1273" s="1" t="s">
        <v>3029</v>
      </c>
      <c r="V1273" s="1">
        <v>0.32</v>
      </c>
      <c r="W1273" s="1">
        <v>0</v>
      </c>
      <c r="X1273" s="1">
        <v>0.01</v>
      </c>
      <c r="Y1273" s="1">
        <v>18.95</v>
      </c>
      <c r="Z1273" s="1">
        <v>80.72</v>
      </c>
      <c r="AA1273" s="1">
        <v>1273</v>
      </c>
      <c r="AB1273" s="1">
        <v>800800</v>
      </c>
      <c r="AC1273" s="1">
        <v>196</v>
      </c>
      <c r="AD1273" s="1">
        <v>64641</v>
      </c>
      <c r="AE1273" s="1">
        <v>0.3</v>
      </c>
      <c r="AF1273" s="1">
        <v>13</v>
      </c>
      <c r="AG1273" s="1">
        <v>2.5479999999999999E-2</v>
      </c>
      <c r="AH1273" s="1">
        <v>0</v>
      </c>
      <c r="AI1273" s="1" t="s">
        <v>3029</v>
      </c>
      <c r="AJ1273" s="1" t="s">
        <v>3555</v>
      </c>
    </row>
    <row r="1274" spans="1:36" x14ac:dyDescent="0.25">
      <c r="A1274" s="2" t="s">
        <v>1268</v>
      </c>
      <c r="B1274" s="3" t="s">
        <v>4916</v>
      </c>
      <c r="C1274" s="3">
        <v>2.09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74.22</v>
      </c>
      <c r="H1274" s="1">
        <f>MATCH(持股比率!A1274,董監!A:A,0)</f>
        <v>1274</v>
      </c>
      <c r="I1274" s="3">
        <v>868426.57</v>
      </c>
      <c r="J1274" s="3">
        <v>1215</v>
      </c>
      <c r="K1274" s="28">
        <f t="shared" si="77"/>
        <v>64455</v>
      </c>
      <c r="L1274" s="27">
        <f t="shared" si="78"/>
        <v>1.9</v>
      </c>
      <c r="M1274" s="3">
        <v>24.15</v>
      </c>
      <c r="N1274" s="29">
        <f t="shared" si="79"/>
        <v>0.29342249999999998</v>
      </c>
      <c r="O1274" s="3">
        <v>-2.4700000000000002</v>
      </c>
      <c r="P1274" s="3" t="str">
        <f ca="1">IF(COUNTIF(股期對照!A:A,持股比率!B1274)=2,B1274&amp;"-m",IF(COUNTIF(股期對照!A:A,持股比率!B1274)=1,B1274&amp;"-F",B1274))</f>
        <v>鈞寶</v>
      </c>
      <c r="Q1274" s="3" t="s">
        <v>4764</v>
      </c>
      <c r="T1274" s="1" t="s">
        <v>1268</v>
      </c>
      <c r="U1274" s="1" t="s">
        <v>3030</v>
      </c>
      <c r="V1274" s="1">
        <v>2.09</v>
      </c>
      <c r="W1274" s="1">
        <v>0</v>
      </c>
      <c r="X1274" s="1">
        <v>0.04</v>
      </c>
      <c r="Y1274" s="1">
        <v>23.65</v>
      </c>
      <c r="Z1274" s="1">
        <v>74.22</v>
      </c>
      <c r="AA1274" s="1">
        <v>1274</v>
      </c>
      <c r="AB1274" s="1">
        <v>868426.57</v>
      </c>
      <c r="AC1274" s="1">
        <v>1215</v>
      </c>
      <c r="AD1274" s="1">
        <v>64455</v>
      </c>
      <c r="AE1274" s="1">
        <v>1.9</v>
      </c>
      <c r="AF1274" s="1">
        <v>24.15</v>
      </c>
      <c r="AG1274" s="1">
        <v>0.29342249999999998</v>
      </c>
      <c r="AH1274" s="1">
        <v>-2.4700000000000002</v>
      </c>
      <c r="AI1274" s="1" t="s">
        <v>3030</v>
      </c>
      <c r="AJ1274" s="1" t="s">
        <v>3548</v>
      </c>
    </row>
    <row r="1275" spans="1:36" x14ac:dyDescent="0.25">
      <c r="A1275" s="2" t="s">
        <v>1269</v>
      </c>
      <c r="B1275" s="3" t="s">
        <v>4712</v>
      </c>
      <c r="C1275" s="3">
        <v>4.45</v>
      </c>
      <c r="D1275" s="3">
        <v>0</v>
      </c>
      <c r="E1275" s="3">
        <v>0.08</v>
      </c>
      <c r="F1275" s="1">
        <f>IF(INDEX(董監!D:D,H1275)=0,INDEX(董監!C:C,H1275),INDEX(董監!D:D,H1275))</f>
        <v>12.18</v>
      </c>
      <c r="G1275" s="1">
        <f t="shared" si="76"/>
        <v>83.289999999999992</v>
      </c>
      <c r="H1275" s="1">
        <f>MATCH(持股比率!A1275,董監!A:A,0)</f>
        <v>1275</v>
      </c>
      <c r="I1275" s="3">
        <v>805346.09</v>
      </c>
      <c r="J1275" s="3">
        <v>1039</v>
      </c>
      <c r="K1275" s="28">
        <f t="shared" si="77"/>
        <v>67077</v>
      </c>
      <c r="L1275" s="27">
        <f t="shared" si="78"/>
        <v>1.5</v>
      </c>
      <c r="M1275" s="3">
        <v>17.03</v>
      </c>
      <c r="N1275" s="29">
        <f t="shared" si="79"/>
        <v>0.17694170000000001</v>
      </c>
      <c r="O1275" s="3">
        <v>-1.92</v>
      </c>
      <c r="P1275" s="3" t="str">
        <f ca="1">IF(COUNTIF(股期對照!A:A,持股比率!B1275)=2,B1275&amp;"-m",IF(COUNTIF(股期對照!A:A,持股比率!B1275)=1,B1275&amp;"-F",B1275))</f>
        <v>松上</v>
      </c>
      <c r="Q1275" s="3" t="s">
        <v>6762</v>
      </c>
      <c r="T1275" s="1" t="s">
        <v>1269</v>
      </c>
      <c r="U1275" s="1" t="s">
        <v>3031</v>
      </c>
      <c r="V1275" s="1">
        <v>4.45</v>
      </c>
      <c r="W1275" s="1">
        <v>0</v>
      </c>
      <c r="X1275" s="1">
        <v>0.08</v>
      </c>
      <c r="Y1275" s="1">
        <v>12.18</v>
      </c>
      <c r="Z1275" s="1">
        <v>83.289999999999992</v>
      </c>
      <c r="AA1275" s="1">
        <v>1275</v>
      </c>
      <c r="AB1275" s="1">
        <v>805346.09</v>
      </c>
      <c r="AC1275" s="1">
        <v>1039</v>
      </c>
      <c r="AD1275" s="1">
        <v>67077</v>
      </c>
      <c r="AE1275" s="1">
        <v>1.5</v>
      </c>
      <c r="AF1275" s="1">
        <v>17.03</v>
      </c>
      <c r="AG1275" s="1">
        <v>0.17694170000000001</v>
      </c>
      <c r="AH1275" s="1">
        <v>-1.92</v>
      </c>
      <c r="AI1275" s="1" t="s">
        <v>3031</v>
      </c>
      <c r="AJ1275" s="1" t="s">
        <v>3545</v>
      </c>
    </row>
    <row r="1276" spans="1:36" x14ac:dyDescent="0.25">
      <c r="A1276" s="2" t="s">
        <v>1270</v>
      </c>
      <c r="B1276" s="3" t="s">
        <v>6075</v>
      </c>
      <c r="C1276" s="3">
        <v>0.85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86.67</v>
      </c>
      <c r="H1276" s="1">
        <f>MATCH(持股比率!A1276,董監!A:A,0)</f>
        <v>1276</v>
      </c>
      <c r="I1276" s="3">
        <v>536519.88</v>
      </c>
      <c r="J1276" s="3">
        <v>200</v>
      </c>
      <c r="K1276" s="28">
        <f t="shared" si="77"/>
        <v>46500</v>
      </c>
      <c r="L1276" s="27">
        <f t="shared" si="78"/>
        <v>0.4</v>
      </c>
      <c r="M1276" s="3">
        <v>28.12</v>
      </c>
      <c r="N1276" s="29">
        <f t="shared" si="79"/>
        <v>5.6239999999999998E-2</v>
      </c>
      <c r="O1276" s="3">
        <v>-2.36</v>
      </c>
      <c r="P1276" s="3" t="str">
        <f ca="1">IF(COUNTIF(股期對照!A:A,持股比率!B1276)=2,B1276&amp;"-m",IF(COUNTIF(股期對照!A:A,持股比率!B1276)=1,B1276&amp;"-F",B1276))</f>
        <v>禾昌</v>
      </c>
      <c r="Q1276" s="3" t="s">
        <v>4771</v>
      </c>
      <c r="T1276" s="1" t="s">
        <v>1270</v>
      </c>
      <c r="U1276" s="1" t="s">
        <v>3032</v>
      </c>
      <c r="V1276" s="1">
        <v>0.85</v>
      </c>
      <c r="W1276" s="1">
        <v>0</v>
      </c>
      <c r="X1276" s="1">
        <v>0.03</v>
      </c>
      <c r="Y1276" s="1">
        <v>12.45</v>
      </c>
      <c r="Z1276" s="1">
        <v>86.67</v>
      </c>
      <c r="AA1276" s="1">
        <v>1276</v>
      </c>
      <c r="AB1276" s="1">
        <v>536519.88</v>
      </c>
      <c r="AC1276" s="1">
        <v>200</v>
      </c>
      <c r="AD1276" s="1">
        <v>46500</v>
      </c>
      <c r="AE1276" s="1">
        <v>0.4</v>
      </c>
      <c r="AF1276" s="1">
        <v>28.12</v>
      </c>
      <c r="AG1276" s="1">
        <v>5.6239999999999998E-2</v>
      </c>
      <c r="AH1276" s="1">
        <v>-2.36</v>
      </c>
      <c r="AI1276" s="1" t="s">
        <v>3032</v>
      </c>
      <c r="AJ1276" s="1" t="s">
        <v>3529</v>
      </c>
    </row>
    <row r="1277" spans="1:36" x14ac:dyDescent="0.25">
      <c r="A1277" s="2" t="s">
        <v>1271</v>
      </c>
      <c r="B1277" s="3" t="s">
        <v>6076</v>
      </c>
      <c r="C1277" s="3">
        <v>3.97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72.319999999999993</v>
      </c>
      <c r="H1277" s="1">
        <f>MATCH(持股比率!A1277,董監!A:A,0)</f>
        <v>1277</v>
      </c>
      <c r="I1277" s="3">
        <v>684891.2</v>
      </c>
      <c r="J1277" s="3">
        <v>1982</v>
      </c>
      <c r="K1277" s="28">
        <f t="shared" si="77"/>
        <v>49531</v>
      </c>
      <c r="L1277" s="27">
        <f t="shared" si="78"/>
        <v>4</v>
      </c>
      <c r="M1277" s="3">
        <v>18.28</v>
      </c>
      <c r="N1277" s="29">
        <f t="shared" si="79"/>
        <v>0.36230960000000001</v>
      </c>
      <c r="O1277" s="3">
        <v>0.52</v>
      </c>
      <c r="P1277" s="3" t="str">
        <f ca="1">IF(COUNTIF(股期對照!A:A,持股比率!B1277)=2,B1277&amp;"-m",IF(COUNTIF(股期對照!A:A,持股比率!B1277)=1,B1277&amp;"-F",B1277))</f>
        <v>欣技</v>
      </c>
      <c r="Q1277" s="3" t="s">
        <v>6784</v>
      </c>
      <c r="T1277" s="1" t="s">
        <v>1271</v>
      </c>
      <c r="U1277" s="1" t="s">
        <v>3033</v>
      </c>
      <c r="V1277" s="1">
        <v>3.97</v>
      </c>
      <c r="W1277" s="1">
        <v>0.56000000000000005</v>
      </c>
      <c r="X1277" s="1">
        <v>0.09</v>
      </c>
      <c r="Y1277" s="1">
        <v>23.06</v>
      </c>
      <c r="Z1277" s="1">
        <v>72.319999999999993</v>
      </c>
      <c r="AA1277" s="1">
        <v>1277</v>
      </c>
      <c r="AB1277" s="1">
        <v>684891.2</v>
      </c>
      <c r="AC1277" s="1">
        <v>1982</v>
      </c>
      <c r="AD1277" s="1">
        <v>49531</v>
      </c>
      <c r="AE1277" s="1">
        <v>4</v>
      </c>
      <c r="AF1277" s="1">
        <v>18.28</v>
      </c>
      <c r="AG1277" s="1">
        <v>0.36230960000000001</v>
      </c>
      <c r="AH1277" s="1">
        <v>0.52</v>
      </c>
      <c r="AI1277" s="1" t="s">
        <v>3033</v>
      </c>
      <c r="AJ1277" s="1" t="s">
        <v>3571</v>
      </c>
    </row>
    <row r="1278" spans="1:36" x14ac:dyDescent="0.25">
      <c r="A1278" s="2" t="s">
        <v>1272</v>
      </c>
      <c r="B1278" s="3" t="s">
        <v>6077</v>
      </c>
      <c r="C1278" s="3">
        <v>3.18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75.33</v>
      </c>
      <c r="H1278" s="1">
        <f>MATCH(持股比率!A1278,董監!A:A,0)</f>
        <v>1278</v>
      </c>
      <c r="I1278" s="3">
        <v>749833.03</v>
      </c>
      <c r="J1278" s="3">
        <v>495</v>
      </c>
      <c r="K1278" s="28">
        <f t="shared" si="77"/>
        <v>56485</v>
      </c>
      <c r="L1278" s="27">
        <f t="shared" si="78"/>
        <v>0.9</v>
      </c>
      <c r="M1278" s="3">
        <v>20.92</v>
      </c>
      <c r="N1278" s="29">
        <f t="shared" si="79"/>
        <v>0.10355400000000002</v>
      </c>
      <c r="O1278" s="3">
        <v>-2.0499999999999998</v>
      </c>
      <c r="P1278" s="3" t="str">
        <f ca="1">IF(COUNTIF(股期對照!A:A,持股比率!B1278)=2,B1278&amp;"-m",IF(COUNTIF(股期對照!A:A,持股比率!B1278)=1,B1278&amp;"-F",B1278))</f>
        <v>捷波</v>
      </c>
      <c r="Q1278" s="3" t="s">
        <v>6785</v>
      </c>
      <c r="T1278" s="1" t="s">
        <v>1272</v>
      </c>
      <c r="U1278" s="1" t="s">
        <v>3034</v>
      </c>
      <c r="V1278" s="1">
        <v>3.18</v>
      </c>
      <c r="W1278" s="1">
        <v>0</v>
      </c>
      <c r="X1278" s="1">
        <v>0</v>
      </c>
      <c r="Y1278" s="1">
        <v>21.49</v>
      </c>
      <c r="Z1278" s="1">
        <v>75.33</v>
      </c>
      <c r="AA1278" s="1">
        <v>1278</v>
      </c>
      <c r="AB1278" s="1">
        <v>749833.03</v>
      </c>
      <c r="AC1278" s="1">
        <v>495</v>
      </c>
      <c r="AD1278" s="1">
        <v>56485</v>
      </c>
      <c r="AE1278" s="1">
        <v>0.9</v>
      </c>
      <c r="AF1278" s="1">
        <v>20.92</v>
      </c>
      <c r="AG1278" s="1">
        <v>0.10355400000000002</v>
      </c>
      <c r="AH1278" s="1">
        <v>-2.0499999999999998</v>
      </c>
      <c r="AI1278" s="1" t="s">
        <v>3034</v>
      </c>
      <c r="AJ1278" s="1" t="s">
        <v>3550</v>
      </c>
    </row>
    <row r="1279" spans="1:36" x14ac:dyDescent="0.25">
      <c r="A1279" s="2" t="s">
        <v>1273</v>
      </c>
      <c r="B1279" s="3" t="s">
        <v>6078</v>
      </c>
      <c r="C1279" s="3">
        <v>1.67</v>
      </c>
      <c r="D1279" s="3">
        <v>0.01</v>
      </c>
      <c r="E1279" s="3">
        <v>0.38</v>
      </c>
      <c r="F1279" s="1">
        <f>IF(INDEX(董監!D:D,H1279)=0,INDEX(董監!C:C,H1279),INDEX(董監!D:D,H1279))</f>
        <v>25.87</v>
      </c>
      <c r="G1279" s="1">
        <f t="shared" si="76"/>
        <v>72.069999999999993</v>
      </c>
      <c r="H1279" s="1">
        <f>MATCH(持股比率!A1279,董監!A:A,0)</f>
        <v>1279</v>
      </c>
      <c r="I1279" s="3">
        <v>1228816.92</v>
      </c>
      <c r="J1279" s="3">
        <v>330</v>
      </c>
      <c r="K1279" s="28">
        <f t="shared" si="77"/>
        <v>88561</v>
      </c>
      <c r="L1279" s="27">
        <f t="shared" si="78"/>
        <v>0.4</v>
      </c>
      <c r="M1279" s="3">
        <v>17.600000000000001</v>
      </c>
      <c r="N1279" s="29">
        <f t="shared" si="79"/>
        <v>5.8080000000000007E-2</v>
      </c>
      <c r="O1279" s="3">
        <v>4.42</v>
      </c>
      <c r="P1279" s="3" t="str">
        <f ca="1">IF(COUNTIF(股期對照!A:A,持股比率!B1279)=2,B1279&amp;"-m",IF(COUNTIF(股期對照!A:A,持股比率!B1279)=1,B1279&amp;"-F",B1279))</f>
        <v>華電網</v>
      </c>
      <c r="Q1279" s="3" t="s">
        <v>6778</v>
      </c>
      <c r="T1279" s="1" t="s">
        <v>1273</v>
      </c>
      <c r="U1279" s="1" t="s">
        <v>3035</v>
      </c>
      <c r="V1279" s="1">
        <v>1.67</v>
      </c>
      <c r="W1279" s="1">
        <v>0.01</v>
      </c>
      <c r="X1279" s="1">
        <v>0.38</v>
      </c>
      <c r="Y1279" s="1">
        <v>25.87</v>
      </c>
      <c r="Z1279" s="1">
        <v>72.069999999999993</v>
      </c>
      <c r="AA1279" s="1">
        <v>1279</v>
      </c>
      <c r="AB1279" s="1">
        <v>1228816.92</v>
      </c>
      <c r="AC1279" s="1">
        <v>330</v>
      </c>
      <c r="AD1279" s="1">
        <v>88561</v>
      </c>
      <c r="AE1279" s="1">
        <v>0.4</v>
      </c>
      <c r="AF1279" s="1">
        <v>17.600000000000001</v>
      </c>
      <c r="AG1279" s="1">
        <v>5.8080000000000007E-2</v>
      </c>
      <c r="AH1279" s="1">
        <v>4.42</v>
      </c>
      <c r="AI1279" s="1" t="s">
        <v>3035</v>
      </c>
      <c r="AJ1279" s="1" t="s">
        <v>3569</v>
      </c>
    </row>
    <row r="1280" spans="1:36" x14ac:dyDescent="0.25">
      <c r="A1280" s="2" t="s">
        <v>1274</v>
      </c>
      <c r="B1280" s="3" t="s">
        <v>4917</v>
      </c>
      <c r="C1280" s="3">
        <v>3.33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85.4</v>
      </c>
      <c r="H1280" s="1">
        <f>MATCH(持股比率!A1280,董監!A:A,0)</f>
        <v>1280</v>
      </c>
      <c r="I1280" s="3">
        <v>1000002.39</v>
      </c>
      <c r="J1280" s="3">
        <v>1809</v>
      </c>
      <c r="K1280" s="28">
        <f t="shared" si="77"/>
        <v>85400</v>
      </c>
      <c r="L1280" s="27">
        <f t="shared" si="78"/>
        <v>2.1</v>
      </c>
      <c r="M1280" s="3">
        <v>9.57</v>
      </c>
      <c r="N1280" s="29">
        <f t="shared" si="79"/>
        <v>0.17312130000000001</v>
      </c>
      <c r="O1280" s="3">
        <v>-6.05</v>
      </c>
      <c r="P1280" s="3" t="str">
        <f ca="1">IF(COUNTIF(股期對照!A:A,持股比率!B1280)=2,B1280&amp;"-m",IF(COUNTIF(股期對照!A:A,持股比率!B1280)=1,B1280&amp;"-F",B1280))</f>
        <v>華興</v>
      </c>
      <c r="Q1280" s="3" t="s">
        <v>4756</v>
      </c>
      <c r="T1280" s="1" t="s">
        <v>1274</v>
      </c>
      <c r="U1280" s="1" t="s">
        <v>3036</v>
      </c>
      <c r="V1280" s="1">
        <v>3.33</v>
      </c>
      <c r="W1280" s="1">
        <v>0.03</v>
      </c>
      <c r="X1280" s="1">
        <v>0.08</v>
      </c>
      <c r="Y1280" s="1">
        <v>11.16</v>
      </c>
      <c r="Z1280" s="1">
        <v>85.4</v>
      </c>
      <c r="AA1280" s="1">
        <v>1280</v>
      </c>
      <c r="AB1280" s="1">
        <v>1000002.39</v>
      </c>
      <c r="AC1280" s="1">
        <v>1809</v>
      </c>
      <c r="AD1280" s="1">
        <v>85400</v>
      </c>
      <c r="AE1280" s="1">
        <v>2.1</v>
      </c>
      <c r="AF1280" s="1">
        <v>9.57</v>
      </c>
      <c r="AG1280" s="1">
        <v>0.17312130000000001</v>
      </c>
      <c r="AH1280" s="1">
        <v>-6.05</v>
      </c>
      <c r="AI1280" s="1" t="s">
        <v>3036</v>
      </c>
      <c r="AJ1280" s="1" t="s">
        <v>3542</v>
      </c>
    </row>
    <row r="1281" spans="1:36" x14ac:dyDescent="0.25">
      <c r="A1281" s="2" t="s">
        <v>1275</v>
      </c>
      <c r="B1281" s="3" t="s">
        <v>6079</v>
      </c>
      <c r="C1281" s="3">
        <v>4.09</v>
      </c>
      <c r="D1281" s="3">
        <v>0.02</v>
      </c>
      <c r="E1281" s="3">
        <v>0</v>
      </c>
      <c r="F1281" s="1">
        <f>IF(INDEX(董監!D:D,H1281)=0,INDEX(董監!C:C,H1281),INDEX(董監!D:D,H1281))</f>
        <v>7.0000000000000007E-2</v>
      </c>
      <c r="G1281" s="1">
        <f t="shared" si="76"/>
        <v>95.82</v>
      </c>
      <c r="H1281" s="1">
        <f>MATCH(持股比率!A1281,董監!A:A,0)</f>
        <v>1281</v>
      </c>
      <c r="I1281" s="3">
        <v>532424.03</v>
      </c>
      <c r="J1281" s="3">
        <v>528</v>
      </c>
      <c r="K1281" s="28">
        <f t="shared" si="77"/>
        <v>51017</v>
      </c>
      <c r="L1281" s="27">
        <f t="shared" si="78"/>
        <v>1</v>
      </c>
      <c r="M1281" s="3">
        <v>31.59</v>
      </c>
      <c r="N1281" s="29">
        <f t="shared" si="79"/>
        <v>0.1667952</v>
      </c>
      <c r="O1281" s="3">
        <v>-9.01</v>
      </c>
      <c r="P1281" s="3" t="str">
        <f ca="1">IF(COUNTIF(股期對照!A:A,持股比率!B1281)=2,B1281&amp;"-m",IF(COUNTIF(股期對照!A:A,持股比率!B1281)=1,B1281&amp;"-F",B1281))</f>
        <v>浪凡</v>
      </c>
      <c r="Q1281" s="3" t="s">
        <v>4771</v>
      </c>
      <c r="T1281" s="1" t="s">
        <v>1275</v>
      </c>
      <c r="U1281" s="1" t="s">
        <v>3037</v>
      </c>
      <c r="V1281" s="1">
        <v>4.09</v>
      </c>
      <c r="W1281" s="1">
        <v>0.02</v>
      </c>
      <c r="X1281" s="1">
        <v>0</v>
      </c>
      <c r="Y1281" s="1">
        <v>7.0000000000000007E-2</v>
      </c>
      <c r="Z1281" s="1">
        <v>95.82</v>
      </c>
      <c r="AA1281" s="1">
        <v>1281</v>
      </c>
      <c r="AB1281" s="1">
        <v>532424.03</v>
      </c>
      <c r="AC1281" s="1">
        <v>528</v>
      </c>
      <c r="AD1281" s="1">
        <v>51017</v>
      </c>
      <c r="AE1281" s="1">
        <v>1</v>
      </c>
      <c r="AF1281" s="1">
        <v>31.59</v>
      </c>
      <c r="AG1281" s="1">
        <v>0.1667952</v>
      </c>
      <c r="AH1281" s="1">
        <v>-9.01</v>
      </c>
      <c r="AI1281" s="1" t="s">
        <v>3037</v>
      </c>
      <c r="AJ1281" s="1" t="s">
        <v>3529</v>
      </c>
    </row>
    <row r="1282" spans="1:36" x14ac:dyDescent="0.25">
      <c r="A1282" s="2" t="s">
        <v>1276</v>
      </c>
      <c r="B1282" s="3" t="s">
        <v>6080</v>
      </c>
      <c r="C1282" s="3">
        <v>9.85</v>
      </c>
      <c r="D1282" s="3">
        <v>0.06</v>
      </c>
      <c r="E1282" s="3">
        <v>0.01</v>
      </c>
      <c r="F1282" s="1">
        <f>IF(INDEX(董監!D:D,H1282)=0,INDEX(董監!C:C,H1282),INDEX(董監!D:D,H1282))</f>
        <v>36.51</v>
      </c>
      <c r="G1282" s="1">
        <f t="shared" si="76"/>
        <v>53.57</v>
      </c>
      <c r="H1282" s="1">
        <f>MATCH(持股比率!A1282,董監!A:A,0)</f>
        <v>1282</v>
      </c>
      <c r="I1282" s="3">
        <v>2174972.5699999998</v>
      </c>
      <c r="J1282" s="3">
        <v>572</v>
      </c>
      <c r="K1282" s="28">
        <f t="shared" si="77"/>
        <v>116513</v>
      </c>
      <c r="L1282" s="27">
        <f t="shared" si="78"/>
        <v>0.5</v>
      </c>
      <c r="M1282" s="3">
        <v>57.99</v>
      </c>
      <c r="N1282" s="29">
        <f t="shared" si="79"/>
        <v>0.33170279999999996</v>
      </c>
      <c r="O1282" s="3">
        <v>4.04</v>
      </c>
      <c r="P1282" s="3" t="str">
        <f ca="1">IF(COUNTIF(股期對照!A:A,持股比率!B1282)=2,B1282&amp;"-m",IF(COUNTIF(股期對照!A:A,持股比率!B1282)=1,B1282&amp;"-F",B1282))</f>
        <v>凌華</v>
      </c>
      <c r="Q1282" s="3" t="s">
        <v>4794</v>
      </c>
      <c r="T1282" s="1" t="s">
        <v>1276</v>
      </c>
      <c r="U1282" s="1" t="s">
        <v>3038</v>
      </c>
      <c r="V1282" s="1">
        <v>9.85</v>
      </c>
      <c r="W1282" s="1">
        <v>0.06</v>
      </c>
      <c r="X1282" s="1">
        <v>0.01</v>
      </c>
      <c r="Y1282" s="1">
        <v>36.51</v>
      </c>
      <c r="Z1282" s="1">
        <v>53.57</v>
      </c>
      <c r="AA1282" s="1">
        <v>1282</v>
      </c>
      <c r="AB1282" s="1">
        <v>2174972.5699999998</v>
      </c>
      <c r="AC1282" s="1">
        <v>572</v>
      </c>
      <c r="AD1282" s="1">
        <v>116513</v>
      </c>
      <c r="AE1282" s="1">
        <v>0.5</v>
      </c>
      <c r="AF1282" s="1">
        <v>57.99</v>
      </c>
      <c r="AG1282" s="1">
        <v>0.33170279999999996</v>
      </c>
      <c r="AH1282" s="1">
        <v>4.04</v>
      </c>
      <c r="AI1282" s="1" t="s">
        <v>3038</v>
      </c>
      <c r="AJ1282" s="1" t="s">
        <v>3563</v>
      </c>
    </row>
    <row r="1283" spans="1:36" x14ac:dyDescent="0.25">
      <c r="A1283" s="2" t="s">
        <v>1277</v>
      </c>
      <c r="B1283" s="3" t="s">
        <v>6081</v>
      </c>
      <c r="C1283" s="3">
        <v>4.4000000000000004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79.06</v>
      </c>
      <c r="H1283" s="1">
        <f>MATCH(持股比率!A1283,董監!A:A,0)</f>
        <v>1283</v>
      </c>
      <c r="I1283" s="3">
        <v>1621732.21</v>
      </c>
      <c r="J1283" s="3">
        <v>56</v>
      </c>
      <c r="K1283" s="28">
        <f t="shared" si="77"/>
        <v>128214</v>
      </c>
      <c r="L1283" s="27">
        <f t="shared" si="78"/>
        <v>0</v>
      </c>
      <c r="M1283" s="3">
        <v>8.1</v>
      </c>
      <c r="N1283" s="29">
        <f t="shared" si="79"/>
        <v>4.5359999999999992E-3</v>
      </c>
      <c r="O1283" s="3">
        <v>-7.43</v>
      </c>
      <c r="P1283" s="3" t="str">
        <f ca="1">IF(COUNTIF(股期對照!A:A,持股比率!B1283)=2,B1283&amp;"-m",IF(COUNTIF(股期對照!A:A,持股比率!B1283)=1,B1283&amp;"-F",B1283))</f>
        <v>久正</v>
      </c>
      <c r="Q1283" s="3" t="s">
        <v>6786</v>
      </c>
      <c r="T1283" s="1" t="s">
        <v>1277</v>
      </c>
      <c r="U1283" s="1" t="s">
        <v>3039</v>
      </c>
      <c r="V1283" s="1">
        <v>4.4000000000000004</v>
      </c>
      <c r="W1283" s="1">
        <v>0</v>
      </c>
      <c r="X1283" s="1">
        <v>0</v>
      </c>
      <c r="Y1283" s="1">
        <v>16.54</v>
      </c>
      <c r="Z1283" s="1">
        <v>79.06</v>
      </c>
      <c r="AA1283" s="1">
        <v>1283</v>
      </c>
      <c r="AB1283" s="1">
        <v>1621732.21</v>
      </c>
      <c r="AC1283" s="1">
        <v>56</v>
      </c>
      <c r="AD1283" s="1">
        <v>128214</v>
      </c>
      <c r="AE1283" s="1">
        <v>0</v>
      </c>
      <c r="AF1283" s="1">
        <v>8.1</v>
      </c>
      <c r="AG1283" s="1">
        <v>4.5359999999999992E-3</v>
      </c>
      <c r="AH1283" s="1">
        <v>-7.43</v>
      </c>
      <c r="AI1283" s="1" t="s">
        <v>3039</v>
      </c>
      <c r="AJ1283" s="1" t="s">
        <v>3578</v>
      </c>
    </row>
    <row r="1284" spans="1:36" x14ac:dyDescent="0.25">
      <c r="A1284" s="2" t="s">
        <v>1278</v>
      </c>
      <c r="B1284" s="3" t="s">
        <v>6082</v>
      </c>
      <c r="C1284" s="3">
        <v>6.61</v>
      </c>
      <c r="D1284" s="3">
        <v>1.26</v>
      </c>
      <c r="E1284" s="3">
        <v>0.69</v>
      </c>
      <c r="F1284" s="1">
        <f>IF(INDEX(董監!D:D,H1284)=0,INDEX(董監!C:C,H1284),INDEX(董監!D:D,H1284))</f>
        <v>15.85</v>
      </c>
      <c r="G1284" s="1">
        <f t="shared" si="76"/>
        <v>75.59</v>
      </c>
      <c r="H1284" s="1">
        <f>MATCH(持股比率!A1284,董監!A:A,0)</f>
        <v>1284</v>
      </c>
      <c r="I1284" s="3">
        <v>2060698.01</v>
      </c>
      <c r="J1284" s="3">
        <v>1367</v>
      </c>
      <c r="K1284" s="28">
        <f t="shared" si="77"/>
        <v>155768</v>
      </c>
      <c r="L1284" s="27">
        <f t="shared" si="78"/>
        <v>0.9</v>
      </c>
      <c r="M1284" s="3">
        <v>18.62</v>
      </c>
      <c r="N1284" s="29">
        <f t="shared" si="79"/>
        <v>0.25453540000000002</v>
      </c>
      <c r="O1284" s="3">
        <v>8.9700000000000006</v>
      </c>
      <c r="P1284" s="3" t="str">
        <f ca="1">IF(COUNTIF(股期對照!A:A,持股比率!B1284)=2,B1284&amp;"-m",IF(COUNTIF(股期對照!A:A,持股比率!B1284)=1,B1284&amp;"-F",B1284))</f>
        <v>宏齊</v>
      </c>
      <c r="Q1284" s="3" t="s">
        <v>6787</v>
      </c>
      <c r="T1284" s="1" t="s">
        <v>1278</v>
      </c>
      <c r="U1284" s="1" t="s">
        <v>3040</v>
      </c>
      <c r="V1284" s="1">
        <v>6.61</v>
      </c>
      <c r="W1284" s="1">
        <v>1.26</v>
      </c>
      <c r="X1284" s="1">
        <v>0.69</v>
      </c>
      <c r="Y1284" s="1">
        <v>15.85</v>
      </c>
      <c r="Z1284" s="1">
        <v>75.59</v>
      </c>
      <c r="AA1284" s="1">
        <v>1284</v>
      </c>
      <c r="AB1284" s="1">
        <v>2060698.01</v>
      </c>
      <c r="AC1284" s="1">
        <v>1367</v>
      </c>
      <c r="AD1284" s="1">
        <v>155768</v>
      </c>
      <c r="AE1284" s="1">
        <v>0.9</v>
      </c>
      <c r="AF1284" s="1">
        <v>18.62</v>
      </c>
      <c r="AG1284" s="1">
        <v>0.25453540000000002</v>
      </c>
      <c r="AH1284" s="1">
        <v>8.9700000000000006</v>
      </c>
      <c r="AI1284" s="1" t="s">
        <v>3040</v>
      </c>
      <c r="AJ1284" s="1" t="s">
        <v>3542</v>
      </c>
    </row>
    <row r="1285" spans="1:36" x14ac:dyDescent="0.25">
      <c r="A1285" s="2" t="s">
        <v>1279</v>
      </c>
      <c r="B1285" s="3" t="s">
        <v>6083</v>
      </c>
      <c r="C1285" s="3">
        <v>0.84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77.48</v>
      </c>
      <c r="H1285" s="1">
        <f>MATCH(持股比率!A1285,董監!A:A,0)</f>
        <v>1285</v>
      </c>
      <c r="I1285" s="3">
        <v>233949.6</v>
      </c>
      <c r="J1285" s="3">
        <v>5</v>
      </c>
      <c r="K1285" s="28">
        <f t="shared" si="77"/>
        <v>18126</v>
      </c>
      <c r="L1285" s="27">
        <f t="shared" si="78"/>
        <v>0</v>
      </c>
      <c r="M1285" s="3">
        <v>25.55</v>
      </c>
      <c r="N1285" s="29">
        <f t="shared" si="79"/>
        <v>1.2775E-3</v>
      </c>
      <c r="O1285" s="3">
        <v>9.92</v>
      </c>
      <c r="P1285" s="3" t="str">
        <f ca="1">IF(COUNTIF(股期對照!A:A,持股比率!B1285)=2,B1285&amp;"-m",IF(COUNTIF(股期對照!A:A,持股比率!B1285)=1,B1285&amp;"-F",B1285))</f>
        <v>昱泉</v>
      </c>
      <c r="Q1285" s="3" t="s">
        <v>6788</v>
      </c>
      <c r="T1285" s="1" t="s">
        <v>1279</v>
      </c>
      <c r="U1285" s="1" t="s">
        <v>3041</v>
      </c>
      <c r="V1285" s="1">
        <v>0.84</v>
      </c>
      <c r="W1285" s="1">
        <v>0</v>
      </c>
      <c r="X1285" s="1">
        <v>0</v>
      </c>
      <c r="Y1285" s="1">
        <v>21.68</v>
      </c>
      <c r="Z1285" s="1">
        <v>77.48</v>
      </c>
      <c r="AA1285" s="1">
        <v>1285</v>
      </c>
      <c r="AB1285" s="1">
        <v>233949.6</v>
      </c>
      <c r="AC1285" s="1">
        <v>5</v>
      </c>
      <c r="AD1285" s="1">
        <v>18126</v>
      </c>
      <c r="AE1285" s="1">
        <v>0</v>
      </c>
      <c r="AF1285" s="1">
        <v>25.55</v>
      </c>
      <c r="AG1285" s="1">
        <v>1.2775E-3</v>
      </c>
      <c r="AH1285" s="1">
        <v>9.92</v>
      </c>
      <c r="AI1285" s="1" t="s">
        <v>3041</v>
      </c>
      <c r="AJ1285" s="1" t="s">
        <v>3580</v>
      </c>
    </row>
    <row r="1286" spans="1:36" x14ac:dyDescent="0.25">
      <c r="A1286" s="2" t="s">
        <v>1280</v>
      </c>
      <c r="B1286" s="3" t="s">
        <v>6084</v>
      </c>
      <c r="C1286" s="3">
        <v>5.14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76"/>
        <v>78.47</v>
      </c>
      <c r="H1286" s="1">
        <f>MATCH(持股比率!A1286,董監!A:A,0)</f>
        <v>1286</v>
      </c>
      <c r="I1286" s="3">
        <v>896700.38</v>
      </c>
      <c r="J1286" s="3">
        <v>1708</v>
      </c>
      <c r="K1286" s="28">
        <f t="shared" si="77"/>
        <v>70364</v>
      </c>
      <c r="L1286" s="27">
        <f t="shared" si="78"/>
        <v>2.4</v>
      </c>
      <c r="M1286" s="3">
        <v>23.6</v>
      </c>
      <c r="N1286" s="29">
        <f t="shared" si="79"/>
        <v>0.403088</v>
      </c>
      <c r="O1286" s="3">
        <v>0.83</v>
      </c>
      <c r="P1286" s="3" t="str">
        <f ca="1">IF(COUNTIF(股期對照!A:A,持股比率!B1286)=2,B1286&amp;"-m",IF(COUNTIF(股期對照!A:A,持股比率!B1286)=1,B1286&amp;"-F",B1286))</f>
        <v>統振</v>
      </c>
      <c r="Q1286" s="3" t="s">
        <v>6772</v>
      </c>
      <c r="T1286" s="1" t="s">
        <v>1280</v>
      </c>
      <c r="U1286" s="1" t="s">
        <v>3042</v>
      </c>
      <c r="V1286" s="1">
        <v>5.14</v>
      </c>
      <c r="W1286" s="1">
        <v>0</v>
      </c>
      <c r="X1286" s="1">
        <v>0.15</v>
      </c>
      <c r="Y1286" s="1">
        <v>16.239999999999998</v>
      </c>
      <c r="Z1286" s="1">
        <v>78.47</v>
      </c>
      <c r="AA1286" s="1">
        <v>1286</v>
      </c>
      <c r="AB1286" s="1">
        <v>896700.38</v>
      </c>
      <c r="AC1286" s="1">
        <v>1708</v>
      </c>
      <c r="AD1286" s="1">
        <v>70364</v>
      </c>
      <c r="AE1286" s="1">
        <v>2.4</v>
      </c>
      <c r="AF1286" s="1">
        <v>23.6</v>
      </c>
      <c r="AG1286" s="1">
        <v>0.403088</v>
      </c>
      <c r="AH1286" s="1">
        <v>0.83</v>
      </c>
      <c r="AI1286" s="1" t="s">
        <v>3042</v>
      </c>
      <c r="AJ1286" s="1" t="s">
        <v>3555</v>
      </c>
    </row>
    <row r="1287" spans="1:36" x14ac:dyDescent="0.25">
      <c r="A1287" s="2" t="s">
        <v>1281</v>
      </c>
      <c r="B1287" s="3" t="s">
        <v>6085</v>
      </c>
      <c r="C1287" s="3">
        <v>1.59</v>
      </c>
      <c r="D1287" s="3">
        <v>0</v>
      </c>
      <c r="E1287" s="3">
        <v>0.15</v>
      </c>
      <c r="F1287" s="1">
        <f>IF(INDEX(董監!D:D,H1287)=0,INDEX(董監!C:C,H1287),INDEX(董監!D:D,H1287))</f>
        <v>45.52</v>
      </c>
      <c r="G1287" s="1">
        <f t="shared" ref="G1287:G1350" si="80">100-SUM(C1287:F1287)</f>
        <v>52.739999999999995</v>
      </c>
      <c r="H1287" s="1">
        <f>MATCH(持股比率!A1287,董監!A:A,0)</f>
        <v>1287</v>
      </c>
      <c r="I1287" s="3">
        <v>753519.21</v>
      </c>
      <c r="J1287" s="3">
        <v>704</v>
      </c>
      <c r="K1287" s="28">
        <f t="shared" ref="K1287:K1350" si="81">ROUND((I1287/10)*(G1287/100),0)</f>
        <v>39741</v>
      </c>
      <c r="L1287" s="27">
        <f t="shared" ref="L1287:L1350" si="82">ROUND(J1287/K1287*100,1)</f>
        <v>1.8</v>
      </c>
      <c r="M1287" s="3">
        <v>26.49</v>
      </c>
      <c r="N1287" s="29">
        <f t="shared" ref="N1287:N1350" si="83">M1287*J1287/100000</f>
        <v>0.18648959999999998</v>
      </c>
      <c r="O1287" s="3">
        <v>-2.21</v>
      </c>
      <c r="P1287" s="3" t="str">
        <f ca="1">IF(COUNTIF(股期對照!A:A,持股比率!B1287)=2,B1287&amp;"-m",IF(COUNTIF(股期對照!A:A,持股比率!B1287)=1,B1287&amp;"-F",B1287))</f>
        <v>亞銳士</v>
      </c>
      <c r="Q1287" s="3" t="s">
        <v>6736</v>
      </c>
      <c r="T1287" s="1" t="s">
        <v>1281</v>
      </c>
      <c r="U1287" s="1" t="s">
        <v>3043</v>
      </c>
      <c r="V1287" s="1">
        <v>1.59</v>
      </c>
      <c r="W1287" s="1">
        <v>0</v>
      </c>
      <c r="X1287" s="1">
        <v>0.15</v>
      </c>
      <c r="Y1287" s="1">
        <v>45.52</v>
      </c>
      <c r="Z1287" s="1">
        <v>52.739999999999995</v>
      </c>
      <c r="AA1287" s="1">
        <v>1287</v>
      </c>
      <c r="AB1287" s="1">
        <v>753519.21</v>
      </c>
      <c r="AC1287" s="1">
        <v>704</v>
      </c>
      <c r="AD1287" s="1">
        <v>39741</v>
      </c>
      <c r="AE1287" s="1">
        <v>1.8</v>
      </c>
      <c r="AF1287" s="1">
        <v>26.49</v>
      </c>
      <c r="AG1287" s="1">
        <v>0.18648959999999998</v>
      </c>
      <c r="AH1287" s="1">
        <v>-2.21</v>
      </c>
      <c r="AI1287" s="1" t="s">
        <v>3043</v>
      </c>
      <c r="AJ1287" s="1" t="s">
        <v>3519</v>
      </c>
    </row>
    <row r="1288" spans="1:36" x14ac:dyDescent="0.25">
      <c r="A1288" s="2" t="s">
        <v>1282</v>
      </c>
      <c r="B1288" s="3" t="s">
        <v>6086</v>
      </c>
      <c r="C1288" s="3">
        <v>0.22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80.930000000000007</v>
      </c>
      <c r="H1288" s="1">
        <f>MATCH(持股比率!A1288,董監!A:A,0)</f>
        <v>1288</v>
      </c>
      <c r="I1288" s="3">
        <v>300000</v>
      </c>
      <c r="J1288" s="3">
        <v>-29</v>
      </c>
      <c r="K1288" s="28">
        <f t="shared" si="81"/>
        <v>24279</v>
      </c>
      <c r="L1288" s="27">
        <f t="shared" si="82"/>
        <v>-0.1</v>
      </c>
      <c r="M1288" s="3">
        <v>36.04</v>
      </c>
      <c r="N1288" s="29">
        <f t="shared" si="83"/>
        <v>-1.04516E-2</v>
      </c>
      <c r="O1288" s="3">
        <v>-2.67</v>
      </c>
      <c r="P1288" s="3" t="str">
        <f ca="1">IF(COUNTIF(股期對照!A:A,持股比率!B1288)=2,B1288&amp;"-m",IF(COUNTIF(股期對照!A:A,持股比率!B1288)=1,B1288&amp;"-F",B1288))</f>
        <v>互億</v>
      </c>
      <c r="Q1288" s="3" t="s">
        <v>6779</v>
      </c>
      <c r="T1288" s="1" t="s">
        <v>1282</v>
      </c>
      <c r="U1288" s="1" t="s">
        <v>3044</v>
      </c>
      <c r="V1288" s="1">
        <v>0.22</v>
      </c>
      <c r="W1288" s="1">
        <v>0</v>
      </c>
      <c r="X1288" s="1">
        <v>0.05</v>
      </c>
      <c r="Y1288" s="1">
        <v>18.8</v>
      </c>
      <c r="Z1288" s="1">
        <v>80.930000000000007</v>
      </c>
      <c r="AA1288" s="1">
        <v>1288</v>
      </c>
      <c r="AB1288" s="1">
        <v>300000</v>
      </c>
      <c r="AC1288" s="1">
        <v>-29</v>
      </c>
      <c r="AD1288" s="1">
        <v>24279</v>
      </c>
      <c r="AE1288" s="1">
        <v>-0.1</v>
      </c>
      <c r="AF1288" s="1">
        <v>36.04</v>
      </c>
      <c r="AG1288" s="1">
        <v>-1.04516E-2</v>
      </c>
      <c r="AH1288" s="1">
        <v>-2.67</v>
      </c>
      <c r="AI1288" s="1" t="s">
        <v>3044</v>
      </c>
      <c r="AJ1288" s="1" t="s">
        <v>3551</v>
      </c>
    </row>
    <row r="1289" spans="1:36" x14ac:dyDescent="0.25">
      <c r="A1289" s="2" t="s">
        <v>1283</v>
      </c>
      <c r="B1289" s="3" t="s">
        <v>6087</v>
      </c>
      <c r="C1289" s="3">
        <v>1.58</v>
      </c>
      <c r="D1289" s="3">
        <v>0.04</v>
      </c>
      <c r="E1289" s="3">
        <v>1.1100000000000001</v>
      </c>
      <c r="F1289" s="1">
        <f>IF(INDEX(董監!D:D,H1289)=0,INDEX(董監!C:C,H1289),INDEX(董監!D:D,H1289))</f>
        <v>43.76</v>
      </c>
      <c r="G1289" s="1">
        <f t="shared" si="80"/>
        <v>53.510000000000005</v>
      </c>
      <c r="H1289" s="1">
        <f>MATCH(持股比率!A1289,董監!A:A,0)</f>
        <v>1289</v>
      </c>
      <c r="I1289" s="3">
        <v>1720000</v>
      </c>
      <c r="J1289" s="3">
        <v>317</v>
      </c>
      <c r="K1289" s="28">
        <f t="shared" si="81"/>
        <v>92037</v>
      </c>
      <c r="L1289" s="27">
        <f t="shared" si="82"/>
        <v>0.3</v>
      </c>
      <c r="M1289" s="3">
        <v>58.16</v>
      </c>
      <c r="N1289" s="29">
        <f t="shared" si="83"/>
        <v>0.18436719999999998</v>
      </c>
      <c r="O1289" s="3">
        <v>-0.97</v>
      </c>
      <c r="P1289" s="3" t="str">
        <f ca="1">IF(COUNTIF(股期對照!A:A,持股比率!B1289)=2,B1289&amp;"-m",IF(COUNTIF(股期對照!A:A,持股比率!B1289)=1,B1289&amp;"-F",B1289))</f>
        <v>信昌電-F</v>
      </c>
      <c r="Q1289" s="3" t="s">
        <v>4764</v>
      </c>
      <c r="T1289" s="1" t="s">
        <v>1283</v>
      </c>
      <c r="U1289" s="1" t="s">
        <v>3045</v>
      </c>
      <c r="V1289" s="1">
        <v>1.58</v>
      </c>
      <c r="W1289" s="1">
        <v>0.04</v>
      </c>
      <c r="X1289" s="1">
        <v>1.1100000000000001</v>
      </c>
      <c r="Y1289" s="1">
        <v>43.76</v>
      </c>
      <c r="Z1289" s="1">
        <v>53.510000000000005</v>
      </c>
      <c r="AA1289" s="1">
        <v>1289</v>
      </c>
      <c r="AB1289" s="1">
        <v>1720000</v>
      </c>
      <c r="AC1289" s="1">
        <v>317</v>
      </c>
      <c r="AD1289" s="1">
        <v>92037</v>
      </c>
      <c r="AE1289" s="1">
        <v>0.3</v>
      </c>
      <c r="AF1289" s="1">
        <v>58.16</v>
      </c>
      <c r="AG1289" s="1">
        <v>0.18436719999999998</v>
      </c>
      <c r="AH1289" s="1">
        <v>-0.97</v>
      </c>
      <c r="AI1289" s="1" t="s">
        <v>4465</v>
      </c>
      <c r="AJ1289" s="1" t="s">
        <v>3548</v>
      </c>
    </row>
    <row r="1290" spans="1:36" x14ac:dyDescent="0.25">
      <c r="A1290" s="2" t="s">
        <v>1284</v>
      </c>
      <c r="B1290" s="3" t="s">
        <v>6088</v>
      </c>
      <c r="C1290" s="3">
        <v>1.6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68.56</v>
      </c>
      <c r="H1290" s="1">
        <f>MATCH(持股比率!A1290,董監!A:A,0)</f>
        <v>1290</v>
      </c>
      <c r="I1290" s="3">
        <v>500000</v>
      </c>
      <c r="J1290" s="3">
        <v>8</v>
      </c>
      <c r="K1290" s="28">
        <f t="shared" si="81"/>
        <v>34280</v>
      </c>
      <c r="L1290" s="27">
        <f t="shared" si="82"/>
        <v>0</v>
      </c>
      <c r="M1290" s="3">
        <v>16.510000000000002</v>
      </c>
      <c r="N1290" s="29">
        <f t="shared" si="83"/>
        <v>1.3208000000000002E-3</v>
      </c>
      <c r="O1290" s="3">
        <v>-4.17</v>
      </c>
      <c r="P1290" s="3" t="str">
        <f ca="1">IF(COUNTIF(股期對照!A:A,持股比率!B1290)=2,B1290&amp;"-m",IF(COUNTIF(股期對照!A:A,持股比率!B1290)=1,B1290&amp;"-F",B1290))</f>
        <v>安碁</v>
      </c>
      <c r="Q1290" s="3" t="s">
        <v>4764</v>
      </c>
      <c r="T1290" s="1" t="s">
        <v>1284</v>
      </c>
      <c r="U1290" s="1" t="s">
        <v>3046</v>
      </c>
      <c r="V1290" s="1">
        <v>1.6</v>
      </c>
      <c r="W1290" s="1">
        <v>0</v>
      </c>
      <c r="X1290" s="1">
        <v>0.05</v>
      </c>
      <c r="Y1290" s="1">
        <v>29.79</v>
      </c>
      <c r="Z1290" s="1">
        <v>68.56</v>
      </c>
      <c r="AA1290" s="1">
        <v>1290</v>
      </c>
      <c r="AB1290" s="1">
        <v>500000</v>
      </c>
      <c r="AC1290" s="1">
        <v>8</v>
      </c>
      <c r="AD1290" s="1">
        <v>34280</v>
      </c>
      <c r="AE1290" s="1">
        <v>0</v>
      </c>
      <c r="AF1290" s="1">
        <v>16.510000000000002</v>
      </c>
      <c r="AG1290" s="1">
        <v>1.3208000000000002E-3</v>
      </c>
      <c r="AH1290" s="1">
        <v>-4.17</v>
      </c>
      <c r="AI1290" s="1" t="s">
        <v>3046</v>
      </c>
      <c r="AJ1290" s="1" t="s">
        <v>3548</v>
      </c>
    </row>
    <row r="1291" spans="1:36" x14ac:dyDescent="0.25">
      <c r="A1291" s="2" t="s">
        <v>1285</v>
      </c>
      <c r="B1291" s="3" t="s">
        <v>6089</v>
      </c>
      <c r="C1291" s="3">
        <v>18.8</v>
      </c>
      <c r="D1291" s="3">
        <v>0</v>
      </c>
      <c r="E1291" s="3">
        <v>0.01</v>
      </c>
      <c r="F1291" s="1">
        <f>IF(INDEX(董監!D:D,H1291)=0,INDEX(董監!C:C,H1291),INDEX(董監!D:D,H1291))</f>
        <v>32.31</v>
      </c>
      <c r="G1291" s="1">
        <f t="shared" si="80"/>
        <v>48.879999999999995</v>
      </c>
      <c r="H1291" s="1">
        <f>MATCH(持股比率!A1291,董監!A:A,0)</f>
        <v>1291</v>
      </c>
      <c r="I1291" s="3">
        <v>1363635.16</v>
      </c>
      <c r="J1291" s="3">
        <v>953</v>
      </c>
      <c r="K1291" s="28">
        <f t="shared" si="81"/>
        <v>66654</v>
      </c>
      <c r="L1291" s="27">
        <f t="shared" si="82"/>
        <v>1.4</v>
      </c>
      <c r="M1291" s="3">
        <v>32.200000000000003</v>
      </c>
      <c r="N1291" s="29">
        <f t="shared" si="83"/>
        <v>0.30686600000000003</v>
      </c>
      <c r="O1291" s="3">
        <v>-5.04</v>
      </c>
      <c r="P1291" s="3" t="str">
        <f ca="1">IF(COUNTIF(股期對照!A:A,持股比率!B1291)=2,B1291&amp;"-m",IF(COUNTIF(股期對照!A:A,持股比率!B1291)=1,B1291&amp;"-F",B1291))</f>
        <v>立敦</v>
      </c>
      <c r="Q1291" s="3" t="s">
        <v>6774</v>
      </c>
      <c r="T1291" s="1" t="s">
        <v>1285</v>
      </c>
      <c r="U1291" s="1" t="s">
        <v>3047</v>
      </c>
      <c r="V1291" s="1">
        <v>18.8</v>
      </c>
      <c r="W1291" s="1">
        <v>0</v>
      </c>
      <c r="X1291" s="1">
        <v>0.01</v>
      </c>
      <c r="Y1291" s="1">
        <v>32.31</v>
      </c>
      <c r="Z1291" s="1">
        <v>48.879999999999995</v>
      </c>
      <c r="AA1291" s="1">
        <v>1291</v>
      </c>
      <c r="AB1291" s="1">
        <v>1363635.16</v>
      </c>
      <c r="AC1291" s="1">
        <v>953</v>
      </c>
      <c r="AD1291" s="1">
        <v>66654</v>
      </c>
      <c r="AE1291" s="1">
        <v>1.4</v>
      </c>
      <c r="AF1291" s="1">
        <v>32.200000000000003</v>
      </c>
      <c r="AG1291" s="1">
        <v>0.30686600000000003</v>
      </c>
      <c r="AH1291" s="1">
        <v>-5.04</v>
      </c>
      <c r="AI1291" s="1" t="s">
        <v>3047</v>
      </c>
      <c r="AJ1291" s="1" t="s">
        <v>3548</v>
      </c>
    </row>
    <row r="1292" spans="1:36" x14ac:dyDescent="0.25">
      <c r="A1292" s="2" t="s">
        <v>1286</v>
      </c>
      <c r="B1292" s="3" t="s">
        <v>6090</v>
      </c>
      <c r="C1292" s="3">
        <v>40.56</v>
      </c>
      <c r="D1292" s="3">
        <v>1.53</v>
      </c>
      <c r="E1292" s="3">
        <v>8.34</v>
      </c>
      <c r="F1292" s="1">
        <f>IF(INDEX(董監!D:D,H1292)=0,INDEX(董監!C:C,H1292),INDEX(董監!D:D,H1292))</f>
        <v>3.93</v>
      </c>
      <c r="G1292" s="1">
        <f t="shared" si="80"/>
        <v>45.639999999999993</v>
      </c>
      <c r="H1292" s="1">
        <f>MATCH(持股比率!A1292,董監!A:A,0)</f>
        <v>1292</v>
      </c>
      <c r="I1292" s="3">
        <v>4650272.63</v>
      </c>
      <c r="J1292" s="3">
        <v>-5130</v>
      </c>
      <c r="K1292" s="28">
        <f t="shared" si="81"/>
        <v>212238</v>
      </c>
      <c r="L1292" s="27">
        <f t="shared" si="82"/>
        <v>-2.4</v>
      </c>
      <c r="M1292" s="3">
        <v>116.12</v>
      </c>
      <c r="N1292" s="29">
        <f t="shared" si="83"/>
        <v>-5.9569559999999999</v>
      </c>
      <c r="O1292" s="3">
        <v>-2.0699999999999998</v>
      </c>
      <c r="P1292" s="3" t="str">
        <f ca="1">IF(COUNTIF(股期對照!A:A,持股比率!B1292)=2,B1292&amp;"-m",IF(COUNTIF(股期對照!A:A,持股比率!B1292)=1,B1292&amp;"-F",B1292))</f>
        <v>瑞儀-F</v>
      </c>
      <c r="Q1292" s="3" t="s">
        <v>6789</v>
      </c>
      <c r="T1292" s="1" t="s">
        <v>1286</v>
      </c>
      <c r="U1292" s="1" t="s">
        <v>3048</v>
      </c>
      <c r="V1292" s="1">
        <v>40.56</v>
      </c>
      <c r="W1292" s="1">
        <v>1.53</v>
      </c>
      <c r="X1292" s="1">
        <v>8.34</v>
      </c>
      <c r="Y1292" s="1">
        <v>3.93</v>
      </c>
      <c r="Z1292" s="1">
        <v>45.639999999999993</v>
      </c>
      <c r="AA1292" s="1">
        <v>1292</v>
      </c>
      <c r="AB1292" s="1">
        <v>4650272.63</v>
      </c>
      <c r="AC1292" s="1">
        <v>-5130</v>
      </c>
      <c r="AD1292" s="1">
        <v>212238</v>
      </c>
      <c r="AE1292" s="1">
        <v>-2.4</v>
      </c>
      <c r="AF1292" s="1">
        <v>116.12</v>
      </c>
      <c r="AG1292" s="1">
        <v>-5.9569559999999999</v>
      </c>
      <c r="AH1292" s="1">
        <v>-2.0699999999999998</v>
      </c>
      <c r="AI1292" s="1" t="s">
        <v>4466</v>
      </c>
      <c r="AJ1292" s="1" t="s">
        <v>3579</v>
      </c>
    </row>
    <row r="1293" spans="1:36" x14ac:dyDescent="0.25">
      <c r="A1293" s="2" t="s">
        <v>1287</v>
      </c>
      <c r="B1293" s="3" t="s">
        <v>6091</v>
      </c>
      <c r="C1293" s="3">
        <v>1.52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92.5</v>
      </c>
      <c r="H1293" s="1">
        <f>MATCH(持股比率!A1293,董監!A:A,0)</f>
        <v>1293</v>
      </c>
      <c r="I1293" s="3">
        <v>3803045.25</v>
      </c>
      <c r="J1293" s="3">
        <v>-560</v>
      </c>
      <c r="K1293" s="28">
        <f t="shared" si="81"/>
        <v>351782</v>
      </c>
      <c r="L1293" s="27">
        <f t="shared" si="82"/>
        <v>-0.2</v>
      </c>
      <c r="M1293" s="3">
        <v>28.67</v>
      </c>
      <c r="N1293" s="29">
        <f t="shared" si="83"/>
        <v>-0.160552</v>
      </c>
      <c r="O1293" s="3">
        <v>0</v>
      </c>
      <c r="P1293" s="3" t="str">
        <f ca="1">IF(COUNTIF(股期對照!A:A,持股比率!B1293)=2,B1293&amp;"-m",IF(COUNTIF(股期對照!A:A,持股比率!B1293)=1,B1293&amp;"-F",B1293))</f>
        <v>達麗</v>
      </c>
      <c r="Q1293" s="3" t="s">
        <v>6790</v>
      </c>
      <c r="T1293" s="1" t="s">
        <v>1287</v>
      </c>
      <c r="U1293" s="1" t="s">
        <v>3049</v>
      </c>
      <c r="V1293" s="1">
        <v>1.52</v>
      </c>
      <c r="W1293" s="1">
        <v>0</v>
      </c>
      <c r="X1293" s="1">
        <v>0</v>
      </c>
      <c r="Y1293" s="1">
        <v>5.98</v>
      </c>
      <c r="Z1293" s="1">
        <v>92.5</v>
      </c>
      <c r="AA1293" s="1">
        <v>1293</v>
      </c>
      <c r="AB1293" s="1">
        <v>3803045.25</v>
      </c>
      <c r="AC1293" s="1">
        <v>-560</v>
      </c>
      <c r="AD1293" s="1">
        <v>351782</v>
      </c>
      <c r="AE1293" s="1">
        <v>-0.2</v>
      </c>
      <c r="AF1293" s="1">
        <v>28.67</v>
      </c>
      <c r="AG1293" s="1">
        <v>-0.160552</v>
      </c>
      <c r="AH1293" s="1">
        <v>0</v>
      </c>
      <c r="AI1293" s="1" t="s">
        <v>3049</v>
      </c>
      <c r="AJ1293" s="1" t="s">
        <v>3519</v>
      </c>
    </row>
    <row r="1294" spans="1:36" x14ac:dyDescent="0.25">
      <c r="A1294" s="2" t="s">
        <v>1288</v>
      </c>
      <c r="B1294" s="3" t="s">
        <v>6092</v>
      </c>
      <c r="C1294" s="3">
        <v>2.12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82.18</v>
      </c>
      <c r="H1294" s="1">
        <f>MATCH(持股比率!A1294,董監!A:A,0)</f>
        <v>1294</v>
      </c>
      <c r="I1294" s="3">
        <v>741467.31</v>
      </c>
      <c r="J1294" s="3">
        <v>39</v>
      </c>
      <c r="K1294" s="28">
        <f t="shared" si="81"/>
        <v>60934</v>
      </c>
      <c r="L1294" s="27">
        <f t="shared" si="82"/>
        <v>0.1</v>
      </c>
      <c r="M1294" s="3">
        <v>30.42</v>
      </c>
      <c r="N1294" s="29">
        <f t="shared" si="83"/>
        <v>1.1863800000000001E-2</v>
      </c>
      <c r="O1294" s="3">
        <v>-3.36</v>
      </c>
      <c r="P1294" s="3" t="str">
        <f ca="1">IF(COUNTIF(股期對照!A:A,持股比率!B1294)=2,B1294&amp;"-m",IF(COUNTIF(股期對照!A:A,持股比率!B1294)=1,B1294&amp;"-F",B1294))</f>
        <v>亞通</v>
      </c>
      <c r="Q1294" s="3" t="s">
        <v>6741</v>
      </c>
      <c r="T1294" s="1" t="s">
        <v>1288</v>
      </c>
      <c r="U1294" s="1" t="s">
        <v>3050</v>
      </c>
      <c r="V1294" s="1">
        <v>2.12</v>
      </c>
      <c r="W1294" s="1">
        <v>0</v>
      </c>
      <c r="X1294" s="1">
        <v>0.2</v>
      </c>
      <c r="Y1294" s="1">
        <v>15.5</v>
      </c>
      <c r="Z1294" s="1">
        <v>82.18</v>
      </c>
      <c r="AA1294" s="1">
        <v>1294</v>
      </c>
      <c r="AB1294" s="1">
        <v>741467.31</v>
      </c>
      <c r="AC1294" s="1">
        <v>39</v>
      </c>
      <c r="AD1294" s="1">
        <v>60934</v>
      </c>
      <c r="AE1294" s="1">
        <v>0.1</v>
      </c>
      <c r="AF1294" s="1">
        <v>30.42</v>
      </c>
      <c r="AG1294" s="1">
        <v>1.1863800000000001E-2</v>
      </c>
      <c r="AH1294" s="1">
        <v>-3.36</v>
      </c>
      <c r="AI1294" s="1" t="s">
        <v>3050</v>
      </c>
      <c r="AJ1294" s="1" t="s">
        <v>3516</v>
      </c>
    </row>
    <row r="1295" spans="1:36" x14ac:dyDescent="0.25">
      <c r="A1295" s="2" t="s">
        <v>1289</v>
      </c>
      <c r="B1295" s="3" t="s">
        <v>6093</v>
      </c>
      <c r="C1295" s="3">
        <v>13.79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66.009999999999991</v>
      </c>
      <c r="H1295" s="1">
        <f>MATCH(持股比率!A1295,董監!A:A,0)</f>
        <v>1295</v>
      </c>
      <c r="I1295" s="3">
        <v>1754935.73</v>
      </c>
      <c r="J1295" s="3">
        <v>-7255</v>
      </c>
      <c r="K1295" s="28">
        <f t="shared" si="81"/>
        <v>115843</v>
      </c>
      <c r="L1295" s="27">
        <f t="shared" si="82"/>
        <v>-6.3</v>
      </c>
      <c r="M1295" s="3">
        <v>64.7</v>
      </c>
      <c r="N1295" s="29">
        <f t="shared" si="83"/>
        <v>-4.6939849999999996</v>
      </c>
      <c r="O1295" s="3">
        <v>3.38</v>
      </c>
      <c r="P1295" s="3" t="str">
        <f ca="1">IF(COUNTIF(股期對照!A:A,持股比率!B1295)=2,B1295&amp;"-m",IF(COUNTIF(股期對照!A:A,持股比率!B1295)=1,B1295&amp;"-F",B1295))</f>
        <v>橘子</v>
      </c>
      <c r="Q1295" s="3" t="s">
        <v>4781</v>
      </c>
      <c r="T1295" s="1" t="s">
        <v>1289</v>
      </c>
      <c r="U1295" s="1" t="s">
        <v>3051</v>
      </c>
      <c r="V1295" s="1">
        <v>13.79</v>
      </c>
      <c r="W1295" s="1">
        <v>0.03</v>
      </c>
      <c r="X1295" s="1">
        <v>0</v>
      </c>
      <c r="Y1295" s="1">
        <v>20.170000000000002</v>
      </c>
      <c r="Z1295" s="1">
        <v>66.009999999999991</v>
      </c>
      <c r="AA1295" s="1">
        <v>1295</v>
      </c>
      <c r="AB1295" s="1">
        <v>1754935.73</v>
      </c>
      <c r="AC1295" s="1">
        <v>-7255</v>
      </c>
      <c r="AD1295" s="1">
        <v>115843</v>
      </c>
      <c r="AE1295" s="1">
        <v>-6.3</v>
      </c>
      <c r="AF1295" s="1">
        <v>64.7</v>
      </c>
      <c r="AG1295" s="1">
        <v>-4.6939849999999996</v>
      </c>
      <c r="AH1295" s="1">
        <v>3.38</v>
      </c>
      <c r="AI1295" s="1" t="s">
        <v>3051</v>
      </c>
      <c r="AJ1295" s="1" t="s">
        <v>3580</v>
      </c>
    </row>
    <row r="1296" spans="1:36" x14ac:dyDescent="0.25">
      <c r="A1296" s="2" t="s">
        <v>1290</v>
      </c>
      <c r="B1296" s="3" t="s">
        <v>6094</v>
      </c>
      <c r="C1296" s="3">
        <v>12.11</v>
      </c>
      <c r="D1296" s="3">
        <v>3.13</v>
      </c>
      <c r="E1296" s="3">
        <v>1</v>
      </c>
      <c r="F1296" s="1">
        <f>IF(INDEX(董監!D:D,H1296)=0,INDEX(董監!C:C,H1296),INDEX(董監!D:D,H1296))</f>
        <v>4.12</v>
      </c>
      <c r="G1296" s="1">
        <f t="shared" si="80"/>
        <v>79.64</v>
      </c>
      <c r="H1296" s="1">
        <f>MATCH(持股比率!A1296,董監!A:A,0)</f>
        <v>1296</v>
      </c>
      <c r="I1296" s="3">
        <v>5108984.3600000003</v>
      </c>
      <c r="J1296" s="3">
        <v>-2232</v>
      </c>
      <c r="K1296" s="28">
        <f t="shared" si="81"/>
        <v>406880</v>
      </c>
      <c r="L1296" s="27">
        <f t="shared" si="82"/>
        <v>-0.5</v>
      </c>
      <c r="M1296" s="3">
        <v>46.12</v>
      </c>
      <c r="N1296" s="29">
        <f t="shared" si="83"/>
        <v>-1.0293984</v>
      </c>
      <c r="O1296" s="3">
        <v>5.61</v>
      </c>
      <c r="P1296" s="3" t="str">
        <f ca="1">IF(COUNTIF(股期對照!A:A,持股比率!B1296)=2,B1296&amp;"-m",IF(COUNTIF(股期對照!A:A,持股比率!B1296)=1,B1296&amp;"-F",B1296))</f>
        <v>合晶-F</v>
      </c>
      <c r="Q1296" s="3" t="s">
        <v>6791</v>
      </c>
      <c r="T1296" s="1" t="s">
        <v>1290</v>
      </c>
      <c r="U1296" s="1" t="s">
        <v>3052</v>
      </c>
      <c r="V1296" s="1">
        <v>12.11</v>
      </c>
      <c r="W1296" s="1">
        <v>3.13</v>
      </c>
      <c r="X1296" s="1">
        <v>1</v>
      </c>
      <c r="Y1296" s="1">
        <v>4.12</v>
      </c>
      <c r="Z1296" s="1">
        <v>79.64</v>
      </c>
      <c r="AA1296" s="1">
        <v>1296</v>
      </c>
      <c r="AB1296" s="1">
        <v>5108984.3600000003</v>
      </c>
      <c r="AC1296" s="1">
        <v>-2232</v>
      </c>
      <c r="AD1296" s="1">
        <v>406880</v>
      </c>
      <c r="AE1296" s="1">
        <v>-0.5</v>
      </c>
      <c r="AF1296" s="1">
        <v>46.12</v>
      </c>
      <c r="AG1296" s="1">
        <v>-1.0293984</v>
      </c>
      <c r="AH1296" s="1">
        <v>5.61</v>
      </c>
      <c r="AI1296" s="1" t="s">
        <v>4467</v>
      </c>
      <c r="AJ1296" s="1" t="s">
        <v>3552</v>
      </c>
    </row>
    <row r="1297" spans="1:36" x14ac:dyDescent="0.25">
      <c r="A1297" s="2" t="s">
        <v>1291</v>
      </c>
      <c r="B1297" s="3" t="s">
        <v>6095</v>
      </c>
      <c r="C1297" s="3">
        <v>1.08</v>
      </c>
      <c r="D1297" s="3">
        <v>0.02</v>
      </c>
      <c r="E1297" s="3">
        <v>0.01</v>
      </c>
      <c r="F1297" s="1">
        <f>IF(INDEX(董監!D:D,H1297)=0,INDEX(董監!C:C,H1297),INDEX(董監!D:D,H1297))</f>
        <v>47.19</v>
      </c>
      <c r="G1297" s="1">
        <f t="shared" si="80"/>
        <v>51.7</v>
      </c>
      <c r="H1297" s="1">
        <f>MATCH(持股比率!A1297,董監!A:A,0)</f>
        <v>1297</v>
      </c>
      <c r="I1297" s="3">
        <v>1500000</v>
      </c>
      <c r="J1297" s="3">
        <v>10</v>
      </c>
      <c r="K1297" s="28">
        <f t="shared" si="81"/>
        <v>77550</v>
      </c>
      <c r="L1297" s="27">
        <f t="shared" si="82"/>
        <v>0</v>
      </c>
      <c r="M1297" s="3">
        <v>48.76</v>
      </c>
      <c r="N1297" s="29">
        <f t="shared" si="83"/>
        <v>4.8759999999999993E-3</v>
      </c>
      <c r="O1297" s="3">
        <v>-0.2</v>
      </c>
      <c r="P1297" s="3" t="str">
        <f ca="1">IF(COUNTIF(股期對照!A:A,持股比率!B1297)=2,B1297&amp;"-m",IF(COUNTIF(股期對照!A:A,持股比率!B1297)=1,B1297&amp;"-F",B1297))</f>
        <v>關貿</v>
      </c>
      <c r="Q1297" s="3" t="s">
        <v>6792</v>
      </c>
      <c r="T1297" s="1" t="s">
        <v>1291</v>
      </c>
      <c r="U1297" s="1" t="s">
        <v>3053</v>
      </c>
      <c r="V1297" s="1">
        <v>1.08</v>
      </c>
      <c r="W1297" s="1">
        <v>0.02</v>
      </c>
      <c r="X1297" s="1">
        <v>0.01</v>
      </c>
      <c r="Y1297" s="1">
        <v>47.19</v>
      </c>
      <c r="Z1297" s="1">
        <v>51.7</v>
      </c>
      <c r="AA1297" s="1">
        <v>1297</v>
      </c>
      <c r="AB1297" s="1">
        <v>1500000</v>
      </c>
      <c r="AC1297" s="1">
        <v>10</v>
      </c>
      <c r="AD1297" s="1">
        <v>77550</v>
      </c>
      <c r="AE1297" s="1">
        <v>0</v>
      </c>
      <c r="AF1297" s="1">
        <v>48.76</v>
      </c>
      <c r="AG1297" s="1">
        <v>4.8759999999999993E-3</v>
      </c>
      <c r="AH1297" s="1">
        <v>-0.2</v>
      </c>
      <c r="AI1297" s="1" t="s">
        <v>3053</v>
      </c>
      <c r="AJ1297" s="1" t="s">
        <v>3581</v>
      </c>
    </row>
    <row r="1298" spans="1:36" x14ac:dyDescent="0.25">
      <c r="A1298" s="2" t="s">
        <v>1292</v>
      </c>
      <c r="B1298" s="3" t="s">
        <v>6096</v>
      </c>
      <c r="C1298" s="3">
        <v>2.79</v>
      </c>
      <c r="D1298" s="3">
        <v>0.04</v>
      </c>
      <c r="E1298" s="3">
        <v>0.01</v>
      </c>
      <c r="F1298" s="1">
        <f>IF(INDEX(董監!D:D,H1298)=0,INDEX(董監!C:C,H1298),INDEX(董監!D:D,H1298))</f>
        <v>11.67</v>
      </c>
      <c r="G1298" s="1">
        <f t="shared" si="80"/>
        <v>85.49</v>
      </c>
      <c r="H1298" s="1">
        <f>MATCH(持股比率!A1298,董監!A:A,0)</f>
        <v>1298</v>
      </c>
      <c r="I1298" s="3">
        <v>1582306.57</v>
      </c>
      <c r="J1298" s="3">
        <v>-13</v>
      </c>
      <c r="K1298" s="28">
        <f t="shared" si="81"/>
        <v>135271</v>
      </c>
      <c r="L1298" s="27">
        <f t="shared" si="82"/>
        <v>0</v>
      </c>
      <c r="M1298" s="3">
        <v>44.33</v>
      </c>
      <c r="N1298" s="29">
        <f t="shared" si="83"/>
        <v>-5.7628999999999996E-3</v>
      </c>
      <c r="O1298" s="3">
        <v>2.15</v>
      </c>
      <c r="P1298" s="3" t="str">
        <f ca="1">IF(COUNTIF(股期對照!A:A,持股比率!B1298)=2,B1298&amp;"-m",IF(COUNTIF(股期對照!A:A,持股比率!B1298)=1,B1298&amp;"-F",B1298))</f>
        <v>大豐電</v>
      </c>
      <c r="Q1298" s="3" t="s">
        <v>6793</v>
      </c>
      <c r="T1298" s="1" t="s">
        <v>1292</v>
      </c>
      <c r="U1298" s="1" t="s">
        <v>3054</v>
      </c>
      <c r="V1298" s="1">
        <v>2.79</v>
      </c>
      <c r="W1298" s="1">
        <v>0.04</v>
      </c>
      <c r="X1298" s="1">
        <v>0.01</v>
      </c>
      <c r="Y1298" s="1">
        <v>11.67</v>
      </c>
      <c r="Z1298" s="1">
        <v>85.49</v>
      </c>
      <c r="AA1298" s="1">
        <v>1298</v>
      </c>
      <c r="AB1298" s="1">
        <v>1582306.57</v>
      </c>
      <c r="AC1298" s="1">
        <v>-13</v>
      </c>
      <c r="AD1298" s="1">
        <v>135271</v>
      </c>
      <c r="AE1298" s="1">
        <v>0</v>
      </c>
      <c r="AF1298" s="1">
        <v>44.33</v>
      </c>
      <c r="AG1298" s="1">
        <v>-5.7628999999999996E-3</v>
      </c>
      <c r="AH1298" s="1">
        <v>2.15</v>
      </c>
      <c r="AI1298" s="1" t="s">
        <v>3054</v>
      </c>
      <c r="AJ1298" s="1" t="s">
        <v>3546</v>
      </c>
    </row>
    <row r="1299" spans="1:36" x14ac:dyDescent="0.25">
      <c r="A1299" s="2" t="s">
        <v>1293</v>
      </c>
      <c r="B1299" s="3" t="s">
        <v>6097</v>
      </c>
      <c r="C1299" s="3">
        <v>1.1399999999999999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78.430000000000007</v>
      </c>
      <c r="H1299" s="1">
        <f>MATCH(持股比率!A1299,董監!A:A,0)</f>
        <v>1299</v>
      </c>
      <c r="I1299" s="3">
        <v>1498675.31</v>
      </c>
      <c r="J1299" s="3">
        <v>12</v>
      </c>
      <c r="K1299" s="28">
        <f t="shared" si="81"/>
        <v>117541</v>
      </c>
      <c r="L1299" s="27">
        <f t="shared" si="82"/>
        <v>0</v>
      </c>
      <c r="M1299" s="3">
        <v>12.52</v>
      </c>
      <c r="N1299" s="29">
        <f t="shared" si="83"/>
        <v>1.5024000000000001E-3</v>
      </c>
      <c r="O1299" s="3">
        <v>-4.87</v>
      </c>
      <c r="P1299" s="3" t="str">
        <f ca="1">IF(COUNTIF(股期對照!A:A,持股比率!B1299)=2,B1299&amp;"-m",IF(COUNTIF(股期對照!A:A,持股比率!B1299)=1,B1299&amp;"-F",B1299))</f>
        <v>幃翔</v>
      </c>
      <c r="Q1299" s="3" t="s">
        <v>6794</v>
      </c>
      <c r="T1299" s="1" t="s">
        <v>1293</v>
      </c>
      <c r="U1299" s="1" t="s">
        <v>3055</v>
      </c>
      <c r="V1299" s="1">
        <v>1.1399999999999999</v>
      </c>
      <c r="W1299" s="1">
        <v>0.11</v>
      </c>
      <c r="X1299" s="1">
        <v>0</v>
      </c>
      <c r="Y1299" s="1">
        <v>20.32</v>
      </c>
      <c r="Z1299" s="1">
        <v>78.430000000000007</v>
      </c>
      <c r="AA1299" s="1">
        <v>1299</v>
      </c>
      <c r="AB1299" s="1">
        <v>1498675.31</v>
      </c>
      <c r="AC1299" s="1">
        <v>12</v>
      </c>
      <c r="AD1299" s="1">
        <v>117541</v>
      </c>
      <c r="AE1299" s="1">
        <v>0</v>
      </c>
      <c r="AF1299" s="1">
        <v>12.52</v>
      </c>
      <c r="AG1299" s="1">
        <v>1.5024000000000001E-3</v>
      </c>
      <c r="AH1299" s="1">
        <v>-4.87</v>
      </c>
      <c r="AI1299" s="1" t="s">
        <v>3055</v>
      </c>
      <c r="AJ1299" s="1" t="s">
        <v>3529</v>
      </c>
    </row>
    <row r="1300" spans="1:36" x14ac:dyDescent="0.25">
      <c r="A1300" s="2" t="s">
        <v>1294</v>
      </c>
      <c r="B1300" s="3" t="s">
        <v>6098</v>
      </c>
      <c r="C1300" s="3">
        <v>0.45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72.95</v>
      </c>
      <c r="H1300" s="1">
        <f>MATCH(持股比率!A1300,董監!A:A,0)</f>
        <v>1300</v>
      </c>
      <c r="I1300" s="3">
        <v>1300344.08</v>
      </c>
      <c r="J1300" s="3">
        <v>-82</v>
      </c>
      <c r="K1300" s="28">
        <f t="shared" si="81"/>
        <v>94860</v>
      </c>
      <c r="L1300" s="27">
        <f t="shared" si="82"/>
        <v>-0.1</v>
      </c>
      <c r="M1300" s="3">
        <v>26.99</v>
      </c>
      <c r="N1300" s="29">
        <f t="shared" si="83"/>
        <v>-2.21318E-2</v>
      </c>
      <c r="O1300" s="3">
        <v>-1.58</v>
      </c>
      <c r="P1300" s="3" t="str">
        <f ca="1">IF(COUNTIF(股期對照!A:A,持股比率!B1300)=2,B1300&amp;"-m",IF(COUNTIF(股期對照!A:A,持股比率!B1300)=1,B1300&amp;"-F",B1300))</f>
        <v>新潤</v>
      </c>
      <c r="Q1300" s="3" t="s">
        <v>4774</v>
      </c>
      <c r="T1300" s="1" t="s">
        <v>1294</v>
      </c>
      <c r="U1300" s="1" t="s">
        <v>3056</v>
      </c>
      <c r="V1300" s="1">
        <v>0.45</v>
      </c>
      <c r="W1300" s="1">
        <v>0</v>
      </c>
      <c r="X1300" s="1">
        <v>0</v>
      </c>
      <c r="Y1300" s="1">
        <v>26.6</v>
      </c>
      <c r="Z1300" s="1">
        <v>72.95</v>
      </c>
      <c r="AA1300" s="1">
        <v>1300</v>
      </c>
      <c r="AB1300" s="1">
        <v>1300344.08</v>
      </c>
      <c r="AC1300" s="1">
        <v>-82</v>
      </c>
      <c r="AD1300" s="1">
        <v>94860</v>
      </c>
      <c r="AE1300" s="1">
        <v>-0.1</v>
      </c>
      <c r="AF1300" s="1">
        <v>26.99</v>
      </c>
      <c r="AG1300" s="1">
        <v>-2.21318E-2</v>
      </c>
      <c r="AH1300" s="1">
        <v>-1.58</v>
      </c>
      <c r="AI1300" s="1" t="s">
        <v>3056</v>
      </c>
      <c r="AJ1300" s="1" t="s">
        <v>3519</v>
      </c>
    </row>
    <row r="1301" spans="1:36" x14ac:dyDescent="0.25">
      <c r="A1301" s="2" t="s">
        <v>1295</v>
      </c>
      <c r="B1301" s="3" t="s">
        <v>4839</v>
      </c>
      <c r="C1301" s="3">
        <v>6.08</v>
      </c>
      <c r="D1301" s="3">
        <v>12.07</v>
      </c>
      <c r="E1301" s="3">
        <v>3.99</v>
      </c>
      <c r="F1301" s="1">
        <f>IF(INDEX(董監!D:D,H1301)=0,INDEX(董監!C:C,H1301),INDEX(董監!D:D,H1301))</f>
        <v>17.22</v>
      </c>
      <c r="G1301" s="1">
        <f t="shared" si="80"/>
        <v>60.64</v>
      </c>
      <c r="H1301" s="1">
        <f>MATCH(持股比率!A1301,董監!A:A,0)</f>
        <v>1301</v>
      </c>
      <c r="I1301" s="3">
        <v>833239.02</v>
      </c>
      <c r="J1301" s="3">
        <v>802</v>
      </c>
      <c r="K1301" s="28">
        <f t="shared" si="81"/>
        <v>50528</v>
      </c>
      <c r="L1301" s="27">
        <f t="shared" si="82"/>
        <v>1.6</v>
      </c>
      <c r="M1301" s="3">
        <v>122.85</v>
      </c>
      <c r="N1301" s="29">
        <f t="shared" si="83"/>
        <v>0.98525699999999994</v>
      </c>
      <c r="O1301" s="3">
        <v>3.59</v>
      </c>
      <c r="P1301" s="3" t="str">
        <f ca="1">IF(COUNTIF(股期對照!A:A,持股比率!B1301)=2,B1301&amp;"-m",IF(COUNTIF(股期對照!A:A,持股比率!B1301)=1,B1301&amp;"-F",B1301))</f>
        <v>萬潤</v>
      </c>
      <c r="Q1301" s="3" t="s">
        <v>6795</v>
      </c>
      <c r="T1301" s="1" t="s">
        <v>1295</v>
      </c>
      <c r="U1301" s="1" t="s">
        <v>3057</v>
      </c>
      <c r="V1301" s="1">
        <v>6.08</v>
      </c>
      <c r="W1301" s="1">
        <v>12.07</v>
      </c>
      <c r="X1301" s="1">
        <v>3.99</v>
      </c>
      <c r="Y1301" s="1">
        <v>17.22</v>
      </c>
      <c r="Z1301" s="1">
        <v>60.64</v>
      </c>
      <c r="AA1301" s="1">
        <v>1301</v>
      </c>
      <c r="AB1301" s="1">
        <v>833239.02</v>
      </c>
      <c r="AC1301" s="1">
        <v>802</v>
      </c>
      <c r="AD1301" s="1">
        <v>50528</v>
      </c>
      <c r="AE1301" s="1">
        <v>1.6</v>
      </c>
      <c r="AF1301" s="1">
        <v>122.85</v>
      </c>
      <c r="AG1301" s="1">
        <v>0.98525699999999994</v>
      </c>
      <c r="AH1301" s="1">
        <v>3.59</v>
      </c>
      <c r="AI1301" s="1" t="s">
        <v>3057</v>
      </c>
      <c r="AJ1301" s="1" t="s">
        <v>3553</v>
      </c>
    </row>
    <row r="1302" spans="1:36" x14ac:dyDescent="0.25">
      <c r="A1302" s="2" t="s">
        <v>1296</v>
      </c>
      <c r="B1302" s="3" t="s">
        <v>6099</v>
      </c>
      <c r="C1302" s="3">
        <v>7.18</v>
      </c>
      <c r="D1302" s="3">
        <v>0.16</v>
      </c>
      <c r="E1302" s="3">
        <v>0.66</v>
      </c>
      <c r="F1302" s="1">
        <f>IF(INDEX(董監!D:D,H1302)=0,INDEX(董監!C:C,H1302),INDEX(董監!D:D,H1302))</f>
        <v>30.2</v>
      </c>
      <c r="G1302" s="1">
        <f t="shared" si="80"/>
        <v>61.8</v>
      </c>
      <c r="H1302" s="1">
        <f>MATCH(持股比率!A1302,董監!A:A,0)</f>
        <v>1302</v>
      </c>
      <c r="I1302" s="3">
        <v>2783589.1</v>
      </c>
      <c r="J1302" s="3">
        <v>1228</v>
      </c>
      <c r="K1302" s="28">
        <f t="shared" si="81"/>
        <v>172026</v>
      </c>
      <c r="L1302" s="27">
        <f t="shared" si="82"/>
        <v>0.7</v>
      </c>
      <c r="M1302" s="3">
        <v>39.15</v>
      </c>
      <c r="N1302" s="29">
        <f t="shared" si="83"/>
        <v>0.48076199999999997</v>
      </c>
      <c r="O1302" s="3">
        <v>-1.69</v>
      </c>
      <c r="P1302" s="3" t="str">
        <f ca="1">IF(COUNTIF(股期對照!A:A,持股比率!B1302)=2,B1302&amp;"-m",IF(COUNTIF(股期對照!A:A,持股比率!B1302)=1,B1302&amp;"-F",B1302))</f>
        <v>廣明</v>
      </c>
      <c r="Q1302" s="3" t="s">
        <v>6796</v>
      </c>
      <c r="T1302" s="1" t="s">
        <v>1296</v>
      </c>
      <c r="U1302" s="1" t="s">
        <v>3058</v>
      </c>
      <c r="V1302" s="1">
        <v>7.18</v>
      </c>
      <c r="W1302" s="1">
        <v>0.16</v>
      </c>
      <c r="X1302" s="1">
        <v>0.66</v>
      </c>
      <c r="Y1302" s="1">
        <v>30.2</v>
      </c>
      <c r="Z1302" s="1">
        <v>61.8</v>
      </c>
      <c r="AA1302" s="1">
        <v>1302</v>
      </c>
      <c r="AB1302" s="1">
        <v>2783589.1</v>
      </c>
      <c r="AC1302" s="1">
        <v>1228</v>
      </c>
      <c r="AD1302" s="1">
        <v>172026</v>
      </c>
      <c r="AE1302" s="1">
        <v>0.7</v>
      </c>
      <c r="AF1302" s="1">
        <v>39.15</v>
      </c>
      <c r="AG1302" s="1">
        <v>0.48076199999999997</v>
      </c>
      <c r="AH1302" s="1">
        <v>-1.69</v>
      </c>
      <c r="AI1302" s="1" t="s">
        <v>3058</v>
      </c>
      <c r="AJ1302" s="1" t="s">
        <v>3558</v>
      </c>
    </row>
    <row r="1303" spans="1:36" x14ac:dyDescent="0.25">
      <c r="A1303" s="2" t="s">
        <v>1297</v>
      </c>
      <c r="B1303" s="3" t="s">
        <v>6100</v>
      </c>
      <c r="C1303" s="3">
        <v>6.87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80"/>
        <v>83.08</v>
      </c>
      <c r="H1303" s="1">
        <f>MATCH(持股比率!A1303,董監!A:A,0)</f>
        <v>1303</v>
      </c>
      <c r="I1303" s="3">
        <v>1791260.39</v>
      </c>
      <c r="J1303" s="3">
        <v>-1080</v>
      </c>
      <c r="K1303" s="28">
        <f t="shared" si="81"/>
        <v>148818</v>
      </c>
      <c r="L1303" s="27">
        <f t="shared" si="82"/>
        <v>-0.7</v>
      </c>
      <c r="M1303" s="3">
        <v>39.42</v>
      </c>
      <c r="N1303" s="29">
        <f t="shared" si="83"/>
        <v>-0.425736</v>
      </c>
      <c r="O1303" s="3">
        <v>-2.81</v>
      </c>
      <c r="P1303" s="3" t="str">
        <f ca="1">IF(COUNTIF(股期對照!A:A,持股比率!B1303)=2,B1303&amp;"-m",IF(COUNTIF(股期對照!A:A,持股比率!B1303)=1,B1303&amp;"-F",B1303))</f>
        <v>豐藝</v>
      </c>
      <c r="Q1303" s="3" t="s">
        <v>4779</v>
      </c>
      <c r="T1303" s="1" t="s">
        <v>1297</v>
      </c>
      <c r="U1303" s="1" t="s">
        <v>3059</v>
      </c>
      <c r="V1303" s="1">
        <v>6.87</v>
      </c>
      <c r="W1303" s="1">
        <v>0</v>
      </c>
      <c r="X1303" s="1">
        <v>0</v>
      </c>
      <c r="Y1303" s="1">
        <v>10.050000000000001</v>
      </c>
      <c r="Z1303" s="1">
        <v>83.08</v>
      </c>
      <c r="AA1303" s="1">
        <v>1303</v>
      </c>
      <c r="AB1303" s="1">
        <v>1791260.39</v>
      </c>
      <c r="AC1303" s="1">
        <v>-1080</v>
      </c>
      <c r="AD1303" s="1">
        <v>148818</v>
      </c>
      <c r="AE1303" s="1">
        <v>-0.7</v>
      </c>
      <c r="AF1303" s="1">
        <v>39.42</v>
      </c>
      <c r="AG1303" s="1">
        <v>-0.425736</v>
      </c>
      <c r="AH1303" s="1">
        <v>-2.81</v>
      </c>
      <c r="AI1303" s="1" t="s">
        <v>3059</v>
      </c>
      <c r="AJ1303" s="1" t="s">
        <v>3528</v>
      </c>
    </row>
    <row r="1304" spans="1:36" x14ac:dyDescent="0.25">
      <c r="A1304" s="2" t="s">
        <v>1298</v>
      </c>
      <c r="B1304" s="3" t="s">
        <v>6101</v>
      </c>
      <c r="C1304" s="3">
        <v>4.87</v>
      </c>
      <c r="D1304" s="3">
        <v>0</v>
      </c>
      <c r="E1304" s="3">
        <v>0.18</v>
      </c>
      <c r="F1304" s="1">
        <f>IF(INDEX(董監!D:D,H1304)=0,INDEX(董監!C:C,H1304),INDEX(董監!D:D,H1304))</f>
        <v>10.220000000000001</v>
      </c>
      <c r="G1304" s="1">
        <f t="shared" si="80"/>
        <v>84.73</v>
      </c>
      <c r="H1304" s="1">
        <f>MATCH(持股比率!A1304,董監!A:A,0)</f>
        <v>1304</v>
      </c>
      <c r="I1304" s="3">
        <v>1403685.37</v>
      </c>
      <c r="J1304" s="3">
        <v>1562</v>
      </c>
      <c r="K1304" s="28">
        <f t="shared" si="81"/>
        <v>118934</v>
      </c>
      <c r="L1304" s="27">
        <f t="shared" si="82"/>
        <v>1.3</v>
      </c>
      <c r="M1304" s="3">
        <v>21.42</v>
      </c>
      <c r="N1304" s="29">
        <f t="shared" si="83"/>
        <v>0.3345804</v>
      </c>
      <c r="O1304" s="3">
        <v>-1.22</v>
      </c>
      <c r="P1304" s="3" t="str">
        <f ca="1">IF(COUNTIF(股期對照!A:A,持股比率!B1304)=2,B1304&amp;"-m",IF(COUNTIF(股期對照!A:A,持股比率!B1304)=1,B1304&amp;"-F",B1304))</f>
        <v>萬泰科</v>
      </c>
      <c r="Q1304" s="3" t="s">
        <v>6794</v>
      </c>
      <c r="T1304" s="1" t="s">
        <v>1298</v>
      </c>
      <c r="U1304" s="1" t="s">
        <v>3060</v>
      </c>
      <c r="V1304" s="1">
        <v>4.87</v>
      </c>
      <c r="W1304" s="1">
        <v>0</v>
      </c>
      <c r="X1304" s="1">
        <v>0.18</v>
      </c>
      <c r="Y1304" s="1">
        <v>10.220000000000001</v>
      </c>
      <c r="Z1304" s="1">
        <v>84.73</v>
      </c>
      <c r="AA1304" s="1">
        <v>1304</v>
      </c>
      <c r="AB1304" s="1">
        <v>1403685.37</v>
      </c>
      <c r="AC1304" s="1">
        <v>1562</v>
      </c>
      <c r="AD1304" s="1">
        <v>118934</v>
      </c>
      <c r="AE1304" s="1">
        <v>1.3</v>
      </c>
      <c r="AF1304" s="1">
        <v>21.42</v>
      </c>
      <c r="AG1304" s="1">
        <v>0.3345804</v>
      </c>
      <c r="AH1304" s="1">
        <v>-1.22</v>
      </c>
      <c r="AI1304" s="1" t="s">
        <v>3060</v>
      </c>
      <c r="AJ1304" s="1" t="s">
        <v>3529</v>
      </c>
    </row>
    <row r="1305" spans="1:36" x14ac:dyDescent="0.25">
      <c r="A1305" s="2" t="s">
        <v>1299</v>
      </c>
      <c r="B1305" s="3" t="s">
        <v>6102</v>
      </c>
      <c r="C1305" s="3">
        <v>8.7200000000000006</v>
      </c>
      <c r="D1305" s="3">
        <v>0.03</v>
      </c>
      <c r="E1305" s="3">
        <v>0.09</v>
      </c>
      <c r="F1305" s="1">
        <f>IF(INDEX(董監!D:D,H1305)=0,INDEX(董監!C:C,H1305),INDEX(董監!D:D,H1305))</f>
        <v>41.33</v>
      </c>
      <c r="G1305" s="1">
        <f t="shared" si="80"/>
        <v>49.83</v>
      </c>
      <c r="H1305" s="1">
        <f>MATCH(持股比率!A1305,董監!A:A,0)</f>
        <v>1305</v>
      </c>
      <c r="I1305" s="3">
        <v>5155469.03</v>
      </c>
      <c r="J1305" s="3">
        <v>-4283</v>
      </c>
      <c r="K1305" s="28">
        <f t="shared" si="81"/>
        <v>256897</v>
      </c>
      <c r="L1305" s="27">
        <f t="shared" si="82"/>
        <v>-1.7</v>
      </c>
      <c r="M1305" s="3">
        <v>29.4</v>
      </c>
      <c r="N1305" s="29">
        <f t="shared" si="83"/>
        <v>-1.2592019999999999</v>
      </c>
      <c r="O1305" s="3">
        <v>4.6500000000000004</v>
      </c>
      <c r="P1305" s="3" t="str">
        <f ca="1">IF(COUNTIF(股期對照!A:A,持股比率!B1305)=2,B1305&amp;"-m",IF(COUNTIF(股期對照!A:A,持股比率!B1305)=1,B1305&amp;"-F",B1305))</f>
        <v>精成科</v>
      </c>
      <c r="Q1305" s="3" t="s">
        <v>6767</v>
      </c>
      <c r="T1305" s="1" t="s">
        <v>1299</v>
      </c>
      <c r="U1305" s="1" t="s">
        <v>3061</v>
      </c>
      <c r="V1305" s="1">
        <v>8.7200000000000006</v>
      </c>
      <c r="W1305" s="1">
        <v>0.03</v>
      </c>
      <c r="X1305" s="1">
        <v>0.09</v>
      </c>
      <c r="Y1305" s="1">
        <v>41.33</v>
      </c>
      <c r="Z1305" s="1">
        <v>49.83</v>
      </c>
      <c r="AA1305" s="1">
        <v>1305</v>
      </c>
      <c r="AB1305" s="1">
        <v>5155469.03</v>
      </c>
      <c r="AC1305" s="1">
        <v>-4283</v>
      </c>
      <c r="AD1305" s="1">
        <v>256897</v>
      </c>
      <c r="AE1305" s="1">
        <v>-1.7</v>
      </c>
      <c r="AF1305" s="1">
        <v>29.4</v>
      </c>
      <c r="AG1305" s="1">
        <v>-1.2592019999999999</v>
      </c>
      <c r="AH1305" s="1">
        <v>4.6500000000000004</v>
      </c>
      <c r="AI1305" s="1" t="s">
        <v>3061</v>
      </c>
      <c r="AJ1305" s="1" t="s">
        <v>3545</v>
      </c>
    </row>
    <row r="1306" spans="1:36" x14ac:dyDescent="0.25">
      <c r="A1306" s="2" t="s">
        <v>1300</v>
      </c>
      <c r="B1306" s="3" t="s">
        <v>6103</v>
      </c>
      <c r="C1306" s="3">
        <v>25.6</v>
      </c>
      <c r="D1306" s="3">
        <v>0</v>
      </c>
      <c r="E1306" s="3">
        <v>0.23</v>
      </c>
      <c r="F1306" s="1">
        <f>IF(INDEX(董監!D:D,H1306)=0,INDEX(董監!C:C,H1306),INDEX(董監!D:D,H1306))</f>
        <v>9.1199999999999992</v>
      </c>
      <c r="G1306" s="1">
        <f t="shared" si="80"/>
        <v>65.05</v>
      </c>
      <c r="H1306" s="1">
        <f>MATCH(持股比率!A1306,董監!A:A,0)</f>
        <v>1306</v>
      </c>
      <c r="I1306" s="3">
        <v>1068397.45</v>
      </c>
      <c r="J1306" s="3">
        <v>-57</v>
      </c>
      <c r="K1306" s="28">
        <f t="shared" si="81"/>
        <v>69499</v>
      </c>
      <c r="L1306" s="27">
        <f t="shared" si="82"/>
        <v>-0.1</v>
      </c>
      <c r="M1306" s="3">
        <v>68.94</v>
      </c>
      <c r="N1306" s="29">
        <f t="shared" si="83"/>
        <v>-3.9295799999999999E-2</v>
      </c>
      <c r="O1306" s="3">
        <v>4.08</v>
      </c>
      <c r="P1306" s="3" t="str">
        <f ca="1">IF(COUNTIF(股期對照!A:A,持股比率!B1306)=2,B1306&amp;"-m",IF(COUNTIF(股期對照!A:A,持股比率!B1306)=1,B1306&amp;"-F",B1306))</f>
        <v>巨路</v>
      </c>
      <c r="Q1306" s="3" t="s">
        <v>6797</v>
      </c>
      <c r="T1306" s="1" t="s">
        <v>1300</v>
      </c>
      <c r="U1306" s="1" t="s">
        <v>3062</v>
      </c>
      <c r="V1306" s="1">
        <v>25.6</v>
      </c>
      <c r="W1306" s="1">
        <v>0</v>
      </c>
      <c r="X1306" s="1">
        <v>0.23</v>
      </c>
      <c r="Y1306" s="1">
        <v>9.1199999999999992</v>
      </c>
      <c r="Z1306" s="1">
        <v>65.05</v>
      </c>
      <c r="AA1306" s="1">
        <v>1306</v>
      </c>
      <c r="AB1306" s="1">
        <v>1068397.45</v>
      </c>
      <c r="AC1306" s="1">
        <v>-57</v>
      </c>
      <c r="AD1306" s="1">
        <v>69499</v>
      </c>
      <c r="AE1306" s="1">
        <v>-0.1</v>
      </c>
      <c r="AF1306" s="1">
        <v>68.94</v>
      </c>
      <c r="AG1306" s="1">
        <v>-3.9295799999999999E-2</v>
      </c>
      <c r="AH1306" s="1">
        <v>4.08</v>
      </c>
      <c r="AI1306" s="1" t="s">
        <v>3062</v>
      </c>
      <c r="AJ1306" s="1" t="s">
        <v>3531</v>
      </c>
    </row>
    <row r="1307" spans="1:36" x14ac:dyDescent="0.25">
      <c r="A1307" s="2" t="s">
        <v>1301</v>
      </c>
      <c r="B1307" s="3" t="s">
        <v>6104</v>
      </c>
      <c r="C1307" s="3">
        <v>0.42</v>
      </c>
      <c r="D1307" s="3">
        <v>0.19</v>
      </c>
      <c r="E1307" s="3">
        <v>0.14000000000000001</v>
      </c>
      <c r="F1307" s="1">
        <f>IF(INDEX(董監!D:D,H1307)=0,INDEX(董監!C:C,H1307),INDEX(董監!D:D,H1307))</f>
        <v>17.829999999999998</v>
      </c>
      <c r="G1307" s="1">
        <f t="shared" si="80"/>
        <v>81.42</v>
      </c>
      <c r="H1307" s="1">
        <f>MATCH(持股比率!A1307,董監!A:A,0)</f>
        <v>1307</v>
      </c>
      <c r="I1307" s="3">
        <v>600000</v>
      </c>
      <c r="J1307" s="3">
        <v>55</v>
      </c>
      <c r="K1307" s="28">
        <f t="shared" si="81"/>
        <v>48852</v>
      </c>
      <c r="L1307" s="27">
        <f t="shared" si="82"/>
        <v>0.1</v>
      </c>
      <c r="M1307" s="3">
        <v>30.77</v>
      </c>
      <c r="N1307" s="29">
        <f t="shared" si="83"/>
        <v>1.6923499999999998E-2</v>
      </c>
      <c r="O1307" s="3">
        <v>-10.72</v>
      </c>
      <c r="P1307" s="3" t="str">
        <f ca="1">IF(COUNTIF(股期對照!A:A,持股比率!B1307)=2,B1307&amp;"-m",IF(COUNTIF(股期對照!A:A,持股比率!B1307)=1,B1307&amp;"-F",B1307))</f>
        <v>育富</v>
      </c>
      <c r="Q1307" s="3" t="s">
        <v>6767</v>
      </c>
      <c r="T1307" s="1" t="s">
        <v>1301</v>
      </c>
      <c r="U1307" s="1" t="s">
        <v>3063</v>
      </c>
      <c r="V1307" s="1">
        <v>0.42</v>
      </c>
      <c r="W1307" s="1">
        <v>0.19</v>
      </c>
      <c r="X1307" s="1">
        <v>0.14000000000000001</v>
      </c>
      <c r="Y1307" s="1">
        <v>17.829999999999998</v>
      </c>
      <c r="Z1307" s="1">
        <v>81.42</v>
      </c>
      <c r="AA1307" s="1">
        <v>1307</v>
      </c>
      <c r="AB1307" s="1">
        <v>600000</v>
      </c>
      <c r="AC1307" s="1">
        <v>55</v>
      </c>
      <c r="AD1307" s="1">
        <v>48852</v>
      </c>
      <c r="AE1307" s="1">
        <v>0.1</v>
      </c>
      <c r="AF1307" s="1">
        <v>30.77</v>
      </c>
      <c r="AG1307" s="1">
        <v>1.6923499999999998E-2</v>
      </c>
      <c r="AH1307" s="1">
        <v>-10.72</v>
      </c>
      <c r="AI1307" s="1" t="s">
        <v>3063</v>
      </c>
      <c r="AJ1307" s="1" t="s">
        <v>3545</v>
      </c>
    </row>
    <row r="1308" spans="1:36" x14ac:dyDescent="0.25">
      <c r="A1308" s="2" t="s">
        <v>1302</v>
      </c>
      <c r="B1308" s="3" t="s">
        <v>6105</v>
      </c>
      <c r="C1308" s="3">
        <v>48.39</v>
      </c>
      <c r="D1308" s="3">
        <v>0</v>
      </c>
      <c r="E1308" s="3">
        <v>0</v>
      </c>
      <c r="F1308" s="1">
        <f>IF(INDEX(董監!D:D,H1308)=0,INDEX(董監!C:C,H1308),INDEX(董監!D:D,H1308))</f>
        <v>31.68</v>
      </c>
      <c r="G1308" s="1">
        <f t="shared" si="80"/>
        <v>19.930000000000007</v>
      </c>
      <c r="H1308" s="1">
        <f>MATCH(持股比率!A1308,董監!A:A,0)</f>
        <v>1308</v>
      </c>
      <c r="I1308" s="3">
        <v>467311.2</v>
      </c>
      <c r="J1308" s="3">
        <v>65</v>
      </c>
      <c r="K1308" s="28">
        <f t="shared" si="81"/>
        <v>9314</v>
      </c>
      <c r="L1308" s="27">
        <f t="shared" si="82"/>
        <v>0.7</v>
      </c>
      <c r="M1308" s="3">
        <v>53.21</v>
      </c>
      <c r="N1308" s="29">
        <f t="shared" si="83"/>
        <v>3.4586499999999999E-2</v>
      </c>
      <c r="O1308" s="3">
        <v>-9.9</v>
      </c>
      <c r="P1308" s="3" t="str">
        <f ca="1">IF(COUNTIF(股期對照!A:A,持股比率!B1308)=2,B1308&amp;"-m",IF(COUNTIF(股期對照!A:A,持股比率!B1308)=1,B1308&amp;"-F",B1308))</f>
        <v>詩肯</v>
      </c>
      <c r="Q1308" s="3" t="s">
        <v>4743</v>
      </c>
      <c r="T1308" s="1" t="s">
        <v>1302</v>
      </c>
      <c r="U1308" s="1" t="s">
        <v>3064</v>
      </c>
      <c r="V1308" s="1">
        <v>48.39</v>
      </c>
      <c r="W1308" s="1">
        <v>0</v>
      </c>
      <c r="X1308" s="1">
        <v>0</v>
      </c>
      <c r="Y1308" s="1">
        <v>31.68</v>
      </c>
      <c r="Z1308" s="1">
        <v>19.930000000000007</v>
      </c>
      <c r="AA1308" s="1">
        <v>1308</v>
      </c>
      <c r="AB1308" s="1">
        <v>467311.2</v>
      </c>
      <c r="AC1308" s="1">
        <v>65</v>
      </c>
      <c r="AD1308" s="1">
        <v>9314</v>
      </c>
      <c r="AE1308" s="1">
        <v>0.7</v>
      </c>
      <c r="AF1308" s="1">
        <v>53.21</v>
      </c>
      <c r="AG1308" s="1">
        <v>3.4586499999999999E-2</v>
      </c>
      <c r="AH1308" s="1">
        <v>-9.9</v>
      </c>
      <c r="AI1308" s="1" t="s">
        <v>3064</v>
      </c>
      <c r="AJ1308" s="1" t="s">
        <v>3523</v>
      </c>
    </row>
    <row r="1309" spans="1:36" x14ac:dyDescent="0.25">
      <c r="A1309" s="2" t="s">
        <v>1303</v>
      </c>
      <c r="B1309" s="3" t="s">
        <v>6106</v>
      </c>
      <c r="C1309" s="3">
        <v>2.5</v>
      </c>
      <c r="D1309" s="3">
        <v>0.09</v>
      </c>
      <c r="E1309" s="3">
        <v>0.22</v>
      </c>
      <c r="F1309" s="1">
        <f>IF(INDEX(董監!D:D,H1309)=0,INDEX(董監!C:C,H1309),INDEX(董監!D:D,H1309))</f>
        <v>53.99</v>
      </c>
      <c r="G1309" s="1">
        <f t="shared" si="80"/>
        <v>43.199999999999996</v>
      </c>
      <c r="H1309" s="1">
        <f>MATCH(持股比率!A1309,董監!A:A,0)</f>
        <v>1309</v>
      </c>
      <c r="I1309" s="3">
        <v>1873382</v>
      </c>
      <c r="J1309" s="3">
        <v>290</v>
      </c>
      <c r="K1309" s="28">
        <f t="shared" si="81"/>
        <v>80930</v>
      </c>
      <c r="L1309" s="27">
        <f t="shared" si="82"/>
        <v>0.4</v>
      </c>
      <c r="M1309" s="3">
        <v>96.55</v>
      </c>
      <c r="N1309" s="29">
        <f t="shared" si="83"/>
        <v>0.27999499999999999</v>
      </c>
      <c r="O1309" s="3">
        <v>-1.44</v>
      </c>
      <c r="P1309" s="3" t="str">
        <f ca="1">IF(COUNTIF(股期對照!A:A,持股比率!B1309)=2,B1309&amp;"-m",IF(COUNTIF(股期對照!A:A,持股比率!B1309)=1,B1309&amp;"-F",B1309))</f>
        <v>帆宣</v>
      </c>
      <c r="Q1309" s="3" t="s">
        <v>6798</v>
      </c>
      <c r="T1309" s="1" t="s">
        <v>1303</v>
      </c>
      <c r="U1309" s="1" t="s">
        <v>3065</v>
      </c>
      <c r="V1309" s="1">
        <v>2.5</v>
      </c>
      <c r="W1309" s="1">
        <v>0.09</v>
      </c>
      <c r="X1309" s="1">
        <v>0.22</v>
      </c>
      <c r="Y1309" s="1">
        <v>53.99</v>
      </c>
      <c r="Z1309" s="1">
        <v>43.199999999999996</v>
      </c>
      <c r="AA1309" s="1">
        <v>1309</v>
      </c>
      <c r="AB1309" s="1">
        <v>1873382</v>
      </c>
      <c r="AC1309" s="1">
        <v>290</v>
      </c>
      <c r="AD1309" s="1">
        <v>80930</v>
      </c>
      <c r="AE1309" s="1">
        <v>0.4</v>
      </c>
      <c r="AF1309" s="1">
        <v>96.55</v>
      </c>
      <c r="AG1309" s="1">
        <v>0.27999499999999999</v>
      </c>
      <c r="AH1309" s="1">
        <v>-1.44</v>
      </c>
      <c r="AI1309" s="1" t="s">
        <v>3065</v>
      </c>
      <c r="AJ1309" s="1" t="s">
        <v>3559</v>
      </c>
    </row>
    <row r="1310" spans="1:36" x14ac:dyDescent="0.25">
      <c r="A1310" s="2" t="s">
        <v>1304</v>
      </c>
      <c r="B1310" s="3" t="s">
        <v>6107</v>
      </c>
      <c r="C1310" s="3">
        <v>9.61</v>
      </c>
      <c r="D1310" s="3">
        <v>0.1</v>
      </c>
      <c r="E1310" s="3">
        <v>0.49</v>
      </c>
      <c r="F1310" s="1">
        <f>IF(INDEX(董監!D:D,H1310)=0,INDEX(董監!C:C,H1310),INDEX(董監!D:D,H1310))</f>
        <v>25.4</v>
      </c>
      <c r="G1310" s="1">
        <f t="shared" si="80"/>
        <v>64.400000000000006</v>
      </c>
      <c r="H1310" s="1">
        <f>MATCH(持股比率!A1310,董監!A:A,0)</f>
        <v>1310</v>
      </c>
      <c r="I1310" s="3">
        <v>1220858.82</v>
      </c>
      <c r="J1310" s="3">
        <v>-532</v>
      </c>
      <c r="K1310" s="28">
        <f t="shared" si="81"/>
        <v>78623</v>
      </c>
      <c r="L1310" s="27">
        <f t="shared" si="82"/>
        <v>-0.7</v>
      </c>
      <c r="M1310" s="3">
        <v>36.6</v>
      </c>
      <c r="N1310" s="29">
        <f t="shared" si="83"/>
        <v>-0.194712</v>
      </c>
      <c r="O1310" s="3">
        <v>1.19</v>
      </c>
      <c r="P1310" s="3" t="str">
        <f ca="1">IF(COUNTIF(股期對照!A:A,持股比率!B1310)=2,B1310&amp;"-m",IF(COUNTIF(股期對照!A:A,持股比率!B1310)=1,B1310&amp;"-F",B1310))</f>
        <v>佳必琪</v>
      </c>
      <c r="Q1310" s="3" t="s">
        <v>4771</v>
      </c>
      <c r="T1310" s="1" t="s">
        <v>1304</v>
      </c>
      <c r="U1310" s="1" t="s">
        <v>3066</v>
      </c>
      <c r="V1310" s="1">
        <v>9.61</v>
      </c>
      <c r="W1310" s="1">
        <v>0.1</v>
      </c>
      <c r="X1310" s="1">
        <v>0.49</v>
      </c>
      <c r="Y1310" s="1">
        <v>25.4</v>
      </c>
      <c r="Z1310" s="1">
        <v>64.400000000000006</v>
      </c>
      <c r="AA1310" s="1">
        <v>1310</v>
      </c>
      <c r="AB1310" s="1">
        <v>1220858.82</v>
      </c>
      <c r="AC1310" s="1">
        <v>-532</v>
      </c>
      <c r="AD1310" s="1">
        <v>78623</v>
      </c>
      <c r="AE1310" s="1">
        <v>-0.7</v>
      </c>
      <c r="AF1310" s="1">
        <v>36.6</v>
      </c>
      <c r="AG1310" s="1">
        <v>-0.194712</v>
      </c>
      <c r="AH1310" s="1">
        <v>1.19</v>
      </c>
      <c r="AI1310" s="1" t="s">
        <v>3066</v>
      </c>
      <c r="AJ1310" s="1" t="s">
        <v>3529</v>
      </c>
    </row>
    <row r="1311" spans="1:36" x14ac:dyDescent="0.25">
      <c r="A1311" s="2" t="s">
        <v>1305</v>
      </c>
      <c r="B1311" s="3" t="s">
        <v>6108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3">
        <v>3</v>
      </c>
      <c r="K1311" s="28">
        <f t="shared" si="81"/>
        <v>14428</v>
      </c>
      <c r="L1311" s="27">
        <f t="shared" si="82"/>
        <v>0</v>
      </c>
      <c r="M1311" s="3">
        <v>37.15</v>
      </c>
      <c r="N1311" s="29">
        <f t="shared" si="83"/>
        <v>1.1144999999999998E-3</v>
      </c>
      <c r="O1311" s="3">
        <v>5.41</v>
      </c>
      <c r="P1311" s="3" t="str">
        <f ca="1">IF(COUNTIF(股期對照!A:A,持股比率!B1311)=2,B1311&amp;"-m",IF(COUNTIF(股期對照!A:A,持股比率!B1311)=1,B1311&amp;"-F",B1311))</f>
        <v>凌泰</v>
      </c>
      <c r="Q1311" s="3" t="s">
        <v>6777</v>
      </c>
      <c r="T1311" s="1" t="s">
        <v>1305</v>
      </c>
      <c r="U1311" s="1" t="s">
        <v>3067</v>
      </c>
      <c r="V1311" s="1">
        <v>4.18</v>
      </c>
      <c r="W1311" s="1">
        <v>0</v>
      </c>
      <c r="X1311" s="1">
        <v>0</v>
      </c>
      <c r="Y1311" s="1">
        <v>32.08</v>
      </c>
      <c r="Z1311" s="1">
        <v>63.74</v>
      </c>
      <c r="AA1311" s="1">
        <v>1311</v>
      </c>
      <c r="AB1311" s="1">
        <v>226353.5</v>
      </c>
      <c r="AC1311" s="1">
        <v>3</v>
      </c>
      <c r="AD1311" s="1">
        <v>14428</v>
      </c>
      <c r="AE1311" s="1">
        <v>0</v>
      </c>
      <c r="AF1311" s="1">
        <v>37.15</v>
      </c>
      <c r="AG1311" s="1">
        <v>1.1144999999999998E-3</v>
      </c>
      <c r="AH1311" s="1">
        <v>5.41</v>
      </c>
      <c r="AI1311" s="1" t="s">
        <v>3067</v>
      </c>
      <c r="AJ1311" s="1" t="s">
        <v>3560</v>
      </c>
    </row>
    <row r="1312" spans="1:36" x14ac:dyDescent="0.25">
      <c r="A1312" s="2" t="s">
        <v>1306</v>
      </c>
      <c r="B1312" s="3" t="s">
        <v>6109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3">
        <v>0</v>
      </c>
      <c r="K1312" s="28">
        <f t="shared" si="81"/>
        <v>20937</v>
      </c>
      <c r="L1312" s="27">
        <f t="shared" si="82"/>
        <v>0</v>
      </c>
      <c r="M1312" s="3">
        <v>16.18</v>
      </c>
      <c r="N1312" s="29">
        <f t="shared" si="83"/>
        <v>0</v>
      </c>
      <c r="O1312" s="3">
        <v>20.25</v>
      </c>
      <c r="P1312" s="3" t="str">
        <f ca="1">IF(COUNTIF(股期對照!A:A,持股比率!B1312)=2,B1312&amp;"-m",IF(COUNTIF(股期對照!A:A,持股比率!B1312)=1,B1312&amp;"-F",B1312))</f>
        <v>天品</v>
      </c>
      <c r="Q1312" s="3" t="s">
        <v>6751</v>
      </c>
      <c r="T1312" s="1" t="s">
        <v>1306</v>
      </c>
      <c r="U1312" s="1" t="s">
        <v>3068</v>
      </c>
      <c r="V1312" s="1">
        <v>4.72</v>
      </c>
      <c r="W1312" s="1">
        <v>0</v>
      </c>
      <c r="X1312" s="1">
        <v>0</v>
      </c>
      <c r="Y1312" s="1">
        <v>61.38</v>
      </c>
      <c r="Z1312" s="1">
        <v>33.899999999999991</v>
      </c>
      <c r="AA1312" s="1">
        <v>1312</v>
      </c>
      <c r="AB1312" s="1">
        <v>617600.18000000005</v>
      </c>
      <c r="AC1312" s="1">
        <v>0</v>
      </c>
      <c r="AD1312" s="1">
        <v>20937</v>
      </c>
      <c r="AE1312" s="1">
        <v>0</v>
      </c>
      <c r="AF1312" s="1">
        <v>16.18</v>
      </c>
      <c r="AG1312" s="1">
        <v>0</v>
      </c>
      <c r="AH1312" s="1">
        <v>20.25</v>
      </c>
      <c r="AI1312" s="1" t="s">
        <v>3068</v>
      </c>
      <c r="AJ1312" s="1" t="s">
        <v>3516</v>
      </c>
    </row>
    <row r="1313" spans="1:36" x14ac:dyDescent="0.25">
      <c r="A1313" s="2" t="s">
        <v>1307</v>
      </c>
      <c r="B1313" s="3" t="s">
        <v>6110</v>
      </c>
      <c r="C1313" s="3">
        <v>1.02</v>
      </c>
      <c r="D1313" s="3">
        <v>0.13</v>
      </c>
      <c r="E1313" s="3">
        <v>0.01</v>
      </c>
      <c r="F1313" s="1">
        <f>IF(INDEX(董監!D:D,H1313)=0,INDEX(董監!C:C,H1313),INDEX(董監!D:D,H1313))</f>
        <v>22.41</v>
      </c>
      <c r="G1313" s="1">
        <f t="shared" si="80"/>
        <v>76.430000000000007</v>
      </c>
      <c r="H1313" s="1">
        <f>MATCH(持股比率!A1313,董監!A:A,0)</f>
        <v>1313</v>
      </c>
      <c r="I1313" s="3">
        <v>892000</v>
      </c>
      <c r="J1313" s="3">
        <v>80</v>
      </c>
      <c r="K1313" s="28">
        <f t="shared" si="81"/>
        <v>68176</v>
      </c>
      <c r="L1313" s="27">
        <f t="shared" si="82"/>
        <v>0.1</v>
      </c>
      <c r="M1313" s="3">
        <v>45.42</v>
      </c>
      <c r="N1313" s="29">
        <f t="shared" si="83"/>
        <v>3.6336E-2</v>
      </c>
      <c r="O1313" s="3">
        <v>-2.54</v>
      </c>
      <c r="P1313" s="3" t="str">
        <f ca="1">IF(COUNTIF(股期對照!A:A,持股比率!B1313)=2,B1313&amp;"-m",IF(COUNTIF(股期對照!A:A,持股比率!B1313)=1,B1313&amp;"-F",B1313))</f>
        <v>亞弘電</v>
      </c>
      <c r="Q1313" s="3" t="s">
        <v>6799</v>
      </c>
      <c r="T1313" s="1" t="s">
        <v>1307</v>
      </c>
      <c r="U1313" s="1" t="s">
        <v>3069</v>
      </c>
      <c r="V1313" s="1">
        <v>1.02</v>
      </c>
      <c r="W1313" s="1">
        <v>0.13</v>
      </c>
      <c r="X1313" s="1">
        <v>0.01</v>
      </c>
      <c r="Y1313" s="1">
        <v>22.41</v>
      </c>
      <c r="Z1313" s="1">
        <v>76.430000000000007</v>
      </c>
      <c r="AA1313" s="1">
        <v>1313</v>
      </c>
      <c r="AB1313" s="1">
        <v>892000</v>
      </c>
      <c r="AC1313" s="1">
        <v>80</v>
      </c>
      <c r="AD1313" s="1">
        <v>68176</v>
      </c>
      <c r="AE1313" s="1">
        <v>0.1</v>
      </c>
      <c r="AF1313" s="1">
        <v>45.42</v>
      </c>
      <c r="AG1313" s="1">
        <v>3.6336E-2</v>
      </c>
      <c r="AH1313" s="1">
        <v>-2.54</v>
      </c>
      <c r="AI1313" s="1" t="s">
        <v>3069</v>
      </c>
      <c r="AJ1313" s="1" t="s">
        <v>3533</v>
      </c>
    </row>
    <row r="1314" spans="1:36" x14ac:dyDescent="0.25">
      <c r="A1314" s="2" t="s">
        <v>1308</v>
      </c>
      <c r="B1314" s="3" t="s">
        <v>6111</v>
      </c>
      <c r="C1314" s="3">
        <v>26.66</v>
      </c>
      <c r="D1314" s="3">
        <v>0.42</v>
      </c>
      <c r="E1314" s="3">
        <v>0.87</v>
      </c>
      <c r="F1314" s="1">
        <f>IF(INDEX(董監!D:D,H1314)=0,INDEX(董監!C:C,H1314),INDEX(董監!D:D,H1314))</f>
        <v>7.11</v>
      </c>
      <c r="G1314" s="1">
        <f t="shared" si="80"/>
        <v>64.94</v>
      </c>
      <c r="H1314" s="1">
        <f>MATCH(持股比率!A1314,董監!A:A,0)</f>
        <v>1314</v>
      </c>
      <c r="I1314" s="3">
        <v>2261682</v>
      </c>
      <c r="J1314" s="3">
        <v>-167</v>
      </c>
      <c r="K1314" s="28">
        <f t="shared" si="81"/>
        <v>146874</v>
      </c>
      <c r="L1314" s="27">
        <f t="shared" si="82"/>
        <v>-0.1</v>
      </c>
      <c r="M1314" s="3">
        <v>89.22</v>
      </c>
      <c r="N1314" s="29">
        <f t="shared" si="83"/>
        <v>-0.1489974</v>
      </c>
      <c r="O1314" s="3">
        <v>5.7</v>
      </c>
      <c r="P1314" s="3" t="str">
        <f ca="1">IF(COUNTIF(股期對照!A:A,持股比率!B1314)=2,B1314&amp;"-m",IF(COUNTIF(股期對照!A:A,持股比率!B1314)=1,B1314&amp;"-F",B1314))</f>
        <v>盛群</v>
      </c>
      <c r="Q1314" s="3" t="s">
        <v>6761</v>
      </c>
      <c r="T1314" s="1" t="s">
        <v>1308</v>
      </c>
      <c r="U1314" s="1" t="s">
        <v>3070</v>
      </c>
      <c r="V1314" s="1">
        <v>26.66</v>
      </c>
      <c r="W1314" s="1">
        <v>0.42</v>
      </c>
      <c r="X1314" s="1">
        <v>0.87</v>
      </c>
      <c r="Y1314" s="1">
        <v>7.11</v>
      </c>
      <c r="Z1314" s="1">
        <v>64.94</v>
      </c>
      <c r="AA1314" s="1">
        <v>1314</v>
      </c>
      <c r="AB1314" s="1">
        <v>2261682</v>
      </c>
      <c r="AC1314" s="1">
        <v>-167</v>
      </c>
      <c r="AD1314" s="1">
        <v>146874</v>
      </c>
      <c r="AE1314" s="1">
        <v>-0.1</v>
      </c>
      <c r="AF1314" s="1">
        <v>89.22</v>
      </c>
      <c r="AG1314" s="1">
        <v>-0.1489974</v>
      </c>
      <c r="AH1314" s="1">
        <v>5.7</v>
      </c>
      <c r="AI1314" s="1" t="s">
        <v>3070</v>
      </c>
      <c r="AJ1314" s="1" t="s">
        <v>3560</v>
      </c>
    </row>
    <row r="1315" spans="1:36" x14ac:dyDescent="0.25">
      <c r="A1315" s="2" t="s">
        <v>1309</v>
      </c>
      <c r="B1315" s="3" t="s">
        <v>6112</v>
      </c>
      <c r="C1315" s="3">
        <v>2.29</v>
      </c>
      <c r="D1315" s="3">
        <v>0.03</v>
      </c>
      <c r="E1315" s="3">
        <v>0.47</v>
      </c>
      <c r="F1315" s="1">
        <f>IF(INDEX(董監!D:D,H1315)=0,INDEX(董監!C:C,H1315),INDEX(董監!D:D,H1315))</f>
        <v>31.02</v>
      </c>
      <c r="G1315" s="1">
        <f t="shared" si="80"/>
        <v>66.19</v>
      </c>
      <c r="H1315" s="1">
        <f>MATCH(持股比率!A1315,董監!A:A,0)</f>
        <v>1315</v>
      </c>
      <c r="I1315" s="3">
        <v>799532.77</v>
      </c>
      <c r="J1315" s="3">
        <v>543</v>
      </c>
      <c r="K1315" s="28">
        <f t="shared" si="81"/>
        <v>52921</v>
      </c>
      <c r="L1315" s="27">
        <f t="shared" si="82"/>
        <v>1</v>
      </c>
      <c r="M1315" s="3">
        <v>100.52</v>
      </c>
      <c r="N1315" s="29">
        <f t="shared" si="83"/>
        <v>0.54582359999999996</v>
      </c>
      <c r="O1315" s="3">
        <v>0.48</v>
      </c>
      <c r="P1315" s="3" t="str">
        <f ca="1">IF(COUNTIF(股期對照!A:A,持股比率!B1315)=2,B1315&amp;"-m",IF(COUNTIF(股期對照!A:A,持股比率!B1315)=1,B1315&amp;"-F",B1315))</f>
        <v>海韻電</v>
      </c>
      <c r="Q1315" s="3" t="s">
        <v>6800</v>
      </c>
      <c r="T1315" s="1" t="s">
        <v>1309</v>
      </c>
      <c r="U1315" s="1" t="s">
        <v>3071</v>
      </c>
      <c r="V1315" s="1">
        <v>2.29</v>
      </c>
      <c r="W1315" s="1">
        <v>0.03</v>
      </c>
      <c r="X1315" s="1">
        <v>0.47</v>
      </c>
      <c r="Y1315" s="1">
        <v>31.02</v>
      </c>
      <c r="Z1315" s="1">
        <v>66.19</v>
      </c>
      <c r="AA1315" s="1">
        <v>1315</v>
      </c>
      <c r="AB1315" s="1">
        <v>799532.77</v>
      </c>
      <c r="AC1315" s="1">
        <v>543</v>
      </c>
      <c r="AD1315" s="1">
        <v>52921</v>
      </c>
      <c r="AE1315" s="1">
        <v>1</v>
      </c>
      <c r="AF1315" s="1">
        <v>100.52</v>
      </c>
      <c r="AG1315" s="1">
        <v>0.54582359999999996</v>
      </c>
      <c r="AH1315" s="1">
        <v>0.48</v>
      </c>
      <c r="AI1315" s="1" t="s">
        <v>3071</v>
      </c>
      <c r="AJ1315" s="1" t="s">
        <v>3524</v>
      </c>
    </row>
    <row r="1316" spans="1:36" x14ac:dyDescent="0.25">
      <c r="A1316" s="2" t="s">
        <v>1310</v>
      </c>
      <c r="B1316" s="3" t="s">
        <v>6113</v>
      </c>
      <c r="C1316" s="3">
        <v>0.7</v>
      </c>
      <c r="D1316" s="3">
        <v>0.9</v>
      </c>
      <c r="E1316" s="3">
        <v>0.06</v>
      </c>
      <c r="F1316" s="1">
        <f>IF(INDEX(董監!D:D,H1316)=0,INDEX(董監!C:C,H1316),INDEX(董監!D:D,H1316))</f>
        <v>32.08</v>
      </c>
      <c r="G1316" s="1">
        <f t="shared" si="80"/>
        <v>66.260000000000005</v>
      </c>
      <c r="H1316" s="1">
        <f>MATCH(持股比率!A1316,董監!A:A,0)</f>
        <v>1316</v>
      </c>
      <c r="I1316" s="3">
        <v>231020.79999999999</v>
      </c>
      <c r="J1316" s="3">
        <v>130</v>
      </c>
      <c r="K1316" s="28">
        <f t="shared" si="81"/>
        <v>15307</v>
      </c>
      <c r="L1316" s="27">
        <f t="shared" si="82"/>
        <v>0.8</v>
      </c>
      <c r="M1316" s="3">
        <v>106.22</v>
      </c>
      <c r="N1316" s="29">
        <f t="shared" si="83"/>
        <v>0.13808600000000001</v>
      </c>
      <c r="O1316" s="3">
        <v>11.96</v>
      </c>
      <c r="P1316" s="3" t="str">
        <f ca="1">IF(COUNTIF(股期對照!A:A,持股比率!B1316)=2,B1316&amp;"-m",IF(COUNTIF(股期對照!A:A,持股比率!B1316)=1,B1316&amp;"-F",B1316))</f>
        <v>艾華</v>
      </c>
      <c r="Q1316" s="3" t="s">
        <v>6801</v>
      </c>
      <c r="T1316" s="1" t="s">
        <v>1310</v>
      </c>
      <c r="U1316" s="1" t="s">
        <v>3072</v>
      </c>
      <c r="V1316" s="1">
        <v>0.7</v>
      </c>
      <c r="W1316" s="1">
        <v>0.9</v>
      </c>
      <c r="X1316" s="1">
        <v>0.06</v>
      </c>
      <c r="Y1316" s="1">
        <v>32.08</v>
      </c>
      <c r="Z1316" s="1">
        <v>66.260000000000005</v>
      </c>
      <c r="AA1316" s="1">
        <v>1316</v>
      </c>
      <c r="AB1316" s="1">
        <v>231020.79999999999</v>
      </c>
      <c r="AC1316" s="1">
        <v>130</v>
      </c>
      <c r="AD1316" s="1">
        <v>15307</v>
      </c>
      <c r="AE1316" s="1">
        <v>0.8</v>
      </c>
      <c r="AF1316" s="1">
        <v>106.22</v>
      </c>
      <c r="AG1316" s="1">
        <v>0.13808600000000001</v>
      </c>
      <c r="AH1316" s="1">
        <v>11.96</v>
      </c>
      <c r="AI1316" s="1" t="s">
        <v>3072</v>
      </c>
      <c r="AJ1316" s="1" t="s">
        <v>3548</v>
      </c>
    </row>
    <row r="1317" spans="1:36" x14ac:dyDescent="0.25">
      <c r="A1317" s="2" t="s">
        <v>1311</v>
      </c>
      <c r="B1317" s="3" t="s">
        <v>6114</v>
      </c>
      <c r="C1317" s="3">
        <v>5.72</v>
      </c>
      <c r="D1317" s="3">
        <v>0</v>
      </c>
      <c r="E1317" s="3">
        <v>0</v>
      </c>
      <c r="F1317" s="1">
        <f>IF(INDEX(董監!D:D,H1317)=0,INDEX(董監!C:C,H1317),INDEX(董監!D:D,H1317))</f>
        <v>10.92</v>
      </c>
      <c r="G1317" s="1">
        <f t="shared" si="80"/>
        <v>83.36</v>
      </c>
      <c r="H1317" s="1">
        <f>MATCH(持股比率!A1317,董監!A:A,0)</f>
        <v>1317</v>
      </c>
      <c r="I1317" s="3">
        <v>718390.79</v>
      </c>
      <c r="J1317" s="3">
        <v>-273</v>
      </c>
      <c r="K1317" s="28">
        <f t="shared" si="81"/>
        <v>59885</v>
      </c>
      <c r="L1317" s="27">
        <f t="shared" si="82"/>
        <v>-0.5</v>
      </c>
      <c r="M1317" s="3">
        <v>30.57</v>
      </c>
      <c r="N1317" s="29">
        <f t="shared" si="83"/>
        <v>-8.3456100000000005E-2</v>
      </c>
      <c r="O1317" s="3">
        <v>-6.91</v>
      </c>
      <c r="P1317" s="3" t="str">
        <f ca="1">IF(COUNTIF(股期對照!A:A,持股比率!B1317)=2,B1317&amp;"-m",IF(COUNTIF(股期對照!A:A,持股比率!B1317)=1,B1317&amp;"-F",B1317))</f>
        <v>詮欣</v>
      </c>
      <c r="Q1317" s="3" t="s">
        <v>6773</v>
      </c>
      <c r="T1317" s="1" t="s">
        <v>1311</v>
      </c>
      <c r="U1317" s="1" t="s">
        <v>3073</v>
      </c>
      <c r="V1317" s="1">
        <v>5.72</v>
      </c>
      <c r="W1317" s="1">
        <v>0</v>
      </c>
      <c r="X1317" s="1">
        <v>0</v>
      </c>
      <c r="Y1317" s="1">
        <v>10.92</v>
      </c>
      <c r="Z1317" s="1">
        <v>83.36</v>
      </c>
      <c r="AA1317" s="1">
        <v>1317</v>
      </c>
      <c r="AB1317" s="1">
        <v>718390.79</v>
      </c>
      <c r="AC1317" s="1">
        <v>-273</v>
      </c>
      <c r="AD1317" s="1">
        <v>59885</v>
      </c>
      <c r="AE1317" s="1">
        <v>-0.5</v>
      </c>
      <c r="AF1317" s="1">
        <v>30.57</v>
      </c>
      <c r="AG1317" s="1">
        <v>-8.3456100000000005E-2</v>
      </c>
      <c r="AH1317" s="1">
        <v>-6.91</v>
      </c>
      <c r="AI1317" s="1" t="s">
        <v>3073</v>
      </c>
      <c r="AJ1317" s="1" t="s">
        <v>3529</v>
      </c>
    </row>
    <row r="1318" spans="1:36" x14ac:dyDescent="0.25">
      <c r="A1318" s="2" t="s">
        <v>1312</v>
      </c>
      <c r="B1318" s="3" t="s">
        <v>6115</v>
      </c>
      <c r="C1318" s="3">
        <v>11.94</v>
      </c>
      <c r="D1318" s="3">
        <v>0.68</v>
      </c>
      <c r="E1318" s="3">
        <v>0</v>
      </c>
      <c r="F1318" s="1">
        <f>IF(INDEX(董監!D:D,H1318)=0,INDEX(董監!C:C,H1318),INDEX(董監!D:D,H1318))</f>
        <v>19.41</v>
      </c>
      <c r="G1318" s="1">
        <f t="shared" si="80"/>
        <v>67.97</v>
      </c>
      <c r="H1318" s="1">
        <f>MATCH(持股比率!A1318,董監!A:A,0)</f>
        <v>1318</v>
      </c>
      <c r="I1318" s="3">
        <v>1430623.24</v>
      </c>
      <c r="J1318" s="3">
        <v>-594</v>
      </c>
      <c r="K1318" s="28">
        <f t="shared" si="81"/>
        <v>97239</v>
      </c>
      <c r="L1318" s="27">
        <f t="shared" si="82"/>
        <v>-0.6</v>
      </c>
      <c r="M1318" s="3">
        <v>61.24</v>
      </c>
      <c r="N1318" s="29">
        <f t="shared" si="83"/>
        <v>-0.36376559999999997</v>
      </c>
      <c r="O1318" s="3">
        <v>-1.58</v>
      </c>
      <c r="P1318" s="3" t="str">
        <f ca="1">IF(COUNTIF(股期對照!A:A,持股比率!B1318)=2,B1318&amp;"-m",IF(COUNTIF(股期對照!A:A,持股比率!B1318)=1,B1318&amp;"-F",B1318))</f>
        <v>飛捷</v>
      </c>
      <c r="Q1318" s="3" t="s">
        <v>6802</v>
      </c>
      <c r="T1318" s="1" t="s">
        <v>1312</v>
      </c>
      <c r="U1318" s="1" t="s">
        <v>3074</v>
      </c>
      <c r="V1318" s="1">
        <v>11.94</v>
      </c>
      <c r="W1318" s="1">
        <v>0.68</v>
      </c>
      <c r="X1318" s="1">
        <v>0</v>
      </c>
      <c r="Y1318" s="1">
        <v>19.41</v>
      </c>
      <c r="Z1318" s="1">
        <v>67.97</v>
      </c>
      <c r="AA1318" s="1">
        <v>1318</v>
      </c>
      <c r="AB1318" s="1">
        <v>1430623.24</v>
      </c>
      <c r="AC1318" s="1">
        <v>-594</v>
      </c>
      <c r="AD1318" s="1">
        <v>97239</v>
      </c>
      <c r="AE1318" s="1">
        <v>-0.6</v>
      </c>
      <c r="AF1318" s="1">
        <v>61.24</v>
      </c>
      <c r="AG1318" s="1">
        <v>-0.36376559999999997</v>
      </c>
      <c r="AH1318" s="1">
        <v>-1.58</v>
      </c>
      <c r="AI1318" s="1" t="s">
        <v>3074</v>
      </c>
      <c r="AJ1318" s="1" t="s">
        <v>3571</v>
      </c>
    </row>
    <row r="1319" spans="1:36" x14ac:dyDescent="0.25">
      <c r="A1319" s="2" t="s">
        <v>1313</v>
      </c>
      <c r="B1319" s="3" t="s">
        <v>6116</v>
      </c>
      <c r="C1319" s="3">
        <v>3.64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85.76</v>
      </c>
      <c r="H1319" s="1">
        <f>MATCH(持股比率!A1319,董監!A:A,0)</f>
        <v>1319</v>
      </c>
      <c r="I1319" s="3">
        <v>838735.89</v>
      </c>
      <c r="J1319" s="3">
        <v>892</v>
      </c>
      <c r="K1319" s="28">
        <f t="shared" si="81"/>
        <v>71930</v>
      </c>
      <c r="L1319" s="27">
        <f t="shared" si="82"/>
        <v>1.2</v>
      </c>
      <c r="M1319" s="3">
        <v>27.62</v>
      </c>
      <c r="N1319" s="29">
        <f t="shared" si="83"/>
        <v>0.24637040000000002</v>
      </c>
      <c r="O1319" s="3">
        <v>-4.83</v>
      </c>
      <c r="P1319" s="3" t="str">
        <f ca="1">IF(COUNTIF(股期對照!A:A,持股比率!B1319)=2,B1319&amp;"-m",IF(COUNTIF(股期對照!A:A,持股比率!B1319)=1,B1319&amp;"-F",B1319))</f>
        <v>雷科</v>
      </c>
      <c r="Q1319" s="3" t="s">
        <v>4753</v>
      </c>
      <c r="T1319" s="1" t="s">
        <v>1313</v>
      </c>
      <c r="U1319" s="1" t="s">
        <v>3075</v>
      </c>
      <c r="V1319" s="1">
        <v>3.64</v>
      </c>
      <c r="W1319" s="1">
        <v>0.02</v>
      </c>
      <c r="X1319" s="1">
        <v>0.26</v>
      </c>
      <c r="Y1319" s="1">
        <v>10.32</v>
      </c>
      <c r="Z1319" s="1">
        <v>85.76</v>
      </c>
      <c r="AA1319" s="1">
        <v>1319</v>
      </c>
      <c r="AB1319" s="1">
        <v>838735.89</v>
      </c>
      <c r="AC1319" s="1">
        <v>892</v>
      </c>
      <c r="AD1319" s="1">
        <v>71930</v>
      </c>
      <c r="AE1319" s="1">
        <v>1.2</v>
      </c>
      <c r="AF1319" s="1">
        <v>27.62</v>
      </c>
      <c r="AG1319" s="1">
        <v>0.24637040000000002</v>
      </c>
      <c r="AH1319" s="1">
        <v>-4.83</v>
      </c>
      <c r="AI1319" s="1" t="s">
        <v>3075</v>
      </c>
      <c r="AJ1319" s="1" t="s">
        <v>3546</v>
      </c>
    </row>
    <row r="1320" spans="1:36" x14ac:dyDescent="0.25">
      <c r="A1320" s="2" t="s">
        <v>1314</v>
      </c>
      <c r="B1320" s="3" t="s">
        <v>6117</v>
      </c>
      <c r="C1320" s="3">
        <v>2.17</v>
      </c>
      <c r="D1320" s="3">
        <v>0</v>
      </c>
      <c r="E1320" s="3">
        <v>0</v>
      </c>
      <c r="F1320" s="1">
        <f>IF(INDEX(董監!D:D,H1320)=0,INDEX(董監!C:C,H1320),INDEX(董監!D:D,H1320))</f>
        <v>16.29</v>
      </c>
      <c r="G1320" s="1">
        <f t="shared" si="80"/>
        <v>81.539999999999992</v>
      </c>
      <c r="H1320" s="1">
        <f>MATCH(持股比率!A1320,董監!A:A,0)</f>
        <v>1320</v>
      </c>
      <c r="I1320" s="3">
        <v>1167905.97</v>
      </c>
      <c r="J1320" s="3">
        <v>-196</v>
      </c>
      <c r="K1320" s="28">
        <f t="shared" si="81"/>
        <v>95231</v>
      </c>
      <c r="L1320" s="27">
        <f t="shared" si="82"/>
        <v>-0.2</v>
      </c>
      <c r="M1320" s="3">
        <v>39.07</v>
      </c>
      <c r="N1320" s="29">
        <f t="shared" si="83"/>
        <v>-7.6577199999999998E-2</v>
      </c>
      <c r="O1320" s="3">
        <v>-3.85</v>
      </c>
      <c r="P1320" s="3" t="str">
        <f ca="1">IF(COUNTIF(股期對照!A:A,持股比率!B1320)=2,B1320&amp;"-m",IF(COUNTIF(股期對照!A:A,持股比率!B1320)=1,B1320&amp;"-F",B1320))</f>
        <v>日揚</v>
      </c>
      <c r="Q1320" s="3" t="s">
        <v>4762</v>
      </c>
      <c r="T1320" s="1" t="s">
        <v>1314</v>
      </c>
      <c r="U1320" s="1" t="s">
        <v>3076</v>
      </c>
      <c r="V1320" s="1">
        <v>2.17</v>
      </c>
      <c r="W1320" s="1">
        <v>0</v>
      </c>
      <c r="X1320" s="1">
        <v>0</v>
      </c>
      <c r="Y1320" s="1">
        <v>16.29</v>
      </c>
      <c r="Z1320" s="1">
        <v>81.539999999999992</v>
      </c>
      <c r="AA1320" s="1">
        <v>1320</v>
      </c>
      <c r="AB1320" s="1">
        <v>1167905.97</v>
      </c>
      <c r="AC1320" s="1">
        <v>-196</v>
      </c>
      <c r="AD1320" s="1">
        <v>95231</v>
      </c>
      <c r="AE1320" s="1">
        <v>-0.2</v>
      </c>
      <c r="AF1320" s="1">
        <v>39.07</v>
      </c>
      <c r="AG1320" s="1">
        <v>-7.6577199999999998E-2</v>
      </c>
      <c r="AH1320" s="1">
        <v>-3.85</v>
      </c>
      <c r="AI1320" s="1" t="s">
        <v>3076</v>
      </c>
      <c r="AJ1320" s="1" t="s">
        <v>3559</v>
      </c>
    </row>
    <row r="1321" spans="1:36" x14ac:dyDescent="0.25">
      <c r="A1321" s="2" t="s">
        <v>1315</v>
      </c>
      <c r="B1321" s="3" t="s">
        <v>4553</v>
      </c>
      <c r="C1321" s="3">
        <v>4.5599999999999996</v>
      </c>
      <c r="D1321" s="3">
        <v>1.32</v>
      </c>
      <c r="E1321" s="3">
        <v>0.1</v>
      </c>
      <c r="F1321" s="1">
        <f>IF(INDEX(董監!D:D,H1321)=0,INDEX(董監!C:C,H1321),INDEX(董監!D:D,H1321))</f>
        <v>16.72</v>
      </c>
      <c r="G1321" s="1">
        <f t="shared" si="80"/>
        <v>77.3</v>
      </c>
      <c r="H1321" s="1">
        <f>MATCH(持股比率!A1321,董監!A:A,0)</f>
        <v>1321</v>
      </c>
      <c r="I1321" s="3">
        <v>1631469.31</v>
      </c>
      <c r="J1321" s="3">
        <v>3072</v>
      </c>
      <c r="K1321" s="28">
        <f t="shared" si="81"/>
        <v>126113</v>
      </c>
      <c r="L1321" s="27">
        <f t="shared" si="82"/>
        <v>2.4</v>
      </c>
      <c r="M1321" s="3">
        <v>31.37</v>
      </c>
      <c r="N1321" s="29">
        <f t="shared" si="83"/>
        <v>0.96368639999999994</v>
      </c>
      <c r="O1321" s="3">
        <v>0.9</v>
      </c>
      <c r="P1321" s="3" t="str">
        <f ca="1">IF(COUNTIF(股期對照!A:A,持股比率!B1321)=2,B1321&amp;"-m",IF(COUNTIF(股期對照!A:A,持股比率!B1321)=1,B1321&amp;"-F",B1321))</f>
        <v>今國光</v>
      </c>
      <c r="Q1321" s="3" t="s">
        <v>6803</v>
      </c>
      <c r="T1321" s="1" t="s">
        <v>1315</v>
      </c>
      <c r="U1321" s="1" t="s">
        <v>3077</v>
      </c>
      <c r="V1321" s="1">
        <v>4.5599999999999996</v>
      </c>
      <c r="W1321" s="1">
        <v>1.32</v>
      </c>
      <c r="X1321" s="1">
        <v>0.1</v>
      </c>
      <c r="Y1321" s="1">
        <v>16.72</v>
      </c>
      <c r="Z1321" s="1">
        <v>77.3</v>
      </c>
      <c r="AA1321" s="1">
        <v>1321</v>
      </c>
      <c r="AB1321" s="1">
        <v>1631469.31</v>
      </c>
      <c r="AC1321" s="1">
        <v>3072</v>
      </c>
      <c r="AD1321" s="1">
        <v>126113</v>
      </c>
      <c r="AE1321" s="1">
        <v>2.4</v>
      </c>
      <c r="AF1321" s="1">
        <v>31.37</v>
      </c>
      <c r="AG1321" s="1">
        <v>0.96368639999999994</v>
      </c>
      <c r="AH1321" s="1">
        <v>0.9</v>
      </c>
      <c r="AI1321" s="1" t="s">
        <v>3077</v>
      </c>
      <c r="AJ1321" s="1" t="s">
        <v>3577</v>
      </c>
    </row>
    <row r="1322" spans="1:36" x14ac:dyDescent="0.25">
      <c r="A1322" s="2" t="s">
        <v>1316</v>
      </c>
      <c r="B1322" s="3" t="s">
        <v>6118</v>
      </c>
      <c r="C1322" s="3">
        <v>0.25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85.33</v>
      </c>
      <c r="H1322" s="1">
        <f>MATCH(持股比率!A1322,董監!A:A,0)</f>
        <v>1322</v>
      </c>
      <c r="I1322" s="3">
        <v>350480</v>
      </c>
      <c r="J1322" s="3">
        <v>18</v>
      </c>
      <c r="K1322" s="28">
        <f t="shared" si="81"/>
        <v>29906</v>
      </c>
      <c r="L1322" s="27">
        <f t="shared" si="82"/>
        <v>0.1</v>
      </c>
      <c r="M1322" s="3">
        <v>40.93</v>
      </c>
      <c r="N1322" s="29">
        <f t="shared" si="83"/>
        <v>7.3674000000000005E-3</v>
      </c>
      <c r="O1322" s="3">
        <v>-0.72</v>
      </c>
      <c r="P1322" s="3" t="str">
        <f ca="1">IF(COUNTIF(股期對照!A:A,持股比率!B1322)=2,B1322&amp;"-m",IF(COUNTIF(股期對照!A:A,持股比率!B1322)=1,B1322&amp;"-F",B1322))</f>
        <v>慶生</v>
      </c>
      <c r="Q1322" s="3" t="s">
        <v>6767</v>
      </c>
      <c r="T1322" s="1" t="s">
        <v>1316</v>
      </c>
      <c r="U1322" s="1" t="s">
        <v>3078</v>
      </c>
      <c r="V1322" s="1">
        <v>0.25</v>
      </c>
      <c r="W1322" s="1">
        <v>0</v>
      </c>
      <c r="X1322" s="1">
        <v>0.01</v>
      </c>
      <c r="Y1322" s="1">
        <v>14.41</v>
      </c>
      <c r="Z1322" s="1">
        <v>85.33</v>
      </c>
      <c r="AA1322" s="1">
        <v>1322</v>
      </c>
      <c r="AB1322" s="1">
        <v>350480</v>
      </c>
      <c r="AC1322" s="1">
        <v>18</v>
      </c>
      <c r="AD1322" s="1">
        <v>29906</v>
      </c>
      <c r="AE1322" s="1">
        <v>0.1</v>
      </c>
      <c r="AF1322" s="1">
        <v>40.93</v>
      </c>
      <c r="AG1322" s="1">
        <v>7.3674000000000005E-3</v>
      </c>
      <c r="AH1322" s="1">
        <v>-0.72</v>
      </c>
      <c r="AI1322" s="1" t="s">
        <v>3078</v>
      </c>
      <c r="AJ1322" s="1" t="s">
        <v>3545</v>
      </c>
    </row>
    <row r="1323" spans="1:36" x14ac:dyDescent="0.25">
      <c r="A1323" s="2" t="s">
        <v>1317</v>
      </c>
      <c r="B1323" s="3" t="s">
        <v>6119</v>
      </c>
      <c r="C1323" s="3">
        <v>29.64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60.43</v>
      </c>
      <c r="H1323" s="1">
        <f>MATCH(持股比率!A1323,董監!A:A,0)</f>
        <v>1323</v>
      </c>
      <c r="I1323" s="3">
        <v>1020000</v>
      </c>
      <c r="J1323" s="3">
        <v>1</v>
      </c>
      <c r="K1323" s="28">
        <f t="shared" si="81"/>
        <v>61639</v>
      </c>
      <c r="L1323" s="27">
        <f t="shared" si="82"/>
        <v>0</v>
      </c>
      <c r="M1323" s="3">
        <v>60.08</v>
      </c>
      <c r="N1323" s="29">
        <f t="shared" si="83"/>
        <v>6.0079999999999997E-4</v>
      </c>
      <c r="O1323" s="3">
        <v>-1.81</v>
      </c>
      <c r="P1323" s="3" t="str">
        <f ca="1">IF(COUNTIF(股期對照!A:A,持股比率!B1323)=2,B1323&amp;"-m",IF(COUNTIF(股期對照!A:A,持股比率!B1323)=1,B1323&amp;"-F",B1323))</f>
        <v>理銘</v>
      </c>
      <c r="Q1323" s="3" t="s">
        <v>4774</v>
      </c>
      <c r="T1323" s="1" t="s">
        <v>1317</v>
      </c>
      <c r="U1323" s="1" t="s">
        <v>3079</v>
      </c>
      <c r="V1323" s="1">
        <v>29.64</v>
      </c>
      <c r="W1323" s="1">
        <v>0</v>
      </c>
      <c r="X1323" s="1">
        <v>0</v>
      </c>
      <c r="Y1323" s="1">
        <v>9.93</v>
      </c>
      <c r="Z1323" s="1">
        <v>60.43</v>
      </c>
      <c r="AA1323" s="1">
        <v>1323</v>
      </c>
      <c r="AB1323" s="1">
        <v>1020000</v>
      </c>
      <c r="AC1323" s="1">
        <v>1</v>
      </c>
      <c r="AD1323" s="1">
        <v>61639</v>
      </c>
      <c r="AE1323" s="1">
        <v>0</v>
      </c>
      <c r="AF1323" s="1">
        <v>60.08</v>
      </c>
      <c r="AG1323" s="1">
        <v>6.0079999999999997E-4</v>
      </c>
      <c r="AH1323" s="1">
        <v>-1.81</v>
      </c>
      <c r="AI1323" s="1" t="s">
        <v>3079</v>
      </c>
      <c r="AJ1323" s="1" t="s">
        <v>3519</v>
      </c>
    </row>
    <row r="1324" spans="1:36" x14ac:dyDescent="0.25">
      <c r="A1324" s="2" t="s">
        <v>1318</v>
      </c>
      <c r="B1324" s="3" t="s">
        <v>6120</v>
      </c>
      <c r="C1324" s="3">
        <v>10.41</v>
      </c>
      <c r="D1324" s="3">
        <v>0.76</v>
      </c>
      <c r="E1324" s="3">
        <v>0.3</v>
      </c>
      <c r="F1324" s="1">
        <f>IF(INDEX(董監!D:D,H1324)=0,INDEX(董監!C:C,H1324),INDEX(董監!D:D,H1324))</f>
        <v>9.8000000000000007</v>
      </c>
      <c r="G1324" s="1">
        <f t="shared" si="80"/>
        <v>78.72999999999999</v>
      </c>
      <c r="H1324" s="1">
        <f>MATCH(持股比率!A1324,董監!A:A,0)</f>
        <v>1324</v>
      </c>
      <c r="I1324" s="3">
        <v>3329572.18</v>
      </c>
      <c r="J1324" s="3">
        <v>-2871</v>
      </c>
      <c r="K1324" s="28">
        <f t="shared" si="81"/>
        <v>262137</v>
      </c>
      <c r="L1324" s="27">
        <f t="shared" si="82"/>
        <v>-1.1000000000000001</v>
      </c>
      <c r="M1324" s="3">
        <v>120.23</v>
      </c>
      <c r="N1324" s="29">
        <f t="shared" si="83"/>
        <v>-3.4518033000000004</v>
      </c>
      <c r="O1324" s="3">
        <v>-2.36</v>
      </c>
      <c r="P1324" s="3" t="str">
        <f ca="1">IF(COUNTIF(股期對照!A:A,持股比率!B1324)=2,B1324&amp;"-m",IF(COUNTIF(股期對照!A:A,持股比率!B1324)=1,B1324&amp;"-F",B1324))</f>
        <v>聯茂-F</v>
      </c>
      <c r="Q1324" s="3" t="s">
        <v>6797</v>
      </c>
      <c r="T1324" s="1" t="s">
        <v>1318</v>
      </c>
      <c r="U1324" s="1" t="s">
        <v>3080</v>
      </c>
      <c r="V1324" s="1">
        <v>10.41</v>
      </c>
      <c r="W1324" s="1">
        <v>0.76</v>
      </c>
      <c r="X1324" s="1">
        <v>0.3</v>
      </c>
      <c r="Y1324" s="1">
        <v>9.8000000000000007</v>
      </c>
      <c r="Z1324" s="1">
        <v>78.72999999999999</v>
      </c>
      <c r="AA1324" s="1">
        <v>1324</v>
      </c>
      <c r="AB1324" s="1">
        <v>3329572.18</v>
      </c>
      <c r="AC1324" s="1">
        <v>-2871</v>
      </c>
      <c r="AD1324" s="1">
        <v>262137</v>
      </c>
      <c r="AE1324" s="1">
        <v>-1.1000000000000001</v>
      </c>
      <c r="AF1324" s="1">
        <v>120.23</v>
      </c>
      <c r="AG1324" s="1">
        <v>-3.4518033000000004</v>
      </c>
      <c r="AH1324" s="1">
        <v>-2.36</v>
      </c>
      <c r="AI1324" s="1" t="s">
        <v>4468</v>
      </c>
      <c r="AJ1324" s="1" t="s">
        <v>3531</v>
      </c>
    </row>
    <row r="1325" spans="1:36" x14ac:dyDescent="0.25">
      <c r="A1325" s="2" t="s">
        <v>1319</v>
      </c>
      <c r="B1325" s="3" t="s">
        <v>6121</v>
      </c>
      <c r="C1325" s="3">
        <v>13.32</v>
      </c>
      <c r="D1325" s="3">
        <v>0.34</v>
      </c>
      <c r="E1325" s="3">
        <v>1.39</v>
      </c>
      <c r="F1325" s="1">
        <f>IF(INDEX(董監!D:D,H1325)=0,INDEX(董監!C:C,H1325),INDEX(董監!D:D,H1325))</f>
        <v>9.27</v>
      </c>
      <c r="G1325" s="1">
        <f t="shared" si="80"/>
        <v>75.680000000000007</v>
      </c>
      <c r="H1325" s="1">
        <f>MATCH(持股比率!A1325,董監!A:A,0)</f>
        <v>1325</v>
      </c>
      <c r="I1325" s="3">
        <v>2693933.04</v>
      </c>
      <c r="J1325" s="3">
        <v>-696</v>
      </c>
      <c r="K1325" s="28">
        <f t="shared" si="81"/>
        <v>203877</v>
      </c>
      <c r="L1325" s="27">
        <f t="shared" si="82"/>
        <v>-0.3</v>
      </c>
      <c r="M1325" s="3">
        <v>86.5</v>
      </c>
      <c r="N1325" s="29">
        <f t="shared" si="83"/>
        <v>-0.60204000000000002</v>
      </c>
      <c r="O1325" s="3">
        <v>-1.59</v>
      </c>
      <c r="P1325" s="3" t="str">
        <f ca="1">IF(COUNTIF(股期對照!A:A,持股比率!B1325)=2,B1325&amp;"-m",IF(COUNTIF(股期對照!A:A,持股比率!B1325)=1,B1325&amp;"-F",B1325))</f>
        <v>精誠-F</v>
      </c>
      <c r="Q1325" s="3" t="s">
        <v>6778</v>
      </c>
      <c r="T1325" s="1" t="s">
        <v>1319</v>
      </c>
      <c r="U1325" s="1" t="s">
        <v>3081</v>
      </c>
      <c r="V1325" s="1">
        <v>13.32</v>
      </c>
      <c r="W1325" s="1">
        <v>0.34</v>
      </c>
      <c r="X1325" s="1">
        <v>1.39</v>
      </c>
      <c r="Y1325" s="1">
        <v>9.27</v>
      </c>
      <c r="Z1325" s="1">
        <v>75.680000000000007</v>
      </c>
      <c r="AA1325" s="1">
        <v>1325</v>
      </c>
      <c r="AB1325" s="1">
        <v>2693933.04</v>
      </c>
      <c r="AC1325" s="1">
        <v>-696</v>
      </c>
      <c r="AD1325" s="1">
        <v>203877</v>
      </c>
      <c r="AE1325" s="1">
        <v>-0.3</v>
      </c>
      <c r="AF1325" s="1">
        <v>86.5</v>
      </c>
      <c r="AG1325" s="1">
        <v>-0.60204000000000002</v>
      </c>
      <c r="AH1325" s="1">
        <v>-1.59</v>
      </c>
      <c r="AI1325" s="1" t="s">
        <v>4469</v>
      </c>
      <c r="AJ1325" s="1" t="s">
        <v>3569</v>
      </c>
    </row>
    <row r="1326" spans="1:36" x14ac:dyDescent="0.25">
      <c r="A1326" s="2" t="s">
        <v>1320</v>
      </c>
      <c r="B1326" s="3" t="s">
        <v>6122</v>
      </c>
      <c r="C1326" s="3">
        <v>7.26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72.569999999999993</v>
      </c>
      <c r="H1326" s="1">
        <f>MATCH(持股比率!A1326,董監!A:A,0)</f>
        <v>1326</v>
      </c>
      <c r="I1326" s="3">
        <v>827896.93</v>
      </c>
      <c r="J1326" s="3">
        <v>270</v>
      </c>
      <c r="K1326" s="28">
        <f t="shared" si="81"/>
        <v>60080</v>
      </c>
      <c r="L1326" s="27">
        <f t="shared" si="82"/>
        <v>0.4</v>
      </c>
      <c r="M1326" s="3">
        <v>21.03</v>
      </c>
      <c r="N1326" s="29">
        <f t="shared" si="83"/>
        <v>5.6781000000000005E-2</v>
      </c>
      <c r="O1326" s="3">
        <v>-5.22</v>
      </c>
      <c r="P1326" s="3" t="str">
        <f ca="1">IF(COUNTIF(股期對照!A:A,持股比率!B1326)=2,B1326&amp;"-m",IF(COUNTIF(股期對照!A:A,持股比率!B1326)=1,B1326&amp;"-F",B1326))</f>
        <v>和椿</v>
      </c>
      <c r="Q1326" s="3" t="s">
        <v>4769</v>
      </c>
      <c r="T1326" s="1" t="s">
        <v>1320</v>
      </c>
      <c r="U1326" s="1" t="s">
        <v>3082</v>
      </c>
      <c r="V1326" s="1">
        <v>7.26</v>
      </c>
      <c r="W1326" s="1">
        <v>0</v>
      </c>
      <c r="X1326" s="1">
        <v>0.01</v>
      </c>
      <c r="Y1326" s="1">
        <v>20.16</v>
      </c>
      <c r="Z1326" s="1">
        <v>72.569999999999993</v>
      </c>
      <c r="AA1326" s="1">
        <v>1326</v>
      </c>
      <c r="AB1326" s="1">
        <v>827896.93</v>
      </c>
      <c r="AC1326" s="1">
        <v>270</v>
      </c>
      <c r="AD1326" s="1">
        <v>60080</v>
      </c>
      <c r="AE1326" s="1">
        <v>0.4</v>
      </c>
      <c r="AF1326" s="1">
        <v>21.03</v>
      </c>
      <c r="AG1326" s="1">
        <v>5.6781000000000005E-2</v>
      </c>
      <c r="AH1326" s="1">
        <v>-5.22</v>
      </c>
      <c r="AI1326" s="1" t="s">
        <v>3082</v>
      </c>
      <c r="AJ1326" s="1" t="s">
        <v>3569</v>
      </c>
    </row>
    <row r="1327" spans="1:36" x14ac:dyDescent="0.25">
      <c r="A1327" s="2" t="s">
        <v>1321</v>
      </c>
      <c r="B1327" s="3" t="s">
        <v>6123</v>
      </c>
      <c r="C1327" s="3">
        <v>0.91</v>
      </c>
      <c r="D1327" s="3">
        <v>0.28999999999999998</v>
      </c>
      <c r="E1327" s="3">
        <v>0</v>
      </c>
      <c r="F1327" s="1">
        <f>IF(INDEX(董監!D:D,H1327)=0,INDEX(董監!C:C,H1327),INDEX(董監!D:D,H1327))</f>
        <v>20.16</v>
      </c>
      <c r="G1327" s="1">
        <f t="shared" si="80"/>
        <v>78.64</v>
      </c>
      <c r="H1327" s="1">
        <f>MATCH(持股比率!A1327,董監!A:A,0)</f>
        <v>1327</v>
      </c>
      <c r="I1327" s="3">
        <v>864908.87</v>
      </c>
      <c r="J1327" s="3">
        <v>-113</v>
      </c>
      <c r="K1327" s="28">
        <f t="shared" si="81"/>
        <v>68016</v>
      </c>
      <c r="L1327" s="27">
        <f t="shared" si="82"/>
        <v>-0.2</v>
      </c>
      <c r="M1327" s="3">
        <v>24.97</v>
      </c>
      <c r="N1327" s="29">
        <f t="shared" si="83"/>
        <v>-2.8216099999999997E-2</v>
      </c>
      <c r="O1327" s="3">
        <v>-2.33</v>
      </c>
      <c r="P1327" s="3" t="str">
        <f ca="1">IF(COUNTIF(股期對照!A:A,持股比率!B1327)=2,B1327&amp;"-m",IF(COUNTIF(股期對照!A:A,持股比率!B1327)=1,B1327&amp;"-F",B1327))</f>
        <v>居易</v>
      </c>
      <c r="Q1327" s="3" t="s">
        <v>6804</v>
      </c>
      <c r="T1327" s="1" t="s">
        <v>1321</v>
      </c>
      <c r="U1327" s="1" t="s">
        <v>3083</v>
      </c>
      <c r="V1327" s="1">
        <v>0.91</v>
      </c>
      <c r="W1327" s="1">
        <v>0.28999999999999998</v>
      </c>
      <c r="X1327" s="1">
        <v>0</v>
      </c>
      <c r="Y1327" s="1">
        <v>20.16</v>
      </c>
      <c r="Z1327" s="1">
        <v>78.64</v>
      </c>
      <c r="AA1327" s="1">
        <v>1327</v>
      </c>
      <c r="AB1327" s="1">
        <v>864908.87</v>
      </c>
      <c r="AC1327" s="1">
        <v>-113</v>
      </c>
      <c r="AD1327" s="1">
        <v>68016</v>
      </c>
      <c r="AE1327" s="1">
        <v>-0.2</v>
      </c>
      <c r="AF1327" s="1">
        <v>24.97</v>
      </c>
      <c r="AG1327" s="1">
        <v>-2.8216099999999997E-2</v>
      </c>
      <c r="AH1327" s="1">
        <v>-2.33</v>
      </c>
      <c r="AI1327" s="1" t="s">
        <v>3083</v>
      </c>
      <c r="AJ1327" s="1" t="s">
        <v>3551</v>
      </c>
    </row>
    <row r="1328" spans="1:36" x14ac:dyDescent="0.25">
      <c r="A1328" s="2" t="s">
        <v>1322</v>
      </c>
      <c r="B1328" s="3" t="s">
        <v>6124</v>
      </c>
      <c r="C1328" s="3">
        <v>2.9</v>
      </c>
      <c r="D1328" s="3">
        <v>0.93</v>
      </c>
      <c r="E1328" s="3">
        <v>0</v>
      </c>
      <c r="F1328" s="1">
        <f>IF(INDEX(董監!D:D,H1328)=0,INDEX(董監!C:C,H1328),INDEX(董監!D:D,H1328))</f>
        <v>11.95</v>
      </c>
      <c r="G1328" s="1">
        <f t="shared" si="80"/>
        <v>84.22</v>
      </c>
      <c r="H1328" s="1">
        <f>MATCH(持股比率!A1328,董監!A:A,0)</f>
        <v>1328</v>
      </c>
      <c r="I1328" s="3">
        <v>655014.35</v>
      </c>
      <c r="J1328" s="3">
        <v>1127</v>
      </c>
      <c r="K1328" s="28">
        <f t="shared" si="81"/>
        <v>55165</v>
      </c>
      <c r="L1328" s="27">
        <f t="shared" si="82"/>
        <v>2</v>
      </c>
      <c r="M1328" s="3">
        <v>32.93</v>
      </c>
      <c r="N1328" s="29">
        <f t="shared" si="83"/>
        <v>0.37112109999999998</v>
      </c>
      <c r="O1328" s="3">
        <v>0</v>
      </c>
      <c r="P1328" s="3" t="str">
        <f ca="1">IF(COUNTIF(股期對照!A:A,持股比率!B1328)=2,B1328&amp;"-m",IF(COUNTIF(股期對照!A:A,持股比率!B1328)=1,B1328&amp;"-F",B1328))</f>
        <v>中探針</v>
      </c>
      <c r="Q1328" s="3" t="s">
        <v>6797</v>
      </c>
      <c r="T1328" s="1" t="s">
        <v>1322</v>
      </c>
      <c r="U1328" s="1" t="s">
        <v>3084</v>
      </c>
      <c r="V1328" s="1">
        <v>2.9</v>
      </c>
      <c r="W1328" s="1">
        <v>0.93</v>
      </c>
      <c r="X1328" s="1">
        <v>0</v>
      </c>
      <c r="Y1328" s="1">
        <v>11.95</v>
      </c>
      <c r="Z1328" s="1">
        <v>84.22</v>
      </c>
      <c r="AA1328" s="1">
        <v>1328</v>
      </c>
      <c r="AB1328" s="1">
        <v>655014.35</v>
      </c>
      <c r="AC1328" s="1">
        <v>1127</v>
      </c>
      <c r="AD1328" s="1">
        <v>55165</v>
      </c>
      <c r="AE1328" s="1">
        <v>2</v>
      </c>
      <c r="AF1328" s="1">
        <v>32.93</v>
      </c>
      <c r="AG1328" s="1">
        <v>0.37112109999999998</v>
      </c>
      <c r="AH1328" s="1">
        <v>0</v>
      </c>
      <c r="AI1328" s="1" t="s">
        <v>3084</v>
      </c>
      <c r="AJ1328" s="1" t="s">
        <v>3531</v>
      </c>
    </row>
    <row r="1329" spans="1:36" x14ac:dyDescent="0.25">
      <c r="A1329" s="2" t="s">
        <v>1323</v>
      </c>
      <c r="B1329" s="3" t="s">
        <v>4841</v>
      </c>
      <c r="C1329" s="3">
        <v>0.14000000000000001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89.03</v>
      </c>
      <c r="H1329" s="1">
        <f>MATCH(持股比率!A1329,董監!A:A,0)</f>
        <v>1329</v>
      </c>
      <c r="I1329" s="3">
        <v>642620</v>
      </c>
      <c r="J1329" s="3">
        <v>14</v>
      </c>
      <c r="K1329" s="28">
        <f t="shared" si="81"/>
        <v>57212</v>
      </c>
      <c r="L1329" s="27">
        <f t="shared" si="82"/>
        <v>0</v>
      </c>
      <c r="M1329" s="3">
        <v>19.12</v>
      </c>
      <c r="N1329" s="29">
        <f t="shared" si="83"/>
        <v>2.6768E-3</v>
      </c>
      <c r="O1329" s="3">
        <v>1.57</v>
      </c>
      <c r="P1329" s="3" t="str">
        <f ca="1">IF(COUNTIF(股期對照!A:A,持股比率!B1329)=2,B1329&amp;"-m",IF(COUNTIF(股期對照!A:A,持股比率!B1329)=1,B1329&amp;"-F",B1329))</f>
        <v>豪勉</v>
      </c>
      <c r="Q1329" s="3" t="s">
        <v>6765</v>
      </c>
      <c r="T1329" s="1" t="s">
        <v>1323</v>
      </c>
      <c r="U1329" s="1" t="s">
        <v>3085</v>
      </c>
      <c r="V1329" s="1">
        <v>0.14000000000000001</v>
      </c>
      <c r="W1329" s="1">
        <v>0</v>
      </c>
      <c r="X1329" s="1">
        <v>0.01</v>
      </c>
      <c r="Y1329" s="1">
        <v>10.82</v>
      </c>
      <c r="Z1329" s="1">
        <v>89.03</v>
      </c>
      <c r="AA1329" s="1">
        <v>1329</v>
      </c>
      <c r="AB1329" s="1">
        <v>642620</v>
      </c>
      <c r="AC1329" s="1">
        <v>14</v>
      </c>
      <c r="AD1329" s="1">
        <v>57212</v>
      </c>
      <c r="AE1329" s="1">
        <v>0</v>
      </c>
      <c r="AF1329" s="1">
        <v>19.12</v>
      </c>
      <c r="AG1329" s="1">
        <v>2.6768E-3</v>
      </c>
      <c r="AH1329" s="1">
        <v>1.57</v>
      </c>
      <c r="AI1329" s="1" t="s">
        <v>3085</v>
      </c>
      <c r="AJ1329" s="1" t="s">
        <v>3569</v>
      </c>
    </row>
    <row r="1330" spans="1:36" x14ac:dyDescent="0.25">
      <c r="A1330" s="2" t="s">
        <v>1324</v>
      </c>
      <c r="B1330" s="3" t="s">
        <v>6125</v>
      </c>
      <c r="C1330" s="3">
        <v>2.15</v>
      </c>
      <c r="D1330" s="3">
        <v>0</v>
      </c>
      <c r="E1330" s="3">
        <v>0.06</v>
      </c>
      <c r="F1330" s="1">
        <f>IF(INDEX(董監!D:D,H1330)=0,INDEX(董監!C:C,H1330),INDEX(董監!D:D,H1330))</f>
        <v>30.94</v>
      </c>
      <c r="G1330" s="1">
        <f t="shared" si="80"/>
        <v>66.849999999999994</v>
      </c>
      <c r="H1330" s="1">
        <f>MATCH(持股比率!A1330,董監!A:A,0)</f>
        <v>1330</v>
      </c>
      <c r="I1330" s="3">
        <v>1540162.76</v>
      </c>
      <c r="J1330" s="3">
        <v>643</v>
      </c>
      <c r="K1330" s="28">
        <f t="shared" si="81"/>
        <v>102960</v>
      </c>
      <c r="L1330" s="27">
        <f t="shared" si="82"/>
        <v>0.6</v>
      </c>
      <c r="M1330" s="3">
        <v>23.1</v>
      </c>
      <c r="N1330" s="29">
        <f t="shared" si="83"/>
        <v>0.148533</v>
      </c>
      <c r="O1330" s="3">
        <v>-2.7</v>
      </c>
      <c r="P1330" s="3" t="str">
        <f ca="1">IF(COUNTIF(股期對照!A:A,持股比率!B1330)=2,B1330&amp;"-m",IF(COUNTIF(股期對照!A:A,持股比率!B1330)=1,B1330&amp;"-F",B1330))</f>
        <v>富旺</v>
      </c>
      <c r="Q1330" s="3" t="s">
        <v>6805</v>
      </c>
      <c r="T1330" s="1" t="s">
        <v>1324</v>
      </c>
      <c r="U1330" s="1" t="s">
        <v>3086</v>
      </c>
      <c r="V1330" s="1">
        <v>2.15</v>
      </c>
      <c r="W1330" s="1">
        <v>0</v>
      </c>
      <c r="X1330" s="1">
        <v>0.06</v>
      </c>
      <c r="Y1330" s="1">
        <v>30.94</v>
      </c>
      <c r="Z1330" s="1">
        <v>66.849999999999994</v>
      </c>
      <c r="AA1330" s="1">
        <v>1330</v>
      </c>
      <c r="AB1330" s="1">
        <v>1540162.76</v>
      </c>
      <c r="AC1330" s="1">
        <v>643</v>
      </c>
      <c r="AD1330" s="1">
        <v>102960</v>
      </c>
      <c r="AE1330" s="1">
        <v>0.6</v>
      </c>
      <c r="AF1330" s="1">
        <v>23.1</v>
      </c>
      <c r="AG1330" s="1">
        <v>0.148533</v>
      </c>
      <c r="AH1330" s="1">
        <v>-2.7</v>
      </c>
      <c r="AI1330" s="1" t="s">
        <v>3086</v>
      </c>
      <c r="AJ1330" s="1" t="s">
        <v>3519</v>
      </c>
    </row>
    <row r="1331" spans="1:36" x14ac:dyDescent="0.25">
      <c r="A1331" s="2" t="s">
        <v>1325</v>
      </c>
      <c r="B1331" s="3" t="s">
        <v>6126</v>
      </c>
      <c r="C1331" s="3">
        <v>1.78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80.94</v>
      </c>
      <c r="H1331" s="1">
        <f>MATCH(持股比率!A1331,董監!A:A,0)</f>
        <v>1331</v>
      </c>
      <c r="I1331" s="3">
        <v>1315036.42</v>
      </c>
      <c r="J1331" s="3">
        <v>247</v>
      </c>
      <c r="K1331" s="28">
        <f t="shared" si="81"/>
        <v>106439</v>
      </c>
      <c r="L1331" s="27">
        <f t="shared" si="82"/>
        <v>0.2</v>
      </c>
      <c r="M1331" s="3">
        <v>22.51</v>
      </c>
      <c r="N1331" s="29">
        <f t="shared" si="83"/>
        <v>5.5599700000000002E-2</v>
      </c>
      <c r="O1331" s="3">
        <v>-8.56</v>
      </c>
      <c r="P1331" s="3" t="str">
        <f ca="1">IF(COUNTIF(股期對照!A:A,持股比率!B1331)=2,B1331&amp;"-m",IF(COUNTIF(股期對照!A:A,持股比率!B1331)=1,B1331&amp;"-F",B1331))</f>
        <v>岳豐</v>
      </c>
      <c r="Q1331" s="3" t="s">
        <v>4754</v>
      </c>
      <c r="T1331" s="1" t="s">
        <v>1325</v>
      </c>
      <c r="U1331" s="1" t="s">
        <v>3087</v>
      </c>
      <c r="V1331" s="1">
        <v>1.78</v>
      </c>
      <c r="W1331" s="1">
        <v>0.01</v>
      </c>
      <c r="X1331" s="1">
        <v>0.56000000000000005</v>
      </c>
      <c r="Y1331" s="1">
        <v>16.71</v>
      </c>
      <c r="Z1331" s="1">
        <v>80.94</v>
      </c>
      <c r="AA1331" s="1">
        <v>1331</v>
      </c>
      <c r="AB1331" s="1">
        <v>1315036.42</v>
      </c>
      <c r="AC1331" s="1">
        <v>247</v>
      </c>
      <c r="AD1331" s="1">
        <v>106439</v>
      </c>
      <c r="AE1331" s="1">
        <v>0.2</v>
      </c>
      <c r="AF1331" s="1">
        <v>22.51</v>
      </c>
      <c r="AG1331" s="1">
        <v>5.5599700000000002E-2</v>
      </c>
      <c r="AH1331" s="1">
        <v>-8.56</v>
      </c>
      <c r="AI1331" s="1" t="s">
        <v>3087</v>
      </c>
      <c r="AJ1331" s="1" t="s">
        <v>3551</v>
      </c>
    </row>
    <row r="1332" spans="1:36" x14ac:dyDescent="0.25">
      <c r="A1332" s="2" t="s">
        <v>1326</v>
      </c>
      <c r="B1332" s="3" t="s">
        <v>6127</v>
      </c>
      <c r="C1332" s="3">
        <v>2.2200000000000002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91.53</v>
      </c>
      <c r="H1332" s="1">
        <f>MATCH(持股比率!A1332,董監!A:A,0)</f>
        <v>1332</v>
      </c>
      <c r="I1332" s="3">
        <v>510324.22</v>
      </c>
      <c r="J1332" s="3">
        <v>69</v>
      </c>
      <c r="K1332" s="28">
        <f t="shared" si="81"/>
        <v>46710</v>
      </c>
      <c r="L1332" s="27">
        <f t="shared" si="82"/>
        <v>0.1</v>
      </c>
      <c r="M1332" s="3">
        <v>70.44</v>
      </c>
      <c r="N1332" s="29">
        <f t="shared" si="83"/>
        <v>4.8603599999999997E-2</v>
      </c>
      <c r="O1332" s="3">
        <v>7.85</v>
      </c>
      <c r="P1332" s="3" t="str">
        <f ca="1">IF(COUNTIF(股期對照!A:A,持股比率!B1332)=2,B1332&amp;"-m",IF(COUNTIF(股期對照!A:A,持股比率!B1332)=1,B1332&amp;"-F",B1332))</f>
        <v>晉泰</v>
      </c>
      <c r="Q1332" s="3" t="s">
        <v>6806</v>
      </c>
      <c r="T1332" s="1" t="s">
        <v>1326</v>
      </c>
      <c r="U1332" s="1" t="s">
        <v>3088</v>
      </c>
      <c r="V1332" s="1">
        <v>2.2200000000000002</v>
      </c>
      <c r="W1332" s="1">
        <v>0</v>
      </c>
      <c r="X1332" s="1">
        <v>0.01</v>
      </c>
      <c r="Y1332" s="1">
        <v>6.24</v>
      </c>
      <c r="Z1332" s="1">
        <v>91.53</v>
      </c>
      <c r="AA1332" s="1">
        <v>1332</v>
      </c>
      <c r="AB1332" s="1">
        <v>510324.22</v>
      </c>
      <c r="AC1332" s="1">
        <v>69</v>
      </c>
      <c r="AD1332" s="1">
        <v>46710</v>
      </c>
      <c r="AE1332" s="1">
        <v>0.1</v>
      </c>
      <c r="AF1332" s="1">
        <v>70.44</v>
      </c>
      <c r="AG1332" s="1">
        <v>4.8603599999999997E-2</v>
      </c>
      <c r="AH1332" s="1">
        <v>7.85</v>
      </c>
      <c r="AI1332" s="1" t="s">
        <v>3088</v>
      </c>
      <c r="AJ1332" s="1" t="s">
        <v>3569</v>
      </c>
    </row>
    <row r="1333" spans="1:36" x14ac:dyDescent="0.25">
      <c r="A1333" s="2" t="s">
        <v>1327</v>
      </c>
      <c r="B1333" s="3" t="s">
        <v>6128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36.36</v>
      </c>
      <c r="G1333" s="1">
        <f t="shared" si="80"/>
        <v>63.63</v>
      </c>
      <c r="H1333" s="1">
        <f>MATCH(持股比率!A1333,董監!A:A,0)</f>
        <v>1333</v>
      </c>
      <c r="I1333" s="3">
        <v>405888.78</v>
      </c>
      <c r="J1333" s="3">
        <v>2</v>
      </c>
      <c r="K1333" s="28">
        <f t="shared" si="81"/>
        <v>25827</v>
      </c>
      <c r="L1333" s="27">
        <f t="shared" si="82"/>
        <v>0</v>
      </c>
      <c r="M1333" s="3">
        <v>13.5</v>
      </c>
      <c r="N1333" s="29">
        <f t="shared" si="83"/>
        <v>2.7E-4</v>
      </c>
      <c r="O1333" s="3">
        <v>-16.22</v>
      </c>
      <c r="P1333" s="3" t="str">
        <f ca="1">IF(COUNTIF(股期對照!A:A,持股比率!B1333)=2,B1333&amp;"-m",IF(COUNTIF(股期對照!A:A,持股比率!B1333)=1,B1333&amp;"-F",B1333))</f>
        <v>上揚</v>
      </c>
      <c r="Q1333" s="3" t="s">
        <v>6807</v>
      </c>
      <c r="T1333" s="1" t="s">
        <v>1327</v>
      </c>
      <c r="U1333" s="1" t="s">
        <v>3089</v>
      </c>
      <c r="V1333" s="1">
        <v>0.01</v>
      </c>
      <c r="W1333" s="1">
        <v>0</v>
      </c>
      <c r="X1333" s="1">
        <v>0</v>
      </c>
      <c r="Y1333" s="1">
        <v>36.36</v>
      </c>
      <c r="Z1333" s="1">
        <v>63.63</v>
      </c>
      <c r="AA1333" s="1">
        <v>1333</v>
      </c>
      <c r="AB1333" s="1">
        <v>405888.78</v>
      </c>
      <c r="AC1333" s="1">
        <v>2</v>
      </c>
      <c r="AD1333" s="1">
        <v>25827</v>
      </c>
      <c r="AE1333" s="1">
        <v>0</v>
      </c>
      <c r="AF1333" s="1">
        <v>13.5</v>
      </c>
      <c r="AG1333" s="1">
        <v>2.7E-4</v>
      </c>
      <c r="AH1333" s="1">
        <v>-16.22</v>
      </c>
      <c r="AI1333" s="1" t="s">
        <v>3089</v>
      </c>
      <c r="AJ1333" s="1" t="s">
        <v>3557</v>
      </c>
    </row>
    <row r="1334" spans="1:36" x14ac:dyDescent="0.25">
      <c r="A1334" s="2" t="s">
        <v>1328</v>
      </c>
      <c r="B1334" s="3" t="s">
        <v>6129</v>
      </c>
      <c r="C1334" s="3">
        <v>3.38</v>
      </c>
      <c r="D1334" s="3">
        <v>13.11</v>
      </c>
      <c r="E1334" s="3">
        <v>0.45</v>
      </c>
      <c r="F1334" s="1">
        <f>IF(INDEX(董監!D:D,H1334)=0,INDEX(董監!C:C,H1334),INDEX(董監!D:D,H1334))</f>
        <v>10.210000000000001</v>
      </c>
      <c r="G1334" s="1">
        <f t="shared" si="80"/>
        <v>72.849999999999994</v>
      </c>
      <c r="H1334" s="1">
        <f>MATCH(持股比率!A1334,董監!A:A,0)</f>
        <v>1334</v>
      </c>
      <c r="I1334" s="3">
        <v>923813.72</v>
      </c>
      <c r="J1334" s="3">
        <v>-828</v>
      </c>
      <c r="K1334" s="28">
        <f t="shared" si="81"/>
        <v>67300</v>
      </c>
      <c r="L1334" s="27">
        <f t="shared" si="82"/>
        <v>-1.2</v>
      </c>
      <c r="M1334" s="3">
        <v>101.02</v>
      </c>
      <c r="N1334" s="29">
        <f t="shared" si="83"/>
        <v>-0.83644560000000001</v>
      </c>
      <c r="O1334" s="3">
        <v>0.46</v>
      </c>
      <c r="P1334" s="3" t="str">
        <f ca="1">IF(COUNTIF(股期對照!A:A,持股比率!B1334)=2,B1334&amp;"-m",IF(COUNTIF(股期對照!A:A,持股比率!B1334)=1,B1334&amp;"-F",B1334))</f>
        <v>旺矽</v>
      </c>
      <c r="Q1334" s="3" t="s">
        <v>6808</v>
      </c>
      <c r="T1334" s="1" t="s">
        <v>1328</v>
      </c>
      <c r="U1334" s="1" t="s">
        <v>3090</v>
      </c>
      <c r="V1334" s="1">
        <v>3.38</v>
      </c>
      <c r="W1334" s="1">
        <v>13.11</v>
      </c>
      <c r="X1334" s="1">
        <v>0.45</v>
      </c>
      <c r="Y1334" s="1">
        <v>10.210000000000001</v>
      </c>
      <c r="Z1334" s="1">
        <v>72.849999999999994</v>
      </c>
      <c r="AA1334" s="1">
        <v>1334</v>
      </c>
      <c r="AB1334" s="1">
        <v>923813.72</v>
      </c>
      <c r="AC1334" s="1">
        <v>-828</v>
      </c>
      <c r="AD1334" s="1">
        <v>67300</v>
      </c>
      <c r="AE1334" s="1">
        <v>-1.2</v>
      </c>
      <c r="AF1334" s="1">
        <v>101.02</v>
      </c>
      <c r="AG1334" s="1">
        <v>-0.83644560000000001</v>
      </c>
      <c r="AH1334" s="1">
        <v>0.46</v>
      </c>
      <c r="AI1334" s="1" t="s">
        <v>3090</v>
      </c>
      <c r="AJ1334" s="1" t="s">
        <v>3553</v>
      </c>
    </row>
    <row r="1335" spans="1:36" x14ac:dyDescent="0.25">
      <c r="A1335" s="2" t="s">
        <v>1329</v>
      </c>
      <c r="B1335" s="3" t="s">
        <v>6130</v>
      </c>
      <c r="C1335" s="3">
        <v>10.95</v>
      </c>
      <c r="D1335" s="3">
        <v>1.25</v>
      </c>
      <c r="E1335" s="3">
        <v>0.23</v>
      </c>
      <c r="F1335" s="1">
        <f>IF(INDEX(董監!D:D,H1335)=0,INDEX(董監!C:C,H1335),INDEX(董監!D:D,H1335))</f>
        <v>23.36</v>
      </c>
      <c r="G1335" s="1">
        <f t="shared" si="80"/>
        <v>64.210000000000008</v>
      </c>
      <c r="H1335" s="1">
        <f>MATCH(持股比率!A1335,董監!A:A,0)</f>
        <v>1335</v>
      </c>
      <c r="I1335" s="3">
        <v>847018.38</v>
      </c>
      <c r="J1335" s="3">
        <v>629</v>
      </c>
      <c r="K1335" s="28">
        <f t="shared" si="81"/>
        <v>54387</v>
      </c>
      <c r="L1335" s="27">
        <f t="shared" si="82"/>
        <v>1.2</v>
      </c>
      <c r="M1335" s="3">
        <v>105.81</v>
      </c>
      <c r="N1335" s="29">
        <f t="shared" si="83"/>
        <v>0.66554490000000011</v>
      </c>
      <c r="O1335" s="3">
        <v>1.37</v>
      </c>
      <c r="P1335" s="3" t="str">
        <f ca="1">IF(COUNTIF(股期對照!A:A,持股比率!B1335)=2,B1335&amp;"-m",IF(COUNTIF(股期對照!A:A,持股比率!B1335)=1,B1335&amp;"-F",B1335))</f>
        <v>聚鼎</v>
      </c>
      <c r="Q1335" s="3" t="s">
        <v>4764</v>
      </c>
      <c r="T1335" s="1" t="s">
        <v>1329</v>
      </c>
      <c r="U1335" s="1" t="s">
        <v>3091</v>
      </c>
      <c r="V1335" s="1">
        <v>10.95</v>
      </c>
      <c r="W1335" s="1">
        <v>1.25</v>
      </c>
      <c r="X1335" s="1">
        <v>0.23</v>
      </c>
      <c r="Y1335" s="1">
        <v>23.36</v>
      </c>
      <c r="Z1335" s="1">
        <v>64.210000000000008</v>
      </c>
      <c r="AA1335" s="1">
        <v>1335</v>
      </c>
      <c r="AB1335" s="1">
        <v>847018.38</v>
      </c>
      <c r="AC1335" s="1">
        <v>629</v>
      </c>
      <c r="AD1335" s="1">
        <v>54387</v>
      </c>
      <c r="AE1335" s="1">
        <v>1.2</v>
      </c>
      <c r="AF1335" s="1">
        <v>105.81</v>
      </c>
      <c r="AG1335" s="1">
        <v>0.66554490000000011</v>
      </c>
      <c r="AH1335" s="1">
        <v>1.37</v>
      </c>
      <c r="AI1335" s="1" t="s">
        <v>3091</v>
      </c>
      <c r="AJ1335" s="1" t="s">
        <v>3548</v>
      </c>
    </row>
    <row r="1336" spans="1:36" x14ac:dyDescent="0.25">
      <c r="A1336" s="2" t="s">
        <v>1330</v>
      </c>
      <c r="B1336" s="3" t="s">
        <v>6131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</v>
      </c>
      <c r="H1336" s="1">
        <f>MATCH(持股比率!A1336,董監!A:A,0)</f>
        <v>1336</v>
      </c>
      <c r="I1336" s="3">
        <v>1270766.55</v>
      </c>
      <c r="J1336" s="3">
        <v>-1</v>
      </c>
      <c r="K1336" s="28">
        <f t="shared" si="81"/>
        <v>112819</v>
      </c>
      <c r="L1336" s="27">
        <f t="shared" si="82"/>
        <v>0</v>
      </c>
      <c r="M1336" s="3">
        <v>3.69</v>
      </c>
      <c r="N1336" s="29">
        <f t="shared" si="83"/>
        <v>-3.6900000000000002E-5</v>
      </c>
      <c r="O1336" s="3">
        <v>-10</v>
      </c>
      <c r="P1336" s="3" t="str">
        <f ca="1">IF(COUNTIF(股期對照!A:A,持股比率!B1336)=2,B1336&amp;"-m",IF(COUNTIF(股期對照!A:A,持股比率!B1336)=1,B1336&amp;"-F",B1336))</f>
        <v>天瀚</v>
      </c>
      <c r="Q1336" s="3" t="s">
        <v>6809</v>
      </c>
      <c r="T1336" s="1" t="s">
        <v>1330</v>
      </c>
      <c r="U1336" s="1" t="s">
        <v>3092</v>
      </c>
      <c r="V1336" s="1">
        <v>2.57</v>
      </c>
      <c r="W1336" s="1">
        <v>0</v>
      </c>
      <c r="X1336" s="1">
        <v>0</v>
      </c>
      <c r="Y1336" s="1">
        <v>8.65</v>
      </c>
      <c r="Z1336" s="1">
        <v>88.78</v>
      </c>
      <c r="AA1336" s="1">
        <v>1336</v>
      </c>
      <c r="AB1336" s="1">
        <v>1270766.55</v>
      </c>
      <c r="AC1336" s="1">
        <v>-1</v>
      </c>
      <c r="AD1336" s="1">
        <v>112819</v>
      </c>
      <c r="AE1336" s="1">
        <v>0</v>
      </c>
      <c r="AF1336" s="1">
        <v>3.69</v>
      </c>
      <c r="AG1336" s="1">
        <v>-3.6900000000000002E-5</v>
      </c>
      <c r="AH1336" s="1">
        <v>-10</v>
      </c>
      <c r="AI1336" s="1" t="s">
        <v>3092</v>
      </c>
      <c r="AJ1336" s="1" t="s">
        <v>3561</v>
      </c>
    </row>
    <row r="1337" spans="1:36" x14ac:dyDescent="0.25">
      <c r="A1337" s="2" t="s">
        <v>1331</v>
      </c>
      <c r="B1337" s="3" t="s">
        <v>6132</v>
      </c>
      <c r="C1337" s="3">
        <v>3.97</v>
      </c>
      <c r="D1337" s="3">
        <v>0</v>
      </c>
      <c r="E1337" s="3">
        <v>0</v>
      </c>
      <c r="F1337" s="1">
        <f>IF(INDEX(董監!D:D,H1337)=0,INDEX(董監!C:C,H1337),INDEX(董監!D:D,H1337))</f>
        <v>12.19</v>
      </c>
      <c r="G1337" s="1">
        <f t="shared" si="80"/>
        <v>83.84</v>
      </c>
      <c r="H1337" s="1">
        <f>MATCH(持股比率!A1337,董監!A:A,0)</f>
        <v>1337</v>
      </c>
      <c r="I1337" s="3">
        <v>1149517.8899999999</v>
      </c>
      <c r="J1337" s="3">
        <v>1215</v>
      </c>
      <c r="K1337" s="28">
        <f t="shared" si="81"/>
        <v>96376</v>
      </c>
      <c r="L1337" s="27">
        <f t="shared" si="82"/>
        <v>1.3</v>
      </c>
      <c r="M1337" s="3">
        <v>8.65</v>
      </c>
      <c r="N1337" s="29">
        <f t="shared" si="83"/>
        <v>0.1050975</v>
      </c>
      <c r="O1337" s="3">
        <v>2.88</v>
      </c>
      <c r="P1337" s="3" t="str">
        <f ca="1">IF(COUNTIF(股期對照!A:A,持股比率!B1337)=2,B1337&amp;"-m",IF(COUNTIF(股期對照!A:A,持股比率!B1337)=1,B1337&amp;"-F",B1337))</f>
        <v>光鼎</v>
      </c>
      <c r="Q1337" s="3" t="s">
        <v>6810</v>
      </c>
      <c r="T1337" s="1" t="s">
        <v>1331</v>
      </c>
      <c r="U1337" s="1" t="s">
        <v>3093</v>
      </c>
      <c r="V1337" s="1">
        <v>3.97</v>
      </c>
      <c r="W1337" s="1">
        <v>0</v>
      </c>
      <c r="X1337" s="1">
        <v>0</v>
      </c>
      <c r="Y1337" s="1">
        <v>12.19</v>
      </c>
      <c r="Z1337" s="1">
        <v>83.84</v>
      </c>
      <c r="AA1337" s="1">
        <v>1337</v>
      </c>
      <c r="AB1337" s="1">
        <v>1149517.8899999999</v>
      </c>
      <c r="AC1337" s="1">
        <v>1215</v>
      </c>
      <c r="AD1337" s="1">
        <v>96376</v>
      </c>
      <c r="AE1337" s="1">
        <v>1.3</v>
      </c>
      <c r="AF1337" s="1">
        <v>8.65</v>
      </c>
      <c r="AG1337" s="1">
        <v>0.1050975</v>
      </c>
      <c r="AH1337" s="1">
        <v>2.88</v>
      </c>
      <c r="AI1337" s="1" t="s">
        <v>3093</v>
      </c>
      <c r="AJ1337" s="1" t="s">
        <v>3542</v>
      </c>
    </row>
    <row r="1338" spans="1:36" x14ac:dyDescent="0.25">
      <c r="A1338" s="2" t="s">
        <v>1332</v>
      </c>
      <c r="B1338" s="3" t="s">
        <v>6133</v>
      </c>
      <c r="C1338" s="3">
        <v>0.53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39.1</v>
      </c>
      <c r="H1338" s="1">
        <f>MATCH(持股比率!A1338,董監!A:A,0)</f>
        <v>1338</v>
      </c>
      <c r="I1338" s="3">
        <v>761117.86</v>
      </c>
      <c r="J1338" s="3">
        <v>111</v>
      </c>
      <c r="K1338" s="28">
        <f t="shared" si="81"/>
        <v>29760</v>
      </c>
      <c r="L1338" s="27">
        <f t="shared" si="82"/>
        <v>0.4</v>
      </c>
      <c r="M1338" s="3">
        <v>27.47</v>
      </c>
      <c r="N1338" s="29">
        <f t="shared" si="83"/>
        <v>3.04917E-2</v>
      </c>
      <c r="O1338" s="3">
        <v>-5.25</v>
      </c>
      <c r="P1338" s="3" t="str">
        <f ca="1">IF(COUNTIF(股期對照!A:A,持股比率!B1338)=2,B1338&amp;"-m",IF(COUNTIF(股期對照!A:A,持股比率!B1338)=1,B1338&amp;"-F",B1338))</f>
        <v>茂綸</v>
      </c>
      <c r="Q1338" s="3" t="s">
        <v>6780</v>
      </c>
      <c r="T1338" s="1" t="s">
        <v>1332</v>
      </c>
      <c r="U1338" s="1" t="s">
        <v>3094</v>
      </c>
      <c r="V1338" s="1">
        <v>0.53</v>
      </c>
      <c r="W1338" s="1">
        <v>0.04</v>
      </c>
      <c r="X1338" s="1">
        <v>0</v>
      </c>
      <c r="Y1338" s="1">
        <v>60.33</v>
      </c>
      <c r="Z1338" s="1">
        <v>39.1</v>
      </c>
      <c r="AA1338" s="1">
        <v>1338</v>
      </c>
      <c r="AB1338" s="1">
        <v>761117.86</v>
      </c>
      <c r="AC1338" s="1">
        <v>111</v>
      </c>
      <c r="AD1338" s="1">
        <v>29760</v>
      </c>
      <c r="AE1338" s="1">
        <v>0.4</v>
      </c>
      <c r="AF1338" s="1">
        <v>27.47</v>
      </c>
      <c r="AG1338" s="1">
        <v>3.04917E-2</v>
      </c>
      <c r="AH1338" s="1">
        <v>-5.25</v>
      </c>
      <c r="AI1338" s="1" t="s">
        <v>3094</v>
      </c>
      <c r="AJ1338" s="1" t="s">
        <v>3528</v>
      </c>
    </row>
    <row r="1339" spans="1:36" x14ac:dyDescent="0.25">
      <c r="A1339" s="2" t="s">
        <v>1333</v>
      </c>
      <c r="B1339" s="3" t="s">
        <v>6134</v>
      </c>
      <c r="C1339" s="3">
        <v>0.01</v>
      </c>
      <c r="D1339" s="3">
        <v>0</v>
      </c>
      <c r="E1339" s="3">
        <v>0.01</v>
      </c>
      <c r="F1339" s="1">
        <f>IF(INDEX(董監!D:D,H1339)=0,INDEX(董監!C:C,H1339),INDEX(董監!D:D,H1339))</f>
        <v>41.4</v>
      </c>
      <c r="G1339" s="1">
        <f t="shared" si="80"/>
        <v>58.58</v>
      </c>
      <c r="H1339" s="1">
        <f>MATCH(持股比率!A1339,董監!A:A,0)</f>
        <v>1339</v>
      </c>
      <c r="I1339" s="3">
        <v>370000</v>
      </c>
      <c r="J1339" s="3">
        <v>-11</v>
      </c>
      <c r="K1339" s="28">
        <f t="shared" si="81"/>
        <v>21675</v>
      </c>
      <c r="L1339" s="27">
        <f t="shared" si="82"/>
        <v>-0.1</v>
      </c>
      <c r="M1339" s="3">
        <v>10.130000000000001</v>
      </c>
      <c r="N1339" s="29">
        <f t="shared" si="83"/>
        <v>-1.1143000000000001E-3</v>
      </c>
      <c r="O1339" s="3">
        <v>-8.0399999999999991</v>
      </c>
      <c r="P1339" s="3" t="str">
        <f ca="1">IF(COUNTIF(股期對照!A:A,持股比率!B1339)=2,B1339&amp;"-m",IF(COUNTIF(股期對照!A:A,持股比率!B1339)=1,B1339&amp;"-F",B1339))</f>
        <v>全譜</v>
      </c>
      <c r="Q1339" s="3" t="s">
        <v>4786</v>
      </c>
      <c r="T1339" s="1" t="s">
        <v>1333</v>
      </c>
      <c r="U1339" s="1" t="s">
        <v>3095</v>
      </c>
      <c r="V1339" s="1">
        <v>0.01</v>
      </c>
      <c r="W1339" s="1">
        <v>0</v>
      </c>
      <c r="X1339" s="1">
        <v>0.01</v>
      </c>
      <c r="Y1339" s="1">
        <v>41.4</v>
      </c>
      <c r="Z1339" s="1">
        <v>58.58</v>
      </c>
      <c r="AA1339" s="1">
        <v>1339</v>
      </c>
      <c r="AB1339" s="1">
        <v>370000</v>
      </c>
      <c r="AC1339" s="1">
        <v>-11</v>
      </c>
      <c r="AD1339" s="1">
        <v>21675</v>
      </c>
      <c r="AE1339" s="1">
        <v>-0.1</v>
      </c>
      <c r="AF1339" s="1">
        <v>10.130000000000001</v>
      </c>
      <c r="AG1339" s="1">
        <v>-1.1143000000000001E-3</v>
      </c>
      <c r="AH1339" s="1">
        <v>-8.0399999999999991</v>
      </c>
      <c r="AI1339" s="1" t="s">
        <v>3095</v>
      </c>
      <c r="AJ1339" s="1" t="s">
        <v>3544</v>
      </c>
    </row>
    <row r="1340" spans="1:36" x14ac:dyDescent="0.25">
      <c r="A1340" s="2" t="s">
        <v>1334</v>
      </c>
      <c r="B1340" s="3" t="s">
        <v>6135</v>
      </c>
      <c r="C1340" s="3">
        <v>2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73.69</v>
      </c>
      <c r="H1340" s="1">
        <f>MATCH(持股比率!A1340,董監!A:A,0)</f>
        <v>1340</v>
      </c>
      <c r="I1340" s="3">
        <v>356407</v>
      </c>
      <c r="J1340" s="3">
        <v>-191</v>
      </c>
      <c r="K1340" s="28">
        <f t="shared" si="81"/>
        <v>26264</v>
      </c>
      <c r="L1340" s="27">
        <f t="shared" si="82"/>
        <v>-0.7</v>
      </c>
      <c r="M1340" s="3">
        <v>28.71</v>
      </c>
      <c r="N1340" s="29">
        <f t="shared" si="83"/>
        <v>-5.4836100000000006E-2</v>
      </c>
      <c r="O1340" s="3">
        <v>3.9</v>
      </c>
      <c r="P1340" s="3" t="str">
        <f ca="1">IF(COUNTIF(股期對照!A:A,持股比率!B1340)=2,B1340&amp;"-m",IF(COUNTIF(股期對照!A:A,持股比率!B1340)=1,B1340&amp;"-F",B1340))</f>
        <v>研通</v>
      </c>
      <c r="Q1340" s="3" t="s">
        <v>6777</v>
      </c>
      <c r="T1340" s="1" t="s">
        <v>1334</v>
      </c>
      <c r="U1340" s="1" t="s">
        <v>3096</v>
      </c>
      <c r="V1340" s="1">
        <v>2</v>
      </c>
      <c r="W1340" s="1">
        <v>0</v>
      </c>
      <c r="X1340" s="1">
        <v>0.73</v>
      </c>
      <c r="Y1340" s="1">
        <v>23.58</v>
      </c>
      <c r="Z1340" s="1">
        <v>73.69</v>
      </c>
      <c r="AA1340" s="1">
        <v>1340</v>
      </c>
      <c r="AB1340" s="1">
        <v>356407</v>
      </c>
      <c r="AC1340" s="1">
        <v>-191</v>
      </c>
      <c r="AD1340" s="1">
        <v>26264</v>
      </c>
      <c r="AE1340" s="1">
        <v>-0.7</v>
      </c>
      <c r="AF1340" s="1">
        <v>28.71</v>
      </c>
      <c r="AG1340" s="1">
        <v>-5.4836100000000006E-2</v>
      </c>
      <c r="AH1340" s="1">
        <v>3.9</v>
      </c>
      <c r="AI1340" s="1" t="s">
        <v>3096</v>
      </c>
      <c r="AJ1340" s="1" t="s">
        <v>3560</v>
      </c>
    </row>
    <row r="1341" spans="1:36" x14ac:dyDescent="0.25">
      <c r="A1341" s="2" t="s">
        <v>1335</v>
      </c>
      <c r="B1341" s="3" t="s">
        <v>6136</v>
      </c>
      <c r="C1341" s="3">
        <v>87.34</v>
      </c>
      <c r="D1341" s="3">
        <v>1.58</v>
      </c>
      <c r="E1341" s="3">
        <v>0.97</v>
      </c>
      <c r="F1341" s="1">
        <f>IF(INDEX(董監!D:D,H1341)=0,INDEX(董監!C:C,H1341),INDEX(董監!D:D,H1341))</f>
        <v>82.15</v>
      </c>
      <c r="G1341" s="1">
        <f t="shared" si="80"/>
        <v>-72.04000000000002</v>
      </c>
      <c r="H1341" s="1">
        <f>MATCH(持股比率!A1341,董監!A:A,0)</f>
        <v>1341</v>
      </c>
      <c r="I1341" s="3">
        <v>863433.96</v>
      </c>
      <c r="J1341" s="3">
        <v>893</v>
      </c>
      <c r="K1341" s="28">
        <f t="shared" si="81"/>
        <v>-62202</v>
      </c>
      <c r="L1341" s="27">
        <f t="shared" si="82"/>
        <v>-1.4</v>
      </c>
      <c r="M1341" s="3">
        <v>204.27</v>
      </c>
      <c r="N1341" s="29">
        <f t="shared" si="83"/>
        <v>1.8241311000000002</v>
      </c>
      <c r="O1341" s="3">
        <v>-1.23</v>
      </c>
      <c r="P1341" s="3" t="str">
        <f ca="1">IF(COUNTIF(股期對照!A:A,持股比率!B1341)=2,B1341&amp;"-m",IF(COUNTIF(股期對照!A:A,持股比率!B1341)=1,B1341&amp;"-F",B1341))</f>
        <v>尼得科超眾</v>
      </c>
      <c r="Q1341" s="3" t="s">
        <v>6811</v>
      </c>
      <c r="T1341" s="1" t="s">
        <v>1335</v>
      </c>
      <c r="U1341" s="1" t="s">
        <v>3097</v>
      </c>
      <c r="V1341" s="1">
        <v>87.34</v>
      </c>
      <c r="W1341" s="1">
        <v>1.58</v>
      </c>
      <c r="X1341" s="1">
        <v>0.97</v>
      </c>
      <c r="Y1341" s="1">
        <v>82.15</v>
      </c>
      <c r="Z1341" s="1">
        <v>-72.04000000000002</v>
      </c>
      <c r="AA1341" s="1">
        <v>1341</v>
      </c>
      <c r="AB1341" s="1">
        <v>863433.96</v>
      </c>
      <c r="AC1341" s="1">
        <v>893</v>
      </c>
      <c r="AD1341" s="1">
        <v>-62202</v>
      </c>
      <c r="AE1341" s="1">
        <v>-1.4</v>
      </c>
      <c r="AF1341" s="1">
        <v>204.27</v>
      </c>
      <c r="AG1341" s="1">
        <v>1.8241311000000002</v>
      </c>
      <c r="AH1341" s="1">
        <v>-1.23</v>
      </c>
      <c r="AI1341" s="1" t="s">
        <v>3097</v>
      </c>
      <c r="AJ1341" s="1" t="s">
        <v>3521</v>
      </c>
    </row>
    <row r="1342" spans="1:36" x14ac:dyDescent="0.25">
      <c r="A1342" s="2" t="s">
        <v>1336</v>
      </c>
      <c r="B1342" s="3" t="s">
        <v>6137</v>
      </c>
      <c r="C1342" s="3">
        <v>10.09</v>
      </c>
      <c r="D1342" s="3">
        <v>0.2</v>
      </c>
      <c r="E1342" s="3">
        <v>0.59</v>
      </c>
      <c r="F1342" s="1">
        <f>IF(INDEX(董監!D:D,H1342)=0,INDEX(董監!C:C,H1342),INDEX(董監!D:D,H1342))</f>
        <v>26</v>
      </c>
      <c r="G1342" s="1">
        <f t="shared" si="80"/>
        <v>63.120000000000005</v>
      </c>
      <c r="H1342" s="1">
        <f>MATCH(持股比率!A1342,董監!A:A,0)</f>
        <v>1342</v>
      </c>
      <c r="I1342" s="3">
        <v>380434.88</v>
      </c>
      <c r="J1342" s="3">
        <v>236</v>
      </c>
      <c r="K1342" s="28">
        <f t="shared" si="81"/>
        <v>24013</v>
      </c>
      <c r="L1342" s="27">
        <f t="shared" si="82"/>
        <v>1</v>
      </c>
      <c r="M1342" s="3">
        <v>73.290000000000006</v>
      </c>
      <c r="N1342" s="29">
        <f t="shared" si="83"/>
        <v>0.17296440000000002</v>
      </c>
      <c r="O1342" s="3">
        <v>3.38</v>
      </c>
      <c r="P1342" s="3" t="str">
        <f ca="1">IF(COUNTIF(股期對照!A:A,持股比率!B1342)=2,B1342&amp;"-m",IF(COUNTIF(股期對照!A:A,持股比率!B1342)=1,B1342&amp;"-F",B1342))</f>
        <v>系微</v>
      </c>
      <c r="Q1342" s="3" t="s">
        <v>4755</v>
      </c>
      <c r="T1342" s="1" t="s">
        <v>1336</v>
      </c>
      <c r="U1342" s="1" t="s">
        <v>3098</v>
      </c>
      <c r="V1342" s="1">
        <v>10.09</v>
      </c>
      <c r="W1342" s="1">
        <v>0.2</v>
      </c>
      <c r="X1342" s="1">
        <v>0.59</v>
      </c>
      <c r="Y1342" s="1">
        <v>26</v>
      </c>
      <c r="Z1342" s="1">
        <v>63.120000000000005</v>
      </c>
      <c r="AA1342" s="1">
        <v>1342</v>
      </c>
      <c r="AB1342" s="1">
        <v>380434.88</v>
      </c>
      <c r="AC1342" s="1">
        <v>236</v>
      </c>
      <c r="AD1342" s="1">
        <v>24013</v>
      </c>
      <c r="AE1342" s="1">
        <v>1</v>
      </c>
      <c r="AF1342" s="1">
        <v>73.290000000000006</v>
      </c>
      <c r="AG1342" s="1">
        <v>0.17296440000000002</v>
      </c>
      <c r="AH1342" s="1">
        <v>3.38</v>
      </c>
      <c r="AI1342" s="1" t="s">
        <v>3098</v>
      </c>
      <c r="AJ1342" s="1" t="s">
        <v>3553</v>
      </c>
    </row>
    <row r="1343" spans="1:36" x14ac:dyDescent="0.25">
      <c r="A1343" s="2" t="s">
        <v>1337</v>
      </c>
      <c r="B1343" s="3" t="s">
        <v>6138</v>
      </c>
      <c r="C1343" s="3">
        <v>6.17</v>
      </c>
      <c r="D1343" s="3">
        <v>0.02</v>
      </c>
      <c r="E1343" s="3">
        <v>0.97</v>
      </c>
      <c r="F1343" s="1">
        <f>IF(INDEX(董監!D:D,H1343)=0,INDEX(董監!C:C,H1343),INDEX(董監!D:D,H1343))</f>
        <v>9.5</v>
      </c>
      <c r="G1343" s="1">
        <f t="shared" si="80"/>
        <v>83.34</v>
      </c>
      <c r="H1343" s="1">
        <f>MATCH(持股比率!A1343,董監!A:A,0)</f>
        <v>1343</v>
      </c>
      <c r="I1343" s="3">
        <v>796098.96</v>
      </c>
      <c r="J1343" s="3">
        <v>777</v>
      </c>
      <c r="K1343" s="28">
        <f t="shared" si="81"/>
        <v>66347</v>
      </c>
      <c r="L1343" s="27">
        <f t="shared" si="82"/>
        <v>1.2</v>
      </c>
      <c r="M1343" s="3">
        <v>33.119999999999997</v>
      </c>
      <c r="N1343" s="29">
        <f t="shared" si="83"/>
        <v>0.25734239999999997</v>
      </c>
      <c r="O1343" s="3">
        <v>4.46</v>
      </c>
      <c r="P1343" s="3" t="str">
        <f ca="1">IF(COUNTIF(股期對照!A:A,持股比率!B1343)=2,B1343&amp;"-m",IF(COUNTIF(股期對照!A:A,持股比率!B1343)=1,B1343&amp;"-F",B1343))</f>
        <v>旺玖</v>
      </c>
      <c r="Q1343" s="3" t="s">
        <v>6777</v>
      </c>
      <c r="T1343" s="1" t="s">
        <v>1337</v>
      </c>
      <c r="U1343" s="1" t="s">
        <v>3099</v>
      </c>
      <c r="V1343" s="1">
        <v>6.17</v>
      </c>
      <c r="W1343" s="1">
        <v>0.02</v>
      </c>
      <c r="X1343" s="1">
        <v>0.97</v>
      </c>
      <c r="Y1343" s="1">
        <v>9.5</v>
      </c>
      <c r="Z1343" s="1">
        <v>83.34</v>
      </c>
      <c r="AA1343" s="1">
        <v>1343</v>
      </c>
      <c r="AB1343" s="1">
        <v>796098.96</v>
      </c>
      <c r="AC1343" s="1">
        <v>777</v>
      </c>
      <c r="AD1343" s="1">
        <v>66347</v>
      </c>
      <c r="AE1343" s="1">
        <v>1.2</v>
      </c>
      <c r="AF1343" s="1">
        <v>33.119999999999997</v>
      </c>
      <c r="AG1343" s="1">
        <v>0.25734239999999997</v>
      </c>
      <c r="AH1343" s="1">
        <v>4.46</v>
      </c>
      <c r="AI1343" s="1" t="s">
        <v>3099</v>
      </c>
      <c r="AJ1343" s="1" t="s">
        <v>3560</v>
      </c>
    </row>
    <row r="1344" spans="1:36" x14ac:dyDescent="0.25">
      <c r="A1344" s="2" t="s">
        <v>1338</v>
      </c>
      <c r="B1344" s="3" t="s">
        <v>6139</v>
      </c>
      <c r="C1344" s="3">
        <v>11.51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71.06</v>
      </c>
      <c r="H1344" s="1">
        <f>MATCH(持股比率!A1344,董監!A:A,0)</f>
        <v>1344</v>
      </c>
      <c r="I1344" s="3">
        <v>1003863.98</v>
      </c>
      <c r="J1344" s="3">
        <v>116</v>
      </c>
      <c r="K1344" s="28">
        <f t="shared" si="81"/>
        <v>71335</v>
      </c>
      <c r="L1344" s="27">
        <f t="shared" si="82"/>
        <v>0.2</v>
      </c>
      <c r="M1344" s="3">
        <v>22.09</v>
      </c>
      <c r="N1344" s="29">
        <f t="shared" si="83"/>
        <v>2.5624400000000002E-2</v>
      </c>
      <c r="O1344" s="3">
        <v>-0.66</v>
      </c>
      <c r="P1344" s="3" t="str">
        <f ca="1">IF(COUNTIF(股期對照!A:A,持股比率!B1344)=2,B1344&amp;"-m",IF(COUNTIF(股期對照!A:A,持股比率!B1344)=1,B1344&amp;"-F",B1344))</f>
        <v>高僑</v>
      </c>
      <c r="Q1344" s="3" t="s">
        <v>4788</v>
      </c>
      <c r="T1344" s="1" t="s">
        <v>1338</v>
      </c>
      <c r="U1344" s="1" t="s">
        <v>3100</v>
      </c>
      <c r="V1344" s="1">
        <v>11.51</v>
      </c>
      <c r="W1344" s="1">
        <v>0</v>
      </c>
      <c r="X1344" s="1">
        <v>0</v>
      </c>
      <c r="Y1344" s="1">
        <v>17.43</v>
      </c>
      <c r="Z1344" s="1">
        <v>71.06</v>
      </c>
      <c r="AA1344" s="1">
        <v>1344</v>
      </c>
      <c r="AB1344" s="1">
        <v>1003863.98</v>
      </c>
      <c r="AC1344" s="1">
        <v>116</v>
      </c>
      <c r="AD1344" s="1">
        <v>71335</v>
      </c>
      <c r="AE1344" s="1">
        <v>0.2</v>
      </c>
      <c r="AF1344" s="1">
        <v>22.09</v>
      </c>
      <c r="AG1344" s="1">
        <v>2.5624400000000002E-2</v>
      </c>
      <c r="AH1344" s="1">
        <v>-0.66</v>
      </c>
      <c r="AI1344" s="1" t="s">
        <v>3100</v>
      </c>
      <c r="AJ1344" s="1" t="s">
        <v>3531</v>
      </c>
    </row>
    <row r="1345" spans="1:36" x14ac:dyDescent="0.25">
      <c r="A1345" s="2" t="s">
        <v>1339</v>
      </c>
      <c r="B1345" s="3" t="s">
        <v>6140</v>
      </c>
      <c r="C1345" s="3">
        <v>2.62</v>
      </c>
      <c r="D1345" s="3">
        <v>0</v>
      </c>
      <c r="E1345" s="3">
        <v>0.01</v>
      </c>
      <c r="F1345" s="1">
        <f>IF(INDEX(董監!D:D,H1345)=0,INDEX(董監!C:C,H1345),INDEX(董監!D:D,H1345))</f>
        <v>26.8</v>
      </c>
      <c r="G1345" s="1">
        <f t="shared" si="80"/>
        <v>70.569999999999993</v>
      </c>
      <c r="H1345" s="1">
        <f>MATCH(持股比率!A1345,董監!A:A,0)</f>
        <v>1345</v>
      </c>
      <c r="I1345" s="3">
        <v>1694495.56</v>
      </c>
      <c r="J1345" s="3">
        <v>2039</v>
      </c>
      <c r="K1345" s="28">
        <f t="shared" si="81"/>
        <v>119581</v>
      </c>
      <c r="L1345" s="27">
        <f t="shared" si="82"/>
        <v>1.7</v>
      </c>
      <c r="M1345" s="3">
        <v>17.420000000000002</v>
      </c>
      <c r="N1345" s="29">
        <f t="shared" si="83"/>
        <v>0.35519380000000006</v>
      </c>
      <c r="O1345" s="3">
        <v>-3.17</v>
      </c>
      <c r="P1345" s="3" t="str">
        <f ca="1">IF(COUNTIF(股期對照!A:A,持股比率!B1345)=2,B1345&amp;"-m",IF(COUNTIF(股期對照!A:A,持股比率!B1345)=1,B1345&amp;"-F",B1345))</f>
        <v>華孚</v>
      </c>
      <c r="Q1345" s="3" t="s">
        <v>6811</v>
      </c>
      <c r="T1345" s="1" t="s">
        <v>1339</v>
      </c>
      <c r="U1345" s="1" t="s">
        <v>3101</v>
      </c>
      <c r="V1345" s="1">
        <v>2.62</v>
      </c>
      <c r="W1345" s="1">
        <v>0</v>
      </c>
      <c r="X1345" s="1">
        <v>0.01</v>
      </c>
      <c r="Y1345" s="1">
        <v>26.8</v>
      </c>
      <c r="Z1345" s="1">
        <v>70.569999999999993</v>
      </c>
      <c r="AA1345" s="1">
        <v>1345</v>
      </c>
      <c r="AB1345" s="1">
        <v>1694495.56</v>
      </c>
      <c r="AC1345" s="1">
        <v>2039</v>
      </c>
      <c r="AD1345" s="1">
        <v>119581</v>
      </c>
      <c r="AE1345" s="1">
        <v>1.7</v>
      </c>
      <c r="AF1345" s="1">
        <v>17.420000000000002</v>
      </c>
      <c r="AG1345" s="1">
        <v>0.35519380000000006</v>
      </c>
      <c r="AH1345" s="1">
        <v>-3.17</v>
      </c>
      <c r="AI1345" s="1" t="s">
        <v>3101</v>
      </c>
      <c r="AJ1345" s="1" t="s">
        <v>3521</v>
      </c>
    </row>
    <row r="1346" spans="1:36" x14ac:dyDescent="0.25">
      <c r="A1346" s="2" t="s">
        <v>1340</v>
      </c>
      <c r="B1346" s="3" t="s">
        <v>6141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3">
        <v>0</v>
      </c>
      <c r="K1346" s="28">
        <f t="shared" si="81"/>
        <v>7081</v>
      </c>
      <c r="L1346" s="27">
        <f t="shared" si="82"/>
        <v>0</v>
      </c>
      <c r="M1346" s="3">
        <v>9.0399999999999991</v>
      </c>
      <c r="N1346" s="29">
        <f t="shared" si="83"/>
        <v>0</v>
      </c>
      <c r="O1346" s="3">
        <v>-9.19</v>
      </c>
      <c r="P1346" s="3" t="str">
        <f ca="1">IF(COUNTIF(股期對照!A:A,持股比率!B1346)=2,B1346&amp;"-m",IF(COUNTIF(股期對照!A:A,持股比率!B1346)=1,B1346&amp;"-F",B1346))</f>
        <v>康呈</v>
      </c>
      <c r="Q1346" s="3" t="s">
        <v>6812</v>
      </c>
      <c r="T1346" s="1" t="s">
        <v>1340</v>
      </c>
      <c r="U1346" s="1" t="s">
        <v>3102</v>
      </c>
      <c r="V1346" s="1">
        <v>0.03</v>
      </c>
      <c r="W1346" s="1">
        <v>0</v>
      </c>
      <c r="X1346" s="1">
        <v>0</v>
      </c>
      <c r="Y1346" s="1">
        <v>77.599999999999994</v>
      </c>
      <c r="Z1346" s="1">
        <v>22.370000000000005</v>
      </c>
      <c r="AA1346" s="1">
        <v>1346</v>
      </c>
      <c r="AB1346" s="1">
        <v>316540.39</v>
      </c>
      <c r="AC1346" s="1">
        <v>0</v>
      </c>
      <c r="AD1346" s="1">
        <v>7081</v>
      </c>
      <c r="AE1346" s="1">
        <v>0</v>
      </c>
      <c r="AF1346" s="1">
        <v>9.0399999999999991</v>
      </c>
      <c r="AG1346" s="1">
        <v>0</v>
      </c>
      <c r="AH1346" s="1">
        <v>-9.19</v>
      </c>
      <c r="AI1346" s="1" t="s">
        <v>3102</v>
      </c>
      <c r="AJ1346" s="1" t="s">
        <v>3527</v>
      </c>
    </row>
    <row r="1347" spans="1:36" x14ac:dyDescent="0.25">
      <c r="A1347" s="2" t="s">
        <v>1341</v>
      </c>
      <c r="B1347" s="3" t="s">
        <v>6142</v>
      </c>
      <c r="C1347" s="3">
        <v>2.73</v>
      </c>
      <c r="D1347" s="3">
        <v>4.8499999999999996</v>
      </c>
      <c r="E1347" s="3">
        <v>1.5</v>
      </c>
      <c r="F1347" s="1">
        <f>IF(INDEX(董監!D:D,H1347)=0,INDEX(董監!C:C,H1347),INDEX(董監!D:D,H1347))</f>
        <v>12.81</v>
      </c>
      <c r="G1347" s="1">
        <f t="shared" si="80"/>
        <v>78.11</v>
      </c>
      <c r="H1347" s="1">
        <f>MATCH(持股比率!A1347,董監!A:A,0)</f>
        <v>1347</v>
      </c>
      <c r="I1347" s="3">
        <v>795888.71</v>
      </c>
      <c r="J1347" s="3">
        <v>-4075</v>
      </c>
      <c r="K1347" s="28">
        <f t="shared" si="81"/>
        <v>62167</v>
      </c>
      <c r="L1347" s="27">
        <f t="shared" si="82"/>
        <v>-6.6</v>
      </c>
      <c r="M1347" s="3">
        <v>102.63</v>
      </c>
      <c r="N1347" s="29">
        <f t="shared" si="83"/>
        <v>-4.1821725000000001</v>
      </c>
      <c r="O1347" s="3">
        <v>5.58</v>
      </c>
      <c r="P1347" s="3" t="str">
        <f ca="1">IF(COUNTIF(股期對照!A:A,持股比率!B1347)=2,B1347&amp;"-m",IF(COUNTIF(股期對照!A:A,持股比率!B1347)=1,B1347&amp;"-F",B1347))</f>
        <v>驊訊</v>
      </c>
      <c r="Q1347" s="3" t="s">
        <v>6813</v>
      </c>
      <c r="T1347" s="1" t="s">
        <v>1341</v>
      </c>
      <c r="U1347" s="1" t="s">
        <v>3103</v>
      </c>
      <c r="V1347" s="1">
        <v>2.73</v>
      </c>
      <c r="W1347" s="1">
        <v>4.8499999999999996</v>
      </c>
      <c r="X1347" s="1">
        <v>1.5</v>
      </c>
      <c r="Y1347" s="1">
        <v>12.81</v>
      </c>
      <c r="Z1347" s="1">
        <v>78.11</v>
      </c>
      <c r="AA1347" s="1">
        <v>1347</v>
      </c>
      <c r="AB1347" s="1">
        <v>795888.71</v>
      </c>
      <c r="AC1347" s="1">
        <v>-4075</v>
      </c>
      <c r="AD1347" s="1">
        <v>62167</v>
      </c>
      <c r="AE1347" s="1">
        <v>-6.6</v>
      </c>
      <c r="AF1347" s="1">
        <v>102.63</v>
      </c>
      <c r="AG1347" s="1">
        <v>-4.1821725000000001</v>
      </c>
      <c r="AH1347" s="1">
        <v>5.58</v>
      </c>
      <c r="AI1347" s="1" t="s">
        <v>3103</v>
      </c>
      <c r="AJ1347" s="1" t="s">
        <v>3560</v>
      </c>
    </row>
    <row r="1348" spans="1:36" x14ac:dyDescent="0.25">
      <c r="A1348" s="2" t="s">
        <v>1342</v>
      </c>
      <c r="B1348" s="3" t="s">
        <v>6143</v>
      </c>
      <c r="C1348" s="3">
        <v>57.61</v>
      </c>
      <c r="D1348" s="3">
        <v>1.7</v>
      </c>
      <c r="E1348" s="3">
        <v>1.54</v>
      </c>
      <c r="F1348" s="1">
        <f>IF(INDEX(董監!D:D,H1348)=0,INDEX(董監!C:C,H1348),INDEX(董監!D:D,H1348))</f>
        <v>5.68</v>
      </c>
      <c r="G1348" s="1">
        <f t="shared" si="80"/>
        <v>33.47</v>
      </c>
      <c r="H1348" s="1">
        <f>MATCH(持股比率!A1348,董監!A:A,0)</f>
        <v>1348</v>
      </c>
      <c r="I1348" s="3">
        <v>7791466.3399999999</v>
      </c>
      <c r="J1348" s="3">
        <v>3702</v>
      </c>
      <c r="K1348" s="28">
        <f t="shared" si="81"/>
        <v>260780</v>
      </c>
      <c r="L1348" s="27">
        <f t="shared" si="82"/>
        <v>1.4</v>
      </c>
      <c r="M1348" s="3">
        <v>100.98</v>
      </c>
      <c r="N1348" s="29">
        <f t="shared" si="83"/>
        <v>3.7382796000000003</v>
      </c>
      <c r="O1348" s="3">
        <v>5.47</v>
      </c>
      <c r="P1348" s="3" t="str">
        <f ca="1">IF(COUNTIF(股期對照!A:A,持股比率!B1348)=2,B1348&amp;"-m",IF(COUNTIF(股期對照!A:A,持股比率!B1348)=1,B1348&amp;"-F",B1348))</f>
        <v>力成-F</v>
      </c>
      <c r="Q1348" s="3" t="s">
        <v>6814</v>
      </c>
      <c r="T1348" s="1" t="s">
        <v>1342</v>
      </c>
      <c r="U1348" s="1" t="s">
        <v>3104</v>
      </c>
      <c r="V1348" s="1">
        <v>57.61</v>
      </c>
      <c r="W1348" s="1">
        <v>1.7</v>
      </c>
      <c r="X1348" s="1">
        <v>1.54</v>
      </c>
      <c r="Y1348" s="1">
        <v>5.68</v>
      </c>
      <c r="Z1348" s="1">
        <v>33.47</v>
      </c>
      <c r="AA1348" s="1">
        <v>1348</v>
      </c>
      <c r="AB1348" s="1">
        <v>7791466.3399999999</v>
      </c>
      <c r="AC1348" s="1">
        <v>3702</v>
      </c>
      <c r="AD1348" s="1">
        <v>260780</v>
      </c>
      <c r="AE1348" s="1">
        <v>1.4</v>
      </c>
      <c r="AF1348" s="1">
        <v>100.98</v>
      </c>
      <c r="AG1348" s="1">
        <v>3.7382796000000003</v>
      </c>
      <c r="AH1348" s="1">
        <v>5.47</v>
      </c>
      <c r="AI1348" s="1" t="s">
        <v>4470</v>
      </c>
      <c r="AJ1348" s="1" t="s">
        <v>3549</v>
      </c>
    </row>
    <row r="1349" spans="1:36" x14ac:dyDescent="0.25">
      <c r="A1349" s="2" t="s">
        <v>1343</v>
      </c>
      <c r="B1349" s="3" t="s">
        <v>6144</v>
      </c>
      <c r="C1349" s="3">
        <v>1.28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80"/>
        <v>41.72</v>
      </c>
      <c r="H1349" s="1">
        <f>MATCH(持股比率!A1349,董監!A:A,0)</f>
        <v>1349</v>
      </c>
      <c r="I1349" s="3">
        <v>228673.7</v>
      </c>
      <c r="J1349" s="3">
        <v>-42</v>
      </c>
      <c r="K1349" s="28">
        <f t="shared" si="81"/>
        <v>9540</v>
      </c>
      <c r="L1349" s="27">
        <f t="shared" si="82"/>
        <v>-0.4</v>
      </c>
      <c r="M1349" s="3">
        <v>16.07</v>
      </c>
      <c r="N1349" s="29">
        <f t="shared" si="83"/>
        <v>-6.7494000000000009E-3</v>
      </c>
      <c r="O1349" s="3">
        <v>1.22</v>
      </c>
      <c r="P1349" s="3" t="str">
        <f ca="1">IF(COUNTIF(股期對照!A:A,持股比率!B1349)=2,B1349&amp;"-m",IF(COUNTIF(股期對照!A:A,持股比率!B1349)=1,B1349&amp;"-F",B1349))</f>
        <v>松崗</v>
      </c>
      <c r="Q1349" s="3" t="s">
        <v>6772</v>
      </c>
      <c r="T1349" s="1" t="s">
        <v>1343</v>
      </c>
      <c r="U1349" s="1" t="s">
        <v>3105</v>
      </c>
      <c r="V1349" s="1">
        <v>1.28</v>
      </c>
      <c r="W1349" s="1">
        <v>0</v>
      </c>
      <c r="X1349" s="1">
        <v>0</v>
      </c>
      <c r="Y1349" s="1">
        <v>57</v>
      </c>
      <c r="Z1349" s="1">
        <v>41.72</v>
      </c>
      <c r="AA1349" s="1">
        <v>1349</v>
      </c>
      <c r="AB1349" s="1">
        <v>228673.7</v>
      </c>
      <c r="AC1349" s="1">
        <v>-42</v>
      </c>
      <c r="AD1349" s="1">
        <v>9540</v>
      </c>
      <c r="AE1349" s="1">
        <v>-0.4</v>
      </c>
      <c r="AF1349" s="1">
        <v>16.07</v>
      </c>
      <c r="AG1349" s="1">
        <v>-6.7494000000000009E-3</v>
      </c>
      <c r="AH1349" s="1">
        <v>1.22</v>
      </c>
      <c r="AI1349" s="1" t="s">
        <v>3105</v>
      </c>
      <c r="AJ1349" s="1" t="s">
        <v>3555</v>
      </c>
    </row>
    <row r="1350" spans="1:36" x14ac:dyDescent="0.25">
      <c r="A1350" s="2" t="s">
        <v>1344</v>
      </c>
      <c r="B1350" s="3" t="s">
        <v>6145</v>
      </c>
      <c r="C1350" s="3">
        <v>0.06</v>
      </c>
      <c r="D1350" s="3">
        <v>0</v>
      </c>
      <c r="E1350" s="3">
        <v>0</v>
      </c>
      <c r="F1350" s="1">
        <f>IF(INDEX(董監!D:D,H1350)=0,INDEX(董監!C:C,H1350),INDEX(董監!D:D,H1350))</f>
        <v>40.380000000000003</v>
      </c>
      <c r="G1350" s="1">
        <f t="shared" si="80"/>
        <v>59.559999999999995</v>
      </c>
      <c r="H1350" s="1">
        <f>MATCH(持股比率!A1350,董監!A:A,0)</f>
        <v>1350</v>
      </c>
      <c r="I1350" s="3">
        <v>237172.88</v>
      </c>
      <c r="J1350" s="3">
        <v>0</v>
      </c>
      <c r="K1350" s="28">
        <f t="shared" si="81"/>
        <v>14126</v>
      </c>
      <c r="L1350" s="27">
        <f t="shared" si="82"/>
        <v>0</v>
      </c>
      <c r="M1350" s="3">
        <v>19.75</v>
      </c>
      <c r="N1350" s="29">
        <f t="shared" si="83"/>
        <v>0</v>
      </c>
      <c r="O1350" s="3">
        <v>-8.68</v>
      </c>
      <c r="P1350" s="3" t="str">
        <f ca="1">IF(COUNTIF(股期對照!A:A,持股比率!B1350)=2,B1350&amp;"-m",IF(COUNTIF(股期對照!A:A,持股比率!B1350)=1,B1350&amp;"-F",B1350))</f>
        <v>易通展</v>
      </c>
      <c r="Q1350" s="3" t="s">
        <v>6804</v>
      </c>
      <c r="T1350" s="1" t="s">
        <v>1344</v>
      </c>
      <c r="U1350" s="1" t="s">
        <v>3106</v>
      </c>
      <c r="V1350" s="1">
        <v>0.06</v>
      </c>
      <c r="W1350" s="1">
        <v>0</v>
      </c>
      <c r="X1350" s="1">
        <v>0</v>
      </c>
      <c r="Y1350" s="1">
        <v>40.380000000000003</v>
      </c>
      <c r="Z1350" s="1">
        <v>59.559999999999995</v>
      </c>
      <c r="AA1350" s="1">
        <v>1350</v>
      </c>
      <c r="AB1350" s="1">
        <v>237172.88</v>
      </c>
      <c r="AC1350" s="1">
        <v>0</v>
      </c>
      <c r="AD1350" s="1">
        <v>14126</v>
      </c>
      <c r="AE1350" s="1">
        <v>0</v>
      </c>
      <c r="AF1350" s="1">
        <v>19.75</v>
      </c>
      <c r="AG1350" s="1">
        <v>0</v>
      </c>
      <c r="AH1350" s="1">
        <v>-8.68</v>
      </c>
      <c r="AI1350" s="1" t="s">
        <v>3106</v>
      </c>
      <c r="AJ1350" s="1" t="s">
        <v>3551</v>
      </c>
    </row>
    <row r="1351" spans="1:36" x14ac:dyDescent="0.25">
      <c r="A1351" s="2" t="s">
        <v>1345</v>
      </c>
      <c r="B1351" s="3" t="s">
        <v>6146</v>
      </c>
      <c r="C1351" s="3">
        <v>7.0000000000000007E-2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81.23</v>
      </c>
      <c r="H1351" s="1">
        <f>MATCH(持股比率!A1351,董監!A:A,0)</f>
        <v>1351</v>
      </c>
      <c r="I1351" s="3">
        <v>222000</v>
      </c>
      <c r="J1351" s="3">
        <v>4</v>
      </c>
      <c r="K1351" s="28">
        <f t="shared" ref="K1351:K1414" si="85">ROUND((I1351/10)*(G1351/100),0)</f>
        <v>18033</v>
      </c>
      <c r="L1351" s="27">
        <f t="shared" ref="L1351:L1414" si="86">ROUND(J1351/K1351*100,1)</f>
        <v>0</v>
      </c>
      <c r="M1351" s="3">
        <v>53.62</v>
      </c>
      <c r="N1351" s="29">
        <f t="shared" ref="N1351:N1414" si="87">M1351*J1351/100000</f>
        <v>2.1448000000000001E-3</v>
      </c>
      <c r="O1351" s="3">
        <v>35.86</v>
      </c>
      <c r="P1351" s="3" t="str">
        <f ca="1">IF(COUNTIF(股期對照!A:A,持股比率!B1351)=2,B1351&amp;"-m",IF(COUNTIF(股期對照!A:A,持股比率!B1351)=1,B1351&amp;"-F",B1351))</f>
        <v>立康</v>
      </c>
      <c r="Q1351" s="3" t="s">
        <v>6812</v>
      </c>
      <c r="T1351" s="1" t="s">
        <v>1345</v>
      </c>
      <c r="U1351" s="1" t="s">
        <v>3107</v>
      </c>
      <c r="V1351" s="1">
        <v>7.0000000000000007E-2</v>
      </c>
      <c r="W1351" s="1">
        <v>0</v>
      </c>
      <c r="X1351" s="1">
        <v>0</v>
      </c>
      <c r="Y1351" s="1">
        <v>18.7</v>
      </c>
      <c r="Z1351" s="1">
        <v>81.23</v>
      </c>
      <c r="AA1351" s="1">
        <v>1351</v>
      </c>
      <c r="AB1351" s="1">
        <v>222000</v>
      </c>
      <c r="AC1351" s="1">
        <v>4</v>
      </c>
      <c r="AD1351" s="1">
        <v>18033</v>
      </c>
      <c r="AE1351" s="1">
        <v>0</v>
      </c>
      <c r="AF1351" s="1">
        <v>53.62</v>
      </c>
      <c r="AG1351" s="1">
        <v>2.1448000000000001E-3</v>
      </c>
      <c r="AH1351" s="1">
        <v>35.86</v>
      </c>
      <c r="AI1351" s="1" t="s">
        <v>3107</v>
      </c>
      <c r="AJ1351" s="1" t="s">
        <v>3527</v>
      </c>
    </row>
    <row r="1352" spans="1:36" x14ac:dyDescent="0.25">
      <c r="A1352" s="2" t="s">
        <v>1346</v>
      </c>
      <c r="B1352" s="3" t="s">
        <v>6147</v>
      </c>
      <c r="C1352" s="3">
        <v>4.55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87.960000000000008</v>
      </c>
      <c r="H1352" s="1">
        <f>MATCH(持股比率!A1352,董監!A:A,0)</f>
        <v>1352</v>
      </c>
      <c r="I1352" s="3">
        <v>749766.93</v>
      </c>
      <c r="J1352" s="3">
        <v>1688</v>
      </c>
      <c r="K1352" s="28">
        <f t="shared" si="85"/>
        <v>65949</v>
      </c>
      <c r="L1352" s="27">
        <f t="shared" si="86"/>
        <v>2.6</v>
      </c>
      <c r="M1352" s="3">
        <v>15.59</v>
      </c>
      <c r="N1352" s="29">
        <f t="shared" si="87"/>
        <v>0.26315919999999998</v>
      </c>
      <c r="O1352" s="3">
        <v>3.1</v>
      </c>
      <c r="P1352" s="3" t="str">
        <f ca="1">IF(COUNTIF(股期對照!A:A,持股比率!B1352)=2,B1352&amp;"-m",IF(COUNTIF(股期對照!A:A,持股比率!B1352)=1,B1352&amp;"-F",B1352))</f>
        <v>迅杰</v>
      </c>
      <c r="Q1352" s="3" t="s">
        <v>6760</v>
      </c>
      <c r="T1352" s="1" t="s">
        <v>1346</v>
      </c>
      <c r="U1352" s="1" t="s">
        <v>3108</v>
      </c>
      <c r="V1352" s="1">
        <v>4.55</v>
      </c>
      <c r="W1352" s="1">
        <v>0</v>
      </c>
      <c r="X1352" s="1">
        <v>0.28000000000000003</v>
      </c>
      <c r="Y1352" s="1">
        <v>7.21</v>
      </c>
      <c r="Z1352" s="1">
        <v>87.960000000000008</v>
      </c>
      <c r="AA1352" s="1">
        <v>1352</v>
      </c>
      <c r="AB1352" s="1">
        <v>749766.93</v>
      </c>
      <c r="AC1352" s="1">
        <v>1688</v>
      </c>
      <c r="AD1352" s="1">
        <v>65949</v>
      </c>
      <c r="AE1352" s="1">
        <v>2.6</v>
      </c>
      <c r="AF1352" s="1">
        <v>15.59</v>
      </c>
      <c r="AG1352" s="1">
        <v>0.26315919999999998</v>
      </c>
      <c r="AH1352" s="1">
        <v>3.1</v>
      </c>
      <c r="AI1352" s="1" t="s">
        <v>3108</v>
      </c>
      <c r="AJ1352" s="1" t="s">
        <v>3560</v>
      </c>
    </row>
    <row r="1353" spans="1:36" x14ac:dyDescent="0.25">
      <c r="A1353" s="2" t="s">
        <v>1347</v>
      </c>
      <c r="B1353" s="3" t="s">
        <v>6148</v>
      </c>
      <c r="C1353" s="3">
        <v>13.81</v>
      </c>
      <c r="D1353" s="3">
        <v>0.08</v>
      </c>
      <c r="E1353" s="3">
        <v>0.36</v>
      </c>
      <c r="F1353" s="1">
        <f>IF(INDEX(董監!D:D,H1353)=0,INDEX(董監!C:C,H1353),INDEX(董監!D:D,H1353))</f>
        <v>4.88</v>
      </c>
      <c r="G1353" s="1">
        <f t="shared" si="84"/>
        <v>80.87</v>
      </c>
      <c r="H1353" s="1">
        <f>MATCH(持股比率!A1353,董監!A:A,0)</f>
        <v>1353</v>
      </c>
      <c r="I1353" s="3">
        <v>3550418.75</v>
      </c>
      <c r="J1353" s="3">
        <v>1511</v>
      </c>
      <c r="K1353" s="28">
        <f t="shared" si="85"/>
        <v>287122</v>
      </c>
      <c r="L1353" s="27">
        <f t="shared" si="86"/>
        <v>0.5</v>
      </c>
      <c r="M1353" s="3">
        <v>29.77</v>
      </c>
      <c r="N1353" s="29">
        <f t="shared" si="87"/>
        <v>0.44982470000000002</v>
      </c>
      <c r="O1353" s="3">
        <v>-2.5099999999999998</v>
      </c>
      <c r="P1353" s="3" t="str">
        <f ca="1">IF(COUNTIF(股期對照!A:A,持股比率!B1353)=2,B1353&amp;"-m",IF(COUNTIF(股期對照!A:A,持股比率!B1353)=1,B1353&amp;"-F",B1353))</f>
        <v>茂迪</v>
      </c>
      <c r="Q1353" s="3" t="s">
        <v>6815</v>
      </c>
      <c r="T1353" s="1" t="s">
        <v>1347</v>
      </c>
      <c r="U1353" s="1" t="s">
        <v>3109</v>
      </c>
      <c r="V1353" s="1">
        <v>13.81</v>
      </c>
      <c r="W1353" s="1">
        <v>0.08</v>
      </c>
      <c r="X1353" s="1">
        <v>0.36</v>
      </c>
      <c r="Y1353" s="1">
        <v>4.88</v>
      </c>
      <c r="Z1353" s="1">
        <v>80.87</v>
      </c>
      <c r="AA1353" s="1">
        <v>1353</v>
      </c>
      <c r="AB1353" s="1">
        <v>3550418.75</v>
      </c>
      <c r="AC1353" s="1">
        <v>1511</v>
      </c>
      <c r="AD1353" s="1">
        <v>287122</v>
      </c>
      <c r="AE1353" s="1">
        <v>0.5</v>
      </c>
      <c r="AF1353" s="1">
        <v>29.77</v>
      </c>
      <c r="AG1353" s="1">
        <v>0.44982470000000002</v>
      </c>
      <c r="AH1353" s="1">
        <v>-2.5099999999999998</v>
      </c>
      <c r="AI1353" s="1" t="s">
        <v>3109</v>
      </c>
      <c r="AJ1353" s="1" t="s">
        <v>3564</v>
      </c>
    </row>
    <row r="1354" spans="1:36" x14ac:dyDescent="0.25">
      <c r="A1354" s="2" t="s">
        <v>1348</v>
      </c>
      <c r="B1354" s="3" t="s">
        <v>6149</v>
      </c>
      <c r="C1354" s="3">
        <v>8.81</v>
      </c>
      <c r="D1354" s="3">
        <v>0.02</v>
      </c>
      <c r="E1354" s="3">
        <v>0.22</v>
      </c>
      <c r="F1354" s="1">
        <f>IF(INDEX(董監!D:D,H1354)=0,INDEX(董監!C:C,H1354),INDEX(董監!D:D,H1354))</f>
        <v>14.11</v>
      </c>
      <c r="G1354" s="1">
        <f t="shared" si="84"/>
        <v>76.84</v>
      </c>
      <c r="H1354" s="1">
        <f>MATCH(持股比率!A1354,董監!A:A,0)</f>
        <v>1354</v>
      </c>
      <c r="I1354" s="3">
        <v>1180044.3799999999</v>
      </c>
      <c r="J1354" s="3">
        <v>54</v>
      </c>
      <c r="K1354" s="28">
        <f t="shared" si="85"/>
        <v>90675</v>
      </c>
      <c r="L1354" s="27">
        <f t="shared" si="86"/>
        <v>0.1</v>
      </c>
      <c r="M1354" s="3">
        <v>56.62</v>
      </c>
      <c r="N1354" s="29">
        <f t="shared" si="87"/>
        <v>3.0574799999999999E-2</v>
      </c>
      <c r="O1354" s="3">
        <v>-4.5199999999999996</v>
      </c>
      <c r="P1354" s="3" t="str">
        <f ca="1">IF(COUNTIF(股期對照!A:A,持股比率!B1354)=2,B1354&amp;"-m",IF(COUNTIF(股期對照!A:A,持股比率!B1354)=1,B1354&amp;"-F",B1354))</f>
        <v>立端</v>
      </c>
      <c r="Q1354" s="3" t="s">
        <v>6816</v>
      </c>
      <c r="T1354" s="1" t="s">
        <v>1348</v>
      </c>
      <c r="U1354" s="1" t="s">
        <v>3110</v>
      </c>
      <c r="V1354" s="1">
        <v>8.81</v>
      </c>
      <c r="W1354" s="1">
        <v>0.02</v>
      </c>
      <c r="X1354" s="1">
        <v>0.22</v>
      </c>
      <c r="Y1354" s="1">
        <v>14.11</v>
      </c>
      <c r="Z1354" s="1">
        <v>76.84</v>
      </c>
      <c r="AA1354" s="1">
        <v>1354</v>
      </c>
      <c r="AB1354" s="1">
        <v>1180044.3799999999</v>
      </c>
      <c r="AC1354" s="1">
        <v>54</v>
      </c>
      <c r="AD1354" s="1">
        <v>90675</v>
      </c>
      <c r="AE1354" s="1">
        <v>0.1</v>
      </c>
      <c r="AF1354" s="1">
        <v>56.62</v>
      </c>
      <c r="AG1354" s="1">
        <v>3.0574799999999999E-2</v>
      </c>
      <c r="AH1354" s="1">
        <v>-4.5199999999999996</v>
      </c>
      <c r="AI1354" s="1" t="s">
        <v>3110</v>
      </c>
      <c r="AJ1354" s="1" t="s">
        <v>3563</v>
      </c>
    </row>
    <row r="1355" spans="1:36" x14ac:dyDescent="0.25">
      <c r="A1355" s="2" t="s">
        <v>1349</v>
      </c>
      <c r="B1355" s="3" t="s">
        <v>6150</v>
      </c>
      <c r="C1355" s="3">
        <v>0.25</v>
      </c>
      <c r="D1355" s="3">
        <v>0</v>
      </c>
      <c r="E1355" s="3">
        <v>0</v>
      </c>
      <c r="F1355" s="1">
        <f>IF(INDEX(董監!D:D,H1355)=0,INDEX(董監!C:C,H1355),INDEX(董監!D:D,H1355))</f>
        <v>22.61</v>
      </c>
      <c r="G1355" s="1">
        <f t="shared" si="84"/>
        <v>77.14</v>
      </c>
      <c r="H1355" s="1">
        <f>MATCH(持股比率!A1355,董監!A:A,0)</f>
        <v>1355</v>
      </c>
      <c r="I1355" s="3">
        <v>371092.25</v>
      </c>
      <c r="J1355" s="3">
        <v>34</v>
      </c>
      <c r="K1355" s="28">
        <f t="shared" si="85"/>
        <v>28626</v>
      </c>
      <c r="L1355" s="27">
        <f t="shared" si="86"/>
        <v>0.1</v>
      </c>
      <c r="M1355" s="3">
        <v>14.87</v>
      </c>
      <c r="N1355" s="29">
        <f t="shared" si="87"/>
        <v>5.0558000000000001E-3</v>
      </c>
      <c r="O1355" s="3">
        <v>5.86</v>
      </c>
      <c r="P1355" s="3" t="str">
        <f ca="1">IF(COUNTIF(股期對照!A:A,持股比率!B1355)=2,B1355&amp;"-m",IF(COUNTIF(股期對照!A:A,持股比率!B1355)=1,B1355&amp;"-F",B1355))</f>
        <v>臺龍</v>
      </c>
      <c r="Q1355" s="3" t="s">
        <v>6817</v>
      </c>
      <c r="T1355" s="1" t="s">
        <v>1349</v>
      </c>
      <c r="U1355" s="1" t="s">
        <v>3111</v>
      </c>
      <c r="V1355" s="1">
        <v>0.25</v>
      </c>
      <c r="W1355" s="1">
        <v>0</v>
      </c>
      <c r="X1355" s="1">
        <v>0</v>
      </c>
      <c r="Y1355" s="1">
        <v>22.61</v>
      </c>
      <c r="Z1355" s="1">
        <v>77.14</v>
      </c>
      <c r="AA1355" s="1">
        <v>1355</v>
      </c>
      <c r="AB1355" s="1">
        <v>371092.25</v>
      </c>
      <c r="AC1355" s="1">
        <v>34</v>
      </c>
      <c r="AD1355" s="1">
        <v>28626</v>
      </c>
      <c r="AE1355" s="1">
        <v>0.1</v>
      </c>
      <c r="AF1355" s="1">
        <v>14.87</v>
      </c>
      <c r="AG1355" s="1">
        <v>5.0558000000000001E-3</v>
      </c>
      <c r="AH1355" s="1">
        <v>5.86</v>
      </c>
      <c r="AI1355" s="1" t="s">
        <v>3111</v>
      </c>
      <c r="AJ1355" s="1" t="s">
        <v>3570</v>
      </c>
    </row>
    <row r="1356" spans="1:36" x14ac:dyDescent="0.25">
      <c r="A1356" s="2" t="s">
        <v>1350</v>
      </c>
      <c r="B1356" s="3" t="s">
        <v>6151</v>
      </c>
      <c r="C1356" s="3">
        <v>0.02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62.51</v>
      </c>
      <c r="H1356" s="1">
        <f>MATCH(持股比率!A1356,董監!A:A,0)</f>
        <v>1356</v>
      </c>
      <c r="I1356" s="3">
        <v>603210</v>
      </c>
      <c r="J1356" s="3">
        <v>-4</v>
      </c>
      <c r="K1356" s="28">
        <f t="shared" si="85"/>
        <v>37707</v>
      </c>
      <c r="L1356" s="27">
        <f t="shared" si="86"/>
        <v>0</v>
      </c>
      <c r="M1356" s="3">
        <v>9.77</v>
      </c>
      <c r="N1356" s="29">
        <f t="shared" si="87"/>
        <v>-3.9079999999999996E-4</v>
      </c>
      <c r="O1356" s="3">
        <v>-0.5</v>
      </c>
      <c r="P1356" s="3" t="str">
        <f ca="1">IF(COUNTIF(股期對照!A:A,持股比率!B1356)=2,B1356&amp;"-m",IF(COUNTIF(股期對照!A:A,持股比率!B1356)=1,B1356&amp;"-F",B1356))</f>
        <v>淇譽電</v>
      </c>
      <c r="Q1356" s="3" t="s">
        <v>6799</v>
      </c>
      <c r="T1356" s="1" t="s">
        <v>1350</v>
      </c>
      <c r="U1356" s="1" t="s">
        <v>3112</v>
      </c>
      <c r="V1356" s="1">
        <v>0.02</v>
      </c>
      <c r="W1356" s="1">
        <v>0</v>
      </c>
      <c r="X1356" s="1">
        <v>0</v>
      </c>
      <c r="Y1356" s="1">
        <v>37.47</v>
      </c>
      <c r="Z1356" s="1">
        <v>62.51</v>
      </c>
      <c r="AA1356" s="1">
        <v>1356</v>
      </c>
      <c r="AB1356" s="1">
        <v>603210</v>
      </c>
      <c r="AC1356" s="1">
        <v>-4</v>
      </c>
      <c r="AD1356" s="1">
        <v>37707</v>
      </c>
      <c r="AE1356" s="1">
        <v>0</v>
      </c>
      <c r="AF1356" s="1">
        <v>9.77</v>
      </c>
      <c r="AG1356" s="1">
        <v>-3.9079999999999996E-4</v>
      </c>
      <c r="AH1356" s="1">
        <v>-0.5</v>
      </c>
      <c r="AI1356" s="1" t="s">
        <v>3112</v>
      </c>
      <c r="AJ1356" s="1" t="s">
        <v>3533</v>
      </c>
    </row>
    <row r="1357" spans="1:36" x14ac:dyDescent="0.25">
      <c r="A1357" s="2" t="s">
        <v>1351</v>
      </c>
      <c r="B1357" s="3" t="s">
        <v>6152</v>
      </c>
      <c r="C1357" s="3">
        <v>0.56999999999999995</v>
      </c>
      <c r="D1357" s="3">
        <v>0</v>
      </c>
      <c r="E1357" s="3">
        <v>0.01</v>
      </c>
      <c r="F1357" s="1">
        <f>IF(INDEX(董監!D:D,H1357)=0,INDEX(董監!C:C,H1357),INDEX(董監!D:D,H1357))</f>
        <v>20.28</v>
      </c>
      <c r="G1357" s="1">
        <f t="shared" si="84"/>
        <v>79.14</v>
      </c>
      <c r="H1357" s="1">
        <f>MATCH(持股比率!A1357,董監!A:A,0)</f>
        <v>1357</v>
      </c>
      <c r="I1357" s="3">
        <v>306751.84000000003</v>
      </c>
      <c r="J1357" s="3">
        <v>43</v>
      </c>
      <c r="K1357" s="28">
        <f t="shared" si="85"/>
        <v>24276</v>
      </c>
      <c r="L1357" s="27">
        <f t="shared" si="86"/>
        <v>0.2</v>
      </c>
      <c r="M1357" s="3">
        <v>22.06</v>
      </c>
      <c r="N1357" s="29">
        <f t="shared" si="87"/>
        <v>9.4857999999999991E-3</v>
      </c>
      <c r="O1357" s="3">
        <v>-9.4600000000000009</v>
      </c>
      <c r="P1357" s="3" t="str">
        <f ca="1">IF(COUNTIF(股期對照!A:A,持股比率!B1357)=2,B1357&amp;"-m",IF(COUNTIF(股期對照!A:A,持股比率!B1357)=1,B1357&amp;"-F",B1357))</f>
        <v>沛波</v>
      </c>
      <c r="Q1357" s="3" t="s">
        <v>4749</v>
      </c>
      <c r="T1357" s="1" t="s">
        <v>1351</v>
      </c>
      <c r="U1357" s="1" t="s">
        <v>3113</v>
      </c>
      <c r="V1357" s="1">
        <v>0.56999999999999995</v>
      </c>
      <c r="W1357" s="1">
        <v>0</v>
      </c>
      <c r="X1357" s="1">
        <v>0.01</v>
      </c>
      <c r="Y1357" s="1">
        <v>20.28</v>
      </c>
      <c r="Z1357" s="1">
        <v>79.14</v>
      </c>
      <c r="AA1357" s="1">
        <v>1357</v>
      </c>
      <c r="AB1357" s="1">
        <v>306751.84000000003</v>
      </c>
      <c r="AC1357" s="1">
        <v>43</v>
      </c>
      <c r="AD1357" s="1">
        <v>24276</v>
      </c>
      <c r="AE1357" s="1">
        <v>0.2</v>
      </c>
      <c r="AF1357" s="1">
        <v>22.06</v>
      </c>
      <c r="AG1357" s="1">
        <v>9.4857999999999991E-3</v>
      </c>
      <c r="AH1357" s="1">
        <v>-9.4600000000000009</v>
      </c>
      <c r="AI1357" s="1" t="s">
        <v>3113</v>
      </c>
      <c r="AJ1357" s="1" t="s">
        <v>3526</v>
      </c>
    </row>
    <row r="1358" spans="1:36" x14ac:dyDescent="0.25">
      <c r="A1358" s="2" t="s">
        <v>1352</v>
      </c>
      <c r="B1358" s="3" t="s">
        <v>6153</v>
      </c>
      <c r="C1358" s="3">
        <v>9.9</v>
      </c>
      <c r="D1358" s="3">
        <v>0.03</v>
      </c>
      <c r="E1358" s="3">
        <v>0.01</v>
      </c>
      <c r="F1358" s="1">
        <f>IF(INDEX(董監!D:D,H1358)=0,INDEX(董監!C:C,H1358),INDEX(董監!D:D,H1358))</f>
        <v>8.2799999999999994</v>
      </c>
      <c r="G1358" s="1">
        <f t="shared" si="84"/>
        <v>81.78</v>
      </c>
      <c r="H1358" s="1">
        <f>MATCH(持股比率!A1358,董監!A:A,0)</f>
        <v>1358</v>
      </c>
      <c r="I1358" s="3">
        <v>2775140.32</v>
      </c>
      <c r="J1358" s="3">
        <v>4333</v>
      </c>
      <c r="K1358" s="28">
        <f t="shared" si="85"/>
        <v>226951</v>
      </c>
      <c r="L1358" s="27">
        <f t="shared" si="86"/>
        <v>1.9</v>
      </c>
      <c r="M1358" s="3">
        <v>17.59</v>
      </c>
      <c r="N1358" s="29">
        <f t="shared" si="87"/>
        <v>0.76217469999999998</v>
      </c>
      <c r="O1358" s="3">
        <v>2.65</v>
      </c>
      <c r="P1358" s="3" t="str">
        <f ca="1">IF(COUNTIF(股期對照!A:A,持股比率!B1358)=2,B1358&amp;"-m",IF(COUNTIF(股期對照!A:A,持股比率!B1358)=1,B1358&amp;"-F",B1358))</f>
        <v>定穎</v>
      </c>
      <c r="Q1358" s="3" t="s">
        <v>4752</v>
      </c>
      <c r="T1358" s="1" t="s">
        <v>1352</v>
      </c>
      <c r="U1358" s="1" t="s">
        <v>3114</v>
      </c>
      <c r="V1358" s="1">
        <v>9.9</v>
      </c>
      <c r="W1358" s="1">
        <v>0.03</v>
      </c>
      <c r="X1358" s="1">
        <v>0.01</v>
      </c>
      <c r="Y1358" s="1">
        <v>8.2799999999999994</v>
      </c>
      <c r="Z1358" s="1">
        <v>81.78</v>
      </c>
      <c r="AA1358" s="1">
        <v>1358</v>
      </c>
      <c r="AB1358" s="1">
        <v>2775140.32</v>
      </c>
      <c r="AC1358" s="1">
        <v>4333</v>
      </c>
      <c r="AD1358" s="1">
        <v>226951</v>
      </c>
      <c r="AE1358" s="1">
        <v>1.9</v>
      </c>
      <c r="AF1358" s="1">
        <v>17.59</v>
      </c>
      <c r="AG1358" s="1">
        <v>0.76217469999999998</v>
      </c>
      <c r="AH1358" s="1">
        <v>2.65</v>
      </c>
      <c r="AI1358" s="1" t="s">
        <v>3114</v>
      </c>
      <c r="AJ1358" s="1" t="s">
        <v>3545</v>
      </c>
    </row>
    <row r="1359" spans="1:36" x14ac:dyDescent="0.25">
      <c r="A1359" s="2" t="s">
        <v>1353</v>
      </c>
      <c r="B1359" s="3" t="s">
        <v>6154</v>
      </c>
      <c r="C1359" s="3">
        <v>18.86</v>
      </c>
      <c r="D1359" s="3">
        <v>0.23</v>
      </c>
      <c r="E1359" s="3">
        <v>0.01</v>
      </c>
      <c r="F1359" s="1">
        <f>IF(INDEX(董監!D:D,H1359)=0,INDEX(董監!C:C,H1359),INDEX(董監!D:D,H1359))</f>
        <v>5.29</v>
      </c>
      <c r="G1359" s="1">
        <f t="shared" si="84"/>
        <v>75.61</v>
      </c>
      <c r="H1359" s="1">
        <f>MATCH(持股比率!A1359,董監!A:A,0)</f>
        <v>1359</v>
      </c>
      <c r="I1359" s="3">
        <v>4426113.34</v>
      </c>
      <c r="J1359" s="3">
        <v>-1804</v>
      </c>
      <c r="K1359" s="28">
        <f t="shared" si="85"/>
        <v>334658</v>
      </c>
      <c r="L1359" s="27">
        <f t="shared" si="86"/>
        <v>-0.5</v>
      </c>
      <c r="M1359" s="3">
        <v>48.23</v>
      </c>
      <c r="N1359" s="29">
        <f t="shared" si="87"/>
        <v>-0.87006919999999999</v>
      </c>
      <c r="O1359" s="3">
        <v>1.1100000000000001</v>
      </c>
      <c r="P1359" s="3" t="str">
        <f ca="1">IF(COUNTIF(股期對照!A:A,持股比率!B1359)=2,B1359&amp;"-m",IF(COUNTIF(股期對照!A:A,持股比率!B1359)=1,B1359&amp;"-F",B1359))</f>
        <v>矽格-F</v>
      </c>
      <c r="Q1359" s="3" t="s">
        <v>6814</v>
      </c>
      <c r="T1359" s="1" t="s">
        <v>1353</v>
      </c>
      <c r="U1359" s="1" t="s">
        <v>3115</v>
      </c>
      <c r="V1359" s="1">
        <v>18.86</v>
      </c>
      <c r="W1359" s="1">
        <v>0.23</v>
      </c>
      <c r="X1359" s="1">
        <v>0.01</v>
      </c>
      <c r="Y1359" s="1">
        <v>5.29</v>
      </c>
      <c r="Z1359" s="1">
        <v>75.61</v>
      </c>
      <c r="AA1359" s="1">
        <v>1359</v>
      </c>
      <c r="AB1359" s="1">
        <v>4426113.34</v>
      </c>
      <c r="AC1359" s="1">
        <v>-1804</v>
      </c>
      <c r="AD1359" s="1">
        <v>334658</v>
      </c>
      <c r="AE1359" s="1">
        <v>-0.5</v>
      </c>
      <c r="AF1359" s="1">
        <v>48.23</v>
      </c>
      <c r="AG1359" s="1">
        <v>-0.87006919999999999</v>
      </c>
      <c r="AH1359" s="1">
        <v>1.1100000000000001</v>
      </c>
      <c r="AI1359" s="1" t="s">
        <v>4471</v>
      </c>
      <c r="AJ1359" s="1" t="s">
        <v>3549</v>
      </c>
    </row>
    <row r="1360" spans="1:36" x14ac:dyDescent="0.25">
      <c r="A1360" s="2" t="s">
        <v>1354</v>
      </c>
      <c r="B1360" s="3" t="s">
        <v>6155</v>
      </c>
      <c r="C1360" s="3">
        <v>53.65</v>
      </c>
      <c r="D1360" s="3">
        <v>0</v>
      </c>
      <c r="E1360" s="3">
        <v>0.01</v>
      </c>
      <c r="F1360" s="1">
        <f>IF(INDEX(董監!D:D,H1360)=0,INDEX(董監!C:C,H1360),INDEX(董監!D:D,H1360))</f>
        <v>19.059999999999999</v>
      </c>
      <c r="G1360" s="1">
        <f t="shared" si="84"/>
        <v>27.28</v>
      </c>
      <c r="H1360" s="1">
        <f>MATCH(持股比率!A1360,董監!A:A,0)</f>
        <v>1360</v>
      </c>
      <c r="I1360" s="3">
        <v>155072.06</v>
      </c>
      <c r="J1360" s="3">
        <v>3</v>
      </c>
      <c r="K1360" s="28">
        <f t="shared" si="85"/>
        <v>4230</v>
      </c>
      <c r="L1360" s="27">
        <f t="shared" si="86"/>
        <v>0.1</v>
      </c>
      <c r="M1360" s="3">
        <v>17.03</v>
      </c>
      <c r="N1360" s="29">
        <f t="shared" si="87"/>
        <v>5.109E-4</v>
      </c>
      <c r="O1360" s="3">
        <v>-9.7799999999999994</v>
      </c>
      <c r="P1360" s="3" t="str">
        <f ca="1">IF(COUNTIF(股期對照!A:A,持股比率!B1360)=2,B1360&amp;"-m",IF(COUNTIF(股期對照!A:A,持股比率!B1360)=1,B1360&amp;"-F",B1360))</f>
        <v>百徽</v>
      </c>
      <c r="Q1360" s="3" t="s">
        <v>6780</v>
      </c>
      <c r="T1360" s="1" t="s">
        <v>1354</v>
      </c>
      <c r="U1360" s="1" t="s">
        <v>3116</v>
      </c>
      <c r="V1360" s="1">
        <v>53.65</v>
      </c>
      <c r="W1360" s="1">
        <v>0</v>
      </c>
      <c r="X1360" s="1">
        <v>0.01</v>
      </c>
      <c r="Y1360" s="1">
        <v>19.059999999999999</v>
      </c>
      <c r="Z1360" s="1">
        <v>27.28</v>
      </c>
      <c r="AA1360" s="1">
        <v>1360</v>
      </c>
      <c r="AB1360" s="1">
        <v>155072.06</v>
      </c>
      <c r="AC1360" s="1">
        <v>3</v>
      </c>
      <c r="AD1360" s="1">
        <v>4230</v>
      </c>
      <c r="AE1360" s="1">
        <v>0.1</v>
      </c>
      <c r="AF1360" s="1">
        <v>17.03</v>
      </c>
      <c r="AG1360" s="1">
        <v>5.109E-4</v>
      </c>
      <c r="AH1360" s="1">
        <v>-9.7799999999999994</v>
      </c>
      <c r="AI1360" s="1" t="s">
        <v>3116</v>
      </c>
      <c r="AJ1360" s="1" t="s">
        <v>3528</v>
      </c>
    </row>
    <row r="1361" spans="1:36" x14ac:dyDescent="0.25">
      <c r="A1361" s="2" t="s">
        <v>1355</v>
      </c>
      <c r="B1361" s="3" t="s">
        <v>6156</v>
      </c>
      <c r="C1361" s="3">
        <v>3</v>
      </c>
      <c r="D1361" s="3">
        <v>0</v>
      </c>
      <c r="E1361" s="3">
        <v>0.75</v>
      </c>
      <c r="F1361" s="1">
        <f>IF(INDEX(董監!D:D,H1361)=0,INDEX(董監!C:C,H1361),INDEX(董監!D:D,H1361))</f>
        <v>11.65</v>
      </c>
      <c r="G1361" s="1">
        <f t="shared" si="84"/>
        <v>84.6</v>
      </c>
      <c r="H1361" s="1">
        <f>MATCH(持股比率!A1361,董監!A:A,0)</f>
        <v>1361</v>
      </c>
      <c r="I1361" s="3">
        <v>1284979.8899999999</v>
      </c>
      <c r="J1361" s="3">
        <v>458</v>
      </c>
      <c r="K1361" s="28">
        <f t="shared" si="85"/>
        <v>108709</v>
      </c>
      <c r="L1361" s="27">
        <f t="shared" si="86"/>
        <v>0.4</v>
      </c>
      <c r="M1361" s="3">
        <v>74.47</v>
      </c>
      <c r="N1361" s="29">
        <f t="shared" si="87"/>
        <v>0.3410726</v>
      </c>
      <c r="O1361" s="3">
        <v>1.57</v>
      </c>
      <c r="P1361" s="3" t="str">
        <f ca="1">IF(COUNTIF(股期對照!A:A,持股比率!B1361)=2,B1361&amp;"-m",IF(COUNTIF(股期對照!A:A,持股比率!B1361)=1,B1361&amp;"-F",B1361))</f>
        <v>久元</v>
      </c>
      <c r="Q1361" s="3" t="s">
        <v>6818</v>
      </c>
      <c r="T1361" s="1" t="s">
        <v>1355</v>
      </c>
      <c r="U1361" s="1" t="s">
        <v>3117</v>
      </c>
      <c r="V1361" s="1">
        <v>3</v>
      </c>
      <c r="W1361" s="1">
        <v>0</v>
      </c>
      <c r="X1361" s="1">
        <v>0.75</v>
      </c>
      <c r="Y1361" s="1">
        <v>11.65</v>
      </c>
      <c r="Z1361" s="1">
        <v>84.6</v>
      </c>
      <c r="AA1361" s="1">
        <v>1361</v>
      </c>
      <c r="AB1361" s="1">
        <v>1284979.8899999999</v>
      </c>
      <c r="AC1361" s="1">
        <v>458</v>
      </c>
      <c r="AD1361" s="1">
        <v>108709</v>
      </c>
      <c r="AE1361" s="1">
        <v>0.4</v>
      </c>
      <c r="AF1361" s="1">
        <v>74.47</v>
      </c>
      <c r="AG1361" s="1">
        <v>0.3410726</v>
      </c>
      <c r="AH1361" s="1">
        <v>1.57</v>
      </c>
      <c r="AI1361" s="1" t="s">
        <v>3117</v>
      </c>
      <c r="AJ1361" s="1" t="s">
        <v>3549</v>
      </c>
    </row>
    <row r="1362" spans="1:36" x14ac:dyDescent="0.25">
      <c r="A1362" s="2" t="s">
        <v>1356</v>
      </c>
      <c r="B1362" s="3" t="s">
        <v>6157</v>
      </c>
      <c r="C1362" s="3">
        <v>1.86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84"/>
        <v>59.58</v>
      </c>
      <c r="H1362" s="1">
        <f>MATCH(持股比率!A1362,董監!A:A,0)</f>
        <v>1362</v>
      </c>
      <c r="I1362" s="3">
        <v>625009.64</v>
      </c>
      <c r="J1362" s="3">
        <v>43</v>
      </c>
      <c r="K1362" s="28">
        <f t="shared" si="85"/>
        <v>37238</v>
      </c>
      <c r="L1362" s="27">
        <f t="shared" si="86"/>
        <v>0.1</v>
      </c>
      <c r="M1362" s="3">
        <v>63.63</v>
      </c>
      <c r="N1362" s="29">
        <f t="shared" si="87"/>
        <v>2.73609E-2</v>
      </c>
      <c r="O1362" s="3">
        <v>0.94</v>
      </c>
      <c r="P1362" s="3" t="str">
        <f ca="1">IF(COUNTIF(股期對照!A:A,持股比率!B1362)=2,B1362&amp;"-m",IF(COUNTIF(股期對照!A:A,持股比率!B1362)=1,B1362&amp;"-F",B1362))</f>
        <v>普萊德</v>
      </c>
      <c r="Q1362" s="3" t="s">
        <v>4754</v>
      </c>
      <c r="T1362" s="1" t="s">
        <v>1356</v>
      </c>
      <c r="U1362" s="1" t="s">
        <v>3118</v>
      </c>
      <c r="V1362" s="1">
        <v>1.86</v>
      </c>
      <c r="W1362" s="1">
        <v>0</v>
      </c>
      <c r="X1362" s="1">
        <v>0</v>
      </c>
      <c r="Y1362" s="1">
        <v>38.56</v>
      </c>
      <c r="Z1362" s="1">
        <v>59.58</v>
      </c>
      <c r="AA1362" s="1">
        <v>1362</v>
      </c>
      <c r="AB1362" s="1">
        <v>625009.64</v>
      </c>
      <c r="AC1362" s="1">
        <v>43</v>
      </c>
      <c r="AD1362" s="1">
        <v>37238</v>
      </c>
      <c r="AE1362" s="1">
        <v>0.1</v>
      </c>
      <c r="AF1362" s="1">
        <v>63.63</v>
      </c>
      <c r="AG1362" s="1">
        <v>2.73609E-2</v>
      </c>
      <c r="AH1362" s="1">
        <v>0.94</v>
      </c>
      <c r="AI1362" s="1" t="s">
        <v>3118</v>
      </c>
      <c r="AJ1362" s="1" t="s">
        <v>3551</v>
      </c>
    </row>
    <row r="1363" spans="1:36" x14ac:dyDescent="0.25">
      <c r="A1363" s="2" t="s">
        <v>1357</v>
      </c>
      <c r="B1363" s="3" t="s">
        <v>6158</v>
      </c>
      <c r="C1363" s="3">
        <v>0.14000000000000001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64.289999999999992</v>
      </c>
      <c r="H1363" s="1">
        <f>MATCH(持股比率!A1363,董監!A:A,0)</f>
        <v>1363</v>
      </c>
      <c r="I1363" s="3">
        <v>1163552.9099999999</v>
      </c>
      <c r="J1363" s="3">
        <v>157</v>
      </c>
      <c r="K1363" s="28">
        <f t="shared" si="85"/>
        <v>74805</v>
      </c>
      <c r="L1363" s="27">
        <f t="shared" si="86"/>
        <v>0.2</v>
      </c>
      <c r="M1363" s="3">
        <v>9.33</v>
      </c>
      <c r="N1363" s="29">
        <f t="shared" si="87"/>
        <v>1.4648099999999999E-2</v>
      </c>
      <c r="O1363" s="3">
        <v>-7.16</v>
      </c>
      <c r="P1363" s="3" t="str">
        <f ca="1">IF(COUNTIF(股期對照!A:A,持股比率!B1363)=2,B1363&amp;"-m",IF(COUNTIF(股期對照!A:A,持股比率!B1363)=1,B1363&amp;"-F",B1363))</f>
        <v>富裔</v>
      </c>
      <c r="Q1363" s="3" t="s">
        <v>6736</v>
      </c>
      <c r="T1363" s="1" t="s">
        <v>1357</v>
      </c>
      <c r="U1363" s="1" t="s">
        <v>3119</v>
      </c>
      <c r="V1363" s="1">
        <v>0.14000000000000001</v>
      </c>
      <c r="W1363" s="1">
        <v>0</v>
      </c>
      <c r="X1363" s="1">
        <v>0</v>
      </c>
      <c r="Y1363" s="1">
        <v>35.57</v>
      </c>
      <c r="Z1363" s="1">
        <v>64.289999999999992</v>
      </c>
      <c r="AA1363" s="1">
        <v>1363</v>
      </c>
      <c r="AB1363" s="1">
        <v>1163552.9099999999</v>
      </c>
      <c r="AC1363" s="1">
        <v>157</v>
      </c>
      <c r="AD1363" s="1">
        <v>74805</v>
      </c>
      <c r="AE1363" s="1">
        <v>0.2</v>
      </c>
      <c r="AF1363" s="1">
        <v>9.33</v>
      </c>
      <c r="AG1363" s="1">
        <v>1.4648099999999999E-2</v>
      </c>
      <c r="AH1363" s="1">
        <v>-7.16</v>
      </c>
      <c r="AI1363" s="1" t="s">
        <v>3119</v>
      </c>
      <c r="AJ1363" s="1" t="s">
        <v>3519</v>
      </c>
    </row>
    <row r="1364" spans="1:36" x14ac:dyDescent="0.25">
      <c r="A1364" s="2" t="s">
        <v>1358</v>
      </c>
      <c r="B1364" s="3" t="s">
        <v>6159</v>
      </c>
      <c r="C1364" s="3">
        <v>3.24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77.83</v>
      </c>
      <c r="H1364" s="1">
        <f>MATCH(持股比率!A1364,董監!A:A,0)</f>
        <v>1364</v>
      </c>
      <c r="I1364" s="3">
        <v>1181721.51</v>
      </c>
      <c r="J1364" s="3">
        <v>794</v>
      </c>
      <c r="K1364" s="28">
        <f t="shared" si="85"/>
        <v>91973</v>
      </c>
      <c r="L1364" s="27">
        <f t="shared" si="86"/>
        <v>0.9</v>
      </c>
      <c r="M1364" s="3">
        <v>7.95</v>
      </c>
      <c r="N1364" s="29">
        <f t="shared" si="87"/>
        <v>6.3122999999999999E-2</v>
      </c>
      <c r="O1364" s="3">
        <v>-6.08</v>
      </c>
      <c r="P1364" s="3" t="str">
        <f ca="1">IF(COUNTIF(股期對照!A:A,持股比率!B1364)=2,B1364&amp;"-m",IF(COUNTIF(股期對照!A:A,持股比率!B1364)=1,B1364&amp;"-F",B1364))</f>
        <v>方土昶</v>
      </c>
      <c r="Q1364" s="3" t="s">
        <v>6819</v>
      </c>
      <c r="T1364" s="1" t="s">
        <v>1358</v>
      </c>
      <c r="U1364" s="1" t="s">
        <v>3120</v>
      </c>
      <c r="V1364" s="1">
        <v>3.24</v>
      </c>
      <c r="W1364" s="1">
        <v>0</v>
      </c>
      <c r="X1364" s="1">
        <v>0.01</v>
      </c>
      <c r="Y1364" s="1">
        <v>18.920000000000002</v>
      </c>
      <c r="Z1364" s="1">
        <v>77.83</v>
      </c>
      <c r="AA1364" s="1">
        <v>1364</v>
      </c>
      <c r="AB1364" s="1">
        <v>1181721.51</v>
      </c>
      <c r="AC1364" s="1">
        <v>794</v>
      </c>
      <c r="AD1364" s="1">
        <v>91973</v>
      </c>
      <c r="AE1364" s="1">
        <v>0.9</v>
      </c>
      <c r="AF1364" s="1">
        <v>7.95</v>
      </c>
      <c r="AG1364" s="1">
        <v>6.3122999999999999E-2</v>
      </c>
      <c r="AH1364" s="1">
        <v>-6.08</v>
      </c>
      <c r="AI1364" s="1" t="s">
        <v>3120</v>
      </c>
      <c r="AJ1364" s="1" t="s">
        <v>3529</v>
      </c>
    </row>
    <row r="1365" spans="1:36" x14ac:dyDescent="0.25">
      <c r="A1365" s="2" t="s">
        <v>1359</v>
      </c>
      <c r="B1365" s="3" t="s">
        <v>6160</v>
      </c>
      <c r="C1365" s="3">
        <v>6.98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77.210000000000008</v>
      </c>
      <c r="H1365" s="1">
        <f>MATCH(持股比率!A1365,董監!A:A,0)</f>
        <v>1365</v>
      </c>
      <c r="I1365" s="3">
        <v>989462.03</v>
      </c>
      <c r="J1365" s="3">
        <v>-148</v>
      </c>
      <c r="K1365" s="28">
        <f t="shared" si="85"/>
        <v>76396</v>
      </c>
      <c r="L1365" s="27">
        <f t="shared" si="86"/>
        <v>-0.2</v>
      </c>
      <c r="M1365" s="3">
        <v>19.93</v>
      </c>
      <c r="N1365" s="29">
        <f t="shared" si="87"/>
        <v>-2.9496399999999999E-2</v>
      </c>
      <c r="O1365" s="3">
        <v>-3.13</v>
      </c>
      <c r="P1365" s="3" t="str">
        <f ca="1">IF(COUNTIF(股期對照!A:A,持股比率!B1365)=2,B1365&amp;"-m",IF(COUNTIF(股期對照!A:A,持股比率!B1365)=1,B1365&amp;"-F",B1365))</f>
        <v>泰詠</v>
      </c>
      <c r="Q1365" s="3" t="s">
        <v>4788</v>
      </c>
      <c r="T1365" s="1" t="s">
        <v>1359</v>
      </c>
      <c r="U1365" s="1" t="s">
        <v>3121</v>
      </c>
      <c r="V1365" s="1">
        <v>6.98</v>
      </c>
      <c r="W1365" s="1">
        <v>0</v>
      </c>
      <c r="X1365" s="1">
        <v>0.51</v>
      </c>
      <c r="Y1365" s="1">
        <v>15.3</v>
      </c>
      <c r="Z1365" s="1">
        <v>77.210000000000008</v>
      </c>
      <c r="AA1365" s="1">
        <v>1365</v>
      </c>
      <c r="AB1365" s="1">
        <v>989462.03</v>
      </c>
      <c r="AC1365" s="1">
        <v>-148</v>
      </c>
      <c r="AD1365" s="1">
        <v>76396</v>
      </c>
      <c r="AE1365" s="1">
        <v>-0.2</v>
      </c>
      <c r="AF1365" s="1">
        <v>19.93</v>
      </c>
      <c r="AG1365" s="1">
        <v>-2.9496399999999999E-2</v>
      </c>
      <c r="AH1365" s="1">
        <v>-3.13</v>
      </c>
      <c r="AI1365" s="1" t="s">
        <v>3121</v>
      </c>
      <c r="AJ1365" s="1" t="s">
        <v>3531</v>
      </c>
    </row>
    <row r="1366" spans="1:36" x14ac:dyDescent="0.25">
      <c r="A1366" s="2" t="s">
        <v>1360</v>
      </c>
      <c r="B1366" s="3" t="s">
        <v>6161</v>
      </c>
      <c r="C1366" s="3">
        <v>22.46</v>
      </c>
      <c r="D1366" s="3">
        <v>0.81</v>
      </c>
      <c r="E1366" s="3">
        <v>0.5</v>
      </c>
      <c r="F1366" s="1">
        <f>IF(INDEX(董監!D:D,H1366)=0,INDEX(董監!C:C,H1366),INDEX(董監!D:D,H1366))</f>
        <v>6.74</v>
      </c>
      <c r="G1366" s="1">
        <f t="shared" si="84"/>
        <v>69.490000000000009</v>
      </c>
      <c r="H1366" s="1">
        <f>MATCH(持股比率!A1366,董監!A:A,0)</f>
        <v>1366</v>
      </c>
      <c r="I1366" s="3">
        <v>3612025.59</v>
      </c>
      <c r="J1366" s="3">
        <v>-2426</v>
      </c>
      <c r="K1366" s="28">
        <f t="shared" si="85"/>
        <v>251000</v>
      </c>
      <c r="L1366" s="27">
        <f t="shared" si="86"/>
        <v>-1</v>
      </c>
      <c r="M1366" s="3">
        <v>113.92</v>
      </c>
      <c r="N1366" s="29">
        <f t="shared" si="87"/>
        <v>-2.7636992</v>
      </c>
      <c r="O1366" s="3">
        <v>0.43</v>
      </c>
      <c r="P1366" s="3" t="str">
        <f ca="1">IF(COUNTIF(股期對照!A:A,持股比率!B1366)=2,B1366&amp;"-m",IF(COUNTIF(股期對照!A:A,持股比率!B1366)=1,B1366&amp;"-F",B1366))</f>
        <v>台郡-F</v>
      </c>
      <c r="Q1366" s="3" t="s">
        <v>6767</v>
      </c>
      <c r="T1366" s="1" t="s">
        <v>1360</v>
      </c>
      <c r="U1366" s="1" t="s">
        <v>3122</v>
      </c>
      <c r="V1366" s="1">
        <v>22.46</v>
      </c>
      <c r="W1366" s="1">
        <v>0.81</v>
      </c>
      <c r="X1366" s="1">
        <v>0.5</v>
      </c>
      <c r="Y1366" s="1">
        <v>6.74</v>
      </c>
      <c r="Z1366" s="1">
        <v>69.490000000000009</v>
      </c>
      <c r="AA1366" s="1">
        <v>1366</v>
      </c>
      <c r="AB1366" s="1">
        <v>3612025.59</v>
      </c>
      <c r="AC1366" s="1">
        <v>-2426</v>
      </c>
      <c r="AD1366" s="1">
        <v>251000</v>
      </c>
      <c r="AE1366" s="1">
        <v>-1</v>
      </c>
      <c r="AF1366" s="1">
        <v>113.92</v>
      </c>
      <c r="AG1366" s="1">
        <v>-2.7636992</v>
      </c>
      <c r="AH1366" s="1">
        <v>0.43</v>
      </c>
      <c r="AI1366" s="1" t="s">
        <v>4472</v>
      </c>
      <c r="AJ1366" s="1" t="s">
        <v>3545</v>
      </c>
    </row>
    <row r="1367" spans="1:36" x14ac:dyDescent="0.25">
      <c r="A1367" s="2" t="s">
        <v>1361</v>
      </c>
      <c r="B1367" s="3" t="s">
        <v>4714</v>
      </c>
      <c r="C1367" s="3">
        <v>1.68</v>
      </c>
      <c r="D1367" s="3">
        <v>0</v>
      </c>
      <c r="E1367" s="3">
        <v>0.21</v>
      </c>
      <c r="F1367" s="1">
        <f>IF(INDEX(董監!D:D,H1367)=0,INDEX(董監!C:C,H1367),INDEX(董監!D:D,H1367))</f>
        <v>20.61</v>
      </c>
      <c r="G1367" s="1">
        <f t="shared" si="84"/>
        <v>77.5</v>
      </c>
      <c r="H1367" s="1">
        <f>MATCH(持股比率!A1367,董監!A:A,0)</f>
        <v>1367</v>
      </c>
      <c r="I1367" s="3">
        <v>721457.59</v>
      </c>
      <c r="J1367" s="3">
        <v>705</v>
      </c>
      <c r="K1367" s="28">
        <f t="shared" si="85"/>
        <v>55913</v>
      </c>
      <c r="L1367" s="27">
        <f t="shared" si="86"/>
        <v>1.3</v>
      </c>
      <c r="M1367" s="3">
        <v>20.13</v>
      </c>
      <c r="N1367" s="29">
        <f t="shared" si="87"/>
        <v>0.1419165</v>
      </c>
      <c r="O1367" s="3">
        <v>0.95</v>
      </c>
      <c r="P1367" s="3" t="str">
        <f ca="1">IF(COUNTIF(股期對照!A:A,持股比率!B1367)=2,B1367&amp;"-m",IF(COUNTIF(股期對照!A:A,持股比率!B1367)=1,B1367&amp;"-F",B1367))</f>
        <v>倍微</v>
      </c>
      <c r="Q1367" s="3" t="s">
        <v>6820</v>
      </c>
      <c r="T1367" s="1" t="s">
        <v>1361</v>
      </c>
      <c r="U1367" s="1" t="s">
        <v>3123</v>
      </c>
      <c r="V1367" s="1">
        <v>1.68</v>
      </c>
      <c r="W1367" s="1">
        <v>0</v>
      </c>
      <c r="X1367" s="1">
        <v>0.21</v>
      </c>
      <c r="Y1367" s="1">
        <v>20.61</v>
      </c>
      <c r="Z1367" s="1">
        <v>77.5</v>
      </c>
      <c r="AA1367" s="1">
        <v>1367</v>
      </c>
      <c r="AB1367" s="1">
        <v>721457.59</v>
      </c>
      <c r="AC1367" s="1">
        <v>705</v>
      </c>
      <c r="AD1367" s="1">
        <v>55913</v>
      </c>
      <c r="AE1367" s="1">
        <v>1.3</v>
      </c>
      <c r="AF1367" s="1">
        <v>20.13</v>
      </c>
      <c r="AG1367" s="1">
        <v>0.1419165</v>
      </c>
      <c r="AH1367" s="1">
        <v>0.95</v>
      </c>
      <c r="AI1367" s="1" t="s">
        <v>3123</v>
      </c>
      <c r="AJ1367" s="1" t="s">
        <v>3528</v>
      </c>
    </row>
    <row r="1368" spans="1:36" x14ac:dyDescent="0.25">
      <c r="A1368" s="2" t="s">
        <v>1362</v>
      </c>
      <c r="B1368" s="3" t="s">
        <v>6162</v>
      </c>
      <c r="C1368" s="3">
        <v>25.59</v>
      </c>
      <c r="D1368" s="3">
        <v>0.59</v>
      </c>
      <c r="E1368" s="3">
        <v>0.87</v>
      </c>
      <c r="F1368" s="1">
        <f>IF(INDEX(董監!D:D,H1368)=0,INDEX(董監!C:C,H1368),INDEX(董監!D:D,H1368))</f>
        <v>11.95</v>
      </c>
      <c r="G1368" s="1">
        <f t="shared" si="84"/>
        <v>61</v>
      </c>
      <c r="H1368" s="1">
        <f>MATCH(持股比率!A1368,董監!A:A,0)</f>
        <v>1368</v>
      </c>
      <c r="I1368" s="3">
        <v>1787082.82</v>
      </c>
      <c r="J1368" s="3">
        <v>1349</v>
      </c>
      <c r="K1368" s="28">
        <f t="shared" si="85"/>
        <v>109012</v>
      </c>
      <c r="L1368" s="27">
        <f t="shared" si="86"/>
        <v>1.2</v>
      </c>
      <c r="M1368" s="3">
        <v>165.77</v>
      </c>
      <c r="N1368" s="29">
        <f t="shared" si="87"/>
        <v>2.2362373</v>
      </c>
      <c r="O1368" s="3">
        <v>9.25</v>
      </c>
      <c r="P1368" s="3" t="str">
        <f ca="1">IF(COUNTIF(股期對照!A:A,持股比率!B1368)=2,B1368&amp;"-m",IF(COUNTIF(股期對照!A:A,持股比率!B1368)=1,B1368&amp;"-F",B1368))</f>
        <v>同欣電-F</v>
      </c>
      <c r="Q1368" s="3" t="s">
        <v>4772</v>
      </c>
      <c r="T1368" s="1" t="s">
        <v>1362</v>
      </c>
      <c r="U1368" s="1" t="s">
        <v>3124</v>
      </c>
      <c r="V1368" s="1">
        <v>25.59</v>
      </c>
      <c r="W1368" s="1">
        <v>0.59</v>
      </c>
      <c r="X1368" s="1">
        <v>0.87</v>
      </c>
      <c r="Y1368" s="1">
        <v>11.95</v>
      </c>
      <c r="Z1368" s="1">
        <v>61</v>
      </c>
      <c r="AA1368" s="1">
        <v>1368</v>
      </c>
      <c r="AB1368" s="1">
        <v>1787082.82</v>
      </c>
      <c r="AC1368" s="1">
        <v>1349</v>
      </c>
      <c r="AD1368" s="1">
        <v>109012</v>
      </c>
      <c r="AE1368" s="1">
        <v>1.2</v>
      </c>
      <c r="AF1368" s="1">
        <v>165.77</v>
      </c>
      <c r="AG1368" s="1">
        <v>2.2362373</v>
      </c>
      <c r="AH1368" s="1">
        <v>9.25</v>
      </c>
      <c r="AI1368" s="1" t="s">
        <v>4473</v>
      </c>
      <c r="AJ1368" s="1" t="s">
        <v>3549</v>
      </c>
    </row>
    <row r="1369" spans="1:36" x14ac:dyDescent="0.25">
      <c r="A1369" s="2" t="s">
        <v>1363</v>
      </c>
      <c r="B1369" s="3" t="s">
        <v>6163</v>
      </c>
      <c r="C1369" s="3">
        <v>52.28</v>
      </c>
      <c r="D1369" s="3">
        <v>0.9</v>
      </c>
      <c r="E1369" s="3">
        <v>0.41</v>
      </c>
      <c r="F1369" s="1">
        <f>IF(INDEX(董監!D:D,H1369)=0,INDEX(董監!C:C,H1369),INDEX(董監!D:D,H1369))</f>
        <v>4.63</v>
      </c>
      <c r="G1369" s="1">
        <f t="shared" si="84"/>
        <v>41.78</v>
      </c>
      <c r="H1369" s="1">
        <f>MATCH(持股比率!A1369,董監!A:A,0)</f>
        <v>1369</v>
      </c>
      <c r="I1369" s="3">
        <v>2676431.9900000002</v>
      </c>
      <c r="J1369" s="3">
        <v>1390</v>
      </c>
      <c r="K1369" s="28">
        <f t="shared" si="85"/>
        <v>111821</v>
      </c>
      <c r="L1369" s="27">
        <f t="shared" si="86"/>
        <v>1.2</v>
      </c>
      <c r="M1369" s="3">
        <v>93.74</v>
      </c>
      <c r="N1369" s="29">
        <f t="shared" si="87"/>
        <v>1.302986</v>
      </c>
      <c r="O1369" s="3">
        <v>-1.83</v>
      </c>
      <c r="P1369" s="3" t="str">
        <f ca="1">IF(COUNTIF(股期對照!A:A,持股比率!B1369)=2,B1369&amp;"-m",IF(COUNTIF(股期對照!A:A,持股比率!B1369)=1,B1369&amp;"-F",B1369))</f>
        <v>台燿-F</v>
      </c>
      <c r="Q1369" s="3" t="s">
        <v>6821</v>
      </c>
      <c r="T1369" s="1" t="s">
        <v>1363</v>
      </c>
      <c r="U1369" s="1" t="s">
        <v>3125</v>
      </c>
      <c r="V1369" s="1">
        <v>52.28</v>
      </c>
      <c r="W1369" s="1">
        <v>0.9</v>
      </c>
      <c r="X1369" s="1">
        <v>0.41</v>
      </c>
      <c r="Y1369" s="1">
        <v>4.63</v>
      </c>
      <c r="Z1369" s="1">
        <v>41.78</v>
      </c>
      <c r="AA1369" s="1">
        <v>1369</v>
      </c>
      <c r="AB1369" s="1">
        <v>2676431.9900000002</v>
      </c>
      <c r="AC1369" s="1">
        <v>1390</v>
      </c>
      <c r="AD1369" s="1">
        <v>111821</v>
      </c>
      <c r="AE1369" s="1">
        <v>1.2</v>
      </c>
      <c r="AF1369" s="1">
        <v>93.74</v>
      </c>
      <c r="AG1369" s="1">
        <v>1.302986</v>
      </c>
      <c r="AH1369" s="1">
        <v>-1.83</v>
      </c>
      <c r="AI1369" s="1" t="s">
        <v>4474</v>
      </c>
      <c r="AJ1369" s="1" t="s">
        <v>3531</v>
      </c>
    </row>
    <row r="1370" spans="1:36" x14ac:dyDescent="0.25">
      <c r="A1370" s="2" t="s">
        <v>1364</v>
      </c>
      <c r="B1370" s="3" t="s">
        <v>6164</v>
      </c>
      <c r="C1370" s="3">
        <v>7.69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79.66</v>
      </c>
      <c r="H1370" s="1">
        <f>MATCH(持股比率!A1370,董監!A:A,0)</f>
        <v>1370</v>
      </c>
      <c r="I1370" s="3">
        <v>697869.25</v>
      </c>
      <c r="J1370" s="3">
        <v>1924</v>
      </c>
      <c r="K1370" s="28">
        <f t="shared" si="85"/>
        <v>55592</v>
      </c>
      <c r="L1370" s="27">
        <f t="shared" si="86"/>
        <v>3.5</v>
      </c>
      <c r="M1370" s="3">
        <v>28.66</v>
      </c>
      <c r="N1370" s="29">
        <f t="shared" si="87"/>
        <v>0.55141840000000009</v>
      </c>
      <c r="O1370" s="3">
        <v>3.16</v>
      </c>
      <c r="P1370" s="3" t="str">
        <f ca="1">IF(COUNTIF(股期對照!A:A,持股比率!B1370)=2,B1370&amp;"-m",IF(COUNTIF(股期對照!A:A,持股比率!B1370)=1,B1370&amp;"-F",B1370))</f>
        <v>元山</v>
      </c>
      <c r="Q1370" s="3" t="s">
        <v>6799</v>
      </c>
      <c r="T1370" s="1" t="s">
        <v>1364</v>
      </c>
      <c r="U1370" s="1" t="s">
        <v>3126</v>
      </c>
      <c r="V1370" s="1">
        <v>7.69</v>
      </c>
      <c r="W1370" s="1">
        <v>0</v>
      </c>
      <c r="X1370" s="1">
        <v>0.32</v>
      </c>
      <c r="Y1370" s="1">
        <v>12.33</v>
      </c>
      <c r="Z1370" s="1">
        <v>79.66</v>
      </c>
      <c r="AA1370" s="1">
        <v>1370</v>
      </c>
      <c r="AB1370" s="1">
        <v>697869.25</v>
      </c>
      <c r="AC1370" s="1">
        <v>1924</v>
      </c>
      <c r="AD1370" s="1">
        <v>55592</v>
      </c>
      <c r="AE1370" s="1">
        <v>3.5</v>
      </c>
      <c r="AF1370" s="1">
        <v>28.66</v>
      </c>
      <c r="AG1370" s="1">
        <v>0.55141840000000009</v>
      </c>
      <c r="AH1370" s="1">
        <v>3.16</v>
      </c>
      <c r="AI1370" s="1" t="s">
        <v>3126</v>
      </c>
      <c r="AJ1370" s="1" t="s">
        <v>3533</v>
      </c>
    </row>
    <row r="1371" spans="1:36" x14ac:dyDescent="0.25">
      <c r="A1371" s="2" t="s">
        <v>1365</v>
      </c>
      <c r="B1371" s="3" t="s">
        <v>6165</v>
      </c>
      <c r="C1371" s="3">
        <v>6.24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76.08</v>
      </c>
      <c r="H1371" s="1">
        <f>MATCH(持股比率!A1371,董監!A:A,0)</f>
        <v>1371</v>
      </c>
      <c r="I1371" s="3">
        <v>314900</v>
      </c>
      <c r="J1371" s="3">
        <v>-87</v>
      </c>
      <c r="K1371" s="28">
        <f t="shared" si="85"/>
        <v>23958</v>
      </c>
      <c r="L1371" s="27">
        <f t="shared" si="86"/>
        <v>-0.4</v>
      </c>
      <c r="M1371" s="3">
        <v>37.6</v>
      </c>
      <c r="N1371" s="29">
        <f t="shared" si="87"/>
        <v>-3.2712000000000005E-2</v>
      </c>
      <c r="O1371" s="3">
        <v>7.87</v>
      </c>
      <c r="P1371" s="3" t="str">
        <f ca="1">IF(COUNTIF(股期對照!A:A,持股比率!B1371)=2,B1371&amp;"-m",IF(COUNTIF(股期對照!A:A,持股比率!B1371)=1,B1371&amp;"-F",B1371))</f>
        <v>安鈦克</v>
      </c>
      <c r="Q1371" s="3" t="s">
        <v>4745</v>
      </c>
      <c r="T1371" s="1" t="s">
        <v>1365</v>
      </c>
      <c r="U1371" s="1" t="s">
        <v>3127</v>
      </c>
      <c r="V1371" s="1">
        <v>6.24</v>
      </c>
      <c r="W1371" s="1">
        <v>0</v>
      </c>
      <c r="X1371" s="1">
        <v>0</v>
      </c>
      <c r="Y1371" s="1">
        <v>17.68</v>
      </c>
      <c r="Z1371" s="1">
        <v>76.08</v>
      </c>
      <c r="AA1371" s="1">
        <v>1371</v>
      </c>
      <c r="AB1371" s="1">
        <v>314900</v>
      </c>
      <c r="AC1371" s="1">
        <v>-87</v>
      </c>
      <c r="AD1371" s="1">
        <v>23958</v>
      </c>
      <c r="AE1371" s="1">
        <v>-0.4</v>
      </c>
      <c r="AF1371" s="1">
        <v>37.6</v>
      </c>
      <c r="AG1371" s="1">
        <v>-3.2712000000000005E-2</v>
      </c>
      <c r="AH1371" s="1">
        <v>7.87</v>
      </c>
      <c r="AI1371" s="1" t="s">
        <v>3127</v>
      </c>
      <c r="AJ1371" s="1" t="s">
        <v>3530</v>
      </c>
    </row>
    <row r="1372" spans="1:36" x14ac:dyDescent="0.25">
      <c r="A1372" s="2" t="s">
        <v>1366</v>
      </c>
      <c r="B1372" s="3" t="s">
        <v>6166</v>
      </c>
      <c r="C1372" s="3">
        <v>14.1</v>
      </c>
      <c r="D1372" s="3">
        <v>0.06</v>
      </c>
      <c r="E1372" s="3">
        <v>0.25</v>
      </c>
      <c r="F1372" s="1">
        <f>IF(INDEX(董監!D:D,H1372)=0,INDEX(董監!C:C,H1372),INDEX(董監!D:D,H1372))</f>
        <v>12.84</v>
      </c>
      <c r="G1372" s="1">
        <f t="shared" si="84"/>
        <v>72.75</v>
      </c>
      <c r="H1372" s="1">
        <f>MATCH(持股比率!A1372,董監!A:A,0)</f>
        <v>1372</v>
      </c>
      <c r="I1372" s="3">
        <v>1194711.6599999999</v>
      </c>
      <c r="J1372" s="3">
        <v>-103</v>
      </c>
      <c r="K1372" s="28">
        <f t="shared" si="85"/>
        <v>86915</v>
      </c>
      <c r="L1372" s="27">
        <f t="shared" si="86"/>
        <v>-0.1</v>
      </c>
      <c r="M1372" s="3">
        <v>82.74</v>
      </c>
      <c r="N1372" s="29">
        <f t="shared" si="87"/>
        <v>-8.5222199999999998E-2</v>
      </c>
      <c r="O1372" s="3">
        <v>-1.42</v>
      </c>
      <c r="P1372" s="3" t="str">
        <f ca="1">IF(COUNTIF(股期對照!A:A,持股比率!B1372)=2,B1372&amp;"-m",IF(COUNTIF(股期對照!A:A,持股比率!B1372)=1,B1372&amp;"-F",B1372))</f>
        <v>宏正</v>
      </c>
      <c r="Q1372" s="3" t="s">
        <v>6822</v>
      </c>
      <c r="T1372" s="1" t="s">
        <v>1366</v>
      </c>
      <c r="U1372" s="1" t="s">
        <v>3128</v>
      </c>
      <c r="V1372" s="1">
        <v>14.1</v>
      </c>
      <c r="W1372" s="1">
        <v>0.06</v>
      </c>
      <c r="X1372" s="1">
        <v>0.25</v>
      </c>
      <c r="Y1372" s="1">
        <v>12.84</v>
      </c>
      <c r="Z1372" s="1">
        <v>72.75</v>
      </c>
      <c r="AA1372" s="1">
        <v>1372</v>
      </c>
      <c r="AB1372" s="1">
        <v>1194711.6599999999</v>
      </c>
      <c r="AC1372" s="1">
        <v>-103</v>
      </c>
      <c r="AD1372" s="1">
        <v>86915</v>
      </c>
      <c r="AE1372" s="1">
        <v>-0.1</v>
      </c>
      <c r="AF1372" s="1">
        <v>82.74</v>
      </c>
      <c r="AG1372" s="1">
        <v>-8.5222199999999998E-2</v>
      </c>
      <c r="AH1372" s="1">
        <v>-1.42</v>
      </c>
      <c r="AI1372" s="1" t="s">
        <v>3128</v>
      </c>
      <c r="AJ1372" s="1" t="s">
        <v>3558</v>
      </c>
    </row>
    <row r="1373" spans="1:36" x14ac:dyDescent="0.25">
      <c r="A1373" s="2" t="s">
        <v>1367</v>
      </c>
      <c r="B1373" s="3" t="s">
        <v>6167</v>
      </c>
      <c r="C1373" s="3">
        <v>14.69</v>
      </c>
      <c r="D1373" s="3">
        <v>3.55</v>
      </c>
      <c r="E1373" s="3">
        <v>1.35</v>
      </c>
      <c r="F1373" s="1">
        <f>IF(INDEX(董監!D:D,H1373)=0,INDEX(董監!C:C,H1373),INDEX(董監!D:D,H1373))</f>
        <v>8.64</v>
      </c>
      <c r="G1373" s="1">
        <f t="shared" si="84"/>
        <v>71.77</v>
      </c>
      <c r="H1373" s="1">
        <f>MATCH(持股比率!A1373,董監!A:A,0)</f>
        <v>1373</v>
      </c>
      <c r="I1373" s="3">
        <v>2923983.53</v>
      </c>
      <c r="J1373" s="3">
        <v>6141</v>
      </c>
      <c r="K1373" s="28">
        <f t="shared" si="85"/>
        <v>209854</v>
      </c>
      <c r="L1373" s="27">
        <f t="shared" si="86"/>
        <v>2.9</v>
      </c>
      <c r="M1373" s="3">
        <v>106.17</v>
      </c>
      <c r="N1373" s="29">
        <f t="shared" si="87"/>
        <v>6.5198996999999999</v>
      </c>
      <c r="O1373" s="3">
        <v>11.37</v>
      </c>
      <c r="P1373" s="3" t="str">
        <f ca="1">IF(COUNTIF(股期對照!A:A,持股比率!B1373)=2,B1373&amp;"-m",IF(COUNTIF(股期對照!A:A,持股比率!B1373)=1,B1373&amp;"-F",B1373))</f>
        <v>台表科-F</v>
      </c>
      <c r="Q1373" s="3" t="s">
        <v>4752</v>
      </c>
      <c r="T1373" s="1" t="s">
        <v>1367</v>
      </c>
      <c r="U1373" s="1" t="s">
        <v>3129</v>
      </c>
      <c r="V1373" s="1">
        <v>14.69</v>
      </c>
      <c r="W1373" s="1">
        <v>3.55</v>
      </c>
      <c r="X1373" s="1">
        <v>1.35</v>
      </c>
      <c r="Y1373" s="1">
        <v>8.64</v>
      </c>
      <c r="Z1373" s="1">
        <v>71.77</v>
      </c>
      <c r="AA1373" s="1">
        <v>1373</v>
      </c>
      <c r="AB1373" s="1">
        <v>2923983.53</v>
      </c>
      <c r="AC1373" s="1">
        <v>6141</v>
      </c>
      <c r="AD1373" s="1">
        <v>209854</v>
      </c>
      <c r="AE1373" s="1">
        <v>2.9</v>
      </c>
      <c r="AF1373" s="1">
        <v>106.17</v>
      </c>
      <c r="AG1373" s="1">
        <v>6.5198996999999999</v>
      </c>
      <c r="AH1373" s="1">
        <v>11.37</v>
      </c>
      <c r="AI1373" s="1" t="s">
        <v>4475</v>
      </c>
      <c r="AJ1373" s="1" t="s">
        <v>3545</v>
      </c>
    </row>
    <row r="1374" spans="1:36" x14ac:dyDescent="0.25">
      <c r="A1374" s="2" t="s">
        <v>1368</v>
      </c>
      <c r="B1374" s="3" t="s">
        <v>6168</v>
      </c>
      <c r="C1374" s="3">
        <v>9.6300000000000008</v>
      </c>
      <c r="D1374" s="3">
        <v>0.56000000000000005</v>
      </c>
      <c r="E1374" s="3">
        <v>0.3</v>
      </c>
      <c r="F1374" s="1">
        <f>IF(INDEX(董監!D:D,H1374)=0,INDEX(董監!C:C,H1374),INDEX(董監!D:D,H1374))</f>
        <v>18.39</v>
      </c>
      <c r="G1374" s="1">
        <f t="shared" si="84"/>
        <v>71.12</v>
      </c>
      <c r="H1374" s="1">
        <f>MATCH(持股比率!A1374,董監!A:A,0)</f>
        <v>1374</v>
      </c>
      <c r="I1374" s="3">
        <v>996547.07</v>
      </c>
      <c r="J1374" s="3">
        <v>624</v>
      </c>
      <c r="K1374" s="28">
        <f t="shared" si="85"/>
        <v>70874</v>
      </c>
      <c r="L1374" s="27">
        <f t="shared" si="86"/>
        <v>0.9</v>
      </c>
      <c r="M1374" s="3">
        <v>100.72</v>
      </c>
      <c r="N1374" s="29">
        <f t="shared" si="87"/>
        <v>0.62849279999999996</v>
      </c>
      <c r="O1374" s="3">
        <v>-1.89</v>
      </c>
      <c r="P1374" s="3" t="str">
        <f ca="1">IF(COUNTIF(股期對照!A:A,持股比率!B1374)=2,B1374&amp;"-m",IF(COUNTIF(股期對照!A:A,持股比率!B1374)=1,B1374&amp;"-F",B1374))</f>
        <v>胡連-F</v>
      </c>
      <c r="Q1374" s="3" t="s">
        <v>6823</v>
      </c>
      <c r="T1374" s="1" t="s">
        <v>1368</v>
      </c>
      <c r="U1374" s="1" t="s">
        <v>3130</v>
      </c>
      <c r="V1374" s="1">
        <v>9.6300000000000008</v>
      </c>
      <c r="W1374" s="1">
        <v>0.56000000000000005</v>
      </c>
      <c r="X1374" s="1">
        <v>0.3</v>
      </c>
      <c r="Y1374" s="1">
        <v>18.39</v>
      </c>
      <c r="Z1374" s="1">
        <v>71.12</v>
      </c>
      <c r="AA1374" s="1">
        <v>1374</v>
      </c>
      <c r="AB1374" s="1">
        <v>996547.07</v>
      </c>
      <c r="AC1374" s="1">
        <v>624</v>
      </c>
      <c r="AD1374" s="1">
        <v>70874</v>
      </c>
      <c r="AE1374" s="1">
        <v>0.9</v>
      </c>
      <c r="AF1374" s="1">
        <v>100.72</v>
      </c>
      <c r="AG1374" s="1">
        <v>0.62849279999999996</v>
      </c>
      <c r="AH1374" s="1">
        <v>-1.89</v>
      </c>
      <c r="AI1374" s="1" t="s">
        <v>4476</v>
      </c>
      <c r="AJ1374" s="1" t="s">
        <v>3520</v>
      </c>
    </row>
    <row r="1375" spans="1:36" x14ac:dyDescent="0.25">
      <c r="A1375" s="2" t="s">
        <v>1369</v>
      </c>
      <c r="B1375" s="3" t="s">
        <v>6169</v>
      </c>
      <c r="C1375" s="3">
        <v>2.23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84"/>
        <v>74.08</v>
      </c>
      <c r="H1375" s="1">
        <f>MATCH(持股比率!A1375,董監!A:A,0)</f>
        <v>1375</v>
      </c>
      <c r="I1375" s="3">
        <v>991729.45</v>
      </c>
      <c r="J1375" s="3">
        <v>-67</v>
      </c>
      <c r="K1375" s="28">
        <f t="shared" si="85"/>
        <v>73467</v>
      </c>
      <c r="L1375" s="27">
        <f t="shared" si="86"/>
        <v>-0.1</v>
      </c>
      <c r="M1375" s="3">
        <v>80.38</v>
      </c>
      <c r="N1375" s="29">
        <f t="shared" si="87"/>
        <v>-5.3854600000000002E-2</v>
      </c>
      <c r="O1375" s="3">
        <v>-1.21</v>
      </c>
      <c r="P1375" s="3" t="str">
        <f ca="1">IF(COUNTIF(股期對照!A:A,持股比率!B1375)=2,B1375&amp;"-m",IF(COUNTIF(股期對照!A:A,持股比率!B1375)=1,B1375&amp;"-F",B1375))</f>
        <v>全國電</v>
      </c>
      <c r="Q1375" s="3" t="s">
        <v>6772</v>
      </c>
      <c r="T1375" s="1" t="s">
        <v>1369</v>
      </c>
      <c r="U1375" s="1" t="s">
        <v>3131</v>
      </c>
      <c r="V1375" s="1">
        <v>2.23</v>
      </c>
      <c r="W1375" s="1">
        <v>0</v>
      </c>
      <c r="X1375" s="1">
        <v>0.45</v>
      </c>
      <c r="Y1375" s="1">
        <v>23.24</v>
      </c>
      <c r="Z1375" s="1">
        <v>74.08</v>
      </c>
      <c r="AA1375" s="1">
        <v>1375</v>
      </c>
      <c r="AB1375" s="1">
        <v>991729.45</v>
      </c>
      <c r="AC1375" s="1">
        <v>-67</v>
      </c>
      <c r="AD1375" s="1">
        <v>73467</v>
      </c>
      <c r="AE1375" s="1">
        <v>-0.1</v>
      </c>
      <c r="AF1375" s="1">
        <v>80.38</v>
      </c>
      <c r="AG1375" s="1">
        <v>-5.3854600000000002E-2</v>
      </c>
      <c r="AH1375" s="1">
        <v>-1.21</v>
      </c>
      <c r="AI1375" s="1" t="s">
        <v>3131</v>
      </c>
      <c r="AJ1375" s="1" t="s">
        <v>3555</v>
      </c>
    </row>
    <row r="1376" spans="1:36" x14ac:dyDescent="0.25">
      <c r="A1376" s="2" t="s">
        <v>1370</v>
      </c>
      <c r="B1376" s="3" t="s">
        <v>6170</v>
      </c>
      <c r="C1376" s="3">
        <v>8.94</v>
      </c>
      <c r="D1376" s="3">
        <v>0.03</v>
      </c>
      <c r="E1376" s="3">
        <v>0.41</v>
      </c>
      <c r="F1376" s="1">
        <f>IF(INDEX(董監!D:D,H1376)=0,INDEX(董監!C:C,H1376),INDEX(董監!D:D,H1376))</f>
        <v>23.62</v>
      </c>
      <c r="G1376" s="1">
        <f t="shared" si="84"/>
        <v>67</v>
      </c>
      <c r="H1376" s="1">
        <f>MATCH(持股比率!A1376,董監!A:A,0)</f>
        <v>1376</v>
      </c>
      <c r="I1376" s="3">
        <v>5166212.95</v>
      </c>
      <c r="J1376" s="3">
        <v>2008</v>
      </c>
      <c r="K1376" s="28">
        <f t="shared" si="85"/>
        <v>346136</v>
      </c>
      <c r="L1376" s="27">
        <f t="shared" si="86"/>
        <v>0.6</v>
      </c>
      <c r="M1376" s="3">
        <v>25.27</v>
      </c>
      <c r="N1376" s="29">
        <f t="shared" si="87"/>
        <v>0.50742159999999992</v>
      </c>
      <c r="O1376" s="3">
        <v>-0.75</v>
      </c>
      <c r="P1376" s="3" t="str">
        <f ca="1">IF(COUNTIF(股期對照!A:A,持股比率!B1376)=2,B1376&amp;"-m",IF(COUNTIF(股期對照!A:A,持股比率!B1376)=1,B1376&amp;"-F",B1376))</f>
        <v>康舒-F</v>
      </c>
      <c r="Q1376" s="3" t="s">
        <v>4576</v>
      </c>
      <c r="T1376" s="1" t="s">
        <v>1370</v>
      </c>
      <c r="U1376" s="1" t="s">
        <v>3132</v>
      </c>
      <c r="V1376" s="1">
        <v>8.94</v>
      </c>
      <c r="W1376" s="1">
        <v>0.03</v>
      </c>
      <c r="X1376" s="1">
        <v>0.41</v>
      </c>
      <c r="Y1376" s="1">
        <v>23.62</v>
      </c>
      <c r="Z1376" s="1">
        <v>67</v>
      </c>
      <c r="AA1376" s="1">
        <v>1376</v>
      </c>
      <c r="AB1376" s="1">
        <v>5166212.95</v>
      </c>
      <c r="AC1376" s="1">
        <v>2008</v>
      </c>
      <c r="AD1376" s="1">
        <v>346136</v>
      </c>
      <c r="AE1376" s="1">
        <v>0.6</v>
      </c>
      <c r="AF1376" s="1">
        <v>25.27</v>
      </c>
      <c r="AG1376" s="1">
        <v>0.50742159999999992</v>
      </c>
      <c r="AH1376" s="1">
        <v>-0.75</v>
      </c>
      <c r="AI1376" s="1" t="s">
        <v>4477</v>
      </c>
      <c r="AJ1376" s="1" t="s">
        <v>3524</v>
      </c>
    </row>
    <row r="1377" spans="1:36" x14ac:dyDescent="0.25">
      <c r="A1377" s="2" t="s">
        <v>1371</v>
      </c>
      <c r="B1377" s="3" t="s">
        <v>6171</v>
      </c>
      <c r="C1377" s="3">
        <v>21.84</v>
      </c>
      <c r="D1377" s="3">
        <v>0.14000000000000001</v>
      </c>
      <c r="E1377" s="3">
        <v>0.13</v>
      </c>
      <c r="F1377" s="1">
        <f>IF(INDEX(董監!D:D,H1377)=0,INDEX(董監!C:C,H1377),INDEX(董監!D:D,H1377))</f>
        <v>43.39</v>
      </c>
      <c r="G1377" s="1">
        <f t="shared" si="84"/>
        <v>34.5</v>
      </c>
      <c r="H1377" s="1">
        <f>MATCH(持股比率!A1377,董監!A:A,0)</f>
        <v>1377</v>
      </c>
      <c r="I1377" s="3">
        <v>1479073.43</v>
      </c>
      <c r="J1377" s="3">
        <v>2091</v>
      </c>
      <c r="K1377" s="28">
        <f t="shared" si="85"/>
        <v>51028</v>
      </c>
      <c r="L1377" s="27">
        <f t="shared" si="86"/>
        <v>4.0999999999999996</v>
      </c>
      <c r="M1377" s="3">
        <v>43.6</v>
      </c>
      <c r="N1377" s="29">
        <f t="shared" si="87"/>
        <v>0.91167600000000004</v>
      </c>
      <c r="O1377" s="3">
        <v>1.72</v>
      </c>
      <c r="P1377" s="3" t="str">
        <f ca="1">IF(COUNTIF(股期對照!A:A,持股比率!B1377)=2,B1377&amp;"-m",IF(COUNTIF(股期對照!A:A,持股比率!B1377)=1,B1377&amp;"-F",B1377))</f>
        <v>淳安</v>
      </c>
      <c r="Q1377" s="3" t="s">
        <v>6811</v>
      </c>
      <c r="T1377" s="1" t="s">
        <v>1371</v>
      </c>
      <c r="U1377" s="1" t="s">
        <v>3133</v>
      </c>
      <c r="V1377" s="1">
        <v>21.84</v>
      </c>
      <c r="W1377" s="1">
        <v>0.14000000000000001</v>
      </c>
      <c r="X1377" s="1">
        <v>0.13</v>
      </c>
      <c r="Y1377" s="1">
        <v>43.39</v>
      </c>
      <c r="Z1377" s="1">
        <v>34.5</v>
      </c>
      <c r="AA1377" s="1">
        <v>1377</v>
      </c>
      <c r="AB1377" s="1">
        <v>1479073.43</v>
      </c>
      <c r="AC1377" s="1">
        <v>2091</v>
      </c>
      <c r="AD1377" s="1">
        <v>51028</v>
      </c>
      <c r="AE1377" s="1">
        <v>4.0999999999999996</v>
      </c>
      <c r="AF1377" s="1">
        <v>43.6</v>
      </c>
      <c r="AG1377" s="1">
        <v>0.91167600000000004</v>
      </c>
      <c r="AH1377" s="1">
        <v>1.72</v>
      </c>
      <c r="AI1377" s="1" t="s">
        <v>3133</v>
      </c>
      <c r="AJ1377" s="1" t="s">
        <v>3521</v>
      </c>
    </row>
    <row r="1378" spans="1:36" x14ac:dyDescent="0.25">
      <c r="A1378" s="2" t="s">
        <v>1372</v>
      </c>
      <c r="B1378" s="3" t="s">
        <v>6172</v>
      </c>
      <c r="C1378" s="3">
        <v>6.92</v>
      </c>
      <c r="D1378" s="3">
        <v>2.8</v>
      </c>
      <c r="E1378" s="3">
        <v>0.31</v>
      </c>
      <c r="F1378" s="1">
        <f>IF(INDEX(董監!D:D,H1378)=0,INDEX(董監!C:C,H1378),INDEX(董監!D:D,H1378))</f>
        <v>34.119999999999997</v>
      </c>
      <c r="G1378" s="1">
        <f t="shared" si="84"/>
        <v>55.85</v>
      </c>
      <c r="H1378" s="1">
        <f>MATCH(持股比率!A1378,董監!A:A,0)</f>
        <v>1378</v>
      </c>
      <c r="I1378" s="3">
        <v>1401803.41</v>
      </c>
      <c r="J1378" s="3">
        <v>4193</v>
      </c>
      <c r="K1378" s="28">
        <f t="shared" si="85"/>
        <v>78291</v>
      </c>
      <c r="L1378" s="27">
        <f t="shared" si="86"/>
        <v>5.4</v>
      </c>
      <c r="M1378" s="3">
        <v>54.87</v>
      </c>
      <c r="N1378" s="29">
        <f t="shared" si="87"/>
        <v>2.3006991000000001</v>
      </c>
      <c r="O1378" s="3">
        <v>5.52</v>
      </c>
      <c r="P1378" s="3" t="str">
        <f ca="1">IF(COUNTIF(股期對照!A:A,持股比率!B1378)=2,B1378&amp;"-m",IF(COUNTIF(股期對照!A:A,持股比率!B1378)=1,B1378&amp;"-F",B1378))</f>
        <v>佳邦</v>
      </c>
      <c r="Q1378" s="3" t="s">
        <v>6824</v>
      </c>
      <c r="T1378" s="1" t="s">
        <v>1372</v>
      </c>
      <c r="U1378" s="1" t="s">
        <v>3134</v>
      </c>
      <c r="V1378" s="1">
        <v>6.92</v>
      </c>
      <c r="W1378" s="1">
        <v>2.8</v>
      </c>
      <c r="X1378" s="1">
        <v>0.31</v>
      </c>
      <c r="Y1378" s="1">
        <v>34.119999999999997</v>
      </c>
      <c r="Z1378" s="1">
        <v>55.85</v>
      </c>
      <c r="AA1378" s="1">
        <v>1378</v>
      </c>
      <c r="AB1378" s="1">
        <v>1401803.41</v>
      </c>
      <c r="AC1378" s="1">
        <v>4193</v>
      </c>
      <c r="AD1378" s="1">
        <v>78291</v>
      </c>
      <c r="AE1378" s="1">
        <v>5.4</v>
      </c>
      <c r="AF1378" s="1">
        <v>54.87</v>
      </c>
      <c r="AG1378" s="1">
        <v>2.3006991000000001</v>
      </c>
      <c r="AH1378" s="1">
        <v>5.52</v>
      </c>
      <c r="AI1378" s="1" t="s">
        <v>3134</v>
      </c>
      <c r="AJ1378" s="1" t="s">
        <v>3570</v>
      </c>
    </row>
    <row r="1379" spans="1:36" x14ac:dyDescent="0.25">
      <c r="A1379" s="2" t="s">
        <v>1373</v>
      </c>
      <c r="B1379" s="3" t="s">
        <v>6173</v>
      </c>
      <c r="C1379" s="3">
        <v>8.7799999999999994</v>
      </c>
      <c r="D1379" s="3">
        <v>0.05</v>
      </c>
      <c r="E1379" s="3">
        <v>0.02</v>
      </c>
      <c r="F1379" s="1">
        <f>IF(INDEX(董監!D:D,H1379)=0,INDEX(董監!C:C,H1379),INDEX(董監!D:D,H1379))</f>
        <v>24.67</v>
      </c>
      <c r="G1379" s="1">
        <f t="shared" si="84"/>
        <v>66.47999999999999</v>
      </c>
      <c r="H1379" s="1">
        <f>MATCH(持股比率!A1379,董監!A:A,0)</f>
        <v>1379</v>
      </c>
      <c r="I1379" s="3">
        <v>3974143.02</v>
      </c>
      <c r="J1379" s="3">
        <v>-782</v>
      </c>
      <c r="K1379" s="28">
        <f t="shared" si="85"/>
        <v>264201</v>
      </c>
      <c r="L1379" s="27">
        <f t="shared" si="86"/>
        <v>-0.3</v>
      </c>
      <c r="M1379" s="3">
        <v>63.83</v>
      </c>
      <c r="N1379" s="29">
        <f t="shared" si="87"/>
        <v>-0.4991506</v>
      </c>
      <c r="O1379" s="3">
        <v>-0.75</v>
      </c>
      <c r="P1379" s="3" t="str">
        <f ca="1">IF(COUNTIF(股期對照!A:A,持股比率!B1379)=2,B1379&amp;"-m",IF(COUNTIF(股期對照!A:A,持股比率!B1379)=1,B1379&amp;"-F",B1379))</f>
        <v>啟碁-F</v>
      </c>
      <c r="Q1379" s="3" t="s">
        <v>6793</v>
      </c>
      <c r="T1379" s="1" t="s">
        <v>1373</v>
      </c>
      <c r="U1379" s="1" t="s">
        <v>3135</v>
      </c>
      <c r="V1379" s="1">
        <v>8.7799999999999994</v>
      </c>
      <c r="W1379" s="1">
        <v>0.05</v>
      </c>
      <c r="X1379" s="1">
        <v>0.02</v>
      </c>
      <c r="Y1379" s="1">
        <v>24.67</v>
      </c>
      <c r="Z1379" s="1">
        <v>66.47999999999999</v>
      </c>
      <c r="AA1379" s="1">
        <v>1379</v>
      </c>
      <c r="AB1379" s="1">
        <v>3974143.02</v>
      </c>
      <c r="AC1379" s="1">
        <v>-782</v>
      </c>
      <c r="AD1379" s="1">
        <v>264201</v>
      </c>
      <c r="AE1379" s="1">
        <v>-0.3</v>
      </c>
      <c r="AF1379" s="1">
        <v>63.83</v>
      </c>
      <c r="AG1379" s="1">
        <v>-0.4991506</v>
      </c>
      <c r="AH1379" s="1">
        <v>-0.75</v>
      </c>
      <c r="AI1379" s="1" t="s">
        <v>4478</v>
      </c>
      <c r="AJ1379" s="1" t="s">
        <v>3546</v>
      </c>
    </row>
    <row r="1380" spans="1:36" x14ac:dyDescent="0.25">
      <c r="A1380" s="2" t="s">
        <v>1374</v>
      </c>
      <c r="B1380" s="3" t="s">
        <v>6174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3">
        <v>0</v>
      </c>
      <c r="K1380" s="28">
        <f t="shared" si="85"/>
        <v>360988</v>
      </c>
      <c r="L1380" s="27">
        <f t="shared" si="86"/>
        <v>0</v>
      </c>
      <c r="M1380" s="3">
        <v>6.95</v>
      </c>
      <c r="N1380" s="29">
        <f t="shared" si="87"/>
        <v>0</v>
      </c>
      <c r="O1380" s="3">
        <v>-5.14</v>
      </c>
      <c r="P1380" s="3" t="str">
        <f ca="1">IF(COUNTIF(股期對照!A:A,持股比率!B1380)=2,B1380&amp;"-m",IF(COUNTIF(股期對照!A:A,持股比率!B1380)=1,B1380&amp;"-F",B1380))</f>
        <v>元隆</v>
      </c>
      <c r="Q1380" s="3" t="s">
        <v>6825</v>
      </c>
      <c r="T1380" s="1" t="s">
        <v>1374</v>
      </c>
      <c r="U1380" s="1" t="s">
        <v>3136</v>
      </c>
      <c r="V1380" s="1">
        <v>4.3099999999999996</v>
      </c>
      <c r="W1380" s="1">
        <v>0</v>
      </c>
      <c r="X1380" s="1">
        <v>0</v>
      </c>
      <c r="Y1380" s="1">
        <v>13.3</v>
      </c>
      <c r="Z1380" s="1">
        <v>82.39</v>
      </c>
      <c r="AA1380" s="1">
        <v>1380</v>
      </c>
      <c r="AB1380" s="1">
        <v>4381455.9000000004</v>
      </c>
      <c r="AC1380" s="1">
        <v>0</v>
      </c>
      <c r="AD1380" s="1">
        <v>360988</v>
      </c>
      <c r="AE1380" s="1">
        <v>0</v>
      </c>
      <c r="AF1380" s="1">
        <v>6.95</v>
      </c>
      <c r="AG1380" s="1">
        <v>0</v>
      </c>
      <c r="AH1380" s="1">
        <v>-5.14</v>
      </c>
      <c r="AI1380" s="1" t="s">
        <v>3136</v>
      </c>
      <c r="AJ1380" s="1" t="s">
        <v>3552</v>
      </c>
    </row>
    <row r="1381" spans="1:36" x14ac:dyDescent="0.25">
      <c r="A1381" s="2" t="s">
        <v>1375</v>
      </c>
      <c r="B1381" s="3" t="s">
        <v>6175</v>
      </c>
      <c r="C1381" s="3">
        <v>1.62</v>
      </c>
      <c r="D1381" s="3">
        <v>0</v>
      </c>
      <c r="E1381" s="3">
        <v>0.74</v>
      </c>
      <c r="F1381" s="1">
        <f>IF(INDEX(董監!D:D,H1381)=0,INDEX(董監!C:C,H1381),INDEX(董監!D:D,H1381))</f>
        <v>24.62</v>
      </c>
      <c r="G1381" s="1">
        <f t="shared" si="84"/>
        <v>73.02</v>
      </c>
      <c r="H1381" s="1">
        <f>MATCH(持股比率!A1381,董監!A:A,0)</f>
        <v>1381</v>
      </c>
      <c r="I1381" s="3">
        <v>1826840.7</v>
      </c>
      <c r="J1381" s="3">
        <v>1185</v>
      </c>
      <c r="K1381" s="28">
        <f t="shared" si="85"/>
        <v>133396</v>
      </c>
      <c r="L1381" s="27">
        <f t="shared" si="86"/>
        <v>0.9</v>
      </c>
      <c r="M1381" s="3">
        <v>25.43</v>
      </c>
      <c r="N1381" s="29">
        <f t="shared" si="87"/>
        <v>0.30134549999999999</v>
      </c>
      <c r="O1381" s="3">
        <v>-7.05</v>
      </c>
      <c r="P1381" s="3" t="str">
        <f ca="1">IF(COUNTIF(股期對照!A:A,持股比率!B1381)=2,B1381&amp;"-m",IF(COUNTIF(股期對照!A:A,持股比率!B1381)=1,B1381&amp;"-F",B1381))</f>
        <v>聯嘉</v>
      </c>
      <c r="Q1381" s="3" t="s">
        <v>4756</v>
      </c>
      <c r="T1381" s="1" t="s">
        <v>1375</v>
      </c>
      <c r="U1381" s="1" t="s">
        <v>3137</v>
      </c>
      <c r="V1381" s="1">
        <v>1.62</v>
      </c>
      <c r="W1381" s="1">
        <v>0</v>
      </c>
      <c r="X1381" s="1">
        <v>0.74</v>
      </c>
      <c r="Y1381" s="1">
        <v>24.62</v>
      </c>
      <c r="Z1381" s="1">
        <v>73.02</v>
      </c>
      <c r="AA1381" s="1">
        <v>1381</v>
      </c>
      <c r="AB1381" s="1">
        <v>1826840.7</v>
      </c>
      <c r="AC1381" s="1">
        <v>1185</v>
      </c>
      <c r="AD1381" s="1">
        <v>133396</v>
      </c>
      <c r="AE1381" s="1">
        <v>0.9</v>
      </c>
      <c r="AF1381" s="1">
        <v>25.43</v>
      </c>
      <c r="AG1381" s="1">
        <v>0.30134549999999999</v>
      </c>
      <c r="AH1381" s="1">
        <v>-7.05</v>
      </c>
      <c r="AI1381" s="1" t="s">
        <v>3137</v>
      </c>
      <c r="AJ1381" s="1" t="s">
        <v>3542</v>
      </c>
    </row>
    <row r="1382" spans="1:36" x14ac:dyDescent="0.25">
      <c r="A1382" s="2" t="s">
        <v>1376</v>
      </c>
      <c r="B1382" s="3" t="s">
        <v>6176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3">
        <v>2</v>
      </c>
      <c r="K1382" s="28">
        <f t="shared" si="85"/>
        <v>96731</v>
      </c>
      <c r="L1382" s="27">
        <f t="shared" si="86"/>
        <v>0</v>
      </c>
      <c r="M1382" s="3">
        <v>3.04</v>
      </c>
      <c r="N1382" s="29">
        <f t="shared" si="87"/>
        <v>6.0800000000000001E-5</v>
      </c>
      <c r="O1382" s="3">
        <v>-1.95</v>
      </c>
      <c r="P1382" s="3" t="str">
        <f ca="1">IF(COUNTIF(股期對照!A:A,持股比率!B1382)=2,B1382&amp;"-m",IF(COUNTIF(股期對照!A:A,持股比率!B1382)=1,B1382&amp;"-F",B1382))</f>
        <v>華上</v>
      </c>
      <c r="Q1382" s="3" t="s">
        <v>4756</v>
      </c>
      <c r="T1382" s="1" t="s">
        <v>1376</v>
      </c>
      <c r="U1382" s="1" t="s">
        <v>3138</v>
      </c>
      <c r="V1382" s="1">
        <v>0.04</v>
      </c>
      <c r="W1382" s="1">
        <v>0</v>
      </c>
      <c r="X1382" s="1">
        <v>0</v>
      </c>
      <c r="Y1382" s="1">
        <v>7.64</v>
      </c>
      <c r="Z1382" s="1">
        <v>92.32</v>
      </c>
      <c r="AA1382" s="1">
        <v>1382</v>
      </c>
      <c r="AB1382" s="1">
        <v>1047781.36</v>
      </c>
      <c r="AC1382" s="1">
        <v>2</v>
      </c>
      <c r="AD1382" s="1">
        <v>96731</v>
      </c>
      <c r="AE1382" s="1">
        <v>0</v>
      </c>
      <c r="AF1382" s="1">
        <v>3.04</v>
      </c>
      <c r="AG1382" s="1">
        <v>6.0800000000000001E-5</v>
      </c>
      <c r="AH1382" s="1">
        <v>-1.95</v>
      </c>
      <c r="AI1382" s="1" t="s">
        <v>3138</v>
      </c>
      <c r="AJ1382" s="1" t="s">
        <v>3542</v>
      </c>
    </row>
    <row r="1383" spans="1:36" x14ac:dyDescent="0.25">
      <c r="A1383" s="2" t="s">
        <v>1377</v>
      </c>
      <c r="B1383" s="3" t="s">
        <v>4920</v>
      </c>
      <c r="C1383" s="3">
        <v>4.9800000000000004</v>
      </c>
      <c r="D1383" s="3">
        <v>1.19</v>
      </c>
      <c r="E1383" s="3">
        <v>0.38</v>
      </c>
      <c r="F1383" s="1">
        <f>IF(INDEX(董監!D:D,H1383)=0,INDEX(董監!C:C,H1383),INDEX(董監!D:D,H1383))</f>
        <v>6.96</v>
      </c>
      <c r="G1383" s="1">
        <f t="shared" si="84"/>
        <v>86.49</v>
      </c>
      <c r="H1383" s="1">
        <f>MATCH(持股比率!A1383,董監!A:A,0)</f>
        <v>1383</v>
      </c>
      <c r="I1383" s="3">
        <v>1477661.97</v>
      </c>
      <c r="J1383" s="3">
        <v>823</v>
      </c>
      <c r="K1383" s="28">
        <f t="shared" si="85"/>
        <v>127803</v>
      </c>
      <c r="L1383" s="27">
        <f t="shared" si="86"/>
        <v>0.6</v>
      </c>
      <c r="M1383" s="3">
        <v>58.32</v>
      </c>
      <c r="N1383" s="29">
        <f t="shared" si="87"/>
        <v>0.4799736</v>
      </c>
      <c r="O1383" s="3">
        <v>1.99</v>
      </c>
      <c r="P1383" s="3" t="str">
        <f ca="1">IF(COUNTIF(股期對照!A:A,持股比率!B1383)=2,B1383&amp;"-m",IF(COUNTIF(股期對照!A:A,持股比率!B1383)=1,B1383&amp;"-F",B1383))</f>
        <v>良維</v>
      </c>
      <c r="Q1383" s="3" t="s">
        <v>4771</v>
      </c>
      <c r="T1383" s="1" t="s">
        <v>1377</v>
      </c>
      <c r="U1383" s="1" t="s">
        <v>3139</v>
      </c>
      <c r="V1383" s="1">
        <v>4.9800000000000004</v>
      </c>
      <c r="W1383" s="1">
        <v>1.19</v>
      </c>
      <c r="X1383" s="1">
        <v>0.38</v>
      </c>
      <c r="Y1383" s="1">
        <v>6.96</v>
      </c>
      <c r="Z1383" s="1">
        <v>86.49</v>
      </c>
      <c r="AA1383" s="1">
        <v>1383</v>
      </c>
      <c r="AB1383" s="1">
        <v>1477661.97</v>
      </c>
      <c r="AC1383" s="1">
        <v>823</v>
      </c>
      <c r="AD1383" s="1">
        <v>127803</v>
      </c>
      <c r="AE1383" s="1">
        <v>0.6</v>
      </c>
      <c r="AF1383" s="1">
        <v>58.32</v>
      </c>
      <c r="AG1383" s="1">
        <v>0.4799736</v>
      </c>
      <c r="AH1383" s="1">
        <v>1.99</v>
      </c>
      <c r="AI1383" s="1" t="s">
        <v>3139</v>
      </c>
      <c r="AJ1383" s="1" t="s">
        <v>3529</v>
      </c>
    </row>
    <row r="1384" spans="1:36" x14ac:dyDescent="0.25">
      <c r="A1384" s="2" t="s">
        <v>1378</v>
      </c>
      <c r="B1384" s="3" t="s">
        <v>6177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48.7</v>
      </c>
      <c r="G1384" s="1">
        <f t="shared" si="84"/>
        <v>47.79</v>
      </c>
      <c r="H1384" s="1">
        <f>MATCH(持股比率!A1384,董監!A:A,0)</f>
        <v>1384</v>
      </c>
      <c r="I1384" s="3">
        <v>270000</v>
      </c>
      <c r="J1384" s="3">
        <v>1</v>
      </c>
      <c r="K1384" s="28">
        <f t="shared" si="85"/>
        <v>12903</v>
      </c>
      <c r="L1384" s="27">
        <f t="shared" si="86"/>
        <v>0</v>
      </c>
      <c r="M1384" s="3">
        <v>25.28</v>
      </c>
      <c r="N1384" s="29">
        <f t="shared" si="87"/>
        <v>2.5280000000000002E-4</v>
      </c>
      <c r="O1384" s="3">
        <v>-8.51</v>
      </c>
      <c r="P1384" s="3" t="str">
        <f ca="1">IF(COUNTIF(股期對照!A:A,持股比率!B1384)=2,B1384&amp;"-m",IF(COUNTIF(股期對照!A:A,持股比率!B1384)=1,B1384&amp;"-F",B1384))</f>
        <v>沛亨</v>
      </c>
      <c r="Q1384" s="3" t="s">
        <v>6777</v>
      </c>
      <c r="T1384" s="1" t="s">
        <v>1378</v>
      </c>
      <c r="U1384" s="1" t="s">
        <v>3140</v>
      </c>
      <c r="V1384" s="1">
        <v>3.51</v>
      </c>
      <c r="W1384" s="1">
        <v>0</v>
      </c>
      <c r="X1384" s="1">
        <v>0</v>
      </c>
      <c r="Y1384" s="1">
        <v>48.7</v>
      </c>
      <c r="Z1384" s="1">
        <v>47.79</v>
      </c>
      <c r="AA1384" s="1">
        <v>1384</v>
      </c>
      <c r="AB1384" s="1">
        <v>270000</v>
      </c>
      <c r="AC1384" s="1">
        <v>1</v>
      </c>
      <c r="AD1384" s="1">
        <v>12903</v>
      </c>
      <c r="AE1384" s="1">
        <v>0</v>
      </c>
      <c r="AF1384" s="1">
        <v>25.28</v>
      </c>
      <c r="AG1384" s="1">
        <v>2.5280000000000002E-4</v>
      </c>
      <c r="AH1384" s="1">
        <v>-8.51</v>
      </c>
      <c r="AI1384" s="1" t="s">
        <v>3140</v>
      </c>
      <c r="AJ1384" s="1" t="s">
        <v>3560</v>
      </c>
    </row>
    <row r="1385" spans="1:36" x14ac:dyDescent="0.25">
      <c r="A1385" s="2" t="s">
        <v>1379</v>
      </c>
      <c r="B1385" s="3" t="s">
        <v>6178</v>
      </c>
      <c r="C1385" s="3">
        <v>1.0900000000000001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62.96</v>
      </c>
      <c r="H1385" s="1">
        <f>MATCH(持股比率!A1385,董監!A:A,0)</f>
        <v>1385</v>
      </c>
      <c r="I1385" s="3">
        <v>469007.12</v>
      </c>
      <c r="J1385" s="3">
        <v>-142</v>
      </c>
      <c r="K1385" s="28">
        <f t="shared" si="85"/>
        <v>29529</v>
      </c>
      <c r="L1385" s="27">
        <f t="shared" si="86"/>
        <v>-0.5</v>
      </c>
      <c r="M1385" s="3">
        <v>39.340000000000003</v>
      </c>
      <c r="N1385" s="29">
        <f t="shared" si="87"/>
        <v>-5.5862800000000004E-2</v>
      </c>
      <c r="O1385" s="3">
        <v>-0.74</v>
      </c>
      <c r="P1385" s="3" t="str">
        <f ca="1">IF(COUNTIF(股期對照!A:A,持股比率!B1385)=2,B1385&amp;"-m",IF(COUNTIF(股期對照!A:A,持股比率!B1385)=1,B1385&amp;"-F",B1385))</f>
        <v>迅德</v>
      </c>
      <c r="Q1385" s="3" t="s">
        <v>6826</v>
      </c>
      <c r="T1385" s="1" t="s">
        <v>1379</v>
      </c>
      <c r="U1385" s="1" t="s">
        <v>3141</v>
      </c>
      <c r="V1385" s="1">
        <v>1.0900000000000001</v>
      </c>
      <c r="W1385" s="1">
        <v>0.15</v>
      </c>
      <c r="X1385" s="1">
        <v>0</v>
      </c>
      <c r="Y1385" s="1">
        <v>35.799999999999997</v>
      </c>
      <c r="Z1385" s="1">
        <v>62.96</v>
      </c>
      <c r="AA1385" s="1">
        <v>1385</v>
      </c>
      <c r="AB1385" s="1">
        <v>469007.12</v>
      </c>
      <c r="AC1385" s="1">
        <v>-142</v>
      </c>
      <c r="AD1385" s="1">
        <v>29529</v>
      </c>
      <c r="AE1385" s="1">
        <v>-0.5</v>
      </c>
      <c r="AF1385" s="1">
        <v>39.340000000000003</v>
      </c>
      <c r="AG1385" s="1">
        <v>-5.5862800000000004E-2</v>
      </c>
      <c r="AH1385" s="1">
        <v>-0.74</v>
      </c>
      <c r="AI1385" s="1" t="s">
        <v>3141</v>
      </c>
      <c r="AJ1385" s="1" t="s">
        <v>3570</v>
      </c>
    </row>
    <row r="1386" spans="1:36" x14ac:dyDescent="0.25">
      <c r="A1386" s="2" t="s">
        <v>1380</v>
      </c>
      <c r="B1386" s="3" t="s">
        <v>6179</v>
      </c>
      <c r="C1386" s="3">
        <v>10.08</v>
      </c>
      <c r="D1386" s="3">
        <v>0</v>
      </c>
      <c r="E1386" s="3">
        <v>0.31</v>
      </c>
      <c r="F1386" s="1">
        <f>IF(INDEX(董監!D:D,H1386)=0,INDEX(董監!C:C,H1386),INDEX(董監!D:D,H1386))</f>
        <v>33.68</v>
      </c>
      <c r="G1386" s="1">
        <f t="shared" si="84"/>
        <v>55.93</v>
      </c>
      <c r="H1386" s="1">
        <f>MATCH(持股比率!A1386,董監!A:A,0)</f>
        <v>1386</v>
      </c>
      <c r="I1386" s="3">
        <v>234026.1</v>
      </c>
      <c r="J1386" s="3">
        <v>22</v>
      </c>
      <c r="K1386" s="28">
        <f t="shared" si="85"/>
        <v>13089</v>
      </c>
      <c r="L1386" s="27">
        <f t="shared" si="86"/>
        <v>0.2</v>
      </c>
      <c r="M1386" s="3">
        <v>144.54</v>
      </c>
      <c r="N1386" s="29">
        <f t="shared" si="87"/>
        <v>3.1798799999999995E-2</v>
      </c>
      <c r="O1386" s="3">
        <v>-0.34</v>
      </c>
      <c r="P1386" s="3" t="str">
        <f ca="1">IF(COUNTIF(股期對照!A:A,持股比率!B1386)=2,B1386&amp;"-m",IF(COUNTIF(股期對照!A:A,持股比率!B1386)=1,B1386&amp;"-F",B1386))</f>
        <v>智基</v>
      </c>
      <c r="Q1386" s="3" t="s">
        <v>6741</v>
      </c>
      <c r="T1386" s="1" t="s">
        <v>1380</v>
      </c>
      <c r="U1386" s="1" t="s">
        <v>3142</v>
      </c>
      <c r="V1386" s="1">
        <v>10.08</v>
      </c>
      <c r="W1386" s="1">
        <v>0</v>
      </c>
      <c r="X1386" s="1">
        <v>0.31</v>
      </c>
      <c r="Y1386" s="1">
        <v>33.68</v>
      </c>
      <c r="Z1386" s="1">
        <v>55.93</v>
      </c>
      <c r="AA1386" s="1">
        <v>1386</v>
      </c>
      <c r="AB1386" s="1">
        <v>234026.1</v>
      </c>
      <c r="AC1386" s="1">
        <v>22</v>
      </c>
      <c r="AD1386" s="1">
        <v>13089</v>
      </c>
      <c r="AE1386" s="1">
        <v>0.2</v>
      </c>
      <c r="AF1386" s="1">
        <v>144.54</v>
      </c>
      <c r="AG1386" s="1">
        <v>3.1798799999999995E-2</v>
      </c>
      <c r="AH1386" s="1">
        <v>-0.34</v>
      </c>
      <c r="AI1386" s="1" t="s">
        <v>3142</v>
      </c>
      <c r="AJ1386" s="1" t="s">
        <v>3516</v>
      </c>
    </row>
    <row r="1387" spans="1:36" x14ac:dyDescent="0.25">
      <c r="A1387" s="2" t="s">
        <v>1381</v>
      </c>
      <c r="B1387" s="3" t="s">
        <v>6180</v>
      </c>
      <c r="C1387" s="3">
        <v>39.78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37.099999999999994</v>
      </c>
      <c r="H1387" s="1">
        <f>MATCH(持股比率!A1387,董監!A:A,0)</f>
        <v>1387</v>
      </c>
      <c r="I1387" s="3">
        <v>373680</v>
      </c>
      <c r="J1387" s="3">
        <v>0</v>
      </c>
      <c r="K1387" s="28">
        <f t="shared" si="85"/>
        <v>13864</v>
      </c>
      <c r="L1387" s="27">
        <f t="shared" si="86"/>
        <v>0</v>
      </c>
      <c r="M1387" s="3">
        <v>7.6</v>
      </c>
      <c r="N1387" s="29">
        <f t="shared" si="87"/>
        <v>0</v>
      </c>
      <c r="O1387" s="3">
        <v>-5.77</v>
      </c>
      <c r="P1387" s="3" t="str">
        <f ca="1">IF(COUNTIF(股期對照!A:A,持股比率!B1387)=2,B1387&amp;"-m",IF(COUNTIF(股期對照!A:A,持股比率!B1387)=1,B1387&amp;"-F",B1387))</f>
        <v>通訊-KY</v>
      </c>
      <c r="Q1387" s="3" t="s">
        <v>6788</v>
      </c>
      <c r="T1387" s="1" t="s">
        <v>1381</v>
      </c>
      <c r="U1387" s="1" t="s">
        <v>3143</v>
      </c>
      <c r="V1387" s="1">
        <v>39.78</v>
      </c>
      <c r="W1387" s="1">
        <v>0</v>
      </c>
      <c r="X1387" s="1">
        <v>0.49</v>
      </c>
      <c r="Y1387" s="1">
        <v>22.63</v>
      </c>
      <c r="Z1387" s="1">
        <v>37.099999999999994</v>
      </c>
      <c r="AA1387" s="1">
        <v>1387</v>
      </c>
      <c r="AB1387" s="1">
        <v>373680</v>
      </c>
      <c r="AC1387" s="1">
        <v>0</v>
      </c>
      <c r="AD1387" s="1">
        <v>13864</v>
      </c>
      <c r="AE1387" s="1">
        <v>0</v>
      </c>
      <c r="AF1387" s="1">
        <v>7.6</v>
      </c>
      <c r="AG1387" s="1">
        <v>0</v>
      </c>
      <c r="AH1387" s="1">
        <v>-5.77</v>
      </c>
      <c r="AI1387" s="1" t="s">
        <v>3143</v>
      </c>
      <c r="AJ1387" s="1" t="s">
        <v>3580</v>
      </c>
    </row>
    <row r="1388" spans="1:36" x14ac:dyDescent="0.25">
      <c r="A1388" s="2" t="s">
        <v>1382</v>
      </c>
      <c r="B1388" s="3" t="s">
        <v>6181</v>
      </c>
      <c r="C1388" s="3">
        <v>1.71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84.67</v>
      </c>
      <c r="H1388" s="1">
        <f>MATCH(持股比率!A1388,董監!A:A,0)</f>
        <v>1388</v>
      </c>
      <c r="I1388" s="3">
        <v>658000</v>
      </c>
      <c r="J1388" s="3">
        <v>145</v>
      </c>
      <c r="K1388" s="28">
        <f t="shared" si="85"/>
        <v>55713</v>
      </c>
      <c r="L1388" s="27">
        <f t="shared" si="86"/>
        <v>0.3</v>
      </c>
      <c r="M1388" s="3">
        <v>25.42</v>
      </c>
      <c r="N1388" s="29">
        <f t="shared" si="87"/>
        <v>3.6859000000000003E-2</v>
      </c>
      <c r="O1388" s="3">
        <v>9.07</v>
      </c>
      <c r="P1388" s="3" t="str">
        <f ca="1">IF(COUNTIF(股期對照!A:A,持股比率!B1388)=2,B1388&amp;"-m",IF(COUNTIF(股期對照!A:A,持股比率!B1388)=1,B1388&amp;"-F",B1388))</f>
        <v>悅城</v>
      </c>
      <c r="Q1388" s="3" t="s">
        <v>6770</v>
      </c>
      <c r="T1388" s="1" t="s">
        <v>1382</v>
      </c>
      <c r="U1388" s="1" t="s">
        <v>3144</v>
      </c>
      <c r="V1388" s="1">
        <v>1.71</v>
      </c>
      <c r="W1388" s="1">
        <v>0</v>
      </c>
      <c r="X1388" s="1">
        <v>0.01</v>
      </c>
      <c r="Y1388" s="1">
        <v>13.61</v>
      </c>
      <c r="Z1388" s="1">
        <v>84.67</v>
      </c>
      <c r="AA1388" s="1">
        <v>1388</v>
      </c>
      <c r="AB1388" s="1">
        <v>658000</v>
      </c>
      <c r="AC1388" s="1">
        <v>145</v>
      </c>
      <c r="AD1388" s="1">
        <v>55713</v>
      </c>
      <c r="AE1388" s="1">
        <v>0.3</v>
      </c>
      <c r="AF1388" s="1">
        <v>25.42</v>
      </c>
      <c r="AG1388" s="1">
        <v>3.6859000000000003E-2</v>
      </c>
      <c r="AH1388" s="1">
        <v>9.07</v>
      </c>
      <c r="AI1388" s="1" t="s">
        <v>3144</v>
      </c>
      <c r="AJ1388" s="1" t="s">
        <v>3579</v>
      </c>
    </row>
    <row r="1389" spans="1:36" x14ac:dyDescent="0.25">
      <c r="A1389" s="2" t="s">
        <v>1383</v>
      </c>
      <c r="B1389" s="3" t="s">
        <v>6182</v>
      </c>
      <c r="C1389" s="3">
        <v>67.25</v>
      </c>
      <c r="D1389" s="3">
        <v>0.06</v>
      </c>
      <c r="E1389" s="3">
        <v>0.01</v>
      </c>
      <c r="F1389" s="1">
        <f>IF(INDEX(董監!D:D,H1389)=0,INDEX(董監!C:C,H1389),INDEX(董監!D:D,H1389))</f>
        <v>18.34</v>
      </c>
      <c r="G1389" s="1">
        <f t="shared" si="84"/>
        <v>14.339999999999989</v>
      </c>
      <c r="H1389" s="1">
        <f>MATCH(持股比率!A1389,董監!A:A,0)</f>
        <v>1389</v>
      </c>
      <c r="I1389" s="3">
        <v>874193.67</v>
      </c>
      <c r="J1389" s="3">
        <v>135</v>
      </c>
      <c r="K1389" s="28">
        <f t="shared" si="85"/>
        <v>12536</v>
      </c>
      <c r="L1389" s="27">
        <f t="shared" si="86"/>
        <v>1.1000000000000001</v>
      </c>
      <c r="M1389" s="3">
        <v>1142.31</v>
      </c>
      <c r="N1389" s="29">
        <f t="shared" si="87"/>
        <v>1.5421184999999999</v>
      </c>
      <c r="O1389" s="3">
        <v>2.02</v>
      </c>
      <c r="P1389" s="3" t="str">
        <f ca="1">IF(COUNTIF(股期對照!A:A,持股比率!B1389)=2,B1389&amp;"-m",IF(COUNTIF(股期對照!A:A,持股比率!B1389)=1,B1389&amp;"-F",B1389))</f>
        <v>旭隼</v>
      </c>
      <c r="Q1389" s="3" t="s">
        <v>4770</v>
      </c>
      <c r="T1389" s="1" t="s">
        <v>1383</v>
      </c>
      <c r="U1389" s="1" t="s">
        <v>3145</v>
      </c>
      <c r="V1389" s="1">
        <v>67.25</v>
      </c>
      <c r="W1389" s="1">
        <v>0.06</v>
      </c>
      <c r="X1389" s="1">
        <v>0.01</v>
      </c>
      <c r="Y1389" s="1">
        <v>18.34</v>
      </c>
      <c r="Z1389" s="1">
        <v>14.339999999999989</v>
      </c>
      <c r="AA1389" s="1">
        <v>1389</v>
      </c>
      <c r="AB1389" s="1">
        <v>874193.67</v>
      </c>
      <c r="AC1389" s="1">
        <v>135</v>
      </c>
      <c r="AD1389" s="1">
        <v>12536</v>
      </c>
      <c r="AE1389" s="1">
        <v>1.1000000000000001</v>
      </c>
      <c r="AF1389" s="1">
        <v>1142.31</v>
      </c>
      <c r="AG1389" s="1">
        <v>1.5421184999999999</v>
      </c>
      <c r="AH1389" s="1">
        <v>2.02</v>
      </c>
      <c r="AI1389" s="1" t="s">
        <v>3145</v>
      </c>
      <c r="AJ1389" s="1" t="s">
        <v>3570</v>
      </c>
    </row>
    <row r="1390" spans="1:36" x14ac:dyDescent="0.25">
      <c r="A1390" s="2" t="s">
        <v>1384</v>
      </c>
      <c r="B1390" s="3" t="s">
        <v>4921</v>
      </c>
      <c r="C1390" s="3">
        <v>4.83</v>
      </c>
      <c r="D1390" s="3">
        <v>1.1100000000000001</v>
      </c>
      <c r="E1390" s="3">
        <v>0.64</v>
      </c>
      <c r="F1390" s="1">
        <f>IF(INDEX(董監!D:D,H1390)=0,INDEX(董監!C:C,H1390),INDEX(董監!D:D,H1390))</f>
        <v>10.52</v>
      </c>
      <c r="G1390" s="1">
        <f t="shared" si="84"/>
        <v>82.9</v>
      </c>
      <c r="H1390" s="1">
        <f>MATCH(持股比率!A1390,董監!A:A,0)</f>
        <v>1390</v>
      </c>
      <c r="I1390" s="3">
        <v>911193.31</v>
      </c>
      <c r="J1390" s="3">
        <v>1679</v>
      </c>
      <c r="K1390" s="28">
        <f t="shared" si="85"/>
        <v>75538</v>
      </c>
      <c r="L1390" s="27">
        <f t="shared" si="86"/>
        <v>2.2000000000000002</v>
      </c>
      <c r="M1390" s="3">
        <v>119.46</v>
      </c>
      <c r="N1390" s="29">
        <f t="shared" si="87"/>
        <v>2.0057334</v>
      </c>
      <c r="O1390" s="3">
        <v>6.61</v>
      </c>
      <c r="P1390" s="3" t="str">
        <f ca="1">IF(COUNTIF(股期對照!A:A,持股比率!B1390)=2,B1390&amp;"-m",IF(COUNTIF(股期對照!A:A,持股比率!B1390)=1,B1390&amp;"-F",B1390))</f>
        <v>晶焱</v>
      </c>
      <c r="Q1390" s="3" t="s">
        <v>6827</v>
      </c>
      <c r="T1390" s="1" t="s">
        <v>1384</v>
      </c>
      <c r="U1390" s="1" t="s">
        <v>3146</v>
      </c>
      <c r="V1390" s="1">
        <v>4.83</v>
      </c>
      <c r="W1390" s="1">
        <v>1.1100000000000001</v>
      </c>
      <c r="X1390" s="1">
        <v>0.64</v>
      </c>
      <c r="Y1390" s="1">
        <v>10.52</v>
      </c>
      <c r="Z1390" s="1">
        <v>82.9</v>
      </c>
      <c r="AA1390" s="1">
        <v>1390</v>
      </c>
      <c r="AB1390" s="1">
        <v>911193.31</v>
      </c>
      <c r="AC1390" s="1">
        <v>1679</v>
      </c>
      <c r="AD1390" s="1">
        <v>75538</v>
      </c>
      <c r="AE1390" s="1">
        <v>2.2000000000000002</v>
      </c>
      <c r="AF1390" s="1">
        <v>119.46</v>
      </c>
      <c r="AG1390" s="1">
        <v>2.0057334</v>
      </c>
      <c r="AH1390" s="1">
        <v>6.61</v>
      </c>
      <c r="AI1390" s="1" t="s">
        <v>3146</v>
      </c>
      <c r="AJ1390" s="1" t="s">
        <v>3560</v>
      </c>
    </row>
    <row r="1391" spans="1:36" x14ac:dyDescent="0.25">
      <c r="A1391" s="2" t="s">
        <v>1385</v>
      </c>
      <c r="B1391" s="3" t="s">
        <v>6183</v>
      </c>
      <c r="C1391" s="3">
        <v>13.85</v>
      </c>
      <c r="D1391" s="3">
        <v>0.2</v>
      </c>
      <c r="E1391" s="3">
        <v>0</v>
      </c>
      <c r="F1391" s="1">
        <f>IF(INDEX(董監!D:D,H1391)=0,INDEX(董監!C:C,H1391),INDEX(董監!D:D,H1391))</f>
        <v>59.86</v>
      </c>
      <c r="G1391" s="1">
        <f t="shared" si="84"/>
        <v>26.090000000000003</v>
      </c>
      <c r="H1391" s="1">
        <f>MATCH(持股比率!A1391,董監!A:A,0)</f>
        <v>1391</v>
      </c>
      <c r="I1391" s="3">
        <v>3921471.84</v>
      </c>
      <c r="J1391" s="3">
        <v>-1205</v>
      </c>
      <c r="K1391" s="28">
        <f t="shared" si="85"/>
        <v>102311</v>
      </c>
      <c r="L1391" s="27">
        <f t="shared" si="86"/>
        <v>-1.2</v>
      </c>
      <c r="M1391" s="3">
        <v>67.05</v>
      </c>
      <c r="N1391" s="29">
        <f t="shared" si="87"/>
        <v>-0.80795249999999996</v>
      </c>
      <c r="O1391" s="3">
        <v>-3</v>
      </c>
      <c r="P1391" s="3" t="str">
        <f ca="1">IF(COUNTIF(股期對照!A:A,持股比率!B1391)=2,B1391&amp;"-m",IF(COUNTIF(股期對照!A:A,持股比率!B1391)=1,B1391&amp;"-F",B1391))</f>
        <v>群電</v>
      </c>
      <c r="Q1391" s="3" t="s">
        <v>6800</v>
      </c>
      <c r="T1391" s="1" t="s">
        <v>1385</v>
      </c>
      <c r="U1391" s="1" t="s">
        <v>3147</v>
      </c>
      <c r="V1391" s="1">
        <v>13.85</v>
      </c>
      <c r="W1391" s="1">
        <v>0.2</v>
      </c>
      <c r="X1391" s="1">
        <v>0</v>
      </c>
      <c r="Y1391" s="1">
        <v>59.86</v>
      </c>
      <c r="Z1391" s="1">
        <v>26.090000000000003</v>
      </c>
      <c r="AA1391" s="1">
        <v>1391</v>
      </c>
      <c r="AB1391" s="1">
        <v>3921471.84</v>
      </c>
      <c r="AC1391" s="1">
        <v>-1205</v>
      </c>
      <c r="AD1391" s="1">
        <v>102311</v>
      </c>
      <c r="AE1391" s="1">
        <v>-1.2</v>
      </c>
      <c r="AF1391" s="1">
        <v>67.05</v>
      </c>
      <c r="AG1391" s="1">
        <v>-0.80795249999999996</v>
      </c>
      <c r="AH1391" s="1">
        <v>-3</v>
      </c>
      <c r="AI1391" s="1" t="s">
        <v>3147</v>
      </c>
      <c r="AJ1391" s="1" t="s">
        <v>3524</v>
      </c>
    </row>
    <row r="1392" spans="1:36" x14ac:dyDescent="0.25">
      <c r="A1392" s="2" t="s">
        <v>1386</v>
      </c>
      <c r="B1392" s="3" t="s">
        <v>6184</v>
      </c>
      <c r="C1392" s="3">
        <v>9.61</v>
      </c>
      <c r="D1392" s="3">
        <v>0</v>
      </c>
      <c r="E1392" s="3">
        <v>0.48</v>
      </c>
      <c r="F1392" s="1">
        <f>IF(INDEX(董監!D:D,H1392)=0,INDEX(董監!C:C,H1392),INDEX(董監!D:D,H1392))</f>
        <v>33.9</v>
      </c>
      <c r="G1392" s="1">
        <f t="shared" si="84"/>
        <v>56.010000000000005</v>
      </c>
      <c r="H1392" s="1">
        <f>MATCH(持股比率!A1392,董監!A:A,0)</f>
        <v>1392</v>
      </c>
      <c r="I1392" s="3">
        <v>968120.19</v>
      </c>
      <c r="J1392" s="3">
        <v>1313</v>
      </c>
      <c r="K1392" s="28">
        <f t="shared" si="85"/>
        <v>54224</v>
      </c>
      <c r="L1392" s="27">
        <f t="shared" si="86"/>
        <v>2.4</v>
      </c>
      <c r="M1392" s="3">
        <v>194.96</v>
      </c>
      <c r="N1392" s="29">
        <f t="shared" si="87"/>
        <v>2.5598247999999999</v>
      </c>
      <c r="O1392" s="3">
        <v>3.72</v>
      </c>
      <c r="P1392" s="3" t="str">
        <f ca="1">IF(COUNTIF(股期對照!A:A,持股比率!B1392)=2,B1392&amp;"-m",IF(COUNTIF(股期對照!A:A,持股比率!B1392)=1,B1392&amp;"-F",B1392))</f>
        <v>樺漢-F</v>
      </c>
      <c r="Q1392" s="3" t="s">
        <v>6828</v>
      </c>
      <c r="T1392" s="1" t="s">
        <v>1386</v>
      </c>
      <c r="U1392" s="1" t="s">
        <v>3148</v>
      </c>
      <c r="V1392" s="1">
        <v>9.61</v>
      </c>
      <c r="W1392" s="1">
        <v>0</v>
      </c>
      <c r="X1392" s="1">
        <v>0.48</v>
      </c>
      <c r="Y1392" s="1">
        <v>33.9</v>
      </c>
      <c r="Z1392" s="1">
        <v>56.010000000000005</v>
      </c>
      <c r="AA1392" s="1">
        <v>1392</v>
      </c>
      <c r="AB1392" s="1">
        <v>968120.19</v>
      </c>
      <c r="AC1392" s="1">
        <v>1313</v>
      </c>
      <c r="AD1392" s="1">
        <v>54224</v>
      </c>
      <c r="AE1392" s="1">
        <v>2.4</v>
      </c>
      <c r="AF1392" s="1">
        <v>194.96</v>
      </c>
      <c r="AG1392" s="1">
        <v>2.5598247999999999</v>
      </c>
      <c r="AH1392" s="1">
        <v>3.72</v>
      </c>
      <c r="AI1392" s="1" t="s">
        <v>4479</v>
      </c>
      <c r="AJ1392" s="1" t="s">
        <v>3563</v>
      </c>
    </row>
    <row r="1393" spans="1:36" x14ac:dyDescent="0.25">
      <c r="A1393" s="2" t="s">
        <v>1387</v>
      </c>
      <c r="B1393" s="3" t="s">
        <v>6185</v>
      </c>
      <c r="C1393" s="3">
        <v>94.96</v>
      </c>
      <c r="D1393" s="3">
        <v>1.35</v>
      </c>
      <c r="E1393" s="3">
        <v>0.01</v>
      </c>
      <c r="F1393" s="1">
        <f>IF(INDEX(董監!D:D,H1393)=0,INDEX(董監!C:C,H1393),INDEX(董監!D:D,H1393))</f>
        <v>11.65</v>
      </c>
      <c r="G1393" s="1">
        <f t="shared" si="84"/>
        <v>-7.9699999999999989</v>
      </c>
      <c r="H1393" s="1">
        <f>MATCH(持股比率!A1393,董監!A:A,0)</f>
        <v>1393</v>
      </c>
      <c r="I1393" s="3">
        <v>931719.69</v>
      </c>
      <c r="J1393" s="3">
        <v>277</v>
      </c>
      <c r="K1393" s="28">
        <f t="shared" si="85"/>
        <v>-7426</v>
      </c>
      <c r="L1393" s="27">
        <f t="shared" si="86"/>
        <v>-3.7</v>
      </c>
      <c r="M1393" s="3">
        <v>3061.15</v>
      </c>
      <c r="N1393" s="29">
        <f t="shared" si="87"/>
        <v>8.4793855000000011</v>
      </c>
      <c r="O1393" s="3">
        <v>26.86</v>
      </c>
      <c r="P1393" s="3" t="str">
        <f ca="1">IF(COUNTIF(股期對照!A:A,持股比率!B1393)=2,B1393&amp;"-m",IF(COUNTIF(股期對照!A:A,持股比率!B1393)=1,B1393&amp;"-F",B1393))</f>
        <v>矽力-KY</v>
      </c>
      <c r="Q1393" s="3" t="s">
        <v>4763</v>
      </c>
      <c r="T1393" s="1" t="s">
        <v>1387</v>
      </c>
      <c r="U1393" s="1" t="s">
        <v>3149</v>
      </c>
      <c r="V1393" s="1">
        <v>94.96</v>
      </c>
      <c r="W1393" s="1">
        <v>1.35</v>
      </c>
      <c r="X1393" s="1">
        <v>0.01</v>
      </c>
      <c r="Y1393" s="1">
        <v>11.65</v>
      </c>
      <c r="Z1393" s="1">
        <v>-7.9699999999999989</v>
      </c>
      <c r="AA1393" s="1">
        <v>1393</v>
      </c>
      <c r="AB1393" s="1">
        <v>931719.69</v>
      </c>
      <c r="AC1393" s="1">
        <v>277</v>
      </c>
      <c r="AD1393" s="1">
        <v>-7426</v>
      </c>
      <c r="AE1393" s="1">
        <v>-3.7</v>
      </c>
      <c r="AF1393" s="1">
        <v>3061.15</v>
      </c>
      <c r="AG1393" s="1">
        <v>8.4793855000000011</v>
      </c>
      <c r="AH1393" s="1">
        <v>26.86</v>
      </c>
      <c r="AI1393" s="1" t="s">
        <v>3149</v>
      </c>
      <c r="AJ1393" s="1" t="s">
        <v>3560</v>
      </c>
    </row>
    <row r="1394" spans="1:36" x14ac:dyDescent="0.25">
      <c r="A1394" s="2" t="s">
        <v>1388</v>
      </c>
      <c r="B1394" s="3" t="s">
        <v>6186</v>
      </c>
      <c r="C1394" s="3">
        <v>5.25</v>
      </c>
      <c r="D1394" s="3">
        <v>0.45</v>
      </c>
      <c r="E1394" s="3">
        <v>0.09</v>
      </c>
      <c r="F1394" s="1">
        <f>IF(INDEX(董監!D:D,H1394)=0,INDEX(董監!C:C,H1394),INDEX(董監!D:D,H1394))</f>
        <v>27.44</v>
      </c>
      <c r="G1394" s="1">
        <f t="shared" si="84"/>
        <v>66.77</v>
      </c>
      <c r="H1394" s="1">
        <f>MATCH(持股比率!A1394,董監!A:A,0)</f>
        <v>1394</v>
      </c>
      <c r="I1394" s="3">
        <v>730677.9</v>
      </c>
      <c r="J1394" s="3">
        <v>287</v>
      </c>
      <c r="K1394" s="28">
        <f t="shared" si="85"/>
        <v>48787</v>
      </c>
      <c r="L1394" s="27">
        <f t="shared" si="86"/>
        <v>0.6</v>
      </c>
      <c r="M1394" s="3">
        <v>111.12</v>
      </c>
      <c r="N1394" s="29">
        <f t="shared" si="87"/>
        <v>0.31891440000000004</v>
      </c>
      <c r="O1394" s="3">
        <v>-9.89</v>
      </c>
      <c r="P1394" s="3" t="str">
        <f ca="1">IF(COUNTIF(股期對照!A:A,持股比率!B1394)=2,B1394&amp;"-m",IF(COUNTIF(股期對照!A:A,持股比率!B1394)=1,B1394&amp;"-F",B1394))</f>
        <v>瑞祺電通</v>
      </c>
      <c r="Q1394" s="3" t="s">
        <v>6804</v>
      </c>
      <c r="T1394" s="1" t="s">
        <v>1388</v>
      </c>
      <c r="U1394" s="1" t="s">
        <v>3150</v>
      </c>
      <c r="V1394" s="1">
        <v>5.25</v>
      </c>
      <c r="W1394" s="1">
        <v>0.45</v>
      </c>
      <c r="X1394" s="1">
        <v>0.09</v>
      </c>
      <c r="Y1394" s="1">
        <v>27.44</v>
      </c>
      <c r="Z1394" s="1">
        <v>66.77</v>
      </c>
      <c r="AA1394" s="1">
        <v>1394</v>
      </c>
      <c r="AB1394" s="1">
        <v>730677.9</v>
      </c>
      <c r="AC1394" s="1">
        <v>287</v>
      </c>
      <c r="AD1394" s="1">
        <v>48787</v>
      </c>
      <c r="AE1394" s="1">
        <v>0.6</v>
      </c>
      <c r="AF1394" s="1">
        <v>111.12</v>
      </c>
      <c r="AG1394" s="1">
        <v>0.31891440000000004</v>
      </c>
      <c r="AH1394" s="1">
        <v>-9.89</v>
      </c>
      <c r="AI1394" s="1" t="s">
        <v>3150</v>
      </c>
      <c r="AJ1394" s="1" t="s">
        <v>3551</v>
      </c>
    </row>
    <row r="1395" spans="1:36" x14ac:dyDescent="0.25">
      <c r="A1395" s="2" t="s">
        <v>1389</v>
      </c>
      <c r="B1395" s="3" t="s">
        <v>4718</v>
      </c>
      <c r="C1395" s="3">
        <v>13.71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57.83</v>
      </c>
      <c r="H1395" s="1">
        <f>MATCH(持股比率!A1395,董監!A:A,0)</f>
        <v>1395</v>
      </c>
      <c r="I1395" s="3">
        <v>356140</v>
      </c>
      <c r="J1395" s="3">
        <v>-6</v>
      </c>
      <c r="K1395" s="28">
        <f t="shared" si="85"/>
        <v>20596</v>
      </c>
      <c r="L1395" s="27">
        <f t="shared" si="86"/>
        <v>0</v>
      </c>
      <c r="M1395" s="3">
        <v>75.36</v>
      </c>
      <c r="N1395" s="29">
        <f t="shared" si="87"/>
        <v>-4.5215999999999998E-3</v>
      </c>
      <c r="O1395" s="3">
        <v>0</v>
      </c>
      <c r="P1395" s="3" t="str">
        <f ca="1">IF(COUNTIF(股期對照!A:A,持股比率!B1395)=2,B1395&amp;"-m",IF(COUNTIF(股期對照!A:A,持股比率!B1395)=1,B1395&amp;"-F",B1395))</f>
        <v>韋僑</v>
      </c>
      <c r="Q1395" s="3" t="s">
        <v>4764</v>
      </c>
      <c r="T1395" s="1" t="s">
        <v>1389</v>
      </c>
      <c r="U1395" s="1" t="s">
        <v>3151</v>
      </c>
      <c r="V1395" s="1">
        <v>13.71</v>
      </c>
      <c r="W1395" s="1">
        <v>0</v>
      </c>
      <c r="X1395" s="1">
        <v>0</v>
      </c>
      <c r="Y1395" s="1">
        <v>28.46</v>
      </c>
      <c r="Z1395" s="1">
        <v>57.83</v>
      </c>
      <c r="AA1395" s="1">
        <v>1395</v>
      </c>
      <c r="AB1395" s="1">
        <v>356140</v>
      </c>
      <c r="AC1395" s="1">
        <v>-6</v>
      </c>
      <c r="AD1395" s="1">
        <v>20596</v>
      </c>
      <c r="AE1395" s="1">
        <v>0</v>
      </c>
      <c r="AF1395" s="1">
        <v>75.36</v>
      </c>
      <c r="AG1395" s="1">
        <v>-4.5215999999999998E-3</v>
      </c>
      <c r="AH1395" s="1">
        <v>0</v>
      </c>
      <c r="AI1395" s="1" t="s">
        <v>3151</v>
      </c>
      <c r="AJ1395" s="1" t="s">
        <v>3548</v>
      </c>
    </row>
    <row r="1396" spans="1:36" x14ac:dyDescent="0.25">
      <c r="A1396" s="2" t="s">
        <v>1390</v>
      </c>
      <c r="B1396" s="3" t="s">
        <v>6187</v>
      </c>
      <c r="C1396" s="3">
        <v>0.04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</v>
      </c>
      <c r="H1396" s="1">
        <f>MATCH(持股比率!A1396,董監!A:A,0)</f>
        <v>1396</v>
      </c>
      <c r="I1396" s="3">
        <v>345220</v>
      </c>
      <c r="J1396" s="3">
        <v>-12</v>
      </c>
      <c r="K1396" s="28">
        <f t="shared" si="85"/>
        <v>26824</v>
      </c>
      <c r="L1396" s="27">
        <f t="shared" si="86"/>
        <v>0</v>
      </c>
      <c r="M1396" s="3">
        <v>14.52</v>
      </c>
      <c r="N1396" s="29">
        <f t="shared" si="87"/>
        <v>-1.7424000000000001E-3</v>
      </c>
      <c r="O1396" s="3">
        <v>-1.01</v>
      </c>
      <c r="P1396" s="3" t="str">
        <f ca="1">IF(COUNTIF(股期對照!A:A,持股比率!B1396)=2,B1396&amp;"-m",IF(COUNTIF(股期對照!A:A,持股比率!B1396)=1,B1396&amp;"-F",B1396))</f>
        <v>詠昇</v>
      </c>
      <c r="Q1396" s="3" t="s">
        <v>6773</v>
      </c>
      <c r="T1396" s="1" t="s">
        <v>1390</v>
      </c>
      <c r="U1396" s="1" t="s">
        <v>3152</v>
      </c>
      <c r="V1396" s="1">
        <v>0.04</v>
      </c>
      <c r="W1396" s="1">
        <v>0</v>
      </c>
      <c r="X1396" s="1">
        <v>0</v>
      </c>
      <c r="Y1396" s="1">
        <v>22.26</v>
      </c>
      <c r="Z1396" s="1">
        <v>77.7</v>
      </c>
      <c r="AA1396" s="1">
        <v>1396</v>
      </c>
      <c r="AB1396" s="1">
        <v>345220</v>
      </c>
      <c r="AC1396" s="1">
        <v>-12</v>
      </c>
      <c r="AD1396" s="1">
        <v>26824</v>
      </c>
      <c r="AE1396" s="1">
        <v>0</v>
      </c>
      <c r="AF1396" s="1">
        <v>14.52</v>
      </c>
      <c r="AG1396" s="1">
        <v>-1.7424000000000001E-3</v>
      </c>
      <c r="AH1396" s="1">
        <v>-1.01</v>
      </c>
      <c r="AI1396" s="1" t="s">
        <v>3152</v>
      </c>
      <c r="AJ1396" s="1" t="s">
        <v>3529</v>
      </c>
    </row>
    <row r="1397" spans="1:36" x14ac:dyDescent="0.25">
      <c r="A1397" s="2" t="s">
        <v>1391</v>
      </c>
      <c r="B1397" s="3" t="s">
        <v>6188</v>
      </c>
      <c r="C1397" s="3">
        <v>11.57</v>
      </c>
      <c r="D1397" s="3">
        <v>0</v>
      </c>
      <c r="E1397" s="3">
        <v>0.04</v>
      </c>
      <c r="F1397" s="1">
        <f>IF(INDEX(董監!D:D,H1397)=0,INDEX(董監!C:C,H1397),INDEX(董監!D:D,H1397))</f>
        <v>31.08</v>
      </c>
      <c r="G1397" s="1">
        <f t="shared" si="84"/>
        <v>57.31</v>
      </c>
      <c r="H1397" s="1">
        <f>MATCH(持股比率!A1397,董監!A:A,0)</f>
        <v>1397</v>
      </c>
      <c r="I1397" s="3">
        <v>131591.70000000001</v>
      </c>
      <c r="J1397" s="3">
        <v>18</v>
      </c>
      <c r="K1397" s="28">
        <f t="shared" si="85"/>
        <v>7542</v>
      </c>
      <c r="L1397" s="27">
        <f t="shared" si="86"/>
        <v>0.2</v>
      </c>
      <c r="M1397" s="3">
        <v>20.32</v>
      </c>
      <c r="N1397" s="29">
        <f t="shared" si="87"/>
        <v>3.6576E-3</v>
      </c>
      <c r="O1397" s="3">
        <v>21.19</v>
      </c>
      <c r="P1397" s="3" t="str">
        <f ca="1">IF(COUNTIF(股期對照!A:A,持股比率!B1397)=2,B1397&amp;"-m",IF(COUNTIF(股期對照!A:A,持股比率!B1397)=1,B1397&amp;"-F",B1397))</f>
        <v>京晨科</v>
      </c>
      <c r="Q1397" s="3" t="s">
        <v>6691</v>
      </c>
      <c r="T1397" s="1" t="s">
        <v>1391</v>
      </c>
      <c r="U1397" s="1" t="s">
        <v>3153</v>
      </c>
      <c r="V1397" s="1">
        <v>11.57</v>
      </c>
      <c r="W1397" s="1">
        <v>0</v>
      </c>
      <c r="X1397" s="1">
        <v>0.04</v>
      </c>
      <c r="Y1397" s="1">
        <v>31.08</v>
      </c>
      <c r="Z1397" s="1">
        <v>57.31</v>
      </c>
      <c r="AA1397" s="1">
        <v>1397</v>
      </c>
      <c r="AB1397" s="1">
        <v>131591.70000000001</v>
      </c>
      <c r="AC1397" s="1">
        <v>18</v>
      </c>
      <c r="AD1397" s="1">
        <v>7542</v>
      </c>
      <c r="AE1397" s="1">
        <v>0.2</v>
      </c>
      <c r="AF1397" s="1">
        <v>20.32</v>
      </c>
      <c r="AG1397" s="1">
        <v>3.6576E-3</v>
      </c>
      <c r="AH1397" s="1">
        <v>21.19</v>
      </c>
      <c r="AI1397" s="1" t="s">
        <v>3153</v>
      </c>
      <c r="AJ1397" s="1" t="s">
        <v>3562</v>
      </c>
    </row>
    <row r="1398" spans="1:36" x14ac:dyDescent="0.25">
      <c r="A1398" s="2" t="s">
        <v>1392</v>
      </c>
      <c r="B1398" s="3" t="s">
        <v>6189</v>
      </c>
      <c r="C1398" s="3">
        <v>0.88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85.27</v>
      </c>
      <c r="H1398" s="1">
        <f>MATCH(持股比率!A1398,董監!A:A,0)</f>
        <v>1398</v>
      </c>
      <c r="I1398" s="3">
        <v>436020</v>
      </c>
      <c r="J1398" s="3">
        <v>-3</v>
      </c>
      <c r="K1398" s="28">
        <f t="shared" si="85"/>
        <v>37179</v>
      </c>
      <c r="L1398" s="27">
        <f t="shared" si="86"/>
        <v>0</v>
      </c>
      <c r="M1398" s="3">
        <v>26.06</v>
      </c>
      <c r="N1398" s="29">
        <f t="shared" si="87"/>
        <v>-7.8179999999999992E-4</v>
      </c>
      <c r="O1398" s="3">
        <v>-4.24</v>
      </c>
      <c r="P1398" s="3" t="str">
        <f ca="1">IF(COUNTIF(股期對照!A:A,持股比率!B1398)=2,B1398&amp;"-m",IF(COUNTIF(股期對照!A:A,持股比率!B1398)=1,B1398&amp;"-F",B1398))</f>
        <v>易發</v>
      </c>
      <c r="Q1398" s="3" t="s">
        <v>4755</v>
      </c>
      <c r="T1398" s="1" t="s">
        <v>1392</v>
      </c>
      <c r="U1398" s="1" t="s">
        <v>3154</v>
      </c>
      <c r="V1398" s="1">
        <v>0.88</v>
      </c>
      <c r="W1398" s="1">
        <v>0</v>
      </c>
      <c r="X1398" s="1">
        <v>0</v>
      </c>
      <c r="Y1398" s="1">
        <v>13.85</v>
      </c>
      <c r="Z1398" s="1">
        <v>85.27</v>
      </c>
      <c r="AA1398" s="1">
        <v>1398</v>
      </c>
      <c r="AB1398" s="1">
        <v>436020</v>
      </c>
      <c r="AC1398" s="1">
        <v>-3</v>
      </c>
      <c r="AD1398" s="1">
        <v>37179</v>
      </c>
      <c r="AE1398" s="1">
        <v>0</v>
      </c>
      <c r="AF1398" s="1">
        <v>26.06</v>
      </c>
      <c r="AG1398" s="1">
        <v>-7.8179999999999992E-4</v>
      </c>
      <c r="AH1398" s="1">
        <v>-4.24</v>
      </c>
      <c r="AI1398" s="1" t="s">
        <v>3154</v>
      </c>
      <c r="AJ1398" s="1" t="s">
        <v>3553</v>
      </c>
    </row>
    <row r="1399" spans="1:36" x14ac:dyDescent="0.25">
      <c r="A1399" s="2" t="s">
        <v>1393</v>
      </c>
      <c r="B1399" s="3" t="s">
        <v>6190</v>
      </c>
      <c r="C1399" s="3">
        <v>7.41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78.05</v>
      </c>
      <c r="H1399" s="1">
        <f>MATCH(持股比率!A1399,董監!A:A,0)</f>
        <v>1399</v>
      </c>
      <c r="I1399" s="3">
        <v>385090</v>
      </c>
      <c r="J1399" s="3">
        <v>673</v>
      </c>
      <c r="K1399" s="28">
        <f t="shared" si="85"/>
        <v>30056</v>
      </c>
      <c r="L1399" s="27">
        <f t="shared" si="86"/>
        <v>2.2000000000000002</v>
      </c>
      <c r="M1399" s="3">
        <v>77.16</v>
      </c>
      <c r="N1399" s="29">
        <f t="shared" si="87"/>
        <v>0.51928680000000005</v>
      </c>
      <c r="O1399" s="3">
        <v>2.2200000000000002</v>
      </c>
      <c r="P1399" s="3" t="str">
        <f ca="1">IF(COUNTIF(股期對照!A:A,持股比率!B1399)=2,B1399&amp;"-m",IF(COUNTIF(股期對照!A:A,持股比率!B1399)=1,B1399&amp;"-F",B1399))</f>
        <v>統新</v>
      </c>
      <c r="Q1399" s="3" t="s">
        <v>6829</v>
      </c>
      <c r="T1399" s="1" t="s">
        <v>1393</v>
      </c>
      <c r="U1399" s="1" t="s">
        <v>3155</v>
      </c>
      <c r="V1399" s="1">
        <v>7.41</v>
      </c>
      <c r="W1399" s="1">
        <v>0</v>
      </c>
      <c r="X1399" s="1">
        <v>0.13</v>
      </c>
      <c r="Y1399" s="1">
        <v>14.41</v>
      </c>
      <c r="Z1399" s="1">
        <v>78.05</v>
      </c>
      <c r="AA1399" s="1">
        <v>1399</v>
      </c>
      <c r="AB1399" s="1">
        <v>385090</v>
      </c>
      <c r="AC1399" s="1">
        <v>673</v>
      </c>
      <c r="AD1399" s="1">
        <v>30056</v>
      </c>
      <c r="AE1399" s="1">
        <v>2.2000000000000002</v>
      </c>
      <c r="AF1399" s="1">
        <v>77.16</v>
      </c>
      <c r="AG1399" s="1">
        <v>0.51928680000000005</v>
      </c>
      <c r="AH1399" s="1">
        <v>2.2200000000000002</v>
      </c>
      <c r="AI1399" s="1" t="s">
        <v>3155</v>
      </c>
      <c r="AJ1399" s="1" t="s">
        <v>3546</v>
      </c>
    </row>
    <row r="1400" spans="1:36" x14ac:dyDescent="0.25">
      <c r="A1400" s="2" t="s">
        <v>1394</v>
      </c>
      <c r="B1400" s="3" t="s">
        <v>6191</v>
      </c>
      <c r="C1400" s="3">
        <v>17.850000000000001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51.64</v>
      </c>
      <c r="H1400" s="1">
        <f>MATCH(持股比率!A1400,董監!A:A,0)</f>
        <v>1400</v>
      </c>
      <c r="I1400" s="3">
        <v>504428.35</v>
      </c>
      <c r="J1400" s="3">
        <v>-75</v>
      </c>
      <c r="K1400" s="28">
        <f t="shared" si="85"/>
        <v>26049</v>
      </c>
      <c r="L1400" s="27">
        <f t="shared" si="86"/>
        <v>-0.3</v>
      </c>
      <c r="M1400" s="3">
        <v>30.72</v>
      </c>
      <c r="N1400" s="29">
        <f t="shared" si="87"/>
        <v>-2.3040000000000001E-2</v>
      </c>
      <c r="O1400" s="3">
        <v>-6.45</v>
      </c>
      <c r="P1400" s="3" t="str">
        <f ca="1">IF(COUNTIF(股期對照!A:A,持股比率!B1400)=2,B1400&amp;"-m",IF(COUNTIF(股期對照!A:A,持股比率!B1400)=1,B1400&amp;"-F",B1400))</f>
        <v>光麗-KY</v>
      </c>
      <c r="Q1400" s="3" t="s">
        <v>6830</v>
      </c>
      <c r="T1400" s="1" t="s">
        <v>1394</v>
      </c>
      <c r="U1400" s="1" t="s">
        <v>3156</v>
      </c>
      <c r="V1400" s="1">
        <v>17.850000000000001</v>
      </c>
      <c r="W1400" s="1">
        <v>0</v>
      </c>
      <c r="X1400" s="1">
        <v>0.1</v>
      </c>
      <c r="Y1400" s="1">
        <v>30.41</v>
      </c>
      <c r="Z1400" s="1">
        <v>51.64</v>
      </c>
      <c r="AA1400" s="1">
        <v>1400</v>
      </c>
      <c r="AB1400" s="1">
        <v>504428.35</v>
      </c>
      <c r="AC1400" s="1">
        <v>-75</v>
      </c>
      <c r="AD1400" s="1">
        <v>26049</v>
      </c>
      <c r="AE1400" s="1">
        <v>-0.3</v>
      </c>
      <c r="AF1400" s="1">
        <v>30.72</v>
      </c>
      <c r="AG1400" s="1">
        <v>-2.3040000000000001E-2</v>
      </c>
      <c r="AH1400" s="1">
        <v>-6.45</v>
      </c>
      <c r="AI1400" s="1" t="s">
        <v>3156</v>
      </c>
      <c r="AJ1400" s="1" t="s">
        <v>3577</v>
      </c>
    </row>
    <row r="1401" spans="1:36" x14ac:dyDescent="0.25">
      <c r="A1401" s="2" t="s">
        <v>1395</v>
      </c>
      <c r="B1401" s="3" t="s">
        <v>6192</v>
      </c>
      <c r="C1401" s="3">
        <v>2.2400000000000002</v>
      </c>
      <c r="D1401" s="3">
        <v>0</v>
      </c>
      <c r="E1401" s="3">
        <v>0.02</v>
      </c>
      <c r="F1401" s="1">
        <f>IF(INDEX(董監!D:D,H1401)=0,INDEX(董監!C:C,H1401),INDEX(董監!D:D,H1401))</f>
        <v>17.829999999999998</v>
      </c>
      <c r="G1401" s="1">
        <f t="shared" si="84"/>
        <v>79.91</v>
      </c>
      <c r="H1401" s="1">
        <f>MATCH(持股比率!A1401,董監!A:A,0)</f>
        <v>1401</v>
      </c>
      <c r="I1401" s="3">
        <v>300252.51</v>
      </c>
      <c r="J1401" s="3">
        <v>1</v>
      </c>
      <c r="K1401" s="28">
        <f t="shared" si="85"/>
        <v>23993</v>
      </c>
      <c r="L1401" s="27">
        <f t="shared" si="86"/>
        <v>0</v>
      </c>
      <c r="M1401" s="3">
        <v>37.049999999999997</v>
      </c>
      <c r="N1401" s="29">
        <f t="shared" si="87"/>
        <v>3.7049999999999995E-4</v>
      </c>
      <c r="O1401" s="3">
        <v>1.71</v>
      </c>
      <c r="P1401" s="3" t="str">
        <f ca="1">IF(COUNTIF(股期對照!A:A,持股比率!B1401)=2,B1401&amp;"-m",IF(COUNTIF(股期對照!A:A,持股比率!B1401)=1,B1401&amp;"-F",B1401))</f>
        <v>今展科</v>
      </c>
      <c r="Q1401" s="3" t="s">
        <v>6774</v>
      </c>
      <c r="T1401" s="1" t="s">
        <v>1395</v>
      </c>
      <c r="U1401" s="1" t="s">
        <v>3157</v>
      </c>
      <c r="V1401" s="1">
        <v>2.2400000000000002</v>
      </c>
      <c r="W1401" s="1">
        <v>0</v>
      </c>
      <c r="X1401" s="1">
        <v>0.02</v>
      </c>
      <c r="Y1401" s="1">
        <v>17.829999999999998</v>
      </c>
      <c r="Z1401" s="1">
        <v>79.91</v>
      </c>
      <c r="AA1401" s="1">
        <v>1401</v>
      </c>
      <c r="AB1401" s="1">
        <v>300252.51</v>
      </c>
      <c r="AC1401" s="1">
        <v>1</v>
      </c>
      <c r="AD1401" s="1">
        <v>23993</v>
      </c>
      <c r="AE1401" s="1">
        <v>0</v>
      </c>
      <c r="AF1401" s="1">
        <v>37.049999999999997</v>
      </c>
      <c r="AG1401" s="1">
        <v>3.7049999999999995E-4</v>
      </c>
      <c r="AH1401" s="1">
        <v>1.71</v>
      </c>
      <c r="AI1401" s="1" t="s">
        <v>3157</v>
      </c>
      <c r="AJ1401" s="1" t="s">
        <v>3548</v>
      </c>
    </row>
    <row r="1402" spans="1:36" x14ac:dyDescent="0.25">
      <c r="A1402" s="2" t="s">
        <v>1396</v>
      </c>
      <c r="B1402" s="3" t="s">
        <v>6193</v>
      </c>
      <c r="C1402" s="3">
        <v>3.34</v>
      </c>
      <c r="D1402" s="3">
        <v>0.61</v>
      </c>
      <c r="E1402" s="3">
        <v>1.19</v>
      </c>
      <c r="F1402" s="1">
        <f>IF(INDEX(董監!D:D,H1402)=0,INDEX(董監!C:C,H1402),INDEX(董監!D:D,H1402))</f>
        <v>43.59</v>
      </c>
      <c r="G1402" s="1">
        <f t="shared" si="84"/>
        <v>51.269999999999996</v>
      </c>
      <c r="H1402" s="1">
        <f>MATCH(持股比率!A1402,董監!A:A,0)</f>
        <v>1402</v>
      </c>
      <c r="I1402" s="3">
        <v>333130</v>
      </c>
      <c r="J1402" s="3">
        <v>472</v>
      </c>
      <c r="K1402" s="28">
        <f t="shared" si="85"/>
        <v>17080</v>
      </c>
      <c r="L1402" s="27">
        <f t="shared" si="86"/>
        <v>2.8</v>
      </c>
      <c r="M1402" s="3">
        <v>104.5</v>
      </c>
      <c r="N1402" s="29">
        <f t="shared" si="87"/>
        <v>0.49324000000000001</v>
      </c>
      <c r="O1402" s="3">
        <v>4.67</v>
      </c>
      <c r="P1402" s="3" t="str">
        <f ca="1">IF(COUNTIF(股期對照!A:A,持股比率!B1402)=2,B1402&amp;"-m",IF(COUNTIF(股期對照!A:A,持股比率!B1402)=1,B1402&amp;"-F",B1402))</f>
        <v>大中</v>
      </c>
      <c r="Q1402" s="3" t="s">
        <v>6831</v>
      </c>
      <c r="T1402" s="1" t="s">
        <v>1396</v>
      </c>
      <c r="U1402" s="1" t="s">
        <v>3158</v>
      </c>
      <c r="V1402" s="1">
        <v>3.34</v>
      </c>
      <c r="W1402" s="1">
        <v>0.61</v>
      </c>
      <c r="X1402" s="1">
        <v>1.19</v>
      </c>
      <c r="Y1402" s="1">
        <v>43.59</v>
      </c>
      <c r="Z1402" s="1">
        <v>51.269999999999996</v>
      </c>
      <c r="AA1402" s="1">
        <v>1402</v>
      </c>
      <c r="AB1402" s="1">
        <v>333130</v>
      </c>
      <c r="AC1402" s="1">
        <v>472</v>
      </c>
      <c r="AD1402" s="1">
        <v>17080</v>
      </c>
      <c r="AE1402" s="1">
        <v>2.8</v>
      </c>
      <c r="AF1402" s="1">
        <v>104.5</v>
      </c>
      <c r="AG1402" s="1">
        <v>0.49324000000000001</v>
      </c>
      <c r="AH1402" s="1">
        <v>4.67</v>
      </c>
      <c r="AI1402" s="1" t="s">
        <v>3158</v>
      </c>
      <c r="AJ1402" s="1" t="s">
        <v>3560</v>
      </c>
    </row>
    <row r="1403" spans="1:36" x14ac:dyDescent="0.25">
      <c r="A1403" s="2" t="s">
        <v>1397</v>
      </c>
      <c r="B1403" s="3" t="s">
        <v>6194</v>
      </c>
      <c r="C1403" s="3">
        <v>18.45</v>
      </c>
      <c r="D1403" s="3">
        <v>5.48</v>
      </c>
      <c r="E1403" s="3">
        <v>0.04</v>
      </c>
      <c r="F1403" s="1">
        <f>IF(INDEX(董監!D:D,H1403)=0,INDEX(董監!C:C,H1403),INDEX(董監!D:D,H1403))</f>
        <v>8.8800000000000008</v>
      </c>
      <c r="G1403" s="1">
        <f t="shared" si="84"/>
        <v>67.150000000000006</v>
      </c>
      <c r="H1403" s="1">
        <f>MATCH(持股比率!A1403,董監!A:A,0)</f>
        <v>1403</v>
      </c>
      <c r="I1403" s="3">
        <v>605903.65</v>
      </c>
      <c r="J1403" s="3">
        <v>-1081</v>
      </c>
      <c r="K1403" s="28">
        <f t="shared" si="85"/>
        <v>40686</v>
      </c>
      <c r="L1403" s="27">
        <f t="shared" si="86"/>
        <v>-2.7</v>
      </c>
      <c r="M1403" s="3">
        <v>88.52</v>
      </c>
      <c r="N1403" s="29">
        <f t="shared" si="87"/>
        <v>-0.95690120000000001</v>
      </c>
      <c r="O1403" s="3">
        <v>-2.4300000000000002</v>
      </c>
      <c r="P1403" s="3" t="str">
        <f ca="1">IF(COUNTIF(股期對照!A:A,持股比率!B1403)=2,B1403&amp;"-m",IF(COUNTIF(股期對照!A:A,持股比率!B1403)=1,B1403&amp;"-F",B1403))</f>
        <v>迅得</v>
      </c>
      <c r="Q1403" s="3" t="s">
        <v>6771</v>
      </c>
      <c r="T1403" s="1" t="s">
        <v>1397</v>
      </c>
      <c r="U1403" s="1" t="s">
        <v>3159</v>
      </c>
      <c r="V1403" s="1">
        <v>18.45</v>
      </c>
      <c r="W1403" s="1">
        <v>5.48</v>
      </c>
      <c r="X1403" s="1">
        <v>0.04</v>
      </c>
      <c r="Y1403" s="1">
        <v>8.8800000000000008</v>
      </c>
      <c r="Z1403" s="1">
        <v>67.150000000000006</v>
      </c>
      <c r="AA1403" s="1">
        <v>1403</v>
      </c>
      <c r="AB1403" s="1">
        <v>605903.65</v>
      </c>
      <c r="AC1403" s="1">
        <v>-1081</v>
      </c>
      <c r="AD1403" s="1">
        <v>40686</v>
      </c>
      <c r="AE1403" s="1">
        <v>-2.7</v>
      </c>
      <c r="AF1403" s="1">
        <v>88.52</v>
      </c>
      <c r="AG1403" s="1">
        <v>-0.95690120000000001</v>
      </c>
      <c r="AH1403" s="1">
        <v>-2.4300000000000002</v>
      </c>
      <c r="AI1403" s="1" t="s">
        <v>3159</v>
      </c>
      <c r="AJ1403" s="1" t="s">
        <v>3559</v>
      </c>
    </row>
    <row r="1404" spans="1:36" x14ac:dyDescent="0.25">
      <c r="A1404" s="2" t="s">
        <v>1398</v>
      </c>
      <c r="B1404" s="3" t="s">
        <v>6195</v>
      </c>
      <c r="C1404" s="3">
        <v>4.2699999999999996</v>
      </c>
      <c r="D1404" s="3">
        <v>5.35</v>
      </c>
      <c r="E1404" s="3">
        <v>1.03</v>
      </c>
      <c r="F1404" s="1">
        <f>IF(INDEX(董監!D:D,H1404)=0,INDEX(董監!C:C,H1404),INDEX(董監!D:D,H1404))</f>
        <v>39.659999999999997</v>
      </c>
      <c r="G1404" s="1">
        <f t="shared" si="84"/>
        <v>49.690000000000005</v>
      </c>
      <c r="H1404" s="1">
        <f>MATCH(持股比率!A1404,董監!A:A,0)</f>
        <v>1404</v>
      </c>
      <c r="I1404" s="3">
        <v>385767.76</v>
      </c>
      <c r="J1404" s="3">
        <v>137</v>
      </c>
      <c r="K1404" s="28">
        <f t="shared" si="85"/>
        <v>19169</v>
      </c>
      <c r="L1404" s="27">
        <f t="shared" si="86"/>
        <v>0.7</v>
      </c>
      <c r="M1404" s="3">
        <v>81.14</v>
      </c>
      <c r="N1404" s="29">
        <f t="shared" si="87"/>
        <v>0.11116180000000001</v>
      </c>
      <c r="O1404" s="3">
        <v>3.88</v>
      </c>
      <c r="P1404" s="3" t="str">
        <f ca="1">IF(COUNTIF(股期對照!A:A,持股比率!B1404)=2,B1404&amp;"-m",IF(COUNTIF(股期對照!A:A,持股比率!B1404)=1,B1404&amp;"-F",B1404))</f>
        <v>廣錠</v>
      </c>
      <c r="Q1404" s="3" t="s">
        <v>6832</v>
      </c>
      <c r="T1404" s="1" t="s">
        <v>1398</v>
      </c>
      <c r="U1404" s="1" t="s">
        <v>3160</v>
      </c>
      <c r="V1404" s="1">
        <v>4.2699999999999996</v>
      </c>
      <c r="W1404" s="1">
        <v>5.35</v>
      </c>
      <c r="X1404" s="1">
        <v>1.03</v>
      </c>
      <c r="Y1404" s="1">
        <v>39.659999999999997</v>
      </c>
      <c r="Z1404" s="1">
        <v>49.690000000000005</v>
      </c>
      <c r="AA1404" s="1">
        <v>1404</v>
      </c>
      <c r="AB1404" s="1">
        <v>385767.76</v>
      </c>
      <c r="AC1404" s="1">
        <v>137</v>
      </c>
      <c r="AD1404" s="1">
        <v>19169</v>
      </c>
      <c r="AE1404" s="1">
        <v>0.7</v>
      </c>
      <c r="AF1404" s="1">
        <v>81.14</v>
      </c>
      <c r="AG1404" s="1">
        <v>0.11116180000000001</v>
      </c>
      <c r="AH1404" s="1">
        <v>3.88</v>
      </c>
      <c r="AI1404" s="1" t="s">
        <v>3160</v>
      </c>
      <c r="AJ1404" s="1" t="s">
        <v>3563</v>
      </c>
    </row>
    <row r="1405" spans="1:36" x14ac:dyDescent="0.25">
      <c r="A1405" s="2" t="s">
        <v>1399</v>
      </c>
      <c r="B1405" s="3" t="s">
        <v>6196</v>
      </c>
      <c r="C1405" s="3">
        <v>33.32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54.910000000000004</v>
      </c>
      <c r="H1405" s="1">
        <f>MATCH(持股比率!A1405,董監!A:A,0)</f>
        <v>1405</v>
      </c>
      <c r="I1405" s="3">
        <v>693000</v>
      </c>
      <c r="J1405" s="3">
        <v>-5</v>
      </c>
      <c r="K1405" s="28">
        <f t="shared" si="85"/>
        <v>38053</v>
      </c>
      <c r="L1405" s="27">
        <f t="shared" si="86"/>
        <v>0</v>
      </c>
      <c r="M1405" s="3">
        <v>32.299999999999997</v>
      </c>
      <c r="N1405" s="29">
        <f t="shared" si="87"/>
        <v>-1.6149999999999999E-3</v>
      </c>
      <c r="O1405" s="3">
        <v>-9.42</v>
      </c>
      <c r="P1405" s="3" t="str">
        <f ca="1">IF(COUNTIF(股期對照!A:A,持股比率!B1405)=2,B1405&amp;"-m",IF(COUNTIF(股期對照!A:A,持股比率!B1405)=1,B1405&amp;"-F",B1405))</f>
        <v>光聖</v>
      </c>
      <c r="Q1405" s="3" t="s">
        <v>4753</v>
      </c>
      <c r="T1405" s="1" t="s">
        <v>1399</v>
      </c>
      <c r="U1405" s="1" t="s">
        <v>3161</v>
      </c>
      <c r="V1405" s="1">
        <v>33.32</v>
      </c>
      <c r="W1405" s="1">
        <v>0</v>
      </c>
      <c r="X1405" s="1">
        <v>0.01</v>
      </c>
      <c r="Y1405" s="1">
        <v>11.76</v>
      </c>
      <c r="Z1405" s="1">
        <v>54.910000000000004</v>
      </c>
      <c r="AA1405" s="1">
        <v>1405</v>
      </c>
      <c r="AB1405" s="1">
        <v>693000</v>
      </c>
      <c r="AC1405" s="1">
        <v>-5</v>
      </c>
      <c r="AD1405" s="1">
        <v>38053</v>
      </c>
      <c r="AE1405" s="1">
        <v>0</v>
      </c>
      <c r="AF1405" s="1">
        <v>32.299999999999997</v>
      </c>
      <c r="AG1405" s="1">
        <v>-1.6149999999999999E-3</v>
      </c>
      <c r="AH1405" s="1">
        <v>-9.42</v>
      </c>
      <c r="AI1405" s="1" t="s">
        <v>3161</v>
      </c>
      <c r="AJ1405" s="1" t="s">
        <v>3546</v>
      </c>
    </row>
    <row r="1406" spans="1:36" x14ac:dyDescent="0.25">
      <c r="A1406" s="2" t="s">
        <v>1400</v>
      </c>
      <c r="B1406" s="3" t="s">
        <v>4922</v>
      </c>
      <c r="C1406" s="3">
        <v>12.35</v>
      </c>
      <c r="D1406" s="3">
        <v>0</v>
      </c>
      <c r="E1406" s="3">
        <v>0</v>
      </c>
      <c r="F1406" s="1">
        <f>IF(INDEX(董監!D:D,H1406)=0,INDEX(董監!C:C,H1406),INDEX(董監!D:D,H1406))</f>
        <v>3.24</v>
      </c>
      <c r="G1406" s="1">
        <f t="shared" si="84"/>
        <v>84.41</v>
      </c>
      <c r="H1406" s="1">
        <f>MATCH(持股比率!A1406,董監!A:A,0)</f>
        <v>1406</v>
      </c>
      <c r="I1406" s="3">
        <v>4457967.3</v>
      </c>
      <c r="J1406" s="3">
        <v>4190</v>
      </c>
      <c r="K1406" s="28">
        <f t="shared" si="85"/>
        <v>376297</v>
      </c>
      <c r="L1406" s="27">
        <f t="shared" si="86"/>
        <v>1.1000000000000001</v>
      </c>
      <c r="M1406" s="3">
        <v>31.56</v>
      </c>
      <c r="N1406" s="29">
        <f t="shared" si="87"/>
        <v>1.3223639999999999</v>
      </c>
      <c r="O1406" s="3">
        <v>-5.31</v>
      </c>
      <c r="P1406" s="3" t="str">
        <f ca="1">IF(COUNTIF(股期對照!A:A,持股比率!B1406)=2,B1406&amp;"-m",IF(COUNTIF(股期對照!A:A,持股比率!B1406)=1,B1406&amp;"-F",B1406))</f>
        <v>元晶</v>
      </c>
      <c r="Q1406" s="3" t="s">
        <v>6833</v>
      </c>
      <c r="T1406" s="1" t="s">
        <v>1400</v>
      </c>
      <c r="U1406" s="1" t="s">
        <v>3162</v>
      </c>
      <c r="V1406" s="1">
        <v>12.35</v>
      </c>
      <c r="W1406" s="1">
        <v>0</v>
      </c>
      <c r="X1406" s="1">
        <v>0</v>
      </c>
      <c r="Y1406" s="1">
        <v>3.24</v>
      </c>
      <c r="Z1406" s="1">
        <v>84.41</v>
      </c>
      <c r="AA1406" s="1">
        <v>1406</v>
      </c>
      <c r="AB1406" s="1">
        <v>4457967.3</v>
      </c>
      <c r="AC1406" s="1">
        <v>4190</v>
      </c>
      <c r="AD1406" s="1">
        <v>376297</v>
      </c>
      <c r="AE1406" s="1">
        <v>1.1000000000000001</v>
      </c>
      <c r="AF1406" s="1">
        <v>31.56</v>
      </c>
      <c r="AG1406" s="1">
        <v>1.3223639999999999</v>
      </c>
      <c r="AH1406" s="1">
        <v>-5.31</v>
      </c>
      <c r="AI1406" s="1" t="s">
        <v>3162</v>
      </c>
      <c r="AJ1406" s="1" t="s">
        <v>3564</v>
      </c>
    </row>
    <row r="1407" spans="1:36" x14ac:dyDescent="0.25">
      <c r="A1407" s="2" t="s">
        <v>1401</v>
      </c>
      <c r="B1407" s="3" t="s">
        <v>6197</v>
      </c>
      <c r="C1407" s="3">
        <v>14.33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69.349999999999994</v>
      </c>
      <c r="H1407" s="1">
        <f>MATCH(持股比率!A1407,董監!A:A,0)</f>
        <v>1407</v>
      </c>
      <c r="I1407" s="3">
        <v>2634478.41</v>
      </c>
      <c r="J1407" s="3">
        <v>-40</v>
      </c>
      <c r="K1407" s="28">
        <f t="shared" si="85"/>
        <v>182701</v>
      </c>
      <c r="L1407" s="27">
        <f t="shared" si="86"/>
        <v>0</v>
      </c>
      <c r="M1407" s="3">
        <v>82.22</v>
      </c>
      <c r="N1407" s="29">
        <f t="shared" si="87"/>
        <v>-3.2888000000000001E-2</v>
      </c>
      <c r="O1407" s="3">
        <v>10.99</v>
      </c>
      <c r="P1407" s="3" t="str">
        <f ca="1">IF(COUNTIF(股期對照!A:A,持股比率!B1407)=2,B1407&amp;"-m",IF(COUNTIF(股期對照!A:A,持股比率!B1407)=1,B1407&amp;"-F",B1407))</f>
        <v>藥華藥</v>
      </c>
      <c r="Q1407" s="3" t="s">
        <v>6834</v>
      </c>
      <c r="T1407" s="1" t="s">
        <v>1401</v>
      </c>
      <c r="U1407" s="1" t="s">
        <v>3163</v>
      </c>
      <c r="V1407" s="1">
        <v>14.33</v>
      </c>
      <c r="W1407" s="1">
        <v>0.24</v>
      </c>
      <c r="X1407" s="1">
        <v>0</v>
      </c>
      <c r="Y1407" s="1">
        <v>16.079999999999998</v>
      </c>
      <c r="Z1407" s="1">
        <v>69.349999999999994</v>
      </c>
      <c r="AA1407" s="1">
        <v>1407</v>
      </c>
      <c r="AB1407" s="1">
        <v>2634478.41</v>
      </c>
      <c r="AC1407" s="1">
        <v>-40</v>
      </c>
      <c r="AD1407" s="1">
        <v>182701</v>
      </c>
      <c r="AE1407" s="1">
        <v>0</v>
      </c>
      <c r="AF1407" s="1">
        <v>82.22</v>
      </c>
      <c r="AG1407" s="1">
        <v>-3.2888000000000001E-2</v>
      </c>
      <c r="AH1407" s="1">
        <v>10.99</v>
      </c>
      <c r="AI1407" s="1" t="s">
        <v>3163</v>
      </c>
      <c r="AJ1407" s="1" t="s">
        <v>3527</v>
      </c>
    </row>
    <row r="1408" spans="1:36" x14ac:dyDescent="0.25">
      <c r="A1408" s="2" t="s">
        <v>1402</v>
      </c>
      <c r="B1408" s="3" t="s">
        <v>6198</v>
      </c>
      <c r="C1408" s="3">
        <v>4.3899999999999997</v>
      </c>
      <c r="D1408" s="3">
        <v>0</v>
      </c>
      <c r="E1408" s="3">
        <v>0.49</v>
      </c>
      <c r="F1408" s="1">
        <f>IF(INDEX(董監!D:D,H1408)=0,INDEX(董監!C:C,H1408),INDEX(董監!D:D,H1408))</f>
        <v>21.65</v>
      </c>
      <c r="G1408" s="1">
        <f t="shared" si="84"/>
        <v>73.47</v>
      </c>
      <c r="H1408" s="1">
        <f>MATCH(持股比率!A1408,董監!A:A,0)</f>
        <v>1408</v>
      </c>
      <c r="I1408" s="3">
        <v>845247.51</v>
      </c>
      <c r="J1408" s="3">
        <v>-823</v>
      </c>
      <c r="K1408" s="28">
        <f t="shared" si="85"/>
        <v>62100</v>
      </c>
      <c r="L1408" s="27">
        <f t="shared" si="86"/>
        <v>-1.3</v>
      </c>
      <c r="M1408" s="3">
        <v>58.18</v>
      </c>
      <c r="N1408" s="29">
        <f t="shared" si="87"/>
        <v>-0.47882140000000001</v>
      </c>
      <c r="O1408" s="3">
        <v>-1.61</v>
      </c>
      <c r="P1408" s="3" t="str">
        <f ca="1">IF(COUNTIF(股期對照!A:A,持股比率!B1408)=2,B1408&amp;"-m",IF(COUNTIF(股期對照!A:A,持股比率!B1408)=1,B1408&amp;"-F",B1408))</f>
        <v>鈺邦</v>
      </c>
      <c r="Q1408" s="3" t="s">
        <v>4764</v>
      </c>
      <c r="T1408" s="1" t="s">
        <v>1402</v>
      </c>
      <c r="U1408" s="1" t="s">
        <v>3164</v>
      </c>
      <c r="V1408" s="1">
        <v>4.3899999999999997</v>
      </c>
      <c r="W1408" s="1">
        <v>0</v>
      </c>
      <c r="X1408" s="1">
        <v>0.49</v>
      </c>
      <c r="Y1408" s="1">
        <v>21.65</v>
      </c>
      <c r="Z1408" s="1">
        <v>73.47</v>
      </c>
      <c r="AA1408" s="1">
        <v>1408</v>
      </c>
      <c r="AB1408" s="1">
        <v>845247.51</v>
      </c>
      <c r="AC1408" s="1">
        <v>-823</v>
      </c>
      <c r="AD1408" s="1">
        <v>62100</v>
      </c>
      <c r="AE1408" s="1">
        <v>-1.3</v>
      </c>
      <c r="AF1408" s="1">
        <v>58.18</v>
      </c>
      <c r="AG1408" s="1">
        <v>-0.47882140000000001</v>
      </c>
      <c r="AH1408" s="1">
        <v>-1.61</v>
      </c>
      <c r="AI1408" s="1" t="s">
        <v>3164</v>
      </c>
      <c r="AJ1408" s="1" t="s">
        <v>3548</v>
      </c>
    </row>
    <row r="1409" spans="1:36" x14ac:dyDescent="0.25">
      <c r="A1409" s="2" t="s">
        <v>1403</v>
      </c>
      <c r="B1409" s="3" t="s">
        <v>6199</v>
      </c>
      <c r="C1409" s="3">
        <v>61.62</v>
      </c>
      <c r="D1409" s="3">
        <v>0.06</v>
      </c>
      <c r="E1409" s="3">
        <v>1.6</v>
      </c>
      <c r="F1409" s="1">
        <f>IF(INDEX(董監!D:D,H1409)=0,INDEX(董監!C:C,H1409),INDEX(董監!D:D,H1409))</f>
        <v>59.5</v>
      </c>
      <c r="G1409" s="1">
        <f t="shared" si="84"/>
        <v>-22.78</v>
      </c>
      <c r="H1409" s="1">
        <f>MATCH(持股比率!A1409,董監!A:A,0)</f>
        <v>1409</v>
      </c>
      <c r="I1409" s="3">
        <v>1072558</v>
      </c>
      <c r="J1409" s="3">
        <v>675</v>
      </c>
      <c r="K1409" s="28">
        <f t="shared" si="85"/>
        <v>-24433</v>
      </c>
      <c r="L1409" s="27">
        <f t="shared" si="86"/>
        <v>-2.8</v>
      </c>
      <c r="M1409" s="3">
        <v>103.89</v>
      </c>
      <c r="N1409" s="29">
        <f t="shared" si="87"/>
        <v>0.70125749999999998</v>
      </c>
      <c r="O1409" s="3">
        <v>14.15</v>
      </c>
      <c r="P1409" s="3" t="str">
        <f ca="1">IF(COUNTIF(股期對照!A:A,持股比率!B1409)=2,B1409&amp;"-m",IF(COUNTIF(股期對照!A:A,持股比率!B1409)=1,B1409&amp;"-F",B1409))</f>
        <v>訊芯-KY</v>
      </c>
      <c r="Q1409" s="3" t="s">
        <v>6835</v>
      </c>
      <c r="T1409" s="1" t="s">
        <v>1403</v>
      </c>
      <c r="U1409" s="1" t="s">
        <v>3165</v>
      </c>
      <c r="V1409" s="1">
        <v>61.62</v>
      </c>
      <c r="W1409" s="1">
        <v>0.06</v>
      </c>
      <c r="X1409" s="1">
        <v>1.6</v>
      </c>
      <c r="Y1409" s="1">
        <v>59.5</v>
      </c>
      <c r="Z1409" s="1">
        <v>-22.78</v>
      </c>
      <c r="AA1409" s="1">
        <v>1409</v>
      </c>
      <c r="AB1409" s="1">
        <v>1072558</v>
      </c>
      <c r="AC1409" s="1">
        <v>675</v>
      </c>
      <c r="AD1409" s="1">
        <v>-24433</v>
      </c>
      <c r="AE1409" s="1">
        <v>-2.8</v>
      </c>
      <c r="AF1409" s="1">
        <v>103.89</v>
      </c>
      <c r="AG1409" s="1">
        <v>0.70125749999999998</v>
      </c>
      <c r="AH1409" s="1">
        <v>14.15</v>
      </c>
      <c r="AI1409" s="1" t="s">
        <v>3165</v>
      </c>
      <c r="AJ1409" s="1" t="s">
        <v>3549</v>
      </c>
    </row>
    <row r="1410" spans="1:36" x14ac:dyDescent="0.25">
      <c r="A1410" s="2" t="s">
        <v>1404</v>
      </c>
      <c r="B1410" s="3" t="s">
        <v>6200</v>
      </c>
      <c r="C1410" s="3">
        <v>54.67</v>
      </c>
      <c r="D1410" s="3">
        <v>0.17</v>
      </c>
      <c r="E1410" s="3">
        <v>0.42</v>
      </c>
      <c r="F1410" s="1">
        <f>IF(INDEX(董監!D:D,H1410)=0,INDEX(董監!C:C,H1410),INDEX(董監!D:D,H1410))</f>
        <v>23.63</v>
      </c>
      <c r="G1410" s="1">
        <f t="shared" si="84"/>
        <v>21.11</v>
      </c>
      <c r="H1410" s="1">
        <f>MATCH(持股比率!A1410,董監!A:A,0)</f>
        <v>1410</v>
      </c>
      <c r="I1410" s="3">
        <v>3379398</v>
      </c>
      <c r="J1410" s="3">
        <v>328</v>
      </c>
      <c r="K1410" s="28">
        <f t="shared" si="85"/>
        <v>71339</v>
      </c>
      <c r="L1410" s="27">
        <f t="shared" si="86"/>
        <v>0.5</v>
      </c>
      <c r="M1410" s="3">
        <v>92</v>
      </c>
      <c r="N1410" s="29">
        <f t="shared" si="87"/>
        <v>0.30175999999999997</v>
      </c>
      <c r="O1410" s="3">
        <v>-0.91</v>
      </c>
      <c r="P1410" s="3" t="str">
        <f ca="1">IF(COUNTIF(股期對照!A:A,持股比率!B1410)=2,B1410&amp;"-m",IF(COUNTIF(股期對照!A:A,持股比率!B1410)=1,B1410&amp;"-F",B1410))</f>
        <v>GIS-KY</v>
      </c>
      <c r="Q1410" s="3" t="s">
        <v>6836</v>
      </c>
      <c r="T1410" s="1" t="s">
        <v>1404</v>
      </c>
      <c r="U1410" s="1" t="s">
        <v>3166</v>
      </c>
      <c r="V1410" s="1">
        <v>54.67</v>
      </c>
      <c r="W1410" s="1">
        <v>0.17</v>
      </c>
      <c r="X1410" s="1">
        <v>0.42</v>
      </c>
      <c r="Y1410" s="1">
        <v>23.63</v>
      </c>
      <c r="Z1410" s="1">
        <v>21.11</v>
      </c>
      <c r="AA1410" s="1">
        <v>1410</v>
      </c>
      <c r="AB1410" s="1">
        <v>3379398</v>
      </c>
      <c r="AC1410" s="1">
        <v>328</v>
      </c>
      <c r="AD1410" s="1">
        <v>71339</v>
      </c>
      <c r="AE1410" s="1">
        <v>0.5</v>
      </c>
      <c r="AF1410" s="1">
        <v>92</v>
      </c>
      <c r="AG1410" s="1">
        <v>0.30175999999999997</v>
      </c>
      <c r="AH1410" s="1">
        <v>-0.91</v>
      </c>
      <c r="AI1410" s="1" t="s">
        <v>3166</v>
      </c>
      <c r="AJ1410" s="1" t="s">
        <v>3578</v>
      </c>
    </row>
    <row r="1411" spans="1:36" x14ac:dyDescent="0.25">
      <c r="A1411" s="2" t="s">
        <v>1405</v>
      </c>
      <c r="B1411" s="3" t="s">
        <v>6201</v>
      </c>
      <c r="C1411" s="3">
        <v>3.93</v>
      </c>
      <c r="D1411" s="3">
        <v>0</v>
      </c>
      <c r="E1411" s="3">
        <v>0.24</v>
      </c>
      <c r="F1411" s="1">
        <f>IF(INDEX(董監!D:D,H1411)=0,INDEX(董監!C:C,H1411),INDEX(董監!D:D,H1411))</f>
        <v>13.03</v>
      </c>
      <c r="G1411" s="1">
        <f t="shared" si="84"/>
        <v>82.8</v>
      </c>
      <c r="H1411" s="1">
        <f>MATCH(持股比率!A1411,董監!A:A,0)</f>
        <v>1411</v>
      </c>
      <c r="I1411" s="3">
        <v>298547.92</v>
      </c>
      <c r="J1411" s="3">
        <v>250</v>
      </c>
      <c r="K1411" s="28">
        <f t="shared" si="85"/>
        <v>24720</v>
      </c>
      <c r="L1411" s="27">
        <f t="shared" si="86"/>
        <v>1</v>
      </c>
      <c r="M1411" s="3">
        <v>151.38</v>
      </c>
      <c r="N1411" s="29">
        <f t="shared" si="87"/>
        <v>0.37845000000000001</v>
      </c>
      <c r="O1411" s="3">
        <v>7.09</v>
      </c>
      <c r="P1411" s="3" t="str">
        <f ca="1">IF(COUNTIF(股期對照!A:A,持股比率!B1411)=2,B1411&amp;"-m",IF(COUNTIF(股期對照!A:A,持股比率!B1411)=1,B1411&amp;"-F",B1411))</f>
        <v>紘康</v>
      </c>
      <c r="Q1411" s="3" t="s">
        <v>4763</v>
      </c>
      <c r="T1411" s="1" t="s">
        <v>1405</v>
      </c>
      <c r="U1411" s="1" t="s">
        <v>3167</v>
      </c>
      <c r="V1411" s="1">
        <v>3.93</v>
      </c>
      <c r="W1411" s="1">
        <v>0</v>
      </c>
      <c r="X1411" s="1">
        <v>0.24</v>
      </c>
      <c r="Y1411" s="1">
        <v>13.03</v>
      </c>
      <c r="Z1411" s="1">
        <v>82.8</v>
      </c>
      <c r="AA1411" s="1">
        <v>1411</v>
      </c>
      <c r="AB1411" s="1">
        <v>298547.92</v>
      </c>
      <c r="AC1411" s="1">
        <v>250</v>
      </c>
      <c r="AD1411" s="1">
        <v>24720</v>
      </c>
      <c r="AE1411" s="1">
        <v>1</v>
      </c>
      <c r="AF1411" s="1">
        <v>151.38</v>
      </c>
      <c r="AG1411" s="1">
        <v>0.37845000000000001</v>
      </c>
      <c r="AH1411" s="1">
        <v>7.09</v>
      </c>
      <c r="AI1411" s="1" t="s">
        <v>3167</v>
      </c>
      <c r="AJ1411" s="1" t="s">
        <v>3560</v>
      </c>
    </row>
    <row r="1412" spans="1:36" x14ac:dyDescent="0.25">
      <c r="A1412" s="2" t="s">
        <v>1406</v>
      </c>
      <c r="B1412" s="3" t="s">
        <v>6202</v>
      </c>
      <c r="C1412" s="3">
        <v>0.8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50.78</v>
      </c>
      <c r="H1412" s="1">
        <f>MATCH(持股比率!A1412,董監!A:A,0)</f>
        <v>1412</v>
      </c>
      <c r="I1412" s="3">
        <v>1006956</v>
      </c>
      <c r="J1412" s="3">
        <v>1</v>
      </c>
      <c r="K1412" s="28">
        <f t="shared" si="85"/>
        <v>51133</v>
      </c>
      <c r="L1412" s="27">
        <f t="shared" si="86"/>
        <v>0</v>
      </c>
      <c r="M1412" s="3">
        <v>20.170000000000002</v>
      </c>
      <c r="N1412" s="29">
        <f t="shared" si="87"/>
        <v>2.0170000000000002E-4</v>
      </c>
      <c r="O1412" s="3">
        <v>-1.44</v>
      </c>
      <c r="P1412" s="3" t="str">
        <f ca="1">IF(COUNTIF(股期對照!A:A,持股比率!B1412)=2,B1412&amp;"-m",IF(COUNTIF(股期對照!A:A,持股比率!B1412)=1,B1412&amp;"-F",B1412))</f>
        <v>益得</v>
      </c>
      <c r="Q1412" s="3" t="s">
        <v>6834</v>
      </c>
      <c r="T1412" s="1" t="s">
        <v>1406</v>
      </c>
      <c r="U1412" s="1" t="s">
        <v>3168</v>
      </c>
      <c r="V1412" s="1">
        <v>0.8</v>
      </c>
      <c r="W1412" s="1">
        <v>0</v>
      </c>
      <c r="X1412" s="1">
        <v>0</v>
      </c>
      <c r="Y1412" s="1">
        <v>48.42</v>
      </c>
      <c r="Z1412" s="1">
        <v>50.78</v>
      </c>
      <c r="AA1412" s="1">
        <v>1412</v>
      </c>
      <c r="AB1412" s="1">
        <v>1006956</v>
      </c>
      <c r="AC1412" s="1">
        <v>1</v>
      </c>
      <c r="AD1412" s="1">
        <v>51133</v>
      </c>
      <c r="AE1412" s="1">
        <v>0</v>
      </c>
      <c r="AF1412" s="1">
        <v>20.170000000000002</v>
      </c>
      <c r="AG1412" s="1">
        <v>2.0170000000000002E-4</v>
      </c>
      <c r="AH1412" s="1">
        <v>-1.44</v>
      </c>
      <c r="AI1412" s="1" t="s">
        <v>3168</v>
      </c>
      <c r="AJ1412" s="1" t="s">
        <v>3527</v>
      </c>
    </row>
    <row r="1413" spans="1:36" x14ac:dyDescent="0.25">
      <c r="A1413" s="2" t="s">
        <v>1407</v>
      </c>
      <c r="B1413" s="3" t="s">
        <v>4923</v>
      </c>
      <c r="C1413" s="3">
        <v>20.48</v>
      </c>
      <c r="D1413" s="3">
        <v>0.5</v>
      </c>
      <c r="E1413" s="3">
        <v>2.3199999999999998</v>
      </c>
      <c r="F1413" s="1">
        <f>IF(INDEX(董監!D:D,H1413)=0,INDEX(董監!C:C,H1413),INDEX(董監!D:D,H1413))</f>
        <v>9.11</v>
      </c>
      <c r="G1413" s="1">
        <f t="shared" si="84"/>
        <v>67.59</v>
      </c>
      <c r="H1413" s="1">
        <f>MATCH(持股比率!A1413,董監!A:A,0)</f>
        <v>1413</v>
      </c>
      <c r="I1413" s="3">
        <v>713757.54</v>
      </c>
      <c r="J1413" s="3">
        <v>1284</v>
      </c>
      <c r="K1413" s="28">
        <f t="shared" si="85"/>
        <v>48243</v>
      </c>
      <c r="L1413" s="27">
        <f t="shared" si="86"/>
        <v>2.7</v>
      </c>
      <c r="M1413" s="3">
        <v>162.04</v>
      </c>
      <c r="N1413" s="29">
        <f t="shared" si="87"/>
        <v>2.0805935999999998</v>
      </c>
      <c r="O1413" s="3">
        <v>-0.9</v>
      </c>
      <c r="P1413" s="3" t="str">
        <f ca="1">IF(COUNTIF(股期對照!A:A,持股比率!B1413)=2,B1413&amp;"-m",IF(COUNTIF(股期對照!A:A,持股比率!B1413)=1,B1413&amp;"-F",B1413))</f>
        <v>神盾-F</v>
      </c>
      <c r="Q1413" s="3" t="s">
        <v>6761</v>
      </c>
      <c r="T1413" s="1" t="s">
        <v>1407</v>
      </c>
      <c r="U1413" s="1" t="s">
        <v>3169</v>
      </c>
      <c r="V1413" s="1">
        <v>20.48</v>
      </c>
      <c r="W1413" s="1">
        <v>0.5</v>
      </c>
      <c r="X1413" s="1">
        <v>2.3199999999999998</v>
      </c>
      <c r="Y1413" s="1">
        <v>9.11</v>
      </c>
      <c r="Z1413" s="1">
        <v>67.59</v>
      </c>
      <c r="AA1413" s="1">
        <v>1413</v>
      </c>
      <c r="AB1413" s="1">
        <v>713757.54</v>
      </c>
      <c r="AC1413" s="1">
        <v>1284</v>
      </c>
      <c r="AD1413" s="1">
        <v>48243</v>
      </c>
      <c r="AE1413" s="1">
        <v>2.7</v>
      </c>
      <c r="AF1413" s="1">
        <v>162.04</v>
      </c>
      <c r="AG1413" s="1">
        <v>2.0805935999999998</v>
      </c>
      <c r="AH1413" s="1">
        <v>-0.9</v>
      </c>
      <c r="AI1413" s="1" t="s">
        <v>4480</v>
      </c>
      <c r="AJ1413" s="1" t="s">
        <v>3560</v>
      </c>
    </row>
    <row r="1414" spans="1:36" x14ac:dyDescent="0.25">
      <c r="A1414" s="2" t="s">
        <v>1408</v>
      </c>
      <c r="B1414" s="3" t="s">
        <v>6203</v>
      </c>
      <c r="C1414" s="3">
        <v>0.56999999999999995</v>
      </c>
      <c r="D1414" s="3">
        <v>0</v>
      </c>
      <c r="E1414" s="3">
        <v>0</v>
      </c>
      <c r="F1414" s="1">
        <f>IF(INDEX(董監!D:D,H1414)=0,INDEX(董監!C:C,H1414),INDEX(董監!D:D,H1414))</f>
        <v>13.86</v>
      </c>
      <c r="G1414" s="1">
        <f t="shared" si="84"/>
        <v>85.57</v>
      </c>
      <c r="H1414" s="1">
        <f>MATCH(持股比率!A1414,董監!A:A,0)</f>
        <v>1414</v>
      </c>
      <c r="I1414" s="3">
        <v>1246986</v>
      </c>
      <c r="J1414" s="3">
        <v>-99</v>
      </c>
      <c r="K1414" s="28">
        <f t="shared" si="85"/>
        <v>106705</v>
      </c>
      <c r="L1414" s="27">
        <f t="shared" si="86"/>
        <v>-0.1</v>
      </c>
      <c r="M1414" s="3">
        <v>109.15</v>
      </c>
      <c r="N1414" s="29">
        <f t="shared" si="87"/>
        <v>-0.1080585</v>
      </c>
      <c r="O1414" s="3">
        <v>-3.11</v>
      </c>
      <c r="P1414" s="3" t="str">
        <f ca="1">IF(COUNTIF(股期對照!A:A,持股比率!B1414)=2,B1414&amp;"-m",IF(COUNTIF(股期對照!A:A,持股比率!B1414)=1,B1414&amp;"-F",B1414))</f>
        <v>台數科</v>
      </c>
      <c r="Q1414" s="3" t="s">
        <v>6837</v>
      </c>
      <c r="T1414" s="1" t="s">
        <v>1408</v>
      </c>
      <c r="U1414" s="1" t="s">
        <v>3170</v>
      </c>
      <c r="V1414" s="1">
        <v>0.56999999999999995</v>
      </c>
      <c r="W1414" s="1">
        <v>0</v>
      </c>
      <c r="X1414" s="1">
        <v>0</v>
      </c>
      <c r="Y1414" s="1">
        <v>13.86</v>
      </c>
      <c r="Z1414" s="1">
        <v>85.57</v>
      </c>
      <c r="AA1414" s="1">
        <v>1414</v>
      </c>
      <c r="AB1414" s="1">
        <v>1246986</v>
      </c>
      <c r="AC1414" s="1">
        <v>-99</v>
      </c>
      <c r="AD1414" s="1">
        <v>106705</v>
      </c>
      <c r="AE1414" s="1">
        <v>-0.1</v>
      </c>
      <c r="AF1414" s="1">
        <v>109.15</v>
      </c>
      <c r="AG1414" s="1">
        <v>-0.1080585</v>
      </c>
      <c r="AH1414" s="1">
        <v>-3.11</v>
      </c>
      <c r="AI1414" s="1" t="s">
        <v>3170</v>
      </c>
      <c r="AJ1414" s="1" t="s">
        <v>3516</v>
      </c>
    </row>
    <row r="1415" spans="1:36" x14ac:dyDescent="0.25">
      <c r="A1415" s="2" t="s">
        <v>1409</v>
      </c>
      <c r="B1415" s="3" t="s">
        <v>6204</v>
      </c>
      <c r="C1415" s="3">
        <v>0.19</v>
      </c>
      <c r="D1415" s="3">
        <v>0</v>
      </c>
      <c r="E1415" s="3">
        <v>0</v>
      </c>
      <c r="F1415" s="1">
        <f>IF(INDEX(董監!D:D,H1415)=0,INDEX(董監!C:C,H1415),INDEX(董監!D:D,H1415))</f>
        <v>14.3</v>
      </c>
      <c r="G1415" s="1">
        <f t="shared" ref="G1415:G1478" si="88">100-SUM(C1415:F1415)</f>
        <v>85.51</v>
      </c>
      <c r="H1415" s="1">
        <f>MATCH(持股比率!A1415,董監!A:A,0)</f>
        <v>1415</v>
      </c>
      <c r="I1415" s="3">
        <v>329743.01</v>
      </c>
      <c r="J1415" s="3">
        <v>3</v>
      </c>
      <c r="K1415" s="28">
        <f t="shared" ref="K1415:K1478" si="89">ROUND((I1415/10)*(G1415/100),0)</f>
        <v>28196</v>
      </c>
      <c r="L1415" s="27">
        <f t="shared" ref="L1415:L1478" si="90">ROUND(J1415/K1415*100,1)</f>
        <v>0</v>
      </c>
      <c r="M1415" s="3">
        <v>15.84</v>
      </c>
      <c r="N1415" s="29">
        <f t="shared" ref="N1415:N1478" si="91">M1415*J1415/100000</f>
        <v>4.7519999999999995E-4</v>
      </c>
      <c r="O1415" s="3">
        <v>-46.5</v>
      </c>
      <c r="P1415" s="3" t="str">
        <f ca="1">IF(COUNTIF(股期對照!A:A,持股比率!B1415)=2,B1415&amp;"-m",IF(COUNTIF(股期對照!A:A,持股比率!B1415)=1,B1415&amp;"-F",B1415))</f>
        <v>威潤</v>
      </c>
      <c r="Q1415" s="3" t="s">
        <v>6838</v>
      </c>
      <c r="T1415" s="1" t="s">
        <v>1409</v>
      </c>
      <c r="U1415" s="1" t="s">
        <v>3171</v>
      </c>
      <c r="V1415" s="1">
        <v>0.19</v>
      </c>
      <c r="W1415" s="1">
        <v>0</v>
      </c>
      <c r="X1415" s="1">
        <v>0</v>
      </c>
      <c r="Y1415" s="1">
        <v>14.3</v>
      </c>
      <c r="Z1415" s="1">
        <v>85.51</v>
      </c>
      <c r="AA1415" s="1">
        <v>1415</v>
      </c>
      <c r="AB1415" s="1">
        <v>329743.01</v>
      </c>
      <c r="AC1415" s="1">
        <v>3</v>
      </c>
      <c r="AD1415" s="1">
        <v>28196</v>
      </c>
      <c r="AE1415" s="1">
        <v>0</v>
      </c>
      <c r="AF1415" s="1">
        <v>15.84</v>
      </c>
      <c r="AG1415" s="1">
        <v>4.7519999999999995E-4</v>
      </c>
      <c r="AH1415" s="1">
        <v>-46.5</v>
      </c>
      <c r="AI1415" s="1" t="s">
        <v>3171</v>
      </c>
      <c r="AJ1415" s="1" t="s">
        <v>3546</v>
      </c>
    </row>
    <row r="1416" spans="1:36" x14ac:dyDescent="0.25">
      <c r="A1416" s="2" t="s">
        <v>1410</v>
      </c>
      <c r="B1416" s="3" t="s">
        <v>6205</v>
      </c>
      <c r="C1416" s="3">
        <v>3.95</v>
      </c>
      <c r="D1416" s="3">
        <v>0</v>
      </c>
      <c r="E1416" s="3">
        <v>0.12</v>
      </c>
      <c r="F1416" s="1">
        <f>IF(INDEX(董監!D:D,H1416)=0,INDEX(董監!C:C,H1416),INDEX(董監!D:D,H1416))</f>
        <v>11.91</v>
      </c>
      <c r="G1416" s="1">
        <f t="shared" si="88"/>
        <v>84.02</v>
      </c>
      <c r="H1416" s="1">
        <f>MATCH(持股比率!A1416,董監!A:A,0)</f>
        <v>1416</v>
      </c>
      <c r="I1416" s="3">
        <v>533445.93000000005</v>
      </c>
      <c r="J1416" s="3">
        <v>496</v>
      </c>
      <c r="K1416" s="28">
        <f t="shared" si="89"/>
        <v>44820</v>
      </c>
      <c r="L1416" s="27">
        <f t="shared" si="90"/>
        <v>1.1000000000000001</v>
      </c>
      <c r="M1416" s="3">
        <v>137.27000000000001</v>
      </c>
      <c r="N1416" s="29">
        <f t="shared" si="91"/>
        <v>0.6808592</v>
      </c>
      <c r="O1416" s="3">
        <v>0</v>
      </c>
      <c r="P1416" s="3" t="str">
        <f ca="1">IF(COUNTIF(股期對照!A:A,持股比率!B1416)=2,B1416&amp;"-m",IF(COUNTIF(股期對照!A:A,持股比率!B1416)=1,B1416&amp;"-F",B1416))</f>
        <v>大樹</v>
      </c>
      <c r="Q1416" s="3" t="s">
        <v>6834</v>
      </c>
      <c r="T1416" s="1" t="s">
        <v>1410</v>
      </c>
      <c r="U1416" s="1" t="s">
        <v>3172</v>
      </c>
      <c r="V1416" s="1">
        <v>3.95</v>
      </c>
      <c r="W1416" s="1">
        <v>0</v>
      </c>
      <c r="X1416" s="1">
        <v>0.12</v>
      </c>
      <c r="Y1416" s="1">
        <v>11.91</v>
      </c>
      <c r="Z1416" s="1">
        <v>84.02</v>
      </c>
      <c r="AA1416" s="1">
        <v>1416</v>
      </c>
      <c r="AB1416" s="1">
        <v>533445.93000000005</v>
      </c>
      <c r="AC1416" s="1">
        <v>496</v>
      </c>
      <c r="AD1416" s="1">
        <v>44820</v>
      </c>
      <c r="AE1416" s="1">
        <v>1.1000000000000001</v>
      </c>
      <c r="AF1416" s="1">
        <v>137.27000000000001</v>
      </c>
      <c r="AG1416" s="1">
        <v>0.6808592</v>
      </c>
      <c r="AH1416" s="1">
        <v>0</v>
      </c>
      <c r="AI1416" s="1" t="s">
        <v>3172</v>
      </c>
      <c r="AJ1416" s="1" t="s">
        <v>3527</v>
      </c>
    </row>
    <row r="1417" spans="1:36" x14ac:dyDescent="0.25">
      <c r="A1417" s="2" t="s">
        <v>1411</v>
      </c>
      <c r="B1417" s="3" t="s">
        <v>4554</v>
      </c>
      <c r="C1417" s="3">
        <v>8.4700000000000006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78.66</v>
      </c>
      <c r="H1417" s="1">
        <f>MATCH(持股比率!A1417,董監!A:A,0)</f>
        <v>1417</v>
      </c>
      <c r="I1417" s="3">
        <v>326941</v>
      </c>
      <c r="J1417" s="3">
        <v>-307</v>
      </c>
      <c r="K1417" s="28">
        <f t="shared" si="89"/>
        <v>25717</v>
      </c>
      <c r="L1417" s="27">
        <f t="shared" si="90"/>
        <v>-1.2</v>
      </c>
      <c r="M1417" s="3">
        <v>49.14</v>
      </c>
      <c r="N1417" s="29">
        <f t="shared" si="91"/>
        <v>-0.15085979999999999</v>
      </c>
      <c r="O1417" s="3">
        <v>2.37</v>
      </c>
      <c r="P1417" s="3" t="str">
        <f ca="1">IF(COUNTIF(股期對照!A:A,持股比率!B1417)=2,B1417&amp;"-m",IF(COUNTIF(股期對照!A:A,持股比率!B1417)=1,B1417&amp;"-F",B1417))</f>
        <v>宇智</v>
      </c>
      <c r="Q1417" s="3" t="s">
        <v>6793</v>
      </c>
      <c r="T1417" s="1" t="s">
        <v>1411</v>
      </c>
      <c r="U1417" s="1" t="s">
        <v>3173</v>
      </c>
      <c r="V1417" s="1">
        <v>8.4700000000000006</v>
      </c>
      <c r="W1417" s="1">
        <v>0</v>
      </c>
      <c r="X1417" s="1">
        <v>1.22</v>
      </c>
      <c r="Y1417" s="1">
        <v>11.65</v>
      </c>
      <c r="Z1417" s="1">
        <v>78.66</v>
      </c>
      <c r="AA1417" s="1">
        <v>1417</v>
      </c>
      <c r="AB1417" s="1">
        <v>326941</v>
      </c>
      <c r="AC1417" s="1">
        <v>-307</v>
      </c>
      <c r="AD1417" s="1">
        <v>25717</v>
      </c>
      <c r="AE1417" s="1">
        <v>-1.2</v>
      </c>
      <c r="AF1417" s="1">
        <v>49.14</v>
      </c>
      <c r="AG1417" s="1">
        <v>-0.15085979999999999</v>
      </c>
      <c r="AH1417" s="1">
        <v>2.37</v>
      </c>
      <c r="AI1417" s="1" t="s">
        <v>3173</v>
      </c>
      <c r="AJ1417" s="1" t="s">
        <v>3546</v>
      </c>
    </row>
    <row r="1418" spans="1:36" x14ac:dyDescent="0.25">
      <c r="A1418" s="2" t="s">
        <v>1412</v>
      </c>
      <c r="B1418" s="3" t="s">
        <v>6206</v>
      </c>
      <c r="C1418" s="3">
        <v>9.86</v>
      </c>
      <c r="D1418" s="3">
        <v>0.4</v>
      </c>
      <c r="E1418" s="3">
        <v>0.62</v>
      </c>
      <c r="F1418" s="1">
        <f>IF(INDEX(董監!D:D,H1418)=0,INDEX(董監!C:C,H1418),INDEX(董監!D:D,H1418))</f>
        <v>29.91</v>
      </c>
      <c r="G1418" s="1">
        <f t="shared" si="88"/>
        <v>59.21</v>
      </c>
      <c r="H1418" s="1">
        <f>MATCH(持股比率!A1418,董監!A:A,0)</f>
        <v>1418</v>
      </c>
      <c r="I1418" s="3">
        <v>541154.24</v>
      </c>
      <c r="J1418" s="3">
        <v>1275</v>
      </c>
      <c r="K1418" s="28">
        <f t="shared" si="89"/>
        <v>32042</v>
      </c>
      <c r="L1418" s="27">
        <f t="shared" si="90"/>
        <v>4</v>
      </c>
      <c r="M1418" s="3">
        <v>284.19</v>
      </c>
      <c r="N1418" s="29">
        <f t="shared" si="91"/>
        <v>3.6234225000000002</v>
      </c>
      <c r="O1418" s="3">
        <v>5.05</v>
      </c>
      <c r="P1418" s="3" t="str">
        <f ca="1">IF(COUNTIF(股期對照!A:A,持股比率!B1418)=2,B1418&amp;"-m",IF(COUNTIF(股期對照!A:A,持股比率!B1418)=1,B1418&amp;"-F",B1418))</f>
        <v>保瑞</v>
      </c>
      <c r="Q1418" s="3" t="s">
        <v>6812</v>
      </c>
      <c r="T1418" s="1" t="s">
        <v>1412</v>
      </c>
      <c r="U1418" s="1" t="s">
        <v>3174</v>
      </c>
      <c r="V1418" s="1">
        <v>9.86</v>
      </c>
      <c r="W1418" s="1">
        <v>0.4</v>
      </c>
      <c r="X1418" s="1">
        <v>0.62</v>
      </c>
      <c r="Y1418" s="1">
        <v>29.91</v>
      </c>
      <c r="Z1418" s="1">
        <v>59.21</v>
      </c>
      <c r="AA1418" s="1">
        <v>1418</v>
      </c>
      <c r="AB1418" s="1">
        <v>541154.24</v>
      </c>
      <c r="AC1418" s="1">
        <v>1275</v>
      </c>
      <c r="AD1418" s="1">
        <v>32042</v>
      </c>
      <c r="AE1418" s="1">
        <v>4</v>
      </c>
      <c r="AF1418" s="1">
        <v>284.19</v>
      </c>
      <c r="AG1418" s="1">
        <v>3.6234225000000002</v>
      </c>
      <c r="AH1418" s="1">
        <v>5.05</v>
      </c>
      <c r="AI1418" s="1" t="s">
        <v>3174</v>
      </c>
      <c r="AJ1418" s="1" t="s">
        <v>3527</v>
      </c>
    </row>
    <row r="1419" spans="1:36" x14ac:dyDescent="0.25">
      <c r="A1419" s="2" t="s">
        <v>1413</v>
      </c>
      <c r="B1419" s="3" t="s">
        <v>6207</v>
      </c>
      <c r="C1419" s="3">
        <v>10.130000000000001</v>
      </c>
      <c r="D1419" s="3">
        <v>0</v>
      </c>
      <c r="E1419" s="3">
        <v>0.79</v>
      </c>
      <c r="F1419" s="1">
        <f>IF(INDEX(董監!D:D,H1419)=0,INDEX(董監!C:C,H1419),INDEX(董監!D:D,H1419))</f>
        <v>18.649999999999999</v>
      </c>
      <c r="G1419" s="1">
        <f t="shared" si="88"/>
        <v>70.430000000000007</v>
      </c>
      <c r="H1419" s="1">
        <f>MATCH(持股比率!A1419,董監!A:A,0)</f>
        <v>1419</v>
      </c>
      <c r="I1419" s="3">
        <v>1141820.79</v>
      </c>
      <c r="J1419" s="3">
        <v>5025</v>
      </c>
      <c r="K1419" s="28">
        <f t="shared" si="89"/>
        <v>80418</v>
      </c>
      <c r="L1419" s="27">
        <f t="shared" si="90"/>
        <v>6.2</v>
      </c>
      <c r="M1419" s="3">
        <v>43.07</v>
      </c>
      <c r="N1419" s="29">
        <f t="shared" si="91"/>
        <v>2.1642674999999998</v>
      </c>
      <c r="O1419" s="3">
        <v>-13.46</v>
      </c>
      <c r="P1419" s="3" t="str">
        <f ca="1">IF(COUNTIF(股期對照!A:A,持股比率!B1419)=2,B1419&amp;"-m",IF(COUNTIF(股期對照!A:A,持股比率!B1419)=1,B1419&amp;"-F",B1419))</f>
        <v>安集</v>
      </c>
      <c r="Q1419" s="3" t="s">
        <v>6839</v>
      </c>
      <c r="T1419" s="1" t="s">
        <v>1413</v>
      </c>
      <c r="U1419" s="1" t="s">
        <v>3175</v>
      </c>
      <c r="V1419" s="1">
        <v>10.130000000000001</v>
      </c>
      <c r="W1419" s="1">
        <v>0</v>
      </c>
      <c r="X1419" s="1">
        <v>0.79</v>
      </c>
      <c r="Y1419" s="1">
        <v>18.649999999999999</v>
      </c>
      <c r="Z1419" s="1">
        <v>70.430000000000007</v>
      </c>
      <c r="AA1419" s="1">
        <v>1419</v>
      </c>
      <c r="AB1419" s="1">
        <v>1141820.79</v>
      </c>
      <c r="AC1419" s="1">
        <v>5025</v>
      </c>
      <c r="AD1419" s="1">
        <v>80418</v>
      </c>
      <c r="AE1419" s="1">
        <v>6.2</v>
      </c>
      <c r="AF1419" s="1">
        <v>43.07</v>
      </c>
      <c r="AG1419" s="1">
        <v>2.1642674999999998</v>
      </c>
      <c r="AH1419" s="1">
        <v>-13.46</v>
      </c>
      <c r="AI1419" s="1" t="s">
        <v>3175</v>
      </c>
      <c r="AJ1419" s="1" t="s">
        <v>3564</v>
      </c>
    </row>
    <row r="1420" spans="1:36" x14ac:dyDescent="0.25">
      <c r="A1420" s="2" t="s">
        <v>1414</v>
      </c>
      <c r="B1420" s="3" t="s">
        <v>6208</v>
      </c>
      <c r="C1420" s="3">
        <v>5.23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40.14</v>
      </c>
      <c r="H1420" s="1">
        <f>MATCH(持股比率!A1420,董監!A:A,0)</f>
        <v>1420</v>
      </c>
      <c r="I1420" s="3">
        <v>171484.4</v>
      </c>
      <c r="J1420" s="3">
        <v>-13</v>
      </c>
      <c r="K1420" s="28">
        <f t="shared" si="89"/>
        <v>6883</v>
      </c>
      <c r="L1420" s="27">
        <f t="shared" si="90"/>
        <v>-0.2</v>
      </c>
      <c r="M1420" s="3">
        <v>42.16</v>
      </c>
      <c r="N1420" s="29">
        <f t="shared" si="91"/>
        <v>-5.4807999999999992E-3</v>
      </c>
      <c r="O1420" s="3">
        <v>2.59</v>
      </c>
      <c r="P1420" s="3" t="str">
        <f ca="1">IF(COUNTIF(股期對照!A:A,持股比率!B1420)=2,B1420&amp;"-m",IF(COUNTIF(股期對照!A:A,持股比率!B1420)=1,B1420&amp;"-F",B1420))</f>
        <v>弘煜科</v>
      </c>
      <c r="Q1420" s="3" t="s">
        <v>6840</v>
      </c>
      <c r="T1420" s="1" t="s">
        <v>1414</v>
      </c>
      <c r="U1420" s="1" t="s">
        <v>3176</v>
      </c>
      <c r="V1420" s="1">
        <v>5.23</v>
      </c>
      <c r="W1420" s="1">
        <v>0</v>
      </c>
      <c r="X1420" s="1">
        <v>0.01</v>
      </c>
      <c r="Y1420" s="1">
        <v>54.62</v>
      </c>
      <c r="Z1420" s="1">
        <v>40.14</v>
      </c>
      <c r="AA1420" s="1">
        <v>1420</v>
      </c>
      <c r="AB1420" s="1">
        <v>171484.4</v>
      </c>
      <c r="AC1420" s="1">
        <v>-13</v>
      </c>
      <c r="AD1420" s="1">
        <v>6883</v>
      </c>
      <c r="AE1420" s="1">
        <v>-0.2</v>
      </c>
      <c r="AF1420" s="1">
        <v>42.16</v>
      </c>
      <c r="AG1420" s="1">
        <v>-5.4807999999999992E-3</v>
      </c>
      <c r="AH1420" s="1">
        <v>2.59</v>
      </c>
      <c r="AI1420" s="1" t="s">
        <v>3176</v>
      </c>
      <c r="AJ1420" s="1" t="s">
        <v>3580</v>
      </c>
    </row>
    <row r="1421" spans="1:36" x14ac:dyDescent="0.25">
      <c r="A1421" s="2" t="s">
        <v>1415</v>
      </c>
      <c r="B1421" s="3" t="s">
        <v>6209</v>
      </c>
      <c r="C1421" s="3">
        <v>5.04</v>
      </c>
      <c r="D1421" s="3">
        <v>0</v>
      </c>
      <c r="E1421" s="3">
        <v>1.0900000000000001</v>
      </c>
      <c r="F1421" s="1">
        <f>IF(INDEX(董監!D:D,H1421)=0,INDEX(董監!C:C,H1421),INDEX(董監!D:D,H1421))</f>
        <v>13.72</v>
      </c>
      <c r="G1421" s="1">
        <f t="shared" si="88"/>
        <v>80.150000000000006</v>
      </c>
      <c r="H1421" s="1">
        <f>MATCH(持股比率!A1421,董監!A:A,0)</f>
        <v>1421</v>
      </c>
      <c r="I1421" s="3">
        <v>393835.08</v>
      </c>
      <c r="J1421" s="3">
        <v>258</v>
      </c>
      <c r="K1421" s="28">
        <f t="shared" si="89"/>
        <v>31566</v>
      </c>
      <c r="L1421" s="27">
        <f t="shared" si="90"/>
        <v>0.8</v>
      </c>
      <c r="M1421" s="3">
        <v>95.32</v>
      </c>
      <c r="N1421" s="29">
        <f t="shared" si="91"/>
        <v>0.24592559999999997</v>
      </c>
      <c r="O1421" s="3">
        <v>-0.93</v>
      </c>
      <c r="P1421" s="3" t="str">
        <f ca="1">IF(COUNTIF(股期對照!A:A,持股比率!B1421)=2,B1421&amp;"-m",IF(COUNTIF(股期對照!A:A,持股比率!B1421)=1,B1421&amp;"-F",B1421))</f>
        <v>點序</v>
      </c>
      <c r="Q1421" s="3" t="s">
        <v>4763</v>
      </c>
      <c r="T1421" s="1" t="s">
        <v>1415</v>
      </c>
      <c r="U1421" s="1" t="s">
        <v>3177</v>
      </c>
      <c r="V1421" s="1">
        <v>5.04</v>
      </c>
      <c r="W1421" s="1">
        <v>0</v>
      </c>
      <c r="X1421" s="1">
        <v>1.0900000000000001</v>
      </c>
      <c r="Y1421" s="1">
        <v>13.72</v>
      </c>
      <c r="Z1421" s="1">
        <v>80.150000000000006</v>
      </c>
      <c r="AA1421" s="1">
        <v>1421</v>
      </c>
      <c r="AB1421" s="1">
        <v>393835.08</v>
      </c>
      <c r="AC1421" s="1">
        <v>258</v>
      </c>
      <c r="AD1421" s="1">
        <v>31566</v>
      </c>
      <c r="AE1421" s="1">
        <v>0.8</v>
      </c>
      <c r="AF1421" s="1">
        <v>95.32</v>
      </c>
      <c r="AG1421" s="1">
        <v>0.24592559999999997</v>
      </c>
      <c r="AH1421" s="1">
        <v>-0.93</v>
      </c>
      <c r="AI1421" s="1" t="s">
        <v>3177</v>
      </c>
      <c r="AJ1421" s="1" t="s">
        <v>3560</v>
      </c>
    </row>
    <row r="1422" spans="1:36" x14ac:dyDescent="0.25">
      <c r="A1422" s="2" t="s">
        <v>1416</v>
      </c>
      <c r="B1422" s="3" t="s">
        <v>6210</v>
      </c>
      <c r="C1422" s="3">
        <v>0.34</v>
      </c>
      <c r="D1422" s="3">
        <v>0</v>
      </c>
      <c r="E1422" s="3">
        <v>0.23</v>
      </c>
      <c r="F1422" s="1">
        <f>IF(INDEX(董監!D:D,H1422)=0,INDEX(董監!C:C,H1422),INDEX(董監!D:D,H1422))</f>
        <v>45.02</v>
      </c>
      <c r="G1422" s="1">
        <f t="shared" si="88"/>
        <v>54.41</v>
      </c>
      <c r="H1422" s="1">
        <f>MATCH(持股比率!A1422,董監!A:A,0)</f>
        <v>1422</v>
      </c>
      <c r="I1422" s="3">
        <v>387508.62</v>
      </c>
      <c r="J1422" s="3">
        <v>-24</v>
      </c>
      <c r="K1422" s="28">
        <f t="shared" si="89"/>
        <v>21084</v>
      </c>
      <c r="L1422" s="27">
        <f t="shared" si="90"/>
        <v>-0.1</v>
      </c>
      <c r="M1422" s="3">
        <v>76.69</v>
      </c>
      <c r="N1422" s="29">
        <f t="shared" si="91"/>
        <v>-1.8405600000000001E-2</v>
      </c>
      <c r="O1422" s="3">
        <v>0.51</v>
      </c>
      <c r="P1422" s="3" t="str">
        <f ca="1">IF(COUNTIF(股期對照!A:A,持股比率!B1422)=2,B1422&amp;"-m",IF(COUNTIF(股期對照!A:A,持股比率!B1422)=1,B1422&amp;"-F",B1422))</f>
        <v>互動</v>
      </c>
      <c r="Q1422" s="3" t="s">
        <v>4769</v>
      </c>
      <c r="T1422" s="1" t="s">
        <v>1416</v>
      </c>
      <c r="U1422" s="1" t="s">
        <v>3178</v>
      </c>
      <c r="V1422" s="1">
        <v>0.34</v>
      </c>
      <c r="W1422" s="1">
        <v>0</v>
      </c>
      <c r="X1422" s="1">
        <v>0.23</v>
      </c>
      <c r="Y1422" s="1">
        <v>45.02</v>
      </c>
      <c r="Z1422" s="1">
        <v>54.41</v>
      </c>
      <c r="AA1422" s="1">
        <v>1422</v>
      </c>
      <c r="AB1422" s="1">
        <v>387508.62</v>
      </c>
      <c r="AC1422" s="1">
        <v>-24</v>
      </c>
      <c r="AD1422" s="1">
        <v>21084</v>
      </c>
      <c r="AE1422" s="1">
        <v>-0.1</v>
      </c>
      <c r="AF1422" s="1">
        <v>76.69</v>
      </c>
      <c r="AG1422" s="1">
        <v>-1.8405600000000001E-2</v>
      </c>
      <c r="AH1422" s="1">
        <v>0.51</v>
      </c>
      <c r="AI1422" s="1" t="s">
        <v>3178</v>
      </c>
      <c r="AJ1422" s="1" t="s">
        <v>3569</v>
      </c>
    </row>
    <row r="1423" spans="1:36" x14ac:dyDescent="0.25">
      <c r="A1423" s="2" t="s">
        <v>1417</v>
      </c>
      <c r="B1423" s="3" t="s">
        <v>6211</v>
      </c>
      <c r="C1423" s="3">
        <v>34.9</v>
      </c>
      <c r="D1423" s="3">
        <v>1.86</v>
      </c>
      <c r="E1423" s="3">
        <v>0.59</v>
      </c>
      <c r="F1423" s="1">
        <f>IF(INDEX(董監!D:D,H1423)=0,INDEX(董監!C:C,H1423),INDEX(董監!D:D,H1423))</f>
        <v>51.29</v>
      </c>
      <c r="G1423" s="1">
        <f t="shared" si="88"/>
        <v>11.36</v>
      </c>
      <c r="H1423" s="1">
        <f>MATCH(持股比率!A1423,董監!A:A,0)</f>
        <v>1423</v>
      </c>
      <c r="I1423" s="3">
        <v>4372500</v>
      </c>
      <c r="J1423" s="3">
        <v>1396</v>
      </c>
      <c r="K1423" s="28">
        <f t="shared" si="89"/>
        <v>49672</v>
      </c>
      <c r="L1423" s="27">
        <f t="shared" si="90"/>
        <v>2.8</v>
      </c>
      <c r="M1423" s="3">
        <v>749.46</v>
      </c>
      <c r="N1423" s="29">
        <f t="shared" si="91"/>
        <v>10.462461600000001</v>
      </c>
      <c r="O1423" s="3">
        <v>18.2</v>
      </c>
      <c r="P1423" s="3" t="str">
        <f ca="1">IF(COUNTIF(股期對照!A:A,持股比率!B1423)=2,B1423&amp;"-m",IF(COUNTIF(股期對照!A:A,持股比率!B1423)=1,B1423&amp;"-F",B1423))</f>
        <v>環球晶-m</v>
      </c>
      <c r="Q1423" s="3" t="s">
        <v>4789</v>
      </c>
      <c r="T1423" s="1" t="s">
        <v>1417</v>
      </c>
      <c r="U1423" s="1" t="s">
        <v>3179</v>
      </c>
      <c r="V1423" s="1">
        <v>34.9</v>
      </c>
      <c r="W1423" s="1">
        <v>1.86</v>
      </c>
      <c r="X1423" s="1">
        <v>0.59</v>
      </c>
      <c r="Y1423" s="1">
        <v>51.29</v>
      </c>
      <c r="Z1423" s="1">
        <v>11.36</v>
      </c>
      <c r="AA1423" s="1">
        <v>1423</v>
      </c>
      <c r="AB1423" s="1">
        <v>4372500</v>
      </c>
      <c r="AC1423" s="1">
        <v>1396</v>
      </c>
      <c r="AD1423" s="1">
        <v>49672</v>
      </c>
      <c r="AE1423" s="1">
        <v>2.8</v>
      </c>
      <c r="AF1423" s="1">
        <v>749.46</v>
      </c>
      <c r="AG1423" s="1">
        <v>10.462461600000001</v>
      </c>
      <c r="AH1423" s="1">
        <v>18.2</v>
      </c>
      <c r="AI1423" s="1" t="s">
        <v>4481</v>
      </c>
      <c r="AJ1423" s="1" t="s">
        <v>3552</v>
      </c>
    </row>
    <row r="1424" spans="1:36" x14ac:dyDescent="0.25">
      <c r="A1424" s="2" t="s">
        <v>1418</v>
      </c>
      <c r="B1424" s="3" t="s">
        <v>6212</v>
      </c>
      <c r="C1424" s="3">
        <v>15.65</v>
      </c>
      <c r="D1424" s="3">
        <v>4.9400000000000004</v>
      </c>
      <c r="E1424" s="3">
        <v>0.12</v>
      </c>
      <c r="F1424" s="1">
        <f>IF(INDEX(董監!D:D,H1424)=0,INDEX(董監!C:C,H1424),INDEX(董監!D:D,H1424))</f>
        <v>41.84</v>
      </c>
      <c r="G1424" s="1">
        <f t="shared" si="88"/>
        <v>37.449999999999996</v>
      </c>
      <c r="H1424" s="1">
        <f>MATCH(持股比率!A1424,董監!A:A,0)</f>
        <v>1424</v>
      </c>
      <c r="I1424" s="3">
        <v>700000</v>
      </c>
      <c r="J1424" s="3">
        <v>512</v>
      </c>
      <c r="K1424" s="28">
        <f t="shared" si="89"/>
        <v>26215</v>
      </c>
      <c r="L1424" s="27">
        <f t="shared" si="90"/>
        <v>2</v>
      </c>
      <c r="M1424" s="3">
        <v>458.85</v>
      </c>
      <c r="N1424" s="29">
        <f t="shared" si="91"/>
        <v>2.3493120000000003</v>
      </c>
      <c r="O1424" s="3">
        <v>3.69</v>
      </c>
      <c r="P1424" s="3" t="str">
        <f ca="1">IF(COUNTIF(股期對照!A:A,持股比率!B1424)=2,B1424&amp;"-m",IF(COUNTIF(股期對照!A:A,持股比率!B1424)=1,B1424&amp;"-F",B1424))</f>
        <v>晶碩</v>
      </c>
      <c r="Q1424" s="3" t="s">
        <v>6812</v>
      </c>
      <c r="T1424" s="1" t="s">
        <v>1418</v>
      </c>
      <c r="U1424" s="1" t="s">
        <v>3180</v>
      </c>
      <c r="V1424" s="1">
        <v>15.65</v>
      </c>
      <c r="W1424" s="1">
        <v>4.9400000000000004</v>
      </c>
      <c r="X1424" s="1">
        <v>0.12</v>
      </c>
      <c r="Y1424" s="1">
        <v>41.84</v>
      </c>
      <c r="Z1424" s="1">
        <v>37.449999999999996</v>
      </c>
      <c r="AA1424" s="1">
        <v>1424</v>
      </c>
      <c r="AB1424" s="1">
        <v>700000</v>
      </c>
      <c r="AC1424" s="1">
        <v>512</v>
      </c>
      <c r="AD1424" s="1">
        <v>26215</v>
      </c>
      <c r="AE1424" s="1">
        <v>2</v>
      </c>
      <c r="AF1424" s="1">
        <v>458.85</v>
      </c>
      <c r="AG1424" s="1">
        <v>2.3493120000000003</v>
      </c>
      <c r="AH1424" s="1">
        <v>3.69</v>
      </c>
      <c r="AI1424" s="1" t="s">
        <v>3180</v>
      </c>
      <c r="AJ1424" s="1" t="s">
        <v>3527</v>
      </c>
    </row>
    <row r="1425" spans="1:36" x14ac:dyDescent="0.25">
      <c r="A1425" s="2" t="s">
        <v>1419</v>
      </c>
      <c r="B1425" s="3" t="s">
        <v>6213</v>
      </c>
      <c r="C1425" s="3">
        <v>10.5</v>
      </c>
      <c r="D1425" s="3">
        <v>0.37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79.47</v>
      </c>
      <c r="H1425" s="1">
        <f>MATCH(持股比率!A1425,董監!A:A,0)</f>
        <v>1425</v>
      </c>
      <c r="I1425" s="3">
        <v>896636.2</v>
      </c>
      <c r="J1425" s="3">
        <v>-121</v>
      </c>
      <c r="K1425" s="28">
        <f t="shared" si="89"/>
        <v>71256</v>
      </c>
      <c r="L1425" s="27">
        <f t="shared" si="90"/>
        <v>-0.2</v>
      </c>
      <c r="M1425" s="3">
        <v>152.58000000000001</v>
      </c>
      <c r="N1425" s="29">
        <f t="shared" si="91"/>
        <v>-0.1846218</v>
      </c>
      <c r="O1425" s="3">
        <v>28.57</v>
      </c>
      <c r="P1425" s="3" t="str">
        <f ca="1">IF(COUNTIF(股期對照!A:A,持股比率!B1425)=2,B1425&amp;"-m",IF(COUNTIF(股期對照!A:A,持股比率!B1425)=1,B1425&amp;"-F",B1425))</f>
        <v>生華科</v>
      </c>
      <c r="Q1425" s="3" t="s">
        <v>6812</v>
      </c>
      <c r="T1425" s="1" t="s">
        <v>1419</v>
      </c>
      <c r="U1425" s="1" t="s">
        <v>3181</v>
      </c>
      <c r="V1425" s="1">
        <v>10.5</v>
      </c>
      <c r="W1425" s="1">
        <v>0.37</v>
      </c>
      <c r="X1425" s="1">
        <v>0</v>
      </c>
      <c r="Y1425" s="1">
        <v>9.66</v>
      </c>
      <c r="Z1425" s="1">
        <v>79.47</v>
      </c>
      <c r="AA1425" s="1">
        <v>1425</v>
      </c>
      <c r="AB1425" s="1">
        <v>896636.2</v>
      </c>
      <c r="AC1425" s="1">
        <v>-121</v>
      </c>
      <c r="AD1425" s="1">
        <v>71256</v>
      </c>
      <c r="AE1425" s="1">
        <v>-0.2</v>
      </c>
      <c r="AF1425" s="1">
        <v>152.58000000000001</v>
      </c>
      <c r="AG1425" s="1">
        <v>-0.1846218</v>
      </c>
      <c r="AH1425" s="1">
        <v>28.57</v>
      </c>
      <c r="AI1425" s="1" t="s">
        <v>3181</v>
      </c>
      <c r="AJ1425" s="1" t="s">
        <v>3527</v>
      </c>
    </row>
    <row r="1426" spans="1:36" x14ac:dyDescent="0.25">
      <c r="A1426" s="2" t="s">
        <v>1420</v>
      </c>
      <c r="B1426" s="3" t="s">
        <v>6214</v>
      </c>
      <c r="C1426" s="3">
        <v>6.56</v>
      </c>
      <c r="D1426" s="3">
        <v>0</v>
      </c>
      <c r="E1426" s="3">
        <v>0.23</v>
      </c>
      <c r="F1426" s="1">
        <f>IF(INDEX(董監!D:D,H1426)=0,INDEX(董監!C:C,H1426),INDEX(董監!D:D,H1426))</f>
        <v>8.15</v>
      </c>
      <c r="G1426" s="1">
        <f t="shared" si="88"/>
        <v>85.06</v>
      </c>
      <c r="H1426" s="1">
        <f>MATCH(持股比率!A1426,董監!A:A,0)</f>
        <v>1426</v>
      </c>
      <c r="I1426" s="3">
        <v>315596.90000000002</v>
      </c>
      <c r="J1426" s="3">
        <v>431</v>
      </c>
      <c r="K1426" s="28">
        <f t="shared" si="89"/>
        <v>26845</v>
      </c>
      <c r="L1426" s="27">
        <f t="shared" si="90"/>
        <v>1.6</v>
      </c>
      <c r="M1426" s="3">
        <v>95.77</v>
      </c>
      <c r="N1426" s="29">
        <f t="shared" si="91"/>
        <v>0.41276869999999993</v>
      </c>
      <c r="O1426" s="3">
        <v>6.52</v>
      </c>
      <c r="P1426" s="3" t="str">
        <f ca="1">IF(COUNTIF(股期對照!A:A,持股比率!B1426)=2,B1426&amp;"-m",IF(COUNTIF(股期對照!A:A,持股比率!B1426)=1,B1426&amp;"-F",B1426))</f>
        <v>九齊</v>
      </c>
      <c r="Q1426" s="3" t="s">
        <v>4763</v>
      </c>
      <c r="T1426" s="1" t="s">
        <v>1420</v>
      </c>
      <c r="U1426" s="1" t="s">
        <v>3182</v>
      </c>
      <c r="V1426" s="1">
        <v>6.56</v>
      </c>
      <c r="W1426" s="1">
        <v>0</v>
      </c>
      <c r="X1426" s="1">
        <v>0.23</v>
      </c>
      <c r="Y1426" s="1">
        <v>8.15</v>
      </c>
      <c r="Z1426" s="1">
        <v>85.06</v>
      </c>
      <c r="AA1426" s="1">
        <v>1426</v>
      </c>
      <c r="AB1426" s="1">
        <v>315596.90000000002</v>
      </c>
      <c r="AC1426" s="1">
        <v>431</v>
      </c>
      <c r="AD1426" s="1">
        <v>26845</v>
      </c>
      <c r="AE1426" s="1">
        <v>1.6</v>
      </c>
      <c r="AF1426" s="1">
        <v>95.77</v>
      </c>
      <c r="AG1426" s="1">
        <v>0.41276869999999993</v>
      </c>
      <c r="AH1426" s="1">
        <v>6.52</v>
      </c>
      <c r="AI1426" s="1" t="s">
        <v>3182</v>
      </c>
      <c r="AJ1426" s="1" t="s">
        <v>3560</v>
      </c>
    </row>
    <row r="1427" spans="1:36" x14ac:dyDescent="0.25">
      <c r="A1427" s="2" t="s">
        <v>1421</v>
      </c>
      <c r="B1427" s="3" t="s">
        <v>6215</v>
      </c>
      <c r="C1427" s="3">
        <v>0.71</v>
      </c>
      <c r="D1427" s="3">
        <v>0</v>
      </c>
      <c r="E1427" s="3">
        <v>0</v>
      </c>
      <c r="F1427" s="1">
        <f>IF(INDEX(董監!D:D,H1427)=0,INDEX(董監!C:C,H1427),INDEX(董監!D:D,H1427))</f>
        <v>38.6</v>
      </c>
      <c r="G1427" s="1">
        <f t="shared" si="88"/>
        <v>60.69</v>
      </c>
      <c r="H1427" s="1">
        <f>MATCH(持股比率!A1427,董監!A:A,0)</f>
        <v>1427</v>
      </c>
      <c r="I1427" s="3">
        <v>466670</v>
      </c>
      <c r="J1427" s="3">
        <v>49</v>
      </c>
      <c r="K1427" s="28">
        <f t="shared" si="89"/>
        <v>28322</v>
      </c>
      <c r="L1427" s="27">
        <f t="shared" si="90"/>
        <v>0.2</v>
      </c>
      <c r="M1427" s="3">
        <v>27.89</v>
      </c>
      <c r="N1427" s="29">
        <f t="shared" si="91"/>
        <v>1.36661E-2</v>
      </c>
      <c r="O1427" s="3">
        <v>0.18</v>
      </c>
      <c r="P1427" s="3" t="str">
        <f ca="1">IF(COUNTIF(股期對照!A:A,持股比率!B1427)=2,B1427&amp;"-m",IF(COUNTIF(股期對照!A:A,持股比率!B1427)=1,B1427&amp;"-F",B1427))</f>
        <v>科懋</v>
      </c>
      <c r="Q1427" s="3" t="s">
        <v>6812</v>
      </c>
      <c r="T1427" s="1" t="s">
        <v>1421</v>
      </c>
      <c r="U1427" s="1" t="s">
        <v>3183</v>
      </c>
      <c r="V1427" s="1">
        <v>0.71</v>
      </c>
      <c r="W1427" s="1">
        <v>0</v>
      </c>
      <c r="X1427" s="1">
        <v>0</v>
      </c>
      <c r="Y1427" s="1">
        <v>38.6</v>
      </c>
      <c r="Z1427" s="1">
        <v>60.69</v>
      </c>
      <c r="AA1427" s="1">
        <v>1427</v>
      </c>
      <c r="AB1427" s="1">
        <v>466670</v>
      </c>
      <c r="AC1427" s="1">
        <v>49</v>
      </c>
      <c r="AD1427" s="1">
        <v>28322</v>
      </c>
      <c r="AE1427" s="1">
        <v>0.2</v>
      </c>
      <c r="AF1427" s="1">
        <v>27.89</v>
      </c>
      <c r="AG1427" s="1">
        <v>1.36661E-2</v>
      </c>
      <c r="AH1427" s="1">
        <v>0.18</v>
      </c>
      <c r="AI1427" s="1" t="s">
        <v>3183</v>
      </c>
      <c r="AJ1427" s="1" t="s">
        <v>3527</v>
      </c>
    </row>
    <row r="1428" spans="1:36" x14ac:dyDescent="0.25">
      <c r="A1428" s="2" t="s">
        <v>1422</v>
      </c>
      <c r="B1428" s="3" t="s">
        <v>6216</v>
      </c>
      <c r="C1428" s="3">
        <v>11.68</v>
      </c>
      <c r="D1428" s="3">
        <v>0</v>
      </c>
      <c r="E1428" s="3">
        <v>0</v>
      </c>
      <c r="F1428" s="1">
        <f>IF(INDEX(董監!D:D,H1428)=0,INDEX(董監!C:C,H1428),INDEX(董監!D:D,H1428))</f>
        <v>41.01</v>
      </c>
      <c r="G1428" s="1">
        <f t="shared" si="88"/>
        <v>47.31</v>
      </c>
      <c r="H1428" s="1">
        <f>MATCH(持股比率!A1428,董監!A:A,0)</f>
        <v>1428</v>
      </c>
      <c r="I1428" s="3">
        <v>665031.59</v>
      </c>
      <c r="J1428" s="3">
        <v>-3</v>
      </c>
      <c r="K1428" s="28">
        <f t="shared" si="89"/>
        <v>31463</v>
      </c>
      <c r="L1428" s="27">
        <f t="shared" si="90"/>
        <v>0</v>
      </c>
      <c r="M1428" s="3">
        <v>48.57</v>
      </c>
      <c r="N1428" s="29">
        <f t="shared" si="91"/>
        <v>-1.4571E-3</v>
      </c>
      <c r="O1428" s="3">
        <v>1.64</v>
      </c>
      <c r="P1428" s="3" t="str">
        <f ca="1">IF(COUNTIF(股期對照!A:A,持股比率!B1428)=2,B1428&amp;"-m",IF(COUNTIF(股期對照!A:A,持股比率!B1428)=1,B1428&amp;"-F",B1428))</f>
        <v>益安</v>
      </c>
      <c r="Q1428" s="3" t="s">
        <v>4577</v>
      </c>
      <c r="T1428" s="1" t="s">
        <v>1422</v>
      </c>
      <c r="U1428" s="1" t="s">
        <v>3184</v>
      </c>
      <c r="V1428" s="1">
        <v>11.68</v>
      </c>
      <c r="W1428" s="1">
        <v>0</v>
      </c>
      <c r="X1428" s="1">
        <v>0</v>
      </c>
      <c r="Y1428" s="1">
        <v>41.01</v>
      </c>
      <c r="Z1428" s="1">
        <v>47.31</v>
      </c>
      <c r="AA1428" s="1">
        <v>1428</v>
      </c>
      <c r="AB1428" s="1">
        <v>665031.59</v>
      </c>
      <c r="AC1428" s="1">
        <v>-3</v>
      </c>
      <c r="AD1428" s="1">
        <v>31463</v>
      </c>
      <c r="AE1428" s="1">
        <v>0</v>
      </c>
      <c r="AF1428" s="1">
        <v>48.57</v>
      </c>
      <c r="AG1428" s="1">
        <v>-1.4571E-3</v>
      </c>
      <c r="AH1428" s="1">
        <v>1.64</v>
      </c>
      <c r="AI1428" s="1" t="s">
        <v>3184</v>
      </c>
      <c r="AJ1428" s="1" t="s">
        <v>3527</v>
      </c>
    </row>
    <row r="1429" spans="1:36" x14ac:dyDescent="0.25">
      <c r="A1429" s="2" t="s">
        <v>1423</v>
      </c>
      <c r="B1429" s="3" t="s">
        <v>6217</v>
      </c>
      <c r="C1429" s="3">
        <v>5.51</v>
      </c>
      <c r="D1429" s="3">
        <v>0.01</v>
      </c>
      <c r="E1429" s="3">
        <v>0.32</v>
      </c>
      <c r="F1429" s="1">
        <f>IF(INDEX(董監!D:D,H1429)=0,INDEX(董監!C:C,H1429),INDEX(董監!D:D,H1429))</f>
        <v>20.32</v>
      </c>
      <c r="G1429" s="1">
        <f t="shared" si="88"/>
        <v>73.84</v>
      </c>
      <c r="H1429" s="1">
        <f>MATCH(持股比率!A1429,董監!A:A,0)</f>
        <v>1429</v>
      </c>
      <c r="I1429" s="3">
        <v>726000</v>
      </c>
      <c r="J1429" s="3">
        <v>794</v>
      </c>
      <c r="K1429" s="28">
        <f t="shared" si="89"/>
        <v>53608</v>
      </c>
      <c r="L1429" s="27">
        <f t="shared" si="90"/>
        <v>1.5</v>
      </c>
      <c r="M1429" s="3">
        <v>175.92</v>
      </c>
      <c r="N1429" s="29">
        <f t="shared" si="91"/>
        <v>1.3968047999999997</v>
      </c>
      <c r="O1429" s="3">
        <v>-3.24</v>
      </c>
      <c r="P1429" s="3" t="str">
        <f ca="1">IF(COUNTIF(股期對照!A:A,持股比率!B1429)=2,B1429&amp;"-m",IF(COUNTIF(股期對照!A:A,持股比率!B1429)=1,B1429&amp;"-F",B1429))</f>
        <v>南六</v>
      </c>
      <c r="Q1429" s="3" t="s">
        <v>6812</v>
      </c>
      <c r="T1429" s="1" t="s">
        <v>1423</v>
      </c>
      <c r="U1429" s="1" t="s">
        <v>3185</v>
      </c>
      <c r="V1429" s="1">
        <v>5.51</v>
      </c>
      <c r="W1429" s="1">
        <v>0.01</v>
      </c>
      <c r="X1429" s="1">
        <v>0.32</v>
      </c>
      <c r="Y1429" s="1">
        <v>20.32</v>
      </c>
      <c r="Z1429" s="1">
        <v>73.84</v>
      </c>
      <c r="AA1429" s="1">
        <v>1429</v>
      </c>
      <c r="AB1429" s="1">
        <v>726000</v>
      </c>
      <c r="AC1429" s="1">
        <v>794</v>
      </c>
      <c r="AD1429" s="1">
        <v>53608</v>
      </c>
      <c r="AE1429" s="1">
        <v>1.5</v>
      </c>
      <c r="AF1429" s="1">
        <v>175.92</v>
      </c>
      <c r="AG1429" s="1">
        <v>1.3968047999999997</v>
      </c>
      <c r="AH1429" s="1">
        <v>-3.24</v>
      </c>
      <c r="AI1429" s="1" t="s">
        <v>3185</v>
      </c>
      <c r="AJ1429" s="1" t="s">
        <v>3527</v>
      </c>
    </row>
    <row r="1430" spans="1:36" x14ac:dyDescent="0.25">
      <c r="A1430" s="2" t="s">
        <v>1424</v>
      </c>
      <c r="B1430" s="3" t="s">
        <v>6218</v>
      </c>
      <c r="C1430" s="3">
        <v>7.3</v>
      </c>
      <c r="D1430" s="3">
        <v>0.37</v>
      </c>
      <c r="E1430" s="3">
        <v>0</v>
      </c>
      <c r="F1430" s="1">
        <f>IF(INDEX(董監!D:D,H1430)=0,INDEX(董監!C:C,H1430),INDEX(董監!D:D,H1430))</f>
        <v>75.819999999999993</v>
      </c>
      <c r="G1430" s="1">
        <f t="shared" si="88"/>
        <v>16.510000000000005</v>
      </c>
      <c r="H1430" s="1">
        <f>MATCH(持股比率!A1430,董監!A:A,0)</f>
        <v>1430</v>
      </c>
      <c r="I1430" s="3">
        <v>95259596.519999996</v>
      </c>
      <c r="J1430" s="3">
        <v>-11926</v>
      </c>
      <c r="K1430" s="28">
        <f t="shared" si="89"/>
        <v>1572736</v>
      </c>
      <c r="L1430" s="27">
        <f t="shared" si="90"/>
        <v>-0.8</v>
      </c>
      <c r="M1430" s="3">
        <v>97.76</v>
      </c>
      <c r="N1430" s="29">
        <f t="shared" si="91"/>
        <v>-11.658857599999999</v>
      </c>
      <c r="O1430" s="3">
        <v>-5</v>
      </c>
      <c r="P1430" s="3" t="str">
        <f ca="1">IF(COUNTIF(股期對照!A:A,持股比率!B1430)=2,B1430&amp;"-m",IF(COUNTIF(股期對照!A:A,持股比率!B1430)=1,B1430&amp;"-F",B1430))</f>
        <v>台塑化</v>
      </c>
      <c r="Q1430" s="3" t="s">
        <v>6841</v>
      </c>
      <c r="T1430" s="1" t="s">
        <v>1424</v>
      </c>
      <c r="U1430" s="1" t="s">
        <v>3186</v>
      </c>
      <c r="V1430" s="1">
        <v>7.3</v>
      </c>
      <c r="W1430" s="1">
        <v>0.37</v>
      </c>
      <c r="X1430" s="1">
        <v>0</v>
      </c>
      <c r="Y1430" s="1">
        <v>75.819999999999993</v>
      </c>
      <c r="Z1430" s="1">
        <v>16.510000000000005</v>
      </c>
      <c r="AA1430" s="1">
        <v>1430</v>
      </c>
      <c r="AB1430" s="1">
        <v>95259596.519999996</v>
      </c>
      <c r="AC1430" s="1">
        <v>-11926</v>
      </c>
      <c r="AD1430" s="1">
        <v>1572736</v>
      </c>
      <c r="AE1430" s="1">
        <v>-0.8</v>
      </c>
      <c r="AF1430" s="1">
        <v>97.76</v>
      </c>
      <c r="AG1430" s="1">
        <v>-11.658857599999999</v>
      </c>
      <c r="AH1430" s="1">
        <v>-5</v>
      </c>
      <c r="AI1430" s="1" t="s">
        <v>3186</v>
      </c>
      <c r="AJ1430" s="1" t="s">
        <v>3518</v>
      </c>
    </row>
    <row r="1431" spans="1:36" x14ac:dyDescent="0.25">
      <c r="A1431" s="2" t="s">
        <v>1425</v>
      </c>
      <c r="B1431" s="3" t="s">
        <v>6219</v>
      </c>
      <c r="C1431" s="3">
        <v>0.35</v>
      </c>
      <c r="D1431" s="3">
        <v>0</v>
      </c>
      <c r="E1431" s="3">
        <v>0.02</v>
      </c>
      <c r="F1431" s="1">
        <f>IF(INDEX(董監!D:D,H1431)=0,INDEX(董監!C:C,H1431),INDEX(董監!D:D,H1431))</f>
        <v>21.51</v>
      </c>
      <c r="G1431" s="1">
        <f t="shared" si="88"/>
        <v>78.12</v>
      </c>
      <c r="H1431" s="1">
        <f>MATCH(持股比率!A1431,董監!A:A,0)</f>
        <v>1431</v>
      </c>
      <c r="I1431" s="3">
        <v>823608.26</v>
      </c>
      <c r="J1431" s="3">
        <v>161</v>
      </c>
      <c r="K1431" s="28">
        <f t="shared" si="89"/>
        <v>64340</v>
      </c>
      <c r="L1431" s="27">
        <f t="shared" si="90"/>
        <v>0.3</v>
      </c>
      <c r="M1431" s="3">
        <v>16.62</v>
      </c>
      <c r="N1431" s="29">
        <f t="shared" si="91"/>
        <v>2.6758200000000003E-2</v>
      </c>
      <c r="O1431" s="3">
        <v>-2.0499999999999998</v>
      </c>
      <c r="P1431" s="3" t="str">
        <f ca="1">IF(COUNTIF(股期對照!A:A,持股比率!B1431)=2,B1431&amp;"-m",IF(COUNTIF(股期對照!A:A,持股比率!B1431)=1,B1431&amp;"-F",B1431))</f>
        <v>雙邦</v>
      </c>
      <c r="Q1431" s="3" t="s">
        <v>6842</v>
      </c>
      <c r="T1431" s="1" t="s">
        <v>1425</v>
      </c>
      <c r="U1431" s="1" t="s">
        <v>3187</v>
      </c>
      <c r="V1431" s="1">
        <v>0.35</v>
      </c>
      <c r="W1431" s="1">
        <v>0</v>
      </c>
      <c r="X1431" s="1">
        <v>0.02</v>
      </c>
      <c r="Y1431" s="1">
        <v>21.51</v>
      </c>
      <c r="Z1431" s="1">
        <v>78.12</v>
      </c>
      <c r="AA1431" s="1">
        <v>1431</v>
      </c>
      <c r="AB1431" s="1">
        <v>823608.26</v>
      </c>
      <c r="AC1431" s="1">
        <v>161</v>
      </c>
      <c r="AD1431" s="1">
        <v>64340</v>
      </c>
      <c r="AE1431" s="1">
        <v>0.3</v>
      </c>
      <c r="AF1431" s="1">
        <v>16.62</v>
      </c>
      <c r="AG1431" s="1">
        <v>2.6758200000000003E-2</v>
      </c>
      <c r="AH1431" s="1">
        <v>-2.0499999999999998</v>
      </c>
      <c r="AI1431" s="1" t="s">
        <v>3187</v>
      </c>
      <c r="AJ1431" s="1" t="s">
        <v>3534</v>
      </c>
    </row>
    <row r="1432" spans="1:36" x14ac:dyDescent="0.25">
      <c r="A1432" s="2" t="s">
        <v>1426</v>
      </c>
      <c r="B1432" s="3" t="s">
        <v>4723</v>
      </c>
      <c r="C1432" s="3">
        <v>0.36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88"/>
        <v>68.89</v>
      </c>
      <c r="H1432" s="1">
        <f>MATCH(持股比率!A1432,董監!A:A,0)</f>
        <v>1432</v>
      </c>
      <c r="I1432" s="3">
        <v>852970.29</v>
      </c>
      <c r="J1432" s="3">
        <v>1</v>
      </c>
      <c r="K1432" s="28">
        <f t="shared" si="89"/>
        <v>58761</v>
      </c>
      <c r="L1432" s="27">
        <f t="shared" si="90"/>
        <v>0</v>
      </c>
      <c r="M1432" s="3">
        <v>29.43</v>
      </c>
      <c r="N1432" s="29">
        <f t="shared" si="91"/>
        <v>2.943E-4</v>
      </c>
      <c r="O1432" s="3">
        <v>-3.26</v>
      </c>
      <c r="P1432" s="3" t="str">
        <f ca="1">IF(COUNTIF(股期對照!A:A,持股比率!B1432)=2,B1432&amp;"-m",IF(COUNTIF(股期對照!A:A,持股比率!B1432)=1,B1432&amp;"-F",B1432))</f>
        <v>惠光</v>
      </c>
      <c r="Q1432" s="3" t="s">
        <v>4577</v>
      </c>
      <c r="T1432" s="1" t="s">
        <v>1426</v>
      </c>
      <c r="U1432" s="1" t="s">
        <v>3188</v>
      </c>
      <c r="V1432" s="1">
        <v>0.36</v>
      </c>
      <c r="W1432" s="1">
        <v>0.15</v>
      </c>
      <c r="X1432" s="1">
        <v>0</v>
      </c>
      <c r="Y1432" s="1">
        <v>30.6</v>
      </c>
      <c r="Z1432" s="1">
        <v>68.89</v>
      </c>
      <c r="AA1432" s="1">
        <v>1432</v>
      </c>
      <c r="AB1432" s="1">
        <v>852970.29</v>
      </c>
      <c r="AC1432" s="1">
        <v>1</v>
      </c>
      <c r="AD1432" s="1">
        <v>58761</v>
      </c>
      <c r="AE1432" s="1">
        <v>0</v>
      </c>
      <c r="AF1432" s="1">
        <v>29.43</v>
      </c>
      <c r="AG1432" s="1">
        <v>2.943E-4</v>
      </c>
      <c r="AH1432" s="1">
        <v>-3.26</v>
      </c>
      <c r="AI1432" s="1" t="s">
        <v>3188</v>
      </c>
      <c r="AJ1432" s="1" t="s">
        <v>3527</v>
      </c>
    </row>
    <row r="1433" spans="1:36" x14ac:dyDescent="0.25">
      <c r="A1433" s="2" t="s">
        <v>1427</v>
      </c>
      <c r="B1433" s="3" t="s">
        <v>6220</v>
      </c>
      <c r="C1433" s="3">
        <v>4.21</v>
      </c>
      <c r="D1433" s="3">
        <v>0</v>
      </c>
      <c r="E1433" s="3">
        <v>0.95</v>
      </c>
      <c r="F1433" s="1">
        <f>IF(INDEX(董監!D:D,H1433)=0,INDEX(董監!C:C,H1433),INDEX(董監!D:D,H1433))</f>
        <v>4.66</v>
      </c>
      <c r="G1433" s="1">
        <f t="shared" si="88"/>
        <v>90.18</v>
      </c>
      <c r="H1433" s="1">
        <f>MATCH(持股比率!A1433,董監!A:A,0)</f>
        <v>1433</v>
      </c>
      <c r="I1433" s="3">
        <v>1732041.01</v>
      </c>
      <c r="J1433" s="3">
        <v>-554</v>
      </c>
      <c r="K1433" s="28">
        <f t="shared" si="89"/>
        <v>156195</v>
      </c>
      <c r="L1433" s="27">
        <f t="shared" si="90"/>
        <v>-0.4</v>
      </c>
      <c r="M1433" s="3">
        <v>28.5</v>
      </c>
      <c r="N1433" s="29">
        <f t="shared" si="91"/>
        <v>-0.15789</v>
      </c>
      <c r="O1433" s="3">
        <v>13.58</v>
      </c>
      <c r="P1433" s="3" t="str">
        <f ca="1">IF(COUNTIF(股期對照!A:A,持股比率!B1433)=2,B1433&amp;"-m",IF(COUNTIF(股期對照!A:A,持股比率!B1433)=1,B1433&amp;"-F",B1433))</f>
        <v>聚和</v>
      </c>
      <c r="Q1433" s="3" t="s">
        <v>6843</v>
      </c>
      <c r="T1433" s="1" t="s">
        <v>1427</v>
      </c>
      <c r="U1433" s="1" t="s">
        <v>3189</v>
      </c>
      <c r="V1433" s="1">
        <v>4.21</v>
      </c>
      <c r="W1433" s="1">
        <v>0</v>
      </c>
      <c r="X1433" s="1">
        <v>0.95</v>
      </c>
      <c r="Y1433" s="1">
        <v>4.66</v>
      </c>
      <c r="Z1433" s="1">
        <v>90.18</v>
      </c>
      <c r="AA1433" s="1">
        <v>1433</v>
      </c>
      <c r="AB1433" s="1">
        <v>1732041.01</v>
      </c>
      <c r="AC1433" s="1">
        <v>-554</v>
      </c>
      <c r="AD1433" s="1">
        <v>156195</v>
      </c>
      <c r="AE1433" s="1">
        <v>-0.4</v>
      </c>
      <c r="AF1433" s="1">
        <v>28.5</v>
      </c>
      <c r="AG1433" s="1">
        <v>-0.15789</v>
      </c>
      <c r="AH1433" s="1">
        <v>13.58</v>
      </c>
      <c r="AI1433" s="1" t="s">
        <v>3189</v>
      </c>
      <c r="AJ1433" s="1" t="s">
        <v>3534</v>
      </c>
    </row>
    <row r="1434" spans="1:36" x14ac:dyDescent="0.25">
      <c r="A1434" s="2" t="s">
        <v>1428</v>
      </c>
      <c r="B1434" s="3" t="s">
        <v>6221</v>
      </c>
      <c r="C1434" s="3">
        <v>10.88</v>
      </c>
      <c r="D1434" s="3">
        <v>3.2</v>
      </c>
      <c r="E1434" s="3">
        <v>0.81</v>
      </c>
      <c r="F1434" s="1">
        <f>IF(INDEX(董監!D:D,H1434)=0,INDEX(董監!C:C,H1434),INDEX(董監!D:D,H1434))</f>
        <v>37.93</v>
      </c>
      <c r="G1434" s="1">
        <f t="shared" si="88"/>
        <v>47.18</v>
      </c>
      <c r="H1434" s="1">
        <f>MATCH(持股比率!A1434,董監!A:A,0)</f>
        <v>1434</v>
      </c>
      <c r="I1434" s="3">
        <v>327890.21999999997</v>
      </c>
      <c r="J1434" s="3">
        <v>220</v>
      </c>
      <c r="K1434" s="28">
        <f t="shared" si="89"/>
        <v>15470</v>
      </c>
      <c r="L1434" s="27">
        <f t="shared" si="90"/>
        <v>1.4</v>
      </c>
      <c r="M1434" s="3">
        <v>649.69000000000005</v>
      </c>
      <c r="N1434" s="29">
        <f t="shared" si="91"/>
        <v>1.4293180000000001</v>
      </c>
      <c r="O1434" s="3">
        <v>-1.62</v>
      </c>
      <c r="P1434" s="3" t="str">
        <f ca="1">IF(COUNTIF(股期對照!A:A,持股比率!B1434)=2,B1434&amp;"-m",IF(COUNTIF(股期對照!A:A,持股比率!B1434)=1,B1434&amp;"-F",B1434))</f>
        <v>精測-m</v>
      </c>
      <c r="Q1434" s="3" t="s">
        <v>6844</v>
      </c>
      <c r="T1434" s="1" t="s">
        <v>1428</v>
      </c>
      <c r="U1434" s="1" t="s">
        <v>3190</v>
      </c>
      <c r="V1434" s="1">
        <v>10.88</v>
      </c>
      <c r="W1434" s="1">
        <v>3.2</v>
      </c>
      <c r="X1434" s="1">
        <v>0.81</v>
      </c>
      <c r="Y1434" s="1">
        <v>37.93</v>
      </c>
      <c r="Z1434" s="1">
        <v>47.18</v>
      </c>
      <c r="AA1434" s="1">
        <v>1434</v>
      </c>
      <c r="AB1434" s="1">
        <v>327890.21999999997</v>
      </c>
      <c r="AC1434" s="1">
        <v>220</v>
      </c>
      <c r="AD1434" s="1">
        <v>15470</v>
      </c>
      <c r="AE1434" s="1">
        <v>1.4</v>
      </c>
      <c r="AF1434" s="1">
        <v>649.69000000000005</v>
      </c>
      <c r="AG1434" s="1">
        <v>1.4293180000000001</v>
      </c>
      <c r="AH1434" s="1">
        <v>-1.62</v>
      </c>
      <c r="AI1434" s="1" t="s">
        <v>4482</v>
      </c>
      <c r="AJ1434" s="1" t="s">
        <v>3549</v>
      </c>
    </row>
    <row r="1435" spans="1:36" x14ac:dyDescent="0.25">
      <c r="A1435" s="2" t="s">
        <v>1429</v>
      </c>
      <c r="B1435" s="3" t="s">
        <v>6222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14.56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3">
        <v>-3</v>
      </c>
      <c r="K1435" s="28">
        <f t="shared" si="89"/>
        <v>21350</v>
      </c>
      <c r="L1435" s="27">
        <f t="shared" si="90"/>
        <v>0</v>
      </c>
      <c r="M1435" s="3">
        <v>16.86</v>
      </c>
      <c r="N1435" s="29">
        <f t="shared" si="91"/>
        <v>-5.0579999999999993E-4</v>
      </c>
      <c r="O1435" s="3">
        <v>-8.3800000000000008</v>
      </c>
      <c r="P1435" s="3" t="str">
        <f ca="1">IF(COUNTIF(股期對照!A:A,持股比率!B1435)=2,B1435&amp;"-m",IF(COUNTIF(股期對照!A:A,持股比率!B1435)=1,B1435&amp;"-F",B1435))</f>
        <v>啟發電</v>
      </c>
      <c r="Q1435" s="3" t="s">
        <v>6845</v>
      </c>
      <c r="T1435" s="1" t="s">
        <v>1429</v>
      </c>
      <c r="U1435" s="1" t="s">
        <v>3191</v>
      </c>
      <c r="V1435" s="1">
        <v>0.04</v>
      </c>
      <c r="W1435" s="1">
        <v>0</v>
      </c>
      <c r="X1435" s="1">
        <v>0</v>
      </c>
      <c r="Y1435" s="1">
        <v>14.56</v>
      </c>
      <c r="Z1435" s="1">
        <v>85.4</v>
      </c>
      <c r="AA1435" s="1">
        <v>1435</v>
      </c>
      <c r="AB1435" s="1">
        <v>250000</v>
      </c>
      <c r="AC1435" s="1">
        <v>-3</v>
      </c>
      <c r="AD1435" s="1">
        <v>21350</v>
      </c>
      <c r="AE1435" s="1">
        <v>0</v>
      </c>
      <c r="AF1435" s="1">
        <v>16.86</v>
      </c>
      <c r="AG1435" s="1">
        <v>-5.0579999999999993E-4</v>
      </c>
      <c r="AH1435" s="1">
        <v>-8.3800000000000008</v>
      </c>
      <c r="AI1435" s="1" t="s">
        <v>3191</v>
      </c>
      <c r="AJ1435" s="1" t="s">
        <v>3558</v>
      </c>
    </row>
    <row r="1436" spans="1:36" x14ac:dyDescent="0.25">
      <c r="A1436" s="2" t="s">
        <v>1430</v>
      </c>
      <c r="B1436" s="3" t="s">
        <v>6223</v>
      </c>
      <c r="C1436" s="3">
        <v>54.53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-11.840000000000003</v>
      </c>
      <c r="H1436" s="1">
        <f>MATCH(持股比率!A1436,董監!A:A,0)</f>
        <v>1436</v>
      </c>
      <c r="I1436" s="3">
        <v>300153.82</v>
      </c>
      <c r="J1436" s="3">
        <v>-8</v>
      </c>
      <c r="K1436" s="28">
        <f t="shared" si="89"/>
        <v>-3554</v>
      </c>
      <c r="L1436" s="27">
        <f t="shared" si="90"/>
        <v>0.2</v>
      </c>
      <c r="M1436" s="3">
        <v>44.44</v>
      </c>
      <c r="N1436" s="29">
        <f t="shared" si="91"/>
        <v>-3.5551999999999997E-3</v>
      </c>
      <c r="O1436" s="3">
        <v>0.98</v>
      </c>
      <c r="P1436" s="3" t="str">
        <f ca="1">IF(COUNTIF(股期對照!A:A,持股比率!B1436)=2,B1436&amp;"-m",IF(COUNTIF(股期對照!A:A,持股比率!B1436)=1,B1436&amp;"-F",B1436))</f>
        <v>芮特-KY</v>
      </c>
      <c r="Q1436" s="3" t="s">
        <v>6829</v>
      </c>
      <c r="T1436" s="1" t="s">
        <v>1430</v>
      </c>
      <c r="U1436" s="1" t="s">
        <v>3192</v>
      </c>
      <c r="V1436" s="1">
        <v>54.53</v>
      </c>
      <c r="W1436" s="1">
        <v>0</v>
      </c>
      <c r="X1436" s="1">
        <v>0</v>
      </c>
      <c r="Y1436" s="1">
        <v>57.31</v>
      </c>
      <c r="Z1436" s="1">
        <v>-11.840000000000003</v>
      </c>
      <c r="AA1436" s="1">
        <v>1436</v>
      </c>
      <c r="AB1436" s="1">
        <v>300153.82</v>
      </c>
      <c r="AC1436" s="1">
        <v>-8</v>
      </c>
      <c r="AD1436" s="1">
        <v>-3554</v>
      </c>
      <c r="AE1436" s="1">
        <v>0.2</v>
      </c>
      <c r="AF1436" s="1">
        <v>44.44</v>
      </c>
      <c r="AG1436" s="1">
        <v>-3.5551999999999997E-3</v>
      </c>
      <c r="AH1436" s="1">
        <v>0.98</v>
      </c>
      <c r="AI1436" s="1" t="s">
        <v>3192</v>
      </c>
      <c r="AJ1436" s="1" t="s">
        <v>3546</v>
      </c>
    </row>
    <row r="1437" spans="1:36" x14ac:dyDescent="0.25">
      <c r="A1437" s="2" t="s">
        <v>1431</v>
      </c>
      <c r="B1437" s="3" t="s">
        <v>6224</v>
      </c>
      <c r="C1437" s="3">
        <v>5.12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75.58</v>
      </c>
      <c r="H1437" s="1">
        <f>MATCH(持股比率!A1437,董監!A:A,0)</f>
        <v>1437</v>
      </c>
      <c r="I1437" s="3">
        <v>338390</v>
      </c>
      <c r="J1437" s="3">
        <v>6</v>
      </c>
      <c r="K1437" s="28">
        <f t="shared" si="89"/>
        <v>25576</v>
      </c>
      <c r="L1437" s="27">
        <f t="shared" si="90"/>
        <v>0</v>
      </c>
      <c r="M1437" s="3">
        <v>251.08</v>
      </c>
      <c r="N1437" s="29">
        <f t="shared" si="91"/>
        <v>1.50648E-2</v>
      </c>
      <c r="O1437" s="3">
        <v>-2.21</v>
      </c>
      <c r="P1437" s="3" t="str">
        <f ca="1">IF(COUNTIF(股期對照!A:A,持股比率!B1437)=2,B1437&amp;"-m",IF(COUNTIF(股期對照!A:A,持股比率!B1437)=1,B1437&amp;"-F",B1437))</f>
        <v>穎崴</v>
      </c>
      <c r="Q1437" s="3" t="s">
        <v>4772</v>
      </c>
      <c r="T1437" s="1" t="s">
        <v>1431</v>
      </c>
      <c r="U1437" s="1" t="s">
        <v>3193</v>
      </c>
      <c r="V1437" s="1">
        <v>5.12</v>
      </c>
      <c r="W1437" s="1">
        <v>0</v>
      </c>
      <c r="X1437" s="1">
        <v>0</v>
      </c>
      <c r="Y1437" s="1">
        <v>19.3</v>
      </c>
      <c r="Z1437" s="1">
        <v>75.58</v>
      </c>
      <c r="AA1437" s="1">
        <v>1437</v>
      </c>
      <c r="AB1437" s="1">
        <v>338390</v>
      </c>
      <c r="AC1437" s="1">
        <v>6</v>
      </c>
      <c r="AD1437" s="1">
        <v>25576</v>
      </c>
      <c r="AE1437" s="1">
        <v>0</v>
      </c>
      <c r="AF1437" s="1">
        <v>251.08</v>
      </c>
      <c r="AG1437" s="1">
        <v>1.50648E-2</v>
      </c>
      <c r="AH1437" s="1">
        <v>-2.21</v>
      </c>
      <c r="AI1437" s="1" t="s">
        <v>3193</v>
      </c>
      <c r="AJ1437" s="1" t="s">
        <v>3549</v>
      </c>
    </row>
    <row r="1438" spans="1:36" x14ac:dyDescent="0.25">
      <c r="A1438" s="2" t="s">
        <v>1432</v>
      </c>
      <c r="B1438" s="3" t="s">
        <v>6225</v>
      </c>
      <c r="C1438" s="3">
        <v>5.17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61</v>
      </c>
      <c r="H1438" s="1">
        <f>MATCH(持股比率!A1438,董監!A:A,0)</f>
        <v>1438</v>
      </c>
      <c r="I1438" s="3">
        <v>385898.29</v>
      </c>
      <c r="J1438" s="3">
        <v>-26</v>
      </c>
      <c r="K1438" s="28">
        <f t="shared" si="89"/>
        <v>23540</v>
      </c>
      <c r="L1438" s="27">
        <f t="shared" si="90"/>
        <v>-0.1</v>
      </c>
      <c r="M1438" s="3">
        <v>99.1</v>
      </c>
      <c r="N1438" s="29">
        <f t="shared" si="91"/>
        <v>-2.5766000000000001E-2</v>
      </c>
      <c r="O1438" s="3">
        <v>4</v>
      </c>
      <c r="P1438" s="3" t="str">
        <f ca="1">IF(COUNTIF(股期對照!A:A,持股比率!B1438)=2,B1438&amp;"-m",IF(COUNTIF(股期對照!A:A,持股比率!B1438)=1,B1438&amp;"-F",B1438))</f>
        <v>勤崴國際</v>
      </c>
      <c r="Q1438" s="3" t="s">
        <v>6778</v>
      </c>
      <c r="T1438" s="1" t="s">
        <v>1432</v>
      </c>
      <c r="U1438" s="1" t="s">
        <v>3194</v>
      </c>
      <c r="V1438" s="1">
        <v>5.17</v>
      </c>
      <c r="W1438" s="1">
        <v>0</v>
      </c>
      <c r="X1438" s="1">
        <v>0</v>
      </c>
      <c r="Y1438" s="1">
        <v>33.83</v>
      </c>
      <c r="Z1438" s="1">
        <v>61</v>
      </c>
      <c r="AA1438" s="1">
        <v>1438</v>
      </c>
      <c r="AB1438" s="1">
        <v>385898.29</v>
      </c>
      <c r="AC1438" s="1">
        <v>-26</v>
      </c>
      <c r="AD1438" s="1">
        <v>23540</v>
      </c>
      <c r="AE1438" s="1">
        <v>-0.1</v>
      </c>
      <c r="AF1438" s="1">
        <v>99.1</v>
      </c>
      <c r="AG1438" s="1">
        <v>-2.5766000000000001E-2</v>
      </c>
      <c r="AH1438" s="1">
        <v>4</v>
      </c>
      <c r="AI1438" s="1" t="s">
        <v>3194</v>
      </c>
      <c r="AJ1438" s="1" t="s">
        <v>3569</v>
      </c>
    </row>
    <row r="1439" spans="1:36" x14ac:dyDescent="0.25">
      <c r="A1439" s="2" t="s">
        <v>1433</v>
      </c>
      <c r="B1439" s="3" t="s">
        <v>6226</v>
      </c>
      <c r="C1439" s="3">
        <v>1.66</v>
      </c>
      <c r="D1439" s="3">
        <v>0</v>
      </c>
      <c r="E1439" s="3">
        <v>0.02</v>
      </c>
      <c r="F1439" s="1">
        <f>IF(INDEX(董監!D:D,H1439)=0,INDEX(董監!C:C,H1439),INDEX(董監!D:D,H1439))</f>
        <v>52.4</v>
      </c>
      <c r="G1439" s="1">
        <f t="shared" si="88"/>
        <v>45.92</v>
      </c>
      <c r="H1439" s="1">
        <f>MATCH(持股比率!A1439,董監!A:A,0)</f>
        <v>1439</v>
      </c>
      <c r="I1439" s="3">
        <v>450476.25</v>
      </c>
      <c r="J1439" s="3">
        <v>161</v>
      </c>
      <c r="K1439" s="28">
        <f t="shared" si="89"/>
        <v>20686</v>
      </c>
      <c r="L1439" s="27">
        <f t="shared" si="90"/>
        <v>0.8</v>
      </c>
      <c r="M1439" s="3">
        <v>74.27</v>
      </c>
      <c r="N1439" s="29">
        <f t="shared" si="91"/>
        <v>0.11957469999999999</v>
      </c>
      <c r="O1439" s="3">
        <v>-2.4300000000000002</v>
      </c>
      <c r="P1439" s="3" t="str">
        <f ca="1">IF(COUNTIF(股期對照!A:A,持股比率!B1439)=2,B1439&amp;"-m",IF(COUNTIF(股期對照!A:A,持股比率!B1439)=1,B1439&amp;"-F",B1439))</f>
        <v>達爾膚</v>
      </c>
      <c r="Q1439" s="3" t="s">
        <v>4577</v>
      </c>
      <c r="T1439" s="1" t="s">
        <v>1433</v>
      </c>
      <c r="U1439" s="1" t="s">
        <v>3195</v>
      </c>
      <c r="V1439" s="1">
        <v>1.66</v>
      </c>
      <c r="W1439" s="1">
        <v>0</v>
      </c>
      <c r="X1439" s="1">
        <v>0.02</v>
      </c>
      <c r="Y1439" s="1">
        <v>52.4</v>
      </c>
      <c r="Z1439" s="1">
        <v>45.92</v>
      </c>
      <c r="AA1439" s="1">
        <v>1439</v>
      </c>
      <c r="AB1439" s="1">
        <v>450476.25</v>
      </c>
      <c r="AC1439" s="1">
        <v>161</v>
      </c>
      <c r="AD1439" s="1">
        <v>20686</v>
      </c>
      <c r="AE1439" s="1">
        <v>0.8</v>
      </c>
      <c r="AF1439" s="1">
        <v>74.27</v>
      </c>
      <c r="AG1439" s="1">
        <v>0.11957469999999999</v>
      </c>
      <c r="AH1439" s="1">
        <v>-2.4300000000000002</v>
      </c>
      <c r="AI1439" s="1" t="s">
        <v>3195</v>
      </c>
      <c r="AJ1439" s="1" t="s">
        <v>3527</v>
      </c>
    </row>
    <row r="1440" spans="1:36" x14ac:dyDescent="0.25">
      <c r="A1440" s="2" t="s">
        <v>1434</v>
      </c>
      <c r="B1440" s="3" t="s">
        <v>6227</v>
      </c>
      <c r="C1440" s="3">
        <v>15.02</v>
      </c>
      <c r="D1440" s="3">
        <v>0.69</v>
      </c>
      <c r="E1440" s="3">
        <v>0.01</v>
      </c>
      <c r="F1440" s="1">
        <f>IF(INDEX(董監!D:D,H1440)=0,INDEX(董監!C:C,H1440),INDEX(董監!D:D,H1440))</f>
        <v>51.54</v>
      </c>
      <c r="G1440" s="1">
        <f t="shared" si="88"/>
        <v>32.740000000000009</v>
      </c>
      <c r="H1440" s="1">
        <f>MATCH(持股比率!A1440,董監!A:A,0)</f>
        <v>1440</v>
      </c>
      <c r="I1440" s="3">
        <v>1290473.8400000001</v>
      </c>
      <c r="J1440" s="3">
        <v>259</v>
      </c>
      <c r="K1440" s="28">
        <f t="shared" si="89"/>
        <v>42250</v>
      </c>
      <c r="L1440" s="27">
        <f t="shared" si="90"/>
        <v>0.6</v>
      </c>
      <c r="M1440" s="3">
        <v>73.42</v>
      </c>
      <c r="N1440" s="29">
        <f t="shared" si="91"/>
        <v>0.19015779999999999</v>
      </c>
      <c r="O1440" s="3">
        <v>5.22</v>
      </c>
      <c r="P1440" s="3" t="str">
        <f ca="1">IF(COUNTIF(股期對照!A:A,持股比率!B1440)=2,B1440&amp;"-m",IF(COUNTIF(股期對照!A:A,持股比率!B1440)=1,B1440&amp;"-F",B1440))</f>
        <v>捷敏-KY</v>
      </c>
      <c r="Q1440" s="3" t="s">
        <v>4772</v>
      </c>
      <c r="T1440" s="1" t="s">
        <v>1434</v>
      </c>
      <c r="U1440" s="1" t="s">
        <v>3196</v>
      </c>
      <c r="V1440" s="1">
        <v>15.02</v>
      </c>
      <c r="W1440" s="1">
        <v>0.69</v>
      </c>
      <c r="X1440" s="1">
        <v>0.01</v>
      </c>
      <c r="Y1440" s="1">
        <v>51.54</v>
      </c>
      <c r="Z1440" s="1">
        <v>32.740000000000009</v>
      </c>
      <c r="AA1440" s="1">
        <v>1440</v>
      </c>
      <c r="AB1440" s="1">
        <v>1290473.8400000001</v>
      </c>
      <c r="AC1440" s="1">
        <v>259</v>
      </c>
      <c r="AD1440" s="1">
        <v>42250</v>
      </c>
      <c r="AE1440" s="1">
        <v>0.6</v>
      </c>
      <c r="AF1440" s="1">
        <v>73.42</v>
      </c>
      <c r="AG1440" s="1">
        <v>0.19015779999999999</v>
      </c>
      <c r="AH1440" s="1">
        <v>5.22</v>
      </c>
      <c r="AI1440" s="1" t="s">
        <v>3196</v>
      </c>
      <c r="AJ1440" s="1" t="s">
        <v>3549</v>
      </c>
    </row>
    <row r="1441" spans="1:36" x14ac:dyDescent="0.25">
      <c r="A1441" s="2" t="s">
        <v>1435</v>
      </c>
      <c r="B1441" s="3" t="s">
        <v>4725</v>
      </c>
      <c r="C1441" s="3">
        <v>0.44</v>
      </c>
      <c r="D1441" s="3">
        <v>0</v>
      </c>
      <c r="E1441" s="3">
        <v>0</v>
      </c>
      <c r="F1441" s="1">
        <f>IF(INDEX(董監!D:D,H1441)=0,INDEX(董監!C:C,H1441),INDEX(董監!D:D,H1441))</f>
        <v>13.68</v>
      </c>
      <c r="G1441" s="1">
        <f t="shared" si="88"/>
        <v>85.88</v>
      </c>
      <c r="H1441" s="1">
        <f>MATCH(持股比率!A1441,董監!A:A,0)</f>
        <v>1441</v>
      </c>
      <c r="I1441" s="3">
        <v>242760</v>
      </c>
      <c r="J1441" s="3">
        <v>-1</v>
      </c>
      <c r="K1441" s="28">
        <f t="shared" si="89"/>
        <v>20848</v>
      </c>
      <c r="L1441" s="27">
        <f t="shared" si="90"/>
        <v>0</v>
      </c>
      <c r="M1441" s="3">
        <v>49.24</v>
      </c>
      <c r="N1441" s="29">
        <f t="shared" si="91"/>
        <v>-4.9240000000000004E-4</v>
      </c>
      <c r="O1441" s="3">
        <v>-3.23</v>
      </c>
      <c r="P1441" s="3" t="str">
        <f ca="1">IF(COUNTIF(股期對照!A:A,持股比率!B1441)=2,B1441&amp;"-m",IF(COUNTIF(股期對照!A:A,持股比率!B1441)=1,B1441&amp;"-F",B1441))</f>
        <v>明達醫</v>
      </c>
      <c r="Q1441" s="3" t="s">
        <v>6834</v>
      </c>
      <c r="T1441" s="1" t="s">
        <v>1435</v>
      </c>
      <c r="U1441" s="1" t="s">
        <v>3197</v>
      </c>
      <c r="V1441" s="1">
        <v>0.44</v>
      </c>
      <c r="W1441" s="1">
        <v>0</v>
      </c>
      <c r="X1441" s="1">
        <v>0</v>
      </c>
      <c r="Y1441" s="1">
        <v>13.68</v>
      </c>
      <c r="Z1441" s="1">
        <v>85.88</v>
      </c>
      <c r="AA1441" s="1">
        <v>1441</v>
      </c>
      <c r="AB1441" s="1">
        <v>242760</v>
      </c>
      <c r="AC1441" s="1">
        <v>-1</v>
      </c>
      <c r="AD1441" s="1">
        <v>20848</v>
      </c>
      <c r="AE1441" s="1">
        <v>0</v>
      </c>
      <c r="AF1441" s="1">
        <v>49.24</v>
      </c>
      <c r="AG1441" s="1">
        <v>-4.9240000000000004E-4</v>
      </c>
      <c r="AH1441" s="1">
        <v>-3.23</v>
      </c>
      <c r="AI1441" s="1" t="s">
        <v>3197</v>
      </c>
      <c r="AJ1441" s="1" t="s">
        <v>3527</v>
      </c>
    </row>
    <row r="1442" spans="1:36" x14ac:dyDescent="0.25">
      <c r="A1442" s="2" t="s">
        <v>1436</v>
      </c>
      <c r="B1442" s="3" t="s">
        <v>6228</v>
      </c>
      <c r="C1442" s="3">
        <v>0.36</v>
      </c>
      <c r="D1442" s="3">
        <v>0</v>
      </c>
      <c r="E1442" s="3">
        <v>0.02</v>
      </c>
      <c r="F1442" s="1">
        <f>IF(INDEX(董監!D:D,H1442)=0,INDEX(董監!C:C,H1442),INDEX(董監!D:D,H1442))</f>
        <v>20.43</v>
      </c>
      <c r="G1442" s="1">
        <f t="shared" si="88"/>
        <v>79.19</v>
      </c>
      <c r="H1442" s="1">
        <f>MATCH(持股比率!A1442,董監!A:A,0)</f>
        <v>1442</v>
      </c>
      <c r="I1442" s="3">
        <v>337500</v>
      </c>
      <c r="J1442" s="3">
        <v>22</v>
      </c>
      <c r="K1442" s="28">
        <f t="shared" si="89"/>
        <v>26727</v>
      </c>
      <c r="L1442" s="27">
        <f t="shared" si="90"/>
        <v>0.1</v>
      </c>
      <c r="M1442" s="3">
        <v>17.96</v>
      </c>
      <c r="N1442" s="29">
        <f t="shared" si="91"/>
        <v>3.9512000000000002E-3</v>
      </c>
      <c r="O1442" s="3">
        <v>-4.6900000000000004</v>
      </c>
      <c r="P1442" s="3" t="str">
        <f ca="1">IF(COUNTIF(股期對照!A:A,持股比率!B1442)=2,B1442&amp;"-m",IF(COUNTIF(股期對照!A:A,持股比率!B1442)=1,B1442&amp;"-F",B1442))</f>
        <v>創威</v>
      </c>
      <c r="Q1442" s="3" t="s">
        <v>6793</v>
      </c>
      <c r="T1442" s="1" t="s">
        <v>1436</v>
      </c>
      <c r="U1442" s="1" t="s">
        <v>3198</v>
      </c>
      <c r="V1442" s="1">
        <v>0.36</v>
      </c>
      <c r="W1442" s="1">
        <v>0</v>
      </c>
      <c r="X1442" s="1">
        <v>0.02</v>
      </c>
      <c r="Y1442" s="1">
        <v>20.43</v>
      </c>
      <c r="Z1442" s="1">
        <v>79.19</v>
      </c>
      <c r="AA1442" s="1">
        <v>1442</v>
      </c>
      <c r="AB1442" s="1">
        <v>337500</v>
      </c>
      <c r="AC1442" s="1">
        <v>22</v>
      </c>
      <c r="AD1442" s="1">
        <v>26727</v>
      </c>
      <c r="AE1442" s="1">
        <v>0.1</v>
      </c>
      <c r="AF1442" s="1">
        <v>17.96</v>
      </c>
      <c r="AG1442" s="1">
        <v>3.9512000000000002E-3</v>
      </c>
      <c r="AH1442" s="1">
        <v>-4.6900000000000004</v>
      </c>
      <c r="AI1442" s="1" t="s">
        <v>3198</v>
      </c>
      <c r="AJ1442" s="1" t="s">
        <v>3546</v>
      </c>
    </row>
    <row r="1443" spans="1:36" x14ac:dyDescent="0.25">
      <c r="A1443" s="2" t="s">
        <v>1437</v>
      </c>
      <c r="B1443" s="3" t="s">
        <v>6229</v>
      </c>
      <c r="C1443" s="3">
        <v>17.989999999999998</v>
      </c>
      <c r="D1443" s="3">
        <v>4.01</v>
      </c>
      <c r="E1443" s="3">
        <v>1.58</v>
      </c>
      <c r="F1443" s="1">
        <f>IF(INDEX(董監!D:D,H1443)=0,INDEX(董監!C:C,H1443),INDEX(董監!D:D,H1443))</f>
        <v>17.87</v>
      </c>
      <c r="G1443" s="1">
        <f t="shared" si="88"/>
        <v>58.55</v>
      </c>
      <c r="H1443" s="1">
        <f>MATCH(持股比率!A1443,董監!A:A,0)</f>
        <v>1443</v>
      </c>
      <c r="I1443" s="3">
        <v>743326.23</v>
      </c>
      <c r="J1443" s="3">
        <v>1247</v>
      </c>
      <c r="K1443" s="28">
        <f t="shared" si="89"/>
        <v>43522</v>
      </c>
      <c r="L1443" s="27">
        <f t="shared" si="90"/>
        <v>2.9</v>
      </c>
      <c r="M1443" s="3">
        <v>619.77</v>
      </c>
      <c r="N1443" s="29">
        <f t="shared" si="91"/>
        <v>7.7285318999999992</v>
      </c>
      <c r="O1443" s="3">
        <v>15.83</v>
      </c>
      <c r="P1443" s="3" t="str">
        <f ca="1">IF(COUNTIF(股期對照!A:A,持股比率!B1443)=2,B1443&amp;"-m",IF(COUNTIF(股期對照!A:A,持股比率!B1443)=1,B1443&amp;"-F",B1443))</f>
        <v>愛普</v>
      </c>
      <c r="Q1443" s="3" t="s">
        <v>6777</v>
      </c>
      <c r="T1443" s="1" t="s">
        <v>1437</v>
      </c>
      <c r="U1443" s="1" t="s">
        <v>3199</v>
      </c>
      <c r="V1443" s="1">
        <v>17.989999999999998</v>
      </c>
      <c r="W1443" s="1">
        <v>4.01</v>
      </c>
      <c r="X1443" s="1">
        <v>1.58</v>
      </c>
      <c r="Y1443" s="1">
        <v>17.87</v>
      </c>
      <c r="Z1443" s="1">
        <v>58.55</v>
      </c>
      <c r="AA1443" s="1">
        <v>1443</v>
      </c>
      <c r="AB1443" s="1">
        <v>743326.23</v>
      </c>
      <c r="AC1443" s="1">
        <v>1247</v>
      </c>
      <c r="AD1443" s="1">
        <v>43522</v>
      </c>
      <c r="AE1443" s="1">
        <v>2.9</v>
      </c>
      <c r="AF1443" s="1">
        <v>619.77</v>
      </c>
      <c r="AG1443" s="1">
        <v>7.7285318999999992</v>
      </c>
      <c r="AH1443" s="1">
        <v>15.83</v>
      </c>
      <c r="AI1443" s="1" t="s">
        <v>3199</v>
      </c>
      <c r="AJ1443" s="1" t="s">
        <v>3560</v>
      </c>
    </row>
    <row r="1444" spans="1:36" x14ac:dyDescent="0.25">
      <c r="A1444" s="2" t="s">
        <v>1438</v>
      </c>
      <c r="B1444" s="3" t="s">
        <v>4726</v>
      </c>
      <c r="C1444" s="3">
        <v>2.8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85.539999999999992</v>
      </c>
      <c r="H1444" s="1">
        <f>MATCH(持股比率!A1444,董監!A:A,0)</f>
        <v>1444</v>
      </c>
      <c r="I1444" s="3">
        <v>360823.5</v>
      </c>
      <c r="J1444" s="3">
        <v>552</v>
      </c>
      <c r="K1444" s="28">
        <f t="shared" si="89"/>
        <v>30865</v>
      </c>
      <c r="L1444" s="27">
        <f t="shared" si="90"/>
        <v>1.8</v>
      </c>
      <c r="M1444" s="3">
        <v>41.06</v>
      </c>
      <c r="N1444" s="29">
        <f t="shared" si="91"/>
        <v>0.22665120000000002</v>
      </c>
      <c r="O1444" s="3">
        <v>-3.37</v>
      </c>
      <c r="P1444" s="3" t="str">
        <f ca="1">IF(COUNTIF(股期對照!A:A,持股比率!B1444)=2,B1444&amp;"-m",IF(COUNTIF(股期對照!A:A,持股比率!B1444)=1,B1444&amp;"-F",B1444))</f>
        <v>瑞耘</v>
      </c>
      <c r="Q1444" s="3" t="s">
        <v>6846</v>
      </c>
      <c r="T1444" s="1" t="s">
        <v>1438</v>
      </c>
      <c r="U1444" s="1" t="s">
        <v>3200</v>
      </c>
      <c r="V1444" s="1">
        <v>2.8</v>
      </c>
      <c r="W1444" s="1">
        <v>0</v>
      </c>
      <c r="X1444" s="1">
        <v>0.36</v>
      </c>
      <c r="Y1444" s="1">
        <v>11.3</v>
      </c>
      <c r="Z1444" s="1">
        <v>85.539999999999992</v>
      </c>
      <c r="AA1444" s="1">
        <v>1444</v>
      </c>
      <c r="AB1444" s="1">
        <v>360823.5</v>
      </c>
      <c r="AC1444" s="1">
        <v>552</v>
      </c>
      <c r="AD1444" s="1">
        <v>30865</v>
      </c>
      <c r="AE1444" s="1">
        <v>1.8</v>
      </c>
      <c r="AF1444" s="1">
        <v>41.06</v>
      </c>
      <c r="AG1444" s="1">
        <v>0.22665120000000002</v>
      </c>
      <c r="AH1444" s="1">
        <v>-3.37</v>
      </c>
      <c r="AI1444" s="1" t="s">
        <v>3200</v>
      </c>
      <c r="AJ1444" s="1" t="s">
        <v>3552</v>
      </c>
    </row>
    <row r="1445" spans="1:36" x14ac:dyDescent="0.25">
      <c r="A1445" s="2" t="s">
        <v>1439</v>
      </c>
      <c r="B1445" s="3" t="s">
        <v>4924</v>
      </c>
      <c r="C1445" s="3">
        <v>20.16</v>
      </c>
      <c r="D1445" s="3">
        <v>0.15</v>
      </c>
      <c r="E1445" s="3">
        <v>0.54</v>
      </c>
      <c r="F1445" s="1">
        <f>IF(INDEX(董監!D:D,H1445)=0,INDEX(董監!C:C,H1445),INDEX(董監!D:D,H1445))</f>
        <v>23.32</v>
      </c>
      <c r="G1445" s="1">
        <f t="shared" si="88"/>
        <v>55.83</v>
      </c>
      <c r="H1445" s="1">
        <f>MATCH(持股比率!A1445,董監!A:A,0)</f>
        <v>1445</v>
      </c>
      <c r="I1445" s="3">
        <v>426509.11</v>
      </c>
      <c r="J1445" s="3">
        <v>320</v>
      </c>
      <c r="K1445" s="28">
        <f t="shared" si="89"/>
        <v>23812</v>
      </c>
      <c r="L1445" s="27">
        <f t="shared" si="90"/>
        <v>1.3</v>
      </c>
      <c r="M1445" s="3">
        <v>389.77</v>
      </c>
      <c r="N1445" s="29">
        <f t="shared" si="91"/>
        <v>1.2472639999999999</v>
      </c>
      <c r="O1445" s="3">
        <v>23.73</v>
      </c>
      <c r="P1445" s="3" t="str">
        <f ca="1">IF(COUNTIF(股期對照!A:A,持股比率!B1445)=2,B1445&amp;"-m",IF(COUNTIF(股期對照!A:A,持股比率!B1445)=1,B1445&amp;"-F",B1445))</f>
        <v>晶心科</v>
      </c>
      <c r="Q1445" s="3" t="s">
        <v>4763</v>
      </c>
      <c r="T1445" s="1" t="s">
        <v>1439</v>
      </c>
      <c r="U1445" s="1" t="s">
        <v>3201</v>
      </c>
      <c r="V1445" s="1">
        <v>20.16</v>
      </c>
      <c r="W1445" s="1">
        <v>0.15</v>
      </c>
      <c r="X1445" s="1">
        <v>0.54</v>
      </c>
      <c r="Y1445" s="1">
        <v>23.32</v>
      </c>
      <c r="Z1445" s="1">
        <v>55.83</v>
      </c>
      <c r="AA1445" s="1">
        <v>1445</v>
      </c>
      <c r="AB1445" s="1">
        <v>426509.11</v>
      </c>
      <c r="AC1445" s="1">
        <v>320</v>
      </c>
      <c r="AD1445" s="1">
        <v>23812</v>
      </c>
      <c r="AE1445" s="1">
        <v>1.3</v>
      </c>
      <c r="AF1445" s="1">
        <v>389.77</v>
      </c>
      <c r="AG1445" s="1">
        <v>1.2472639999999999</v>
      </c>
      <c r="AH1445" s="1">
        <v>23.73</v>
      </c>
      <c r="AI1445" s="1" t="s">
        <v>3201</v>
      </c>
      <c r="AJ1445" s="1" t="s">
        <v>3560</v>
      </c>
    </row>
    <row r="1446" spans="1:36" x14ac:dyDescent="0.25">
      <c r="A1446" s="2" t="s">
        <v>1440</v>
      </c>
      <c r="B1446" s="3" t="s">
        <v>6230</v>
      </c>
      <c r="C1446" s="3">
        <v>1.02</v>
      </c>
      <c r="D1446" s="3">
        <v>0</v>
      </c>
      <c r="E1446" s="3">
        <v>0</v>
      </c>
      <c r="F1446" s="1">
        <f>IF(INDEX(董監!D:D,H1446)=0,INDEX(董監!C:C,H1446),INDEX(董監!D:D,H1446))</f>
        <v>36.67</v>
      </c>
      <c r="G1446" s="1">
        <f t="shared" si="88"/>
        <v>62.309999999999995</v>
      </c>
      <c r="H1446" s="1">
        <f>MATCH(持股比率!A1446,董監!A:A,0)</f>
        <v>1446</v>
      </c>
      <c r="I1446" s="3">
        <v>1510078.25</v>
      </c>
      <c r="J1446" s="3">
        <v>33</v>
      </c>
      <c r="K1446" s="28">
        <f t="shared" si="89"/>
        <v>94093</v>
      </c>
      <c r="L1446" s="27">
        <f t="shared" si="90"/>
        <v>0</v>
      </c>
      <c r="M1446" s="3">
        <v>37.229999999999997</v>
      </c>
      <c r="N1446" s="29">
        <f t="shared" si="91"/>
        <v>1.2285899999999999E-2</v>
      </c>
      <c r="O1446" s="3">
        <v>0.56999999999999995</v>
      </c>
      <c r="P1446" s="3" t="str">
        <f ca="1">IF(COUNTIF(股期對照!A:A,持股比率!B1446)=2,B1446&amp;"-m",IF(COUNTIF(股期對照!A:A,持股比率!B1446)=1,B1446&amp;"-F",B1446))</f>
        <v>順藥</v>
      </c>
      <c r="Q1446" s="3" t="s">
        <v>6812</v>
      </c>
      <c r="T1446" s="1" t="s">
        <v>1440</v>
      </c>
      <c r="U1446" s="1" t="s">
        <v>3202</v>
      </c>
      <c r="V1446" s="1">
        <v>1.02</v>
      </c>
      <c r="W1446" s="1">
        <v>0</v>
      </c>
      <c r="X1446" s="1">
        <v>0</v>
      </c>
      <c r="Y1446" s="1">
        <v>36.67</v>
      </c>
      <c r="Z1446" s="1">
        <v>62.309999999999995</v>
      </c>
      <c r="AA1446" s="1">
        <v>1446</v>
      </c>
      <c r="AB1446" s="1">
        <v>1510078.25</v>
      </c>
      <c r="AC1446" s="1">
        <v>33</v>
      </c>
      <c r="AD1446" s="1">
        <v>94093</v>
      </c>
      <c r="AE1446" s="1">
        <v>0</v>
      </c>
      <c r="AF1446" s="1">
        <v>37.229999999999997</v>
      </c>
      <c r="AG1446" s="1">
        <v>1.2285899999999999E-2</v>
      </c>
      <c r="AH1446" s="1">
        <v>0.56999999999999995</v>
      </c>
      <c r="AI1446" s="1" t="s">
        <v>3202</v>
      </c>
      <c r="AJ1446" s="1" t="s">
        <v>3527</v>
      </c>
    </row>
    <row r="1447" spans="1:36" x14ac:dyDescent="0.25">
      <c r="A1447" s="2" t="s">
        <v>1441</v>
      </c>
      <c r="B1447" s="3" t="s">
        <v>6231</v>
      </c>
      <c r="C1447" s="3">
        <v>4.88</v>
      </c>
      <c r="D1447" s="3">
        <v>0</v>
      </c>
      <c r="E1447" s="3">
        <v>0.72</v>
      </c>
      <c r="F1447" s="1">
        <f>IF(INDEX(董監!D:D,H1447)=0,INDEX(董監!C:C,H1447),INDEX(董監!D:D,H1447))</f>
        <v>10.23</v>
      </c>
      <c r="G1447" s="1">
        <f t="shared" si="88"/>
        <v>84.17</v>
      </c>
      <c r="H1447" s="1">
        <f>MATCH(持股比率!A1447,董監!A:A,0)</f>
        <v>1447</v>
      </c>
      <c r="I1447" s="3">
        <v>372690</v>
      </c>
      <c r="J1447" s="3">
        <v>1057</v>
      </c>
      <c r="K1447" s="28">
        <f t="shared" si="89"/>
        <v>31369</v>
      </c>
      <c r="L1447" s="27">
        <f t="shared" si="90"/>
        <v>3.4</v>
      </c>
      <c r="M1447" s="3">
        <v>111.77</v>
      </c>
      <c r="N1447" s="29">
        <f t="shared" si="91"/>
        <v>1.1814089000000001</v>
      </c>
      <c r="O1447" s="3">
        <v>-2.98</v>
      </c>
      <c r="P1447" s="3" t="str">
        <f ca="1">IF(COUNTIF(股期對照!A:A,持股比率!B1447)=2,B1447&amp;"-m",IF(COUNTIF(股期對照!A:A,持股比率!B1447)=1,B1447&amp;"-F",B1447))</f>
        <v>倉和</v>
      </c>
      <c r="Q1447" s="3" t="s">
        <v>4745</v>
      </c>
      <c r="T1447" s="1" t="s">
        <v>1441</v>
      </c>
      <c r="U1447" s="1" t="s">
        <v>3203</v>
      </c>
      <c r="V1447" s="1">
        <v>4.88</v>
      </c>
      <c r="W1447" s="1">
        <v>0</v>
      </c>
      <c r="X1447" s="1">
        <v>0.72</v>
      </c>
      <c r="Y1447" s="1">
        <v>10.23</v>
      </c>
      <c r="Z1447" s="1">
        <v>84.17</v>
      </c>
      <c r="AA1447" s="1">
        <v>1447</v>
      </c>
      <c r="AB1447" s="1">
        <v>372690</v>
      </c>
      <c r="AC1447" s="1">
        <v>1057</v>
      </c>
      <c r="AD1447" s="1">
        <v>31369</v>
      </c>
      <c r="AE1447" s="1">
        <v>3.4</v>
      </c>
      <c r="AF1447" s="1">
        <v>111.77</v>
      </c>
      <c r="AG1447" s="1">
        <v>1.1814089000000001</v>
      </c>
      <c r="AH1447" s="1">
        <v>-2.98</v>
      </c>
      <c r="AI1447" s="1" t="s">
        <v>3203</v>
      </c>
      <c r="AJ1447" s="1" t="s">
        <v>3530</v>
      </c>
    </row>
    <row r="1448" spans="1:36" x14ac:dyDescent="0.25">
      <c r="A1448" s="2" t="s">
        <v>1442</v>
      </c>
      <c r="B1448" s="3" t="s">
        <v>6232</v>
      </c>
      <c r="C1448" s="3">
        <v>37.31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27.159999999999997</v>
      </c>
      <c r="H1448" s="1">
        <f>MATCH(持股比率!A1448,董監!A:A,0)</f>
        <v>1448</v>
      </c>
      <c r="I1448" s="3">
        <v>3120047.01</v>
      </c>
      <c r="J1448" s="3">
        <v>-516</v>
      </c>
      <c r="K1448" s="28">
        <f t="shared" si="89"/>
        <v>84740</v>
      </c>
      <c r="L1448" s="27">
        <f t="shared" si="90"/>
        <v>-0.6</v>
      </c>
      <c r="M1448" s="3">
        <v>56.67</v>
      </c>
      <c r="N1448" s="29">
        <f t="shared" si="91"/>
        <v>-0.29241719999999999</v>
      </c>
      <c r="O1448" s="3">
        <v>8.6199999999999992</v>
      </c>
      <c r="P1448" s="3" t="str">
        <f ca="1">IF(COUNTIF(股期對照!A:A,持股比率!B1448)=2,B1448&amp;"-m",IF(COUNTIF(股期對照!A:A,持股比率!B1448)=1,B1448&amp;"-F",B1448))</f>
        <v>泰福-KY</v>
      </c>
      <c r="Q1448" s="3" t="s">
        <v>4577</v>
      </c>
      <c r="T1448" s="1" t="s">
        <v>1442</v>
      </c>
      <c r="U1448" s="1" t="s">
        <v>3204</v>
      </c>
      <c r="V1448" s="1">
        <v>37.31</v>
      </c>
      <c r="W1448" s="1">
        <v>0</v>
      </c>
      <c r="X1448" s="1">
        <v>0</v>
      </c>
      <c r="Y1448" s="1">
        <v>35.53</v>
      </c>
      <c r="Z1448" s="1">
        <v>27.159999999999997</v>
      </c>
      <c r="AA1448" s="1">
        <v>1448</v>
      </c>
      <c r="AB1448" s="1">
        <v>3120047.01</v>
      </c>
      <c r="AC1448" s="1">
        <v>-516</v>
      </c>
      <c r="AD1448" s="1">
        <v>84740</v>
      </c>
      <c r="AE1448" s="1">
        <v>-0.6</v>
      </c>
      <c r="AF1448" s="1">
        <v>56.67</v>
      </c>
      <c r="AG1448" s="1">
        <v>-0.29241719999999999</v>
      </c>
      <c r="AH1448" s="1">
        <v>8.6199999999999992</v>
      </c>
      <c r="AI1448" s="1" t="s">
        <v>3204</v>
      </c>
      <c r="AJ1448" s="1" t="s">
        <v>3527</v>
      </c>
    </row>
    <row r="1449" spans="1:36" x14ac:dyDescent="0.25">
      <c r="A1449" s="2" t="s">
        <v>1443</v>
      </c>
      <c r="B1449" s="3" t="s">
        <v>6233</v>
      </c>
      <c r="C1449" s="3">
        <v>20.3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50.730000000000004</v>
      </c>
      <c r="H1449" s="1">
        <f>MATCH(持股比率!A1449,董監!A:A,0)</f>
        <v>1449</v>
      </c>
      <c r="I1449" s="3">
        <v>420006.3</v>
      </c>
      <c r="J1449" s="3">
        <v>32</v>
      </c>
      <c r="K1449" s="28">
        <f t="shared" si="89"/>
        <v>21307</v>
      </c>
      <c r="L1449" s="27">
        <f t="shared" si="90"/>
        <v>0.2</v>
      </c>
      <c r="M1449" s="3">
        <v>65.08</v>
      </c>
      <c r="N1449" s="29">
        <f t="shared" si="91"/>
        <v>2.08256E-2</v>
      </c>
      <c r="O1449" s="3">
        <v>14.19</v>
      </c>
      <c r="P1449" s="3" t="str">
        <f ca="1">IF(COUNTIF(股期對照!A:A,持股比率!B1449)=2,B1449&amp;"-m",IF(COUNTIF(股期對照!A:A,持股比率!B1449)=1,B1449&amp;"-F",B1449))</f>
        <v>隆中</v>
      </c>
      <c r="Q1449" s="3" t="s">
        <v>4781</v>
      </c>
      <c r="T1449" s="1" t="s">
        <v>1443</v>
      </c>
      <c r="U1449" s="1" t="s">
        <v>3205</v>
      </c>
      <c r="V1449" s="1">
        <v>20.3</v>
      </c>
      <c r="W1449" s="1">
        <v>0</v>
      </c>
      <c r="X1449" s="1">
        <v>0</v>
      </c>
      <c r="Y1449" s="1">
        <v>28.97</v>
      </c>
      <c r="Z1449" s="1">
        <v>50.730000000000004</v>
      </c>
      <c r="AA1449" s="1">
        <v>1449</v>
      </c>
      <c r="AB1449" s="1">
        <v>420006.3</v>
      </c>
      <c r="AC1449" s="1">
        <v>32</v>
      </c>
      <c r="AD1449" s="1">
        <v>21307</v>
      </c>
      <c r="AE1449" s="1">
        <v>0.2</v>
      </c>
      <c r="AF1449" s="1">
        <v>65.08</v>
      </c>
      <c r="AG1449" s="1">
        <v>2.08256E-2</v>
      </c>
      <c r="AH1449" s="1">
        <v>14.19</v>
      </c>
      <c r="AI1449" s="1" t="s">
        <v>3205</v>
      </c>
      <c r="AJ1449" s="1" t="s">
        <v>3580</v>
      </c>
    </row>
    <row r="1450" spans="1:36" x14ac:dyDescent="0.25">
      <c r="A1450" s="2" t="s">
        <v>1444</v>
      </c>
      <c r="B1450" s="3" t="s">
        <v>6234</v>
      </c>
      <c r="C1450" s="3">
        <v>6.73</v>
      </c>
      <c r="D1450" s="3">
        <v>0.03</v>
      </c>
      <c r="E1450" s="3">
        <v>0.09</v>
      </c>
      <c r="F1450" s="1">
        <f>IF(INDEX(董監!D:D,H1450)=0,INDEX(董監!C:C,H1450),INDEX(董監!D:D,H1450))</f>
        <v>25</v>
      </c>
      <c r="G1450" s="1">
        <f t="shared" si="88"/>
        <v>68.150000000000006</v>
      </c>
      <c r="H1450" s="1">
        <f>MATCH(持股比率!A1450,董監!A:A,0)</f>
        <v>1450</v>
      </c>
      <c r="I1450" s="3">
        <v>2123220</v>
      </c>
      <c r="J1450" s="3">
        <v>1261</v>
      </c>
      <c r="K1450" s="28">
        <f t="shared" si="89"/>
        <v>144697</v>
      </c>
      <c r="L1450" s="27">
        <f t="shared" si="90"/>
        <v>0.9</v>
      </c>
      <c r="M1450" s="3">
        <v>375.04</v>
      </c>
      <c r="N1450" s="29">
        <f t="shared" si="91"/>
        <v>4.7292544000000003</v>
      </c>
      <c r="O1450" s="3">
        <v>29.67</v>
      </c>
      <c r="P1450" s="3" t="str">
        <f ca="1">IF(COUNTIF(股期對照!A:A,持股比率!B1450)=2,B1450&amp;"-m",IF(COUNTIF(股期對照!A:A,持股比率!B1450)=1,B1450&amp;"-F",B1450))</f>
        <v>高端疫苗</v>
      </c>
      <c r="Q1450" s="3" t="s">
        <v>4577</v>
      </c>
      <c r="T1450" s="1" t="s">
        <v>1444</v>
      </c>
      <c r="U1450" s="1" t="s">
        <v>3206</v>
      </c>
      <c r="V1450" s="1">
        <v>6.73</v>
      </c>
      <c r="W1450" s="1">
        <v>0.03</v>
      </c>
      <c r="X1450" s="1">
        <v>0.09</v>
      </c>
      <c r="Y1450" s="1">
        <v>25</v>
      </c>
      <c r="Z1450" s="1">
        <v>68.150000000000006</v>
      </c>
      <c r="AA1450" s="1">
        <v>1450</v>
      </c>
      <c r="AB1450" s="1">
        <v>2123220</v>
      </c>
      <c r="AC1450" s="1">
        <v>1261</v>
      </c>
      <c r="AD1450" s="1">
        <v>144697</v>
      </c>
      <c r="AE1450" s="1">
        <v>0.9</v>
      </c>
      <c r="AF1450" s="1">
        <v>375.04</v>
      </c>
      <c r="AG1450" s="1">
        <v>4.7292544000000003</v>
      </c>
      <c r="AH1450" s="1">
        <v>29.67</v>
      </c>
      <c r="AI1450" s="1" t="s">
        <v>3206</v>
      </c>
      <c r="AJ1450" s="1" t="s">
        <v>3527</v>
      </c>
    </row>
    <row r="1451" spans="1:36" x14ac:dyDescent="0.25">
      <c r="A1451" s="2" t="s">
        <v>1445</v>
      </c>
      <c r="B1451" s="3" t="s">
        <v>6235</v>
      </c>
      <c r="C1451" s="3">
        <v>4.3899999999999997</v>
      </c>
      <c r="D1451" s="3">
        <v>0.15</v>
      </c>
      <c r="E1451" s="3">
        <v>0.03</v>
      </c>
      <c r="F1451" s="1">
        <f>IF(INDEX(董監!D:D,H1451)=0,INDEX(董監!C:C,H1451),INDEX(董監!D:D,H1451))</f>
        <v>61.34</v>
      </c>
      <c r="G1451" s="1">
        <f t="shared" si="88"/>
        <v>34.090000000000003</v>
      </c>
      <c r="H1451" s="1">
        <f>MATCH(持股比率!A1451,董監!A:A,0)</f>
        <v>1451</v>
      </c>
      <c r="I1451" s="3">
        <v>364131.05</v>
      </c>
      <c r="J1451" s="3">
        <v>-567</v>
      </c>
      <c r="K1451" s="28">
        <f t="shared" si="89"/>
        <v>12413</v>
      </c>
      <c r="L1451" s="27">
        <f t="shared" si="90"/>
        <v>-4.5999999999999996</v>
      </c>
      <c r="M1451" s="3">
        <v>58.46</v>
      </c>
      <c r="N1451" s="29">
        <f t="shared" si="91"/>
        <v>-0.33146819999999999</v>
      </c>
      <c r="O1451" s="3">
        <v>4.75</v>
      </c>
      <c r="P1451" s="3" t="str">
        <f ca="1">IF(COUNTIF(股期對照!A:A,持股比率!B1451)=2,B1451&amp;"-m",IF(COUNTIF(股期對照!A:A,持股比率!B1451)=1,B1451&amp;"-F",B1451))</f>
        <v>長科*</v>
      </c>
      <c r="Q1451" s="3" t="s">
        <v>6787</v>
      </c>
      <c r="T1451" s="1" t="s">
        <v>1445</v>
      </c>
      <c r="U1451" s="1" t="s">
        <v>3207</v>
      </c>
      <c r="V1451" s="1">
        <v>4.3899999999999997</v>
      </c>
      <c r="W1451" s="1">
        <v>0.15</v>
      </c>
      <c r="X1451" s="1">
        <v>0.03</v>
      </c>
      <c r="Y1451" s="1">
        <v>61.34</v>
      </c>
      <c r="Z1451" s="1">
        <v>34.090000000000003</v>
      </c>
      <c r="AA1451" s="1">
        <v>1451</v>
      </c>
      <c r="AB1451" s="1">
        <v>364131.05</v>
      </c>
      <c r="AC1451" s="1">
        <v>-567</v>
      </c>
      <c r="AD1451" s="1">
        <v>12413</v>
      </c>
      <c r="AE1451" s="1">
        <v>-4.5999999999999996</v>
      </c>
      <c r="AF1451" s="1">
        <v>58.46</v>
      </c>
      <c r="AG1451" s="1">
        <v>-0.33146819999999999</v>
      </c>
      <c r="AH1451" s="1">
        <v>4.75</v>
      </c>
      <c r="AI1451" s="1" t="s">
        <v>3207</v>
      </c>
      <c r="AJ1451" s="1" t="s">
        <v>3542</v>
      </c>
    </row>
    <row r="1452" spans="1:36" x14ac:dyDescent="0.25">
      <c r="A1452" s="2" t="s">
        <v>1446</v>
      </c>
      <c r="B1452" s="3" t="s">
        <v>4728</v>
      </c>
      <c r="C1452" s="3">
        <v>2.2599999999999998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42.699999999999996</v>
      </c>
      <c r="H1452" s="1">
        <f>MATCH(持股比率!A1452,董監!A:A,0)</f>
        <v>1452</v>
      </c>
      <c r="I1452" s="3">
        <v>830000</v>
      </c>
      <c r="J1452" s="3">
        <v>766</v>
      </c>
      <c r="K1452" s="28">
        <f t="shared" si="89"/>
        <v>35441</v>
      </c>
      <c r="L1452" s="27">
        <f t="shared" si="90"/>
        <v>2.2000000000000002</v>
      </c>
      <c r="M1452" s="3">
        <v>48.86</v>
      </c>
      <c r="N1452" s="29">
        <f t="shared" si="91"/>
        <v>0.37426760000000003</v>
      </c>
      <c r="O1452" s="3">
        <v>2.77</v>
      </c>
      <c r="P1452" s="3" t="str">
        <f ca="1">IF(COUNTIF(股期對照!A:A,持股比率!B1452)=2,B1452&amp;"-m",IF(COUNTIF(股期對照!A:A,持股比率!B1452)=1,B1452&amp;"-F",B1452))</f>
        <v>易華電</v>
      </c>
      <c r="Q1452" s="3" t="s">
        <v>6814</v>
      </c>
      <c r="T1452" s="1" t="s">
        <v>1446</v>
      </c>
      <c r="U1452" s="1" t="s">
        <v>3208</v>
      </c>
      <c r="V1452" s="1">
        <v>2.2599999999999998</v>
      </c>
      <c r="W1452" s="1">
        <v>0.01</v>
      </c>
      <c r="X1452" s="1">
        <v>0.22</v>
      </c>
      <c r="Y1452" s="1">
        <v>54.81</v>
      </c>
      <c r="Z1452" s="1">
        <v>42.699999999999996</v>
      </c>
      <c r="AA1452" s="1">
        <v>1452</v>
      </c>
      <c r="AB1452" s="1">
        <v>830000</v>
      </c>
      <c r="AC1452" s="1">
        <v>766</v>
      </c>
      <c r="AD1452" s="1">
        <v>35441</v>
      </c>
      <c r="AE1452" s="1">
        <v>2.2000000000000002</v>
      </c>
      <c r="AF1452" s="1">
        <v>48.86</v>
      </c>
      <c r="AG1452" s="1">
        <v>0.37426760000000003</v>
      </c>
      <c r="AH1452" s="1">
        <v>2.77</v>
      </c>
      <c r="AI1452" s="1" t="s">
        <v>3208</v>
      </c>
      <c r="AJ1452" s="1" t="s">
        <v>3549</v>
      </c>
    </row>
    <row r="1453" spans="1:36" x14ac:dyDescent="0.25">
      <c r="A1453" s="2" t="s">
        <v>1447</v>
      </c>
      <c r="B1453" s="3" t="s">
        <v>6236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3">
        <v>-1</v>
      </c>
      <c r="K1453" s="28">
        <f t="shared" si="89"/>
        <v>21108</v>
      </c>
      <c r="L1453" s="27">
        <f t="shared" si="90"/>
        <v>0</v>
      </c>
      <c r="M1453" s="3">
        <v>41.28</v>
      </c>
      <c r="N1453" s="29">
        <f t="shared" si="91"/>
        <v>-4.1280000000000001E-4</v>
      </c>
      <c r="O1453" s="3">
        <v>1.33</v>
      </c>
      <c r="P1453" s="3" t="str">
        <f ca="1">IF(COUNTIF(股期對照!A:A,持股比率!B1453)=2,B1453&amp;"-m",IF(COUNTIF(股期對照!A:A,持股比率!B1453)=1,B1453&amp;"-F",B1453))</f>
        <v>勝品</v>
      </c>
      <c r="Q1453" s="3" t="s">
        <v>6691</v>
      </c>
      <c r="T1453" s="1" t="s">
        <v>1447</v>
      </c>
      <c r="U1453" s="1" t="s">
        <v>3209</v>
      </c>
      <c r="V1453" s="1">
        <v>0.05</v>
      </c>
      <c r="W1453" s="1">
        <v>0</v>
      </c>
      <c r="X1453" s="1">
        <v>0</v>
      </c>
      <c r="Y1453" s="1">
        <v>26.53</v>
      </c>
      <c r="Z1453" s="1">
        <v>73.42</v>
      </c>
      <c r="AA1453" s="1">
        <v>1453</v>
      </c>
      <c r="AB1453" s="1">
        <v>287500</v>
      </c>
      <c r="AC1453" s="1">
        <v>-1</v>
      </c>
      <c r="AD1453" s="1">
        <v>21108</v>
      </c>
      <c r="AE1453" s="1">
        <v>0</v>
      </c>
      <c r="AF1453" s="1">
        <v>41.28</v>
      </c>
      <c r="AG1453" s="1">
        <v>-4.1280000000000001E-4</v>
      </c>
      <c r="AH1453" s="1">
        <v>1.33</v>
      </c>
      <c r="AI1453" s="1" t="s">
        <v>3209</v>
      </c>
      <c r="AJ1453" s="1" t="s">
        <v>3562</v>
      </c>
    </row>
    <row r="1454" spans="1:36" x14ac:dyDescent="0.25">
      <c r="A1454" s="2" t="s">
        <v>1448</v>
      </c>
      <c r="B1454" s="3" t="s">
        <v>6237</v>
      </c>
      <c r="C1454" s="3">
        <v>3.13</v>
      </c>
      <c r="D1454" s="3">
        <v>0</v>
      </c>
      <c r="E1454" s="3">
        <v>0</v>
      </c>
      <c r="F1454" s="1">
        <f>IF(INDEX(董監!D:D,H1454)=0,INDEX(董監!C:C,H1454),INDEX(董監!D:D,H1454))</f>
        <v>23.54</v>
      </c>
      <c r="G1454" s="1">
        <f t="shared" si="88"/>
        <v>73.33</v>
      </c>
      <c r="H1454" s="1">
        <f>MATCH(持股比率!A1454,董監!A:A,0)</f>
        <v>1454</v>
      </c>
      <c r="I1454" s="3">
        <v>868812.5</v>
      </c>
      <c r="J1454" s="3">
        <v>1212</v>
      </c>
      <c r="K1454" s="28">
        <f t="shared" si="89"/>
        <v>63710</v>
      </c>
      <c r="L1454" s="27">
        <f t="shared" si="90"/>
        <v>1.9</v>
      </c>
      <c r="M1454" s="3">
        <v>37.36</v>
      </c>
      <c r="N1454" s="29">
        <f t="shared" si="91"/>
        <v>0.45280320000000002</v>
      </c>
      <c r="O1454" s="3">
        <v>2.72</v>
      </c>
      <c r="P1454" s="3" t="str">
        <f ca="1">IF(COUNTIF(股期對照!A:A,持股比率!B1454)=2,B1454&amp;"-m",IF(COUNTIF(股期對照!A:A,持股比率!B1454)=1,B1454&amp;"-F",B1454))</f>
        <v>興能高</v>
      </c>
      <c r="Q1454" s="3" t="s">
        <v>6811</v>
      </c>
      <c r="T1454" s="1" t="s">
        <v>1448</v>
      </c>
      <c r="U1454" s="1" t="s">
        <v>3210</v>
      </c>
      <c r="V1454" s="1">
        <v>3.13</v>
      </c>
      <c r="W1454" s="1">
        <v>0</v>
      </c>
      <c r="X1454" s="1">
        <v>0</v>
      </c>
      <c r="Y1454" s="1">
        <v>23.54</v>
      </c>
      <c r="Z1454" s="1">
        <v>73.33</v>
      </c>
      <c r="AA1454" s="1">
        <v>1454</v>
      </c>
      <c r="AB1454" s="1">
        <v>868812.5</v>
      </c>
      <c r="AC1454" s="1">
        <v>1212</v>
      </c>
      <c r="AD1454" s="1">
        <v>63710</v>
      </c>
      <c r="AE1454" s="1">
        <v>1.9</v>
      </c>
      <c r="AF1454" s="1">
        <v>37.36</v>
      </c>
      <c r="AG1454" s="1">
        <v>0.45280320000000002</v>
      </c>
      <c r="AH1454" s="1">
        <v>2.72</v>
      </c>
      <c r="AI1454" s="1" t="s">
        <v>3210</v>
      </c>
      <c r="AJ1454" s="1" t="s">
        <v>3521</v>
      </c>
    </row>
    <row r="1455" spans="1:36" x14ac:dyDescent="0.25">
      <c r="A1455" s="2" t="s">
        <v>1449</v>
      </c>
      <c r="B1455" s="3" t="s">
        <v>6238</v>
      </c>
      <c r="C1455" s="3">
        <v>6.59</v>
      </c>
      <c r="D1455" s="3">
        <v>0</v>
      </c>
      <c r="E1455" s="3">
        <v>0</v>
      </c>
      <c r="F1455" s="1">
        <f>IF(INDEX(董監!D:D,H1455)=0,INDEX(董監!C:C,H1455),INDEX(董監!D:D,H1455))</f>
        <v>12.9</v>
      </c>
      <c r="G1455" s="1">
        <f t="shared" si="88"/>
        <v>80.509999999999991</v>
      </c>
      <c r="H1455" s="1">
        <f>MATCH(持股比率!A1455,董監!A:A,0)</f>
        <v>1455</v>
      </c>
      <c r="I1455" s="3">
        <v>174928.46</v>
      </c>
      <c r="J1455" s="3">
        <v>120</v>
      </c>
      <c r="K1455" s="28">
        <f t="shared" si="89"/>
        <v>14083</v>
      </c>
      <c r="L1455" s="27">
        <f t="shared" si="90"/>
        <v>0.9</v>
      </c>
      <c r="M1455" s="3">
        <v>97.82</v>
      </c>
      <c r="N1455" s="29">
        <f t="shared" si="91"/>
        <v>0.117384</v>
      </c>
      <c r="O1455" s="3">
        <v>-0.98</v>
      </c>
      <c r="P1455" s="3" t="str">
        <f ca="1">IF(COUNTIF(股期對照!A:A,持股比率!B1455)=2,B1455&amp;"-m",IF(COUNTIF(股期對照!A:A,持股比率!B1455)=1,B1455&amp;"-F",B1455))</f>
        <v>欣普羅</v>
      </c>
      <c r="Q1455" s="3" t="s">
        <v>6776</v>
      </c>
      <c r="T1455" s="1" t="s">
        <v>1449</v>
      </c>
      <c r="U1455" s="1" t="s">
        <v>3211</v>
      </c>
      <c r="V1455" s="1">
        <v>6.59</v>
      </c>
      <c r="W1455" s="1">
        <v>0</v>
      </c>
      <c r="X1455" s="1">
        <v>0</v>
      </c>
      <c r="Y1455" s="1">
        <v>12.9</v>
      </c>
      <c r="Z1455" s="1">
        <v>80.509999999999991</v>
      </c>
      <c r="AA1455" s="1">
        <v>1455</v>
      </c>
      <c r="AB1455" s="1">
        <v>174928.46</v>
      </c>
      <c r="AC1455" s="1">
        <v>120</v>
      </c>
      <c r="AD1455" s="1">
        <v>14083</v>
      </c>
      <c r="AE1455" s="1">
        <v>0.9</v>
      </c>
      <c r="AF1455" s="1">
        <v>97.82</v>
      </c>
      <c r="AG1455" s="1">
        <v>0.117384</v>
      </c>
      <c r="AH1455" s="1">
        <v>-0.98</v>
      </c>
      <c r="AI1455" s="1" t="s">
        <v>3211</v>
      </c>
      <c r="AJ1455" s="1" t="s">
        <v>3562</v>
      </c>
    </row>
    <row r="1456" spans="1:36" x14ac:dyDescent="0.25">
      <c r="A1456" s="2" t="s">
        <v>1450</v>
      </c>
      <c r="B1456" s="3" t="s">
        <v>6239</v>
      </c>
      <c r="C1456" s="3">
        <v>14.56</v>
      </c>
      <c r="D1456" s="3">
        <v>0.11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29.22</v>
      </c>
      <c r="H1456" s="1">
        <f>MATCH(持股比率!A1456,董監!A:A,0)</f>
        <v>1456</v>
      </c>
      <c r="I1456" s="3">
        <v>704596.31</v>
      </c>
      <c r="J1456" s="3">
        <v>-35</v>
      </c>
      <c r="K1456" s="28">
        <f t="shared" si="89"/>
        <v>20588</v>
      </c>
      <c r="L1456" s="27">
        <f t="shared" si="90"/>
        <v>-0.2</v>
      </c>
      <c r="M1456" s="3">
        <v>302</v>
      </c>
      <c r="N1456" s="29">
        <f t="shared" si="91"/>
        <v>-0.1057</v>
      </c>
      <c r="O1456" s="3">
        <v>4.9000000000000004</v>
      </c>
      <c r="P1456" s="3" t="str">
        <f ca="1">IF(COUNTIF(股期對照!A:A,持股比率!B1456)=2,B1456&amp;"-m",IF(COUNTIF(股期對照!A:A,持股比率!B1456)=1,B1456&amp;"-F",B1456))</f>
        <v>是方</v>
      </c>
      <c r="Q1456" s="3" t="s">
        <v>6847</v>
      </c>
      <c r="T1456" s="1" t="s">
        <v>1450</v>
      </c>
      <c r="U1456" s="1" t="s">
        <v>3212</v>
      </c>
      <c r="V1456" s="1">
        <v>14.56</v>
      </c>
      <c r="W1456" s="1">
        <v>0.11</v>
      </c>
      <c r="X1456" s="1">
        <v>0.03</v>
      </c>
      <c r="Y1456" s="1">
        <v>56.08</v>
      </c>
      <c r="Z1456" s="1">
        <v>29.22</v>
      </c>
      <c r="AA1456" s="1">
        <v>1456</v>
      </c>
      <c r="AB1456" s="1">
        <v>704596.31</v>
      </c>
      <c r="AC1456" s="1">
        <v>-35</v>
      </c>
      <c r="AD1456" s="1">
        <v>20588</v>
      </c>
      <c r="AE1456" s="1">
        <v>-0.2</v>
      </c>
      <c r="AF1456" s="1">
        <v>302</v>
      </c>
      <c r="AG1456" s="1">
        <v>-0.1057</v>
      </c>
      <c r="AH1456" s="1">
        <v>4.9000000000000004</v>
      </c>
      <c r="AI1456" s="1" t="s">
        <v>3212</v>
      </c>
      <c r="AJ1456" s="1" t="s">
        <v>3551</v>
      </c>
    </row>
    <row r="1457" spans="1:36" x14ac:dyDescent="0.25">
      <c r="A1457" s="2" t="s">
        <v>1451</v>
      </c>
      <c r="B1457" s="3" t="s">
        <v>6240</v>
      </c>
      <c r="C1457" s="3">
        <v>15.46</v>
      </c>
      <c r="D1457" s="3">
        <v>5.05</v>
      </c>
      <c r="E1457" s="3">
        <v>0.28000000000000003</v>
      </c>
      <c r="F1457" s="1">
        <f>IF(INDEX(董監!D:D,H1457)=0,INDEX(董監!C:C,H1457),INDEX(董監!D:D,H1457))</f>
        <v>12.09</v>
      </c>
      <c r="G1457" s="1">
        <f t="shared" si="88"/>
        <v>67.12</v>
      </c>
      <c r="H1457" s="1">
        <f>MATCH(持股比率!A1457,董監!A:A,0)</f>
        <v>1457</v>
      </c>
      <c r="I1457" s="3">
        <v>256763</v>
      </c>
      <c r="J1457" s="3">
        <v>-985</v>
      </c>
      <c r="K1457" s="28">
        <f t="shared" si="89"/>
        <v>17234</v>
      </c>
      <c r="L1457" s="27">
        <f t="shared" si="90"/>
        <v>-5.7</v>
      </c>
      <c r="M1457" s="3">
        <v>126.88</v>
      </c>
      <c r="N1457" s="29">
        <f t="shared" si="91"/>
        <v>-1.249768</v>
      </c>
      <c r="O1457" s="3">
        <v>-6.01</v>
      </c>
      <c r="P1457" s="3" t="str">
        <f ca="1">IF(COUNTIF(股期對照!A:A,持股比率!B1457)=2,B1457&amp;"-m",IF(COUNTIF(股期對照!A:A,持股比率!B1457)=1,B1457&amp;"-F",B1457))</f>
        <v>宏觀</v>
      </c>
      <c r="Q1457" s="3" t="s">
        <v>6761</v>
      </c>
      <c r="T1457" s="1" t="s">
        <v>1451</v>
      </c>
      <c r="U1457" s="1" t="s">
        <v>3213</v>
      </c>
      <c r="V1457" s="1">
        <v>15.46</v>
      </c>
      <c r="W1457" s="1">
        <v>5.05</v>
      </c>
      <c r="X1457" s="1">
        <v>0.28000000000000003</v>
      </c>
      <c r="Y1457" s="1">
        <v>12.09</v>
      </c>
      <c r="Z1457" s="1">
        <v>67.12</v>
      </c>
      <c r="AA1457" s="1">
        <v>1457</v>
      </c>
      <c r="AB1457" s="1">
        <v>256763</v>
      </c>
      <c r="AC1457" s="1">
        <v>-985</v>
      </c>
      <c r="AD1457" s="1">
        <v>17234</v>
      </c>
      <c r="AE1457" s="1">
        <v>-5.7</v>
      </c>
      <c r="AF1457" s="1">
        <v>126.88</v>
      </c>
      <c r="AG1457" s="1">
        <v>-1.249768</v>
      </c>
      <c r="AH1457" s="1">
        <v>-6.01</v>
      </c>
      <c r="AI1457" s="1" t="s">
        <v>3213</v>
      </c>
      <c r="AJ1457" s="1" t="s">
        <v>3560</v>
      </c>
    </row>
    <row r="1458" spans="1:36" x14ac:dyDescent="0.25">
      <c r="A1458" s="2" t="s">
        <v>1452</v>
      </c>
      <c r="B1458" s="3" t="s">
        <v>6241</v>
      </c>
      <c r="C1458" s="3">
        <v>2.72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46.59</v>
      </c>
      <c r="H1458" s="1">
        <f>MATCH(持股比率!A1458,董監!A:A,0)</f>
        <v>1458</v>
      </c>
      <c r="I1458" s="3">
        <v>275102.73</v>
      </c>
      <c r="J1458" s="3">
        <v>0</v>
      </c>
      <c r="K1458" s="28">
        <f t="shared" si="89"/>
        <v>12817</v>
      </c>
      <c r="L1458" s="27">
        <f t="shared" si="90"/>
        <v>0</v>
      </c>
      <c r="M1458" s="3">
        <v>128</v>
      </c>
      <c r="N1458" s="29">
        <f t="shared" si="91"/>
        <v>0</v>
      </c>
      <c r="O1458" s="3">
        <v>-1.52</v>
      </c>
      <c r="P1458" s="3" t="str">
        <f ca="1">IF(COUNTIF(股期對照!A:A,持股比率!B1458)=2,B1458&amp;"-m",IF(COUNTIF(股期對照!A:A,持股比率!B1458)=1,B1458&amp;"-F",B1458))</f>
        <v>醫揚</v>
      </c>
      <c r="Q1458" s="3" t="s">
        <v>4577</v>
      </c>
      <c r="T1458" s="1" t="s">
        <v>1452</v>
      </c>
      <c r="U1458" s="1" t="s">
        <v>3214</v>
      </c>
      <c r="V1458" s="1">
        <v>2.72</v>
      </c>
      <c r="W1458" s="1">
        <v>0</v>
      </c>
      <c r="X1458" s="1">
        <v>0</v>
      </c>
      <c r="Y1458" s="1">
        <v>50.69</v>
      </c>
      <c r="Z1458" s="1">
        <v>46.59</v>
      </c>
      <c r="AA1458" s="1">
        <v>1458</v>
      </c>
      <c r="AB1458" s="1">
        <v>275102.73</v>
      </c>
      <c r="AC1458" s="1">
        <v>0</v>
      </c>
      <c r="AD1458" s="1">
        <v>12817</v>
      </c>
      <c r="AE1458" s="1">
        <v>0</v>
      </c>
      <c r="AF1458" s="1">
        <v>128</v>
      </c>
      <c r="AG1458" s="1">
        <v>0</v>
      </c>
      <c r="AH1458" s="1">
        <v>-1.52</v>
      </c>
      <c r="AI1458" s="1" t="s">
        <v>3214</v>
      </c>
      <c r="AJ1458" s="1" t="s">
        <v>3527</v>
      </c>
    </row>
    <row r="1459" spans="1:36" x14ac:dyDescent="0.25">
      <c r="A1459" s="2" t="s">
        <v>1453</v>
      </c>
      <c r="B1459" s="3" t="s">
        <v>4925</v>
      </c>
      <c r="C1459" s="3">
        <v>0.01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82.56</v>
      </c>
      <c r="H1459" s="1">
        <f>MATCH(持股比率!A1459,董監!A:A,0)</f>
        <v>1459</v>
      </c>
      <c r="I1459" s="3">
        <v>300861.77</v>
      </c>
      <c r="J1459" s="3">
        <v>-17</v>
      </c>
      <c r="K1459" s="28">
        <f t="shared" si="89"/>
        <v>24839</v>
      </c>
      <c r="L1459" s="27">
        <f t="shared" si="90"/>
        <v>-0.1</v>
      </c>
      <c r="M1459" s="3">
        <v>26.62</v>
      </c>
      <c r="N1459" s="29">
        <f t="shared" si="91"/>
        <v>-4.5254000000000006E-3</v>
      </c>
      <c r="O1459" s="3">
        <v>-2.21</v>
      </c>
      <c r="P1459" s="3" t="str">
        <f ca="1">IF(COUNTIF(股期對照!A:A,持股比率!B1459)=2,B1459&amp;"-m",IF(COUNTIF(股期對照!A:A,持股比率!B1459)=1,B1459&amp;"-F",B1459))</f>
        <v>維田</v>
      </c>
      <c r="Q1459" s="3" t="s">
        <v>4794</v>
      </c>
      <c r="T1459" s="1" t="s">
        <v>1453</v>
      </c>
      <c r="U1459" s="1" t="s">
        <v>3215</v>
      </c>
      <c r="V1459" s="1">
        <v>0.01</v>
      </c>
      <c r="W1459" s="1">
        <v>0</v>
      </c>
      <c r="X1459" s="1">
        <v>0</v>
      </c>
      <c r="Y1459" s="1">
        <v>17.43</v>
      </c>
      <c r="Z1459" s="1">
        <v>82.56</v>
      </c>
      <c r="AA1459" s="1">
        <v>1459</v>
      </c>
      <c r="AB1459" s="1">
        <v>300861.77</v>
      </c>
      <c r="AC1459" s="1">
        <v>-17</v>
      </c>
      <c r="AD1459" s="1">
        <v>24839</v>
      </c>
      <c r="AE1459" s="1">
        <v>-0.1</v>
      </c>
      <c r="AF1459" s="1">
        <v>26.62</v>
      </c>
      <c r="AG1459" s="1">
        <v>-4.5254000000000006E-3</v>
      </c>
      <c r="AH1459" s="1">
        <v>-2.21</v>
      </c>
      <c r="AI1459" s="1" t="s">
        <v>3215</v>
      </c>
      <c r="AJ1459" s="1" t="s">
        <v>3563</v>
      </c>
    </row>
    <row r="1460" spans="1:36" x14ac:dyDescent="0.25">
      <c r="A1460" s="2" t="s">
        <v>1454</v>
      </c>
      <c r="B1460" s="3" t="s">
        <v>4926</v>
      </c>
      <c r="C1460" s="3">
        <v>57.26</v>
      </c>
      <c r="D1460" s="3">
        <v>0</v>
      </c>
      <c r="E1460" s="3">
        <v>0</v>
      </c>
      <c r="F1460" s="1">
        <f>IF(INDEX(董監!D:D,H1460)=0,INDEX(董監!C:C,H1460),INDEX(董監!D:D,H1460))</f>
        <v>2.0499999999999998</v>
      </c>
      <c r="G1460" s="1">
        <f t="shared" si="88"/>
        <v>40.690000000000005</v>
      </c>
      <c r="H1460" s="1">
        <f>MATCH(持股比率!A1460,董監!A:A,0)</f>
        <v>1460</v>
      </c>
      <c r="I1460" s="3">
        <v>804993.45</v>
      </c>
      <c r="J1460" s="3">
        <v>-151</v>
      </c>
      <c r="K1460" s="28">
        <f t="shared" si="89"/>
        <v>32755</v>
      </c>
      <c r="L1460" s="27">
        <f t="shared" si="90"/>
        <v>-0.5</v>
      </c>
      <c r="M1460" s="3">
        <v>15.61</v>
      </c>
      <c r="N1460" s="29">
        <f t="shared" si="91"/>
        <v>-2.3571100000000001E-2</v>
      </c>
      <c r="O1460" s="3">
        <v>-6.23</v>
      </c>
      <c r="P1460" s="3" t="str">
        <f ca="1">IF(COUNTIF(股期對照!A:A,持股比率!B1460)=2,B1460&amp;"-m",IF(COUNTIF(股期對照!A:A,持股比率!B1460)=1,B1460&amp;"-F",B1460))</f>
        <v>虹揚-KY</v>
      </c>
      <c r="Q1460" s="3" t="s">
        <v>6848</v>
      </c>
      <c r="T1460" s="1" t="s">
        <v>1454</v>
      </c>
      <c r="U1460" s="1" t="s">
        <v>3216</v>
      </c>
      <c r="V1460" s="1">
        <v>57.26</v>
      </c>
      <c r="W1460" s="1">
        <v>0</v>
      </c>
      <c r="X1460" s="1">
        <v>0</v>
      </c>
      <c r="Y1460" s="1">
        <v>2.0499999999999998</v>
      </c>
      <c r="Z1460" s="1">
        <v>40.690000000000005</v>
      </c>
      <c r="AA1460" s="1">
        <v>1460</v>
      </c>
      <c r="AB1460" s="1">
        <v>804993.45</v>
      </c>
      <c r="AC1460" s="1">
        <v>-151</v>
      </c>
      <c r="AD1460" s="1">
        <v>32755</v>
      </c>
      <c r="AE1460" s="1">
        <v>-0.5</v>
      </c>
      <c r="AF1460" s="1">
        <v>15.61</v>
      </c>
      <c r="AG1460" s="1">
        <v>-2.3571100000000001E-2</v>
      </c>
      <c r="AH1460" s="1">
        <v>-6.23</v>
      </c>
      <c r="AI1460" s="1" t="s">
        <v>3216</v>
      </c>
      <c r="AJ1460" s="1" t="s">
        <v>3542</v>
      </c>
    </row>
    <row r="1461" spans="1:36" x14ac:dyDescent="0.25">
      <c r="A1461" s="2" t="s">
        <v>1455</v>
      </c>
      <c r="B1461" s="3" t="s">
        <v>6242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3">
        <v>0</v>
      </c>
      <c r="K1461" s="28">
        <f t="shared" si="89"/>
        <v>12169</v>
      </c>
      <c r="L1461" s="27">
        <f t="shared" si="90"/>
        <v>0</v>
      </c>
      <c r="M1461" s="3">
        <v>58.95</v>
      </c>
      <c r="N1461" s="29">
        <f t="shared" si="91"/>
        <v>0</v>
      </c>
      <c r="O1461" s="3">
        <v>-1.67</v>
      </c>
      <c r="P1461" s="3" t="str">
        <f ca="1">IF(COUNTIF(股期對照!A:A,持股比率!B1461)=2,B1461&amp;"-m",IF(COUNTIF(股期對照!A:A,持股比率!B1461)=1,B1461&amp;"-F",B1461))</f>
        <v>霈方</v>
      </c>
      <c r="Q1461" s="3" t="s">
        <v>6812</v>
      </c>
      <c r="T1461" s="1" t="s">
        <v>1455</v>
      </c>
      <c r="U1461" s="1" t="s">
        <v>3217</v>
      </c>
      <c r="V1461" s="1">
        <v>0</v>
      </c>
      <c r="W1461" s="1">
        <v>0</v>
      </c>
      <c r="X1461" s="1">
        <v>0</v>
      </c>
      <c r="Y1461" s="1">
        <v>44.66</v>
      </c>
      <c r="Z1461" s="1">
        <v>55.34</v>
      </c>
      <c r="AA1461" s="1">
        <v>1461</v>
      </c>
      <c r="AB1461" s="1">
        <v>219900</v>
      </c>
      <c r="AC1461" s="1">
        <v>0</v>
      </c>
      <c r="AD1461" s="1">
        <v>12169</v>
      </c>
      <c r="AE1461" s="1">
        <v>0</v>
      </c>
      <c r="AF1461" s="1">
        <v>58.95</v>
      </c>
      <c r="AG1461" s="1">
        <v>0</v>
      </c>
      <c r="AH1461" s="1">
        <v>-1.67</v>
      </c>
      <c r="AI1461" s="1" t="s">
        <v>3217</v>
      </c>
      <c r="AJ1461" s="1" t="s">
        <v>3527</v>
      </c>
    </row>
    <row r="1462" spans="1:36" x14ac:dyDescent="0.25">
      <c r="A1462" s="2" t="s">
        <v>1456</v>
      </c>
      <c r="B1462" s="3" t="s">
        <v>6243</v>
      </c>
      <c r="C1462" s="3">
        <v>32.15</v>
      </c>
      <c r="D1462" s="3">
        <v>0</v>
      </c>
      <c r="E1462" s="3">
        <v>0</v>
      </c>
      <c r="F1462" s="1">
        <f>IF(INDEX(董監!D:D,H1462)=0,INDEX(董監!C:C,H1462),INDEX(董監!D:D,H1462))</f>
        <v>21.41</v>
      </c>
      <c r="G1462" s="1">
        <f t="shared" si="88"/>
        <v>46.44</v>
      </c>
      <c r="H1462" s="1">
        <f>MATCH(持股比率!A1462,董監!A:A,0)</f>
        <v>1462</v>
      </c>
      <c r="I1462" s="3">
        <v>1169366.3500000001</v>
      </c>
      <c r="J1462" s="3">
        <v>-195</v>
      </c>
      <c r="K1462" s="28">
        <f t="shared" si="89"/>
        <v>54305</v>
      </c>
      <c r="L1462" s="27">
        <f t="shared" si="90"/>
        <v>-0.4</v>
      </c>
      <c r="M1462" s="3">
        <v>89.58</v>
      </c>
      <c r="N1462" s="29">
        <f t="shared" si="91"/>
        <v>-0.17468099999999998</v>
      </c>
      <c r="O1462" s="3">
        <v>41.37</v>
      </c>
      <c r="P1462" s="3" t="str">
        <f ca="1">IF(COUNTIF(股期對照!A:A,持股比率!B1462)=2,B1462&amp;"-m",IF(COUNTIF(股期對照!A:A,持股比率!B1462)=1,B1462&amp;"-F",B1462))</f>
        <v>逸達</v>
      </c>
      <c r="Q1462" s="3" t="s">
        <v>6849</v>
      </c>
      <c r="T1462" s="1" t="s">
        <v>1456</v>
      </c>
      <c r="U1462" s="1" t="s">
        <v>3218</v>
      </c>
      <c r="V1462" s="1">
        <v>32.15</v>
      </c>
      <c r="W1462" s="1">
        <v>0</v>
      </c>
      <c r="X1462" s="1">
        <v>0</v>
      </c>
      <c r="Y1462" s="1">
        <v>21.41</v>
      </c>
      <c r="Z1462" s="1">
        <v>46.44</v>
      </c>
      <c r="AA1462" s="1">
        <v>1462</v>
      </c>
      <c r="AB1462" s="1">
        <v>1169366.3500000001</v>
      </c>
      <c r="AC1462" s="1">
        <v>-195</v>
      </c>
      <c r="AD1462" s="1">
        <v>54305</v>
      </c>
      <c r="AE1462" s="1">
        <v>-0.4</v>
      </c>
      <c r="AF1462" s="1">
        <v>89.58</v>
      </c>
      <c r="AG1462" s="1">
        <v>-0.17468099999999998</v>
      </c>
      <c r="AH1462" s="1">
        <v>41.37</v>
      </c>
      <c r="AI1462" s="1" t="s">
        <v>3218</v>
      </c>
      <c r="AJ1462" s="1" t="s">
        <v>3527</v>
      </c>
    </row>
    <row r="1463" spans="1:36" x14ac:dyDescent="0.25">
      <c r="A1463" s="2" t="s">
        <v>1457</v>
      </c>
      <c r="B1463" s="3" t="s">
        <v>6244</v>
      </c>
      <c r="C1463" s="3">
        <v>1.05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32.480000000000004</v>
      </c>
      <c r="H1463" s="1">
        <f>MATCH(持股比率!A1463,董監!A:A,0)</f>
        <v>1463</v>
      </c>
      <c r="I1463" s="3">
        <v>382548.7</v>
      </c>
      <c r="J1463" s="3">
        <v>18</v>
      </c>
      <c r="K1463" s="28">
        <f t="shared" si="89"/>
        <v>12425</v>
      </c>
      <c r="L1463" s="27">
        <f t="shared" si="90"/>
        <v>0.1</v>
      </c>
      <c r="M1463" s="3">
        <v>66.84</v>
      </c>
      <c r="N1463" s="29">
        <f t="shared" si="91"/>
        <v>1.2031200000000001E-2</v>
      </c>
      <c r="O1463" s="3">
        <v>-0.15</v>
      </c>
      <c r="P1463" s="3" t="str">
        <f ca="1">IF(COUNTIF(股期對照!A:A,持股比率!B1463)=2,B1463&amp;"-m",IF(COUNTIF(股期對照!A:A,持股比率!B1463)=1,B1463&amp;"-F",B1463))</f>
        <v>勁豐</v>
      </c>
      <c r="Q1463" s="3" t="s">
        <v>6601</v>
      </c>
      <c r="T1463" s="1" t="s">
        <v>1457</v>
      </c>
      <c r="U1463" s="1" t="s">
        <v>3219</v>
      </c>
      <c r="V1463" s="1">
        <v>1.05</v>
      </c>
      <c r="W1463" s="1">
        <v>0.34</v>
      </c>
      <c r="X1463" s="1">
        <v>0</v>
      </c>
      <c r="Y1463" s="1">
        <v>66.13</v>
      </c>
      <c r="Z1463" s="1">
        <v>32.480000000000004</v>
      </c>
      <c r="AA1463" s="1">
        <v>1463</v>
      </c>
      <c r="AB1463" s="1">
        <v>382548.7</v>
      </c>
      <c r="AC1463" s="1">
        <v>18</v>
      </c>
      <c r="AD1463" s="1">
        <v>12425</v>
      </c>
      <c r="AE1463" s="1">
        <v>0.1</v>
      </c>
      <c r="AF1463" s="1">
        <v>66.84</v>
      </c>
      <c r="AG1463" s="1">
        <v>1.2031200000000001E-2</v>
      </c>
      <c r="AH1463" s="1">
        <v>-0.15</v>
      </c>
      <c r="AI1463" s="1" t="s">
        <v>3219</v>
      </c>
      <c r="AJ1463" s="1" t="s">
        <v>3557</v>
      </c>
    </row>
    <row r="1464" spans="1:36" x14ac:dyDescent="0.25">
      <c r="A1464" s="2" t="s">
        <v>1458</v>
      </c>
      <c r="B1464" s="3" t="s">
        <v>6245</v>
      </c>
      <c r="C1464" s="3">
        <v>0.4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86.99</v>
      </c>
      <c r="H1464" s="1">
        <f>MATCH(持股比率!A1464,董監!A:A,0)</f>
        <v>1464</v>
      </c>
      <c r="I1464" s="3">
        <v>301194.11</v>
      </c>
      <c r="J1464" s="3">
        <v>68</v>
      </c>
      <c r="K1464" s="28">
        <f t="shared" si="89"/>
        <v>26201</v>
      </c>
      <c r="L1464" s="27">
        <f t="shared" si="90"/>
        <v>0.3</v>
      </c>
      <c r="M1464" s="3">
        <v>19.32</v>
      </c>
      <c r="N1464" s="29">
        <f t="shared" si="91"/>
        <v>1.3137599999999999E-2</v>
      </c>
      <c r="O1464" s="3">
        <v>1.02</v>
      </c>
      <c r="P1464" s="3" t="str">
        <f ca="1">IF(COUNTIF(股期對照!A:A,持股比率!B1464)=2,B1464&amp;"-m",IF(COUNTIF(股期對照!A:A,持股比率!B1464)=1,B1464&amp;"-F",B1464))</f>
        <v>達邦蛋白</v>
      </c>
      <c r="Q1464" s="3" t="s">
        <v>4759</v>
      </c>
      <c r="T1464" s="1" t="s">
        <v>1458</v>
      </c>
      <c r="U1464" s="1" t="s">
        <v>3220</v>
      </c>
      <c r="V1464" s="1">
        <v>0.4</v>
      </c>
      <c r="W1464" s="1">
        <v>0</v>
      </c>
      <c r="X1464" s="1">
        <v>0</v>
      </c>
      <c r="Y1464" s="1">
        <v>12.61</v>
      </c>
      <c r="Z1464" s="1">
        <v>86.99</v>
      </c>
      <c r="AA1464" s="1">
        <v>1464</v>
      </c>
      <c r="AB1464" s="1">
        <v>301194.11</v>
      </c>
      <c r="AC1464" s="1">
        <v>68</v>
      </c>
      <c r="AD1464" s="1">
        <v>26201</v>
      </c>
      <c r="AE1464" s="1">
        <v>0.3</v>
      </c>
      <c r="AF1464" s="1">
        <v>19.32</v>
      </c>
      <c r="AG1464" s="1">
        <v>1.3137599999999999E-2</v>
      </c>
      <c r="AH1464" s="1">
        <v>1.02</v>
      </c>
      <c r="AI1464" s="1" t="s">
        <v>3220</v>
      </c>
      <c r="AJ1464" s="1" t="s">
        <v>3516</v>
      </c>
    </row>
    <row r="1465" spans="1:36" x14ac:dyDescent="0.25">
      <c r="A1465" s="2" t="s">
        <v>1459</v>
      </c>
      <c r="B1465" s="3" t="s">
        <v>6246</v>
      </c>
      <c r="C1465" s="3">
        <v>3.09</v>
      </c>
      <c r="D1465" s="3">
        <v>0</v>
      </c>
      <c r="E1465" s="3">
        <v>0.01</v>
      </c>
      <c r="F1465" s="1">
        <f>IF(INDEX(董監!D:D,H1465)=0,INDEX(董監!C:C,H1465),INDEX(董監!D:D,H1465))</f>
        <v>60.59</v>
      </c>
      <c r="G1465" s="1">
        <f t="shared" si="88"/>
        <v>36.309999999999995</v>
      </c>
      <c r="H1465" s="1">
        <f>MATCH(持股比率!A1465,董監!A:A,0)</f>
        <v>1465</v>
      </c>
      <c r="I1465" s="3">
        <v>1484984.68</v>
      </c>
      <c r="J1465" s="3">
        <v>-90</v>
      </c>
      <c r="K1465" s="28">
        <f t="shared" si="89"/>
        <v>53920</v>
      </c>
      <c r="L1465" s="27">
        <f t="shared" si="90"/>
        <v>-0.2</v>
      </c>
      <c r="M1465" s="3">
        <v>64.88</v>
      </c>
      <c r="N1465" s="29">
        <f t="shared" si="91"/>
        <v>-5.8391999999999999E-2</v>
      </c>
      <c r="O1465" s="3">
        <v>2.69</v>
      </c>
      <c r="P1465" s="3" t="str">
        <f ca="1">IF(COUNTIF(股期對照!A:A,持股比率!B1465)=2,B1465&amp;"-m",IF(COUNTIF(股期對照!A:A,持股比率!B1465)=1,B1465&amp;"-F",B1465))</f>
        <v>研揚</v>
      </c>
      <c r="Q1465" s="3" t="s">
        <v>4794</v>
      </c>
      <c r="T1465" s="1" t="s">
        <v>1459</v>
      </c>
      <c r="U1465" s="1" t="s">
        <v>3221</v>
      </c>
      <c r="V1465" s="1">
        <v>3.09</v>
      </c>
      <c r="W1465" s="1">
        <v>0</v>
      </c>
      <c r="X1465" s="1">
        <v>0.01</v>
      </c>
      <c r="Y1465" s="1">
        <v>60.59</v>
      </c>
      <c r="Z1465" s="1">
        <v>36.309999999999995</v>
      </c>
      <c r="AA1465" s="1">
        <v>1465</v>
      </c>
      <c r="AB1465" s="1">
        <v>1484984.68</v>
      </c>
      <c r="AC1465" s="1">
        <v>-90</v>
      </c>
      <c r="AD1465" s="1">
        <v>53920</v>
      </c>
      <c r="AE1465" s="1">
        <v>-0.2</v>
      </c>
      <c r="AF1465" s="1">
        <v>64.88</v>
      </c>
      <c r="AG1465" s="1">
        <v>-5.8391999999999999E-2</v>
      </c>
      <c r="AH1465" s="1">
        <v>2.69</v>
      </c>
      <c r="AI1465" s="1" t="s">
        <v>3221</v>
      </c>
      <c r="AJ1465" s="1" t="s">
        <v>3563</v>
      </c>
    </row>
    <row r="1466" spans="1:36" x14ac:dyDescent="0.25">
      <c r="A1466" s="2" t="s">
        <v>1460</v>
      </c>
      <c r="B1466" s="3" t="s">
        <v>6247</v>
      </c>
      <c r="C1466" s="3">
        <v>0.78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88"/>
        <v>29.009999999999991</v>
      </c>
      <c r="H1466" s="1">
        <f>MATCH(持股比率!A1466,董監!A:A,0)</f>
        <v>1466</v>
      </c>
      <c r="I1466" s="3">
        <v>1112708.8700000001</v>
      </c>
      <c r="J1466" s="3">
        <v>-413</v>
      </c>
      <c r="K1466" s="28">
        <f t="shared" si="89"/>
        <v>32280</v>
      </c>
      <c r="L1466" s="27">
        <f t="shared" si="90"/>
        <v>-1.3</v>
      </c>
      <c r="M1466" s="3">
        <v>68.16</v>
      </c>
      <c r="N1466" s="29">
        <f t="shared" si="91"/>
        <v>-0.2815008</v>
      </c>
      <c r="O1466" s="3">
        <v>-5.15</v>
      </c>
      <c r="P1466" s="3" t="str">
        <f ca="1">IF(COUNTIF(股期對照!A:A,持股比率!B1466)=2,B1466&amp;"-m",IF(COUNTIF(股期對照!A:A,持股比率!B1466)=1,B1466&amp;"-F",B1466))</f>
        <v>鋼聯</v>
      </c>
      <c r="Q1466" s="3" t="s">
        <v>6741</v>
      </c>
      <c r="T1466" s="1" t="s">
        <v>1460</v>
      </c>
      <c r="U1466" s="1" t="s">
        <v>3222</v>
      </c>
      <c r="V1466" s="1">
        <v>0.78</v>
      </c>
      <c r="W1466" s="1">
        <v>0</v>
      </c>
      <c r="X1466" s="1">
        <v>0.06</v>
      </c>
      <c r="Y1466" s="1">
        <v>70.150000000000006</v>
      </c>
      <c r="Z1466" s="1">
        <v>29.009999999999991</v>
      </c>
      <c r="AA1466" s="1">
        <v>1466</v>
      </c>
      <c r="AB1466" s="1">
        <v>1112708.8700000001</v>
      </c>
      <c r="AC1466" s="1">
        <v>-413</v>
      </c>
      <c r="AD1466" s="1">
        <v>32280</v>
      </c>
      <c r="AE1466" s="1">
        <v>-1.3</v>
      </c>
      <c r="AF1466" s="1">
        <v>68.16</v>
      </c>
      <c r="AG1466" s="1">
        <v>-0.2815008</v>
      </c>
      <c r="AH1466" s="1">
        <v>-5.15</v>
      </c>
      <c r="AI1466" s="1" t="s">
        <v>3222</v>
      </c>
      <c r="AJ1466" s="1" t="s">
        <v>3516</v>
      </c>
    </row>
    <row r="1467" spans="1:36" x14ac:dyDescent="0.25">
      <c r="A1467" s="2" t="s">
        <v>1461</v>
      </c>
      <c r="B1467" s="3" t="s">
        <v>6248</v>
      </c>
      <c r="C1467" s="3">
        <v>17.62</v>
      </c>
      <c r="D1467" s="3">
        <v>0.06</v>
      </c>
      <c r="E1467" s="3">
        <v>0.3</v>
      </c>
      <c r="F1467" s="1">
        <f>IF(INDEX(董監!D:D,H1467)=0,INDEX(董監!C:C,H1467),INDEX(董監!D:D,H1467))</f>
        <v>50.4</v>
      </c>
      <c r="G1467" s="1">
        <f t="shared" si="88"/>
        <v>31.620000000000005</v>
      </c>
      <c r="H1467" s="1">
        <f>MATCH(持股比率!A1467,董監!A:A,0)</f>
        <v>1467</v>
      </c>
      <c r="I1467" s="3">
        <v>1061241.4099999999</v>
      </c>
      <c r="J1467" s="3">
        <v>-743</v>
      </c>
      <c r="K1467" s="28">
        <f t="shared" si="89"/>
        <v>33556</v>
      </c>
      <c r="L1467" s="27">
        <f t="shared" si="90"/>
        <v>-2.2000000000000002</v>
      </c>
      <c r="M1467" s="3">
        <v>270.81</v>
      </c>
      <c r="N1467" s="29">
        <f t="shared" si="91"/>
        <v>-2.0121183</v>
      </c>
      <c r="O1467" s="3">
        <v>-1.93</v>
      </c>
      <c r="P1467" s="3" t="str">
        <f ca="1">IF(COUNTIF(股期對照!A:A,持股比率!B1467)=2,B1467&amp;"-m",IF(COUNTIF(股期對照!A:A,持股比率!B1467)=1,B1467&amp;"-F",B1467))</f>
        <v>申豐</v>
      </c>
      <c r="Q1467" s="3" t="s">
        <v>6850</v>
      </c>
      <c r="T1467" s="1" t="s">
        <v>1461</v>
      </c>
      <c r="U1467" s="1" t="s">
        <v>3223</v>
      </c>
      <c r="V1467" s="1">
        <v>17.62</v>
      </c>
      <c r="W1467" s="1">
        <v>0.06</v>
      </c>
      <c r="X1467" s="1">
        <v>0.3</v>
      </c>
      <c r="Y1467" s="1">
        <v>50.4</v>
      </c>
      <c r="Z1467" s="1">
        <v>31.620000000000005</v>
      </c>
      <c r="AA1467" s="1">
        <v>1467</v>
      </c>
      <c r="AB1467" s="1">
        <v>1061241.4099999999</v>
      </c>
      <c r="AC1467" s="1">
        <v>-743</v>
      </c>
      <c r="AD1467" s="1">
        <v>33556</v>
      </c>
      <c r="AE1467" s="1">
        <v>-2.2000000000000002</v>
      </c>
      <c r="AF1467" s="1">
        <v>270.81</v>
      </c>
      <c r="AG1467" s="1">
        <v>-2.0121183</v>
      </c>
      <c r="AH1467" s="1">
        <v>-1.93</v>
      </c>
      <c r="AI1467" s="1" t="s">
        <v>3223</v>
      </c>
      <c r="AJ1467" s="1" t="s">
        <v>3538</v>
      </c>
    </row>
    <row r="1468" spans="1:36" x14ac:dyDescent="0.25">
      <c r="A1468" s="2" t="s">
        <v>1462</v>
      </c>
      <c r="B1468" s="3" t="s">
        <v>4927</v>
      </c>
      <c r="C1468" s="3">
        <v>0.16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64.91</v>
      </c>
      <c r="H1468" s="1">
        <f>MATCH(持股比率!A1468,董監!A:A,0)</f>
        <v>1468</v>
      </c>
      <c r="I1468" s="3">
        <v>267008.25</v>
      </c>
      <c r="J1468" s="3">
        <v>14</v>
      </c>
      <c r="K1468" s="28">
        <f t="shared" si="89"/>
        <v>17332</v>
      </c>
      <c r="L1468" s="27">
        <f t="shared" si="90"/>
        <v>0.1</v>
      </c>
      <c r="M1468" s="3">
        <v>51.44</v>
      </c>
      <c r="N1468" s="29">
        <f t="shared" si="91"/>
        <v>7.2015999999999998E-3</v>
      </c>
      <c r="O1468" s="3">
        <v>-10.66</v>
      </c>
      <c r="P1468" s="3" t="str">
        <f ca="1">IF(COUNTIF(股期對照!A:A,持股比率!B1468)=2,B1468&amp;"-m",IF(COUNTIF(股期對照!A:A,持股比率!B1468)=1,B1468&amp;"-F",B1468))</f>
        <v>東典光電</v>
      </c>
      <c r="Q1468" s="3" t="s">
        <v>4753</v>
      </c>
      <c r="T1468" s="1" t="s">
        <v>1462</v>
      </c>
      <c r="U1468" s="1" t="s">
        <v>3224</v>
      </c>
      <c r="V1468" s="1">
        <v>0.16</v>
      </c>
      <c r="W1468" s="1">
        <v>0</v>
      </c>
      <c r="X1468" s="1">
        <v>0</v>
      </c>
      <c r="Y1468" s="1">
        <v>34.93</v>
      </c>
      <c r="Z1468" s="1">
        <v>64.91</v>
      </c>
      <c r="AA1468" s="1">
        <v>1468</v>
      </c>
      <c r="AB1468" s="1">
        <v>267008.25</v>
      </c>
      <c r="AC1468" s="1">
        <v>14</v>
      </c>
      <c r="AD1468" s="1">
        <v>17332</v>
      </c>
      <c r="AE1468" s="1">
        <v>0.1</v>
      </c>
      <c r="AF1468" s="1">
        <v>51.44</v>
      </c>
      <c r="AG1468" s="1">
        <v>7.2015999999999998E-3</v>
      </c>
      <c r="AH1468" s="1">
        <v>-10.66</v>
      </c>
      <c r="AI1468" s="1" t="s">
        <v>3224</v>
      </c>
      <c r="AJ1468" s="1" t="s">
        <v>3546</v>
      </c>
    </row>
    <row r="1469" spans="1:36" x14ac:dyDescent="0.25">
      <c r="A1469" s="2" t="s">
        <v>1463</v>
      </c>
      <c r="B1469" s="3" t="s">
        <v>6249</v>
      </c>
      <c r="C1469" s="3">
        <v>3.23</v>
      </c>
      <c r="D1469" s="3">
        <v>0</v>
      </c>
      <c r="E1469" s="3">
        <v>0</v>
      </c>
      <c r="F1469" s="1">
        <f>IF(INDEX(董監!D:D,H1469)=0,INDEX(董監!C:C,H1469),INDEX(董監!D:D,H1469))</f>
        <v>24.67</v>
      </c>
      <c r="G1469" s="1">
        <f t="shared" si="88"/>
        <v>72.099999999999994</v>
      </c>
      <c r="H1469" s="1">
        <f>MATCH(持股比率!A1469,董監!A:A,0)</f>
        <v>1469</v>
      </c>
      <c r="I1469" s="3">
        <v>2430388.56</v>
      </c>
      <c r="J1469" s="3">
        <v>-2122</v>
      </c>
      <c r="K1469" s="28">
        <f t="shared" si="89"/>
        <v>175231</v>
      </c>
      <c r="L1469" s="27">
        <f t="shared" si="90"/>
        <v>-1.2</v>
      </c>
      <c r="M1469" s="3">
        <v>165.65</v>
      </c>
      <c r="N1469" s="29">
        <f t="shared" si="91"/>
        <v>-3.5150929999999998</v>
      </c>
      <c r="O1469" s="3">
        <v>14.23</v>
      </c>
      <c r="P1469" s="3" t="str">
        <f ca="1">IF(COUNTIF(股期對照!A:A,持股比率!B1469)=2,B1469&amp;"-m",IF(COUNTIF(股期對照!A:A,持股比率!B1469)=1,B1469&amp;"-F",B1469))</f>
        <v>台康生技</v>
      </c>
      <c r="Q1469" s="3" t="s">
        <v>6812</v>
      </c>
      <c r="T1469" s="1" t="s">
        <v>1463</v>
      </c>
      <c r="U1469" s="1" t="s">
        <v>3225</v>
      </c>
      <c r="V1469" s="1">
        <v>3.23</v>
      </c>
      <c r="W1469" s="1">
        <v>0</v>
      </c>
      <c r="X1469" s="1">
        <v>0</v>
      </c>
      <c r="Y1469" s="1">
        <v>24.67</v>
      </c>
      <c r="Z1469" s="1">
        <v>72.099999999999994</v>
      </c>
      <c r="AA1469" s="1">
        <v>1469</v>
      </c>
      <c r="AB1469" s="1">
        <v>2430388.56</v>
      </c>
      <c r="AC1469" s="1">
        <v>-2122</v>
      </c>
      <c r="AD1469" s="1">
        <v>175231</v>
      </c>
      <c r="AE1469" s="1">
        <v>-1.2</v>
      </c>
      <c r="AF1469" s="1">
        <v>165.65</v>
      </c>
      <c r="AG1469" s="1">
        <v>-3.5150929999999998</v>
      </c>
      <c r="AH1469" s="1">
        <v>14.23</v>
      </c>
      <c r="AI1469" s="1" t="s">
        <v>3225</v>
      </c>
      <c r="AJ1469" s="1" t="s">
        <v>3527</v>
      </c>
    </row>
    <row r="1470" spans="1:36" x14ac:dyDescent="0.25">
      <c r="A1470" s="2" t="s">
        <v>1464</v>
      </c>
      <c r="B1470" s="3" t="s">
        <v>6250</v>
      </c>
      <c r="C1470" s="3">
        <v>0.23</v>
      </c>
      <c r="D1470" s="3">
        <v>0</v>
      </c>
      <c r="E1470" s="3">
        <v>0.02</v>
      </c>
      <c r="F1470" s="1">
        <f>IF(INDEX(董監!D:D,H1470)=0,INDEX(董監!C:C,H1470),INDEX(董監!D:D,H1470))</f>
        <v>42.07</v>
      </c>
      <c r="G1470" s="1">
        <f t="shared" si="88"/>
        <v>57.68</v>
      </c>
      <c r="H1470" s="1">
        <f>MATCH(持股比率!A1470,董監!A:A,0)</f>
        <v>1470</v>
      </c>
      <c r="I1470" s="3">
        <v>182912.5</v>
      </c>
      <c r="J1470" s="3">
        <v>7</v>
      </c>
      <c r="K1470" s="28">
        <f t="shared" si="89"/>
        <v>10550</v>
      </c>
      <c r="L1470" s="27">
        <f t="shared" si="90"/>
        <v>0.1</v>
      </c>
      <c r="M1470" s="3">
        <v>57.93</v>
      </c>
      <c r="N1470" s="29">
        <f t="shared" si="91"/>
        <v>4.0550999999999999E-3</v>
      </c>
      <c r="O1470" s="3">
        <v>-2.46</v>
      </c>
      <c r="P1470" s="3" t="str">
        <f ca="1">IF(COUNTIF(股期對照!A:A,持股比率!B1470)=2,B1470&amp;"-m",IF(COUNTIF(股期對照!A:A,持股比率!B1470)=1,B1470&amp;"-F",B1470))</f>
        <v>普鴻</v>
      </c>
      <c r="Q1470" s="3" t="s">
        <v>4769</v>
      </c>
      <c r="T1470" s="1" t="s">
        <v>1464</v>
      </c>
      <c r="U1470" s="1" t="s">
        <v>3226</v>
      </c>
      <c r="V1470" s="1">
        <v>0.23</v>
      </c>
      <c r="W1470" s="1">
        <v>0</v>
      </c>
      <c r="X1470" s="1">
        <v>0.02</v>
      </c>
      <c r="Y1470" s="1">
        <v>42.07</v>
      </c>
      <c r="Z1470" s="1">
        <v>57.68</v>
      </c>
      <c r="AA1470" s="1">
        <v>1470</v>
      </c>
      <c r="AB1470" s="1">
        <v>182912.5</v>
      </c>
      <c r="AC1470" s="1">
        <v>7</v>
      </c>
      <c r="AD1470" s="1">
        <v>10550</v>
      </c>
      <c r="AE1470" s="1">
        <v>0.1</v>
      </c>
      <c r="AF1470" s="1">
        <v>57.93</v>
      </c>
      <c r="AG1470" s="1">
        <v>4.0550999999999999E-3</v>
      </c>
      <c r="AH1470" s="1">
        <v>-2.46</v>
      </c>
      <c r="AI1470" s="1" t="s">
        <v>3226</v>
      </c>
      <c r="AJ1470" s="1" t="s">
        <v>3569</v>
      </c>
    </row>
    <row r="1471" spans="1:36" x14ac:dyDescent="0.25">
      <c r="A1471" s="2" t="s">
        <v>1465</v>
      </c>
      <c r="B1471" s="3" t="s">
        <v>6251</v>
      </c>
      <c r="C1471" s="3">
        <v>25.25</v>
      </c>
      <c r="D1471" s="3">
        <v>0</v>
      </c>
      <c r="E1471" s="3">
        <v>0.03</v>
      </c>
      <c r="F1471" s="1">
        <f>IF(INDEX(董監!D:D,H1471)=0,INDEX(董監!C:C,H1471),INDEX(董監!D:D,H1471))</f>
        <v>21.62</v>
      </c>
      <c r="G1471" s="1">
        <f t="shared" si="88"/>
        <v>53.099999999999994</v>
      </c>
      <c r="H1471" s="1">
        <f>MATCH(持股比率!A1471,董監!A:A,0)</f>
        <v>1471</v>
      </c>
      <c r="I1471" s="3">
        <v>320744.96999999997</v>
      </c>
      <c r="J1471" s="3">
        <v>771</v>
      </c>
      <c r="K1471" s="28">
        <f t="shared" si="89"/>
        <v>17032</v>
      </c>
      <c r="L1471" s="27">
        <f t="shared" si="90"/>
        <v>4.5</v>
      </c>
      <c r="M1471" s="3">
        <v>62.05</v>
      </c>
      <c r="N1471" s="29">
        <f t="shared" si="91"/>
        <v>0.47840549999999998</v>
      </c>
      <c r="O1471" s="3">
        <v>-0.31</v>
      </c>
      <c r="P1471" s="3" t="str">
        <f ca="1">IF(COUNTIF(股期對照!A:A,持股比率!B1471)=2,B1471&amp;"-m",IF(COUNTIF(股期對照!A:A,持股比率!B1471)=1,B1471&amp;"-F",B1471))</f>
        <v>動力-KY</v>
      </c>
      <c r="Q1471" s="3" t="s">
        <v>6851</v>
      </c>
      <c r="T1471" s="1" t="s">
        <v>1465</v>
      </c>
      <c r="U1471" s="1" t="s">
        <v>3227</v>
      </c>
      <c r="V1471" s="1">
        <v>25.25</v>
      </c>
      <c r="W1471" s="1">
        <v>0</v>
      </c>
      <c r="X1471" s="1">
        <v>0.03</v>
      </c>
      <c r="Y1471" s="1">
        <v>21.62</v>
      </c>
      <c r="Z1471" s="1">
        <v>53.099999999999994</v>
      </c>
      <c r="AA1471" s="1">
        <v>1471</v>
      </c>
      <c r="AB1471" s="1">
        <v>320744.96999999997</v>
      </c>
      <c r="AC1471" s="1">
        <v>771</v>
      </c>
      <c r="AD1471" s="1">
        <v>17032</v>
      </c>
      <c r="AE1471" s="1">
        <v>4.5</v>
      </c>
      <c r="AF1471" s="1">
        <v>62.05</v>
      </c>
      <c r="AG1471" s="1">
        <v>0.47840549999999998</v>
      </c>
      <c r="AH1471" s="1">
        <v>-0.31</v>
      </c>
      <c r="AI1471" s="1" t="s">
        <v>3227</v>
      </c>
      <c r="AJ1471" s="1" t="s">
        <v>3521</v>
      </c>
    </row>
    <row r="1472" spans="1:36" x14ac:dyDescent="0.25">
      <c r="A1472" s="2" t="s">
        <v>1466</v>
      </c>
      <c r="B1472" s="3" t="s">
        <v>6252</v>
      </c>
      <c r="C1472" s="3">
        <v>28.18</v>
      </c>
      <c r="D1472" s="3">
        <v>0.02</v>
      </c>
      <c r="E1472" s="3">
        <v>0.01</v>
      </c>
      <c r="F1472" s="1">
        <f>IF(INDEX(董監!D:D,H1472)=0,INDEX(董監!C:C,H1472),INDEX(董監!D:D,H1472))</f>
        <v>68.36</v>
      </c>
      <c r="G1472" s="1">
        <f t="shared" si="88"/>
        <v>3.4300000000000068</v>
      </c>
      <c r="H1472" s="1">
        <f>MATCH(持股比率!A1472,董監!A:A,0)</f>
        <v>1472</v>
      </c>
      <c r="I1472" s="3">
        <v>5150004.07</v>
      </c>
      <c r="J1472" s="3">
        <v>-2301</v>
      </c>
      <c r="K1472" s="28">
        <f t="shared" si="89"/>
        <v>17665</v>
      </c>
      <c r="L1472" s="27">
        <f t="shared" si="90"/>
        <v>-13</v>
      </c>
      <c r="M1472" s="3">
        <v>80.47</v>
      </c>
      <c r="N1472" s="29">
        <f t="shared" si="91"/>
        <v>-1.8516147000000001</v>
      </c>
      <c r="O1472" s="3">
        <v>-1.44</v>
      </c>
      <c r="P1472" s="3" t="str">
        <f ca="1">IF(COUNTIF(股期對照!A:A,持股比率!B1472)=2,B1472&amp;"-m",IF(COUNTIF(股期對照!A:A,持股比率!B1472)=1,B1472&amp;"-F",B1472))</f>
        <v>和潤企業</v>
      </c>
      <c r="Q1472" s="3" t="s">
        <v>6741</v>
      </c>
      <c r="T1472" s="1" t="s">
        <v>1466</v>
      </c>
      <c r="U1472" s="1" t="s">
        <v>3228</v>
      </c>
      <c r="V1472" s="1">
        <v>28.18</v>
      </c>
      <c r="W1472" s="1">
        <v>0.02</v>
      </c>
      <c r="X1472" s="1">
        <v>0.01</v>
      </c>
      <c r="Y1472" s="1">
        <v>68.36</v>
      </c>
      <c r="Z1472" s="1">
        <v>3.4300000000000068</v>
      </c>
      <c r="AA1472" s="1">
        <v>1472</v>
      </c>
      <c r="AB1472" s="1">
        <v>5150004.07</v>
      </c>
      <c r="AC1472" s="1">
        <v>-2301</v>
      </c>
      <c r="AD1472" s="1">
        <v>17665</v>
      </c>
      <c r="AE1472" s="1">
        <v>-13</v>
      </c>
      <c r="AF1472" s="1">
        <v>80.47</v>
      </c>
      <c r="AG1472" s="1">
        <v>-1.8516147000000001</v>
      </c>
      <c r="AH1472" s="1">
        <v>-1.44</v>
      </c>
      <c r="AI1472" s="1" t="s">
        <v>3228</v>
      </c>
      <c r="AJ1472" s="1" t="s">
        <v>3516</v>
      </c>
    </row>
    <row r="1473" spans="1:36" x14ac:dyDescent="0.25">
      <c r="A1473" s="2" t="s">
        <v>1467</v>
      </c>
      <c r="B1473" s="3" t="s">
        <v>6253</v>
      </c>
      <c r="C1473" s="3">
        <v>1.17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60.769999999999996</v>
      </c>
      <c r="H1473" s="1">
        <f>MATCH(持股比率!A1473,董監!A:A,0)</f>
        <v>1473</v>
      </c>
      <c r="I1473" s="3">
        <v>201709.01</v>
      </c>
      <c r="J1473" s="3">
        <v>8</v>
      </c>
      <c r="K1473" s="28">
        <f t="shared" si="89"/>
        <v>12258</v>
      </c>
      <c r="L1473" s="27">
        <f t="shared" si="90"/>
        <v>0.1</v>
      </c>
      <c r="M1473" s="3">
        <v>27.67</v>
      </c>
      <c r="N1473" s="29">
        <f t="shared" si="91"/>
        <v>2.2136E-3</v>
      </c>
      <c r="O1473" s="3">
        <v>-11.95</v>
      </c>
      <c r="P1473" s="3" t="str">
        <f ca="1">IF(COUNTIF(股期對照!A:A,持股比率!B1473)=2,B1473&amp;"-m",IF(COUNTIF(股期對照!A:A,持股比率!B1473)=1,B1473&amp;"-F",B1473))</f>
        <v>台灣銘板</v>
      </c>
      <c r="Q1473" s="3" t="s">
        <v>6852</v>
      </c>
      <c r="T1473" s="1" t="s">
        <v>1467</v>
      </c>
      <c r="U1473" s="1" t="s">
        <v>3229</v>
      </c>
      <c r="V1473" s="1">
        <v>1.17</v>
      </c>
      <c r="W1473" s="1">
        <v>0</v>
      </c>
      <c r="X1473" s="1">
        <v>0</v>
      </c>
      <c r="Y1473" s="1">
        <v>38.06</v>
      </c>
      <c r="Z1473" s="1">
        <v>60.769999999999996</v>
      </c>
      <c r="AA1473" s="1">
        <v>1473</v>
      </c>
      <c r="AB1473" s="1">
        <v>201709.01</v>
      </c>
      <c r="AC1473" s="1">
        <v>8</v>
      </c>
      <c r="AD1473" s="1">
        <v>12258</v>
      </c>
      <c r="AE1473" s="1">
        <v>0.1</v>
      </c>
      <c r="AF1473" s="1">
        <v>27.67</v>
      </c>
      <c r="AG1473" s="1">
        <v>2.2136E-3</v>
      </c>
      <c r="AH1473" s="1">
        <v>-11.95</v>
      </c>
      <c r="AI1473" s="1" t="s">
        <v>3229</v>
      </c>
      <c r="AJ1473" s="1" t="s">
        <v>3569</v>
      </c>
    </row>
    <row r="1474" spans="1:36" x14ac:dyDescent="0.25">
      <c r="A1474" s="2" t="s">
        <v>1468</v>
      </c>
      <c r="B1474" s="3" t="s">
        <v>6254</v>
      </c>
      <c r="C1474" s="3">
        <v>1.1200000000000001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43.68</v>
      </c>
      <c r="H1474" s="1">
        <f>MATCH(持股比率!A1474,董監!A:A,0)</f>
        <v>1474</v>
      </c>
      <c r="I1474" s="3">
        <v>204768</v>
      </c>
      <c r="J1474" s="3">
        <v>172</v>
      </c>
      <c r="K1474" s="28">
        <f t="shared" si="89"/>
        <v>8944</v>
      </c>
      <c r="L1474" s="27">
        <f t="shared" si="90"/>
        <v>1.9</v>
      </c>
      <c r="M1474" s="3">
        <v>37.450000000000003</v>
      </c>
      <c r="N1474" s="29">
        <f t="shared" si="91"/>
        <v>6.4413999999999999E-2</v>
      </c>
      <c r="O1474" s="3">
        <v>1.26</v>
      </c>
      <c r="P1474" s="3" t="str">
        <f ca="1">IF(COUNTIF(股期對照!A:A,持股比率!B1474)=2,B1474&amp;"-m",IF(COUNTIF(股期對照!A:A,持股比率!B1474)=1,B1474&amp;"-F",B1474))</f>
        <v>展匯科</v>
      </c>
      <c r="Q1474" s="3" t="s">
        <v>6831</v>
      </c>
      <c r="T1474" s="1" t="s">
        <v>1468</v>
      </c>
      <c r="U1474" s="1" t="s">
        <v>3230</v>
      </c>
      <c r="V1474" s="1">
        <v>1.1200000000000001</v>
      </c>
      <c r="W1474" s="1">
        <v>0</v>
      </c>
      <c r="X1474" s="1">
        <v>0</v>
      </c>
      <c r="Y1474" s="1">
        <v>55.2</v>
      </c>
      <c r="Z1474" s="1">
        <v>43.68</v>
      </c>
      <c r="AA1474" s="1">
        <v>1474</v>
      </c>
      <c r="AB1474" s="1">
        <v>204768</v>
      </c>
      <c r="AC1474" s="1">
        <v>172</v>
      </c>
      <c r="AD1474" s="1">
        <v>8944</v>
      </c>
      <c r="AE1474" s="1">
        <v>1.9</v>
      </c>
      <c r="AF1474" s="1">
        <v>37.450000000000003</v>
      </c>
      <c r="AG1474" s="1">
        <v>6.4413999999999999E-2</v>
      </c>
      <c r="AH1474" s="1">
        <v>1.26</v>
      </c>
      <c r="AI1474" s="1" t="s">
        <v>3230</v>
      </c>
      <c r="AJ1474" s="1" t="s">
        <v>3560</v>
      </c>
    </row>
    <row r="1475" spans="1:36" x14ac:dyDescent="0.25">
      <c r="A1475" s="2" t="s">
        <v>1469</v>
      </c>
      <c r="B1475" s="3" t="s">
        <v>6255</v>
      </c>
      <c r="C1475" s="3">
        <v>0.57999999999999996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74.490000000000009</v>
      </c>
      <c r="H1475" s="1">
        <f>MATCH(持股比率!A1475,董監!A:A,0)</f>
        <v>1475</v>
      </c>
      <c r="I1475" s="3">
        <v>300000</v>
      </c>
      <c r="J1475" s="3">
        <v>56</v>
      </c>
      <c r="K1475" s="28">
        <f t="shared" si="89"/>
        <v>22347</v>
      </c>
      <c r="L1475" s="27">
        <f t="shared" si="90"/>
        <v>0.3</v>
      </c>
      <c r="M1475" s="3">
        <v>49.37</v>
      </c>
      <c r="N1475" s="29">
        <f t="shared" si="91"/>
        <v>2.7647199999999997E-2</v>
      </c>
      <c r="O1475" s="3">
        <v>-11.48</v>
      </c>
      <c r="P1475" s="3" t="str">
        <f ca="1">IF(COUNTIF(股期對照!A:A,持股比率!B1475)=2,B1475&amp;"-m",IF(COUNTIF(股期對照!A:A,持股比率!B1475)=1,B1475&amp;"-F",B1475))</f>
        <v>寬宏藝術</v>
      </c>
      <c r="Q1475" s="3" t="s">
        <v>4759</v>
      </c>
      <c r="T1475" s="1" t="s">
        <v>1469</v>
      </c>
      <c r="U1475" s="1" t="s">
        <v>3231</v>
      </c>
      <c r="V1475" s="1">
        <v>0.57999999999999996</v>
      </c>
      <c r="W1475" s="1">
        <v>0</v>
      </c>
      <c r="X1475" s="1">
        <v>0</v>
      </c>
      <c r="Y1475" s="1">
        <v>24.93</v>
      </c>
      <c r="Z1475" s="1">
        <v>74.490000000000009</v>
      </c>
      <c r="AA1475" s="1">
        <v>1475</v>
      </c>
      <c r="AB1475" s="1">
        <v>300000</v>
      </c>
      <c r="AC1475" s="1">
        <v>56</v>
      </c>
      <c r="AD1475" s="1">
        <v>22347</v>
      </c>
      <c r="AE1475" s="1">
        <v>0.3</v>
      </c>
      <c r="AF1475" s="1">
        <v>49.37</v>
      </c>
      <c r="AG1475" s="1">
        <v>2.7647199999999997E-2</v>
      </c>
      <c r="AH1475" s="1">
        <v>-11.48</v>
      </c>
      <c r="AI1475" s="1" t="s">
        <v>3231</v>
      </c>
      <c r="AJ1475" s="1" t="s">
        <v>3516</v>
      </c>
    </row>
    <row r="1476" spans="1:36" x14ac:dyDescent="0.25">
      <c r="A1476" s="2" t="s">
        <v>1470</v>
      </c>
      <c r="B1476" s="3" t="s">
        <v>6256</v>
      </c>
      <c r="C1476" s="3">
        <v>36.26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63.61</v>
      </c>
      <c r="H1476" s="1">
        <f>MATCH(持股比率!A1476,董監!A:A,0)</f>
        <v>1476</v>
      </c>
      <c r="I1476" s="3">
        <v>816972.18</v>
      </c>
      <c r="J1476" s="3">
        <v>-869</v>
      </c>
      <c r="K1476" s="28">
        <f t="shared" si="89"/>
        <v>51968</v>
      </c>
      <c r="L1476" s="27">
        <f t="shared" si="90"/>
        <v>-1.7</v>
      </c>
      <c r="M1476" s="3">
        <v>51.67</v>
      </c>
      <c r="N1476" s="29">
        <f t="shared" si="91"/>
        <v>-0.44901230000000003</v>
      </c>
      <c r="O1476" s="3">
        <v>15.02</v>
      </c>
      <c r="P1476" s="3" t="str">
        <f ca="1">IF(COUNTIF(股期對照!A:A,持股比率!B1476)=2,B1476&amp;"-m",IF(COUNTIF(股期對照!A:A,持股比率!B1476)=1,B1476&amp;"-F",B1476))</f>
        <v>ABC-KY</v>
      </c>
      <c r="Q1476" s="3" t="s">
        <v>6853</v>
      </c>
      <c r="T1476" s="1" t="s">
        <v>1470</v>
      </c>
      <c r="U1476" s="1" t="s">
        <v>3232</v>
      </c>
      <c r="V1476" s="1">
        <v>36.26</v>
      </c>
      <c r="W1476" s="1">
        <v>0</v>
      </c>
      <c r="X1476" s="1">
        <v>0</v>
      </c>
      <c r="Y1476" s="1">
        <v>0.13</v>
      </c>
      <c r="Z1476" s="1">
        <v>63.61</v>
      </c>
      <c r="AA1476" s="1">
        <v>1476</v>
      </c>
      <c r="AB1476" s="1">
        <v>816972.18</v>
      </c>
      <c r="AC1476" s="1">
        <v>-869</v>
      </c>
      <c r="AD1476" s="1">
        <v>51968</v>
      </c>
      <c r="AE1476" s="1">
        <v>-1.7</v>
      </c>
      <c r="AF1476" s="1">
        <v>51.67</v>
      </c>
      <c r="AG1476" s="1">
        <v>-0.44901230000000003</v>
      </c>
      <c r="AH1476" s="1">
        <v>15.02</v>
      </c>
      <c r="AI1476" s="1" t="s">
        <v>3232</v>
      </c>
      <c r="AJ1476" s="1" t="s">
        <v>3527</v>
      </c>
    </row>
    <row r="1477" spans="1:36" x14ac:dyDescent="0.25">
      <c r="A1477" s="2" t="s">
        <v>1471</v>
      </c>
      <c r="B1477" s="3" t="s">
        <v>6257</v>
      </c>
      <c r="C1477" s="3">
        <v>1.24</v>
      </c>
      <c r="D1477" s="3">
        <v>0</v>
      </c>
      <c r="E1477" s="3">
        <v>0.17</v>
      </c>
      <c r="F1477" s="1">
        <f>IF(INDEX(董監!D:D,H1477)=0,INDEX(董監!C:C,H1477),INDEX(董監!D:D,H1477))</f>
        <v>21.2</v>
      </c>
      <c r="G1477" s="1">
        <f t="shared" si="88"/>
        <v>77.39</v>
      </c>
      <c r="H1477" s="1">
        <f>MATCH(持股比率!A1477,董監!A:A,0)</f>
        <v>1477</v>
      </c>
      <c r="I1477" s="3">
        <v>1487085.17</v>
      </c>
      <c r="J1477" s="3">
        <v>-414</v>
      </c>
      <c r="K1477" s="28">
        <f t="shared" si="89"/>
        <v>115086</v>
      </c>
      <c r="L1477" s="27">
        <f t="shared" si="90"/>
        <v>-0.4</v>
      </c>
      <c r="M1477" s="3">
        <v>12.05</v>
      </c>
      <c r="N1477" s="29">
        <f t="shared" si="91"/>
        <v>-4.9887000000000008E-2</v>
      </c>
      <c r="O1477" s="3">
        <v>-14.34</v>
      </c>
      <c r="P1477" s="3" t="str">
        <f ca="1">IF(COUNTIF(股期對照!A:A,持股比率!B1477)=2,B1477&amp;"-m",IF(COUNTIF(股期對照!A:A,持股比率!B1477)=1,B1477&amp;"-F",B1477))</f>
        <v>富強鑫</v>
      </c>
      <c r="Q1477" s="3" t="s">
        <v>4744</v>
      </c>
      <c r="T1477" s="1" t="s">
        <v>1471</v>
      </c>
      <c r="U1477" s="1" t="s">
        <v>3233</v>
      </c>
      <c r="V1477" s="1">
        <v>1.24</v>
      </c>
      <c r="W1477" s="1">
        <v>0</v>
      </c>
      <c r="X1477" s="1">
        <v>0.17</v>
      </c>
      <c r="Y1477" s="1">
        <v>21.2</v>
      </c>
      <c r="Z1477" s="1">
        <v>77.39</v>
      </c>
      <c r="AA1477" s="1">
        <v>1477</v>
      </c>
      <c r="AB1477" s="1">
        <v>1487085.17</v>
      </c>
      <c r="AC1477" s="1">
        <v>-414</v>
      </c>
      <c r="AD1477" s="1">
        <v>115086</v>
      </c>
      <c r="AE1477" s="1">
        <v>-0.4</v>
      </c>
      <c r="AF1477" s="1">
        <v>12.05</v>
      </c>
      <c r="AG1477" s="1">
        <v>-4.9887000000000008E-2</v>
      </c>
      <c r="AH1477" s="1">
        <v>-14.34</v>
      </c>
      <c r="AI1477" s="1" t="s">
        <v>3233</v>
      </c>
      <c r="AJ1477" s="1" t="s">
        <v>3525</v>
      </c>
    </row>
    <row r="1478" spans="1:36" x14ac:dyDescent="0.25">
      <c r="A1478" s="2" t="s">
        <v>1472</v>
      </c>
      <c r="B1478" s="3" t="s">
        <v>6258</v>
      </c>
      <c r="C1478" s="3">
        <v>13.45</v>
      </c>
      <c r="D1478" s="3">
        <v>0</v>
      </c>
      <c r="E1478" s="3">
        <v>0.03</v>
      </c>
      <c r="F1478" s="1">
        <f>IF(INDEX(董監!D:D,H1478)=0,INDEX(董監!C:C,H1478),INDEX(董監!D:D,H1478))</f>
        <v>22.02</v>
      </c>
      <c r="G1478" s="1">
        <f t="shared" si="88"/>
        <v>64.5</v>
      </c>
      <c r="H1478" s="1">
        <f>MATCH(持股比率!A1478,董監!A:A,0)</f>
        <v>1478</v>
      </c>
      <c r="I1478" s="3">
        <v>1658163.97</v>
      </c>
      <c r="J1478" s="3">
        <v>-337</v>
      </c>
      <c r="K1478" s="28">
        <f t="shared" si="89"/>
        <v>106952</v>
      </c>
      <c r="L1478" s="27">
        <f t="shared" si="90"/>
        <v>-0.3</v>
      </c>
      <c r="M1478" s="3">
        <v>54.39</v>
      </c>
      <c r="N1478" s="29">
        <f t="shared" si="91"/>
        <v>-0.18329429999999999</v>
      </c>
      <c r="O1478" s="3">
        <v>-5.21</v>
      </c>
      <c r="P1478" s="3" t="str">
        <f ca="1">IF(COUNTIF(股期對照!A:A,持股比率!B1478)=2,B1478&amp;"-m",IF(COUNTIF(股期對照!A:A,持股比率!B1478)=1,B1478&amp;"-F",B1478))</f>
        <v>帝寶</v>
      </c>
      <c r="Q1478" s="3" t="s">
        <v>6823</v>
      </c>
      <c r="T1478" s="1" t="s">
        <v>1472</v>
      </c>
      <c r="U1478" s="1" t="s">
        <v>3234</v>
      </c>
      <c r="V1478" s="1">
        <v>13.45</v>
      </c>
      <c r="W1478" s="1">
        <v>0</v>
      </c>
      <c r="X1478" s="1">
        <v>0.03</v>
      </c>
      <c r="Y1478" s="1">
        <v>22.02</v>
      </c>
      <c r="Z1478" s="1">
        <v>64.5</v>
      </c>
      <c r="AA1478" s="1">
        <v>1478</v>
      </c>
      <c r="AB1478" s="1">
        <v>1658163.97</v>
      </c>
      <c r="AC1478" s="1">
        <v>-337</v>
      </c>
      <c r="AD1478" s="1">
        <v>106952</v>
      </c>
      <c r="AE1478" s="1">
        <v>-0.3</v>
      </c>
      <c r="AF1478" s="1">
        <v>54.39</v>
      </c>
      <c r="AG1478" s="1">
        <v>-0.18329429999999999</v>
      </c>
      <c r="AH1478" s="1">
        <v>-5.21</v>
      </c>
      <c r="AI1478" s="1" t="s">
        <v>3234</v>
      </c>
      <c r="AJ1478" s="1" t="s">
        <v>3520</v>
      </c>
    </row>
    <row r="1479" spans="1:36" x14ac:dyDescent="0.25">
      <c r="A1479" s="2" t="s">
        <v>1473</v>
      </c>
      <c r="B1479" s="3" t="s">
        <v>6259</v>
      </c>
      <c r="C1479" s="3">
        <v>52.26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2.1899999999999977</v>
      </c>
      <c r="H1479" s="1">
        <f>MATCH(持股比率!A1479,董監!A:A,0)</f>
        <v>1479</v>
      </c>
      <c r="I1479" s="3">
        <v>724562.46</v>
      </c>
      <c r="J1479" s="3">
        <v>-6</v>
      </c>
      <c r="K1479" s="28">
        <f t="shared" ref="K1479:K1542" si="93">ROUND((I1479/10)*(G1479/100),0)</f>
        <v>1587</v>
      </c>
      <c r="L1479" s="27">
        <f t="shared" ref="L1479:L1542" si="94">ROUND(J1479/K1479*100,1)</f>
        <v>-0.4</v>
      </c>
      <c r="M1479" s="3">
        <v>28.87</v>
      </c>
      <c r="N1479" s="29">
        <f t="shared" ref="N1479:N1542" si="95">M1479*J1479/100000</f>
        <v>-1.7321999999999999E-3</v>
      </c>
      <c r="O1479" s="3">
        <v>-2.68</v>
      </c>
      <c r="P1479" s="3" t="str">
        <f ca="1">IF(COUNTIF(股期對照!A:A,持股比率!B1479)=2,B1479&amp;"-m",IF(COUNTIF(股期對照!A:A,持股比率!B1479)=1,B1479&amp;"-F",B1479))</f>
        <v>瀧澤科</v>
      </c>
      <c r="Q1479" s="3" t="s">
        <v>6854</v>
      </c>
      <c r="T1479" s="1" t="s">
        <v>1473</v>
      </c>
      <c r="U1479" s="1" t="s">
        <v>3235</v>
      </c>
      <c r="V1479" s="1">
        <v>52.26</v>
      </c>
      <c r="W1479" s="1">
        <v>0</v>
      </c>
      <c r="X1479" s="1">
        <v>0.4</v>
      </c>
      <c r="Y1479" s="1">
        <v>45.15</v>
      </c>
      <c r="Z1479" s="1">
        <v>2.1899999999999977</v>
      </c>
      <c r="AA1479" s="1">
        <v>1479</v>
      </c>
      <c r="AB1479" s="1">
        <v>724562.46</v>
      </c>
      <c r="AC1479" s="1">
        <v>-6</v>
      </c>
      <c r="AD1479" s="1">
        <v>1587</v>
      </c>
      <c r="AE1479" s="1">
        <v>-0.4</v>
      </c>
      <c r="AF1479" s="1">
        <v>28.87</v>
      </c>
      <c r="AG1479" s="1">
        <v>-1.7321999999999999E-3</v>
      </c>
      <c r="AH1479" s="1">
        <v>-2.68</v>
      </c>
      <c r="AI1479" s="1" t="s">
        <v>3235</v>
      </c>
      <c r="AJ1479" s="1" t="s">
        <v>3525</v>
      </c>
    </row>
    <row r="1480" spans="1:36" x14ac:dyDescent="0.25">
      <c r="A1480" s="2" t="s">
        <v>1474</v>
      </c>
      <c r="B1480" s="3" t="s">
        <v>6260</v>
      </c>
      <c r="C1480" s="3">
        <v>27.57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</v>
      </c>
      <c r="H1480" s="1">
        <f>MATCH(持股比率!A1480,董監!A:A,0)</f>
        <v>1480</v>
      </c>
      <c r="I1480" s="3">
        <v>339699</v>
      </c>
      <c r="J1480" s="3">
        <v>10</v>
      </c>
      <c r="K1480" s="28">
        <f t="shared" si="93"/>
        <v>18480</v>
      </c>
      <c r="L1480" s="27">
        <f t="shared" si="94"/>
        <v>0.1</v>
      </c>
      <c r="M1480" s="3">
        <v>64.13</v>
      </c>
      <c r="N1480" s="29">
        <f t="shared" si="95"/>
        <v>6.4129999999999994E-3</v>
      </c>
      <c r="O1480" s="3">
        <v>-6.66</v>
      </c>
      <c r="P1480" s="3" t="str">
        <f ca="1">IF(COUNTIF(股期對照!A:A,持股比率!B1480)=2,B1480&amp;"-m",IF(COUNTIF(股期對照!A:A,持股比率!B1480)=1,B1480&amp;"-F",B1480))</f>
        <v>奈米醫材</v>
      </c>
      <c r="Q1480" s="3" t="s">
        <v>6855</v>
      </c>
      <c r="T1480" s="1" t="s">
        <v>1474</v>
      </c>
      <c r="U1480" s="1" t="s">
        <v>3236</v>
      </c>
      <c r="V1480" s="1">
        <v>27.57</v>
      </c>
      <c r="W1480" s="1">
        <v>0</v>
      </c>
      <c r="X1480" s="1">
        <v>0</v>
      </c>
      <c r="Y1480" s="1">
        <v>18.03</v>
      </c>
      <c r="Z1480" s="1">
        <v>54.4</v>
      </c>
      <c r="AA1480" s="1">
        <v>1480</v>
      </c>
      <c r="AB1480" s="1">
        <v>339699</v>
      </c>
      <c r="AC1480" s="1">
        <v>10</v>
      </c>
      <c r="AD1480" s="1">
        <v>18480</v>
      </c>
      <c r="AE1480" s="1">
        <v>0.1</v>
      </c>
      <c r="AF1480" s="1">
        <v>64.13</v>
      </c>
      <c r="AG1480" s="1">
        <v>6.4129999999999994E-3</v>
      </c>
      <c r="AH1480" s="1">
        <v>-6.66</v>
      </c>
      <c r="AI1480" s="1" t="s">
        <v>3236</v>
      </c>
      <c r="AJ1480" s="1" t="s">
        <v>3527</v>
      </c>
    </row>
    <row r="1481" spans="1:36" x14ac:dyDescent="0.25">
      <c r="A1481" s="2" t="s">
        <v>1475</v>
      </c>
      <c r="B1481" s="3" t="s">
        <v>6261</v>
      </c>
      <c r="C1481" s="3">
        <v>0.94</v>
      </c>
      <c r="D1481" s="3">
        <v>0.06</v>
      </c>
      <c r="E1481" s="3">
        <v>0.17</v>
      </c>
      <c r="F1481" s="1">
        <f>IF(INDEX(董監!D:D,H1481)=0,INDEX(董監!C:C,H1481),INDEX(董監!D:D,H1481))</f>
        <v>62.24</v>
      </c>
      <c r="G1481" s="1">
        <f t="shared" si="92"/>
        <v>36.589999999999996</v>
      </c>
      <c r="H1481" s="1">
        <f>MATCH(持股比率!A1481,董監!A:A,0)</f>
        <v>1481</v>
      </c>
      <c r="I1481" s="3">
        <v>339280</v>
      </c>
      <c r="J1481" s="3">
        <v>5</v>
      </c>
      <c r="K1481" s="28">
        <f t="shared" si="93"/>
        <v>12414</v>
      </c>
      <c r="L1481" s="27">
        <f t="shared" si="94"/>
        <v>0</v>
      </c>
      <c r="M1481" s="3">
        <v>132.04</v>
      </c>
      <c r="N1481" s="29">
        <f t="shared" si="95"/>
        <v>6.6019999999999994E-3</v>
      </c>
      <c r="O1481" s="3">
        <v>-2.94</v>
      </c>
      <c r="P1481" s="3" t="str">
        <f ca="1">IF(COUNTIF(股期對照!A:A,持股比率!B1481)=2,B1481&amp;"-m",IF(COUNTIF(股期對照!A:A,持股比率!B1481)=1,B1481&amp;"-F",B1481))</f>
        <v>朋億</v>
      </c>
      <c r="Q1481" s="3" t="s">
        <v>6742</v>
      </c>
      <c r="T1481" s="1" t="s">
        <v>1475</v>
      </c>
      <c r="U1481" s="1" t="s">
        <v>3237</v>
      </c>
      <c r="V1481" s="1">
        <v>0.94</v>
      </c>
      <c r="W1481" s="1">
        <v>0.06</v>
      </c>
      <c r="X1481" s="1">
        <v>0.17</v>
      </c>
      <c r="Y1481" s="1">
        <v>62.24</v>
      </c>
      <c r="Z1481" s="1">
        <v>36.589999999999996</v>
      </c>
      <c r="AA1481" s="1">
        <v>1481</v>
      </c>
      <c r="AB1481" s="1">
        <v>339280</v>
      </c>
      <c r="AC1481" s="1">
        <v>5</v>
      </c>
      <c r="AD1481" s="1">
        <v>12414</v>
      </c>
      <c r="AE1481" s="1">
        <v>0</v>
      </c>
      <c r="AF1481" s="1">
        <v>132.04</v>
      </c>
      <c r="AG1481" s="1">
        <v>6.6019999999999994E-3</v>
      </c>
      <c r="AH1481" s="1">
        <v>-2.94</v>
      </c>
      <c r="AI1481" s="1" t="s">
        <v>3237</v>
      </c>
      <c r="AJ1481" s="1" t="s">
        <v>3559</v>
      </c>
    </row>
    <row r="1482" spans="1:36" x14ac:dyDescent="0.25">
      <c r="A1482" s="2" t="s">
        <v>1476</v>
      </c>
      <c r="B1482" s="3" t="s">
        <v>6262</v>
      </c>
      <c r="C1482" s="3">
        <v>0.08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85.75</v>
      </c>
      <c r="H1482" s="1">
        <f>MATCH(持股比率!A1482,董監!A:A,0)</f>
        <v>1482</v>
      </c>
      <c r="I1482" s="3">
        <v>212616</v>
      </c>
      <c r="J1482" s="3">
        <v>2</v>
      </c>
      <c r="K1482" s="28">
        <f t="shared" si="93"/>
        <v>18232</v>
      </c>
      <c r="L1482" s="27">
        <f t="shared" si="94"/>
        <v>0</v>
      </c>
      <c r="M1482" s="3">
        <v>46.87</v>
      </c>
      <c r="N1482" s="29">
        <f t="shared" si="95"/>
        <v>9.3739999999999991E-4</v>
      </c>
      <c r="O1482" s="3">
        <v>-3.81</v>
      </c>
      <c r="P1482" s="3" t="str">
        <f ca="1">IF(COUNTIF(股期對照!A:A,持股比率!B1482)=2,B1482&amp;"-m",IF(COUNTIF(股期對照!A:A,持股比率!B1482)=1,B1482&amp;"-F",B1482))</f>
        <v>慧智</v>
      </c>
      <c r="Q1482" s="3" t="s">
        <v>6834</v>
      </c>
      <c r="T1482" s="1" t="s">
        <v>1476</v>
      </c>
      <c r="U1482" s="1" t="s">
        <v>3238</v>
      </c>
      <c r="V1482" s="1">
        <v>0.08</v>
      </c>
      <c r="W1482" s="1">
        <v>0</v>
      </c>
      <c r="X1482" s="1">
        <v>0</v>
      </c>
      <c r="Y1482" s="1">
        <v>14.17</v>
      </c>
      <c r="Z1482" s="1">
        <v>85.75</v>
      </c>
      <c r="AA1482" s="1">
        <v>1482</v>
      </c>
      <c r="AB1482" s="1">
        <v>212616</v>
      </c>
      <c r="AC1482" s="1">
        <v>2</v>
      </c>
      <c r="AD1482" s="1">
        <v>18232</v>
      </c>
      <c r="AE1482" s="1">
        <v>0</v>
      </c>
      <c r="AF1482" s="1">
        <v>46.87</v>
      </c>
      <c r="AG1482" s="1">
        <v>9.3739999999999991E-4</v>
      </c>
      <c r="AH1482" s="1">
        <v>-3.81</v>
      </c>
      <c r="AI1482" s="1" t="s">
        <v>3238</v>
      </c>
      <c r="AJ1482" s="1" t="s">
        <v>3527</v>
      </c>
    </row>
    <row r="1483" spans="1:36" x14ac:dyDescent="0.25">
      <c r="A1483" s="2" t="s">
        <v>1477</v>
      </c>
      <c r="B1483" s="3" t="s">
        <v>6263</v>
      </c>
      <c r="C1483" s="3">
        <v>82.15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92"/>
        <v>-40.77000000000001</v>
      </c>
      <c r="H1483" s="1">
        <f>MATCH(持股比率!A1483,董監!A:A,0)</f>
        <v>1483</v>
      </c>
      <c r="I1483" s="3">
        <v>236250</v>
      </c>
      <c r="J1483" s="3">
        <v>-6</v>
      </c>
      <c r="K1483" s="28">
        <f t="shared" si="93"/>
        <v>-9632</v>
      </c>
      <c r="L1483" s="27">
        <f t="shared" si="94"/>
        <v>0.1</v>
      </c>
      <c r="M1483" s="3">
        <v>24.69</v>
      </c>
      <c r="N1483" s="29">
        <f t="shared" si="95"/>
        <v>-1.4814000000000001E-3</v>
      </c>
      <c r="O1483" s="3">
        <v>-15.81</v>
      </c>
      <c r="P1483" s="3" t="str">
        <f ca="1">IF(COUNTIF(股期對照!A:A,持股比率!B1483)=2,B1483&amp;"-m",IF(COUNTIF(股期對照!A:A,持股比率!B1483)=1,B1483&amp;"-F",B1483))</f>
        <v>特昇-KY</v>
      </c>
      <c r="Q1483" s="3" t="s">
        <v>6856</v>
      </c>
      <c r="T1483" s="1" t="s">
        <v>1477</v>
      </c>
      <c r="U1483" s="1" t="s">
        <v>3239</v>
      </c>
      <c r="V1483" s="1">
        <v>82.15</v>
      </c>
      <c r="W1483" s="1">
        <v>0</v>
      </c>
      <c r="X1483" s="1">
        <v>0</v>
      </c>
      <c r="Y1483" s="1">
        <v>58.62</v>
      </c>
      <c r="Z1483" s="1">
        <v>-40.77000000000001</v>
      </c>
      <c r="AA1483" s="1">
        <v>1483</v>
      </c>
      <c r="AB1483" s="1">
        <v>236250</v>
      </c>
      <c r="AC1483" s="1">
        <v>-6</v>
      </c>
      <c r="AD1483" s="1">
        <v>-9632</v>
      </c>
      <c r="AE1483" s="1">
        <v>0.1</v>
      </c>
      <c r="AF1483" s="1">
        <v>24.69</v>
      </c>
      <c r="AG1483" s="1">
        <v>-1.4814000000000001E-3</v>
      </c>
      <c r="AH1483" s="1">
        <v>-15.81</v>
      </c>
      <c r="AI1483" s="1" t="s">
        <v>3239</v>
      </c>
      <c r="AJ1483" s="1" t="s">
        <v>3516</v>
      </c>
    </row>
    <row r="1484" spans="1:36" x14ac:dyDescent="0.25">
      <c r="A1484" s="2" t="s">
        <v>1478</v>
      </c>
      <c r="B1484" s="3" t="s">
        <v>6264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3">
        <v>0</v>
      </c>
      <c r="K1484" s="28">
        <f t="shared" si="93"/>
        <v>14026</v>
      </c>
      <c r="L1484" s="27">
        <f t="shared" si="94"/>
        <v>0</v>
      </c>
      <c r="M1484" s="3">
        <v>30.74</v>
      </c>
      <c r="N1484" s="29">
        <f t="shared" si="95"/>
        <v>0</v>
      </c>
      <c r="O1484" s="3">
        <v>-1.56</v>
      </c>
      <c r="P1484" s="3" t="str">
        <f ca="1">IF(COUNTIF(股期對照!A:A,持股比率!B1484)=2,B1484&amp;"-m",IF(COUNTIF(股期對照!A:A,持股比率!B1484)=1,B1484&amp;"-F",B1484))</f>
        <v>萬年清</v>
      </c>
      <c r="Q1484" s="3" t="s">
        <v>6741</v>
      </c>
      <c r="T1484" s="1" t="s">
        <v>1478</v>
      </c>
      <c r="U1484" s="1" t="s">
        <v>3240</v>
      </c>
      <c r="V1484" s="1">
        <v>0.02</v>
      </c>
      <c r="W1484" s="1">
        <v>0</v>
      </c>
      <c r="X1484" s="1">
        <v>0</v>
      </c>
      <c r="Y1484" s="1">
        <v>22.06</v>
      </c>
      <c r="Z1484" s="1">
        <v>77.92</v>
      </c>
      <c r="AA1484" s="1">
        <v>1484</v>
      </c>
      <c r="AB1484" s="1">
        <v>180000</v>
      </c>
      <c r="AC1484" s="1">
        <v>0</v>
      </c>
      <c r="AD1484" s="1">
        <v>14026</v>
      </c>
      <c r="AE1484" s="1">
        <v>0</v>
      </c>
      <c r="AF1484" s="1">
        <v>30.74</v>
      </c>
      <c r="AG1484" s="1">
        <v>0</v>
      </c>
      <c r="AH1484" s="1">
        <v>-1.56</v>
      </c>
      <c r="AI1484" s="1" t="s">
        <v>3240</v>
      </c>
      <c r="AJ1484" s="1" t="s">
        <v>3516</v>
      </c>
    </row>
    <row r="1485" spans="1:36" x14ac:dyDescent="0.25">
      <c r="A1485" s="2" t="s">
        <v>1479</v>
      </c>
      <c r="B1485" s="3" t="s">
        <v>6265</v>
      </c>
      <c r="C1485" s="3">
        <v>0.28999999999999998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85.11</v>
      </c>
      <c r="H1485" s="1">
        <f>MATCH(持股比率!A1485,董監!A:A,0)</f>
        <v>1485</v>
      </c>
      <c r="I1485" s="3">
        <v>448734.44</v>
      </c>
      <c r="J1485" s="3">
        <v>8</v>
      </c>
      <c r="K1485" s="28">
        <f t="shared" si="93"/>
        <v>38192</v>
      </c>
      <c r="L1485" s="27">
        <f t="shared" si="94"/>
        <v>0</v>
      </c>
      <c r="M1485" s="3">
        <v>27.78</v>
      </c>
      <c r="N1485" s="29">
        <f t="shared" si="95"/>
        <v>2.2224000000000002E-3</v>
      </c>
      <c r="O1485" s="3">
        <v>-7.17</v>
      </c>
      <c r="P1485" s="3" t="str">
        <f ca="1">IF(COUNTIF(股期對照!A:A,持股比率!B1485)=2,B1485&amp;"-m",IF(COUNTIF(股期對照!A:A,持股比率!B1485)=1,B1485&amp;"-F",B1485))</f>
        <v>必應</v>
      </c>
      <c r="Q1485" s="3" t="s">
        <v>6857</v>
      </c>
      <c r="T1485" s="1" t="s">
        <v>1479</v>
      </c>
      <c r="U1485" s="1" t="s">
        <v>3241</v>
      </c>
      <c r="V1485" s="1">
        <v>0.28999999999999998</v>
      </c>
      <c r="W1485" s="1">
        <v>0</v>
      </c>
      <c r="X1485" s="1">
        <v>0.01</v>
      </c>
      <c r="Y1485" s="1">
        <v>14.59</v>
      </c>
      <c r="Z1485" s="1">
        <v>85.11</v>
      </c>
      <c r="AA1485" s="1">
        <v>1485</v>
      </c>
      <c r="AB1485" s="1">
        <v>448734.44</v>
      </c>
      <c r="AC1485" s="1">
        <v>8</v>
      </c>
      <c r="AD1485" s="1">
        <v>38192</v>
      </c>
      <c r="AE1485" s="1">
        <v>0</v>
      </c>
      <c r="AF1485" s="1">
        <v>27.78</v>
      </c>
      <c r="AG1485" s="1">
        <v>2.2224000000000002E-3</v>
      </c>
      <c r="AH1485" s="1">
        <v>-7.17</v>
      </c>
      <c r="AI1485" s="1" t="s">
        <v>3241</v>
      </c>
      <c r="AJ1485" s="1" t="s">
        <v>3516</v>
      </c>
    </row>
    <row r="1486" spans="1:36" x14ac:dyDescent="0.25">
      <c r="A1486" s="2" t="s">
        <v>1480</v>
      </c>
      <c r="B1486" s="3" t="s">
        <v>6266</v>
      </c>
      <c r="C1486" s="3">
        <v>85.25</v>
      </c>
      <c r="D1486" s="3">
        <v>0.01</v>
      </c>
      <c r="E1486" s="3">
        <v>0</v>
      </c>
      <c r="F1486" s="1">
        <f>IF(INDEX(董監!D:D,H1486)=0,INDEX(董監!C:C,H1486),INDEX(董監!D:D,H1486))</f>
        <v>1.54</v>
      </c>
      <c r="G1486" s="1">
        <f t="shared" si="92"/>
        <v>13.199999999999989</v>
      </c>
      <c r="H1486" s="1">
        <f>MATCH(持股比率!A1486,董監!A:A,0)</f>
        <v>1486</v>
      </c>
      <c r="I1486" s="3">
        <v>356129.09</v>
      </c>
      <c r="J1486" s="3">
        <v>6</v>
      </c>
      <c r="K1486" s="28">
        <f t="shared" si="93"/>
        <v>4701</v>
      </c>
      <c r="L1486" s="27">
        <f t="shared" si="94"/>
        <v>0.1</v>
      </c>
      <c r="M1486" s="3">
        <v>66.55</v>
      </c>
      <c r="N1486" s="29">
        <f t="shared" si="95"/>
        <v>3.9929999999999992E-3</v>
      </c>
      <c r="O1486" s="3">
        <v>3.05</v>
      </c>
      <c r="P1486" s="3" t="str">
        <f ca="1">IF(COUNTIF(股期對照!A:A,持股比率!B1486)=2,B1486&amp;"-m",IF(COUNTIF(股期對照!A:A,持股比率!B1486)=1,B1486&amp;"-F",B1486))</f>
        <v>泰金-KY</v>
      </c>
      <c r="Q1486" s="3" t="s">
        <v>4759</v>
      </c>
      <c r="T1486" s="1" t="s">
        <v>1480</v>
      </c>
      <c r="U1486" s="1" t="s">
        <v>3242</v>
      </c>
      <c r="V1486" s="1">
        <v>85.25</v>
      </c>
      <c r="W1486" s="1">
        <v>0.01</v>
      </c>
      <c r="X1486" s="1">
        <v>0</v>
      </c>
      <c r="Y1486" s="1">
        <v>1.54</v>
      </c>
      <c r="Z1486" s="1">
        <v>13.199999999999989</v>
      </c>
      <c r="AA1486" s="1">
        <v>1486</v>
      </c>
      <c r="AB1486" s="1">
        <v>356129.09</v>
      </c>
      <c r="AC1486" s="1">
        <v>6</v>
      </c>
      <c r="AD1486" s="1">
        <v>4701</v>
      </c>
      <c r="AE1486" s="1">
        <v>0.1</v>
      </c>
      <c r="AF1486" s="1">
        <v>66.55</v>
      </c>
      <c r="AG1486" s="1">
        <v>3.9929999999999992E-3</v>
      </c>
      <c r="AH1486" s="1">
        <v>3.05</v>
      </c>
      <c r="AI1486" s="1" t="s">
        <v>3242</v>
      </c>
      <c r="AJ1486" s="1" t="s">
        <v>3516</v>
      </c>
    </row>
    <row r="1487" spans="1:36" x14ac:dyDescent="0.25">
      <c r="A1487" s="2" t="s">
        <v>1481</v>
      </c>
      <c r="B1487" s="3" t="s">
        <v>6267</v>
      </c>
      <c r="C1487" s="3">
        <v>2.77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38.159999999999997</v>
      </c>
      <c r="H1487" s="1">
        <f>MATCH(持股比率!A1487,董監!A:A,0)</f>
        <v>1487</v>
      </c>
      <c r="I1487" s="3">
        <v>282765</v>
      </c>
      <c r="J1487" s="3">
        <v>85</v>
      </c>
      <c r="K1487" s="28">
        <f t="shared" si="93"/>
        <v>10790</v>
      </c>
      <c r="L1487" s="27">
        <f t="shared" si="94"/>
        <v>0.8</v>
      </c>
      <c r="M1487" s="3">
        <v>78.52</v>
      </c>
      <c r="N1487" s="29">
        <f t="shared" si="95"/>
        <v>6.6741999999999996E-2</v>
      </c>
      <c r="O1487" s="3">
        <v>6.27</v>
      </c>
      <c r="P1487" s="3" t="str">
        <f ca="1">IF(COUNTIF(股期對照!A:A,持股比率!B1487)=2,B1487&amp;"-m",IF(COUNTIF(股期對照!A:A,持股比率!B1487)=1,B1487&amp;"-F",B1487))</f>
        <v>均華</v>
      </c>
      <c r="Q1487" s="3" t="s">
        <v>6858</v>
      </c>
      <c r="T1487" s="1" t="s">
        <v>1481</v>
      </c>
      <c r="U1487" s="1" t="s">
        <v>3243</v>
      </c>
      <c r="V1487" s="1">
        <v>2.77</v>
      </c>
      <c r="W1487" s="1">
        <v>0</v>
      </c>
      <c r="X1487" s="1">
        <v>0</v>
      </c>
      <c r="Y1487" s="1">
        <v>59.07</v>
      </c>
      <c r="Z1487" s="1">
        <v>38.159999999999997</v>
      </c>
      <c r="AA1487" s="1">
        <v>1487</v>
      </c>
      <c r="AB1487" s="1">
        <v>282765</v>
      </c>
      <c r="AC1487" s="1">
        <v>85</v>
      </c>
      <c r="AD1487" s="1">
        <v>10790</v>
      </c>
      <c r="AE1487" s="1">
        <v>0.8</v>
      </c>
      <c r="AF1487" s="1">
        <v>78.52</v>
      </c>
      <c r="AG1487" s="1">
        <v>6.6741999999999996E-2</v>
      </c>
      <c r="AH1487" s="1">
        <v>6.27</v>
      </c>
      <c r="AI1487" s="1" t="s">
        <v>3243</v>
      </c>
      <c r="AJ1487" s="1" t="s">
        <v>3553</v>
      </c>
    </row>
    <row r="1488" spans="1:36" x14ac:dyDescent="0.25">
      <c r="A1488" s="2" t="s">
        <v>1482</v>
      </c>
      <c r="B1488" s="3" t="s">
        <v>6268</v>
      </c>
      <c r="C1488" s="3">
        <v>31.37</v>
      </c>
      <c r="D1488" s="3">
        <v>0</v>
      </c>
      <c r="E1488" s="3">
        <v>0.01</v>
      </c>
      <c r="F1488" s="1">
        <f>IF(INDEX(董監!D:D,H1488)=0,INDEX(董監!C:C,H1488),INDEX(董監!D:D,H1488))</f>
        <v>12.41</v>
      </c>
      <c r="G1488" s="1">
        <f t="shared" si="92"/>
        <v>56.209999999999994</v>
      </c>
      <c r="H1488" s="1">
        <f>MATCH(持股比率!A1488,董監!A:A,0)</f>
        <v>1488</v>
      </c>
      <c r="I1488" s="3">
        <v>340000</v>
      </c>
      <c r="J1488" s="3">
        <v>11</v>
      </c>
      <c r="K1488" s="28">
        <f t="shared" si="93"/>
        <v>19111</v>
      </c>
      <c r="L1488" s="27">
        <f t="shared" si="94"/>
        <v>0.1</v>
      </c>
      <c r="M1488" s="3">
        <v>67.39</v>
      </c>
      <c r="N1488" s="29">
        <f t="shared" si="95"/>
        <v>7.4129E-3</v>
      </c>
      <c r="O1488" s="3">
        <v>-1.58</v>
      </c>
      <c r="P1488" s="3" t="str">
        <f ca="1">IF(COUNTIF(股期對照!A:A,持股比率!B1488)=2,B1488&amp;"-m",IF(COUNTIF(股期對照!A:A,持股比率!B1488)=1,B1488&amp;"-F",B1488))</f>
        <v>基士德-KY</v>
      </c>
      <c r="Q1488" s="3" t="s">
        <v>6741</v>
      </c>
      <c r="T1488" s="1" t="s">
        <v>1482</v>
      </c>
      <c r="U1488" s="1" t="s">
        <v>3244</v>
      </c>
      <c r="V1488" s="1">
        <v>31.37</v>
      </c>
      <c r="W1488" s="1">
        <v>0</v>
      </c>
      <c r="X1488" s="1">
        <v>0.01</v>
      </c>
      <c r="Y1488" s="1">
        <v>12.41</v>
      </c>
      <c r="Z1488" s="1">
        <v>56.209999999999994</v>
      </c>
      <c r="AA1488" s="1">
        <v>1488</v>
      </c>
      <c r="AB1488" s="1">
        <v>340000</v>
      </c>
      <c r="AC1488" s="1">
        <v>11</v>
      </c>
      <c r="AD1488" s="1">
        <v>19111</v>
      </c>
      <c r="AE1488" s="1">
        <v>0.1</v>
      </c>
      <c r="AF1488" s="1">
        <v>67.39</v>
      </c>
      <c r="AG1488" s="1">
        <v>7.4129E-3</v>
      </c>
      <c r="AH1488" s="1">
        <v>-1.58</v>
      </c>
      <c r="AI1488" s="1" t="s">
        <v>3244</v>
      </c>
      <c r="AJ1488" s="1" t="s">
        <v>3516</v>
      </c>
    </row>
    <row r="1489" spans="1:36" x14ac:dyDescent="0.25">
      <c r="A1489" s="2" t="s">
        <v>1483</v>
      </c>
      <c r="B1489" s="3" t="s">
        <v>6269</v>
      </c>
      <c r="C1489" s="3">
        <v>3.99</v>
      </c>
      <c r="D1489" s="3">
        <v>0</v>
      </c>
      <c r="E1489" s="3">
        <v>0</v>
      </c>
      <c r="F1489" s="1">
        <f>IF(INDEX(董監!D:D,H1489)=0,INDEX(董監!C:C,H1489),INDEX(董監!D:D,H1489))</f>
        <v>37.21</v>
      </c>
      <c r="G1489" s="1">
        <f t="shared" si="92"/>
        <v>58.8</v>
      </c>
      <c r="H1489" s="1">
        <f>MATCH(持股比率!A1489,董監!A:A,0)</f>
        <v>1489</v>
      </c>
      <c r="I1489" s="3">
        <v>313996.62</v>
      </c>
      <c r="J1489" s="3">
        <v>544</v>
      </c>
      <c r="K1489" s="28">
        <f t="shared" si="93"/>
        <v>18463</v>
      </c>
      <c r="L1489" s="27">
        <f t="shared" si="94"/>
        <v>2.9</v>
      </c>
      <c r="M1489" s="3">
        <v>65.760000000000005</v>
      </c>
      <c r="N1489" s="29">
        <f t="shared" si="95"/>
        <v>0.35773440000000001</v>
      </c>
      <c r="O1489" s="3">
        <v>8.32</v>
      </c>
      <c r="P1489" s="3" t="str">
        <f ca="1">IF(COUNTIF(股期對照!A:A,持股比率!B1489)=2,B1489&amp;"-m",IF(COUNTIF(股期對照!A:A,持股比率!B1489)=1,B1489&amp;"-F",B1489))</f>
        <v>富致</v>
      </c>
      <c r="Q1489" s="3" t="s">
        <v>4764</v>
      </c>
      <c r="T1489" s="1" t="s">
        <v>1483</v>
      </c>
      <c r="U1489" s="1" t="s">
        <v>3245</v>
      </c>
      <c r="V1489" s="1">
        <v>3.99</v>
      </c>
      <c r="W1489" s="1">
        <v>0</v>
      </c>
      <c r="X1489" s="1">
        <v>0</v>
      </c>
      <c r="Y1489" s="1">
        <v>37.21</v>
      </c>
      <c r="Z1489" s="1">
        <v>58.8</v>
      </c>
      <c r="AA1489" s="1">
        <v>1489</v>
      </c>
      <c r="AB1489" s="1">
        <v>313996.62</v>
      </c>
      <c r="AC1489" s="1">
        <v>544</v>
      </c>
      <c r="AD1489" s="1">
        <v>18463</v>
      </c>
      <c r="AE1489" s="1">
        <v>2.9</v>
      </c>
      <c r="AF1489" s="1">
        <v>65.760000000000005</v>
      </c>
      <c r="AG1489" s="1">
        <v>0.35773440000000001</v>
      </c>
      <c r="AH1489" s="1">
        <v>8.32</v>
      </c>
      <c r="AI1489" s="1" t="s">
        <v>3245</v>
      </c>
      <c r="AJ1489" s="1" t="s">
        <v>3548</v>
      </c>
    </row>
    <row r="1490" spans="1:36" x14ac:dyDescent="0.25">
      <c r="A1490" s="2" t="s">
        <v>1484</v>
      </c>
      <c r="B1490" s="3" t="s">
        <v>6270</v>
      </c>
      <c r="C1490" s="3">
        <v>11.16</v>
      </c>
      <c r="D1490" s="3">
        <v>1.08</v>
      </c>
      <c r="E1490" s="3">
        <v>0.31</v>
      </c>
      <c r="F1490" s="1">
        <f>IF(INDEX(董監!D:D,H1490)=0,INDEX(董監!C:C,H1490),INDEX(董監!D:D,H1490))</f>
        <v>0.57999999999999996</v>
      </c>
      <c r="G1490" s="1">
        <f t="shared" si="92"/>
        <v>86.87</v>
      </c>
      <c r="H1490" s="1">
        <f>MATCH(持股比率!A1490,董監!A:A,0)</f>
        <v>1490</v>
      </c>
      <c r="I1490" s="3">
        <v>313180</v>
      </c>
      <c r="J1490" s="3">
        <v>76</v>
      </c>
      <c r="K1490" s="28">
        <f t="shared" si="93"/>
        <v>27206</v>
      </c>
      <c r="L1490" s="27">
        <f t="shared" si="94"/>
        <v>0.3</v>
      </c>
      <c r="M1490" s="3">
        <v>324.35000000000002</v>
      </c>
      <c r="N1490" s="29">
        <f t="shared" si="95"/>
        <v>0.24650600000000003</v>
      </c>
      <c r="O1490" s="3">
        <v>7.14</v>
      </c>
      <c r="P1490" s="3" t="str">
        <f ca="1">IF(COUNTIF(股期對照!A:A,持股比率!B1490)=2,B1490&amp;"-m",IF(COUNTIF(股期對照!A:A,持股比率!B1490)=1,B1490&amp;"-F",B1490))</f>
        <v>M31</v>
      </c>
      <c r="Q1490" s="3" t="s">
        <v>6777</v>
      </c>
      <c r="T1490" s="1" t="s">
        <v>1484</v>
      </c>
      <c r="U1490" s="1" t="s">
        <v>3246</v>
      </c>
      <c r="V1490" s="1">
        <v>11.16</v>
      </c>
      <c r="W1490" s="1">
        <v>1.08</v>
      </c>
      <c r="X1490" s="1">
        <v>0.31</v>
      </c>
      <c r="Y1490" s="1">
        <v>0.57999999999999996</v>
      </c>
      <c r="Z1490" s="1">
        <v>86.87</v>
      </c>
      <c r="AA1490" s="1">
        <v>1490</v>
      </c>
      <c r="AB1490" s="1">
        <v>313180</v>
      </c>
      <c r="AC1490" s="1">
        <v>76</v>
      </c>
      <c r="AD1490" s="1">
        <v>27206</v>
      </c>
      <c r="AE1490" s="1">
        <v>0.3</v>
      </c>
      <c r="AF1490" s="1">
        <v>324.35000000000002</v>
      </c>
      <c r="AG1490" s="1">
        <v>0.24650600000000003</v>
      </c>
      <c r="AH1490" s="1">
        <v>7.14</v>
      </c>
      <c r="AI1490" s="1" t="s">
        <v>3246</v>
      </c>
      <c r="AJ1490" s="1" t="s">
        <v>3560</v>
      </c>
    </row>
    <row r="1491" spans="1:36" x14ac:dyDescent="0.25">
      <c r="A1491" s="2" t="s">
        <v>1485</v>
      </c>
      <c r="B1491" s="3" t="s">
        <v>6271</v>
      </c>
      <c r="C1491" s="3">
        <v>3.73</v>
      </c>
      <c r="D1491" s="3">
        <v>0</v>
      </c>
      <c r="E1491" s="3">
        <v>0.01</v>
      </c>
      <c r="F1491" s="1">
        <f>IF(INDEX(董監!D:D,H1491)=0,INDEX(董監!C:C,H1491),INDEX(董監!D:D,H1491))</f>
        <v>27.94</v>
      </c>
      <c r="G1491" s="1">
        <f t="shared" si="92"/>
        <v>68.319999999999993</v>
      </c>
      <c r="H1491" s="1">
        <f>MATCH(持股比率!A1491,董監!A:A,0)</f>
        <v>1491</v>
      </c>
      <c r="I1491" s="3">
        <v>330000</v>
      </c>
      <c r="J1491" s="3">
        <v>-1</v>
      </c>
      <c r="K1491" s="28">
        <f t="shared" si="93"/>
        <v>22546</v>
      </c>
      <c r="L1491" s="27">
        <f t="shared" si="94"/>
        <v>0</v>
      </c>
      <c r="M1491" s="3">
        <v>28.73</v>
      </c>
      <c r="N1491" s="29">
        <f t="shared" si="95"/>
        <v>-2.8729999999999999E-4</v>
      </c>
      <c r="O1491" s="3">
        <v>-2.25</v>
      </c>
      <c r="P1491" s="3" t="str">
        <f ca="1">IF(COUNTIF(股期對照!A:A,持股比率!B1491)=2,B1491&amp;"-m",IF(COUNTIF(股期對照!A:A,持股比率!B1491)=1,B1491&amp;"-F",B1491))</f>
        <v>台生材</v>
      </c>
      <c r="Q1491" s="3" t="s">
        <v>6812</v>
      </c>
      <c r="T1491" s="1" t="s">
        <v>1485</v>
      </c>
      <c r="U1491" s="1" t="s">
        <v>3247</v>
      </c>
      <c r="V1491" s="1">
        <v>3.73</v>
      </c>
      <c r="W1491" s="1">
        <v>0</v>
      </c>
      <c r="X1491" s="1">
        <v>0.01</v>
      </c>
      <c r="Y1491" s="1">
        <v>27.94</v>
      </c>
      <c r="Z1491" s="1">
        <v>68.319999999999993</v>
      </c>
      <c r="AA1491" s="1">
        <v>1491</v>
      </c>
      <c r="AB1491" s="1">
        <v>330000</v>
      </c>
      <c r="AC1491" s="1">
        <v>-1</v>
      </c>
      <c r="AD1491" s="1">
        <v>22546</v>
      </c>
      <c r="AE1491" s="1">
        <v>0</v>
      </c>
      <c r="AF1491" s="1">
        <v>28.73</v>
      </c>
      <c r="AG1491" s="1">
        <v>-2.8729999999999999E-4</v>
      </c>
      <c r="AH1491" s="1">
        <v>-2.25</v>
      </c>
      <c r="AI1491" s="1" t="s">
        <v>3247</v>
      </c>
      <c r="AJ1491" s="1" t="s">
        <v>3527</v>
      </c>
    </row>
    <row r="1492" spans="1:36" x14ac:dyDescent="0.25">
      <c r="A1492" s="2" t="s">
        <v>1486</v>
      </c>
      <c r="B1492" s="3" t="s">
        <v>6272</v>
      </c>
      <c r="C1492" s="3">
        <v>3.59</v>
      </c>
      <c r="D1492" s="3">
        <v>0</v>
      </c>
      <c r="E1492" s="3">
        <v>0.01</v>
      </c>
      <c r="F1492" s="1">
        <f>IF(INDEX(董監!D:D,H1492)=0,INDEX(董監!C:C,H1492),INDEX(董監!D:D,H1492))</f>
        <v>22.27</v>
      </c>
      <c r="G1492" s="1">
        <f t="shared" si="92"/>
        <v>74.13</v>
      </c>
      <c r="H1492" s="1">
        <f>MATCH(持股比率!A1492,董監!A:A,0)</f>
        <v>1492</v>
      </c>
      <c r="I1492" s="3">
        <v>329632.21999999997</v>
      </c>
      <c r="J1492" s="3">
        <v>785</v>
      </c>
      <c r="K1492" s="28">
        <f t="shared" si="93"/>
        <v>24436</v>
      </c>
      <c r="L1492" s="27">
        <f t="shared" si="94"/>
        <v>3.2</v>
      </c>
      <c r="M1492" s="3">
        <v>90.54</v>
      </c>
      <c r="N1492" s="29">
        <f t="shared" si="95"/>
        <v>0.71073900000000012</v>
      </c>
      <c r="O1492" s="3">
        <v>2.04</v>
      </c>
      <c r="P1492" s="3" t="str">
        <f ca="1">IF(COUNTIF(股期對照!A:A,持股比率!B1492)=2,B1492&amp;"-m",IF(COUNTIF(股期對照!A:A,持股比率!B1492)=1,B1492&amp;"-F",B1492))</f>
        <v>全宇昕</v>
      </c>
      <c r="Q1492" s="3" t="s">
        <v>4763</v>
      </c>
      <c r="T1492" s="1" t="s">
        <v>1486</v>
      </c>
      <c r="U1492" s="1" t="s">
        <v>3248</v>
      </c>
      <c r="V1492" s="1">
        <v>3.59</v>
      </c>
      <c r="W1492" s="1">
        <v>0</v>
      </c>
      <c r="X1492" s="1">
        <v>0.01</v>
      </c>
      <c r="Y1492" s="1">
        <v>22.27</v>
      </c>
      <c r="Z1492" s="1">
        <v>74.13</v>
      </c>
      <c r="AA1492" s="1">
        <v>1492</v>
      </c>
      <c r="AB1492" s="1">
        <v>329632.21999999997</v>
      </c>
      <c r="AC1492" s="1">
        <v>785</v>
      </c>
      <c r="AD1492" s="1">
        <v>24436</v>
      </c>
      <c r="AE1492" s="1">
        <v>3.2</v>
      </c>
      <c r="AF1492" s="1">
        <v>90.54</v>
      </c>
      <c r="AG1492" s="1">
        <v>0.71073900000000012</v>
      </c>
      <c r="AH1492" s="1">
        <v>2.04</v>
      </c>
      <c r="AI1492" s="1" t="s">
        <v>3248</v>
      </c>
      <c r="AJ1492" s="1" t="s">
        <v>3560</v>
      </c>
    </row>
    <row r="1493" spans="1:36" x14ac:dyDescent="0.25">
      <c r="A1493" s="2" t="s">
        <v>1487</v>
      </c>
      <c r="B1493" s="3" t="s">
        <v>6273</v>
      </c>
      <c r="C1493" s="3">
        <v>0.08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48.38</v>
      </c>
      <c r="H1493" s="1">
        <f>MATCH(持股比率!A1493,董監!A:A,0)</f>
        <v>1493</v>
      </c>
      <c r="I1493" s="3">
        <v>369627.2</v>
      </c>
      <c r="J1493" s="3">
        <v>0</v>
      </c>
      <c r="K1493" s="28">
        <f t="shared" si="93"/>
        <v>17883</v>
      </c>
      <c r="L1493" s="27">
        <f t="shared" si="94"/>
        <v>0</v>
      </c>
      <c r="M1493" s="3">
        <v>61.45</v>
      </c>
      <c r="N1493" s="29">
        <f t="shared" si="95"/>
        <v>0</v>
      </c>
      <c r="O1493" s="3">
        <v>-5.88</v>
      </c>
      <c r="P1493" s="3" t="str">
        <f ca="1">IF(COUNTIF(股期對照!A:A,持股比率!B1493)=2,B1493&amp;"-m",IF(COUNTIF(股期對照!A:A,持股比率!B1493)=1,B1493&amp;"-F",B1493))</f>
        <v>天正國際</v>
      </c>
      <c r="Q1493" s="3" t="s">
        <v>6808</v>
      </c>
      <c r="T1493" s="1" t="s">
        <v>1487</v>
      </c>
      <c r="U1493" s="1" t="s">
        <v>3249</v>
      </c>
      <c r="V1493" s="1">
        <v>0.08</v>
      </c>
      <c r="W1493" s="1">
        <v>0</v>
      </c>
      <c r="X1493" s="1">
        <v>0</v>
      </c>
      <c r="Y1493" s="1">
        <v>51.54</v>
      </c>
      <c r="Z1493" s="1">
        <v>48.38</v>
      </c>
      <c r="AA1493" s="1">
        <v>1493</v>
      </c>
      <c r="AB1493" s="1">
        <v>369627.2</v>
      </c>
      <c r="AC1493" s="1">
        <v>0</v>
      </c>
      <c r="AD1493" s="1">
        <v>17883</v>
      </c>
      <c r="AE1493" s="1">
        <v>0</v>
      </c>
      <c r="AF1493" s="1">
        <v>61.45</v>
      </c>
      <c r="AG1493" s="1">
        <v>0</v>
      </c>
      <c r="AH1493" s="1">
        <v>-5.88</v>
      </c>
      <c r="AI1493" s="1" t="s">
        <v>3249</v>
      </c>
      <c r="AJ1493" s="1" t="s">
        <v>3553</v>
      </c>
    </row>
    <row r="1494" spans="1:36" x14ac:dyDescent="0.25">
      <c r="A1494" s="2" t="s">
        <v>1488</v>
      </c>
      <c r="B1494" s="3" t="s">
        <v>4929</v>
      </c>
      <c r="C1494" s="3">
        <v>0.43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76.09</v>
      </c>
      <c r="H1494" s="1">
        <f>MATCH(持股比率!A1494,董監!A:A,0)</f>
        <v>1494</v>
      </c>
      <c r="I1494" s="3">
        <v>739685</v>
      </c>
      <c r="J1494" s="3">
        <v>22</v>
      </c>
      <c r="K1494" s="28">
        <f t="shared" si="93"/>
        <v>56283</v>
      </c>
      <c r="L1494" s="27">
        <f t="shared" si="94"/>
        <v>0</v>
      </c>
      <c r="M1494" s="3">
        <v>71.19</v>
      </c>
      <c r="N1494" s="29">
        <f t="shared" si="95"/>
        <v>1.56618E-2</v>
      </c>
      <c r="O1494" s="3">
        <v>1.42</v>
      </c>
      <c r="P1494" s="3" t="str">
        <f ca="1">IF(COUNTIF(股期對照!A:A,持股比率!B1494)=2,B1494&amp;"-m",IF(COUNTIF(股期對照!A:A,持股比率!B1494)=1,B1494&amp;"-F",B1494))</f>
        <v>科定</v>
      </c>
      <c r="Q1494" s="3" t="s">
        <v>6741</v>
      </c>
      <c r="T1494" s="1" t="s">
        <v>1488</v>
      </c>
      <c r="U1494" s="1" t="s">
        <v>3250</v>
      </c>
      <c r="V1494" s="1">
        <v>0.43</v>
      </c>
      <c r="W1494" s="1">
        <v>0</v>
      </c>
      <c r="X1494" s="1">
        <v>0</v>
      </c>
      <c r="Y1494" s="1">
        <v>23.48</v>
      </c>
      <c r="Z1494" s="1">
        <v>76.09</v>
      </c>
      <c r="AA1494" s="1">
        <v>1494</v>
      </c>
      <c r="AB1494" s="1">
        <v>739685</v>
      </c>
      <c r="AC1494" s="1">
        <v>22</v>
      </c>
      <c r="AD1494" s="1">
        <v>56283</v>
      </c>
      <c r="AE1494" s="1">
        <v>0</v>
      </c>
      <c r="AF1494" s="1">
        <v>71.19</v>
      </c>
      <c r="AG1494" s="1">
        <v>1.56618E-2</v>
      </c>
      <c r="AH1494" s="1">
        <v>1.42</v>
      </c>
      <c r="AI1494" s="1" t="s">
        <v>3250</v>
      </c>
      <c r="AJ1494" s="1" t="s">
        <v>3516</v>
      </c>
    </row>
    <row r="1495" spans="1:36" x14ac:dyDescent="0.25">
      <c r="A1495" s="2" t="s">
        <v>1489</v>
      </c>
      <c r="B1495" s="3" t="s">
        <v>4557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68.039999999999992</v>
      </c>
      <c r="H1495" s="1">
        <f>MATCH(持股比率!A1495,董監!A:A,0)</f>
        <v>1495</v>
      </c>
      <c r="I1495" s="3">
        <v>233042.48</v>
      </c>
      <c r="J1495" s="3">
        <v>-4</v>
      </c>
      <c r="K1495" s="28">
        <f t="shared" si="93"/>
        <v>15856</v>
      </c>
      <c r="L1495" s="27">
        <f t="shared" si="94"/>
        <v>0</v>
      </c>
      <c r="M1495" s="3">
        <v>26.97</v>
      </c>
      <c r="N1495" s="29">
        <f t="shared" si="95"/>
        <v>-1.0788E-3</v>
      </c>
      <c r="O1495" s="3">
        <v>-0.37</v>
      </c>
      <c r="P1495" s="3" t="str">
        <f ca="1">IF(COUNTIF(股期對照!A:A,持股比率!B1495)=2,B1495&amp;"-m",IF(COUNTIF(股期對照!A:A,持股比率!B1495)=1,B1495&amp;"-F",B1495))</f>
        <v>威健生技</v>
      </c>
      <c r="Q1495" s="3" t="s">
        <v>6834</v>
      </c>
      <c r="T1495" s="1" t="s">
        <v>1489</v>
      </c>
      <c r="U1495" s="1" t="s">
        <v>3251</v>
      </c>
      <c r="V1495" s="1">
        <v>0.02</v>
      </c>
      <c r="W1495" s="1">
        <v>0</v>
      </c>
      <c r="X1495" s="1">
        <v>0</v>
      </c>
      <c r="Y1495" s="1">
        <v>31.94</v>
      </c>
      <c r="Z1495" s="1">
        <v>68.039999999999992</v>
      </c>
      <c r="AA1495" s="1">
        <v>1495</v>
      </c>
      <c r="AB1495" s="1">
        <v>233042.48</v>
      </c>
      <c r="AC1495" s="1">
        <v>-4</v>
      </c>
      <c r="AD1495" s="1">
        <v>15856</v>
      </c>
      <c r="AE1495" s="1">
        <v>0</v>
      </c>
      <c r="AF1495" s="1">
        <v>26.97</v>
      </c>
      <c r="AG1495" s="1">
        <v>-1.0788E-3</v>
      </c>
      <c r="AH1495" s="1">
        <v>-0.37</v>
      </c>
      <c r="AI1495" s="1" t="s">
        <v>3251</v>
      </c>
      <c r="AJ1495" s="1" t="s">
        <v>3527</v>
      </c>
    </row>
    <row r="1496" spans="1:36" x14ac:dyDescent="0.25">
      <c r="A1496" s="2" t="s">
        <v>1490</v>
      </c>
      <c r="B1496" s="3" t="s">
        <v>6274</v>
      </c>
      <c r="C1496" s="3">
        <v>0.04</v>
      </c>
      <c r="D1496" s="3">
        <v>0</v>
      </c>
      <c r="E1496" s="3">
        <v>0</v>
      </c>
      <c r="F1496" s="1">
        <f>IF(INDEX(董監!D:D,H1496)=0,INDEX(董監!C:C,H1496),INDEX(董監!D:D,H1496))</f>
        <v>13.15</v>
      </c>
      <c r="G1496" s="1">
        <f t="shared" si="92"/>
        <v>86.81</v>
      </c>
      <c r="H1496" s="1">
        <f>MATCH(持股比率!A1496,董監!A:A,0)</f>
        <v>1496</v>
      </c>
      <c r="I1496" s="3">
        <v>256124</v>
      </c>
      <c r="J1496" s="3">
        <v>5</v>
      </c>
      <c r="K1496" s="28">
        <f t="shared" si="93"/>
        <v>22234</v>
      </c>
      <c r="L1496" s="27">
        <f t="shared" si="94"/>
        <v>0</v>
      </c>
      <c r="M1496" s="3">
        <v>33.6</v>
      </c>
      <c r="N1496" s="29">
        <f t="shared" si="95"/>
        <v>1.6800000000000001E-3</v>
      </c>
      <c r="O1496" s="3">
        <v>-0.89</v>
      </c>
      <c r="P1496" s="3" t="str">
        <f ca="1">IF(COUNTIF(股期對照!A:A,持股比率!B1496)=2,B1496&amp;"-m",IF(COUNTIF(股期對照!A:A,持股比率!B1496)=1,B1496&amp;"-F",B1496))</f>
        <v>樂斯科</v>
      </c>
      <c r="Q1496" s="3" t="s">
        <v>6853</v>
      </c>
      <c r="T1496" s="1" t="s">
        <v>1490</v>
      </c>
      <c r="U1496" s="1" t="s">
        <v>3252</v>
      </c>
      <c r="V1496" s="1">
        <v>0.04</v>
      </c>
      <c r="W1496" s="1">
        <v>0</v>
      </c>
      <c r="X1496" s="1">
        <v>0</v>
      </c>
      <c r="Y1496" s="1">
        <v>13.15</v>
      </c>
      <c r="Z1496" s="1">
        <v>86.81</v>
      </c>
      <c r="AA1496" s="1">
        <v>1496</v>
      </c>
      <c r="AB1496" s="1">
        <v>256124</v>
      </c>
      <c r="AC1496" s="1">
        <v>5</v>
      </c>
      <c r="AD1496" s="1">
        <v>22234</v>
      </c>
      <c r="AE1496" s="1">
        <v>0</v>
      </c>
      <c r="AF1496" s="1">
        <v>33.6</v>
      </c>
      <c r="AG1496" s="1">
        <v>1.6800000000000001E-3</v>
      </c>
      <c r="AH1496" s="1">
        <v>-0.89</v>
      </c>
      <c r="AI1496" s="1" t="s">
        <v>3252</v>
      </c>
      <c r="AJ1496" s="1" t="s">
        <v>3527</v>
      </c>
    </row>
    <row r="1497" spans="1:36" x14ac:dyDescent="0.25">
      <c r="A1497" s="2" t="s">
        <v>1491</v>
      </c>
      <c r="B1497" s="3" t="s">
        <v>6275</v>
      </c>
      <c r="C1497" s="3">
        <v>1.91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77.819999999999993</v>
      </c>
      <c r="H1497" s="1">
        <f>MATCH(持股比率!A1497,董監!A:A,0)</f>
        <v>1497</v>
      </c>
      <c r="I1497" s="3">
        <v>550000</v>
      </c>
      <c r="J1497" s="3">
        <v>-93</v>
      </c>
      <c r="K1497" s="28">
        <f t="shared" si="93"/>
        <v>42801</v>
      </c>
      <c r="L1497" s="27">
        <f t="shared" si="94"/>
        <v>-0.2</v>
      </c>
      <c r="M1497" s="3">
        <v>67.150000000000006</v>
      </c>
      <c r="N1497" s="29">
        <f t="shared" si="95"/>
        <v>-6.2449500000000005E-2</v>
      </c>
      <c r="O1497" s="3">
        <v>1.77</v>
      </c>
      <c r="P1497" s="3" t="str">
        <f ca="1">IF(COUNTIF(股期對照!A:A,持股比率!B1497)=2,B1497&amp;"-m",IF(COUNTIF(股期對照!A:A,持股比率!B1497)=1,B1497&amp;"-F",B1497))</f>
        <v>群翊</v>
      </c>
      <c r="Q1497" s="3" t="s">
        <v>4788</v>
      </c>
      <c r="T1497" s="1" t="s">
        <v>1491</v>
      </c>
      <c r="U1497" s="1" t="s">
        <v>3253</v>
      </c>
      <c r="V1497" s="1">
        <v>1.91</v>
      </c>
      <c r="W1497" s="1">
        <v>0</v>
      </c>
      <c r="X1497" s="1">
        <v>0.01</v>
      </c>
      <c r="Y1497" s="1">
        <v>20.260000000000002</v>
      </c>
      <c r="Z1497" s="1">
        <v>77.819999999999993</v>
      </c>
      <c r="AA1497" s="1">
        <v>1497</v>
      </c>
      <c r="AB1497" s="1">
        <v>550000</v>
      </c>
      <c r="AC1497" s="1">
        <v>-93</v>
      </c>
      <c r="AD1497" s="1">
        <v>42801</v>
      </c>
      <c r="AE1497" s="1">
        <v>-0.2</v>
      </c>
      <c r="AF1497" s="1">
        <v>67.150000000000006</v>
      </c>
      <c r="AG1497" s="1">
        <v>-6.2449500000000005E-2</v>
      </c>
      <c r="AH1497" s="1">
        <v>1.77</v>
      </c>
      <c r="AI1497" s="1" t="s">
        <v>3253</v>
      </c>
      <c r="AJ1497" s="1" t="s">
        <v>3531</v>
      </c>
    </row>
    <row r="1498" spans="1:36" x14ac:dyDescent="0.25">
      <c r="A1498" s="2" t="s">
        <v>1492</v>
      </c>
      <c r="B1498" s="3" t="s">
        <v>6276</v>
      </c>
      <c r="C1498" s="3">
        <v>79.400000000000006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-23.25</v>
      </c>
      <c r="H1498" s="1">
        <f>MATCH(持股比率!A1498,董監!A:A,0)</f>
        <v>1498</v>
      </c>
      <c r="I1498" s="3">
        <v>473880</v>
      </c>
      <c r="J1498" s="3">
        <v>1</v>
      </c>
      <c r="K1498" s="28">
        <f t="shared" si="93"/>
        <v>-11018</v>
      </c>
      <c r="L1498" s="27">
        <f t="shared" si="94"/>
        <v>0</v>
      </c>
      <c r="M1498" s="3">
        <v>76.42</v>
      </c>
      <c r="N1498" s="29">
        <f t="shared" si="95"/>
        <v>7.6420000000000004E-4</v>
      </c>
      <c r="O1498" s="3">
        <v>-5.45</v>
      </c>
      <c r="P1498" s="3" t="str">
        <f ca="1">IF(COUNTIF(股期對照!A:A,持股比率!B1498)=2,B1498&amp;"-m",IF(COUNTIF(股期對照!A:A,持股比率!B1498)=1,B1498&amp;"-F",B1498))</f>
        <v>羅麗芬-KY</v>
      </c>
      <c r="Q1498" s="3" t="s">
        <v>6855</v>
      </c>
      <c r="T1498" s="1" t="s">
        <v>1492</v>
      </c>
      <c r="U1498" s="1" t="s">
        <v>3254</v>
      </c>
      <c r="V1498" s="1">
        <v>79.400000000000006</v>
      </c>
      <c r="W1498" s="1">
        <v>0</v>
      </c>
      <c r="X1498" s="1">
        <v>0</v>
      </c>
      <c r="Y1498" s="1">
        <v>43.85</v>
      </c>
      <c r="Z1498" s="1">
        <v>-23.25</v>
      </c>
      <c r="AA1498" s="1">
        <v>1498</v>
      </c>
      <c r="AB1498" s="1">
        <v>473880</v>
      </c>
      <c r="AC1498" s="1">
        <v>1</v>
      </c>
      <c r="AD1498" s="1">
        <v>-11018</v>
      </c>
      <c r="AE1498" s="1">
        <v>0</v>
      </c>
      <c r="AF1498" s="1">
        <v>76.42</v>
      </c>
      <c r="AG1498" s="1">
        <v>7.6420000000000004E-4</v>
      </c>
      <c r="AH1498" s="1">
        <v>-5.45</v>
      </c>
      <c r="AI1498" s="1" t="s">
        <v>3254</v>
      </c>
      <c r="AJ1498" s="1" t="s">
        <v>3527</v>
      </c>
    </row>
    <row r="1499" spans="1:36" x14ac:dyDescent="0.25">
      <c r="A1499" s="2" t="s">
        <v>1493</v>
      </c>
      <c r="B1499" s="3" t="s">
        <v>6277</v>
      </c>
      <c r="C1499" s="3">
        <v>2.5099999999999998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80.33</v>
      </c>
      <c r="H1499" s="1">
        <f>MATCH(持股比率!A1499,董監!A:A,0)</f>
        <v>1499</v>
      </c>
      <c r="I1499" s="3">
        <v>397788.78</v>
      </c>
      <c r="J1499" s="3">
        <v>202</v>
      </c>
      <c r="K1499" s="28">
        <f t="shared" si="93"/>
        <v>31954</v>
      </c>
      <c r="L1499" s="27">
        <f t="shared" si="94"/>
        <v>0.6</v>
      </c>
      <c r="M1499" s="3">
        <v>61.27</v>
      </c>
      <c r="N1499" s="29">
        <f t="shared" si="95"/>
        <v>0.12376540000000001</v>
      </c>
      <c r="O1499" s="3">
        <v>-2.15</v>
      </c>
      <c r="P1499" s="3" t="str">
        <f ca="1">IF(COUNTIF(股期對照!A:A,持股比率!B1499)=2,B1499&amp;"-m",IF(COUNTIF(股期對照!A:A,持股比率!B1499)=1,B1499&amp;"-F",B1499))</f>
        <v>信紘科</v>
      </c>
      <c r="Q1499" s="3" t="s">
        <v>6742</v>
      </c>
      <c r="T1499" s="1" t="s">
        <v>1493</v>
      </c>
      <c r="U1499" s="1" t="s">
        <v>3255</v>
      </c>
      <c r="V1499" s="1">
        <v>2.5099999999999998</v>
      </c>
      <c r="W1499" s="1">
        <v>0</v>
      </c>
      <c r="X1499" s="1">
        <v>0</v>
      </c>
      <c r="Y1499" s="1">
        <v>17.16</v>
      </c>
      <c r="Z1499" s="1">
        <v>80.33</v>
      </c>
      <c r="AA1499" s="1">
        <v>1499</v>
      </c>
      <c r="AB1499" s="1">
        <v>397788.78</v>
      </c>
      <c r="AC1499" s="1">
        <v>202</v>
      </c>
      <c r="AD1499" s="1">
        <v>31954</v>
      </c>
      <c r="AE1499" s="1">
        <v>0.6</v>
      </c>
      <c r="AF1499" s="1">
        <v>61.27</v>
      </c>
      <c r="AG1499" s="1">
        <v>0.12376540000000001</v>
      </c>
      <c r="AH1499" s="1">
        <v>-2.15</v>
      </c>
      <c r="AI1499" s="1" t="s">
        <v>3255</v>
      </c>
      <c r="AJ1499" s="1" t="s">
        <v>3559</v>
      </c>
    </row>
    <row r="1500" spans="1:36" x14ac:dyDescent="0.25">
      <c r="A1500" s="2" t="s">
        <v>1494</v>
      </c>
      <c r="B1500" s="3" t="s">
        <v>6278</v>
      </c>
      <c r="C1500" s="3">
        <v>27.34</v>
      </c>
      <c r="D1500" s="3">
        <v>0</v>
      </c>
      <c r="E1500" s="3">
        <v>0.02</v>
      </c>
      <c r="F1500" s="1">
        <f>IF(INDEX(董監!D:D,H1500)=0,INDEX(董監!C:C,H1500),INDEX(董監!D:D,H1500))</f>
        <v>28.72</v>
      </c>
      <c r="G1500" s="1">
        <f t="shared" si="92"/>
        <v>43.92</v>
      </c>
      <c r="H1500" s="1">
        <f>MATCH(持股比率!A1500,董監!A:A,0)</f>
        <v>1500</v>
      </c>
      <c r="I1500" s="3">
        <v>683309.28</v>
      </c>
      <c r="J1500" s="3">
        <v>-326</v>
      </c>
      <c r="K1500" s="28">
        <f t="shared" si="93"/>
        <v>30011</v>
      </c>
      <c r="L1500" s="27">
        <f t="shared" si="94"/>
        <v>-1.1000000000000001</v>
      </c>
      <c r="M1500" s="3">
        <v>62</v>
      </c>
      <c r="N1500" s="29">
        <f t="shared" si="95"/>
        <v>-0.20211999999999999</v>
      </c>
      <c r="O1500" s="3">
        <v>-0.45</v>
      </c>
      <c r="P1500" s="3" t="str">
        <f ca="1">IF(COUNTIF(股期對照!A:A,持股比率!B1500)=2,B1500&amp;"-m",IF(COUNTIF(股期對照!A:A,持股比率!B1500)=1,B1500&amp;"-F",B1500))</f>
        <v>中揚光</v>
      </c>
      <c r="Q1500" s="3" t="s">
        <v>6859</v>
      </c>
      <c r="T1500" s="1" t="s">
        <v>1494</v>
      </c>
      <c r="U1500" s="1" t="s">
        <v>3256</v>
      </c>
      <c r="V1500" s="1">
        <v>27.34</v>
      </c>
      <c r="W1500" s="1">
        <v>0</v>
      </c>
      <c r="X1500" s="1">
        <v>0.02</v>
      </c>
      <c r="Y1500" s="1">
        <v>28.72</v>
      </c>
      <c r="Z1500" s="1">
        <v>43.92</v>
      </c>
      <c r="AA1500" s="1">
        <v>1500</v>
      </c>
      <c r="AB1500" s="1">
        <v>683309.28</v>
      </c>
      <c r="AC1500" s="1">
        <v>-326</v>
      </c>
      <c r="AD1500" s="1">
        <v>30011</v>
      </c>
      <c r="AE1500" s="1">
        <v>-1.1000000000000001</v>
      </c>
      <c r="AF1500" s="1">
        <v>62</v>
      </c>
      <c r="AG1500" s="1">
        <v>-0.20211999999999999</v>
      </c>
      <c r="AH1500" s="1">
        <v>-0.45</v>
      </c>
      <c r="AI1500" s="1" t="s">
        <v>3256</v>
      </c>
      <c r="AJ1500" s="1" t="s">
        <v>3577</v>
      </c>
    </row>
    <row r="1501" spans="1:36" x14ac:dyDescent="0.25">
      <c r="A1501" s="2" t="s">
        <v>1495</v>
      </c>
      <c r="B1501" s="3" t="s">
        <v>6279</v>
      </c>
      <c r="C1501" s="3">
        <v>32.35</v>
      </c>
      <c r="D1501" s="3">
        <v>0.68</v>
      </c>
      <c r="E1501" s="3">
        <v>0.05</v>
      </c>
      <c r="F1501" s="1">
        <f>IF(INDEX(董監!D:D,H1501)=0,INDEX(董監!C:C,H1501),INDEX(董監!D:D,H1501))</f>
        <v>46.97</v>
      </c>
      <c r="G1501" s="1">
        <f t="shared" si="92"/>
        <v>19.950000000000003</v>
      </c>
      <c r="H1501" s="1">
        <f>MATCH(持股比率!A1501,董監!A:A,0)</f>
        <v>1501</v>
      </c>
      <c r="I1501" s="3">
        <v>1748407.91</v>
      </c>
      <c r="J1501" s="3">
        <v>795</v>
      </c>
      <c r="K1501" s="28">
        <f t="shared" si="93"/>
        <v>34881</v>
      </c>
      <c r="L1501" s="27">
        <f t="shared" si="94"/>
        <v>2.2999999999999998</v>
      </c>
      <c r="M1501" s="3">
        <v>845.54</v>
      </c>
      <c r="N1501" s="29">
        <f t="shared" si="95"/>
        <v>6.7220429999999993</v>
      </c>
      <c r="O1501" s="3">
        <v>4.24</v>
      </c>
      <c r="P1501" s="3" t="str">
        <f ca="1">IF(COUNTIF(股期對照!A:A,持股比率!B1501)=2,B1501&amp;"-m",IF(COUNTIF(股期對照!A:A,持股比率!B1501)=1,B1501&amp;"-F",B1501))</f>
        <v>緯穎-m</v>
      </c>
      <c r="Q1501" s="3" t="s">
        <v>4790</v>
      </c>
      <c r="T1501" s="1" t="s">
        <v>1495</v>
      </c>
      <c r="U1501" s="1" t="s">
        <v>3257</v>
      </c>
      <c r="V1501" s="1">
        <v>32.35</v>
      </c>
      <c r="W1501" s="1">
        <v>0.68</v>
      </c>
      <c r="X1501" s="1">
        <v>0.05</v>
      </c>
      <c r="Y1501" s="1">
        <v>46.97</v>
      </c>
      <c r="Z1501" s="1">
        <v>19.950000000000003</v>
      </c>
      <c r="AA1501" s="1">
        <v>1501</v>
      </c>
      <c r="AB1501" s="1">
        <v>1748407.91</v>
      </c>
      <c r="AC1501" s="1">
        <v>795</v>
      </c>
      <c r="AD1501" s="1">
        <v>34881</v>
      </c>
      <c r="AE1501" s="1">
        <v>2.2999999999999998</v>
      </c>
      <c r="AF1501" s="1">
        <v>845.54</v>
      </c>
      <c r="AG1501" s="1">
        <v>6.7220429999999993</v>
      </c>
      <c r="AH1501" s="1">
        <v>4.24</v>
      </c>
      <c r="AI1501" s="1" t="s">
        <v>4483</v>
      </c>
      <c r="AJ1501" s="1" t="s">
        <v>3541</v>
      </c>
    </row>
    <row r="1502" spans="1:36" x14ac:dyDescent="0.25">
      <c r="A1502" s="2" t="s">
        <v>1496</v>
      </c>
      <c r="B1502" s="3" t="s">
        <v>6280</v>
      </c>
      <c r="C1502" s="3">
        <v>23.67</v>
      </c>
      <c r="D1502" s="3">
        <v>0.62</v>
      </c>
      <c r="E1502" s="3">
        <v>0.11</v>
      </c>
      <c r="F1502" s="1">
        <f>IF(INDEX(董監!D:D,H1502)=0,INDEX(董監!C:C,H1502),INDEX(董監!D:D,H1502))</f>
        <v>7.82</v>
      </c>
      <c r="G1502" s="1">
        <f t="shared" si="92"/>
        <v>67.78</v>
      </c>
      <c r="H1502" s="1">
        <f>MATCH(持股比率!A1502,董監!A:A,0)</f>
        <v>1502</v>
      </c>
      <c r="I1502" s="3">
        <v>1310300</v>
      </c>
      <c r="J1502" s="3">
        <v>1110</v>
      </c>
      <c r="K1502" s="28">
        <f t="shared" si="93"/>
        <v>88812</v>
      </c>
      <c r="L1502" s="27">
        <f t="shared" si="94"/>
        <v>1.2</v>
      </c>
      <c r="M1502" s="3">
        <v>210.38</v>
      </c>
      <c r="N1502" s="29">
        <f t="shared" si="95"/>
        <v>2.3352179999999998</v>
      </c>
      <c r="O1502" s="3">
        <v>9.9499999999999993</v>
      </c>
      <c r="P1502" s="3" t="str">
        <f ca="1">IF(COUNTIF(股期對照!A:A,持股比率!B1502)=2,B1502&amp;"-m",IF(COUNTIF(股期對照!A:A,持股比率!B1502)=1,B1502&amp;"-F",B1502))</f>
        <v>復盛應用</v>
      </c>
      <c r="Q1502" s="3" t="s">
        <v>6860</v>
      </c>
      <c r="T1502" s="1" t="s">
        <v>1496</v>
      </c>
      <c r="U1502" s="1" t="s">
        <v>3258</v>
      </c>
      <c r="V1502" s="1">
        <v>23.67</v>
      </c>
      <c r="W1502" s="1">
        <v>0.62</v>
      </c>
      <c r="X1502" s="1">
        <v>0.11</v>
      </c>
      <c r="Y1502" s="1">
        <v>7.82</v>
      </c>
      <c r="Z1502" s="1">
        <v>67.78</v>
      </c>
      <c r="AA1502" s="1">
        <v>1502</v>
      </c>
      <c r="AB1502" s="1">
        <v>1310300</v>
      </c>
      <c r="AC1502" s="1">
        <v>1110</v>
      </c>
      <c r="AD1502" s="1">
        <v>88812</v>
      </c>
      <c r="AE1502" s="1">
        <v>1.2</v>
      </c>
      <c r="AF1502" s="1">
        <v>210.38</v>
      </c>
      <c r="AG1502" s="1">
        <v>2.3352179999999998</v>
      </c>
      <c r="AH1502" s="1">
        <v>9.9499999999999993</v>
      </c>
      <c r="AI1502" s="1" t="s">
        <v>3258</v>
      </c>
      <c r="AJ1502" s="1" t="s">
        <v>3583</v>
      </c>
    </row>
    <row r="1503" spans="1:36" x14ac:dyDescent="0.25">
      <c r="A1503" s="2" t="s">
        <v>1497</v>
      </c>
      <c r="B1503" s="3" t="s">
        <v>6281</v>
      </c>
      <c r="C1503" s="3">
        <v>54.92</v>
      </c>
      <c r="D1503" s="3">
        <v>0</v>
      </c>
      <c r="E1503" s="3">
        <v>0</v>
      </c>
      <c r="F1503" s="1">
        <f>IF(INDEX(董監!D:D,H1503)=0,INDEX(董監!C:C,H1503),INDEX(董監!D:D,H1503))</f>
        <v>2.57</v>
      </c>
      <c r="G1503" s="1">
        <f t="shared" si="92"/>
        <v>42.51</v>
      </c>
      <c r="H1503" s="1">
        <f>MATCH(持股比率!A1503,董監!A:A,0)</f>
        <v>1503</v>
      </c>
      <c r="I1503" s="3">
        <v>607500</v>
      </c>
      <c r="J1503" s="3">
        <v>-15</v>
      </c>
      <c r="K1503" s="28">
        <f t="shared" si="93"/>
        <v>25825</v>
      </c>
      <c r="L1503" s="27">
        <f t="shared" si="94"/>
        <v>-0.1</v>
      </c>
      <c r="M1503" s="3">
        <v>47.07</v>
      </c>
      <c r="N1503" s="29">
        <f t="shared" si="95"/>
        <v>-7.0604999999999999E-3</v>
      </c>
      <c r="O1503" s="3">
        <v>-1.04</v>
      </c>
      <c r="P1503" s="3" t="str">
        <f ca="1">IF(COUNTIF(股期對照!A:A,持股比率!B1503)=2,B1503&amp;"-m",IF(COUNTIF(股期對照!A:A,持股比率!B1503)=1,B1503&amp;"-F",B1503))</f>
        <v>三能-KY</v>
      </c>
      <c r="Q1503" s="3" t="s">
        <v>6861</v>
      </c>
      <c r="T1503" s="1" t="s">
        <v>1497</v>
      </c>
      <c r="U1503" s="1" t="s">
        <v>3259</v>
      </c>
      <c r="V1503" s="1">
        <v>54.92</v>
      </c>
      <c r="W1503" s="1">
        <v>0</v>
      </c>
      <c r="X1503" s="1">
        <v>0</v>
      </c>
      <c r="Y1503" s="1">
        <v>2.57</v>
      </c>
      <c r="Z1503" s="1">
        <v>42.51</v>
      </c>
      <c r="AA1503" s="1">
        <v>1503</v>
      </c>
      <c r="AB1503" s="1">
        <v>607500</v>
      </c>
      <c r="AC1503" s="1">
        <v>-15</v>
      </c>
      <c r="AD1503" s="1">
        <v>25825</v>
      </c>
      <c r="AE1503" s="1">
        <v>-0.1</v>
      </c>
      <c r="AF1503" s="1">
        <v>47.07</v>
      </c>
      <c r="AG1503" s="1">
        <v>-7.0604999999999999E-3</v>
      </c>
      <c r="AH1503" s="1">
        <v>-1.04</v>
      </c>
      <c r="AI1503" s="1" t="s">
        <v>3259</v>
      </c>
      <c r="AJ1503" s="1" t="s">
        <v>3515</v>
      </c>
    </row>
    <row r="1504" spans="1:36" x14ac:dyDescent="0.25">
      <c r="A1504" s="2" t="s">
        <v>1498</v>
      </c>
      <c r="B1504" s="3" t="s">
        <v>6282</v>
      </c>
      <c r="C1504" s="3">
        <v>32.36</v>
      </c>
      <c r="D1504" s="3">
        <v>0.34</v>
      </c>
      <c r="E1504" s="3">
        <v>0.13</v>
      </c>
      <c r="F1504" s="1">
        <f>IF(INDEX(董監!D:D,H1504)=0,INDEX(董監!C:C,H1504),INDEX(董監!D:D,H1504))</f>
        <v>14.21</v>
      </c>
      <c r="G1504" s="1">
        <f t="shared" si="92"/>
        <v>52.959999999999994</v>
      </c>
      <c r="H1504" s="1">
        <f>MATCH(持股比率!A1504,董監!A:A,0)</f>
        <v>1504</v>
      </c>
      <c r="I1504" s="3">
        <v>714543.45</v>
      </c>
      <c r="J1504" s="3">
        <v>1958</v>
      </c>
      <c r="K1504" s="28">
        <f t="shared" si="93"/>
        <v>37842</v>
      </c>
      <c r="L1504" s="27">
        <f t="shared" si="94"/>
        <v>5.2</v>
      </c>
      <c r="M1504" s="3">
        <v>91.45</v>
      </c>
      <c r="N1504" s="29">
        <f t="shared" si="95"/>
        <v>1.790591</v>
      </c>
      <c r="O1504" s="3">
        <v>13.44</v>
      </c>
      <c r="P1504" s="3" t="str">
        <f ca="1">IF(COUNTIF(股期對照!A:A,持股比率!B1504)=2,B1504&amp;"-m",IF(COUNTIF(股期對照!A:A,持股比率!B1504)=1,B1504&amp;"-F",B1504))</f>
        <v>騰輝電子-KY</v>
      </c>
      <c r="Q1504" s="3" t="s">
        <v>6767</v>
      </c>
      <c r="T1504" s="1" t="s">
        <v>1498</v>
      </c>
      <c r="U1504" s="1" t="s">
        <v>3260</v>
      </c>
      <c r="V1504" s="1">
        <v>32.36</v>
      </c>
      <c r="W1504" s="1">
        <v>0.34</v>
      </c>
      <c r="X1504" s="1">
        <v>0.13</v>
      </c>
      <c r="Y1504" s="1">
        <v>14.21</v>
      </c>
      <c r="Z1504" s="1">
        <v>52.959999999999994</v>
      </c>
      <c r="AA1504" s="1">
        <v>1504</v>
      </c>
      <c r="AB1504" s="1">
        <v>714543.45</v>
      </c>
      <c r="AC1504" s="1">
        <v>1958</v>
      </c>
      <c r="AD1504" s="1">
        <v>37842</v>
      </c>
      <c r="AE1504" s="1">
        <v>5.2</v>
      </c>
      <c r="AF1504" s="1">
        <v>91.45</v>
      </c>
      <c r="AG1504" s="1">
        <v>1.790591</v>
      </c>
      <c r="AH1504" s="1">
        <v>13.44</v>
      </c>
      <c r="AI1504" s="1" t="s">
        <v>3260</v>
      </c>
      <c r="AJ1504" s="1" t="s">
        <v>3545</v>
      </c>
    </row>
    <row r="1505" spans="1:36" x14ac:dyDescent="0.25">
      <c r="A1505" s="2" t="s">
        <v>1499</v>
      </c>
      <c r="B1505" s="3" t="s">
        <v>6283</v>
      </c>
      <c r="C1505" s="3">
        <v>0.59</v>
      </c>
      <c r="D1505" s="3">
        <v>0</v>
      </c>
      <c r="E1505" s="3">
        <v>0.02</v>
      </c>
      <c r="F1505" s="1">
        <f>IF(INDEX(董監!D:D,H1505)=0,INDEX(董監!C:C,H1505),INDEX(董監!D:D,H1505))</f>
        <v>48.71</v>
      </c>
      <c r="G1505" s="1">
        <f t="shared" si="92"/>
        <v>50.68</v>
      </c>
      <c r="H1505" s="1">
        <f>MATCH(持股比率!A1505,董監!A:A,0)</f>
        <v>1505</v>
      </c>
      <c r="I1505" s="3">
        <v>669703.91</v>
      </c>
      <c r="J1505" s="3">
        <v>153</v>
      </c>
      <c r="K1505" s="28">
        <f t="shared" si="93"/>
        <v>33941</v>
      </c>
      <c r="L1505" s="27">
        <f t="shared" si="94"/>
        <v>0.5</v>
      </c>
      <c r="M1505" s="3">
        <v>26.71</v>
      </c>
      <c r="N1505" s="29">
        <f t="shared" si="95"/>
        <v>4.0866300000000001E-2</v>
      </c>
      <c r="O1505" s="3">
        <v>-0.17</v>
      </c>
      <c r="P1505" s="3" t="str">
        <f ca="1">IF(COUNTIF(股期對照!A:A,持股比率!B1505)=2,B1505&amp;"-m",IF(COUNTIF(股期對照!A:A,持股比率!B1505)=1,B1505&amp;"-F",B1505))</f>
        <v>鋐寶科技</v>
      </c>
      <c r="Q1505" s="3" t="s">
        <v>4754</v>
      </c>
      <c r="T1505" s="1" t="s">
        <v>1499</v>
      </c>
      <c r="U1505" s="1" t="s">
        <v>3261</v>
      </c>
      <c r="V1505" s="1">
        <v>0.59</v>
      </c>
      <c r="W1505" s="1">
        <v>0</v>
      </c>
      <c r="X1505" s="1">
        <v>0.02</v>
      </c>
      <c r="Y1505" s="1">
        <v>48.71</v>
      </c>
      <c r="Z1505" s="1">
        <v>50.68</v>
      </c>
      <c r="AA1505" s="1">
        <v>1505</v>
      </c>
      <c r="AB1505" s="1">
        <v>669703.91</v>
      </c>
      <c r="AC1505" s="1">
        <v>153</v>
      </c>
      <c r="AD1505" s="1">
        <v>33941</v>
      </c>
      <c r="AE1505" s="1">
        <v>0.5</v>
      </c>
      <c r="AF1505" s="1">
        <v>26.71</v>
      </c>
      <c r="AG1505" s="1">
        <v>4.0866300000000001E-2</v>
      </c>
      <c r="AH1505" s="1">
        <v>-0.17</v>
      </c>
      <c r="AI1505" s="1" t="s">
        <v>3261</v>
      </c>
      <c r="AJ1505" s="1" t="s">
        <v>3551</v>
      </c>
    </row>
    <row r="1506" spans="1:36" x14ac:dyDescent="0.25">
      <c r="A1506" s="2" t="s">
        <v>1500</v>
      </c>
      <c r="B1506" s="3" t="s">
        <v>6284</v>
      </c>
      <c r="C1506" s="3">
        <v>13.91</v>
      </c>
      <c r="D1506" s="3">
        <v>12.68</v>
      </c>
      <c r="E1506" s="3">
        <v>0.63</v>
      </c>
      <c r="F1506" s="1">
        <f>IF(INDEX(董監!D:D,H1506)=0,INDEX(董監!C:C,H1506),INDEX(董監!D:D,H1506))</f>
        <v>12.34</v>
      </c>
      <c r="G1506" s="1">
        <f t="shared" si="92"/>
        <v>60.44</v>
      </c>
      <c r="H1506" s="1">
        <f>MATCH(持股比率!A1506,董監!A:A,0)</f>
        <v>1506</v>
      </c>
      <c r="I1506" s="3">
        <v>421713.35</v>
      </c>
      <c r="J1506" s="3">
        <v>2123</v>
      </c>
      <c r="K1506" s="28">
        <f t="shared" si="93"/>
        <v>25488</v>
      </c>
      <c r="L1506" s="27">
        <f t="shared" si="94"/>
        <v>8.3000000000000007</v>
      </c>
      <c r="M1506" s="27">
        <v>334.96</v>
      </c>
      <c r="N1506" s="29">
        <f t="shared" si="95"/>
        <v>7.1112007999999998</v>
      </c>
      <c r="O1506" s="3">
        <v>20.86</v>
      </c>
      <c r="P1506" s="3" t="str">
        <f ca="1">IF(COUNTIF(股期對照!A:A,持股比率!B1506)=2,B1506&amp;"-m",IF(COUNTIF(股期對照!A:A,持股比率!B1506)=1,B1506&amp;"-F",B1506))</f>
        <v>鈺太</v>
      </c>
      <c r="Q1506" s="3" t="s">
        <v>6777</v>
      </c>
      <c r="T1506" s="1" t="s">
        <v>1500</v>
      </c>
      <c r="U1506" s="1" t="s">
        <v>3262</v>
      </c>
      <c r="V1506" s="1">
        <v>13.91</v>
      </c>
      <c r="W1506" s="1">
        <v>12.68</v>
      </c>
      <c r="X1506" s="1">
        <v>0.63</v>
      </c>
      <c r="Y1506" s="1">
        <v>12.34</v>
      </c>
      <c r="Z1506" s="1">
        <v>60.44</v>
      </c>
      <c r="AA1506" s="1">
        <v>1506</v>
      </c>
      <c r="AB1506" s="1">
        <v>421713.35</v>
      </c>
      <c r="AC1506" s="1">
        <v>2123</v>
      </c>
      <c r="AD1506" s="1">
        <v>25488</v>
      </c>
      <c r="AE1506" s="1">
        <v>8.3000000000000007</v>
      </c>
      <c r="AF1506" s="1">
        <v>334.96</v>
      </c>
      <c r="AG1506" s="1">
        <v>7.1112007999999998</v>
      </c>
      <c r="AH1506" s="1">
        <v>20.86</v>
      </c>
      <c r="AI1506" s="1" t="s">
        <v>3262</v>
      </c>
      <c r="AJ1506" s="1" t="s">
        <v>3560</v>
      </c>
    </row>
    <row r="1507" spans="1:36" x14ac:dyDescent="0.25">
      <c r="A1507" s="2" t="s">
        <v>1501</v>
      </c>
      <c r="B1507" s="3" t="s">
        <v>6285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3">
        <v>0</v>
      </c>
      <c r="K1507" s="28">
        <f t="shared" si="93"/>
        <v>16137</v>
      </c>
      <c r="L1507" s="27">
        <f t="shared" si="94"/>
        <v>0</v>
      </c>
      <c r="M1507" s="3">
        <v>54.55</v>
      </c>
      <c r="N1507" s="29">
        <f t="shared" si="95"/>
        <v>0</v>
      </c>
      <c r="O1507" s="3">
        <v>-5.86</v>
      </c>
      <c r="P1507" s="3" t="str">
        <f ca="1">IF(COUNTIF(股期對照!A:A,持股比率!B1507)=2,B1507&amp;"-m",IF(COUNTIF(股期對照!A:A,持股比率!B1507)=1,B1507&amp;"-F",B1507))</f>
        <v>鑫創電子</v>
      </c>
      <c r="Q1507" s="3" t="s">
        <v>4794</v>
      </c>
      <c r="T1507" s="1" t="s">
        <v>1501</v>
      </c>
      <c r="U1507" s="1" t="s">
        <v>3263</v>
      </c>
      <c r="V1507" s="1">
        <v>0</v>
      </c>
      <c r="W1507" s="1">
        <v>0</v>
      </c>
      <c r="X1507" s="1">
        <v>0</v>
      </c>
      <c r="Y1507" s="1">
        <v>13.01</v>
      </c>
      <c r="Z1507" s="1">
        <v>86.99</v>
      </c>
      <c r="AA1507" s="1">
        <v>1507</v>
      </c>
      <c r="AB1507" s="1">
        <v>185500</v>
      </c>
      <c r="AC1507" s="1">
        <v>0</v>
      </c>
      <c r="AD1507" s="1">
        <v>16137</v>
      </c>
      <c r="AE1507" s="1">
        <v>0</v>
      </c>
      <c r="AF1507" s="1">
        <v>54.55</v>
      </c>
      <c r="AG1507" s="1">
        <v>0</v>
      </c>
      <c r="AH1507" s="1">
        <v>-5.86</v>
      </c>
      <c r="AI1507" s="1" t="s">
        <v>3263</v>
      </c>
      <c r="AJ1507" s="1" t="s">
        <v>3563</v>
      </c>
    </row>
    <row r="1508" spans="1:36" x14ac:dyDescent="0.25">
      <c r="A1508" s="2" t="s">
        <v>1502</v>
      </c>
      <c r="B1508" s="3" t="s">
        <v>6286</v>
      </c>
      <c r="C1508" s="3">
        <v>11.27</v>
      </c>
      <c r="D1508" s="3">
        <v>2.81</v>
      </c>
      <c r="E1508" s="3">
        <v>0.71</v>
      </c>
      <c r="F1508" s="1">
        <f>IF(INDEX(董監!D:D,H1508)=0,INDEX(董監!C:C,H1508),INDEX(董監!D:D,H1508))</f>
        <v>17</v>
      </c>
      <c r="G1508" s="1">
        <f t="shared" si="92"/>
        <v>68.210000000000008</v>
      </c>
      <c r="H1508" s="1">
        <f>MATCH(持股比率!A1508,董監!A:A,0)</f>
        <v>1508</v>
      </c>
      <c r="I1508" s="3">
        <v>270756.61</v>
      </c>
      <c r="J1508" s="3">
        <v>359</v>
      </c>
      <c r="K1508" s="28">
        <f t="shared" si="93"/>
        <v>18468</v>
      </c>
      <c r="L1508" s="27">
        <f t="shared" si="94"/>
        <v>1.9</v>
      </c>
      <c r="M1508" s="3">
        <v>270.69</v>
      </c>
      <c r="N1508" s="29">
        <f t="shared" si="95"/>
        <v>0.97177710000000006</v>
      </c>
      <c r="O1508" s="3">
        <v>7.55</v>
      </c>
      <c r="P1508" s="3" t="str">
        <f ca="1">IF(COUNTIF(股期對照!A:A,持股比率!B1508)=2,B1508&amp;"-m",IF(COUNTIF(股期對照!A:A,持股比率!B1508)=1,B1508&amp;"-F",B1508))</f>
        <v>雍智科技</v>
      </c>
      <c r="Q1508" s="3" t="s">
        <v>6795</v>
      </c>
      <c r="T1508" s="1" t="s">
        <v>1502</v>
      </c>
      <c r="U1508" s="1" t="s">
        <v>3264</v>
      </c>
      <c r="V1508" s="1">
        <v>11.27</v>
      </c>
      <c r="W1508" s="1">
        <v>2.81</v>
      </c>
      <c r="X1508" s="1">
        <v>0.71</v>
      </c>
      <c r="Y1508" s="1">
        <v>17</v>
      </c>
      <c r="Z1508" s="1">
        <v>68.210000000000008</v>
      </c>
      <c r="AA1508" s="1">
        <v>1508</v>
      </c>
      <c r="AB1508" s="1">
        <v>270756.61</v>
      </c>
      <c r="AC1508" s="1">
        <v>359</v>
      </c>
      <c r="AD1508" s="1">
        <v>18468</v>
      </c>
      <c r="AE1508" s="1">
        <v>1.9</v>
      </c>
      <c r="AF1508" s="1">
        <v>270.69</v>
      </c>
      <c r="AG1508" s="1">
        <v>0.97177710000000006</v>
      </c>
      <c r="AH1508" s="1">
        <v>7.55</v>
      </c>
      <c r="AI1508" s="1" t="s">
        <v>3264</v>
      </c>
      <c r="AJ1508" s="1" t="s">
        <v>3553</v>
      </c>
    </row>
    <row r="1509" spans="1:36" x14ac:dyDescent="0.25">
      <c r="A1509" s="2" t="s">
        <v>1503</v>
      </c>
      <c r="B1509" s="3" t="s">
        <v>6287</v>
      </c>
      <c r="C1509" s="3">
        <v>1.65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33.769999999999996</v>
      </c>
      <c r="H1509" s="1">
        <f>MATCH(持股比率!A1509,董監!A:A,0)</f>
        <v>1509</v>
      </c>
      <c r="I1509" s="3">
        <v>166663.92000000001</v>
      </c>
      <c r="J1509" s="3">
        <v>1</v>
      </c>
      <c r="K1509" s="28">
        <f t="shared" si="93"/>
        <v>5628</v>
      </c>
      <c r="L1509" s="27">
        <f t="shared" si="94"/>
        <v>0</v>
      </c>
      <c r="M1509" s="3">
        <v>108.31</v>
      </c>
      <c r="N1509" s="29">
        <f t="shared" si="95"/>
        <v>1.0831E-3</v>
      </c>
      <c r="O1509" s="3">
        <v>-11.02</v>
      </c>
      <c r="P1509" s="3" t="str">
        <f ca="1">IF(COUNTIF(股期對照!A:A,持股比率!B1509)=2,B1509&amp;"-m",IF(COUNTIF(股期對照!A:A,持股比率!B1509)=1,B1509&amp;"-F",B1509))</f>
        <v>安碁資訊</v>
      </c>
      <c r="Q1509" s="3" t="s">
        <v>6778</v>
      </c>
      <c r="T1509" s="1" t="s">
        <v>1503</v>
      </c>
      <c r="U1509" s="1" t="s">
        <v>3265</v>
      </c>
      <c r="V1509" s="1">
        <v>1.65</v>
      </c>
      <c r="W1509" s="1">
        <v>0.18</v>
      </c>
      <c r="X1509" s="1">
        <v>0</v>
      </c>
      <c r="Y1509" s="1">
        <v>64.400000000000006</v>
      </c>
      <c r="Z1509" s="1">
        <v>33.769999999999996</v>
      </c>
      <c r="AA1509" s="1">
        <v>1509</v>
      </c>
      <c r="AB1509" s="1">
        <v>166663.92000000001</v>
      </c>
      <c r="AC1509" s="1">
        <v>1</v>
      </c>
      <c r="AD1509" s="1">
        <v>5628</v>
      </c>
      <c r="AE1509" s="1">
        <v>0</v>
      </c>
      <c r="AF1509" s="1">
        <v>108.31</v>
      </c>
      <c r="AG1509" s="1">
        <v>1.0831E-3</v>
      </c>
      <c r="AH1509" s="1">
        <v>-11.02</v>
      </c>
      <c r="AI1509" s="1" t="s">
        <v>3265</v>
      </c>
      <c r="AJ1509" s="1" t="s">
        <v>3569</v>
      </c>
    </row>
    <row r="1510" spans="1:36" x14ac:dyDescent="0.25">
      <c r="A1510" s="2" t="s">
        <v>1504</v>
      </c>
      <c r="B1510" s="3" t="s">
        <v>6288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57.94</v>
      </c>
      <c r="H1510" s="1">
        <f>MATCH(持股比率!A1510,董監!A:A,0)</f>
        <v>1510</v>
      </c>
      <c r="I1510" s="3">
        <v>273233.64</v>
      </c>
      <c r="J1510" s="3">
        <v>2</v>
      </c>
      <c r="K1510" s="28">
        <f t="shared" si="93"/>
        <v>15831</v>
      </c>
      <c r="L1510" s="27">
        <f t="shared" si="94"/>
        <v>0</v>
      </c>
      <c r="M1510" s="3">
        <v>39.83</v>
      </c>
      <c r="N1510" s="29">
        <f t="shared" si="95"/>
        <v>7.9659999999999996E-4</v>
      </c>
      <c r="O1510" s="3">
        <v>-3.85</v>
      </c>
      <c r="P1510" s="3" t="str">
        <f ca="1">IF(COUNTIF(股期對照!A:A,持股比率!B1510)=2,B1510&amp;"-m",IF(COUNTIF(股期對照!A:A,持股比率!B1510)=1,B1510&amp;"-F",B1510))</f>
        <v>東捷資訊</v>
      </c>
      <c r="Q1510" s="3" t="s">
        <v>6778</v>
      </c>
      <c r="T1510" s="1" t="s">
        <v>1504</v>
      </c>
      <c r="U1510" s="1" t="s">
        <v>3266</v>
      </c>
      <c r="V1510" s="1">
        <v>0.02</v>
      </c>
      <c r="W1510" s="1">
        <v>0</v>
      </c>
      <c r="X1510" s="1">
        <v>0</v>
      </c>
      <c r="Y1510" s="1">
        <v>42.04</v>
      </c>
      <c r="Z1510" s="1">
        <v>57.94</v>
      </c>
      <c r="AA1510" s="1">
        <v>1510</v>
      </c>
      <c r="AB1510" s="1">
        <v>273233.64</v>
      </c>
      <c r="AC1510" s="1">
        <v>2</v>
      </c>
      <c r="AD1510" s="1">
        <v>15831</v>
      </c>
      <c r="AE1510" s="1">
        <v>0</v>
      </c>
      <c r="AF1510" s="1">
        <v>39.83</v>
      </c>
      <c r="AG1510" s="1">
        <v>7.9659999999999996E-4</v>
      </c>
      <c r="AH1510" s="1">
        <v>-3.85</v>
      </c>
      <c r="AI1510" s="1" t="s">
        <v>3266</v>
      </c>
      <c r="AJ1510" s="1" t="s">
        <v>3569</v>
      </c>
    </row>
    <row r="1511" spans="1:36" x14ac:dyDescent="0.25">
      <c r="A1511" s="2" t="s">
        <v>1505</v>
      </c>
      <c r="B1511" s="3" t="s">
        <v>6289</v>
      </c>
      <c r="C1511" s="3">
        <v>2.68</v>
      </c>
      <c r="D1511" s="3">
        <v>0.17</v>
      </c>
      <c r="E1511" s="3">
        <v>0</v>
      </c>
      <c r="F1511" s="1">
        <f>IF(INDEX(董監!D:D,H1511)=0,INDEX(董監!C:C,H1511),INDEX(董監!D:D,H1511))</f>
        <v>28.54</v>
      </c>
      <c r="G1511" s="1">
        <f t="shared" si="92"/>
        <v>68.61</v>
      </c>
      <c r="H1511" s="1">
        <f>MATCH(持股比率!A1511,董監!A:A,0)</f>
        <v>1511</v>
      </c>
      <c r="I1511" s="3">
        <v>663897.53</v>
      </c>
      <c r="J1511" s="3">
        <v>163</v>
      </c>
      <c r="K1511" s="28">
        <f t="shared" si="93"/>
        <v>45550</v>
      </c>
      <c r="L1511" s="27">
        <f t="shared" si="94"/>
        <v>0.4</v>
      </c>
      <c r="M1511" s="3">
        <v>38.979999999999997</v>
      </c>
      <c r="N1511" s="29">
        <f t="shared" si="95"/>
        <v>6.3537399999999994E-2</v>
      </c>
      <c r="O1511" s="3">
        <v>1.6</v>
      </c>
      <c r="P1511" s="3" t="str">
        <f ca="1">IF(COUNTIF(股期對照!A:A,持股比率!B1511)=2,B1511&amp;"-m",IF(COUNTIF(股期對照!A:A,持股比率!B1511)=1,B1511&amp;"-F",B1511))</f>
        <v>旭暉應材</v>
      </c>
      <c r="Q1511" s="3" t="s">
        <v>4745</v>
      </c>
      <c r="T1511" s="1" t="s">
        <v>1505</v>
      </c>
      <c r="U1511" s="1" t="s">
        <v>3267</v>
      </c>
      <c r="V1511" s="1">
        <v>2.68</v>
      </c>
      <c r="W1511" s="1">
        <v>0.17</v>
      </c>
      <c r="X1511" s="1">
        <v>0</v>
      </c>
      <c r="Y1511" s="1">
        <v>28.54</v>
      </c>
      <c r="Z1511" s="1">
        <v>68.61</v>
      </c>
      <c r="AA1511" s="1">
        <v>1511</v>
      </c>
      <c r="AB1511" s="1">
        <v>663897.53</v>
      </c>
      <c r="AC1511" s="1">
        <v>163</v>
      </c>
      <c r="AD1511" s="1">
        <v>45550</v>
      </c>
      <c r="AE1511" s="1">
        <v>0.4</v>
      </c>
      <c r="AF1511" s="1">
        <v>38.979999999999997</v>
      </c>
      <c r="AG1511" s="1">
        <v>6.3537399999999994E-2</v>
      </c>
      <c r="AH1511" s="1">
        <v>1.6</v>
      </c>
      <c r="AI1511" s="1" t="s">
        <v>3267</v>
      </c>
      <c r="AJ1511" s="1" t="s">
        <v>3530</v>
      </c>
    </row>
    <row r="1512" spans="1:36" x14ac:dyDescent="0.25">
      <c r="A1512" s="2" t="s">
        <v>1506</v>
      </c>
      <c r="B1512" s="3" t="s">
        <v>6290</v>
      </c>
      <c r="C1512" s="3">
        <v>11.79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60.56</v>
      </c>
      <c r="H1512" s="1">
        <f>MATCH(持股比率!A1512,董監!A:A,0)</f>
        <v>1512</v>
      </c>
      <c r="I1512" s="3">
        <v>208000</v>
      </c>
      <c r="J1512" s="3">
        <v>18</v>
      </c>
      <c r="K1512" s="28">
        <f t="shared" si="93"/>
        <v>12596</v>
      </c>
      <c r="L1512" s="27">
        <f t="shared" si="94"/>
        <v>0.1</v>
      </c>
      <c r="M1512" s="3">
        <v>99.42</v>
      </c>
      <c r="N1512" s="29">
        <f t="shared" si="95"/>
        <v>1.7895600000000001E-2</v>
      </c>
      <c r="O1512" s="3">
        <v>-3.35</v>
      </c>
      <c r="P1512" s="3" t="str">
        <f ca="1">IF(COUNTIF(股期對照!A:A,持股比率!B1512)=2,B1512&amp;"-m",IF(COUNTIF(股期對照!A:A,持股比率!B1512)=1,B1512&amp;"-F",B1512))</f>
        <v>軒郁</v>
      </c>
      <c r="Q1512" s="3" t="s">
        <v>4577</v>
      </c>
      <c r="T1512" s="1" t="s">
        <v>1506</v>
      </c>
      <c r="U1512" s="1" t="s">
        <v>3268</v>
      </c>
      <c r="V1512" s="1">
        <v>11.79</v>
      </c>
      <c r="W1512" s="1">
        <v>0</v>
      </c>
      <c r="X1512" s="1">
        <v>0</v>
      </c>
      <c r="Y1512" s="1">
        <v>27.65</v>
      </c>
      <c r="Z1512" s="1">
        <v>60.56</v>
      </c>
      <c r="AA1512" s="1">
        <v>1512</v>
      </c>
      <c r="AB1512" s="1">
        <v>208000</v>
      </c>
      <c r="AC1512" s="1">
        <v>18</v>
      </c>
      <c r="AD1512" s="1">
        <v>12596</v>
      </c>
      <c r="AE1512" s="1">
        <v>0.1</v>
      </c>
      <c r="AF1512" s="1">
        <v>99.42</v>
      </c>
      <c r="AG1512" s="1">
        <v>1.7895600000000001E-2</v>
      </c>
      <c r="AH1512" s="1">
        <v>-3.35</v>
      </c>
      <c r="AI1512" s="1" t="s">
        <v>3268</v>
      </c>
      <c r="AJ1512" s="1" t="s">
        <v>3527</v>
      </c>
    </row>
    <row r="1513" spans="1:36" x14ac:dyDescent="0.25">
      <c r="A1513" s="2" t="s">
        <v>1507</v>
      </c>
      <c r="B1513" s="3" t="s">
        <v>4732</v>
      </c>
      <c r="C1513" s="3">
        <v>7.19</v>
      </c>
      <c r="D1513" s="3">
        <v>1.1100000000000001</v>
      </c>
      <c r="E1513" s="3">
        <v>0.64</v>
      </c>
      <c r="F1513" s="1">
        <f>IF(INDEX(董監!D:D,H1513)=0,INDEX(董監!C:C,H1513),INDEX(董監!D:D,H1513))</f>
        <v>10.29</v>
      </c>
      <c r="G1513" s="1">
        <f t="shared" si="92"/>
        <v>80.77</v>
      </c>
      <c r="H1513" s="1">
        <f>MATCH(持股比率!A1513,董監!A:A,0)</f>
        <v>1513</v>
      </c>
      <c r="I1513" s="3">
        <v>721779.35</v>
      </c>
      <c r="J1513" s="3">
        <v>-139</v>
      </c>
      <c r="K1513" s="28">
        <f t="shared" si="93"/>
        <v>58298</v>
      </c>
      <c r="L1513" s="27">
        <f t="shared" si="94"/>
        <v>-0.2</v>
      </c>
      <c r="M1513" s="3">
        <v>147.35</v>
      </c>
      <c r="N1513" s="29">
        <f t="shared" si="95"/>
        <v>-0.20481649999999998</v>
      </c>
      <c r="O1513" s="3">
        <v>1.89</v>
      </c>
      <c r="P1513" s="3" t="str">
        <f ca="1">IF(COUNTIF(股期對照!A:A,持股比率!B1513)=2,B1513&amp;"-m",IF(COUNTIF(股期對照!A:A,持股比率!B1513)=1,B1513&amp;"-F",B1513))</f>
        <v>惠特</v>
      </c>
      <c r="Q1513" s="3" t="s">
        <v>4756</v>
      </c>
      <c r="T1513" s="1" t="s">
        <v>1507</v>
      </c>
      <c r="U1513" s="1" t="s">
        <v>3269</v>
      </c>
      <c r="V1513" s="1">
        <v>7.19</v>
      </c>
      <c r="W1513" s="1">
        <v>1.1100000000000001</v>
      </c>
      <c r="X1513" s="1">
        <v>0.64</v>
      </c>
      <c r="Y1513" s="1">
        <v>10.29</v>
      </c>
      <c r="Z1513" s="1">
        <v>80.77</v>
      </c>
      <c r="AA1513" s="1">
        <v>1513</v>
      </c>
      <c r="AB1513" s="1">
        <v>721779.35</v>
      </c>
      <c r="AC1513" s="1">
        <v>-139</v>
      </c>
      <c r="AD1513" s="1">
        <v>58298</v>
      </c>
      <c r="AE1513" s="1">
        <v>-0.2</v>
      </c>
      <c r="AF1513" s="1">
        <v>147.35</v>
      </c>
      <c r="AG1513" s="1">
        <v>-0.20481649999999998</v>
      </c>
      <c r="AH1513" s="1">
        <v>1.89</v>
      </c>
      <c r="AI1513" s="1" t="s">
        <v>3269</v>
      </c>
      <c r="AJ1513" s="1" t="s">
        <v>3542</v>
      </c>
    </row>
    <row r="1514" spans="1:36" x14ac:dyDescent="0.25">
      <c r="A1514" s="2" t="s">
        <v>1508</v>
      </c>
      <c r="B1514" s="3" t="s">
        <v>6291</v>
      </c>
      <c r="C1514" s="3">
        <v>3.85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55.76</v>
      </c>
      <c r="H1514" s="1">
        <f>MATCH(持股比率!A1514,董監!A:A,0)</f>
        <v>1514</v>
      </c>
      <c r="I1514" s="3">
        <v>616085</v>
      </c>
      <c r="J1514" s="3">
        <v>46</v>
      </c>
      <c r="K1514" s="28">
        <f t="shared" si="93"/>
        <v>34353</v>
      </c>
      <c r="L1514" s="27">
        <f t="shared" si="94"/>
        <v>0.1</v>
      </c>
      <c r="M1514" s="3">
        <v>420.85</v>
      </c>
      <c r="N1514" s="29">
        <f t="shared" si="95"/>
        <v>0.19359100000000001</v>
      </c>
      <c r="O1514" s="3">
        <v>33.9</v>
      </c>
      <c r="P1514" s="3" t="str">
        <f ca="1">IF(COUNTIF(股期對照!A:A,持股比率!B1514)=2,B1514&amp;"-m",IF(COUNTIF(股期對照!A:A,持股比率!B1514)=1,B1514&amp;"-F",B1514))</f>
        <v>長聖</v>
      </c>
      <c r="Q1514" s="3" t="s">
        <v>4577</v>
      </c>
      <c r="T1514" s="1" t="s">
        <v>1508</v>
      </c>
      <c r="U1514" s="1" t="s">
        <v>3270</v>
      </c>
      <c r="V1514" s="1">
        <v>3.85</v>
      </c>
      <c r="W1514" s="1">
        <v>0</v>
      </c>
      <c r="X1514" s="1">
        <v>0</v>
      </c>
      <c r="Y1514" s="1">
        <v>40.39</v>
      </c>
      <c r="Z1514" s="1">
        <v>55.76</v>
      </c>
      <c r="AA1514" s="1">
        <v>1514</v>
      </c>
      <c r="AB1514" s="1">
        <v>616085</v>
      </c>
      <c r="AC1514" s="1">
        <v>46</v>
      </c>
      <c r="AD1514" s="1">
        <v>34353</v>
      </c>
      <c r="AE1514" s="1">
        <v>0.1</v>
      </c>
      <c r="AF1514" s="1">
        <v>420.85</v>
      </c>
      <c r="AG1514" s="1">
        <v>0.19359100000000001</v>
      </c>
      <c r="AH1514" s="1">
        <v>33.9</v>
      </c>
      <c r="AI1514" s="1" t="s">
        <v>3270</v>
      </c>
      <c r="AJ1514" s="1" t="s">
        <v>3527</v>
      </c>
    </row>
    <row r="1515" spans="1:36" x14ac:dyDescent="0.25">
      <c r="A1515" s="2" t="s">
        <v>1509</v>
      </c>
      <c r="B1515" s="3" t="s">
        <v>6292</v>
      </c>
      <c r="C1515" s="3">
        <v>1.5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45.379999999999995</v>
      </c>
      <c r="H1515" s="1">
        <f>MATCH(持股比率!A1515,董監!A:A,0)</f>
        <v>1515</v>
      </c>
      <c r="I1515" s="3">
        <v>570000</v>
      </c>
      <c r="J1515" s="3">
        <v>-50</v>
      </c>
      <c r="K1515" s="28">
        <f t="shared" si="93"/>
        <v>25867</v>
      </c>
      <c r="L1515" s="27">
        <f t="shared" si="94"/>
        <v>-0.2</v>
      </c>
      <c r="M1515" s="3">
        <v>106.96</v>
      </c>
      <c r="N1515" s="29">
        <f t="shared" si="95"/>
        <v>-5.348E-2</v>
      </c>
      <c r="O1515" s="3">
        <v>-4.42</v>
      </c>
      <c r="P1515" s="3" t="str">
        <f ca="1">IF(COUNTIF(股期對照!A:A,持股比率!B1515)=2,B1515&amp;"-m",IF(COUNTIF(股期對照!A:A,持股比率!B1515)=1,B1515&amp;"-F",B1515))</f>
        <v>嘉基</v>
      </c>
      <c r="Q1515" s="3" t="s">
        <v>6773</v>
      </c>
      <c r="T1515" s="1" t="s">
        <v>1509</v>
      </c>
      <c r="U1515" s="1" t="s">
        <v>3271</v>
      </c>
      <c r="V1515" s="1">
        <v>1.5</v>
      </c>
      <c r="W1515" s="1">
        <v>0.94</v>
      </c>
      <c r="X1515" s="1">
        <v>0.05</v>
      </c>
      <c r="Y1515" s="1">
        <v>52.13</v>
      </c>
      <c r="Z1515" s="1">
        <v>45.379999999999995</v>
      </c>
      <c r="AA1515" s="1">
        <v>1515</v>
      </c>
      <c r="AB1515" s="1">
        <v>570000</v>
      </c>
      <c r="AC1515" s="1">
        <v>-50</v>
      </c>
      <c r="AD1515" s="1">
        <v>25867</v>
      </c>
      <c r="AE1515" s="1">
        <v>-0.2</v>
      </c>
      <c r="AF1515" s="1">
        <v>106.96</v>
      </c>
      <c r="AG1515" s="1">
        <v>-5.348E-2</v>
      </c>
      <c r="AH1515" s="1">
        <v>-4.42</v>
      </c>
      <c r="AI1515" s="1" t="s">
        <v>3271</v>
      </c>
      <c r="AJ1515" s="1" t="s">
        <v>3529</v>
      </c>
    </row>
    <row r="1516" spans="1:36" x14ac:dyDescent="0.25">
      <c r="A1516" s="2" t="s">
        <v>1510</v>
      </c>
      <c r="B1516" s="3" t="s">
        <v>6293</v>
      </c>
      <c r="C1516" s="3">
        <v>2.92</v>
      </c>
      <c r="D1516" s="3">
        <v>0</v>
      </c>
      <c r="E1516" s="3">
        <v>0.01</v>
      </c>
      <c r="F1516" s="1">
        <f>IF(INDEX(董監!D:D,H1516)=0,INDEX(董監!C:C,H1516),INDEX(董監!D:D,H1516))</f>
        <v>16.32</v>
      </c>
      <c r="G1516" s="1">
        <f t="shared" si="92"/>
        <v>80.75</v>
      </c>
      <c r="H1516" s="1">
        <f>MATCH(持股比率!A1516,董監!A:A,0)</f>
        <v>1516</v>
      </c>
      <c r="I1516" s="3">
        <v>222940</v>
      </c>
      <c r="J1516" s="3">
        <v>2</v>
      </c>
      <c r="K1516" s="28">
        <f t="shared" si="93"/>
        <v>18002</v>
      </c>
      <c r="L1516" s="27">
        <f t="shared" si="94"/>
        <v>0</v>
      </c>
      <c r="M1516" s="3">
        <v>121.04</v>
      </c>
      <c r="N1516" s="29">
        <f t="shared" si="95"/>
        <v>2.4208000000000003E-3</v>
      </c>
      <c r="O1516" s="3">
        <v>3.66</v>
      </c>
      <c r="P1516" s="3" t="str">
        <f ca="1">IF(COUNTIF(股期對照!A:A,持股比率!B1516)=2,B1516&amp;"-m",IF(COUNTIF(股期對照!A:A,持股比率!B1516)=1,B1516&amp;"-F",B1516))</f>
        <v>應廣</v>
      </c>
      <c r="Q1516" s="3" t="s">
        <v>6862</v>
      </c>
      <c r="T1516" s="1" t="s">
        <v>1510</v>
      </c>
      <c r="U1516" s="1" t="s">
        <v>3272</v>
      </c>
      <c r="V1516" s="1">
        <v>2.92</v>
      </c>
      <c r="W1516" s="1">
        <v>0</v>
      </c>
      <c r="X1516" s="1">
        <v>0.01</v>
      </c>
      <c r="Y1516" s="1">
        <v>16.32</v>
      </c>
      <c r="Z1516" s="1">
        <v>80.75</v>
      </c>
      <c r="AA1516" s="1">
        <v>1516</v>
      </c>
      <c r="AB1516" s="1">
        <v>222940</v>
      </c>
      <c r="AC1516" s="1">
        <v>2</v>
      </c>
      <c r="AD1516" s="1">
        <v>18002</v>
      </c>
      <c r="AE1516" s="1">
        <v>0</v>
      </c>
      <c r="AF1516" s="1">
        <v>121.04</v>
      </c>
      <c r="AG1516" s="1">
        <v>2.4208000000000003E-3</v>
      </c>
      <c r="AH1516" s="1">
        <v>3.66</v>
      </c>
      <c r="AI1516" s="1" t="s">
        <v>3272</v>
      </c>
      <c r="AJ1516" s="1" t="s">
        <v>3560</v>
      </c>
    </row>
    <row r="1517" spans="1:36" x14ac:dyDescent="0.25">
      <c r="A1517" s="2" t="s">
        <v>1511</v>
      </c>
      <c r="B1517" s="3" t="s">
        <v>6294</v>
      </c>
      <c r="C1517" s="3">
        <v>2.5299999999999998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92"/>
        <v>79.959999999999994</v>
      </c>
      <c r="H1517" s="1">
        <f>MATCH(持股比率!A1517,董監!A:A,0)</f>
        <v>1517</v>
      </c>
      <c r="I1517" s="3">
        <v>210001.25</v>
      </c>
      <c r="J1517" s="3">
        <v>16</v>
      </c>
      <c r="K1517" s="28">
        <f t="shared" si="93"/>
        <v>16792</v>
      </c>
      <c r="L1517" s="27">
        <f t="shared" si="94"/>
        <v>0.1</v>
      </c>
      <c r="M1517" s="3">
        <v>54.1</v>
      </c>
      <c r="N1517" s="29">
        <f t="shared" si="95"/>
        <v>8.6560000000000005E-3</v>
      </c>
      <c r="O1517" s="3">
        <v>-0.7</v>
      </c>
      <c r="P1517" s="3" t="str">
        <f ca="1">IF(COUNTIF(股期對照!A:A,持股比率!B1517)=2,B1517&amp;"-m",IF(COUNTIF(股期對照!A:A,持股比率!B1517)=1,B1517&amp;"-F",B1517))</f>
        <v>亞泰金屬</v>
      </c>
      <c r="Q1517" s="3" t="s">
        <v>6863</v>
      </c>
      <c r="T1517" s="1" t="s">
        <v>1511</v>
      </c>
      <c r="U1517" s="1" t="s">
        <v>3273</v>
      </c>
      <c r="V1517" s="1">
        <v>2.5299999999999998</v>
      </c>
      <c r="W1517" s="1">
        <v>0</v>
      </c>
      <c r="X1517" s="1">
        <v>0</v>
      </c>
      <c r="Y1517" s="1">
        <v>17.510000000000002</v>
      </c>
      <c r="Z1517" s="1">
        <v>79.959999999999994</v>
      </c>
      <c r="AA1517" s="1">
        <v>1517</v>
      </c>
      <c r="AB1517" s="1">
        <v>210001.25</v>
      </c>
      <c r="AC1517" s="1">
        <v>16</v>
      </c>
      <c r="AD1517" s="1">
        <v>16792</v>
      </c>
      <c r="AE1517" s="1">
        <v>0.1</v>
      </c>
      <c r="AF1517" s="1">
        <v>54.1</v>
      </c>
      <c r="AG1517" s="1">
        <v>8.6560000000000005E-3</v>
      </c>
      <c r="AH1517" s="1">
        <v>-0.7</v>
      </c>
      <c r="AI1517" s="1" t="s">
        <v>3273</v>
      </c>
      <c r="AJ1517" s="1" t="s">
        <v>3531</v>
      </c>
    </row>
    <row r="1518" spans="1:36" x14ac:dyDescent="0.25">
      <c r="A1518" s="2" t="s">
        <v>1512</v>
      </c>
      <c r="B1518" s="3" t="s">
        <v>6295</v>
      </c>
      <c r="C1518" s="3">
        <v>0.17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75.599999999999994</v>
      </c>
      <c r="H1518" s="1">
        <f>MATCH(持股比率!A1518,董監!A:A,0)</f>
        <v>1518</v>
      </c>
      <c r="I1518" s="3">
        <v>230000</v>
      </c>
      <c r="J1518" s="3">
        <v>-8</v>
      </c>
      <c r="K1518" s="28">
        <f t="shared" si="93"/>
        <v>17388</v>
      </c>
      <c r="L1518" s="27">
        <f t="shared" si="94"/>
        <v>0</v>
      </c>
      <c r="M1518" s="3">
        <v>68.78</v>
      </c>
      <c r="N1518" s="29">
        <f t="shared" si="95"/>
        <v>-5.5024000000000002E-3</v>
      </c>
      <c r="O1518" s="3">
        <v>-17.16</v>
      </c>
      <c r="P1518" s="3" t="str">
        <f ca="1">IF(COUNTIF(股期對照!A:A,持股比率!B1518)=2,B1518&amp;"-m",IF(COUNTIF(股期對照!A:A,持股比率!B1518)=1,B1518&amp;"-F",B1518))</f>
        <v>上洋</v>
      </c>
      <c r="Q1518" s="3" t="s">
        <v>6854</v>
      </c>
      <c r="T1518" s="1" t="s">
        <v>1512</v>
      </c>
      <c r="U1518" s="1" t="s">
        <v>3274</v>
      </c>
      <c r="V1518" s="1">
        <v>0.17</v>
      </c>
      <c r="W1518" s="1">
        <v>0</v>
      </c>
      <c r="X1518" s="1">
        <v>0</v>
      </c>
      <c r="Y1518" s="1">
        <v>24.23</v>
      </c>
      <c r="Z1518" s="1">
        <v>75.599999999999994</v>
      </c>
      <c r="AA1518" s="1">
        <v>1518</v>
      </c>
      <c r="AB1518" s="1">
        <v>230000</v>
      </c>
      <c r="AC1518" s="1">
        <v>-8</v>
      </c>
      <c r="AD1518" s="1">
        <v>17388</v>
      </c>
      <c r="AE1518" s="1">
        <v>0</v>
      </c>
      <c r="AF1518" s="1">
        <v>68.78</v>
      </c>
      <c r="AG1518" s="1">
        <v>-5.5024000000000002E-3</v>
      </c>
      <c r="AH1518" s="1">
        <v>-17.16</v>
      </c>
      <c r="AI1518" s="1" t="s">
        <v>3274</v>
      </c>
      <c r="AJ1518" s="1" t="s">
        <v>3525</v>
      </c>
    </row>
    <row r="1519" spans="1:36" x14ac:dyDescent="0.25">
      <c r="A1519" s="2" t="s">
        <v>1513</v>
      </c>
      <c r="B1519" s="3" t="s">
        <v>6296</v>
      </c>
      <c r="C1519" s="3">
        <v>8.39</v>
      </c>
      <c r="D1519" s="3">
        <v>3.33</v>
      </c>
      <c r="E1519" s="3">
        <v>0.03</v>
      </c>
      <c r="F1519" s="1">
        <f>IF(INDEX(董監!D:D,H1519)=0,INDEX(董監!C:C,H1519),INDEX(董監!D:D,H1519))</f>
        <v>46.07</v>
      </c>
      <c r="G1519" s="1">
        <f t="shared" si="92"/>
        <v>42.18</v>
      </c>
      <c r="H1519" s="1">
        <f>MATCH(持股比率!A1519,董監!A:A,0)</f>
        <v>1519</v>
      </c>
      <c r="I1519" s="3">
        <v>489126.18</v>
      </c>
      <c r="J1519" s="3">
        <v>300</v>
      </c>
      <c r="K1519" s="28">
        <f t="shared" si="93"/>
        <v>20631</v>
      </c>
      <c r="L1519" s="27">
        <f t="shared" si="94"/>
        <v>1.5</v>
      </c>
      <c r="M1519" s="3">
        <v>579.46</v>
      </c>
      <c r="N1519" s="29">
        <f t="shared" si="95"/>
        <v>1.73838</v>
      </c>
      <c r="O1519" s="3">
        <v>-5</v>
      </c>
      <c r="P1519" s="3" t="str">
        <f ca="1">IF(COUNTIF(股期對照!A:A,持股比率!B1519)=2,B1519&amp;"-m",IF(COUNTIF(股期對照!A:A,持股比率!B1519)=1,B1519&amp;"-F",B1519))</f>
        <v>昇佳電子</v>
      </c>
      <c r="Q1519" s="3" t="s">
        <v>6864</v>
      </c>
      <c r="T1519" s="1" t="s">
        <v>1513</v>
      </c>
      <c r="U1519" s="1" t="s">
        <v>3275</v>
      </c>
      <c r="V1519" s="1">
        <v>8.39</v>
      </c>
      <c r="W1519" s="1">
        <v>3.33</v>
      </c>
      <c r="X1519" s="1">
        <v>0.03</v>
      </c>
      <c r="Y1519" s="1">
        <v>46.07</v>
      </c>
      <c r="Z1519" s="1">
        <v>42.18</v>
      </c>
      <c r="AA1519" s="1">
        <v>1519</v>
      </c>
      <c r="AB1519" s="1">
        <v>489126.18</v>
      </c>
      <c r="AC1519" s="1">
        <v>300</v>
      </c>
      <c r="AD1519" s="1">
        <v>20631</v>
      </c>
      <c r="AE1519" s="1">
        <v>1.5</v>
      </c>
      <c r="AF1519" s="1">
        <v>579.46</v>
      </c>
      <c r="AG1519" s="1">
        <v>1.73838</v>
      </c>
      <c r="AH1519" s="1">
        <v>-5</v>
      </c>
      <c r="AI1519" s="1" t="s">
        <v>3275</v>
      </c>
      <c r="AJ1519" s="1" t="s">
        <v>3560</v>
      </c>
    </row>
    <row r="1520" spans="1:36" x14ac:dyDescent="0.25">
      <c r="A1520" s="2" t="s">
        <v>1514</v>
      </c>
      <c r="B1520" s="3" t="s">
        <v>6297</v>
      </c>
      <c r="C1520" s="3">
        <v>8.25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61.85</v>
      </c>
      <c r="H1520" s="1">
        <f>MATCH(持股比率!A1520,董監!A:A,0)</f>
        <v>1520</v>
      </c>
      <c r="I1520" s="3">
        <v>1016300</v>
      </c>
      <c r="J1520" s="3">
        <v>155</v>
      </c>
      <c r="K1520" s="28">
        <f t="shared" si="93"/>
        <v>62858</v>
      </c>
      <c r="L1520" s="27">
        <f t="shared" si="94"/>
        <v>0.2</v>
      </c>
      <c r="M1520" s="3">
        <v>26.76</v>
      </c>
      <c r="N1520" s="29">
        <f t="shared" si="95"/>
        <v>4.1478000000000001E-2</v>
      </c>
      <c r="O1520" s="3">
        <v>1.98</v>
      </c>
      <c r="P1520" s="3" t="str">
        <f ca="1">IF(COUNTIF(股期對照!A:A,持股比率!B1520)=2,B1520&amp;"-m",IF(COUNTIF(股期對照!A:A,持股比率!B1520)=1,B1520&amp;"-F",B1520))</f>
        <v>博晟生醫</v>
      </c>
      <c r="Q1520" s="3" t="s">
        <v>6812</v>
      </c>
      <c r="T1520" s="1" t="s">
        <v>1514</v>
      </c>
      <c r="U1520" s="1" t="s">
        <v>3276</v>
      </c>
      <c r="V1520" s="1">
        <v>8.25</v>
      </c>
      <c r="W1520" s="1">
        <v>0</v>
      </c>
      <c r="X1520" s="1">
        <v>0</v>
      </c>
      <c r="Y1520" s="1">
        <v>29.9</v>
      </c>
      <c r="Z1520" s="1">
        <v>61.85</v>
      </c>
      <c r="AA1520" s="1">
        <v>1520</v>
      </c>
      <c r="AB1520" s="1">
        <v>1016300</v>
      </c>
      <c r="AC1520" s="1">
        <v>155</v>
      </c>
      <c r="AD1520" s="1">
        <v>62858</v>
      </c>
      <c r="AE1520" s="1">
        <v>0.2</v>
      </c>
      <c r="AF1520" s="1">
        <v>26.76</v>
      </c>
      <c r="AG1520" s="1">
        <v>4.1478000000000001E-2</v>
      </c>
      <c r="AH1520" s="1">
        <v>1.98</v>
      </c>
      <c r="AI1520" s="1" t="s">
        <v>3276</v>
      </c>
      <c r="AJ1520" s="1" t="s">
        <v>3527</v>
      </c>
    </row>
    <row r="1521" spans="1:36" x14ac:dyDescent="0.25">
      <c r="A1521" s="2" t="s">
        <v>1515</v>
      </c>
      <c r="B1521" s="3" t="s">
        <v>6298</v>
      </c>
      <c r="C1521" s="3">
        <v>3.82</v>
      </c>
      <c r="D1521" s="3">
        <v>0.01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70.680000000000007</v>
      </c>
      <c r="H1521" s="1">
        <f>MATCH(持股比率!A1521,董監!A:A,0)</f>
        <v>1521</v>
      </c>
      <c r="I1521" s="3">
        <v>1220000</v>
      </c>
      <c r="J1521" s="3">
        <v>454</v>
      </c>
      <c r="K1521" s="28">
        <f t="shared" si="93"/>
        <v>86230</v>
      </c>
      <c r="L1521" s="27">
        <f t="shared" si="94"/>
        <v>0.5</v>
      </c>
      <c r="M1521" s="3">
        <v>110.64</v>
      </c>
      <c r="N1521" s="29">
        <f t="shared" si="95"/>
        <v>0.50230560000000002</v>
      </c>
      <c r="O1521" s="3">
        <v>3.72</v>
      </c>
      <c r="P1521" s="3" t="str">
        <f ca="1">IF(COUNTIF(股期對照!A:A,持股比率!B1521)=2,B1521&amp;"-m",IF(COUNTIF(股期對照!A:A,持股比率!B1521)=1,B1521&amp;"-F",B1521))</f>
        <v>安普新</v>
      </c>
      <c r="Q1521" s="3" t="s">
        <v>6799</v>
      </c>
      <c r="T1521" s="1" t="s">
        <v>1515</v>
      </c>
      <c r="U1521" s="1" t="s">
        <v>3277</v>
      </c>
      <c r="V1521" s="1">
        <v>3.82</v>
      </c>
      <c r="W1521" s="1">
        <v>0.01</v>
      </c>
      <c r="X1521" s="1">
        <v>0</v>
      </c>
      <c r="Y1521" s="1">
        <v>25.49</v>
      </c>
      <c r="Z1521" s="1">
        <v>70.680000000000007</v>
      </c>
      <c r="AA1521" s="1">
        <v>1521</v>
      </c>
      <c r="AB1521" s="1">
        <v>1220000</v>
      </c>
      <c r="AC1521" s="1">
        <v>454</v>
      </c>
      <c r="AD1521" s="1">
        <v>86230</v>
      </c>
      <c r="AE1521" s="1">
        <v>0.5</v>
      </c>
      <c r="AF1521" s="1">
        <v>110.64</v>
      </c>
      <c r="AG1521" s="1">
        <v>0.50230560000000002</v>
      </c>
      <c r="AH1521" s="1">
        <v>3.72</v>
      </c>
      <c r="AI1521" s="1" t="s">
        <v>3277</v>
      </c>
      <c r="AJ1521" s="1" t="s">
        <v>3533</v>
      </c>
    </row>
    <row r="1522" spans="1:36" x14ac:dyDescent="0.25">
      <c r="A1522" s="2" t="s">
        <v>1516</v>
      </c>
      <c r="B1522" s="3" t="s">
        <v>6299</v>
      </c>
      <c r="C1522" s="3">
        <v>4.97</v>
      </c>
      <c r="D1522" s="3">
        <v>0.1</v>
      </c>
      <c r="E1522" s="3">
        <v>0.03</v>
      </c>
      <c r="F1522" s="1">
        <f>IF(INDEX(董監!D:D,H1522)=0,INDEX(董監!C:C,H1522),INDEX(董監!D:D,H1522))</f>
        <v>28.87</v>
      </c>
      <c r="G1522" s="1">
        <f t="shared" si="92"/>
        <v>66.03</v>
      </c>
      <c r="H1522" s="1">
        <f>MATCH(持股比率!A1522,董監!A:A,0)</f>
        <v>1522</v>
      </c>
      <c r="I1522" s="3">
        <v>241890</v>
      </c>
      <c r="J1522" s="3">
        <v>76</v>
      </c>
      <c r="K1522" s="28">
        <f t="shared" si="93"/>
        <v>15972</v>
      </c>
      <c r="L1522" s="27">
        <f t="shared" si="94"/>
        <v>0.5</v>
      </c>
      <c r="M1522" s="3">
        <v>202.69</v>
      </c>
      <c r="N1522" s="29">
        <f t="shared" si="95"/>
        <v>0.1540444</v>
      </c>
      <c r="O1522" s="3">
        <v>-1.67</v>
      </c>
      <c r="P1522" s="3" t="str">
        <f ca="1">IF(COUNTIF(股期對照!A:A,持股比率!B1522)=2,B1522&amp;"-m",IF(COUNTIF(股期對照!A:A,持股比率!B1522)=1,B1522&amp;"-F",B1522))</f>
        <v>亨泰光</v>
      </c>
      <c r="Q1522" s="3" t="s">
        <v>4577</v>
      </c>
      <c r="T1522" s="1" t="s">
        <v>1516</v>
      </c>
      <c r="U1522" s="1" t="s">
        <v>3278</v>
      </c>
      <c r="V1522" s="1">
        <v>4.97</v>
      </c>
      <c r="W1522" s="1">
        <v>0.1</v>
      </c>
      <c r="X1522" s="1">
        <v>0.03</v>
      </c>
      <c r="Y1522" s="1">
        <v>28.87</v>
      </c>
      <c r="Z1522" s="1">
        <v>66.03</v>
      </c>
      <c r="AA1522" s="1">
        <v>1522</v>
      </c>
      <c r="AB1522" s="1">
        <v>241890</v>
      </c>
      <c r="AC1522" s="1">
        <v>76</v>
      </c>
      <c r="AD1522" s="1">
        <v>15972</v>
      </c>
      <c r="AE1522" s="1">
        <v>0.5</v>
      </c>
      <c r="AF1522" s="1">
        <v>202.69</v>
      </c>
      <c r="AG1522" s="1">
        <v>0.1540444</v>
      </c>
      <c r="AH1522" s="1">
        <v>-1.67</v>
      </c>
      <c r="AI1522" s="1" t="s">
        <v>3278</v>
      </c>
      <c r="AJ1522" s="1" t="s">
        <v>3527</v>
      </c>
    </row>
    <row r="1523" spans="1:36" x14ac:dyDescent="0.25">
      <c r="A1523" s="2" t="s">
        <v>1517</v>
      </c>
      <c r="B1523" s="3" t="s">
        <v>6300</v>
      </c>
      <c r="C1523" s="3">
        <v>0.04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47.84</v>
      </c>
      <c r="H1523" s="1">
        <f>MATCH(持股比率!A1523,董監!A:A,0)</f>
        <v>1523</v>
      </c>
      <c r="I1523" s="3">
        <v>130300</v>
      </c>
      <c r="J1523" s="3">
        <v>2</v>
      </c>
      <c r="K1523" s="28">
        <f t="shared" si="93"/>
        <v>6234</v>
      </c>
      <c r="L1523" s="27">
        <f t="shared" si="94"/>
        <v>0</v>
      </c>
      <c r="M1523" s="3">
        <v>67.3</v>
      </c>
      <c r="N1523" s="29">
        <f t="shared" si="95"/>
        <v>1.346E-3</v>
      </c>
      <c r="O1523" s="3">
        <v>-11.44</v>
      </c>
      <c r="P1523" s="3" t="str">
        <f ca="1">IF(COUNTIF(股期對照!A:A,持股比率!B1523)=2,B1523&amp;"-m",IF(COUNTIF(股期對照!A:A,持股比率!B1523)=1,B1523&amp;"-F",B1523))</f>
        <v>智聯服務</v>
      </c>
      <c r="Q1523" s="3" t="s">
        <v>4769</v>
      </c>
      <c r="T1523" s="1" t="s">
        <v>1517</v>
      </c>
      <c r="U1523" s="1" t="s">
        <v>3279</v>
      </c>
      <c r="V1523" s="1">
        <v>0.04</v>
      </c>
      <c r="W1523" s="1">
        <v>0</v>
      </c>
      <c r="X1523" s="1">
        <v>0</v>
      </c>
      <c r="Y1523" s="1">
        <v>52.12</v>
      </c>
      <c r="Z1523" s="1">
        <v>47.84</v>
      </c>
      <c r="AA1523" s="1">
        <v>1523</v>
      </c>
      <c r="AB1523" s="1">
        <v>130300</v>
      </c>
      <c r="AC1523" s="1">
        <v>2</v>
      </c>
      <c r="AD1523" s="1">
        <v>6234</v>
      </c>
      <c r="AE1523" s="1">
        <v>0</v>
      </c>
      <c r="AF1523" s="1">
        <v>67.3</v>
      </c>
      <c r="AG1523" s="1">
        <v>1.346E-3</v>
      </c>
      <c r="AH1523" s="1">
        <v>-11.44</v>
      </c>
      <c r="AI1523" s="1" t="s">
        <v>3279</v>
      </c>
      <c r="AJ1523" s="1" t="s">
        <v>3569</v>
      </c>
    </row>
    <row r="1524" spans="1:36" x14ac:dyDescent="0.25">
      <c r="A1524" s="2" t="s">
        <v>1518</v>
      </c>
      <c r="B1524" s="3" t="s">
        <v>6301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267000</v>
      </c>
      <c r="J1524" s="3">
        <v>6</v>
      </c>
      <c r="K1524" s="28">
        <f t="shared" si="93"/>
        <v>21192</v>
      </c>
      <c r="L1524" s="27">
        <f t="shared" si="94"/>
        <v>0</v>
      </c>
      <c r="M1524" s="3">
        <v>59.88</v>
      </c>
      <c r="N1524" s="29">
        <f t="shared" si="95"/>
        <v>3.5928000000000002E-3</v>
      </c>
      <c r="O1524" s="3">
        <v>-8.84</v>
      </c>
      <c r="P1524" s="3" t="str">
        <f ca="1">IF(COUNTIF(股期對照!A:A,持股比率!B1524)=2,B1524&amp;"-m",IF(COUNTIF(股期對照!A:A,持股比率!B1524)=1,B1524&amp;"-F",B1524))</f>
        <v>叡揚</v>
      </c>
      <c r="Q1524" s="3" t="s">
        <v>6765</v>
      </c>
      <c r="T1524" s="1" t="s">
        <v>1518</v>
      </c>
      <c r="U1524" s="1" t="s">
        <v>3280</v>
      </c>
      <c r="V1524" s="1">
        <v>0.04</v>
      </c>
      <c r="W1524" s="1">
        <v>0</v>
      </c>
      <c r="X1524" s="1">
        <v>0</v>
      </c>
      <c r="Y1524" s="1">
        <v>20.59</v>
      </c>
      <c r="Z1524" s="1">
        <v>79.37</v>
      </c>
      <c r="AA1524" s="1">
        <v>1524</v>
      </c>
      <c r="AB1524" s="1">
        <v>267000</v>
      </c>
      <c r="AC1524" s="1">
        <v>6</v>
      </c>
      <c r="AD1524" s="1">
        <v>21192</v>
      </c>
      <c r="AE1524" s="1">
        <v>0</v>
      </c>
      <c r="AF1524" s="1">
        <v>59.88</v>
      </c>
      <c r="AG1524" s="1">
        <v>3.5928000000000002E-3</v>
      </c>
      <c r="AH1524" s="1">
        <v>-8.84</v>
      </c>
      <c r="AI1524" s="1" t="s">
        <v>3280</v>
      </c>
      <c r="AJ1524" s="1" t="s">
        <v>3569</v>
      </c>
    </row>
    <row r="1525" spans="1:36" x14ac:dyDescent="0.25">
      <c r="A1525" s="2" t="s">
        <v>1519</v>
      </c>
      <c r="B1525" s="3" t="s">
        <v>6302</v>
      </c>
      <c r="C1525" s="3">
        <v>24.41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14</v>
      </c>
      <c r="H1525" s="1">
        <f>MATCH(持股比率!A1525,董監!A:A,0)</f>
        <v>1525</v>
      </c>
      <c r="I1525" s="3">
        <v>660000</v>
      </c>
      <c r="J1525" s="3">
        <v>-128</v>
      </c>
      <c r="K1525" s="28">
        <f t="shared" si="93"/>
        <v>9240</v>
      </c>
      <c r="L1525" s="27">
        <f t="shared" si="94"/>
        <v>-1.4</v>
      </c>
      <c r="M1525" s="3">
        <v>44.63</v>
      </c>
      <c r="N1525" s="29">
        <f t="shared" si="95"/>
        <v>-5.7126400000000001E-2</v>
      </c>
      <c r="O1525" s="3">
        <v>-7.14</v>
      </c>
      <c r="P1525" s="3" t="str">
        <f ca="1">IF(COUNTIF(股期對照!A:A,持股比率!B1525)=2,B1525&amp;"-m",IF(COUNTIF(股期對照!A:A,持股比率!B1525)=1,B1525&amp;"-F",B1525))</f>
        <v>匯僑設計</v>
      </c>
      <c r="Q1525" s="3" t="s">
        <v>6741</v>
      </c>
      <c r="T1525" s="1" t="s">
        <v>1519</v>
      </c>
      <c r="U1525" s="1" t="s">
        <v>3281</v>
      </c>
      <c r="V1525" s="1">
        <v>24.41</v>
      </c>
      <c r="W1525" s="1">
        <v>0</v>
      </c>
      <c r="X1525" s="1">
        <v>0</v>
      </c>
      <c r="Y1525" s="1">
        <v>61.59</v>
      </c>
      <c r="Z1525" s="1">
        <v>14</v>
      </c>
      <c r="AA1525" s="1">
        <v>1525</v>
      </c>
      <c r="AB1525" s="1">
        <v>660000</v>
      </c>
      <c r="AC1525" s="1">
        <v>-128</v>
      </c>
      <c r="AD1525" s="1">
        <v>9240</v>
      </c>
      <c r="AE1525" s="1">
        <v>-1.4</v>
      </c>
      <c r="AF1525" s="1">
        <v>44.63</v>
      </c>
      <c r="AG1525" s="1">
        <v>-5.7126400000000001E-2</v>
      </c>
      <c r="AH1525" s="1">
        <v>-7.14</v>
      </c>
      <c r="AI1525" s="1" t="s">
        <v>3281</v>
      </c>
      <c r="AJ1525" s="1" t="s">
        <v>3516</v>
      </c>
    </row>
    <row r="1526" spans="1:36" x14ac:dyDescent="0.25">
      <c r="A1526" s="2" t="s">
        <v>1520</v>
      </c>
      <c r="B1526" s="3" t="s">
        <v>6303</v>
      </c>
      <c r="C1526" s="3">
        <v>1.3</v>
      </c>
      <c r="D1526" s="3">
        <v>0.5</v>
      </c>
      <c r="E1526" s="3">
        <v>0.06</v>
      </c>
      <c r="F1526" s="1">
        <f>IF(INDEX(董監!D:D,H1526)=0,INDEX(董監!C:C,H1526),INDEX(董監!D:D,H1526))</f>
        <v>57.55</v>
      </c>
      <c r="G1526" s="1">
        <f t="shared" si="92"/>
        <v>40.590000000000003</v>
      </c>
      <c r="H1526" s="1">
        <f>MATCH(持股比率!A1526,董監!A:A,0)</f>
        <v>1526</v>
      </c>
      <c r="I1526" s="3">
        <v>675000</v>
      </c>
      <c r="J1526" s="3">
        <v>-194</v>
      </c>
      <c r="K1526" s="28">
        <f t="shared" si="93"/>
        <v>27398</v>
      </c>
      <c r="L1526" s="27">
        <f t="shared" si="94"/>
        <v>-0.7</v>
      </c>
      <c r="M1526" s="3">
        <v>234.08</v>
      </c>
      <c r="N1526" s="29">
        <f t="shared" si="95"/>
        <v>-0.45411520000000005</v>
      </c>
      <c r="O1526" s="3">
        <v>-3.48</v>
      </c>
      <c r="P1526" s="3" t="str">
        <f ca="1">IF(COUNTIF(股期對照!A:A,持股比率!B1526)=2,B1526&amp;"-m",IF(COUNTIF(股期對照!A:A,持股比率!B1526)=1,B1526&amp;"-F",B1526))</f>
        <v>威鋒電子</v>
      </c>
      <c r="Q1526" s="3" t="s">
        <v>6761</v>
      </c>
      <c r="T1526" s="1" t="s">
        <v>1520</v>
      </c>
      <c r="U1526" s="1" t="s">
        <v>3282</v>
      </c>
      <c r="V1526" s="1">
        <v>1.3</v>
      </c>
      <c r="W1526" s="1">
        <v>0.5</v>
      </c>
      <c r="X1526" s="1">
        <v>0.06</v>
      </c>
      <c r="Y1526" s="1">
        <v>57.55</v>
      </c>
      <c r="Z1526" s="1">
        <v>40.590000000000003</v>
      </c>
      <c r="AA1526" s="1">
        <v>1526</v>
      </c>
      <c r="AB1526" s="1">
        <v>675000</v>
      </c>
      <c r="AC1526" s="1">
        <v>-194</v>
      </c>
      <c r="AD1526" s="1">
        <v>27398</v>
      </c>
      <c r="AE1526" s="1">
        <v>-0.7</v>
      </c>
      <c r="AF1526" s="1">
        <v>234.08</v>
      </c>
      <c r="AG1526" s="1">
        <v>-0.45411520000000005</v>
      </c>
      <c r="AH1526" s="1">
        <v>-3.48</v>
      </c>
      <c r="AI1526" s="1" t="s">
        <v>3282</v>
      </c>
      <c r="AJ1526" s="1" t="s">
        <v>3560</v>
      </c>
    </row>
    <row r="1527" spans="1:36" x14ac:dyDescent="0.25">
      <c r="A1527" s="2" t="s">
        <v>1521</v>
      </c>
      <c r="B1527" s="3" t="s">
        <v>6304</v>
      </c>
      <c r="C1527" s="3">
        <v>1.75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24.620000000000005</v>
      </c>
      <c r="H1527" s="1">
        <f>MATCH(持股比率!A1527,董監!A:A,0)</f>
        <v>1527</v>
      </c>
      <c r="I1527" s="3">
        <v>207445.84</v>
      </c>
      <c r="J1527" s="3">
        <v>15</v>
      </c>
      <c r="K1527" s="28">
        <f t="shared" si="93"/>
        <v>5107</v>
      </c>
      <c r="L1527" s="27">
        <f t="shared" si="94"/>
        <v>0.3</v>
      </c>
      <c r="M1527" s="3">
        <v>290.95999999999998</v>
      </c>
      <c r="N1527" s="29">
        <f t="shared" si="95"/>
        <v>4.3643999999999995E-2</v>
      </c>
      <c r="O1527" s="3">
        <v>3.03</v>
      </c>
      <c r="P1527" s="3" t="str">
        <f ca="1">IF(COUNTIF(股期對照!A:A,持股比率!B1527)=2,B1527&amp;"-m",IF(COUNTIF(股期對照!A:A,持股比率!B1527)=1,B1527&amp;"-F",B1527))</f>
        <v>達亞</v>
      </c>
      <c r="Q1527" s="3" t="s">
        <v>6865</v>
      </c>
      <c r="T1527" s="1" t="s">
        <v>1521</v>
      </c>
      <c r="U1527" s="1" t="s">
        <v>3283</v>
      </c>
      <c r="V1527" s="1">
        <v>1.75</v>
      </c>
      <c r="W1527" s="1">
        <v>0</v>
      </c>
      <c r="X1527" s="1">
        <v>0</v>
      </c>
      <c r="Y1527" s="1">
        <v>73.63</v>
      </c>
      <c r="Z1527" s="1">
        <v>24.620000000000005</v>
      </c>
      <c r="AA1527" s="1">
        <v>1527</v>
      </c>
      <c r="AB1527" s="1">
        <v>207445.84</v>
      </c>
      <c r="AC1527" s="1">
        <v>15</v>
      </c>
      <c r="AD1527" s="1">
        <v>5107</v>
      </c>
      <c r="AE1527" s="1">
        <v>0.3</v>
      </c>
      <c r="AF1527" s="1">
        <v>290.95999999999998</v>
      </c>
      <c r="AG1527" s="1">
        <v>4.3643999999999995E-2</v>
      </c>
      <c r="AH1527" s="1">
        <v>3.03</v>
      </c>
      <c r="AI1527" s="1" t="s">
        <v>3283</v>
      </c>
      <c r="AJ1527" s="1" t="s">
        <v>3527</v>
      </c>
    </row>
    <row r="1528" spans="1:36" x14ac:dyDescent="0.25">
      <c r="A1528" s="2" t="s">
        <v>1522</v>
      </c>
      <c r="B1528" s="3" t="s">
        <v>6305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53.68</v>
      </c>
      <c r="H1528" s="1">
        <f>MATCH(持股比率!A1528,董監!A:A,0)</f>
        <v>1528</v>
      </c>
      <c r="I1528" s="3">
        <v>291090</v>
      </c>
      <c r="J1528" s="3">
        <v>-5</v>
      </c>
      <c r="K1528" s="28">
        <f t="shared" si="93"/>
        <v>15626</v>
      </c>
      <c r="L1528" s="27">
        <f t="shared" si="94"/>
        <v>0</v>
      </c>
      <c r="M1528" s="3">
        <v>29.81</v>
      </c>
      <c r="N1528" s="29">
        <f t="shared" si="95"/>
        <v>-1.4904999999999999E-3</v>
      </c>
      <c r="O1528" s="3">
        <v>-3.28</v>
      </c>
      <c r="P1528" s="3" t="str">
        <f ca="1">IF(COUNTIF(股期對照!A:A,持股比率!B1528)=2,B1528&amp;"-m",IF(COUNTIF(股期對照!A:A,持股比率!B1528)=1,B1528&amp;"-F",B1528))</f>
        <v>台微醫</v>
      </c>
      <c r="Q1528" s="3" t="s">
        <v>6866</v>
      </c>
      <c r="T1528" s="1" t="s">
        <v>1522</v>
      </c>
      <c r="U1528" s="1" t="s">
        <v>3284</v>
      </c>
      <c r="V1528" s="1">
        <v>0.06</v>
      </c>
      <c r="W1528" s="1">
        <v>0</v>
      </c>
      <c r="X1528" s="1">
        <v>0</v>
      </c>
      <c r="Y1528" s="1">
        <v>46.26</v>
      </c>
      <c r="Z1528" s="1">
        <v>53.68</v>
      </c>
      <c r="AA1528" s="1">
        <v>1528</v>
      </c>
      <c r="AB1528" s="1">
        <v>291090</v>
      </c>
      <c r="AC1528" s="1">
        <v>-5</v>
      </c>
      <c r="AD1528" s="1">
        <v>15626</v>
      </c>
      <c r="AE1528" s="1">
        <v>0</v>
      </c>
      <c r="AF1528" s="1">
        <v>29.81</v>
      </c>
      <c r="AG1528" s="1">
        <v>-1.4904999999999999E-3</v>
      </c>
      <c r="AH1528" s="1">
        <v>-3.28</v>
      </c>
      <c r="AI1528" s="1" t="s">
        <v>3284</v>
      </c>
      <c r="AJ1528" s="1" t="s">
        <v>3527</v>
      </c>
    </row>
    <row r="1529" spans="1:36" x14ac:dyDescent="0.25">
      <c r="A1529" s="2" t="s">
        <v>1523</v>
      </c>
      <c r="B1529" s="3" t="s">
        <v>4733</v>
      </c>
      <c r="C1529" s="3">
        <v>76.11</v>
      </c>
      <c r="D1529" s="3">
        <v>0</v>
      </c>
      <c r="E1529" s="3">
        <v>0</v>
      </c>
      <c r="F1529" s="1">
        <f>IF(INDEX(董監!D:D,H1529)=0,INDEX(董監!C:C,H1529),INDEX(董監!D:D,H1529))</f>
        <v>1.99</v>
      </c>
      <c r="G1529" s="1">
        <f t="shared" si="92"/>
        <v>21.900000000000006</v>
      </c>
      <c r="H1529" s="1">
        <f>MATCH(持股比率!A1529,董監!A:A,0)</f>
        <v>1529</v>
      </c>
      <c r="I1529" s="3">
        <v>1960456.17</v>
      </c>
      <c r="J1529" s="3">
        <v>215</v>
      </c>
      <c r="K1529" s="28">
        <f t="shared" si="93"/>
        <v>42934</v>
      </c>
      <c r="L1529" s="27">
        <f t="shared" si="94"/>
        <v>0.5</v>
      </c>
      <c r="M1529" s="3">
        <v>68.92</v>
      </c>
      <c r="N1529" s="29">
        <f t="shared" si="95"/>
        <v>0.148178</v>
      </c>
      <c r="O1529" s="3">
        <v>7.03</v>
      </c>
      <c r="P1529" s="3" t="str">
        <f ca="1">IF(COUNTIF(股期對照!A:A,持股比率!B1529)=2,B1529&amp;"-m",IF(COUNTIF(股期對照!A:A,持股比率!B1529)=1,B1529&amp;"-F",B1529))</f>
        <v>志強-KY</v>
      </c>
      <c r="Q1529" s="3" t="s">
        <v>6837</v>
      </c>
      <c r="T1529" s="1" t="s">
        <v>1523</v>
      </c>
      <c r="U1529" s="1" t="s">
        <v>3285</v>
      </c>
      <c r="V1529" s="1">
        <v>76.11</v>
      </c>
      <c r="W1529" s="1">
        <v>0</v>
      </c>
      <c r="X1529" s="1">
        <v>0</v>
      </c>
      <c r="Y1529" s="1">
        <v>1.99</v>
      </c>
      <c r="Z1529" s="1">
        <v>21.900000000000006</v>
      </c>
      <c r="AA1529" s="1">
        <v>1529</v>
      </c>
      <c r="AB1529" s="1">
        <v>1960456.17</v>
      </c>
      <c r="AC1529" s="1">
        <v>215</v>
      </c>
      <c r="AD1529" s="1">
        <v>42934</v>
      </c>
      <c r="AE1529" s="1">
        <v>0.5</v>
      </c>
      <c r="AF1529" s="1">
        <v>68.92</v>
      </c>
      <c r="AG1529" s="1">
        <v>0.148178</v>
      </c>
      <c r="AH1529" s="1">
        <v>7.03</v>
      </c>
      <c r="AI1529" s="1" t="s">
        <v>3285</v>
      </c>
      <c r="AJ1529" s="1" t="s">
        <v>3516</v>
      </c>
    </row>
    <row r="1530" spans="1:36" x14ac:dyDescent="0.25">
      <c r="A1530" s="2" t="s">
        <v>1524</v>
      </c>
      <c r="B1530" s="3" t="s">
        <v>6306</v>
      </c>
      <c r="C1530" s="3">
        <v>0.39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40.700000000000003</v>
      </c>
      <c r="H1530" s="1">
        <f>MATCH(持股比率!A1530,董監!A:A,0)</f>
        <v>1530</v>
      </c>
      <c r="I1530" s="3">
        <v>815814.3</v>
      </c>
      <c r="J1530" s="3">
        <v>92</v>
      </c>
      <c r="K1530" s="28">
        <f t="shared" si="93"/>
        <v>33204</v>
      </c>
      <c r="L1530" s="27">
        <f t="shared" si="94"/>
        <v>0.3</v>
      </c>
      <c r="M1530" s="3">
        <v>37.85</v>
      </c>
      <c r="N1530" s="29">
        <f t="shared" si="95"/>
        <v>3.4822000000000006E-2</v>
      </c>
      <c r="O1530" s="3">
        <v>-3.36</v>
      </c>
      <c r="P1530" s="3" t="str">
        <f ca="1">IF(COUNTIF(股期對照!A:A,持股比率!B1530)=2,B1530&amp;"-m",IF(COUNTIF(股期對照!A:A,持股比率!B1530)=1,B1530&amp;"-F",B1530))</f>
        <v>展碁國際</v>
      </c>
      <c r="Q1530" s="3" t="s">
        <v>4758</v>
      </c>
      <c r="T1530" s="1" t="s">
        <v>1524</v>
      </c>
      <c r="U1530" s="1" t="s">
        <v>3286</v>
      </c>
      <c r="V1530" s="1">
        <v>0.39</v>
      </c>
      <c r="W1530" s="1">
        <v>0</v>
      </c>
      <c r="X1530" s="1">
        <v>0</v>
      </c>
      <c r="Y1530" s="1">
        <v>58.91</v>
      </c>
      <c r="Z1530" s="1">
        <v>40.700000000000003</v>
      </c>
      <c r="AA1530" s="1">
        <v>1530</v>
      </c>
      <c r="AB1530" s="1">
        <v>815814.3</v>
      </c>
      <c r="AC1530" s="1">
        <v>92</v>
      </c>
      <c r="AD1530" s="1">
        <v>33204</v>
      </c>
      <c r="AE1530" s="1">
        <v>0.3</v>
      </c>
      <c r="AF1530" s="1">
        <v>37.85</v>
      </c>
      <c r="AG1530" s="1">
        <v>3.4822000000000006E-2</v>
      </c>
      <c r="AH1530" s="1">
        <v>-3.36</v>
      </c>
      <c r="AI1530" s="1" t="s">
        <v>3286</v>
      </c>
      <c r="AJ1530" s="1" t="s">
        <v>3555</v>
      </c>
    </row>
    <row r="1531" spans="1:36" x14ac:dyDescent="0.25">
      <c r="A1531" s="2" t="s">
        <v>1525</v>
      </c>
      <c r="B1531" s="3" t="s">
        <v>6307</v>
      </c>
      <c r="C1531" s="3">
        <v>73.67</v>
      </c>
      <c r="D1531" s="3">
        <v>2.86</v>
      </c>
      <c r="E1531" s="3">
        <v>0.31</v>
      </c>
      <c r="F1531" s="1">
        <f>IF(INDEX(董監!D:D,H1531)=0,INDEX(董監!C:C,H1531),INDEX(董監!D:D,H1531))</f>
        <v>60.18</v>
      </c>
      <c r="G1531" s="1">
        <f t="shared" si="92"/>
        <v>-37.02000000000001</v>
      </c>
      <c r="H1531" s="1">
        <f>MATCH(持股比率!A1531,董監!A:A,0)</f>
        <v>1531</v>
      </c>
      <c r="I1531" s="3">
        <v>854187.8</v>
      </c>
      <c r="J1531" s="3">
        <v>1712</v>
      </c>
      <c r="K1531" s="28">
        <f t="shared" si="93"/>
        <v>-31622</v>
      </c>
      <c r="L1531" s="27">
        <f t="shared" si="94"/>
        <v>-5.4</v>
      </c>
      <c r="M1531" s="3">
        <v>714.69</v>
      </c>
      <c r="N1531" s="29">
        <f t="shared" si="95"/>
        <v>12.235492799999999</v>
      </c>
      <c r="O1531" s="3">
        <v>50.09</v>
      </c>
      <c r="P1531" s="3" t="str">
        <f ca="1">IF(COUNTIF(股期對照!A:A,持股比率!B1531)=2,B1531&amp;"-m",IF(COUNTIF(股期對照!A:A,持股比率!B1531)=1,B1531&amp;"-F",B1531))</f>
        <v>AES-KY</v>
      </c>
      <c r="Q1531" s="3" t="s">
        <v>6800</v>
      </c>
      <c r="T1531" s="1" t="s">
        <v>1525</v>
      </c>
      <c r="U1531" s="1" t="s">
        <v>3287</v>
      </c>
      <c r="V1531" s="1">
        <v>73.67</v>
      </c>
      <c r="W1531" s="1">
        <v>2.86</v>
      </c>
      <c r="X1531" s="1">
        <v>0.31</v>
      </c>
      <c r="Y1531" s="1">
        <v>60.18</v>
      </c>
      <c r="Z1531" s="1">
        <v>-37.02000000000001</v>
      </c>
      <c r="AA1531" s="1">
        <v>1531</v>
      </c>
      <c r="AB1531" s="1">
        <v>854187.8</v>
      </c>
      <c r="AC1531" s="1">
        <v>1712</v>
      </c>
      <c r="AD1531" s="1">
        <v>-31622</v>
      </c>
      <c r="AE1531" s="1">
        <v>-5.4</v>
      </c>
      <c r="AF1531" s="1">
        <v>714.69</v>
      </c>
      <c r="AG1531" s="1">
        <v>12.235492799999999</v>
      </c>
      <c r="AH1531" s="1">
        <v>50.09</v>
      </c>
      <c r="AI1531" s="1" t="s">
        <v>3287</v>
      </c>
      <c r="AJ1531" s="1" t="s">
        <v>3524</v>
      </c>
    </row>
    <row r="1532" spans="1:36" x14ac:dyDescent="0.25">
      <c r="A1532" s="2" t="s">
        <v>1526</v>
      </c>
      <c r="B1532" s="3" t="s">
        <v>6308</v>
      </c>
      <c r="C1532" s="3">
        <v>2.0499999999999998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92"/>
        <v>41.290000000000006</v>
      </c>
      <c r="H1532" s="1">
        <f>MATCH(持股比率!A1532,董監!A:A,0)</f>
        <v>1532</v>
      </c>
      <c r="I1532" s="3">
        <v>690285.64</v>
      </c>
      <c r="J1532" s="3">
        <v>73</v>
      </c>
      <c r="K1532" s="28">
        <f t="shared" si="93"/>
        <v>28502</v>
      </c>
      <c r="L1532" s="27">
        <f t="shared" si="94"/>
        <v>0.3</v>
      </c>
      <c r="M1532" s="3">
        <v>221.69</v>
      </c>
      <c r="N1532" s="29">
        <f t="shared" si="95"/>
        <v>0.1618337</v>
      </c>
      <c r="O1532" s="3">
        <v>3.4</v>
      </c>
      <c r="P1532" s="3" t="str">
        <f ca="1">IF(COUNTIF(股期對照!A:A,持股比率!B1532)=2,B1532&amp;"-m",IF(COUNTIF(股期對照!A:A,持股比率!B1532)=1,B1532&amp;"-F",B1532))</f>
        <v>崑鼎</v>
      </c>
      <c r="Q1532" s="3" t="s">
        <v>6751</v>
      </c>
      <c r="T1532" s="1" t="s">
        <v>1526</v>
      </c>
      <c r="U1532" s="1" t="s">
        <v>3288</v>
      </c>
      <c r="V1532" s="1">
        <v>2.0499999999999998</v>
      </c>
      <c r="W1532" s="1">
        <v>0.2</v>
      </c>
      <c r="X1532" s="1">
        <v>0.73</v>
      </c>
      <c r="Y1532" s="1">
        <v>55.73</v>
      </c>
      <c r="Z1532" s="1">
        <v>41.290000000000006</v>
      </c>
      <c r="AA1532" s="1">
        <v>1532</v>
      </c>
      <c r="AB1532" s="1">
        <v>690285.64</v>
      </c>
      <c r="AC1532" s="1">
        <v>73</v>
      </c>
      <c r="AD1532" s="1">
        <v>28502</v>
      </c>
      <c r="AE1532" s="1">
        <v>0.3</v>
      </c>
      <c r="AF1532" s="1">
        <v>221.69</v>
      </c>
      <c r="AG1532" s="1">
        <v>0.1618337</v>
      </c>
      <c r="AH1532" s="1">
        <v>3.4</v>
      </c>
      <c r="AI1532" s="1" t="s">
        <v>3288</v>
      </c>
      <c r="AJ1532" s="1" t="s">
        <v>3516</v>
      </c>
    </row>
    <row r="1533" spans="1:36" x14ac:dyDescent="0.25">
      <c r="A1533" s="2" t="s">
        <v>1527</v>
      </c>
      <c r="B1533" s="3" t="s">
        <v>6309</v>
      </c>
      <c r="C1533" s="3">
        <v>13.66</v>
      </c>
      <c r="D1533" s="3">
        <v>0</v>
      </c>
      <c r="E1533" s="3">
        <v>0</v>
      </c>
      <c r="F1533" s="1">
        <f>IF(INDEX(董監!D:D,H1533)=0,INDEX(董監!C:C,H1533),INDEX(董監!D:D,H1533))</f>
        <v>28.26</v>
      </c>
      <c r="G1533" s="1">
        <f t="shared" si="92"/>
        <v>58.08</v>
      </c>
      <c r="H1533" s="1">
        <f>MATCH(持股比率!A1533,董監!A:A,0)</f>
        <v>1533</v>
      </c>
      <c r="I1533" s="3">
        <v>236693.79</v>
      </c>
      <c r="J1533" s="3">
        <v>1</v>
      </c>
      <c r="K1533" s="28">
        <f t="shared" si="93"/>
        <v>13747</v>
      </c>
      <c r="L1533" s="27">
        <f t="shared" si="94"/>
        <v>0</v>
      </c>
      <c r="M1533" s="3">
        <v>36.67</v>
      </c>
      <c r="N1533" s="29">
        <f t="shared" si="95"/>
        <v>3.6670000000000002E-4</v>
      </c>
      <c r="O1533" s="3">
        <v>-6.48</v>
      </c>
      <c r="P1533" s="3" t="str">
        <f ca="1">IF(COUNTIF(股期對照!A:A,持股比率!B1533)=2,B1533&amp;"-m",IF(COUNTIF(股期對照!A:A,持股比率!B1533)=1,B1533&amp;"-F",B1533))</f>
        <v>邑錡</v>
      </c>
      <c r="Q1533" s="3" t="s">
        <v>4778</v>
      </c>
      <c r="T1533" s="1" t="s">
        <v>1527</v>
      </c>
      <c r="U1533" s="1" t="s">
        <v>3289</v>
      </c>
      <c r="V1533" s="1">
        <v>13.66</v>
      </c>
      <c r="W1533" s="1">
        <v>0</v>
      </c>
      <c r="X1533" s="1">
        <v>0</v>
      </c>
      <c r="Y1533" s="1">
        <v>28.26</v>
      </c>
      <c r="Z1533" s="1">
        <v>58.08</v>
      </c>
      <c r="AA1533" s="1">
        <v>1533</v>
      </c>
      <c r="AB1533" s="1">
        <v>236693.79</v>
      </c>
      <c r="AC1533" s="1">
        <v>1</v>
      </c>
      <c r="AD1533" s="1">
        <v>13747</v>
      </c>
      <c r="AE1533" s="1">
        <v>0</v>
      </c>
      <c r="AF1533" s="1">
        <v>36.67</v>
      </c>
      <c r="AG1533" s="1">
        <v>3.6670000000000002E-4</v>
      </c>
      <c r="AH1533" s="1">
        <v>-6.48</v>
      </c>
      <c r="AI1533" s="1" t="s">
        <v>3289</v>
      </c>
      <c r="AJ1533" s="1" t="s">
        <v>3577</v>
      </c>
    </row>
    <row r="1534" spans="1:36" x14ac:dyDescent="0.25">
      <c r="A1534" s="2" t="s">
        <v>1528</v>
      </c>
      <c r="B1534" s="3" t="s">
        <v>6310</v>
      </c>
      <c r="C1534" s="3">
        <v>2.9</v>
      </c>
      <c r="D1534" s="3">
        <v>0.45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56.94</v>
      </c>
      <c r="H1534" s="1">
        <f>MATCH(持股比率!A1534,董監!A:A,0)</f>
        <v>1534</v>
      </c>
      <c r="I1534" s="3">
        <v>213860</v>
      </c>
      <c r="J1534" s="3">
        <v>50</v>
      </c>
      <c r="K1534" s="28">
        <f t="shared" si="93"/>
        <v>12177</v>
      </c>
      <c r="L1534" s="27">
        <f t="shared" si="94"/>
        <v>0.4</v>
      </c>
      <c r="M1534" s="3">
        <v>124.54</v>
      </c>
      <c r="N1534" s="29">
        <f t="shared" si="95"/>
        <v>6.2269999999999999E-2</v>
      </c>
      <c r="O1534" s="3">
        <v>10</v>
      </c>
      <c r="P1534" s="3" t="str">
        <f ca="1">IF(COUNTIF(股期對照!A:A,持股比率!B1534)=2,B1534&amp;"-m",IF(COUNTIF(股期對照!A:A,持股比率!B1534)=1,B1534&amp;"-F",B1534))</f>
        <v>意德士</v>
      </c>
      <c r="Q1534" s="3" t="s">
        <v>6742</v>
      </c>
      <c r="T1534" s="1" t="s">
        <v>1528</v>
      </c>
      <c r="U1534" s="1" t="s">
        <v>3290</v>
      </c>
      <c r="V1534" s="1">
        <v>2.9</v>
      </c>
      <c r="W1534" s="1">
        <v>0.45</v>
      </c>
      <c r="X1534" s="1">
        <v>0</v>
      </c>
      <c r="Y1534" s="1">
        <v>39.71</v>
      </c>
      <c r="Z1534" s="1">
        <v>56.94</v>
      </c>
      <c r="AA1534" s="1">
        <v>1534</v>
      </c>
      <c r="AB1534" s="1">
        <v>213860</v>
      </c>
      <c r="AC1534" s="1">
        <v>50</v>
      </c>
      <c r="AD1534" s="1">
        <v>12177</v>
      </c>
      <c r="AE1534" s="1">
        <v>0.4</v>
      </c>
      <c r="AF1534" s="1">
        <v>124.54</v>
      </c>
      <c r="AG1534" s="1">
        <v>6.2269999999999999E-2</v>
      </c>
      <c r="AH1534" s="1">
        <v>10</v>
      </c>
      <c r="AI1534" s="1" t="s">
        <v>3290</v>
      </c>
      <c r="AJ1534" s="1" t="s">
        <v>3559</v>
      </c>
    </row>
    <row r="1535" spans="1:36" x14ac:dyDescent="0.25">
      <c r="A1535" s="2" t="s">
        <v>1529</v>
      </c>
      <c r="B1535" s="3" t="s">
        <v>6311</v>
      </c>
      <c r="C1535" s="3">
        <v>4.13</v>
      </c>
      <c r="D1535" s="3">
        <v>0</v>
      </c>
      <c r="E1535" s="3">
        <v>0.01</v>
      </c>
      <c r="F1535" s="1">
        <f>IF(INDEX(董監!D:D,H1535)=0,INDEX(董監!C:C,H1535),INDEX(董監!D:D,H1535))</f>
        <v>20.71</v>
      </c>
      <c r="G1535" s="1">
        <f t="shared" si="92"/>
        <v>75.150000000000006</v>
      </c>
      <c r="H1535" s="1">
        <f>MATCH(持股比率!A1535,董監!A:A,0)</f>
        <v>1535</v>
      </c>
      <c r="I1535" s="3">
        <v>1476424.17</v>
      </c>
      <c r="J1535" s="3">
        <v>2675</v>
      </c>
      <c r="K1535" s="28">
        <f t="shared" si="93"/>
        <v>110953</v>
      </c>
      <c r="L1535" s="27">
        <f t="shared" si="94"/>
        <v>2.4</v>
      </c>
      <c r="M1535" s="3">
        <v>15.85</v>
      </c>
      <c r="N1535" s="29">
        <f t="shared" si="95"/>
        <v>0.42398750000000002</v>
      </c>
      <c r="O1535" s="3">
        <v>0.89</v>
      </c>
      <c r="P1535" s="3" t="str">
        <f ca="1">IF(COUNTIF(股期對照!A:A,持股比率!B1535)=2,B1535&amp;"-m",IF(COUNTIF(股期對照!A:A,持股比率!B1535)=1,B1535&amp;"-F",B1535))</f>
        <v>台通</v>
      </c>
      <c r="Q1535" s="3" t="s">
        <v>6779</v>
      </c>
      <c r="T1535" s="1" t="s">
        <v>1529</v>
      </c>
      <c r="U1535" s="1" t="s">
        <v>3291</v>
      </c>
      <c r="V1535" s="1">
        <v>4.13</v>
      </c>
      <c r="W1535" s="1">
        <v>0</v>
      </c>
      <c r="X1535" s="1">
        <v>0.01</v>
      </c>
      <c r="Y1535" s="1">
        <v>20.71</v>
      </c>
      <c r="Z1535" s="1">
        <v>75.150000000000006</v>
      </c>
      <c r="AA1535" s="1">
        <v>1535</v>
      </c>
      <c r="AB1535" s="1">
        <v>1476424.17</v>
      </c>
      <c r="AC1535" s="1">
        <v>2675</v>
      </c>
      <c r="AD1535" s="1">
        <v>110953</v>
      </c>
      <c r="AE1535" s="1">
        <v>2.4</v>
      </c>
      <c r="AF1535" s="1">
        <v>15.85</v>
      </c>
      <c r="AG1535" s="1">
        <v>0.42398750000000002</v>
      </c>
      <c r="AH1535" s="1">
        <v>0.89</v>
      </c>
      <c r="AI1535" s="1" t="s">
        <v>3291</v>
      </c>
      <c r="AJ1535" s="1" t="s">
        <v>3551</v>
      </c>
    </row>
    <row r="1536" spans="1:36" x14ac:dyDescent="0.25">
      <c r="A1536" s="2" t="s">
        <v>1530</v>
      </c>
      <c r="B1536" s="3" t="s">
        <v>6312</v>
      </c>
      <c r="C1536" s="3">
        <v>27.96</v>
      </c>
      <c r="D1536" s="3">
        <v>6.92</v>
      </c>
      <c r="E1536" s="3">
        <v>0.79</v>
      </c>
      <c r="F1536" s="1">
        <f>IF(INDEX(董監!D:D,H1536)=0,INDEX(董監!C:C,H1536),INDEX(董監!D:D,H1536))</f>
        <v>7.32</v>
      </c>
      <c r="G1536" s="1">
        <f t="shared" si="92"/>
        <v>57.01</v>
      </c>
      <c r="H1536" s="1">
        <f>MATCH(持股比率!A1536,董監!A:A,0)</f>
        <v>1536</v>
      </c>
      <c r="I1536" s="3">
        <v>1201368.76</v>
      </c>
      <c r="J1536" s="3">
        <v>-6350</v>
      </c>
      <c r="K1536" s="28">
        <f t="shared" si="93"/>
        <v>68490</v>
      </c>
      <c r="L1536" s="27">
        <f t="shared" si="94"/>
        <v>-9.3000000000000007</v>
      </c>
      <c r="M1536" s="3">
        <v>245.77</v>
      </c>
      <c r="N1536" s="29">
        <f t="shared" si="95"/>
        <v>-15.606394999999999</v>
      </c>
      <c r="O1536" s="3">
        <v>12.71</v>
      </c>
      <c r="P1536" s="3" t="str">
        <f ca="1">IF(COUNTIF(股期對照!A:A,持股比率!B1536)=2,B1536&amp;"-m",IF(COUNTIF(股期對照!A:A,持股比率!B1536)=1,B1536&amp;"-F",B1536))</f>
        <v>矽創</v>
      </c>
      <c r="Q1536" s="3" t="s">
        <v>4763</v>
      </c>
      <c r="T1536" s="1" t="s">
        <v>1530</v>
      </c>
      <c r="U1536" s="1" t="s">
        <v>3292</v>
      </c>
      <c r="V1536" s="1">
        <v>27.96</v>
      </c>
      <c r="W1536" s="1">
        <v>6.92</v>
      </c>
      <c r="X1536" s="1">
        <v>0.79</v>
      </c>
      <c r="Y1536" s="1">
        <v>7.32</v>
      </c>
      <c r="Z1536" s="1">
        <v>57.01</v>
      </c>
      <c r="AA1536" s="1">
        <v>1536</v>
      </c>
      <c r="AB1536" s="1">
        <v>1201368.76</v>
      </c>
      <c r="AC1536" s="1">
        <v>-6350</v>
      </c>
      <c r="AD1536" s="1">
        <v>68490</v>
      </c>
      <c r="AE1536" s="1">
        <v>-9.3000000000000007</v>
      </c>
      <c r="AF1536" s="1">
        <v>245.77</v>
      </c>
      <c r="AG1536" s="1">
        <v>-15.606394999999999</v>
      </c>
      <c r="AH1536" s="1">
        <v>12.71</v>
      </c>
      <c r="AI1536" s="1" t="s">
        <v>3292</v>
      </c>
      <c r="AJ1536" s="1" t="s">
        <v>3560</v>
      </c>
    </row>
    <row r="1537" spans="1:36" x14ac:dyDescent="0.25">
      <c r="A1537" s="2" t="s">
        <v>1531</v>
      </c>
      <c r="B1537" s="3" t="s">
        <v>6313</v>
      </c>
      <c r="C1537" s="3">
        <v>18.16</v>
      </c>
      <c r="D1537" s="3">
        <v>0.01</v>
      </c>
      <c r="E1537" s="3">
        <v>0.01</v>
      </c>
      <c r="F1537" s="1">
        <f>IF(INDEX(董監!D:D,H1537)=0,INDEX(董監!C:C,H1537),INDEX(董監!D:D,H1537))</f>
        <v>10.42</v>
      </c>
      <c r="G1537" s="1">
        <f t="shared" si="92"/>
        <v>71.400000000000006</v>
      </c>
      <c r="H1537" s="1">
        <f>MATCH(持股比率!A1537,董監!A:A,0)</f>
        <v>1537</v>
      </c>
      <c r="I1537" s="3">
        <v>1421804.67</v>
      </c>
      <c r="J1537" s="3">
        <v>-2153</v>
      </c>
      <c r="K1537" s="28">
        <f t="shared" si="93"/>
        <v>101517</v>
      </c>
      <c r="L1537" s="27">
        <f t="shared" si="94"/>
        <v>-2.1</v>
      </c>
      <c r="M1537" s="3">
        <v>37.42</v>
      </c>
      <c r="N1537" s="29">
        <f t="shared" si="95"/>
        <v>-0.80565260000000005</v>
      </c>
      <c r="O1537" s="3">
        <v>3.93</v>
      </c>
      <c r="P1537" s="3" t="str">
        <f ca="1">IF(COUNTIF(股期對照!A:A,持股比率!B1537)=2,B1537&amp;"-m",IF(COUNTIF(股期對照!A:A,持股比率!B1537)=1,B1537&amp;"-F",B1537))</f>
        <v>尖點</v>
      </c>
      <c r="Q1537" s="3" t="s">
        <v>6867</v>
      </c>
      <c r="T1537" s="1" t="s">
        <v>1531</v>
      </c>
      <c r="U1537" s="1" t="s">
        <v>3293</v>
      </c>
      <c r="V1537" s="1">
        <v>18.16</v>
      </c>
      <c r="W1537" s="1">
        <v>0.01</v>
      </c>
      <c r="X1537" s="1">
        <v>0.01</v>
      </c>
      <c r="Y1537" s="1">
        <v>10.42</v>
      </c>
      <c r="Z1537" s="1">
        <v>71.400000000000006</v>
      </c>
      <c r="AA1537" s="1">
        <v>1537</v>
      </c>
      <c r="AB1537" s="1">
        <v>1421804.67</v>
      </c>
      <c r="AC1537" s="1">
        <v>-2153</v>
      </c>
      <c r="AD1537" s="1">
        <v>101517</v>
      </c>
      <c r="AE1537" s="1">
        <v>-2.1</v>
      </c>
      <c r="AF1537" s="1">
        <v>37.42</v>
      </c>
      <c r="AG1537" s="1">
        <v>-0.80565260000000005</v>
      </c>
      <c r="AH1537" s="1">
        <v>3.93</v>
      </c>
      <c r="AI1537" s="1" t="s">
        <v>3293</v>
      </c>
      <c r="AJ1537" s="1" t="s">
        <v>3531</v>
      </c>
    </row>
    <row r="1538" spans="1:36" x14ac:dyDescent="0.25">
      <c r="A1538" s="2" t="s">
        <v>1532</v>
      </c>
      <c r="B1538" s="3" t="s">
        <v>6314</v>
      </c>
      <c r="C1538" s="3">
        <v>6.37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79.539999999999992</v>
      </c>
      <c r="H1538" s="1">
        <f>MATCH(持股比率!A1538,董監!A:A,0)</f>
        <v>1538</v>
      </c>
      <c r="I1538" s="3">
        <v>451601</v>
      </c>
      <c r="J1538" s="3">
        <v>215</v>
      </c>
      <c r="K1538" s="28">
        <f t="shared" si="93"/>
        <v>35920</v>
      </c>
      <c r="L1538" s="27">
        <f t="shared" si="94"/>
        <v>0.6</v>
      </c>
      <c r="M1538" s="3">
        <v>23.43</v>
      </c>
      <c r="N1538" s="29">
        <f t="shared" si="95"/>
        <v>5.0374499999999996E-2</v>
      </c>
      <c r="O1538" s="3">
        <v>-1.42</v>
      </c>
      <c r="P1538" s="3" t="str">
        <f ca="1">IF(COUNTIF(股期對照!A:A,持股比率!B1538)=2,B1538&amp;"-m",IF(COUNTIF(股期對照!A:A,持股比率!B1538)=1,B1538&amp;"-F",B1538))</f>
        <v>佑華</v>
      </c>
      <c r="Q1538" s="3" t="s">
        <v>4763</v>
      </c>
      <c r="T1538" s="1" t="s">
        <v>1532</v>
      </c>
      <c r="U1538" s="1" t="s">
        <v>3294</v>
      </c>
      <c r="V1538" s="1">
        <v>6.37</v>
      </c>
      <c r="W1538" s="1">
        <v>0</v>
      </c>
      <c r="X1538" s="1">
        <v>0.28000000000000003</v>
      </c>
      <c r="Y1538" s="1">
        <v>13.81</v>
      </c>
      <c r="Z1538" s="1">
        <v>79.539999999999992</v>
      </c>
      <c r="AA1538" s="1">
        <v>1538</v>
      </c>
      <c r="AB1538" s="1">
        <v>451601</v>
      </c>
      <c r="AC1538" s="1">
        <v>215</v>
      </c>
      <c r="AD1538" s="1">
        <v>35920</v>
      </c>
      <c r="AE1538" s="1">
        <v>0.6</v>
      </c>
      <c r="AF1538" s="1">
        <v>23.43</v>
      </c>
      <c r="AG1538" s="1">
        <v>5.0374499999999996E-2</v>
      </c>
      <c r="AH1538" s="1">
        <v>-1.42</v>
      </c>
      <c r="AI1538" s="1" t="s">
        <v>3294</v>
      </c>
      <c r="AJ1538" s="1" t="s">
        <v>3560</v>
      </c>
    </row>
    <row r="1539" spans="1:36" x14ac:dyDescent="0.25">
      <c r="A1539" s="2" t="s">
        <v>1533</v>
      </c>
      <c r="B1539" s="3" t="s">
        <v>6315</v>
      </c>
      <c r="C1539" s="3">
        <v>6.39</v>
      </c>
      <c r="D1539" s="3">
        <v>7.0000000000000007E-2</v>
      </c>
      <c r="E1539" s="3">
        <v>1.04</v>
      </c>
      <c r="F1539" s="1">
        <f>IF(INDEX(董監!D:D,H1539)=0,INDEX(董監!C:C,H1539),INDEX(董監!D:D,H1539))</f>
        <v>8.91</v>
      </c>
      <c r="G1539" s="1">
        <f t="shared" si="92"/>
        <v>83.59</v>
      </c>
      <c r="H1539" s="1">
        <f>MATCH(持股比率!A1539,董監!A:A,0)</f>
        <v>1539</v>
      </c>
      <c r="I1539" s="3">
        <v>854313.63</v>
      </c>
      <c r="J1539" s="3">
        <v>794</v>
      </c>
      <c r="K1539" s="28">
        <f t="shared" si="93"/>
        <v>71412</v>
      </c>
      <c r="L1539" s="27">
        <f t="shared" si="94"/>
        <v>1.1000000000000001</v>
      </c>
      <c r="M1539" s="3">
        <v>68.73</v>
      </c>
      <c r="N1539" s="29">
        <f t="shared" si="95"/>
        <v>0.54571619999999998</v>
      </c>
      <c r="O1539" s="3">
        <v>-0.55000000000000004</v>
      </c>
      <c r="P1539" s="3" t="str">
        <f ca="1">IF(COUNTIF(股期對照!A:A,持股比率!B1539)=2,B1539&amp;"-m",IF(COUNTIF(股期對照!A:A,持股比率!B1539)=1,B1539&amp;"-F",B1539))</f>
        <v>鈦昇</v>
      </c>
      <c r="Q1539" s="3" t="s">
        <v>6854</v>
      </c>
      <c r="T1539" s="1" t="s">
        <v>1533</v>
      </c>
      <c r="U1539" s="1" t="s">
        <v>3295</v>
      </c>
      <c r="V1539" s="1">
        <v>6.39</v>
      </c>
      <c r="W1539" s="1">
        <v>7.0000000000000007E-2</v>
      </c>
      <c r="X1539" s="1">
        <v>1.04</v>
      </c>
      <c r="Y1539" s="1">
        <v>8.91</v>
      </c>
      <c r="Z1539" s="1">
        <v>83.59</v>
      </c>
      <c r="AA1539" s="1">
        <v>1539</v>
      </c>
      <c r="AB1539" s="1">
        <v>854313.63</v>
      </c>
      <c r="AC1539" s="1">
        <v>794</v>
      </c>
      <c r="AD1539" s="1">
        <v>71412</v>
      </c>
      <c r="AE1539" s="1">
        <v>1.1000000000000001</v>
      </c>
      <c r="AF1539" s="1">
        <v>68.73</v>
      </c>
      <c r="AG1539" s="1">
        <v>0.54571619999999998</v>
      </c>
      <c r="AH1539" s="1">
        <v>-0.55000000000000004</v>
      </c>
      <c r="AI1539" s="1" t="s">
        <v>3295</v>
      </c>
      <c r="AJ1539" s="1" t="s">
        <v>3525</v>
      </c>
    </row>
    <row r="1540" spans="1:36" x14ac:dyDescent="0.25">
      <c r="A1540" s="2" t="s">
        <v>1534</v>
      </c>
      <c r="B1540" s="3" t="s">
        <v>4844</v>
      </c>
      <c r="C1540" s="3">
        <v>13.23</v>
      </c>
      <c r="D1540" s="3">
        <v>1.81</v>
      </c>
      <c r="E1540" s="3">
        <v>0</v>
      </c>
      <c r="F1540" s="1">
        <f>IF(INDEX(董監!D:D,H1540)=0,INDEX(董監!C:C,H1540),INDEX(董監!D:D,H1540))</f>
        <v>7.33</v>
      </c>
      <c r="G1540" s="1">
        <f t="shared" si="92"/>
        <v>77.63</v>
      </c>
      <c r="H1540" s="1">
        <f>MATCH(持股比率!A1540,董監!A:A,0)</f>
        <v>1540</v>
      </c>
      <c r="I1540" s="3">
        <v>1324080</v>
      </c>
      <c r="J1540" s="3">
        <v>1733</v>
      </c>
      <c r="K1540" s="28">
        <f t="shared" si="93"/>
        <v>102788</v>
      </c>
      <c r="L1540" s="27">
        <f t="shared" si="94"/>
        <v>1.7</v>
      </c>
      <c r="M1540" s="3">
        <v>43.36</v>
      </c>
      <c r="N1540" s="29">
        <f t="shared" si="95"/>
        <v>0.75142880000000001</v>
      </c>
      <c r="O1540" s="3">
        <v>-1.5</v>
      </c>
      <c r="P1540" s="3" t="str">
        <f ca="1">IF(COUNTIF(股期對照!A:A,持股比率!B1540)=2,B1540&amp;"-m",IF(COUNTIF(股期對照!A:A,持股比率!B1540)=1,B1540&amp;"-F",B1540))</f>
        <v>昇陽半導體</v>
      </c>
      <c r="Q1540" s="3" t="s">
        <v>6868</v>
      </c>
      <c r="T1540" s="1" t="s">
        <v>1534</v>
      </c>
      <c r="U1540" s="1" t="s">
        <v>3296</v>
      </c>
      <c r="V1540" s="1">
        <v>13.23</v>
      </c>
      <c r="W1540" s="1">
        <v>1.81</v>
      </c>
      <c r="X1540" s="1">
        <v>0</v>
      </c>
      <c r="Y1540" s="1">
        <v>7.33</v>
      </c>
      <c r="Z1540" s="1">
        <v>77.63</v>
      </c>
      <c r="AA1540" s="1">
        <v>1540</v>
      </c>
      <c r="AB1540" s="1">
        <v>1324080</v>
      </c>
      <c r="AC1540" s="1">
        <v>1733</v>
      </c>
      <c r="AD1540" s="1">
        <v>102788</v>
      </c>
      <c r="AE1540" s="1">
        <v>1.7</v>
      </c>
      <c r="AF1540" s="1">
        <v>43.36</v>
      </c>
      <c r="AG1540" s="1">
        <v>0.75142880000000001</v>
      </c>
      <c r="AH1540" s="1">
        <v>-1.5</v>
      </c>
      <c r="AI1540" s="1" t="s">
        <v>3296</v>
      </c>
      <c r="AJ1540" s="1" t="s">
        <v>3543</v>
      </c>
    </row>
    <row r="1541" spans="1:36" x14ac:dyDescent="0.25">
      <c r="A1541" s="2" t="s">
        <v>1535</v>
      </c>
      <c r="B1541" s="3" t="s">
        <v>6316</v>
      </c>
      <c r="C1541" s="3">
        <v>0.11</v>
      </c>
      <c r="D1541" s="3">
        <v>0</v>
      </c>
      <c r="E1541" s="3">
        <v>0.01</v>
      </c>
      <c r="F1541" s="1">
        <f>IF(INDEX(董監!D:D,H1541)=0,INDEX(董監!C:C,H1541),INDEX(董監!D:D,H1541))</f>
        <v>43.78</v>
      </c>
      <c r="G1541" s="1">
        <f t="shared" si="92"/>
        <v>56.1</v>
      </c>
      <c r="H1541" s="1">
        <f>MATCH(持股比率!A1541,董監!A:A,0)</f>
        <v>1541</v>
      </c>
      <c r="I1541" s="3">
        <v>518103</v>
      </c>
      <c r="J1541" s="3">
        <v>2</v>
      </c>
      <c r="K1541" s="28">
        <f t="shared" si="93"/>
        <v>29066</v>
      </c>
      <c r="L1541" s="27">
        <f t="shared" si="94"/>
        <v>0</v>
      </c>
      <c r="M1541" s="3">
        <v>22.8</v>
      </c>
      <c r="N1541" s="29">
        <f t="shared" si="95"/>
        <v>4.5600000000000003E-4</v>
      </c>
      <c r="O1541" s="3">
        <v>-2.5299999999999998</v>
      </c>
      <c r="P1541" s="3" t="str">
        <f ca="1">IF(COUNTIF(股期對照!A:A,持股比率!B1541)=2,B1541&amp;"-m",IF(COUNTIF(股期對照!A:A,持股比率!B1541)=1,B1541&amp;"-F",B1541))</f>
        <v>光菱</v>
      </c>
      <c r="Q1541" s="3" t="s">
        <v>4779</v>
      </c>
      <c r="T1541" s="1" t="s">
        <v>1535</v>
      </c>
      <c r="U1541" s="1" t="s">
        <v>3297</v>
      </c>
      <c r="V1541" s="1">
        <v>0.11</v>
      </c>
      <c r="W1541" s="1">
        <v>0</v>
      </c>
      <c r="X1541" s="1">
        <v>0.01</v>
      </c>
      <c r="Y1541" s="1">
        <v>43.78</v>
      </c>
      <c r="Z1541" s="1">
        <v>56.1</v>
      </c>
      <c r="AA1541" s="1">
        <v>1541</v>
      </c>
      <c r="AB1541" s="1">
        <v>518103</v>
      </c>
      <c r="AC1541" s="1">
        <v>2</v>
      </c>
      <c r="AD1541" s="1">
        <v>29066</v>
      </c>
      <c r="AE1541" s="1">
        <v>0</v>
      </c>
      <c r="AF1541" s="1">
        <v>22.8</v>
      </c>
      <c r="AG1541" s="1">
        <v>4.5600000000000003E-4</v>
      </c>
      <c r="AH1541" s="1">
        <v>-2.5299999999999998</v>
      </c>
      <c r="AI1541" s="1" t="s">
        <v>3297</v>
      </c>
      <c r="AJ1541" s="1" t="s">
        <v>3528</v>
      </c>
    </row>
    <row r="1542" spans="1:36" x14ac:dyDescent="0.25">
      <c r="A1542" s="2" t="s">
        <v>1536</v>
      </c>
      <c r="B1542" s="3" t="s">
        <v>4558</v>
      </c>
      <c r="C1542" s="3">
        <v>3.74</v>
      </c>
      <c r="D1542" s="3">
        <v>0.16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91</v>
      </c>
      <c r="H1542" s="1">
        <f>MATCH(持股比率!A1542,董監!A:A,0)</f>
        <v>1542</v>
      </c>
      <c r="I1542" s="3">
        <v>1126297.75</v>
      </c>
      <c r="J1542" s="3">
        <v>2438</v>
      </c>
      <c r="K1542" s="28">
        <f t="shared" si="93"/>
        <v>102493</v>
      </c>
      <c r="L1542" s="27">
        <f t="shared" si="94"/>
        <v>2.4</v>
      </c>
      <c r="M1542" s="3">
        <v>14.49</v>
      </c>
      <c r="N1542" s="29">
        <f t="shared" si="95"/>
        <v>0.35326620000000003</v>
      </c>
      <c r="O1542" s="3">
        <v>4.47</v>
      </c>
      <c r="P1542" s="3" t="str">
        <f ca="1">IF(COUNTIF(股期對照!A:A,持股比率!B1542)=2,B1542&amp;"-m",IF(COUNTIF(股期對照!A:A,持股比率!B1542)=1,B1542&amp;"-F",B1542))</f>
        <v>雷虎</v>
      </c>
      <c r="Q1542" s="3" t="s">
        <v>6869</v>
      </c>
      <c r="T1542" s="1" t="s">
        <v>1536</v>
      </c>
      <c r="U1542" s="1" t="s">
        <v>3298</v>
      </c>
      <c r="V1542" s="1">
        <v>3.74</v>
      </c>
      <c r="W1542" s="1">
        <v>0.16</v>
      </c>
      <c r="X1542" s="1">
        <v>0</v>
      </c>
      <c r="Y1542" s="1">
        <v>5.0999999999999996</v>
      </c>
      <c r="Z1542" s="1">
        <v>91</v>
      </c>
      <c r="AA1542" s="1">
        <v>1542</v>
      </c>
      <c r="AB1542" s="1">
        <v>1126297.75</v>
      </c>
      <c r="AC1542" s="1">
        <v>2438</v>
      </c>
      <c r="AD1542" s="1">
        <v>102493</v>
      </c>
      <c r="AE1542" s="1">
        <v>2.4</v>
      </c>
      <c r="AF1542" s="1">
        <v>14.49</v>
      </c>
      <c r="AG1542" s="1">
        <v>0.35326620000000003</v>
      </c>
      <c r="AH1542" s="1">
        <v>4.47</v>
      </c>
      <c r="AI1542" s="1" t="s">
        <v>3298</v>
      </c>
      <c r="AJ1542" s="1" t="s">
        <v>3533</v>
      </c>
    </row>
    <row r="1543" spans="1:36" x14ac:dyDescent="0.25">
      <c r="A1543" s="2" t="s">
        <v>1537</v>
      </c>
      <c r="B1543" s="3" t="s">
        <v>6317</v>
      </c>
      <c r="C1543" s="3">
        <v>3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87.13</v>
      </c>
      <c r="H1543" s="1">
        <f>MATCH(持股比率!A1543,董監!A:A,0)</f>
        <v>1543</v>
      </c>
      <c r="I1543" s="3">
        <v>628737.25</v>
      </c>
      <c r="J1543" s="3">
        <v>991</v>
      </c>
      <c r="K1543" s="28">
        <f t="shared" ref="K1543:K1606" si="97">ROUND((I1543/10)*(G1543/100),0)</f>
        <v>54782</v>
      </c>
      <c r="L1543" s="27">
        <f t="shared" ref="L1543:L1606" si="98">ROUND(J1543/K1543*100,1)</f>
        <v>1.8</v>
      </c>
      <c r="M1543" s="3">
        <v>15.9</v>
      </c>
      <c r="N1543" s="29">
        <f t="shared" ref="N1543:N1606" si="99">M1543*J1543/100000</f>
        <v>0.15756899999999999</v>
      </c>
      <c r="O1543" s="3">
        <v>4.91</v>
      </c>
      <c r="P1543" s="3" t="str">
        <f ca="1">IF(COUNTIF(股期對照!A:A,持股比率!B1543)=2,B1543&amp;"-m",IF(COUNTIF(股期對照!A:A,持股比率!B1543)=1,B1543&amp;"-F",B1543))</f>
        <v>榮群</v>
      </c>
      <c r="Q1543" s="3" t="s">
        <v>6870</v>
      </c>
      <c r="T1543" s="1" t="s">
        <v>1537</v>
      </c>
      <c r="U1543" s="1" t="s">
        <v>3299</v>
      </c>
      <c r="V1543" s="1">
        <v>3</v>
      </c>
      <c r="W1543" s="1">
        <v>0</v>
      </c>
      <c r="X1543" s="1">
        <v>0</v>
      </c>
      <c r="Y1543" s="1">
        <v>9.8699999999999992</v>
      </c>
      <c r="Z1543" s="1">
        <v>87.13</v>
      </c>
      <c r="AA1543" s="1">
        <v>1543</v>
      </c>
      <c r="AB1543" s="1">
        <v>628737.25</v>
      </c>
      <c r="AC1543" s="1">
        <v>991</v>
      </c>
      <c r="AD1543" s="1">
        <v>54782</v>
      </c>
      <c r="AE1543" s="1">
        <v>1.8</v>
      </c>
      <c r="AF1543" s="1">
        <v>15.9</v>
      </c>
      <c r="AG1543" s="1">
        <v>0.15756899999999999</v>
      </c>
      <c r="AH1543" s="1">
        <v>4.91</v>
      </c>
      <c r="AI1543" s="1" t="s">
        <v>3299</v>
      </c>
      <c r="AJ1543" s="1" t="s">
        <v>3546</v>
      </c>
    </row>
    <row r="1544" spans="1:36" x14ac:dyDescent="0.25">
      <c r="A1544" s="2" t="s">
        <v>1538</v>
      </c>
      <c r="B1544" s="3" t="s">
        <v>6318</v>
      </c>
      <c r="C1544" s="3">
        <v>2.59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87.210000000000008</v>
      </c>
      <c r="H1544" s="1">
        <f>MATCH(持股比率!A1544,董監!A:A,0)</f>
        <v>1544</v>
      </c>
      <c r="I1544" s="3">
        <v>598141.9</v>
      </c>
      <c r="J1544" s="3">
        <v>137</v>
      </c>
      <c r="K1544" s="28">
        <f t="shared" si="97"/>
        <v>52164</v>
      </c>
      <c r="L1544" s="27">
        <f t="shared" si="98"/>
        <v>0.3</v>
      </c>
      <c r="M1544" s="3">
        <v>29.33</v>
      </c>
      <c r="N1544" s="29">
        <f t="shared" si="99"/>
        <v>4.0182099999999998E-2</v>
      </c>
      <c r="O1544" s="3">
        <v>-5.0599999999999996</v>
      </c>
      <c r="P1544" s="3" t="str">
        <f ca="1">IF(COUNTIF(股期對照!A:A,持股比率!B1544)=2,B1544&amp;"-m",IF(COUNTIF(股期對照!A:A,持股比率!B1544)=1,B1544&amp;"-F",B1544))</f>
        <v>長園科</v>
      </c>
      <c r="Q1544" s="3" t="s">
        <v>6871</v>
      </c>
      <c r="T1544" s="1" t="s">
        <v>1538</v>
      </c>
      <c r="U1544" s="1" t="s">
        <v>3300</v>
      </c>
      <c r="V1544" s="1">
        <v>2.59</v>
      </c>
      <c r="W1544" s="1">
        <v>0</v>
      </c>
      <c r="X1544" s="1">
        <v>0</v>
      </c>
      <c r="Y1544" s="1">
        <v>10.199999999999999</v>
      </c>
      <c r="Z1544" s="1">
        <v>87.210000000000008</v>
      </c>
      <c r="AA1544" s="1">
        <v>1544</v>
      </c>
      <c r="AB1544" s="1">
        <v>598141.9</v>
      </c>
      <c r="AC1544" s="1">
        <v>137</v>
      </c>
      <c r="AD1544" s="1">
        <v>52164</v>
      </c>
      <c r="AE1544" s="1">
        <v>0.3</v>
      </c>
      <c r="AF1544" s="1">
        <v>29.33</v>
      </c>
      <c r="AG1544" s="1">
        <v>4.0182099999999998E-2</v>
      </c>
      <c r="AH1544" s="1">
        <v>-5.0599999999999996</v>
      </c>
      <c r="AI1544" s="1" t="s">
        <v>3300</v>
      </c>
      <c r="AJ1544" s="1" t="s">
        <v>3521</v>
      </c>
    </row>
    <row r="1545" spans="1:36" x14ac:dyDescent="0.25">
      <c r="A1545" s="2" t="s">
        <v>1539</v>
      </c>
      <c r="B1545" s="3" t="s">
        <v>6319</v>
      </c>
      <c r="C1545" s="3">
        <v>17.09</v>
      </c>
      <c r="D1545" s="3">
        <v>0</v>
      </c>
      <c r="E1545" s="3">
        <v>2</v>
      </c>
      <c r="F1545" s="1">
        <f>IF(INDEX(董監!D:D,H1545)=0,INDEX(董監!C:C,H1545),INDEX(董監!D:D,H1545))</f>
        <v>10.97</v>
      </c>
      <c r="G1545" s="1">
        <f t="shared" si="96"/>
        <v>69.94</v>
      </c>
      <c r="H1545" s="1">
        <f>MATCH(持股比率!A1545,董監!A:A,0)</f>
        <v>1545</v>
      </c>
      <c r="I1545" s="3">
        <v>2091196.92</v>
      </c>
      <c r="J1545" s="3">
        <v>-1611</v>
      </c>
      <c r="K1545" s="28">
        <f t="shared" si="97"/>
        <v>146258</v>
      </c>
      <c r="L1545" s="27">
        <f t="shared" si="98"/>
        <v>-1.1000000000000001</v>
      </c>
      <c r="M1545" s="3">
        <v>45.97</v>
      </c>
      <c r="N1545" s="29">
        <f t="shared" si="99"/>
        <v>-0.74057669999999998</v>
      </c>
      <c r="O1545" s="3">
        <v>-1.35</v>
      </c>
      <c r="P1545" s="3" t="str">
        <f ca="1">IF(COUNTIF(股期對照!A:A,持股比率!B1545)=2,B1545&amp;"-m",IF(COUNTIF(股期對照!A:A,持股比率!B1545)=1,B1545&amp;"-F",B1545))</f>
        <v>台虹-F</v>
      </c>
      <c r="Q1545" s="3" t="s">
        <v>6762</v>
      </c>
      <c r="T1545" s="1" t="s">
        <v>1539</v>
      </c>
      <c r="U1545" s="1" t="s">
        <v>3301</v>
      </c>
      <c r="V1545" s="1">
        <v>17.09</v>
      </c>
      <c r="W1545" s="1">
        <v>0</v>
      </c>
      <c r="X1545" s="1">
        <v>2</v>
      </c>
      <c r="Y1545" s="1">
        <v>10.97</v>
      </c>
      <c r="Z1545" s="1">
        <v>69.94</v>
      </c>
      <c r="AA1545" s="1">
        <v>1545</v>
      </c>
      <c r="AB1545" s="1">
        <v>2091196.92</v>
      </c>
      <c r="AC1545" s="1">
        <v>-1611</v>
      </c>
      <c r="AD1545" s="1">
        <v>146258</v>
      </c>
      <c r="AE1545" s="1">
        <v>-1.1000000000000001</v>
      </c>
      <c r="AF1545" s="1">
        <v>45.97</v>
      </c>
      <c r="AG1545" s="1">
        <v>-0.74057669999999998</v>
      </c>
      <c r="AH1545" s="1">
        <v>-1.35</v>
      </c>
      <c r="AI1545" s="1" t="s">
        <v>4484</v>
      </c>
      <c r="AJ1545" s="1" t="s">
        <v>3545</v>
      </c>
    </row>
    <row r="1546" spans="1:36" x14ac:dyDescent="0.25">
      <c r="A1546" s="2" t="s">
        <v>1540</v>
      </c>
      <c r="B1546" s="3" t="s">
        <v>6320</v>
      </c>
      <c r="C1546" s="3">
        <v>5.75</v>
      </c>
      <c r="D1546" s="3">
        <v>0</v>
      </c>
      <c r="E1546" s="3">
        <v>1.05</v>
      </c>
      <c r="F1546" s="1">
        <f>IF(INDEX(董監!D:D,H1546)=0,INDEX(董監!C:C,H1546),INDEX(董監!D:D,H1546))</f>
        <v>7.18</v>
      </c>
      <c r="G1546" s="1">
        <f t="shared" si="96"/>
        <v>86.02</v>
      </c>
      <c r="H1546" s="1">
        <f>MATCH(持股比率!A1546,董監!A:A,0)</f>
        <v>1546</v>
      </c>
      <c r="I1546" s="3">
        <v>685010.74</v>
      </c>
      <c r="J1546" s="3">
        <v>1492</v>
      </c>
      <c r="K1546" s="28">
        <f t="shared" si="97"/>
        <v>58925</v>
      </c>
      <c r="L1546" s="27">
        <f t="shared" si="98"/>
        <v>2.5</v>
      </c>
      <c r="M1546" s="3">
        <v>41.98</v>
      </c>
      <c r="N1546" s="29">
        <f t="shared" si="99"/>
        <v>0.62634159999999994</v>
      </c>
      <c r="O1546" s="3">
        <v>13.32</v>
      </c>
      <c r="P1546" s="3" t="str">
        <f ca="1">IF(COUNTIF(股期對照!A:A,持股比率!B1546)=2,B1546&amp;"-m",IF(COUNTIF(股期對照!A:A,持股比率!B1546)=1,B1546&amp;"-F",B1546))</f>
        <v>九暘</v>
      </c>
      <c r="Q1546" s="3" t="s">
        <v>6606</v>
      </c>
      <c r="T1546" s="1" t="s">
        <v>1540</v>
      </c>
      <c r="U1546" s="1" t="s">
        <v>3302</v>
      </c>
      <c r="V1546" s="1">
        <v>5.75</v>
      </c>
      <c r="W1546" s="1">
        <v>0</v>
      </c>
      <c r="X1546" s="1">
        <v>1.05</v>
      </c>
      <c r="Y1546" s="1">
        <v>7.18</v>
      </c>
      <c r="Z1546" s="1">
        <v>86.02</v>
      </c>
      <c r="AA1546" s="1">
        <v>1546</v>
      </c>
      <c r="AB1546" s="1">
        <v>685010.74</v>
      </c>
      <c r="AC1546" s="1">
        <v>1492</v>
      </c>
      <c r="AD1546" s="1">
        <v>58925</v>
      </c>
      <c r="AE1546" s="1">
        <v>2.5</v>
      </c>
      <c r="AF1546" s="1">
        <v>41.98</v>
      </c>
      <c r="AG1546" s="1">
        <v>0.62634159999999994</v>
      </c>
      <c r="AH1546" s="1">
        <v>13.32</v>
      </c>
      <c r="AI1546" s="1" t="s">
        <v>3302</v>
      </c>
      <c r="AJ1546" s="1" t="s">
        <v>3560</v>
      </c>
    </row>
    <row r="1547" spans="1:36" x14ac:dyDescent="0.25">
      <c r="A1547" s="2" t="s">
        <v>1541</v>
      </c>
      <c r="B1547" s="3" t="s">
        <v>6321</v>
      </c>
      <c r="C1547" s="3">
        <v>4.8</v>
      </c>
      <c r="D1547" s="3">
        <v>0</v>
      </c>
      <c r="E1547" s="3">
        <v>0.46</v>
      </c>
      <c r="F1547" s="1">
        <f>IF(INDEX(董監!D:D,H1547)=0,INDEX(董監!C:C,H1547),INDEX(董監!D:D,H1547))</f>
        <v>9.59</v>
      </c>
      <c r="G1547" s="1">
        <f t="shared" si="96"/>
        <v>85.15</v>
      </c>
      <c r="H1547" s="1">
        <f>MATCH(持股比率!A1547,董監!A:A,0)</f>
        <v>1547</v>
      </c>
      <c r="I1547" s="3">
        <v>1256917.95</v>
      </c>
      <c r="J1547" s="3">
        <v>-249</v>
      </c>
      <c r="K1547" s="28">
        <f t="shared" si="97"/>
        <v>107027</v>
      </c>
      <c r="L1547" s="27">
        <f t="shared" si="98"/>
        <v>-0.2</v>
      </c>
      <c r="M1547" s="3">
        <v>44.27</v>
      </c>
      <c r="N1547" s="29">
        <f t="shared" si="99"/>
        <v>-0.11023230000000002</v>
      </c>
      <c r="O1547" s="3">
        <v>6.15</v>
      </c>
      <c r="P1547" s="3" t="str">
        <f ca="1">IF(COUNTIF(股期對照!A:A,持股比率!B1547)=2,B1547&amp;"-m",IF(COUNTIF(股期對照!A:A,持股比率!B1547)=1,B1547&amp;"-F",B1547))</f>
        <v>金山電</v>
      </c>
      <c r="Q1547" s="3" t="s">
        <v>6872</v>
      </c>
      <c r="T1547" s="1" t="s">
        <v>1541</v>
      </c>
      <c r="U1547" s="1" t="s">
        <v>3303</v>
      </c>
      <c r="V1547" s="1">
        <v>4.8</v>
      </c>
      <c r="W1547" s="1">
        <v>0</v>
      </c>
      <c r="X1547" s="1">
        <v>0.46</v>
      </c>
      <c r="Y1547" s="1">
        <v>9.59</v>
      </c>
      <c r="Z1547" s="1">
        <v>85.15</v>
      </c>
      <c r="AA1547" s="1">
        <v>1547</v>
      </c>
      <c r="AB1547" s="1">
        <v>1256917.95</v>
      </c>
      <c r="AC1547" s="1">
        <v>-249</v>
      </c>
      <c r="AD1547" s="1">
        <v>107027</v>
      </c>
      <c r="AE1547" s="1">
        <v>-0.2</v>
      </c>
      <c r="AF1547" s="1">
        <v>44.27</v>
      </c>
      <c r="AG1547" s="1">
        <v>-0.11023230000000002</v>
      </c>
      <c r="AH1547" s="1">
        <v>6.15</v>
      </c>
      <c r="AI1547" s="1" t="s">
        <v>3303</v>
      </c>
      <c r="AJ1547" s="1" t="s">
        <v>3548</v>
      </c>
    </row>
    <row r="1548" spans="1:36" x14ac:dyDescent="0.25">
      <c r="A1548" s="2" t="s">
        <v>1542</v>
      </c>
      <c r="B1548" s="3" t="s">
        <v>6322</v>
      </c>
      <c r="C1548" s="3">
        <v>0.72</v>
      </c>
      <c r="D1548" s="3">
        <v>0</v>
      </c>
      <c r="E1548" s="3">
        <v>0.13</v>
      </c>
      <c r="F1548" s="1">
        <f>IF(INDEX(董監!D:D,H1548)=0,INDEX(董監!C:C,H1548),INDEX(董監!D:D,H1548))</f>
        <v>12.29</v>
      </c>
      <c r="G1548" s="1">
        <f t="shared" si="96"/>
        <v>86.86</v>
      </c>
      <c r="H1548" s="1">
        <f>MATCH(持股比率!A1548,董監!A:A,0)</f>
        <v>1548</v>
      </c>
      <c r="I1548" s="3">
        <v>799071.7</v>
      </c>
      <c r="J1548" s="3">
        <v>261</v>
      </c>
      <c r="K1548" s="28">
        <f t="shared" si="97"/>
        <v>69407</v>
      </c>
      <c r="L1548" s="27">
        <f t="shared" si="98"/>
        <v>0.4</v>
      </c>
      <c r="M1548" s="3">
        <v>27.42</v>
      </c>
      <c r="N1548" s="29">
        <f t="shared" si="99"/>
        <v>7.156620000000001E-2</v>
      </c>
      <c r="O1548" s="3">
        <v>5.03</v>
      </c>
      <c r="P1548" s="3" t="str">
        <f ca="1">IF(COUNTIF(股期對照!A:A,持股比率!B1548)=2,B1548&amp;"-m",IF(COUNTIF(股期對照!A:A,持股比率!B1548)=1,B1548&amp;"-F",B1548))</f>
        <v>蜜望實</v>
      </c>
      <c r="Q1548" s="3" t="s">
        <v>6873</v>
      </c>
      <c r="T1548" s="1" t="s">
        <v>1542</v>
      </c>
      <c r="U1548" s="1" t="s">
        <v>3304</v>
      </c>
      <c r="V1548" s="1">
        <v>0.72</v>
      </c>
      <c r="W1548" s="1">
        <v>0</v>
      </c>
      <c r="X1548" s="1">
        <v>0.13</v>
      </c>
      <c r="Y1548" s="1">
        <v>12.29</v>
      </c>
      <c r="Z1548" s="1">
        <v>86.86</v>
      </c>
      <c r="AA1548" s="1">
        <v>1548</v>
      </c>
      <c r="AB1548" s="1">
        <v>799071.7</v>
      </c>
      <c r="AC1548" s="1">
        <v>261</v>
      </c>
      <c r="AD1548" s="1">
        <v>69407</v>
      </c>
      <c r="AE1548" s="1">
        <v>0.4</v>
      </c>
      <c r="AF1548" s="1">
        <v>27.42</v>
      </c>
      <c r="AG1548" s="1">
        <v>7.156620000000001E-2</v>
      </c>
      <c r="AH1548" s="1">
        <v>5.03</v>
      </c>
      <c r="AI1548" s="1" t="s">
        <v>3304</v>
      </c>
      <c r="AJ1548" s="1" t="s">
        <v>3548</v>
      </c>
    </row>
    <row r="1549" spans="1:36" x14ac:dyDescent="0.25">
      <c r="A1549" s="2" t="s">
        <v>1543</v>
      </c>
      <c r="B1549" s="3" t="s">
        <v>6323</v>
      </c>
      <c r="C1549" s="3">
        <v>29.24</v>
      </c>
      <c r="D1549" s="3">
        <v>0.54</v>
      </c>
      <c r="E1549" s="3">
        <v>1.83</v>
      </c>
      <c r="F1549" s="1">
        <f>IF(INDEX(董監!D:D,H1549)=0,INDEX(董監!C:C,H1549),INDEX(董監!D:D,H1549))</f>
        <v>17.39</v>
      </c>
      <c r="G1549" s="1">
        <f t="shared" si="96"/>
        <v>51</v>
      </c>
      <c r="H1549" s="1">
        <f>MATCH(持股比率!A1549,董監!A:A,0)</f>
        <v>1549</v>
      </c>
      <c r="I1549" s="3">
        <v>1182594.46</v>
      </c>
      <c r="J1549" s="3">
        <v>-431</v>
      </c>
      <c r="K1549" s="28">
        <f t="shared" si="97"/>
        <v>60312</v>
      </c>
      <c r="L1549" s="27">
        <f t="shared" si="98"/>
        <v>-0.7</v>
      </c>
      <c r="M1549" s="3">
        <v>106.22</v>
      </c>
      <c r="N1549" s="29">
        <f t="shared" si="99"/>
        <v>-0.4578082</v>
      </c>
      <c r="O1549" s="3">
        <v>14.2</v>
      </c>
      <c r="P1549" s="3" t="str">
        <f ca="1">IF(COUNTIF(股期對照!A:A,持股比率!B1549)=2,B1549&amp;"-m",IF(COUNTIF(股期對照!A:A,持股比率!B1549)=1,B1549&amp;"-F",B1549))</f>
        <v>網家-F</v>
      </c>
      <c r="Q1549" s="3" t="s">
        <v>4787</v>
      </c>
      <c r="T1549" s="1" t="s">
        <v>1543</v>
      </c>
      <c r="U1549" s="1" t="s">
        <v>3305</v>
      </c>
      <c r="V1549" s="1">
        <v>29.24</v>
      </c>
      <c r="W1549" s="1">
        <v>0.54</v>
      </c>
      <c r="X1549" s="1">
        <v>1.83</v>
      </c>
      <c r="Y1549" s="1">
        <v>17.39</v>
      </c>
      <c r="Z1549" s="1">
        <v>51</v>
      </c>
      <c r="AA1549" s="1">
        <v>1549</v>
      </c>
      <c r="AB1549" s="1">
        <v>1182594.46</v>
      </c>
      <c r="AC1549" s="1">
        <v>-431</v>
      </c>
      <c r="AD1549" s="1">
        <v>60312</v>
      </c>
      <c r="AE1549" s="1">
        <v>-0.7</v>
      </c>
      <c r="AF1549" s="1">
        <v>106.22</v>
      </c>
      <c r="AG1549" s="1">
        <v>-0.4578082</v>
      </c>
      <c r="AH1549" s="1">
        <v>14.2</v>
      </c>
      <c r="AI1549" s="1" t="s">
        <v>4485</v>
      </c>
      <c r="AJ1549" s="1" t="s">
        <v>3581</v>
      </c>
    </row>
    <row r="1550" spans="1:36" x14ac:dyDescent="0.25">
      <c r="A1550" s="2" t="s">
        <v>1544</v>
      </c>
      <c r="B1550" s="3" t="s">
        <v>6324</v>
      </c>
      <c r="C1550" s="3">
        <v>9.6199999999999992</v>
      </c>
      <c r="D1550" s="3">
        <v>6.18</v>
      </c>
      <c r="E1550" s="3">
        <v>0.81</v>
      </c>
      <c r="F1550" s="1">
        <f>IF(INDEX(董監!D:D,H1550)=0,INDEX(董監!C:C,H1550),INDEX(董監!D:D,H1550))</f>
        <v>66.97</v>
      </c>
      <c r="G1550" s="1">
        <f t="shared" si="96"/>
        <v>16.420000000000002</v>
      </c>
      <c r="H1550" s="1">
        <f>MATCH(持股比率!A1550,董監!A:A,0)</f>
        <v>1550</v>
      </c>
      <c r="I1550" s="3">
        <v>6461654.8700000001</v>
      </c>
      <c r="J1550" s="3">
        <v>9374</v>
      </c>
      <c r="K1550" s="28">
        <f t="shared" si="97"/>
        <v>106100</v>
      </c>
      <c r="L1550" s="27">
        <f t="shared" si="98"/>
        <v>8.8000000000000007</v>
      </c>
      <c r="M1550" s="3">
        <v>304.54000000000002</v>
      </c>
      <c r="N1550" s="29">
        <f t="shared" si="99"/>
        <v>28.547579599999999</v>
      </c>
      <c r="O1550" s="3">
        <v>11.99</v>
      </c>
      <c r="P1550" s="3" t="str">
        <f ca="1">IF(COUNTIF(股期對照!A:A,持股比率!B1550)=2,B1550&amp;"-m",IF(COUNTIF(股期對照!A:A,持股比率!B1550)=1,B1550&amp;"-F",B1550))</f>
        <v>南電-F</v>
      </c>
      <c r="Q1550" s="3" t="s">
        <v>6762</v>
      </c>
      <c r="T1550" s="1" t="s">
        <v>1544</v>
      </c>
      <c r="U1550" s="1" t="s">
        <v>3306</v>
      </c>
      <c r="V1550" s="1">
        <v>9.6199999999999992</v>
      </c>
      <c r="W1550" s="1">
        <v>6.18</v>
      </c>
      <c r="X1550" s="1">
        <v>0.81</v>
      </c>
      <c r="Y1550" s="1">
        <v>66.97</v>
      </c>
      <c r="Z1550" s="1">
        <v>16.420000000000002</v>
      </c>
      <c r="AA1550" s="1">
        <v>1550</v>
      </c>
      <c r="AB1550" s="1">
        <v>6461654.8700000001</v>
      </c>
      <c r="AC1550" s="1">
        <v>9374</v>
      </c>
      <c r="AD1550" s="1">
        <v>106100</v>
      </c>
      <c r="AE1550" s="1">
        <v>8.8000000000000007</v>
      </c>
      <c r="AF1550" s="1">
        <v>304.54000000000002</v>
      </c>
      <c r="AG1550" s="1">
        <v>28.547579599999999</v>
      </c>
      <c r="AH1550" s="1">
        <v>11.99</v>
      </c>
      <c r="AI1550" s="1" t="s">
        <v>4486</v>
      </c>
      <c r="AJ1550" s="1" t="s">
        <v>3545</v>
      </c>
    </row>
    <row r="1551" spans="1:36" x14ac:dyDescent="0.25">
      <c r="A1551" s="2" t="s">
        <v>1545</v>
      </c>
      <c r="B1551" s="3" t="s">
        <v>6325</v>
      </c>
      <c r="C1551" s="3">
        <v>0.1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61.559999999999995</v>
      </c>
      <c r="H1551" s="1">
        <f>MATCH(持股比率!A1551,董監!A:A,0)</f>
        <v>1551</v>
      </c>
      <c r="I1551" s="3">
        <v>416663.43</v>
      </c>
      <c r="J1551" s="3">
        <v>26</v>
      </c>
      <c r="K1551" s="28">
        <f t="shared" si="97"/>
        <v>25650</v>
      </c>
      <c r="L1551" s="27">
        <f t="shared" si="98"/>
        <v>0.1</v>
      </c>
      <c r="M1551" s="3">
        <v>11.62</v>
      </c>
      <c r="N1551" s="29">
        <f t="shared" si="99"/>
        <v>3.0211999999999999E-3</v>
      </c>
      <c r="O1551" s="3">
        <v>4.46</v>
      </c>
      <c r="P1551" s="3" t="str">
        <f ca="1">IF(COUNTIF(股期對照!A:A,持股比率!B1551)=2,B1551&amp;"-m",IF(COUNTIF(股期對照!A:A,持股比率!B1551)=1,B1551&amp;"-F",B1551))</f>
        <v>星雲</v>
      </c>
      <c r="Q1551" s="3" t="s">
        <v>6845</v>
      </c>
      <c r="T1551" s="1" t="s">
        <v>1545</v>
      </c>
      <c r="U1551" s="1" t="s">
        <v>3307</v>
      </c>
      <c r="V1551" s="1">
        <v>0.1</v>
      </c>
      <c r="W1551" s="1">
        <v>0</v>
      </c>
      <c r="X1551" s="1">
        <v>0</v>
      </c>
      <c r="Y1551" s="1">
        <v>38.340000000000003</v>
      </c>
      <c r="Z1551" s="1">
        <v>61.559999999999995</v>
      </c>
      <c r="AA1551" s="1">
        <v>1551</v>
      </c>
      <c r="AB1551" s="1">
        <v>416663.43</v>
      </c>
      <c r="AC1551" s="1">
        <v>26</v>
      </c>
      <c r="AD1551" s="1">
        <v>25650</v>
      </c>
      <c r="AE1551" s="1">
        <v>0.1</v>
      </c>
      <c r="AF1551" s="1">
        <v>11.62</v>
      </c>
      <c r="AG1551" s="1">
        <v>3.0211999999999999E-3</v>
      </c>
      <c r="AH1551" s="1">
        <v>4.46</v>
      </c>
      <c r="AI1551" s="1" t="s">
        <v>3307</v>
      </c>
      <c r="AJ1551" s="1" t="s">
        <v>3558</v>
      </c>
    </row>
    <row r="1552" spans="1:36" x14ac:dyDescent="0.25">
      <c r="A1552" s="2" t="s">
        <v>1546</v>
      </c>
      <c r="B1552" s="3" t="s">
        <v>6326</v>
      </c>
      <c r="C1552" s="3">
        <v>0.95</v>
      </c>
      <c r="D1552" s="3">
        <v>0</v>
      </c>
      <c r="E1552" s="3">
        <v>0</v>
      </c>
      <c r="F1552" s="1">
        <f>IF(INDEX(董監!D:D,H1552)=0,INDEX(董監!C:C,H1552),INDEX(董監!D:D,H1552))</f>
        <v>14.41</v>
      </c>
      <c r="G1552" s="1">
        <f t="shared" si="96"/>
        <v>84.64</v>
      </c>
      <c r="H1552" s="1">
        <f>MATCH(持股比率!A1552,董監!A:A,0)</f>
        <v>1552</v>
      </c>
      <c r="I1552" s="3">
        <v>528869.38</v>
      </c>
      <c r="J1552" s="3">
        <v>28</v>
      </c>
      <c r="K1552" s="28">
        <f t="shared" si="97"/>
        <v>44764</v>
      </c>
      <c r="L1552" s="27">
        <f t="shared" si="98"/>
        <v>0.1</v>
      </c>
      <c r="M1552" s="3">
        <v>34.9</v>
      </c>
      <c r="N1552" s="29">
        <f t="shared" si="99"/>
        <v>9.7719999999999994E-3</v>
      </c>
      <c r="O1552" s="3">
        <v>-0.56000000000000005</v>
      </c>
      <c r="P1552" s="3" t="str">
        <f ca="1">IF(COUNTIF(股期對照!A:A,持股比率!B1552)=2,B1552&amp;"-m",IF(COUNTIF(股期對照!A:A,持股比率!B1552)=1,B1552&amp;"-F",B1552))</f>
        <v>德勝</v>
      </c>
      <c r="Q1552" s="3" t="s">
        <v>6781</v>
      </c>
      <c r="T1552" s="1" t="s">
        <v>1546</v>
      </c>
      <c r="U1552" s="1" t="s">
        <v>3308</v>
      </c>
      <c r="V1552" s="1">
        <v>0.95</v>
      </c>
      <c r="W1552" s="1">
        <v>0</v>
      </c>
      <c r="X1552" s="1">
        <v>0</v>
      </c>
      <c r="Y1552" s="1">
        <v>14.41</v>
      </c>
      <c r="Z1552" s="1">
        <v>84.64</v>
      </c>
      <c r="AA1552" s="1">
        <v>1552</v>
      </c>
      <c r="AB1552" s="1">
        <v>528869.38</v>
      </c>
      <c r="AC1552" s="1">
        <v>28</v>
      </c>
      <c r="AD1552" s="1">
        <v>44764</v>
      </c>
      <c r="AE1552" s="1">
        <v>0.1</v>
      </c>
      <c r="AF1552" s="1">
        <v>34.9</v>
      </c>
      <c r="AG1552" s="1">
        <v>9.7719999999999994E-3</v>
      </c>
      <c r="AH1552" s="1">
        <v>-0.56000000000000005</v>
      </c>
      <c r="AI1552" s="1" t="s">
        <v>3308</v>
      </c>
      <c r="AJ1552" s="1" t="s">
        <v>3546</v>
      </c>
    </row>
    <row r="1553" spans="1:36" x14ac:dyDescent="0.25">
      <c r="A1553" s="2" t="s">
        <v>1547</v>
      </c>
      <c r="B1553" s="3" t="s">
        <v>6327</v>
      </c>
      <c r="C1553" s="3">
        <v>2.2200000000000002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88.75</v>
      </c>
      <c r="H1553" s="1">
        <f>MATCH(持股比率!A1553,董監!A:A,0)</f>
        <v>1553</v>
      </c>
      <c r="I1553" s="3">
        <v>1182798.08</v>
      </c>
      <c r="J1553" s="3">
        <v>161</v>
      </c>
      <c r="K1553" s="28">
        <f t="shared" si="97"/>
        <v>104973</v>
      </c>
      <c r="L1553" s="27">
        <f t="shared" si="98"/>
        <v>0.2</v>
      </c>
      <c r="M1553" s="3">
        <v>22.87</v>
      </c>
      <c r="N1553" s="29">
        <f t="shared" si="99"/>
        <v>3.6820700000000005E-2</v>
      </c>
      <c r="O1553" s="3">
        <v>-1.47</v>
      </c>
      <c r="P1553" s="3" t="str">
        <f ca="1">IF(COUNTIF(股期對照!A:A,持股比率!B1553)=2,B1553&amp;"-m",IF(COUNTIF(股期對照!A:A,持股比率!B1553)=1,B1553&amp;"-F",B1553))</f>
        <v>晶采</v>
      </c>
      <c r="Q1553" s="3" t="s">
        <v>6836</v>
      </c>
      <c r="T1553" s="1" t="s">
        <v>1547</v>
      </c>
      <c r="U1553" s="1" t="s">
        <v>3309</v>
      </c>
      <c r="V1553" s="1">
        <v>2.2200000000000002</v>
      </c>
      <c r="W1553" s="1">
        <v>0</v>
      </c>
      <c r="X1553" s="1">
        <v>0.14000000000000001</v>
      </c>
      <c r="Y1553" s="1">
        <v>8.89</v>
      </c>
      <c r="Z1553" s="1">
        <v>88.75</v>
      </c>
      <c r="AA1553" s="1">
        <v>1553</v>
      </c>
      <c r="AB1553" s="1">
        <v>1182798.08</v>
      </c>
      <c r="AC1553" s="1">
        <v>161</v>
      </c>
      <c r="AD1553" s="1">
        <v>104973</v>
      </c>
      <c r="AE1553" s="1">
        <v>0.2</v>
      </c>
      <c r="AF1553" s="1">
        <v>22.87</v>
      </c>
      <c r="AG1553" s="1">
        <v>3.6820700000000005E-2</v>
      </c>
      <c r="AH1553" s="1">
        <v>-1.47</v>
      </c>
      <c r="AI1553" s="1" t="s">
        <v>3309</v>
      </c>
      <c r="AJ1553" s="1" t="s">
        <v>3578</v>
      </c>
    </row>
    <row r="1554" spans="1:36" x14ac:dyDescent="0.25">
      <c r="A1554" s="2" t="s">
        <v>1548</v>
      </c>
      <c r="B1554" s="3" t="s">
        <v>6328</v>
      </c>
      <c r="C1554" s="3">
        <v>2.72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63.800000000000004</v>
      </c>
      <c r="H1554" s="1">
        <f>MATCH(持股比率!A1554,董監!A:A,0)</f>
        <v>1554</v>
      </c>
      <c r="I1554" s="3">
        <v>1770997.73</v>
      </c>
      <c r="J1554" s="3">
        <v>-321</v>
      </c>
      <c r="K1554" s="28">
        <f t="shared" si="97"/>
        <v>112990</v>
      </c>
      <c r="L1554" s="27">
        <f t="shared" si="98"/>
        <v>-0.3</v>
      </c>
      <c r="M1554" s="3">
        <v>38.450000000000003</v>
      </c>
      <c r="N1554" s="29">
        <f t="shared" si="99"/>
        <v>-0.12342450000000001</v>
      </c>
      <c r="O1554" s="3">
        <v>-7.85</v>
      </c>
      <c r="P1554" s="3" t="str">
        <f ca="1">IF(COUNTIF(股期對照!A:A,持股比率!B1554)=2,B1554&amp;"-m",IF(COUNTIF(股期對照!A:A,持股比率!B1554)=1,B1554&amp;"-F",B1554))</f>
        <v>廣積</v>
      </c>
      <c r="Q1554" s="3" t="s">
        <v>4794</v>
      </c>
      <c r="T1554" s="1" t="s">
        <v>1548</v>
      </c>
      <c r="U1554" s="1" t="s">
        <v>3310</v>
      </c>
      <c r="V1554" s="1">
        <v>2.72</v>
      </c>
      <c r="W1554" s="1">
        <v>0</v>
      </c>
      <c r="X1554" s="1">
        <v>0.01</v>
      </c>
      <c r="Y1554" s="1">
        <v>33.47</v>
      </c>
      <c r="Z1554" s="1">
        <v>63.800000000000004</v>
      </c>
      <c r="AA1554" s="1">
        <v>1554</v>
      </c>
      <c r="AB1554" s="1">
        <v>1770997.73</v>
      </c>
      <c r="AC1554" s="1">
        <v>-321</v>
      </c>
      <c r="AD1554" s="1">
        <v>112990</v>
      </c>
      <c r="AE1554" s="1">
        <v>-0.3</v>
      </c>
      <c r="AF1554" s="1">
        <v>38.450000000000003</v>
      </c>
      <c r="AG1554" s="1">
        <v>-0.12342450000000001</v>
      </c>
      <c r="AH1554" s="1">
        <v>-7.85</v>
      </c>
      <c r="AI1554" s="1" t="s">
        <v>3310</v>
      </c>
      <c r="AJ1554" s="1" t="s">
        <v>3563</v>
      </c>
    </row>
    <row r="1555" spans="1:36" x14ac:dyDescent="0.25">
      <c r="A1555" s="2" t="s">
        <v>1549</v>
      </c>
      <c r="B1555" s="3" t="s">
        <v>6329</v>
      </c>
      <c r="C1555" s="3">
        <v>6.35</v>
      </c>
      <c r="D1555" s="3">
        <v>0</v>
      </c>
      <c r="E1555" s="3">
        <v>0.48</v>
      </c>
      <c r="F1555" s="1">
        <f>IF(INDEX(董監!D:D,H1555)=0,INDEX(董監!C:C,H1555),INDEX(董監!D:D,H1555))</f>
        <v>3.8</v>
      </c>
      <c r="G1555" s="1">
        <f t="shared" si="96"/>
        <v>89.37</v>
      </c>
      <c r="H1555" s="1">
        <f>MATCH(持股比率!A1555,董監!A:A,0)</f>
        <v>1555</v>
      </c>
      <c r="I1555" s="3">
        <v>706228.86</v>
      </c>
      <c r="J1555" s="3">
        <v>1648</v>
      </c>
      <c r="K1555" s="28">
        <f t="shared" si="97"/>
        <v>63116</v>
      </c>
      <c r="L1555" s="27">
        <f t="shared" si="98"/>
        <v>2.6</v>
      </c>
      <c r="M1555" s="3">
        <v>39.299999999999997</v>
      </c>
      <c r="N1555" s="29">
        <f t="shared" si="99"/>
        <v>0.64766399999999991</v>
      </c>
      <c r="O1555" s="3">
        <v>3.43</v>
      </c>
      <c r="P1555" s="3" t="str">
        <f ca="1">IF(COUNTIF(股期對照!A:A,持股比率!B1555)=2,B1555&amp;"-m",IF(COUNTIF(股期對照!A:A,持股比率!B1555)=1,B1555&amp;"-F",B1555))</f>
        <v>安國</v>
      </c>
      <c r="Q1555" s="3" t="s">
        <v>6827</v>
      </c>
      <c r="T1555" s="1" t="s">
        <v>1549</v>
      </c>
      <c r="U1555" s="1" t="s">
        <v>3311</v>
      </c>
      <c r="V1555" s="1">
        <v>6.35</v>
      </c>
      <c r="W1555" s="1">
        <v>0</v>
      </c>
      <c r="X1555" s="1">
        <v>0.48</v>
      </c>
      <c r="Y1555" s="1">
        <v>3.8</v>
      </c>
      <c r="Z1555" s="1">
        <v>89.37</v>
      </c>
      <c r="AA1555" s="1">
        <v>1555</v>
      </c>
      <c r="AB1555" s="1">
        <v>706228.86</v>
      </c>
      <c r="AC1555" s="1">
        <v>1648</v>
      </c>
      <c r="AD1555" s="1">
        <v>63116</v>
      </c>
      <c r="AE1555" s="1">
        <v>2.6</v>
      </c>
      <c r="AF1555" s="1">
        <v>39.299999999999997</v>
      </c>
      <c r="AG1555" s="1">
        <v>0.64766399999999991</v>
      </c>
      <c r="AH1555" s="1">
        <v>3.43</v>
      </c>
      <c r="AI1555" s="1" t="s">
        <v>3311</v>
      </c>
      <c r="AJ1555" s="1" t="s">
        <v>3560</v>
      </c>
    </row>
    <row r="1556" spans="1:36" x14ac:dyDescent="0.25">
      <c r="A1556" s="2" t="s">
        <v>1550</v>
      </c>
      <c r="B1556" s="3" t="s">
        <v>6330</v>
      </c>
      <c r="C1556" s="3">
        <v>0.89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30.200000000000003</v>
      </c>
      <c r="H1556" s="1">
        <f>MATCH(持股比率!A1556,董監!A:A,0)</f>
        <v>1556</v>
      </c>
      <c r="I1556" s="3">
        <v>1886180</v>
      </c>
      <c r="J1556" s="3">
        <v>53</v>
      </c>
      <c r="K1556" s="28">
        <f t="shared" si="97"/>
        <v>56963</v>
      </c>
      <c r="L1556" s="27">
        <f t="shared" si="98"/>
        <v>0.1</v>
      </c>
      <c r="M1556" s="3">
        <v>9.93</v>
      </c>
      <c r="N1556" s="29">
        <f t="shared" si="99"/>
        <v>5.2629E-3</v>
      </c>
      <c r="O1556" s="3">
        <v>-11.11</v>
      </c>
      <c r="P1556" s="3" t="str">
        <f ca="1">IF(COUNTIF(股期對照!A:A,持股比率!B1556)=2,B1556&amp;"-m",IF(COUNTIF(股期對照!A:A,持股比率!B1556)=1,B1556&amp;"-F",B1556))</f>
        <v>凱碩</v>
      </c>
      <c r="Q1556" s="3" t="s">
        <v>4753</v>
      </c>
      <c r="T1556" s="1" t="s">
        <v>1550</v>
      </c>
      <c r="U1556" s="1" t="s">
        <v>3312</v>
      </c>
      <c r="V1556" s="1">
        <v>0.89</v>
      </c>
      <c r="W1556" s="1">
        <v>0</v>
      </c>
      <c r="X1556" s="1">
        <v>0</v>
      </c>
      <c r="Y1556" s="1">
        <v>68.91</v>
      </c>
      <c r="Z1556" s="1">
        <v>30.200000000000003</v>
      </c>
      <c r="AA1556" s="1">
        <v>1556</v>
      </c>
      <c r="AB1556" s="1">
        <v>1886180</v>
      </c>
      <c r="AC1556" s="1">
        <v>53</v>
      </c>
      <c r="AD1556" s="1">
        <v>56963</v>
      </c>
      <c r="AE1556" s="1">
        <v>0.1</v>
      </c>
      <c r="AF1556" s="1">
        <v>9.93</v>
      </c>
      <c r="AG1556" s="1">
        <v>5.2629E-3</v>
      </c>
      <c r="AH1556" s="1">
        <v>-11.11</v>
      </c>
      <c r="AI1556" s="1" t="s">
        <v>3312</v>
      </c>
      <c r="AJ1556" s="1" t="s">
        <v>3546</v>
      </c>
    </row>
    <row r="1557" spans="1:36" x14ac:dyDescent="0.25">
      <c r="A1557" s="2" t="s">
        <v>1551</v>
      </c>
      <c r="B1557" s="3" t="s">
        <v>6331</v>
      </c>
      <c r="C1557" s="3">
        <v>1.99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81.210000000000008</v>
      </c>
      <c r="H1557" s="1">
        <f>MATCH(持股比率!A1557,董監!A:A,0)</f>
        <v>1557</v>
      </c>
      <c r="I1557" s="3">
        <v>1648178.36</v>
      </c>
      <c r="J1557" s="3">
        <v>1119</v>
      </c>
      <c r="K1557" s="28">
        <f t="shared" si="97"/>
        <v>133849</v>
      </c>
      <c r="L1557" s="27">
        <f t="shared" si="98"/>
        <v>0.8</v>
      </c>
      <c r="M1557" s="3">
        <v>15.42</v>
      </c>
      <c r="N1557" s="29">
        <f t="shared" si="99"/>
        <v>0.1725498</v>
      </c>
      <c r="O1557" s="3">
        <v>-3.88</v>
      </c>
      <c r="P1557" s="3" t="str">
        <f ca="1">IF(COUNTIF(股期對照!A:A,持股比率!B1557)=2,B1557&amp;"-m",IF(COUNTIF(股期對照!A:A,持股比率!B1557)=1,B1557&amp;"-F",B1557))</f>
        <v>東捷</v>
      </c>
      <c r="Q1557" s="3" t="s">
        <v>6771</v>
      </c>
      <c r="T1557" s="1" t="s">
        <v>1551</v>
      </c>
      <c r="U1557" s="1" t="s">
        <v>3313</v>
      </c>
      <c r="V1557" s="1">
        <v>1.99</v>
      </c>
      <c r="W1557" s="1">
        <v>0</v>
      </c>
      <c r="X1557" s="1">
        <v>0</v>
      </c>
      <c r="Y1557" s="1">
        <v>16.8</v>
      </c>
      <c r="Z1557" s="1">
        <v>81.210000000000008</v>
      </c>
      <c r="AA1557" s="1">
        <v>1557</v>
      </c>
      <c r="AB1557" s="1">
        <v>1648178.36</v>
      </c>
      <c r="AC1557" s="1">
        <v>1119</v>
      </c>
      <c r="AD1557" s="1">
        <v>133849</v>
      </c>
      <c r="AE1557" s="1">
        <v>0.8</v>
      </c>
      <c r="AF1557" s="1">
        <v>15.42</v>
      </c>
      <c r="AG1557" s="1">
        <v>0.1725498</v>
      </c>
      <c r="AH1557" s="1">
        <v>-3.88</v>
      </c>
      <c r="AI1557" s="1" t="s">
        <v>3313</v>
      </c>
      <c r="AJ1557" s="1" t="s">
        <v>3559</v>
      </c>
    </row>
    <row r="1558" spans="1:36" x14ac:dyDescent="0.25">
      <c r="A1558" s="2" t="s">
        <v>1552</v>
      </c>
      <c r="B1558" s="3" t="s">
        <v>6332</v>
      </c>
      <c r="C1558" s="3">
        <v>11.52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80.180000000000007</v>
      </c>
      <c r="H1558" s="1">
        <f>MATCH(持股比率!A1558,董監!A:A,0)</f>
        <v>1558</v>
      </c>
      <c r="I1558" s="3">
        <v>301523.03999999998</v>
      </c>
      <c r="J1558" s="3">
        <v>24</v>
      </c>
      <c r="K1558" s="28">
        <f t="shared" si="97"/>
        <v>24176</v>
      </c>
      <c r="L1558" s="27">
        <f t="shared" si="98"/>
        <v>0.1</v>
      </c>
      <c r="M1558" s="3">
        <v>48.05</v>
      </c>
      <c r="N1558" s="29">
        <f t="shared" si="99"/>
        <v>1.1531999999999999E-2</v>
      </c>
      <c r="O1558" s="3">
        <v>-3.96</v>
      </c>
      <c r="P1558" s="3" t="str">
        <f ca="1">IF(COUNTIF(股期對照!A:A,持股比率!B1558)=2,B1558&amp;"-m",IF(COUNTIF(股期對照!A:A,持股比率!B1558)=1,B1558&amp;"-F",B1558))</f>
        <v>來思達</v>
      </c>
      <c r="Q1558" s="3" t="s">
        <v>4743</v>
      </c>
      <c r="T1558" s="1" t="s">
        <v>1552</v>
      </c>
      <c r="U1558" s="1" t="s">
        <v>3314</v>
      </c>
      <c r="V1558" s="1">
        <v>11.52</v>
      </c>
      <c r="W1558" s="1">
        <v>0</v>
      </c>
      <c r="X1558" s="1">
        <v>0.22</v>
      </c>
      <c r="Y1558" s="1">
        <v>8.08</v>
      </c>
      <c r="Z1558" s="1">
        <v>80.180000000000007</v>
      </c>
      <c r="AA1558" s="1">
        <v>1558</v>
      </c>
      <c r="AB1558" s="1">
        <v>301523.03999999998</v>
      </c>
      <c r="AC1558" s="1">
        <v>24</v>
      </c>
      <c r="AD1558" s="1">
        <v>24176</v>
      </c>
      <c r="AE1558" s="1">
        <v>0.1</v>
      </c>
      <c r="AF1558" s="1">
        <v>48.05</v>
      </c>
      <c r="AG1558" s="1">
        <v>1.1531999999999999E-2</v>
      </c>
      <c r="AH1558" s="1">
        <v>-3.96</v>
      </c>
      <c r="AI1558" s="1" t="s">
        <v>3314</v>
      </c>
      <c r="AJ1558" s="1" t="s">
        <v>3523</v>
      </c>
    </row>
    <row r="1559" spans="1:36" x14ac:dyDescent="0.25">
      <c r="A1559" s="2" t="s">
        <v>1553</v>
      </c>
      <c r="B1559" s="3" t="s">
        <v>6333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3">
        <v>1</v>
      </c>
      <c r="K1559" s="28">
        <f t="shared" si="97"/>
        <v>10539</v>
      </c>
      <c r="L1559" s="27">
        <f t="shared" si="98"/>
        <v>0</v>
      </c>
      <c r="M1559" s="3">
        <v>10.28</v>
      </c>
      <c r="N1559" s="29">
        <f t="shared" si="99"/>
        <v>1.0279999999999999E-4</v>
      </c>
      <c r="O1559" s="3">
        <v>-7.59</v>
      </c>
      <c r="P1559" s="3" t="str">
        <f ca="1">IF(COUNTIF(股期對照!A:A,持股比率!B1559)=2,B1559&amp;"-m",IF(COUNTIF(股期對照!A:A,持股比率!B1559)=1,B1559&amp;"-F",B1559))</f>
        <v>志旭</v>
      </c>
      <c r="Q1559" s="3" t="s">
        <v>6874</v>
      </c>
      <c r="T1559" s="1" t="s">
        <v>1553</v>
      </c>
      <c r="U1559" s="1" t="s">
        <v>3315</v>
      </c>
      <c r="V1559" s="1">
        <v>10.02</v>
      </c>
      <c r="W1559" s="1">
        <v>0</v>
      </c>
      <c r="X1559" s="1">
        <v>0</v>
      </c>
      <c r="Y1559" s="1">
        <v>54.85</v>
      </c>
      <c r="Z1559" s="1">
        <v>35.129999999999995</v>
      </c>
      <c r="AA1559" s="1">
        <v>1559</v>
      </c>
      <c r="AB1559" s="1">
        <v>300000</v>
      </c>
      <c r="AC1559" s="1">
        <v>1</v>
      </c>
      <c r="AD1559" s="1">
        <v>10539</v>
      </c>
      <c r="AE1559" s="1">
        <v>0</v>
      </c>
      <c r="AF1559" s="1">
        <v>10.28</v>
      </c>
      <c r="AG1559" s="1">
        <v>1.0279999999999999E-4</v>
      </c>
      <c r="AH1559" s="1">
        <v>-7.59</v>
      </c>
      <c r="AI1559" s="1" t="s">
        <v>3315</v>
      </c>
      <c r="AJ1559" s="1" t="s">
        <v>3555</v>
      </c>
    </row>
    <row r="1560" spans="1:36" x14ac:dyDescent="0.25">
      <c r="A1560" s="2" t="s">
        <v>1554</v>
      </c>
      <c r="B1560" s="3" t="s">
        <v>6334</v>
      </c>
      <c r="C1560" s="3">
        <v>18.059999999999999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71.73</v>
      </c>
      <c r="H1560" s="1">
        <f>MATCH(持股比率!A1560,董監!A:A,0)</f>
        <v>1560</v>
      </c>
      <c r="I1560" s="3">
        <v>686599.92</v>
      </c>
      <c r="J1560" s="3">
        <v>0</v>
      </c>
      <c r="K1560" s="28">
        <f t="shared" si="97"/>
        <v>49250</v>
      </c>
      <c r="L1560" s="27">
        <f t="shared" si="98"/>
        <v>0</v>
      </c>
      <c r="M1560" s="3">
        <v>20.34</v>
      </c>
      <c r="N1560" s="29">
        <f t="shared" si="99"/>
        <v>0</v>
      </c>
      <c r="O1560" s="3">
        <v>-8.35</v>
      </c>
      <c r="P1560" s="3" t="str">
        <f ca="1">IF(COUNTIF(股期對照!A:A,持股比率!B1560)=2,B1560&amp;"-m",IF(COUNTIF(股期對照!A:A,持股比率!B1560)=1,B1560&amp;"-F",B1560))</f>
        <v>全達</v>
      </c>
      <c r="Q1560" s="3" t="s">
        <v>6820</v>
      </c>
      <c r="T1560" s="1" t="s">
        <v>1554</v>
      </c>
      <c r="U1560" s="1" t="s">
        <v>3316</v>
      </c>
      <c r="V1560" s="1">
        <v>18.059999999999999</v>
      </c>
      <c r="W1560" s="1">
        <v>0</v>
      </c>
      <c r="X1560" s="1">
        <v>0</v>
      </c>
      <c r="Y1560" s="1">
        <v>10.210000000000001</v>
      </c>
      <c r="Z1560" s="1">
        <v>71.73</v>
      </c>
      <c r="AA1560" s="1">
        <v>1560</v>
      </c>
      <c r="AB1560" s="1">
        <v>686599.92</v>
      </c>
      <c r="AC1560" s="1">
        <v>0</v>
      </c>
      <c r="AD1560" s="1">
        <v>49250</v>
      </c>
      <c r="AE1560" s="1">
        <v>0</v>
      </c>
      <c r="AF1560" s="1">
        <v>20.34</v>
      </c>
      <c r="AG1560" s="1">
        <v>0</v>
      </c>
      <c r="AH1560" s="1">
        <v>-8.35</v>
      </c>
      <c r="AI1560" s="1" t="s">
        <v>3316</v>
      </c>
      <c r="AJ1560" s="1" t="s">
        <v>3528</v>
      </c>
    </row>
    <row r="1561" spans="1:36" x14ac:dyDescent="0.25">
      <c r="A1561" s="2" t="s">
        <v>1555</v>
      </c>
      <c r="B1561" s="3" t="s">
        <v>6335</v>
      </c>
      <c r="C1561" s="3">
        <v>25.78</v>
      </c>
      <c r="D1561" s="3">
        <v>1.47</v>
      </c>
      <c r="E1561" s="3">
        <v>1.46</v>
      </c>
      <c r="F1561" s="1">
        <f>IF(INDEX(董監!D:D,H1561)=0,INDEX(董監!C:C,H1561),INDEX(董監!D:D,H1561))</f>
        <v>2.89</v>
      </c>
      <c r="G1561" s="1">
        <f t="shared" si="96"/>
        <v>68.400000000000006</v>
      </c>
      <c r="H1561" s="1">
        <f>MATCH(持股比率!A1561,董監!A:A,0)</f>
        <v>1561</v>
      </c>
      <c r="I1561" s="3">
        <v>11404677.15</v>
      </c>
      <c r="J1561" s="3">
        <v>-12049</v>
      </c>
      <c r="K1561" s="28">
        <f t="shared" si="97"/>
        <v>780080</v>
      </c>
      <c r="L1561" s="27">
        <f t="shared" si="98"/>
        <v>-1.5</v>
      </c>
      <c r="M1561" s="3">
        <v>57.73</v>
      </c>
      <c r="N1561" s="29">
        <f t="shared" si="99"/>
        <v>-6.9558876999999999</v>
      </c>
      <c r="O1561" s="3">
        <v>11.21</v>
      </c>
      <c r="P1561" s="3" t="str">
        <f ca="1">IF(COUNTIF(股期對照!A:A,持股比率!B1561)=2,B1561&amp;"-m",IF(COUNTIF(股期對照!A:A,持股比率!B1561)=1,B1561&amp;"-F",B1561))</f>
        <v>元太-F</v>
      </c>
      <c r="Q1561" s="3" t="s">
        <v>6875</v>
      </c>
      <c r="T1561" s="1" t="s">
        <v>1555</v>
      </c>
      <c r="U1561" s="1" t="s">
        <v>3317</v>
      </c>
      <c r="V1561" s="1">
        <v>25.78</v>
      </c>
      <c r="W1561" s="1">
        <v>1.47</v>
      </c>
      <c r="X1561" s="1">
        <v>1.46</v>
      </c>
      <c r="Y1561" s="1">
        <v>2.89</v>
      </c>
      <c r="Z1561" s="1">
        <v>68.400000000000006</v>
      </c>
      <c r="AA1561" s="1">
        <v>1561</v>
      </c>
      <c r="AB1561" s="1">
        <v>11404677.15</v>
      </c>
      <c r="AC1561" s="1">
        <v>-12049</v>
      </c>
      <c r="AD1561" s="1">
        <v>780080</v>
      </c>
      <c r="AE1561" s="1">
        <v>-1.5</v>
      </c>
      <c r="AF1561" s="1">
        <v>57.73</v>
      </c>
      <c r="AG1561" s="1">
        <v>-6.9558876999999999</v>
      </c>
      <c r="AH1561" s="1">
        <v>11.21</v>
      </c>
      <c r="AI1561" s="1" t="s">
        <v>4487</v>
      </c>
      <c r="AJ1561" s="1" t="s">
        <v>3566</v>
      </c>
    </row>
    <row r="1562" spans="1:36" x14ac:dyDescent="0.25">
      <c r="A1562" s="2" t="s">
        <v>1556</v>
      </c>
      <c r="B1562" s="3" t="s">
        <v>6336</v>
      </c>
      <c r="C1562" s="3">
        <v>13.21</v>
      </c>
      <c r="D1562" s="3">
        <v>0</v>
      </c>
      <c r="E1562" s="3">
        <v>0.03</v>
      </c>
      <c r="F1562" s="1">
        <f>IF(INDEX(董監!D:D,H1562)=0,INDEX(董監!C:C,H1562),INDEX(董監!D:D,H1562))</f>
        <v>35.58</v>
      </c>
      <c r="G1562" s="1">
        <f t="shared" si="96"/>
        <v>51.18</v>
      </c>
      <c r="H1562" s="1">
        <f>MATCH(持股比率!A1562,董監!A:A,0)</f>
        <v>1562</v>
      </c>
      <c r="I1562" s="3">
        <v>679288.696</v>
      </c>
      <c r="J1562" s="3">
        <v>5971</v>
      </c>
      <c r="K1562" s="28">
        <f t="shared" si="97"/>
        <v>34766</v>
      </c>
      <c r="L1562" s="27">
        <f t="shared" si="98"/>
        <v>17.2</v>
      </c>
      <c r="M1562" s="3">
        <v>32.22</v>
      </c>
      <c r="N1562" s="29">
        <f t="shared" si="99"/>
        <v>1.9238561999999999</v>
      </c>
      <c r="O1562" s="3">
        <v>0.89</v>
      </c>
      <c r="P1562" s="3" t="str">
        <f ca="1">IF(COUNTIF(股期對照!A:A,持股比率!B1562)=2,B1562&amp;"-m",IF(COUNTIF(股期對照!A:A,持股比率!B1562)=1,B1562&amp;"-F",B1562))</f>
        <v>長華*</v>
      </c>
      <c r="Q1562" s="3" t="s">
        <v>6771</v>
      </c>
      <c r="T1562" s="1" t="s">
        <v>1556</v>
      </c>
      <c r="U1562" s="1" t="s">
        <v>3318</v>
      </c>
      <c r="V1562" s="1">
        <v>13.21</v>
      </c>
      <c r="W1562" s="1">
        <v>0</v>
      </c>
      <c r="X1562" s="1">
        <v>0.03</v>
      </c>
      <c r="Y1562" s="1">
        <v>35.58</v>
      </c>
      <c r="Z1562" s="1">
        <v>51.18</v>
      </c>
      <c r="AA1562" s="1">
        <v>1562</v>
      </c>
      <c r="AB1562" s="1">
        <v>679288.696</v>
      </c>
      <c r="AC1562" s="1">
        <v>5971</v>
      </c>
      <c r="AD1562" s="1">
        <v>34766</v>
      </c>
      <c r="AE1562" s="1">
        <v>17.2</v>
      </c>
      <c r="AF1562" s="1">
        <v>32.22</v>
      </c>
      <c r="AG1562" s="1">
        <v>1.9238561999999999</v>
      </c>
      <c r="AH1562" s="1">
        <v>0.89</v>
      </c>
      <c r="AI1562" s="1" t="s">
        <v>3318</v>
      </c>
      <c r="AJ1562" s="1" t="s">
        <v>3559</v>
      </c>
    </row>
    <row r="1563" spans="1:36" x14ac:dyDescent="0.25">
      <c r="A1563" s="2" t="s">
        <v>1557</v>
      </c>
      <c r="B1563" s="3" t="s">
        <v>6337</v>
      </c>
      <c r="C1563" s="3">
        <v>5.03</v>
      </c>
      <c r="D1563" s="3">
        <v>0</v>
      </c>
      <c r="E1563" s="3">
        <v>0.06</v>
      </c>
      <c r="F1563" s="1">
        <f>IF(INDEX(董監!D:D,H1563)=0,INDEX(董監!C:C,H1563),INDEX(董監!D:D,H1563))</f>
        <v>14.3</v>
      </c>
      <c r="G1563" s="1">
        <f t="shared" si="96"/>
        <v>80.61</v>
      </c>
      <c r="H1563" s="1">
        <f>MATCH(持股比率!A1563,董監!A:A,0)</f>
        <v>1563</v>
      </c>
      <c r="I1563" s="3">
        <v>518542.83</v>
      </c>
      <c r="J1563" s="3">
        <v>-38</v>
      </c>
      <c r="K1563" s="28">
        <f t="shared" si="97"/>
        <v>41800</v>
      </c>
      <c r="L1563" s="27">
        <f t="shared" si="98"/>
        <v>-0.1</v>
      </c>
      <c r="M1563" s="3">
        <v>12.3</v>
      </c>
      <c r="N1563" s="29">
        <f t="shared" si="99"/>
        <v>-4.6740000000000002E-3</v>
      </c>
      <c r="O1563" s="3">
        <v>1.59</v>
      </c>
      <c r="P1563" s="3" t="str">
        <f ca="1">IF(COUNTIF(股期對照!A:A,持股比率!B1563)=2,B1563&amp;"-m",IF(COUNTIF(股期對照!A:A,持股比率!B1563)=1,B1563&amp;"-F",B1563))</f>
        <v>能率網通</v>
      </c>
      <c r="Q1563" s="3" t="s">
        <v>6876</v>
      </c>
      <c r="T1563" s="1" t="s">
        <v>1557</v>
      </c>
      <c r="U1563" s="1" t="s">
        <v>3319</v>
      </c>
      <c r="V1563" s="1">
        <v>5.03</v>
      </c>
      <c r="W1563" s="1">
        <v>0</v>
      </c>
      <c r="X1563" s="1">
        <v>0.06</v>
      </c>
      <c r="Y1563" s="1">
        <v>14.3</v>
      </c>
      <c r="Z1563" s="1">
        <v>80.61</v>
      </c>
      <c r="AA1563" s="1">
        <v>1563</v>
      </c>
      <c r="AB1563" s="1">
        <v>518542.83</v>
      </c>
      <c r="AC1563" s="1">
        <v>-38</v>
      </c>
      <c r="AD1563" s="1">
        <v>41800</v>
      </c>
      <c r="AE1563" s="1">
        <v>-0.1</v>
      </c>
      <c r="AF1563" s="1">
        <v>12.3</v>
      </c>
      <c r="AG1563" s="1">
        <v>-4.6740000000000002E-3</v>
      </c>
      <c r="AH1563" s="1">
        <v>1.59</v>
      </c>
      <c r="AI1563" s="1" t="s">
        <v>3319</v>
      </c>
      <c r="AJ1563" s="1" t="s">
        <v>3535</v>
      </c>
    </row>
    <row r="1564" spans="1:36" x14ac:dyDescent="0.25">
      <c r="A1564" s="2" t="s">
        <v>1558</v>
      </c>
      <c r="B1564" s="3" t="s">
        <v>6338</v>
      </c>
      <c r="C1564" s="3">
        <v>1.34</v>
      </c>
      <c r="D1564" s="3">
        <v>0</v>
      </c>
      <c r="E1564" s="3">
        <v>0.01</v>
      </c>
      <c r="F1564" s="1">
        <f>IF(INDEX(董監!D:D,H1564)=0,INDEX(董監!C:C,H1564),INDEX(董監!D:D,H1564))</f>
        <v>39.17</v>
      </c>
      <c r="G1564" s="1">
        <f t="shared" si="96"/>
        <v>59.48</v>
      </c>
      <c r="H1564" s="1">
        <f>MATCH(持股比率!A1564,董監!A:A,0)</f>
        <v>1564</v>
      </c>
      <c r="I1564" s="3">
        <v>800000</v>
      </c>
      <c r="J1564" s="3">
        <v>22</v>
      </c>
      <c r="K1564" s="28">
        <f t="shared" si="97"/>
        <v>47584</v>
      </c>
      <c r="L1564" s="27">
        <f t="shared" si="98"/>
        <v>0</v>
      </c>
      <c r="M1564" s="3">
        <v>24.81</v>
      </c>
      <c r="N1564" s="29">
        <f t="shared" si="99"/>
        <v>5.458199999999999E-3</v>
      </c>
      <c r="O1564" s="3">
        <v>-8.17</v>
      </c>
      <c r="P1564" s="3" t="str">
        <f ca="1">IF(COUNTIF(股期對照!A:A,持股比率!B1564)=2,B1564&amp;"-m",IF(COUNTIF(股期對照!A:A,持股比率!B1564)=1,B1564&amp;"-F",B1564))</f>
        <v>陞泰</v>
      </c>
      <c r="Q1564" s="3" t="s">
        <v>6691</v>
      </c>
      <c r="T1564" s="1" t="s">
        <v>1558</v>
      </c>
      <c r="U1564" s="1" t="s">
        <v>3320</v>
      </c>
      <c r="V1564" s="1">
        <v>1.34</v>
      </c>
      <c r="W1564" s="1">
        <v>0</v>
      </c>
      <c r="X1564" s="1">
        <v>0.01</v>
      </c>
      <c r="Y1564" s="1">
        <v>39.17</v>
      </c>
      <c r="Z1564" s="1">
        <v>59.48</v>
      </c>
      <c r="AA1564" s="1">
        <v>1564</v>
      </c>
      <c r="AB1564" s="1">
        <v>800000</v>
      </c>
      <c r="AC1564" s="1">
        <v>22</v>
      </c>
      <c r="AD1564" s="1">
        <v>47584</v>
      </c>
      <c r="AE1564" s="1">
        <v>0</v>
      </c>
      <c r="AF1564" s="1">
        <v>24.81</v>
      </c>
      <c r="AG1564" s="1">
        <v>5.458199999999999E-3</v>
      </c>
      <c r="AH1564" s="1">
        <v>-8.17</v>
      </c>
      <c r="AI1564" s="1" t="s">
        <v>3320</v>
      </c>
      <c r="AJ1564" s="1" t="s">
        <v>3562</v>
      </c>
    </row>
    <row r="1565" spans="1:36" x14ac:dyDescent="0.25">
      <c r="A1565" s="2" t="s">
        <v>1559</v>
      </c>
      <c r="B1565" s="3" t="s">
        <v>6339</v>
      </c>
      <c r="C1565" s="3">
        <v>2.7</v>
      </c>
      <c r="D1565" s="3">
        <v>0.25</v>
      </c>
      <c r="E1565" s="3">
        <v>0.15</v>
      </c>
      <c r="F1565" s="1">
        <f>IF(INDEX(董監!D:D,H1565)=0,INDEX(董監!C:C,H1565),INDEX(董監!D:D,H1565))</f>
        <v>12.06</v>
      </c>
      <c r="G1565" s="1">
        <f t="shared" si="96"/>
        <v>84.84</v>
      </c>
      <c r="H1565" s="1">
        <f>MATCH(持股比率!A1565,董監!A:A,0)</f>
        <v>1565</v>
      </c>
      <c r="I1565" s="3">
        <v>871244.66</v>
      </c>
      <c r="J1565" s="3">
        <v>317</v>
      </c>
      <c r="K1565" s="28">
        <f t="shared" si="97"/>
        <v>73916</v>
      </c>
      <c r="L1565" s="27">
        <f t="shared" si="98"/>
        <v>0.4</v>
      </c>
      <c r="M1565" s="3">
        <v>19.86</v>
      </c>
      <c r="N1565" s="29">
        <f t="shared" si="99"/>
        <v>6.2956200000000004E-2</v>
      </c>
      <c r="O1565" s="3">
        <v>-0.98</v>
      </c>
      <c r="P1565" s="3" t="str">
        <f ca="1">IF(COUNTIF(股期對照!A:A,持股比率!B1565)=2,B1565&amp;"-m",IF(COUNTIF(股期對照!A:A,持股比率!B1565)=1,B1565&amp;"-F",B1565))</f>
        <v>鉅橡</v>
      </c>
      <c r="Q1565" s="3" t="s">
        <v>4788</v>
      </c>
      <c r="T1565" s="1" t="s">
        <v>1559</v>
      </c>
      <c r="U1565" s="1" t="s">
        <v>3321</v>
      </c>
      <c r="V1565" s="1">
        <v>2.7</v>
      </c>
      <c r="W1565" s="1">
        <v>0.25</v>
      </c>
      <c r="X1565" s="1">
        <v>0.15</v>
      </c>
      <c r="Y1565" s="1">
        <v>12.06</v>
      </c>
      <c r="Z1565" s="1">
        <v>84.84</v>
      </c>
      <c r="AA1565" s="1">
        <v>1565</v>
      </c>
      <c r="AB1565" s="1">
        <v>871244.66</v>
      </c>
      <c r="AC1565" s="1">
        <v>317</v>
      </c>
      <c r="AD1565" s="1">
        <v>73916</v>
      </c>
      <c r="AE1565" s="1">
        <v>0.4</v>
      </c>
      <c r="AF1565" s="1">
        <v>19.86</v>
      </c>
      <c r="AG1565" s="1">
        <v>6.2956200000000004E-2</v>
      </c>
      <c r="AH1565" s="1">
        <v>-0.98</v>
      </c>
      <c r="AI1565" s="1" t="s">
        <v>3321</v>
      </c>
      <c r="AJ1565" s="1" t="s">
        <v>3531</v>
      </c>
    </row>
    <row r="1566" spans="1:36" x14ac:dyDescent="0.25">
      <c r="A1566" s="2" t="s">
        <v>1560</v>
      </c>
      <c r="B1566" s="3" t="s">
        <v>6340</v>
      </c>
      <c r="C1566" s="3">
        <v>6.43</v>
      </c>
      <c r="D1566" s="3">
        <v>0.13</v>
      </c>
      <c r="E1566" s="3">
        <v>0.77</v>
      </c>
      <c r="F1566" s="1">
        <f>IF(INDEX(董監!D:D,H1566)=0,INDEX(董監!C:C,H1566),INDEX(董監!D:D,H1566))</f>
        <v>10.15</v>
      </c>
      <c r="G1566" s="1">
        <f t="shared" si="96"/>
        <v>82.52</v>
      </c>
      <c r="H1566" s="1">
        <f>MATCH(持股比率!A1566,董監!A:A,0)</f>
        <v>1566</v>
      </c>
      <c r="I1566" s="3">
        <v>2775315.38</v>
      </c>
      <c r="J1566" s="3">
        <v>-1107</v>
      </c>
      <c r="K1566" s="28">
        <f t="shared" si="97"/>
        <v>229019</v>
      </c>
      <c r="L1566" s="27">
        <f t="shared" si="98"/>
        <v>-0.5</v>
      </c>
      <c r="M1566" s="3">
        <v>27.91</v>
      </c>
      <c r="N1566" s="29">
        <f t="shared" si="99"/>
        <v>-0.30896370000000001</v>
      </c>
      <c r="O1566" s="3">
        <v>-6.56</v>
      </c>
      <c r="P1566" s="3" t="str">
        <f ca="1">IF(COUNTIF(股期對照!A:A,持股比率!B1566)=2,B1566&amp;"-m",IF(COUNTIF(股期對照!A:A,持股比率!B1566)=1,B1566&amp;"-F",B1566))</f>
        <v>伍豐</v>
      </c>
      <c r="Q1566" s="3" t="s">
        <v>4773</v>
      </c>
      <c r="T1566" s="1" t="s">
        <v>1560</v>
      </c>
      <c r="U1566" s="1" t="s">
        <v>3322</v>
      </c>
      <c r="V1566" s="1">
        <v>6.43</v>
      </c>
      <c r="W1566" s="1">
        <v>0.13</v>
      </c>
      <c r="X1566" s="1">
        <v>0.77</v>
      </c>
      <c r="Y1566" s="1">
        <v>10.15</v>
      </c>
      <c r="Z1566" s="1">
        <v>82.52</v>
      </c>
      <c r="AA1566" s="1">
        <v>1566</v>
      </c>
      <c r="AB1566" s="1">
        <v>2775315.38</v>
      </c>
      <c r="AC1566" s="1">
        <v>-1107</v>
      </c>
      <c r="AD1566" s="1">
        <v>229019</v>
      </c>
      <c r="AE1566" s="1">
        <v>-0.5</v>
      </c>
      <c r="AF1566" s="1">
        <v>27.91</v>
      </c>
      <c r="AG1566" s="1">
        <v>-0.30896370000000001</v>
      </c>
      <c r="AH1566" s="1">
        <v>-6.56</v>
      </c>
      <c r="AI1566" s="1" t="s">
        <v>3322</v>
      </c>
      <c r="AJ1566" s="1" t="s">
        <v>3571</v>
      </c>
    </row>
    <row r="1567" spans="1:36" x14ac:dyDescent="0.25">
      <c r="A1567" s="2" t="s">
        <v>1561</v>
      </c>
      <c r="B1567" s="3" t="s">
        <v>4562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3">
        <v>0</v>
      </c>
      <c r="K1567" s="28">
        <f t="shared" si="97"/>
        <v>-12103</v>
      </c>
      <c r="L1567" s="27">
        <f t="shared" si="98"/>
        <v>0</v>
      </c>
      <c r="M1567" s="3">
        <v>9.93</v>
      </c>
      <c r="N1567" s="29">
        <f t="shared" si="99"/>
        <v>0</v>
      </c>
      <c r="O1567" s="3">
        <v>-0.95</v>
      </c>
      <c r="P1567" s="3" t="str">
        <f ca="1">IF(COUNTIF(股期對照!A:A,持股比率!B1567)=2,B1567&amp;"-m",IF(COUNTIF(股期對照!A:A,持股比率!B1567)=1,B1567&amp;"-F",B1567))</f>
        <v>洛碁</v>
      </c>
      <c r="Q1567" s="3" t="s">
        <v>6748</v>
      </c>
      <c r="T1567" s="1" t="s">
        <v>1561</v>
      </c>
      <c r="U1567" s="1" t="s">
        <v>3323</v>
      </c>
      <c r="V1567" s="1">
        <v>51.14</v>
      </c>
      <c r="W1567" s="1">
        <v>0</v>
      </c>
      <c r="X1567" s="1">
        <v>0</v>
      </c>
      <c r="Y1567" s="1">
        <v>59.89</v>
      </c>
      <c r="Z1567" s="1">
        <v>-11.030000000000001</v>
      </c>
      <c r="AA1567" s="1">
        <v>1567</v>
      </c>
      <c r="AB1567" s="1">
        <v>1097283.43</v>
      </c>
      <c r="AC1567" s="1">
        <v>0</v>
      </c>
      <c r="AD1567" s="1">
        <v>-12103</v>
      </c>
      <c r="AE1567" s="1">
        <v>0</v>
      </c>
      <c r="AF1567" s="1">
        <v>9.93</v>
      </c>
      <c r="AG1567" s="1">
        <v>0</v>
      </c>
      <c r="AH1567" s="1">
        <v>-0.95</v>
      </c>
      <c r="AI1567" s="1" t="s">
        <v>3323</v>
      </c>
      <c r="AJ1567" s="1" t="s">
        <v>3517</v>
      </c>
    </row>
    <row r="1568" spans="1:36" x14ac:dyDescent="0.25">
      <c r="A1568" s="2" t="s">
        <v>1562</v>
      </c>
      <c r="B1568" s="3" t="s">
        <v>6341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J1568" s="3"/>
      <c r="K1568" s="28">
        <f t="shared" si="97"/>
        <v>37329</v>
      </c>
      <c r="L1568" s="27">
        <f t="shared" si="98"/>
        <v>0</v>
      </c>
      <c r="M1568" s="3"/>
      <c r="N1568" s="29">
        <f t="shared" si="99"/>
        <v>0</v>
      </c>
      <c r="O1568" s="3"/>
      <c r="P1568" s="3" t="str">
        <f ca="1">IF(COUNTIF(股期對照!A:A,持股比率!B1568)=2,B1568&amp;"-m",IF(COUNTIF(股期對照!A:A,持股比率!B1568)=1,B1568&amp;"-F",B1568))</f>
        <v>永利聯合</v>
      </c>
      <c r="Q1568" s="3" t="s">
        <v>6872</v>
      </c>
      <c r="T1568" s="1" t="s">
        <v>1562</v>
      </c>
      <c r="U1568" s="1" t="s">
        <v>3324</v>
      </c>
      <c r="Y1568" s="1">
        <v>7.41</v>
      </c>
      <c r="Z1568" s="1">
        <v>92.59</v>
      </c>
      <c r="AA1568" s="1">
        <v>1568</v>
      </c>
      <c r="AB1568" s="1">
        <v>403166.42</v>
      </c>
      <c r="AD1568" s="1">
        <v>37329</v>
      </c>
      <c r="AE1568" s="1">
        <v>0</v>
      </c>
      <c r="AG1568" s="1">
        <v>0</v>
      </c>
      <c r="AI1568" s="1" t="s">
        <v>3324</v>
      </c>
      <c r="AJ1568" s="1" t="s">
        <v>3548</v>
      </c>
    </row>
    <row r="1569" spans="1:36" x14ac:dyDescent="0.25">
      <c r="A1569" s="2" t="s">
        <v>1563</v>
      </c>
      <c r="B1569" s="3" t="s">
        <v>4735</v>
      </c>
      <c r="C1569" s="3">
        <v>20.100000000000001</v>
      </c>
      <c r="D1569" s="3">
        <v>5.0999999999999996</v>
      </c>
      <c r="E1569" s="3">
        <v>0.37</v>
      </c>
      <c r="F1569" s="1">
        <f>IF(INDEX(董監!D:D,H1569)=0,INDEX(董監!C:C,H1569),INDEX(董監!D:D,H1569))</f>
        <v>10.69</v>
      </c>
      <c r="G1569" s="1">
        <f t="shared" si="96"/>
        <v>63.739999999999995</v>
      </c>
      <c r="H1569" s="1">
        <f>MATCH(持股比率!A1569,董監!A:A,0)</f>
        <v>1569</v>
      </c>
      <c r="I1569" s="3">
        <v>861720.72</v>
      </c>
      <c r="J1569" s="3">
        <v>561</v>
      </c>
      <c r="K1569" s="28">
        <f t="shared" si="97"/>
        <v>54926</v>
      </c>
      <c r="L1569" s="27">
        <f t="shared" si="98"/>
        <v>1</v>
      </c>
      <c r="M1569" s="3">
        <v>203.96</v>
      </c>
      <c r="N1569" s="29">
        <f t="shared" si="99"/>
        <v>1.1442155999999999</v>
      </c>
      <c r="O1569" s="3">
        <v>24.29</v>
      </c>
      <c r="P1569" s="3" t="str">
        <f ca="1">IF(COUNTIF(股期對照!A:A,持股比率!B1569)=2,B1569&amp;"-m",IF(COUNTIF(股期對照!A:A,持股比率!B1569)=1,B1569&amp;"-F",B1569))</f>
        <v>致新</v>
      </c>
      <c r="Q1569" s="3" t="s">
        <v>4763</v>
      </c>
      <c r="T1569" s="1" t="s">
        <v>1563</v>
      </c>
      <c r="U1569" s="1" t="s">
        <v>3325</v>
      </c>
      <c r="V1569" s="1">
        <v>20.100000000000001</v>
      </c>
      <c r="W1569" s="1">
        <v>5.0999999999999996</v>
      </c>
      <c r="X1569" s="1">
        <v>0.37</v>
      </c>
      <c r="Y1569" s="1">
        <v>10.69</v>
      </c>
      <c r="Z1569" s="1">
        <v>63.739999999999995</v>
      </c>
      <c r="AA1569" s="1">
        <v>1569</v>
      </c>
      <c r="AB1569" s="1">
        <v>861720.72</v>
      </c>
      <c r="AC1569" s="1">
        <v>561</v>
      </c>
      <c r="AD1569" s="1">
        <v>54926</v>
      </c>
      <c r="AE1569" s="1">
        <v>1</v>
      </c>
      <c r="AF1569" s="1">
        <v>203.96</v>
      </c>
      <c r="AG1569" s="1">
        <v>1.1442155999999999</v>
      </c>
      <c r="AH1569" s="1">
        <v>24.29</v>
      </c>
      <c r="AI1569" s="1" t="s">
        <v>3325</v>
      </c>
      <c r="AJ1569" s="1" t="s">
        <v>3560</v>
      </c>
    </row>
    <row r="1570" spans="1:36" x14ac:dyDescent="0.25">
      <c r="A1570" s="2" t="s">
        <v>1564</v>
      </c>
      <c r="B1570" s="3" t="s">
        <v>6342</v>
      </c>
      <c r="C1570" s="3">
        <v>0.71</v>
      </c>
      <c r="D1570" s="3">
        <v>0</v>
      </c>
      <c r="E1570" s="3">
        <v>0.23</v>
      </c>
      <c r="F1570" s="1">
        <f>IF(INDEX(董監!D:D,H1570)=0,INDEX(董監!C:C,H1570),INDEX(董監!D:D,H1570))</f>
        <v>18.989999999999998</v>
      </c>
      <c r="G1570" s="1">
        <f t="shared" si="96"/>
        <v>80.069999999999993</v>
      </c>
      <c r="H1570" s="1">
        <f>MATCH(持股比率!A1570,董監!A:A,0)</f>
        <v>1570</v>
      </c>
      <c r="I1570" s="3">
        <v>351331.93</v>
      </c>
      <c r="J1570" s="3">
        <v>-17</v>
      </c>
      <c r="K1570" s="28">
        <f t="shared" si="97"/>
        <v>28131</v>
      </c>
      <c r="L1570" s="27">
        <f t="shared" si="98"/>
        <v>-0.1</v>
      </c>
      <c r="M1570" s="3">
        <v>185.92</v>
      </c>
      <c r="N1570" s="29">
        <f t="shared" si="99"/>
        <v>-3.16064E-2</v>
      </c>
      <c r="O1570" s="3">
        <v>-2.33</v>
      </c>
      <c r="P1570" s="3" t="str">
        <f ca="1">IF(COUNTIF(股期對照!A:A,持股比率!B1570)=2,B1570&amp;"-m",IF(COUNTIF(股期對照!A:A,持股比率!B1570)=1,B1570&amp;"-F",B1570))</f>
        <v>瑞穎</v>
      </c>
      <c r="Q1570" s="3" t="s">
        <v>6775</v>
      </c>
      <c r="T1570" s="1" t="s">
        <v>1564</v>
      </c>
      <c r="U1570" s="1" t="s">
        <v>3326</v>
      </c>
      <c r="V1570" s="1">
        <v>0.71</v>
      </c>
      <c r="W1570" s="1">
        <v>0</v>
      </c>
      <c r="X1570" s="1">
        <v>0.23</v>
      </c>
      <c r="Y1570" s="1">
        <v>18.989999999999998</v>
      </c>
      <c r="Z1570" s="1">
        <v>80.069999999999993</v>
      </c>
      <c r="AA1570" s="1">
        <v>1570</v>
      </c>
      <c r="AB1570" s="1">
        <v>351331.93</v>
      </c>
      <c r="AC1570" s="1">
        <v>-17</v>
      </c>
      <c r="AD1570" s="1">
        <v>28131</v>
      </c>
      <c r="AE1570" s="1">
        <v>-0.1</v>
      </c>
      <c r="AF1570" s="1">
        <v>185.92</v>
      </c>
      <c r="AG1570" s="1">
        <v>-3.16064E-2</v>
      </c>
      <c r="AH1570" s="1">
        <v>-2.33</v>
      </c>
      <c r="AI1570" s="1" t="s">
        <v>3326</v>
      </c>
      <c r="AJ1570" s="1" t="s">
        <v>3530</v>
      </c>
    </row>
    <row r="1571" spans="1:36" x14ac:dyDescent="0.25">
      <c r="A1571" s="2" t="s">
        <v>1565</v>
      </c>
      <c r="B1571" s="3" t="s">
        <v>6343</v>
      </c>
      <c r="C1571" s="3">
        <v>0.17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96"/>
        <v>86.98</v>
      </c>
      <c r="H1571" s="1">
        <f>MATCH(持股比率!A1571,董監!A:A,0)</f>
        <v>1571</v>
      </c>
      <c r="I1571" s="3">
        <v>695141.49</v>
      </c>
      <c r="J1571" s="3">
        <v>-82</v>
      </c>
      <c r="K1571" s="28">
        <f t="shared" si="97"/>
        <v>60463</v>
      </c>
      <c r="L1571" s="27">
        <f t="shared" si="98"/>
        <v>-0.1</v>
      </c>
      <c r="M1571" s="3">
        <v>69.09</v>
      </c>
      <c r="N1571" s="29">
        <f t="shared" si="99"/>
        <v>-5.6653800000000004E-2</v>
      </c>
      <c r="O1571" s="3">
        <v>-0.54</v>
      </c>
      <c r="P1571" s="3" t="str">
        <f ca="1">IF(COUNTIF(股期對照!A:A,持股比率!B1571)=2,B1571&amp;"-m",IF(COUNTIF(股期對照!A:A,持股比率!B1571)=1,B1571&amp;"-F",B1571))</f>
        <v>巨虹</v>
      </c>
      <c r="Q1571" s="3" t="s">
        <v>4779</v>
      </c>
      <c r="T1571" s="1" t="s">
        <v>1565</v>
      </c>
      <c r="U1571" s="1" t="s">
        <v>3327</v>
      </c>
      <c r="V1571" s="1">
        <v>0.17</v>
      </c>
      <c r="W1571" s="1">
        <v>0</v>
      </c>
      <c r="X1571" s="1">
        <v>0</v>
      </c>
      <c r="Y1571" s="1">
        <v>12.85</v>
      </c>
      <c r="Z1571" s="1">
        <v>86.98</v>
      </c>
      <c r="AA1571" s="1">
        <v>1571</v>
      </c>
      <c r="AB1571" s="1">
        <v>695141.49</v>
      </c>
      <c r="AC1571" s="1">
        <v>-82</v>
      </c>
      <c r="AD1571" s="1">
        <v>60463</v>
      </c>
      <c r="AE1571" s="1">
        <v>-0.1</v>
      </c>
      <c r="AF1571" s="1">
        <v>69.09</v>
      </c>
      <c r="AG1571" s="1">
        <v>-5.6653800000000004E-2</v>
      </c>
      <c r="AH1571" s="1">
        <v>-0.54</v>
      </c>
      <c r="AI1571" s="1" t="s">
        <v>3327</v>
      </c>
      <c r="AJ1571" s="1" t="s">
        <v>3528</v>
      </c>
    </row>
    <row r="1572" spans="1:36" x14ac:dyDescent="0.25">
      <c r="A1572" s="2" t="s">
        <v>1566</v>
      </c>
      <c r="B1572" s="3" t="s">
        <v>6344</v>
      </c>
      <c r="C1572" s="3">
        <v>1.62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86.33</v>
      </c>
      <c r="H1572" s="1">
        <f>MATCH(持股比率!A1572,董監!A:A,0)</f>
        <v>1572</v>
      </c>
      <c r="I1572" s="3">
        <v>1572572.42</v>
      </c>
      <c r="J1572" s="3">
        <v>1169</v>
      </c>
      <c r="K1572" s="28">
        <f t="shared" si="97"/>
        <v>135760</v>
      </c>
      <c r="L1572" s="27">
        <f t="shared" si="98"/>
        <v>0.9</v>
      </c>
      <c r="M1572" s="3">
        <v>12.48</v>
      </c>
      <c r="N1572" s="29">
        <f t="shared" si="99"/>
        <v>0.1458912</v>
      </c>
      <c r="O1572" s="3">
        <v>4.3099999999999996</v>
      </c>
      <c r="P1572" s="3" t="str">
        <f ca="1">IF(COUNTIF(股期對照!A:A,持股比率!B1572)=2,B1572&amp;"-m",IF(COUNTIF(股期對照!A:A,持股比率!B1572)=1,B1572&amp;"-F",B1572))</f>
        <v>福華</v>
      </c>
      <c r="Q1572" s="3" t="s">
        <v>6770</v>
      </c>
      <c r="T1572" s="1" t="s">
        <v>1566</v>
      </c>
      <c r="U1572" s="1" t="s">
        <v>3328</v>
      </c>
      <c r="V1572" s="1">
        <v>1.62</v>
      </c>
      <c r="W1572" s="1">
        <v>0</v>
      </c>
      <c r="X1572" s="1">
        <v>0</v>
      </c>
      <c r="Y1572" s="1">
        <v>12.05</v>
      </c>
      <c r="Z1572" s="1">
        <v>86.33</v>
      </c>
      <c r="AA1572" s="1">
        <v>1572</v>
      </c>
      <c r="AB1572" s="1">
        <v>1572572.42</v>
      </c>
      <c r="AC1572" s="1">
        <v>1169</v>
      </c>
      <c r="AD1572" s="1">
        <v>135760</v>
      </c>
      <c r="AE1572" s="1">
        <v>0.9</v>
      </c>
      <c r="AF1572" s="1">
        <v>12.48</v>
      </c>
      <c r="AG1572" s="1">
        <v>0.1458912</v>
      </c>
      <c r="AH1572" s="1">
        <v>4.3099999999999996</v>
      </c>
      <c r="AI1572" s="1" t="s">
        <v>3328</v>
      </c>
      <c r="AJ1572" s="1" t="s">
        <v>3579</v>
      </c>
    </row>
    <row r="1573" spans="1:36" x14ac:dyDescent="0.25">
      <c r="A1573" s="2" t="s">
        <v>1567</v>
      </c>
      <c r="B1573" s="3" t="s">
        <v>6345</v>
      </c>
      <c r="C1573" s="3">
        <v>13.26</v>
      </c>
      <c r="D1573" s="3">
        <v>6.69</v>
      </c>
      <c r="E1573" s="3">
        <v>1.36</v>
      </c>
      <c r="F1573" s="1">
        <f>IF(INDEX(董監!D:D,H1573)=0,INDEX(董監!C:C,H1573),INDEX(董監!D:D,H1573))</f>
        <v>26.8</v>
      </c>
      <c r="G1573" s="1">
        <f t="shared" si="96"/>
        <v>51.89</v>
      </c>
      <c r="H1573" s="1">
        <f>MATCH(持股比率!A1573,董監!A:A,0)</f>
        <v>1573</v>
      </c>
      <c r="I1573" s="3">
        <v>1997161.23</v>
      </c>
      <c r="J1573" s="3">
        <v>5185</v>
      </c>
      <c r="K1573" s="28">
        <f t="shared" si="97"/>
        <v>103633</v>
      </c>
      <c r="L1573" s="27">
        <f t="shared" si="98"/>
        <v>5</v>
      </c>
      <c r="M1573" s="3">
        <v>124.92</v>
      </c>
      <c r="N1573" s="29">
        <f t="shared" si="99"/>
        <v>6.4771019999999995</v>
      </c>
      <c r="O1573" s="3">
        <v>18.91</v>
      </c>
      <c r="P1573" s="3" t="str">
        <f ca="1">IF(COUNTIF(股期對照!A:A,持股比率!B1573)=2,B1573&amp;"-m",IF(COUNTIF(股期對照!A:A,持股比率!B1573)=1,B1573&amp;"-F",B1573))</f>
        <v>宏捷科-F</v>
      </c>
      <c r="Q1573" s="3" t="s">
        <v>6868</v>
      </c>
      <c r="T1573" s="1" t="s">
        <v>1567</v>
      </c>
      <c r="U1573" s="1" t="s">
        <v>3329</v>
      </c>
      <c r="V1573" s="1">
        <v>13.26</v>
      </c>
      <c r="W1573" s="1">
        <v>6.69</v>
      </c>
      <c r="X1573" s="1">
        <v>1.36</v>
      </c>
      <c r="Y1573" s="1">
        <v>26.8</v>
      </c>
      <c r="Z1573" s="1">
        <v>51.89</v>
      </c>
      <c r="AA1573" s="1">
        <v>1573</v>
      </c>
      <c r="AB1573" s="1">
        <v>1997161.23</v>
      </c>
      <c r="AC1573" s="1">
        <v>5185</v>
      </c>
      <c r="AD1573" s="1">
        <v>103633</v>
      </c>
      <c r="AE1573" s="1">
        <v>5</v>
      </c>
      <c r="AF1573" s="1">
        <v>124.92</v>
      </c>
      <c r="AG1573" s="1">
        <v>6.4771019999999995</v>
      </c>
      <c r="AH1573" s="1">
        <v>18.91</v>
      </c>
      <c r="AI1573" s="1" t="s">
        <v>4488</v>
      </c>
      <c r="AJ1573" s="1" t="s">
        <v>3543</v>
      </c>
    </row>
    <row r="1574" spans="1:36" x14ac:dyDescent="0.25">
      <c r="A1574" s="2" t="s">
        <v>1568</v>
      </c>
      <c r="B1574" s="3" t="s">
        <v>6346</v>
      </c>
      <c r="C1574" s="3">
        <v>2.13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75.33</v>
      </c>
      <c r="H1574" s="1">
        <f>MATCH(持股比率!A1574,董監!A:A,0)</f>
        <v>1574</v>
      </c>
      <c r="I1574" s="3">
        <v>290689.65000000002</v>
      </c>
      <c r="J1574" s="3">
        <v>-35</v>
      </c>
      <c r="K1574" s="28">
        <f t="shared" si="97"/>
        <v>21898</v>
      </c>
      <c r="L1574" s="27">
        <f t="shared" si="98"/>
        <v>-0.2</v>
      </c>
      <c r="M1574" s="3">
        <v>25.07</v>
      </c>
      <c r="N1574" s="29">
        <f t="shared" si="99"/>
        <v>-8.774500000000001E-3</v>
      </c>
      <c r="O1574" s="3">
        <v>-5.5</v>
      </c>
      <c r="P1574" s="3" t="str">
        <f ca="1">IF(COUNTIF(股期對照!A:A,持股比率!B1574)=2,B1574&amp;"-m",IF(COUNTIF(股期對照!A:A,持股比率!B1574)=1,B1574&amp;"-F",B1574))</f>
        <v>華鎂鑫</v>
      </c>
      <c r="Q1574" s="3" t="s">
        <v>6877</v>
      </c>
      <c r="T1574" s="1" t="s">
        <v>1568</v>
      </c>
      <c r="U1574" s="1" t="s">
        <v>3330</v>
      </c>
      <c r="V1574" s="1">
        <v>2.13</v>
      </c>
      <c r="W1574" s="1">
        <v>0</v>
      </c>
      <c r="X1574" s="1">
        <v>0</v>
      </c>
      <c r="Y1574" s="1">
        <v>22.54</v>
      </c>
      <c r="Z1574" s="1">
        <v>75.33</v>
      </c>
      <c r="AA1574" s="1">
        <v>1574</v>
      </c>
      <c r="AB1574" s="1">
        <v>290689.65000000002</v>
      </c>
      <c r="AC1574" s="1">
        <v>-35</v>
      </c>
      <c r="AD1574" s="1">
        <v>21898</v>
      </c>
      <c r="AE1574" s="1">
        <v>-0.2</v>
      </c>
      <c r="AF1574" s="1">
        <v>25.07</v>
      </c>
      <c r="AG1574" s="1">
        <v>-8.774500000000001E-3</v>
      </c>
      <c r="AH1574" s="1">
        <v>-5.5</v>
      </c>
      <c r="AI1574" s="1" t="s">
        <v>3330</v>
      </c>
      <c r="AJ1574" s="1" t="s">
        <v>3535</v>
      </c>
    </row>
    <row r="1575" spans="1:36" x14ac:dyDescent="0.25">
      <c r="A1575" s="2" t="s">
        <v>1569</v>
      </c>
      <c r="B1575" s="3" t="s">
        <v>6347</v>
      </c>
      <c r="C1575" s="3">
        <v>14.25</v>
      </c>
      <c r="D1575" s="3">
        <v>0.02</v>
      </c>
      <c r="E1575" s="3">
        <v>0.05</v>
      </c>
      <c r="F1575" s="1">
        <f>IF(INDEX(董監!D:D,H1575)=0,INDEX(董監!C:C,H1575),INDEX(董監!D:D,H1575))</f>
        <v>19.91</v>
      </c>
      <c r="G1575" s="1">
        <f t="shared" si="96"/>
        <v>65.77</v>
      </c>
      <c r="H1575" s="1">
        <f>MATCH(持股比率!A1575,董監!A:A,0)</f>
        <v>1575</v>
      </c>
      <c r="I1575" s="3">
        <v>609217.49899999995</v>
      </c>
      <c r="J1575" s="3">
        <v>1200</v>
      </c>
      <c r="K1575" s="28">
        <f t="shared" si="97"/>
        <v>40068</v>
      </c>
      <c r="L1575" s="27">
        <f t="shared" si="98"/>
        <v>3</v>
      </c>
      <c r="M1575" s="3">
        <v>24.68</v>
      </c>
      <c r="N1575" s="29">
        <f t="shared" si="99"/>
        <v>0.29615999999999998</v>
      </c>
      <c r="O1575" s="3">
        <v>1.73</v>
      </c>
      <c r="P1575" s="3" t="str">
        <f ca="1">IF(COUNTIF(股期對照!A:A,持股比率!B1575)=2,B1575&amp;"-m",IF(COUNTIF(股期對照!A:A,持股比率!B1575)=1,B1575&amp;"-F",B1575))</f>
        <v>品安</v>
      </c>
      <c r="Q1575" s="3" t="s">
        <v>6878</v>
      </c>
      <c r="T1575" s="1" t="s">
        <v>1569</v>
      </c>
      <c r="U1575" s="1" t="s">
        <v>3331</v>
      </c>
      <c r="V1575" s="1">
        <v>14.25</v>
      </c>
      <c r="W1575" s="1">
        <v>0.02</v>
      </c>
      <c r="X1575" s="1">
        <v>0.05</v>
      </c>
      <c r="Y1575" s="1">
        <v>19.91</v>
      </c>
      <c r="Z1575" s="1">
        <v>65.77</v>
      </c>
      <c r="AA1575" s="1">
        <v>1575</v>
      </c>
      <c r="AB1575" s="1">
        <v>609217.49899999995</v>
      </c>
      <c r="AC1575" s="1">
        <v>1200</v>
      </c>
      <c r="AD1575" s="1">
        <v>40068</v>
      </c>
      <c r="AE1575" s="1">
        <v>3</v>
      </c>
      <c r="AF1575" s="1">
        <v>24.68</v>
      </c>
      <c r="AG1575" s="1">
        <v>0.29615999999999998</v>
      </c>
      <c r="AH1575" s="1">
        <v>1.73</v>
      </c>
      <c r="AI1575" s="1" t="s">
        <v>3331</v>
      </c>
      <c r="AJ1575" s="1" t="s">
        <v>3554</v>
      </c>
    </row>
    <row r="1576" spans="1:36" x14ac:dyDescent="0.25">
      <c r="A1576" s="2" t="s">
        <v>1570</v>
      </c>
      <c r="B1576" s="3" t="s">
        <v>6348</v>
      </c>
      <c r="C1576" s="3">
        <v>5.65</v>
      </c>
      <c r="D1576" s="3">
        <v>0</v>
      </c>
      <c r="E1576" s="3">
        <v>0</v>
      </c>
      <c r="F1576" s="1">
        <f>IF(INDEX(董監!D:D,H1576)=0,INDEX(董監!C:C,H1576),INDEX(董監!D:D,H1576))</f>
        <v>38.74</v>
      </c>
      <c r="G1576" s="1">
        <f t="shared" si="96"/>
        <v>55.61</v>
      </c>
      <c r="H1576" s="1">
        <f>MATCH(持股比率!A1576,董監!A:A,0)</f>
        <v>1576</v>
      </c>
      <c r="I1576" s="3">
        <v>571775.27</v>
      </c>
      <c r="J1576" s="3">
        <v>485</v>
      </c>
      <c r="K1576" s="28">
        <f t="shared" si="97"/>
        <v>31796</v>
      </c>
      <c r="L1576" s="27">
        <f t="shared" si="98"/>
        <v>1.5</v>
      </c>
      <c r="M1576" s="3">
        <v>29.64</v>
      </c>
      <c r="N1576" s="29">
        <f t="shared" si="99"/>
        <v>0.14375399999999999</v>
      </c>
      <c r="O1576" s="3">
        <v>-8.3000000000000007</v>
      </c>
      <c r="P1576" s="3" t="str">
        <f ca="1">IF(COUNTIF(股期對照!A:A,持股比率!B1576)=2,B1576&amp;"-m",IF(COUNTIF(股期對照!A:A,持股比率!B1576)=1,B1576&amp;"-F",B1576))</f>
        <v>康全電訊</v>
      </c>
      <c r="Q1576" s="3" t="s">
        <v>4754</v>
      </c>
      <c r="T1576" s="1" t="s">
        <v>1570</v>
      </c>
      <c r="U1576" s="1" t="s">
        <v>3332</v>
      </c>
      <c r="V1576" s="1">
        <v>5.65</v>
      </c>
      <c r="W1576" s="1">
        <v>0</v>
      </c>
      <c r="X1576" s="1">
        <v>0</v>
      </c>
      <c r="Y1576" s="1">
        <v>38.74</v>
      </c>
      <c r="Z1576" s="1">
        <v>55.61</v>
      </c>
      <c r="AA1576" s="1">
        <v>1576</v>
      </c>
      <c r="AB1576" s="1">
        <v>571775.27</v>
      </c>
      <c r="AC1576" s="1">
        <v>485</v>
      </c>
      <c r="AD1576" s="1">
        <v>31796</v>
      </c>
      <c r="AE1576" s="1">
        <v>1.5</v>
      </c>
      <c r="AF1576" s="1">
        <v>29.64</v>
      </c>
      <c r="AG1576" s="1">
        <v>0.14375399999999999</v>
      </c>
      <c r="AH1576" s="1">
        <v>-8.3000000000000007</v>
      </c>
      <c r="AI1576" s="1" t="s">
        <v>3332</v>
      </c>
      <c r="AJ1576" s="1" t="s">
        <v>3551</v>
      </c>
    </row>
    <row r="1577" spans="1:36" x14ac:dyDescent="0.25">
      <c r="A1577" s="2" t="s">
        <v>1571</v>
      </c>
      <c r="B1577" s="3" t="s">
        <v>6349</v>
      </c>
      <c r="C1577" s="3">
        <v>3.35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86.99</v>
      </c>
      <c r="H1577" s="1">
        <f>MATCH(持股比率!A1577,董監!A:A,0)</f>
        <v>1577</v>
      </c>
      <c r="I1577" s="3">
        <v>454283.64</v>
      </c>
      <c r="J1577" s="3">
        <v>142</v>
      </c>
      <c r="K1577" s="28">
        <f t="shared" si="97"/>
        <v>39518</v>
      </c>
      <c r="L1577" s="27">
        <f t="shared" si="98"/>
        <v>0.4</v>
      </c>
      <c r="M1577" s="3">
        <v>60.18</v>
      </c>
      <c r="N1577" s="29">
        <f t="shared" si="99"/>
        <v>8.5455599999999993E-2</v>
      </c>
      <c r="O1577" s="3">
        <v>-4.5599999999999996</v>
      </c>
      <c r="P1577" s="3" t="str">
        <f ca="1">IF(COUNTIF(股期對照!A:A,持股比率!B1577)=2,B1577&amp;"-m",IF(COUNTIF(股期對照!A:A,持股比率!B1577)=1,B1577&amp;"-F",B1577))</f>
        <v>翔名</v>
      </c>
      <c r="Q1577" s="3" t="s">
        <v>6742</v>
      </c>
      <c r="T1577" s="1" t="s">
        <v>1571</v>
      </c>
      <c r="U1577" s="1" t="s">
        <v>3333</v>
      </c>
      <c r="V1577" s="1">
        <v>3.35</v>
      </c>
      <c r="W1577" s="1">
        <v>0</v>
      </c>
      <c r="X1577" s="1">
        <v>0</v>
      </c>
      <c r="Y1577" s="1">
        <v>9.66</v>
      </c>
      <c r="Z1577" s="1">
        <v>86.99</v>
      </c>
      <c r="AA1577" s="1">
        <v>1577</v>
      </c>
      <c r="AB1577" s="1">
        <v>454283.64</v>
      </c>
      <c r="AC1577" s="1">
        <v>142</v>
      </c>
      <c r="AD1577" s="1">
        <v>39518</v>
      </c>
      <c r="AE1577" s="1">
        <v>0.4</v>
      </c>
      <c r="AF1577" s="1">
        <v>60.18</v>
      </c>
      <c r="AG1577" s="1">
        <v>8.5455599999999993E-2</v>
      </c>
      <c r="AH1577" s="1">
        <v>-4.5599999999999996</v>
      </c>
      <c r="AI1577" s="1" t="s">
        <v>3333</v>
      </c>
      <c r="AJ1577" s="1" t="s">
        <v>3559</v>
      </c>
    </row>
    <row r="1578" spans="1:36" x14ac:dyDescent="0.25">
      <c r="A1578" s="2" t="s">
        <v>1572</v>
      </c>
      <c r="B1578" s="3" t="s">
        <v>6350</v>
      </c>
      <c r="C1578" s="3">
        <v>0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71.3</v>
      </c>
      <c r="H1578" s="1">
        <f>MATCH(持股比率!A1578,董監!A:A,0)</f>
        <v>1578</v>
      </c>
      <c r="I1578" s="3">
        <v>388506.16</v>
      </c>
      <c r="J1578" s="3">
        <v>-30</v>
      </c>
      <c r="K1578" s="28">
        <f t="shared" si="97"/>
        <v>27700</v>
      </c>
      <c r="L1578" s="27">
        <f t="shared" si="98"/>
        <v>-0.1</v>
      </c>
      <c r="M1578" s="3">
        <v>9.14</v>
      </c>
      <c r="N1578" s="29">
        <f t="shared" si="99"/>
        <v>-2.7420000000000005E-3</v>
      </c>
      <c r="O1578" s="3">
        <v>-3.29</v>
      </c>
      <c r="P1578" s="3" t="str">
        <f ca="1">IF(COUNTIF(股期對照!A:A,持股比率!B1578)=2,B1578&amp;"-m",IF(COUNTIF(股期對照!A:A,持股比率!B1578)=1,B1578&amp;"-F",B1578))</f>
        <v>建暐</v>
      </c>
      <c r="Q1578" s="3" t="s">
        <v>4762</v>
      </c>
      <c r="T1578" s="1" t="s">
        <v>1572</v>
      </c>
      <c r="U1578" s="1" t="s">
        <v>3334</v>
      </c>
      <c r="V1578" s="1">
        <v>0</v>
      </c>
      <c r="W1578" s="1">
        <v>0</v>
      </c>
      <c r="X1578" s="1">
        <v>0</v>
      </c>
      <c r="Y1578" s="1">
        <v>28.7</v>
      </c>
      <c r="Z1578" s="1">
        <v>71.3</v>
      </c>
      <c r="AA1578" s="1">
        <v>1578</v>
      </c>
      <c r="AB1578" s="1">
        <v>388506.16</v>
      </c>
      <c r="AC1578" s="1">
        <v>-30</v>
      </c>
      <c r="AD1578" s="1">
        <v>27700</v>
      </c>
      <c r="AE1578" s="1">
        <v>-0.1</v>
      </c>
      <c r="AF1578" s="1">
        <v>9.14</v>
      </c>
      <c r="AG1578" s="1">
        <v>-2.7420000000000005E-3</v>
      </c>
      <c r="AH1578" s="1">
        <v>-3.29</v>
      </c>
      <c r="AI1578" s="1" t="s">
        <v>3334</v>
      </c>
      <c r="AJ1578" s="1" t="s">
        <v>3559</v>
      </c>
    </row>
    <row r="1579" spans="1:36" x14ac:dyDescent="0.25">
      <c r="A1579" s="2" t="s">
        <v>1573</v>
      </c>
      <c r="B1579" s="3" t="s">
        <v>6351</v>
      </c>
      <c r="C1579" s="3">
        <v>1.66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96"/>
        <v>74.150000000000006</v>
      </c>
      <c r="H1579" s="1">
        <f>MATCH(持股比率!A1579,董監!A:A,0)</f>
        <v>1579</v>
      </c>
      <c r="I1579" s="3">
        <v>642084.93000000005</v>
      </c>
      <c r="J1579" s="3">
        <v>370</v>
      </c>
      <c r="K1579" s="28">
        <f t="shared" si="97"/>
        <v>47611</v>
      </c>
      <c r="L1579" s="27">
        <f t="shared" si="98"/>
        <v>0.8</v>
      </c>
      <c r="M1579" s="3">
        <v>10.15</v>
      </c>
      <c r="N1579" s="29">
        <f t="shared" si="99"/>
        <v>3.7554999999999998E-2</v>
      </c>
      <c r="O1579" s="3">
        <v>-13.14</v>
      </c>
      <c r="P1579" s="3" t="str">
        <f ca="1">IF(COUNTIF(股期對照!A:A,持股比率!B1579)=2,B1579&amp;"-m",IF(COUNTIF(股期對照!A:A,持股比率!B1579)=1,B1579&amp;"-F",B1579))</f>
        <v>保銳</v>
      </c>
      <c r="Q1579" s="3" t="s">
        <v>6817</v>
      </c>
      <c r="T1579" s="1" t="s">
        <v>1573</v>
      </c>
      <c r="U1579" s="1" t="s">
        <v>3335</v>
      </c>
      <c r="V1579" s="1">
        <v>1.66</v>
      </c>
      <c r="W1579" s="1">
        <v>0</v>
      </c>
      <c r="X1579" s="1">
        <v>0.01</v>
      </c>
      <c r="Y1579" s="1">
        <v>24.18</v>
      </c>
      <c r="Z1579" s="1">
        <v>74.150000000000006</v>
      </c>
      <c r="AA1579" s="1">
        <v>1579</v>
      </c>
      <c r="AB1579" s="1">
        <v>642084.93000000005</v>
      </c>
      <c r="AC1579" s="1">
        <v>370</v>
      </c>
      <c r="AD1579" s="1">
        <v>47611</v>
      </c>
      <c r="AE1579" s="1">
        <v>0.8</v>
      </c>
      <c r="AF1579" s="1">
        <v>10.15</v>
      </c>
      <c r="AG1579" s="1">
        <v>3.7554999999999998E-2</v>
      </c>
      <c r="AH1579" s="1">
        <v>-13.14</v>
      </c>
      <c r="AI1579" s="1" t="s">
        <v>3335</v>
      </c>
      <c r="AJ1579" s="1" t="s">
        <v>3570</v>
      </c>
    </row>
    <row r="1580" spans="1:36" x14ac:dyDescent="0.25">
      <c r="A1580" s="2" t="s">
        <v>1574</v>
      </c>
      <c r="B1580" s="3" t="s">
        <v>6352</v>
      </c>
      <c r="C1580" s="3">
        <v>25.38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54.3</v>
      </c>
      <c r="H1580" s="1">
        <f>MATCH(持股比率!A1580,董監!A:A,0)</f>
        <v>1580</v>
      </c>
      <c r="I1580" s="3">
        <v>1424164.29</v>
      </c>
      <c r="J1580" s="3">
        <v>322</v>
      </c>
      <c r="K1580" s="28">
        <f t="shared" si="97"/>
        <v>77332</v>
      </c>
      <c r="L1580" s="27">
        <f t="shared" si="98"/>
        <v>0.4</v>
      </c>
      <c r="M1580" s="3">
        <v>11.71</v>
      </c>
      <c r="N1580" s="29">
        <f t="shared" si="99"/>
        <v>3.7706200000000002E-2</v>
      </c>
      <c r="O1580" s="3">
        <v>-6.11</v>
      </c>
      <c r="P1580" s="3" t="str">
        <f ca="1">IF(COUNTIF(股期對照!A:A,持股比率!B1580)=2,B1580&amp;"-m",IF(COUNTIF(股期對照!A:A,持股比率!B1580)=1,B1580&amp;"-F",B1580))</f>
        <v>擎亞</v>
      </c>
      <c r="Q1580" s="3" t="s">
        <v>6761</v>
      </c>
      <c r="T1580" s="1" t="s">
        <v>1574</v>
      </c>
      <c r="U1580" s="1" t="s">
        <v>3336</v>
      </c>
      <c r="V1580" s="1">
        <v>25.38</v>
      </c>
      <c r="W1580" s="1">
        <v>0</v>
      </c>
      <c r="X1580" s="1">
        <v>7.0000000000000007E-2</v>
      </c>
      <c r="Y1580" s="1">
        <v>20.25</v>
      </c>
      <c r="Z1580" s="1">
        <v>54.3</v>
      </c>
      <c r="AA1580" s="1">
        <v>1580</v>
      </c>
      <c r="AB1580" s="1">
        <v>1424164.29</v>
      </c>
      <c r="AC1580" s="1">
        <v>322</v>
      </c>
      <c r="AD1580" s="1">
        <v>77332</v>
      </c>
      <c r="AE1580" s="1">
        <v>0.4</v>
      </c>
      <c r="AF1580" s="1">
        <v>11.71</v>
      </c>
      <c r="AG1580" s="1">
        <v>3.7706200000000002E-2</v>
      </c>
      <c r="AH1580" s="1">
        <v>-6.11</v>
      </c>
      <c r="AI1580" s="1" t="s">
        <v>3336</v>
      </c>
      <c r="AJ1580" s="1" t="s">
        <v>3560</v>
      </c>
    </row>
    <row r="1581" spans="1:36" x14ac:dyDescent="0.25">
      <c r="A1581" s="2" t="s">
        <v>1575</v>
      </c>
      <c r="B1581" s="3" t="s">
        <v>6353</v>
      </c>
      <c r="C1581" s="3">
        <v>0.16</v>
      </c>
      <c r="D1581" s="3">
        <v>0</v>
      </c>
      <c r="E1581" s="3">
        <v>0</v>
      </c>
      <c r="F1581" s="1">
        <f>IF(INDEX(董監!D:D,H1581)=0,INDEX(董監!C:C,H1581),INDEX(董監!D:D,H1581))</f>
        <v>24.78</v>
      </c>
      <c r="G1581" s="1">
        <f t="shared" si="96"/>
        <v>75.06</v>
      </c>
      <c r="H1581" s="1">
        <f>MATCH(持股比率!A1581,董監!A:A,0)</f>
        <v>1581</v>
      </c>
      <c r="I1581" s="3">
        <v>306743.06</v>
      </c>
      <c r="J1581" s="3">
        <v>1</v>
      </c>
      <c r="K1581" s="28">
        <f t="shared" si="97"/>
        <v>23024</v>
      </c>
      <c r="L1581" s="27">
        <f t="shared" si="98"/>
        <v>0</v>
      </c>
      <c r="M1581" s="3">
        <v>22.03</v>
      </c>
      <c r="N1581" s="29">
        <f t="shared" si="99"/>
        <v>2.2030000000000002E-4</v>
      </c>
      <c r="O1581" s="3">
        <v>16.71</v>
      </c>
      <c r="P1581" s="3" t="str">
        <f ca="1">IF(COUNTIF(股期對照!A:A,持股比率!B1581)=2,B1581&amp;"-m",IF(COUNTIF(股期對照!A:A,持股比率!B1581)=1,B1581&amp;"-F",B1581))</f>
        <v>常珵</v>
      </c>
      <c r="Q1581" s="3" t="s">
        <v>6879</v>
      </c>
      <c r="T1581" s="1" t="s">
        <v>1575</v>
      </c>
      <c r="U1581" s="1" t="s">
        <v>3337</v>
      </c>
      <c r="V1581" s="1">
        <v>0.16</v>
      </c>
      <c r="W1581" s="1">
        <v>0</v>
      </c>
      <c r="X1581" s="1">
        <v>0</v>
      </c>
      <c r="Y1581" s="1">
        <v>24.78</v>
      </c>
      <c r="Z1581" s="1">
        <v>75.06</v>
      </c>
      <c r="AA1581" s="1">
        <v>1581</v>
      </c>
      <c r="AB1581" s="1">
        <v>306743.06</v>
      </c>
      <c r="AC1581" s="1">
        <v>1</v>
      </c>
      <c r="AD1581" s="1">
        <v>23024</v>
      </c>
      <c r="AE1581" s="1">
        <v>0</v>
      </c>
      <c r="AF1581" s="1">
        <v>22.03</v>
      </c>
      <c r="AG1581" s="1">
        <v>2.2030000000000002E-4</v>
      </c>
      <c r="AH1581" s="1">
        <v>16.71</v>
      </c>
      <c r="AI1581" s="1" t="s">
        <v>3337</v>
      </c>
      <c r="AJ1581" s="1" t="s">
        <v>3529</v>
      </c>
    </row>
    <row r="1582" spans="1:36" x14ac:dyDescent="0.25">
      <c r="A1582" s="2" t="s">
        <v>1576</v>
      </c>
      <c r="B1582" s="3" t="s">
        <v>4935</v>
      </c>
      <c r="C1582" s="3">
        <v>2.74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54.24</v>
      </c>
      <c r="H1582" s="1">
        <f>MATCH(持股比率!A1582,董監!A:A,0)</f>
        <v>1582</v>
      </c>
      <c r="I1582" s="3">
        <v>885600</v>
      </c>
      <c r="J1582" s="3">
        <v>1236</v>
      </c>
      <c r="K1582" s="28">
        <f t="shared" si="97"/>
        <v>48035</v>
      </c>
      <c r="L1582" s="27">
        <f t="shared" si="98"/>
        <v>2.6</v>
      </c>
      <c r="M1582" s="3">
        <v>38</v>
      </c>
      <c r="N1582" s="29">
        <f t="shared" si="99"/>
        <v>0.46967999999999999</v>
      </c>
      <c r="O1582" s="3">
        <v>11</v>
      </c>
      <c r="P1582" s="3" t="str">
        <f ca="1">IF(COUNTIF(股期對照!A:A,持股比率!B1582)=2,B1582&amp;"-m",IF(COUNTIF(股期對照!A:A,持股比率!B1582)=1,B1582&amp;"-F",B1582))</f>
        <v>大世科</v>
      </c>
      <c r="Q1582" s="3" t="s">
        <v>6765</v>
      </c>
      <c r="T1582" s="1" t="s">
        <v>1576</v>
      </c>
      <c r="U1582" s="1" t="s">
        <v>3338</v>
      </c>
      <c r="V1582" s="1">
        <v>2.74</v>
      </c>
      <c r="W1582" s="1">
        <v>0.04</v>
      </c>
      <c r="X1582" s="1">
        <v>0.28999999999999998</v>
      </c>
      <c r="Y1582" s="1">
        <v>42.69</v>
      </c>
      <c r="Z1582" s="1">
        <v>54.24</v>
      </c>
      <c r="AA1582" s="1">
        <v>1582</v>
      </c>
      <c r="AB1582" s="1">
        <v>885600</v>
      </c>
      <c r="AC1582" s="1">
        <v>1236</v>
      </c>
      <c r="AD1582" s="1">
        <v>48035</v>
      </c>
      <c r="AE1582" s="1">
        <v>2.6</v>
      </c>
      <c r="AF1582" s="1">
        <v>38</v>
      </c>
      <c r="AG1582" s="1">
        <v>0.46967999999999999</v>
      </c>
      <c r="AH1582" s="1">
        <v>11</v>
      </c>
      <c r="AI1582" s="1" t="s">
        <v>3338</v>
      </c>
      <c r="AJ1582" s="1" t="s">
        <v>3569</v>
      </c>
    </row>
    <row r="1583" spans="1:36" x14ac:dyDescent="0.25">
      <c r="A1583" s="2" t="s">
        <v>1577</v>
      </c>
      <c r="B1583" s="3" t="s">
        <v>6354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38.299999999999997</v>
      </c>
      <c r="G1583" s="1">
        <f t="shared" si="96"/>
        <v>61.5</v>
      </c>
      <c r="H1583" s="1">
        <f>MATCH(持股比率!A1583,董監!A:A,0)</f>
        <v>1583</v>
      </c>
      <c r="I1583" s="3">
        <v>2080887.95</v>
      </c>
      <c r="J1583" s="3">
        <v>-3</v>
      </c>
      <c r="K1583" s="28">
        <f t="shared" si="97"/>
        <v>127975</v>
      </c>
      <c r="L1583" s="27">
        <f t="shared" si="98"/>
        <v>0</v>
      </c>
      <c r="M1583" s="3">
        <v>2.71</v>
      </c>
      <c r="N1583" s="29">
        <f t="shared" si="99"/>
        <v>-8.1299999999999984E-5</v>
      </c>
      <c r="O1583" s="3">
        <v>-6.67</v>
      </c>
      <c r="P1583" s="3" t="str">
        <f ca="1">IF(COUNTIF(股期對照!A:A,持股比率!B1583)=2,B1583&amp;"-m",IF(COUNTIF(股期對照!A:A,持股比率!B1583)=1,B1583&amp;"-F",B1583))</f>
        <v>華冠</v>
      </c>
      <c r="Q1583" s="3" t="s">
        <v>6880</v>
      </c>
      <c r="T1583" s="1" t="s">
        <v>1577</v>
      </c>
      <c r="U1583" s="1" t="s">
        <v>3339</v>
      </c>
      <c r="V1583" s="1">
        <v>0.18</v>
      </c>
      <c r="W1583" s="1">
        <v>0</v>
      </c>
      <c r="X1583" s="1">
        <v>0.02</v>
      </c>
      <c r="Y1583" s="1">
        <v>38.299999999999997</v>
      </c>
      <c r="Z1583" s="1">
        <v>61.5</v>
      </c>
      <c r="AA1583" s="1">
        <v>1583</v>
      </c>
      <c r="AB1583" s="1">
        <v>2080887.95</v>
      </c>
      <c r="AC1583" s="1">
        <v>-3</v>
      </c>
      <c r="AD1583" s="1">
        <v>127975</v>
      </c>
      <c r="AE1583" s="1">
        <v>0</v>
      </c>
      <c r="AF1583" s="1">
        <v>2.71</v>
      </c>
      <c r="AG1583" s="1">
        <v>-8.1299999999999984E-5</v>
      </c>
      <c r="AH1583" s="1">
        <v>-6.67</v>
      </c>
      <c r="AI1583" s="1" t="s">
        <v>3339</v>
      </c>
      <c r="AJ1583" s="1" t="s">
        <v>3572</v>
      </c>
    </row>
    <row r="1584" spans="1:36" x14ac:dyDescent="0.25">
      <c r="A1584" s="2" t="s">
        <v>1578</v>
      </c>
      <c r="B1584" s="3" t="s">
        <v>6355</v>
      </c>
      <c r="C1584" s="3">
        <v>7.77</v>
      </c>
      <c r="D1584" s="3">
        <v>0.54</v>
      </c>
      <c r="E1584" s="3">
        <v>0.06</v>
      </c>
      <c r="F1584" s="1">
        <f>IF(INDEX(董監!D:D,H1584)=0,INDEX(董監!C:C,H1584),INDEX(董監!D:D,H1584))</f>
        <v>11.79</v>
      </c>
      <c r="G1584" s="1">
        <f t="shared" si="96"/>
        <v>79.84</v>
      </c>
      <c r="H1584" s="1">
        <f>MATCH(持股比率!A1584,董監!A:A,0)</f>
        <v>1584</v>
      </c>
      <c r="I1584" s="3">
        <v>789534.13</v>
      </c>
      <c r="J1584" s="3">
        <v>490</v>
      </c>
      <c r="K1584" s="28">
        <f t="shared" si="97"/>
        <v>63036</v>
      </c>
      <c r="L1584" s="27">
        <f t="shared" si="98"/>
        <v>0.8</v>
      </c>
      <c r="M1584" s="3">
        <v>37.47</v>
      </c>
      <c r="N1584" s="29">
        <f t="shared" si="99"/>
        <v>0.18360299999999999</v>
      </c>
      <c r="O1584" s="3">
        <v>8.49</v>
      </c>
      <c r="P1584" s="3" t="str">
        <f ca="1">IF(COUNTIF(股期對照!A:A,持股比率!B1584)=2,B1584&amp;"-m",IF(COUNTIF(股期對照!A:A,持股比率!B1584)=1,B1584&amp;"-F",B1584))</f>
        <v>瀚荃</v>
      </c>
      <c r="Q1584" s="3" t="s">
        <v>6794</v>
      </c>
      <c r="T1584" s="1" t="s">
        <v>1578</v>
      </c>
      <c r="U1584" s="1" t="s">
        <v>3340</v>
      </c>
      <c r="V1584" s="1">
        <v>7.77</v>
      </c>
      <c r="W1584" s="1">
        <v>0.54</v>
      </c>
      <c r="X1584" s="1">
        <v>0.06</v>
      </c>
      <c r="Y1584" s="1">
        <v>11.79</v>
      </c>
      <c r="Z1584" s="1">
        <v>79.84</v>
      </c>
      <c r="AA1584" s="1">
        <v>1584</v>
      </c>
      <c r="AB1584" s="1">
        <v>789534.13</v>
      </c>
      <c r="AC1584" s="1">
        <v>490</v>
      </c>
      <c r="AD1584" s="1">
        <v>63036</v>
      </c>
      <c r="AE1584" s="1">
        <v>0.8</v>
      </c>
      <c r="AF1584" s="1">
        <v>37.47</v>
      </c>
      <c r="AG1584" s="1">
        <v>0.18360299999999999</v>
      </c>
      <c r="AH1584" s="1">
        <v>8.49</v>
      </c>
      <c r="AI1584" s="1" t="s">
        <v>3340</v>
      </c>
      <c r="AJ1584" s="1" t="s">
        <v>3529</v>
      </c>
    </row>
    <row r="1585" spans="1:36" x14ac:dyDescent="0.25">
      <c r="A1585" s="2" t="s">
        <v>1579</v>
      </c>
      <c r="B1585" s="3" t="s">
        <v>6356</v>
      </c>
      <c r="C1585" s="3">
        <v>3.44</v>
      </c>
      <c r="D1585" s="3">
        <v>0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59.59</v>
      </c>
      <c r="H1585" s="1">
        <f>MATCH(持股比率!A1585,董監!A:A,0)</f>
        <v>1585</v>
      </c>
      <c r="I1585" s="3">
        <v>676320.34</v>
      </c>
      <c r="J1585" s="3">
        <v>417</v>
      </c>
      <c r="K1585" s="28">
        <f t="shared" si="97"/>
        <v>40302</v>
      </c>
      <c r="L1585" s="27">
        <f t="shared" si="98"/>
        <v>1</v>
      </c>
      <c r="M1585" s="3">
        <v>47.11</v>
      </c>
      <c r="N1585" s="29">
        <f t="shared" si="99"/>
        <v>0.19644869999999998</v>
      </c>
      <c r="O1585" s="3">
        <v>-0.1</v>
      </c>
      <c r="P1585" s="3" t="str">
        <f ca="1">IF(COUNTIF(股期對照!A:A,持股比率!B1585)=2,B1585&amp;"-m",IF(COUNTIF(股期對照!A:A,持股比率!B1585)=1,B1585&amp;"-F",B1585))</f>
        <v>錸寶</v>
      </c>
      <c r="Q1585" s="3" t="s">
        <v>6881</v>
      </c>
      <c r="T1585" s="1" t="s">
        <v>1579</v>
      </c>
      <c r="U1585" s="1" t="s">
        <v>3341</v>
      </c>
      <c r="V1585" s="1">
        <v>3.44</v>
      </c>
      <c r="W1585" s="1">
        <v>0</v>
      </c>
      <c r="X1585" s="1">
        <v>0</v>
      </c>
      <c r="Y1585" s="1">
        <v>36.97</v>
      </c>
      <c r="Z1585" s="1">
        <v>59.59</v>
      </c>
      <c r="AA1585" s="1">
        <v>1585</v>
      </c>
      <c r="AB1585" s="1">
        <v>676320.34</v>
      </c>
      <c r="AC1585" s="1">
        <v>417</v>
      </c>
      <c r="AD1585" s="1">
        <v>40302</v>
      </c>
      <c r="AE1585" s="1">
        <v>1</v>
      </c>
      <c r="AF1585" s="1">
        <v>47.11</v>
      </c>
      <c r="AG1585" s="1">
        <v>0.19644869999999998</v>
      </c>
      <c r="AH1585" s="1">
        <v>-0.1</v>
      </c>
      <c r="AI1585" s="1" t="s">
        <v>3341</v>
      </c>
      <c r="AJ1585" s="1" t="s">
        <v>3566</v>
      </c>
    </row>
    <row r="1586" spans="1:36" x14ac:dyDescent="0.25">
      <c r="A1586" s="2" t="s">
        <v>1580</v>
      </c>
      <c r="B1586" s="3" t="s">
        <v>6357</v>
      </c>
      <c r="C1586" s="3">
        <v>60.44</v>
      </c>
      <c r="D1586" s="3">
        <v>0.74</v>
      </c>
      <c r="E1586" s="3">
        <v>0.72</v>
      </c>
      <c r="F1586" s="1">
        <f>IF(INDEX(董監!D:D,H1586)=0,INDEX(董監!C:C,H1586),INDEX(董監!D:D,H1586))</f>
        <v>34.65</v>
      </c>
      <c r="G1586" s="1">
        <f t="shared" si="96"/>
        <v>3.4500000000000028</v>
      </c>
      <c r="H1586" s="1">
        <f>MATCH(持股比率!A1586,董監!A:A,0)</f>
        <v>1586</v>
      </c>
      <c r="I1586" s="3">
        <v>4415448.51</v>
      </c>
      <c r="J1586" s="3">
        <v>4630</v>
      </c>
      <c r="K1586" s="28">
        <f t="shared" si="97"/>
        <v>15233</v>
      </c>
      <c r="L1586" s="27">
        <f t="shared" si="98"/>
        <v>30.4</v>
      </c>
      <c r="M1586" s="3">
        <v>12.62</v>
      </c>
      <c r="N1586" s="29">
        <f t="shared" si="99"/>
        <v>0.58430599999999999</v>
      </c>
      <c r="O1586" s="3">
        <v>2.21</v>
      </c>
      <c r="P1586" s="3" t="str">
        <f ca="1">IF(COUNTIF(股期對照!A:A,持股比率!B1586)=2,B1586&amp;"-m",IF(COUNTIF(股期對照!A:A,持股比率!B1586)=1,B1586&amp;"-F",B1586))</f>
        <v>凌巨</v>
      </c>
      <c r="Q1586" s="3" t="s">
        <v>6882</v>
      </c>
      <c r="T1586" s="1" t="s">
        <v>1580</v>
      </c>
      <c r="U1586" s="1" t="s">
        <v>3342</v>
      </c>
      <c r="V1586" s="1">
        <v>60.44</v>
      </c>
      <c r="W1586" s="1">
        <v>0.74</v>
      </c>
      <c r="X1586" s="1">
        <v>0.72</v>
      </c>
      <c r="Y1586" s="1">
        <v>34.65</v>
      </c>
      <c r="Z1586" s="1">
        <v>3.4500000000000028</v>
      </c>
      <c r="AA1586" s="1">
        <v>1586</v>
      </c>
      <c r="AB1586" s="1">
        <v>4415448.51</v>
      </c>
      <c r="AC1586" s="1">
        <v>4630</v>
      </c>
      <c r="AD1586" s="1">
        <v>15233</v>
      </c>
      <c r="AE1586" s="1">
        <v>30.4</v>
      </c>
      <c r="AF1586" s="1">
        <v>12.62</v>
      </c>
      <c r="AG1586" s="1">
        <v>0.58430599999999999</v>
      </c>
      <c r="AH1586" s="1">
        <v>2.21</v>
      </c>
      <c r="AI1586" s="1" t="s">
        <v>3342</v>
      </c>
      <c r="AJ1586" s="1" t="s">
        <v>3578</v>
      </c>
    </row>
    <row r="1587" spans="1:36" x14ac:dyDescent="0.25">
      <c r="A1587" s="2" t="s">
        <v>1581</v>
      </c>
      <c r="B1587" s="3" t="s">
        <v>6358</v>
      </c>
      <c r="C1587" s="3">
        <v>2.75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72.13</v>
      </c>
      <c r="H1587" s="1">
        <f>MATCH(持股比率!A1587,董監!A:A,0)</f>
        <v>1587</v>
      </c>
      <c r="I1587" s="3">
        <v>750000</v>
      </c>
      <c r="J1587" s="3">
        <v>364</v>
      </c>
      <c r="K1587" s="28">
        <f t="shared" si="97"/>
        <v>54098</v>
      </c>
      <c r="L1587" s="27">
        <f t="shared" si="98"/>
        <v>0.7</v>
      </c>
      <c r="M1587" s="3">
        <v>18.54</v>
      </c>
      <c r="N1587" s="29">
        <f t="shared" si="99"/>
        <v>6.7485599999999993E-2</v>
      </c>
      <c r="O1587" s="3">
        <v>-18.260000000000002</v>
      </c>
      <c r="P1587" s="3" t="str">
        <f ca="1">IF(COUNTIF(股期對照!A:A,持股比率!B1587)=2,B1587&amp;"-m",IF(COUNTIF(股期對照!A:A,持股比率!B1587)=1,B1587&amp;"-F",B1587))</f>
        <v>大億金茂</v>
      </c>
      <c r="Q1587" s="3" t="s">
        <v>4741</v>
      </c>
      <c r="T1587" s="1" t="s">
        <v>1581</v>
      </c>
      <c r="U1587" s="1" t="s">
        <v>3343</v>
      </c>
      <c r="V1587" s="1">
        <v>2.75</v>
      </c>
      <c r="W1587" s="1">
        <v>0</v>
      </c>
      <c r="X1587" s="1">
        <v>0.01</v>
      </c>
      <c r="Y1587" s="1">
        <v>25.11</v>
      </c>
      <c r="Z1587" s="1">
        <v>72.13</v>
      </c>
      <c r="AA1587" s="1">
        <v>1587</v>
      </c>
      <c r="AB1587" s="1">
        <v>750000</v>
      </c>
      <c r="AC1587" s="1">
        <v>364</v>
      </c>
      <c r="AD1587" s="1">
        <v>54098</v>
      </c>
      <c r="AE1587" s="1">
        <v>0.7</v>
      </c>
      <c r="AF1587" s="1">
        <v>18.54</v>
      </c>
      <c r="AG1587" s="1">
        <v>6.7485599999999993E-2</v>
      </c>
      <c r="AH1587" s="1">
        <v>-18.260000000000002</v>
      </c>
      <c r="AI1587" s="1" t="s">
        <v>3343</v>
      </c>
      <c r="AJ1587" s="1" t="s">
        <v>3520</v>
      </c>
    </row>
    <row r="1588" spans="1:36" x14ac:dyDescent="0.25">
      <c r="A1588" s="2" t="s">
        <v>1582</v>
      </c>
      <c r="B1588" s="3" t="s">
        <v>6359</v>
      </c>
      <c r="C1588" s="3">
        <v>1.1599999999999999</v>
      </c>
      <c r="D1588" s="3">
        <v>0.78</v>
      </c>
      <c r="E1588" s="3">
        <v>0.03</v>
      </c>
      <c r="F1588" s="1">
        <f>IF(INDEX(董監!D:D,H1588)=0,INDEX(董監!C:C,H1588),INDEX(董監!D:D,H1588))</f>
        <v>23.75</v>
      </c>
      <c r="G1588" s="1">
        <f t="shared" si="96"/>
        <v>74.28</v>
      </c>
      <c r="H1588" s="1">
        <f>MATCH(持股比率!A1588,董監!A:A,0)</f>
        <v>1588</v>
      </c>
      <c r="I1588" s="3">
        <v>726094.04</v>
      </c>
      <c r="J1588" s="3">
        <v>41</v>
      </c>
      <c r="K1588" s="28">
        <f t="shared" si="97"/>
        <v>53934</v>
      </c>
      <c r="L1588" s="27">
        <f t="shared" si="98"/>
        <v>0.1</v>
      </c>
      <c r="M1588" s="3">
        <v>68.930000000000007</v>
      </c>
      <c r="N1588" s="29">
        <f t="shared" si="99"/>
        <v>2.82613E-2</v>
      </c>
      <c r="O1588" s="3">
        <v>0.85</v>
      </c>
      <c r="P1588" s="3" t="str">
        <f ca="1">IF(COUNTIF(股期對照!A:A,持股比率!B1588)=2,B1588&amp;"-m",IF(COUNTIF(股期對照!A:A,持股比率!B1588)=1,B1588&amp;"-F",B1588))</f>
        <v>博大</v>
      </c>
      <c r="Q1588" s="3" t="s">
        <v>6883</v>
      </c>
      <c r="T1588" s="1" t="s">
        <v>1582</v>
      </c>
      <c r="U1588" s="1" t="s">
        <v>3344</v>
      </c>
      <c r="V1588" s="1">
        <v>1.1599999999999999</v>
      </c>
      <c r="W1588" s="1">
        <v>0.78</v>
      </c>
      <c r="X1588" s="1">
        <v>0.03</v>
      </c>
      <c r="Y1588" s="1">
        <v>23.75</v>
      </c>
      <c r="Z1588" s="1">
        <v>74.28</v>
      </c>
      <c r="AA1588" s="1">
        <v>1588</v>
      </c>
      <c r="AB1588" s="1">
        <v>726094.04</v>
      </c>
      <c r="AC1588" s="1">
        <v>41</v>
      </c>
      <c r="AD1588" s="1">
        <v>53934</v>
      </c>
      <c r="AE1588" s="1">
        <v>0.1</v>
      </c>
      <c r="AF1588" s="1">
        <v>68.930000000000007</v>
      </c>
      <c r="AG1588" s="1">
        <v>2.82613E-2</v>
      </c>
      <c r="AH1588" s="1">
        <v>0.85</v>
      </c>
      <c r="AI1588" s="1" t="s">
        <v>3344</v>
      </c>
      <c r="AJ1588" s="1" t="s">
        <v>3524</v>
      </c>
    </row>
    <row r="1589" spans="1:36" x14ac:dyDescent="0.25">
      <c r="A1589" s="2" t="s">
        <v>1583</v>
      </c>
      <c r="B1589" s="3" t="s">
        <v>6360</v>
      </c>
      <c r="C1589" s="3">
        <v>4.76</v>
      </c>
      <c r="D1589" s="3">
        <v>0.19</v>
      </c>
      <c r="E1589" s="3">
        <v>0.28999999999999998</v>
      </c>
      <c r="F1589" s="1">
        <f>IF(INDEX(董監!D:D,H1589)=0,INDEX(董監!C:C,H1589),INDEX(董監!D:D,H1589))</f>
        <v>32.700000000000003</v>
      </c>
      <c r="G1589" s="1">
        <f t="shared" si="96"/>
        <v>62.059999999999995</v>
      </c>
      <c r="H1589" s="1">
        <f>MATCH(持股比率!A1589,董監!A:A,0)</f>
        <v>1589</v>
      </c>
      <c r="I1589" s="3">
        <v>5217218.76</v>
      </c>
      <c r="J1589" s="3">
        <v>-4667</v>
      </c>
      <c r="K1589" s="28">
        <f t="shared" si="97"/>
        <v>323781</v>
      </c>
      <c r="L1589" s="27">
        <f t="shared" si="98"/>
        <v>-1.4</v>
      </c>
      <c r="M1589" s="3">
        <v>13.87</v>
      </c>
      <c r="N1589" s="29">
        <f t="shared" si="99"/>
        <v>-0.64731289999999997</v>
      </c>
      <c r="O1589" s="3">
        <v>1.35</v>
      </c>
      <c r="P1589" s="3" t="str">
        <f ca="1">IF(COUNTIF(股期對照!A:A,持股比率!B1589)=2,B1589&amp;"-m",IF(COUNTIF(股期對照!A:A,持股比率!B1589)=1,B1589&amp;"-F",B1589))</f>
        <v>華東</v>
      </c>
      <c r="Q1589" s="3" t="s">
        <v>6814</v>
      </c>
      <c r="T1589" s="1" t="s">
        <v>1583</v>
      </c>
      <c r="U1589" s="1" t="s">
        <v>3345</v>
      </c>
      <c r="V1589" s="1">
        <v>4.76</v>
      </c>
      <c r="W1589" s="1">
        <v>0.19</v>
      </c>
      <c r="X1589" s="1">
        <v>0.28999999999999998</v>
      </c>
      <c r="Y1589" s="1">
        <v>32.700000000000003</v>
      </c>
      <c r="Z1589" s="1">
        <v>62.059999999999995</v>
      </c>
      <c r="AA1589" s="1">
        <v>1589</v>
      </c>
      <c r="AB1589" s="1">
        <v>5217218.76</v>
      </c>
      <c r="AC1589" s="1">
        <v>-4667</v>
      </c>
      <c r="AD1589" s="1">
        <v>323781</v>
      </c>
      <c r="AE1589" s="1">
        <v>-1.4</v>
      </c>
      <c r="AF1589" s="1">
        <v>13.87</v>
      </c>
      <c r="AG1589" s="1">
        <v>-0.64731289999999997</v>
      </c>
      <c r="AH1589" s="1">
        <v>1.35</v>
      </c>
      <c r="AI1589" s="1" t="s">
        <v>3345</v>
      </c>
      <c r="AJ1589" s="1" t="s">
        <v>3549</v>
      </c>
    </row>
    <row r="1590" spans="1:36" x14ac:dyDescent="0.25">
      <c r="A1590" s="2" t="s">
        <v>1584</v>
      </c>
      <c r="B1590" s="3" t="s">
        <v>6361</v>
      </c>
      <c r="C1590" s="3">
        <v>5.51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77.39</v>
      </c>
      <c r="H1590" s="1">
        <f>MATCH(持股比率!A1590,董監!A:A,0)</f>
        <v>1590</v>
      </c>
      <c r="I1590" s="3">
        <v>1091022.23</v>
      </c>
      <c r="J1590" s="3">
        <v>1169</v>
      </c>
      <c r="K1590" s="28">
        <f t="shared" si="97"/>
        <v>84434</v>
      </c>
      <c r="L1590" s="27">
        <f t="shared" si="98"/>
        <v>1.4</v>
      </c>
      <c r="M1590" s="3">
        <v>19.27</v>
      </c>
      <c r="N1590" s="29">
        <f t="shared" si="99"/>
        <v>0.2252663</v>
      </c>
      <c r="O1590" s="3">
        <v>2.54</v>
      </c>
      <c r="P1590" s="3" t="str">
        <f ca="1">IF(COUNTIF(股期對照!A:A,持股比率!B1590)=2,B1590&amp;"-m",IF(COUNTIF(股期對照!A:A,持股比率!B1590)=1,B1590&amp;"-F",B1590))</f>
        <v>立碁</v>
      </c>
      <c r="Q1590" s="3" t="s">
        <v>4756</v>
      </c>
      <c r="T1590" s="1" t="s">
        <v>1584</v>
      </c>
      <c r="U1590" s="1" t="s">
        <v>3346</v>
      </c>
      <c r="V1590" s="1">
        <v>5.51</v>
      </c>
      <c r="W1590" s="1">
        <v>0</v>
      </c>
      <c r="X1590" s="1">
        <v>0.5</v>
      </c>
      <c r="Y1590" s="1">
        <v>16.600000000000001</v>
      </c>
      <c r="Z1590" s="1">
        <v>77.39</v>
      </c>
      <c r="AA1590" s="1">
        <v>1590</v>
      </c>
      <c r="AB1590" s="1">
        <v>1091022.23</v>
      </c>
      <c r="AC1590" s="1">
        <v>1169</v>
      </c>
      <c r="AD1590" s="1">
        <v>84434</v>
      </c>
      <c r="AE1590" s="1">
        <v>1.4</v>
      </c>
      <c r="AF1590" s="1">
        <v>19.27</v>
      </c>
      <c r="AG1590" s="1">
        <v>0.2252663</v>
      </c>
      <c r="AH1590" s="1">
        <v>2.54</v>
      </c>
      <c r="AI1590" s="1" t="s">
        <v>3346</v>
      </c>
      <c r="AJ1590" s="1" t="s">
        <v>3542</v>
      </c>
    </row>
    <row r="1591" spans="1:36" x14ac:dyDescent="0.25">
      <c r="A1591" s="2" t="s">
        <v>1585</v>
      </c>
      <c r="B1591" s="3" t="s">
        <v>6362</v>
      </c>
      <c r="C1591" s="3">
        <v>21.97</v>
      </c>
      <c r="D1591" s="3">
        <v>0.2</v>
      </c>
      <c r="E1591" s="3">
        <v>0.3</v>
      </c>
      <c r="F1591" s="1">
        <f>IF(INDEX(董監!D:D,H1591)=0,INDEX(董監!C:C,H1591),INDEX(董監!D:D,H1591))</f>
        <v>5.35</v>
      </c>
      <c r="G1591" s="1">
        <f t="shared" si="96"/>
        <v>72.180000000000007</v>
      </c>
      <c r="H1591" s="1">
        <f>MATCH(持股比率!A1591,董監!A:A,0)</f>
        <v>1591</v>
      </c>
      <c r="I1591" s="3">
        <v>3784964.73</v>
      </c>
      <c r="J1591" s="3">
        <v>4235</v>
      </c>
      <c r="K1591" s="28">
        <f t="shared" si="97"/>
        <v>273199</v>
      </c>
      <c r="L1591" s="27">
        <f t="shared" si="98"/>
        <v>1.6</v>
      </c>
      <c r="M1591" s="3">
        <v>38.270000000000003</v>
      </c>
      <c r="N1591" s="29">
        <f t="shared" si="99"/>
        <v>1.6207345000000002</v>
      </c>
      <c r="O1591" s="3">
        <v>-1.73</v>
      </c>
      <c r="P1591" s="3" t="str">
        <f ca="1">IF(COUNTIF(股期對照!A:A,持股比率!B1591)=2,B1591&amp;"-m",IF(COUNTIF(股期對照!A:A,持股比率!B1591)=1,B1591&amp;"-F",B1591))</f>
        <v>至上</v>
      </c>
      <c r="Q1591" s="3" t="s">
        <v>6780</v>
      </c>
      <c r="T1591" s="1" t="s">
        <v>1585</v>
      </c>
      <c r="U1591" s="1" t="s">
        <v>3347</v>
      </c>
      <c r="V1591" s="1">
        <v>21.97</v>
      </c>
      <c r="W1591" s="1">
        <v>0.2</v>
      </c>
      <c r="X1591" s="1">
        <v>0.3</v>
      </c>
      <c r="Y1591" s="1">
        <v>5.35</v>
      </c>
      <c r="Z1591" s="1">
        <v>72.180000000000007</v>
      </c>
      <c r="AA1591" s="1">
        <v>1591</v>
      </c>
      <c r="AB1591" s="1">
        <v>3784964.73</v>
      </c>
      <c r="AC1591" s="1">
        <v>4235</v>
      </c>
      <c r="AD1591" s="1">
        <v>273199</v>
      </c>
      <c r="AE1591" s="1">
        <v>1.6</v>
      </c>
      <c r="AF1591" s="1">
        <v>38.270000000000003</v>
      </c>
      <c r="AG1591" s="1">
        <v>1.6207345000000002</v>
      </c>
      <c r="AH1591" s="1">
        <v>-1.73</v>
      </c>
      <c r="AI1591" s="1" t="s">
        <v>3347</v>
      </c>
      <c r="AJ1591" s="1" t="s">
        <v>3528</v>
      </c>
    </row>
    <row r="1592" spans="1:36" x14ac:dyDescent="0.25">
      <c r="A1592" s="2" t="s">
        <v>1586</v>
      </c>
      <c r="B1592" s="3" t="s">
        <v>6363</v>
      </c>
      <c r="C1592" s="3">
        <v>5.52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84.82</v>
      </c>
      <c r="H1592" s="1">
        <f>MATCH(持股比率!A1592,董監!A:A,0)</f>
        <v>1592</v>
      </c>
      <c r="I1592" s="3">
        <v>1060749.19</v>
      </c>
      <c r="J1592" s="3">
        <v>-31</v>
      </c>
      <c r="K1592" s="28">
        <f t="shared" si="97"/>
        <v>89973</v>
      </c>
      <c r="L1592" s="27">
        <f t="shared" si="98"/>
        <v>0</v>
      </c>
      <c r="M1592" s="3">
        <v>69.42</v>
      </c>
      <c r="N1592" s="29">
        <f t="shared" si="99"/>
        <v>-2.15202E-2</v>
      </c>
      <c r="O1592" s="3">
        <v>-3.29</v>
      </c>
      <c r="P1592" s="3" t="str">
        <f ca="1">IF(COUNTIF(股期對照!A:A,持股比率!B1592)=2,B1592&amp;"-m",IF(COUNTIF(股期對照!A:A,持股比率!B1592)=1,B1592&amp;"-F",B1592))</f>
        <v>振樺電</v>
      </c>
      <c r="Q1592" s="3" t="s">
        <v>6784</v>
      </c>
      <c r="T1592" s="1" t="s">
        <v>1586</v>
      </c>
      <c r="U1592" s="1" t="s">
        <v>3348</v>
      </c>
      <c r="V1592" s="1">
        <v>5.52</v>
      </c>
      <c r="W1592" s="1">
        <v>0.26</v>
      </c>
      <c r="X1592" s="1">
        <v>0</v>
      </c>
      <c r="Y1592" s="1">
        <v>9.4</v>
      </c>
      <c r="Z1592" s="1">
        <v>84.82</v>
      </c>
      <c r="AA1592" s="1">
        <v>1592</v>
      </c>
      <c r="AB1592" s="1">
        <v>1060749.19</v>
      </c>
      <c r="AC1592" s="1">
        <v>-31</v>
      </c>
      <c r="AD1592" s="1">
        <v>89973</v>
      </c>
      <c r="AE1592" s="1">
        <v>0</v>
      </c>
      <c r="AF1592" s="1">
        <v>69.42</v>
      </c>
      <c r="AG1592" s="1">
        <v>-2.15202E-2</v>
      </c>
      <c r="AH1592" s="1">
        <v>-3.29</v>
      </c>
      <c r="AI1592" s="1" t="s">
        <v>3348</v>
      </c>
      <c r="AJ1592" s="1" t="s">
        <v>3571</v>
      </c>
    </row>
    <row r="1593" spans="1:36" x14ac:dyDescent="0.25">
      <c r="A1593" s="2" t="s">
        <v>1587</v>
      </c>
      <c r="B1593" s="3" t="s">
        <v>6364</v>
      </c>
      <c r="C1593" s="3">
        <v>1.67</v>
      </c>
      <c r="D1593" s="3">
        <v>0</v>
      </c>
      <c r="E1593" s="3">
        <v>0.87</v>
      </c>
      <c r="F1593" s="1">
        <f>IF(INDEX(董監!D:D,H1593)=0,INDEX(董監!C:C,H1593),INDEX(董監!D:D,H1593))</f>
        <v>32.65</v>
      </c>
      <c r="G1593" s="1">
        <f t="shared" si="96"/>
        <v>64.81</v>
      </c>
      <c r="H1593" s="1">
        <f>MATCH(持股比率!A1593,董監!A:A,0)</f>
        <v>1593</v>
      </c>
      <c r="I1593" s="3">
        <v>1829937.43</v>
      </c>
      <c r="J1593" s="3">
        <v>555</v>
      </c>
      <c r="K1593" s="28">
        <f t="shared" si="97"/>
        <v>118598</v>
      </c>
      <c r="L1593" s="27">
        <f t="shared" si="98"/>
        <v>0.5</v>
      </c>
      <c r="M1593" s="3">
        <v>15.46</v>
      </c>
      <c r="N1593" s="29">
        <f t="shared" si="99"/>
        <v>8.5803000000000004E-2</v>
      </c>
      <c r="O1593" s="3">
        <v>-5.52</v>
      </c>
      <c r="P1593" s="3" t="str">
        <f ca="1">IF(COUNTIF(股期對照!A:A,持股比率!B1593)=2,B1593&amp;"-m",IF(COUNTIF(股期對照!A:A,持股比率!B1593)=1,B1593&amp;"-F",B1593))</f>
        <v>越峰</v>
      </c>
      <c r="Q1593" s="3" t="s">
        <v>4764</v>
      </c>
      <c r="T1593" s="1" t="s">
        <v>1587</v>
      </c>
      <c r="U1593" s="1" t="s">
        <v>3349</v>
      </c>
      <c r="V1593" s="1">
        <v>1.67</v>
      </c>
      <c r="W1593" s="1">
        <v>0</v>
      </c>
      <c r="X1593" s="1">
        <v>0.87</v>
      </c>
      <c r="Y1593" s="1">
        <v>32.65</v>
      </c>
      <c r="Z1593" s="1">
        <v>64.81</v>
      </c>
      <c r="AA1593" s="1">
        <v>1593</v>
      </c>
      <c r="AB1593" s="1">
        <v>1829937.43</v>
      </c>
      <c r="AC1593" s="1">
        <v>555</v>
      </c>
      <c r="AD1593" s="1">
        <v>118598</v>
      </c>
      <c r="AE1593" s="1">
        <v>0.5</v>
      </c>
      <c r="AF1593" s="1">
        <v>15.46</v>
      </c>
      <c r="AG1593" s="1">
        <v>8.5803000000000004E-2</v>
      </c>
      <c r="AH1593" s="1">
        <v>-5.52</v>
      </c>
      <c r="AI1593" s="1" t="s">
        <v>3349</v>
      </c>
      <c r="AJ1593" s="1" t="s">
        <v>3548</v>
      </c>
    </row>
    <row r="1594" spans="1:36" x14ac:dyDescent="0.25">
      <c r="A1594" s="2" t="s">
        <v>1588</v>
      </c>
      <c r="B1594" s="3" t="s">
        <v>6365</v>
      </c>
      <c r="C1594" s="3">
        <v>5.43</v>
      </c>
      <c r="D1594" s="3">
        <v>7.0000000000000007E-2</v>
      </c>
      <c r="E1594" s="3">
        <v>0.01</v>
      </c>
      <c r="F1594" s="1">
        <f>IF(INDEX(董監!D:D,H1594)=0,INDEX(董監!C:C,H1594),INDEX(董監!D:D,H1594))</f>
        <v>62.89</v>
      </c>
      <c r="G1594" s="1">
        <f t="shared" si="96"/>
        <v>31.599999999999994</v>
      </c>
      <c r="H1594" s="1">
        <f>MATCH(持股比率!A1594,董監!A:A,0)</f>
        <v>1594</v>
      </c>
      <c r="I1594" s="3">
        <v>4422222.2300000004</v>
      </c>
      <c r="J1594" s="3">
        <v>-2061</v>
      </c>
      <c r="K1594" s="28">
        <f t="shared" si="97"/>
        <v>139742</v>
      </c>
      <c r="L1594" s="27">
        <f t="shared" si="98"/>
        <v>-1.5</v>
      </c>
      <c r="M1594" s="3">
        <v>38.32</v>
      </c>
      <c r="N1594" s="29">
        <f t="shared" si="99"/>
        <v>-0.78977520000000001</v>
      </c>
      <c r="O1594" s="3">
        <v>-2.62</v>
      </c>
      <c r="P1594" s="3" t="str">
        <f ca="1">IF(COUNTIF(股期對照!A:A,持股比率!B1594)=2,B1594&amp;"-m",IF(COUNTIF(股期對照!A:A,持股比率!B1594)=1,B1594&amp;"-F",B1594))</f>
        <v>福懋科</v>
      </c>
      <c r="Q1594" s="3" t="s">
        <v>6835</v>
      </c>
      <c r="T1594" s="1" t="s">
        <v>1588</v>
      </c>
      <c r="U1594" s="1" t="s">
        <v>3350</v>
      </c>
      <c r="V1594" s="1">
        <v>5.43</v>
      </c>
      <c r="W1594" s="1">
        <v>7.0000000000000007E-2</v>
      </c>
      <c r="X1594" s="1">
        <v>0.01</v>
      </c>
      <c r="Y1594" s="1">
        <v>62.89</v>
      </c>
      <c r="Z1594" s="1">
        <v>31.599999999999994</v>
      </c>
      <c r="AA1594" s="1">
        <v>1594</v>
      </c>
      <c r="AB1594" s="1">
        <v>4422222.2300000004</v>
      </c>
      <c r="AC1594" s="1">
        <v>-2061</v>
      </c>
      <c r="AD1594" s="1">
        <v>139742</v>
      </c>
      <c r="AE1594" s="1">
        <v>-1.5</v>
      </c>
      <c r="AF1594" s="1">
        <v>38.32</v>
      </c>
      <c r="AG1594" s="1">
        <v>-0.78977520000000001</v>
      </c>
      <c r="AH1594" s="1">
        <v>-2.62</v>
      </c>
      <c r="AI1594" s="1" t="s">
        <v>3350</v>
      </c>
      <c r="AJ1594" s="1" t="s">
        <v>3549</v>
      </c>
    </row>
    <row r="1595" spans="1:36" x14ac:dyDescent="0.25">
      <c r="A1595" s="2" t="s">
        <v>1589</v>
      </c>
      <c r="B1595" s="3" t="s">
        <v>4594</v>
      </c>
      <c r="C1595" s="3">
        <v>1.98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75.37</v>
      </c>
      <c r="H1595" s="1">
        <f>MATCH(持股比率!A1595,董監!A:A,0)</f>
        <v>1595</v>
      </c>
      <c r="I1595" s="3">
        <v>305276.56</v>
      </c>
      <c r="J1595" s="3">
        <v>1</v>
      </c>
      <c r="K1595" s="28">
        <f t="shared" si="97"/>
        <v>23009</v>
      </c>
      <c r="L1595" s="27">
        <f t="shared" si="98"/>
        <v>0</v>
      </c>
      <c r="M1595" s="3">
        <v>40.590000000000003</v>
      </c>
      <c r="N1595" s="29">
        <f t="shared" si="99"/>
        <v>4.0590000000000005E-4</v>
      </c>
      <c r="O1595" s="3">
        <v>-0.24</v>
      </c>
      <c r="P1595" s="3" t="str">
        <f ca="1">IF(COUNTIF(股期對照!A:A,持股比率!B1595)=2,B1595&amp;"-m",IF(COUNTIF(股期對照!A:A,持股比率!B1595)=1,B1595&amp;"-F",B1595))</f>
        <v>正淩</v>
      </c>
      <c r="Q1595" s="3" t="s">
        <v>6773</v>
      </c>
      <c r="T1595" s="1" t="s">
        <v>1589</v>
      </c>
      <c r="U1595" s="1" t="s">
        <v>3351</v>
      </c>
      <c r="V1595" s="1">
        <v>1.98</v>
      </c>
      <c r="W1595" s="1">
        <v>0</v>
      </c>
      <c r="X1595" s="1">
        <v>0</v>
      </c>
      <c r="Y1595" s="1">
        <v>22.65</v>
      </c>
      <c r="Z1595" s="1">
        <v>75.37</v>
      </c>
      <c r="AA1595" s="1">
        <v>1595</v>
      </c>
      <c r="AB1595" s="1">
        <v>305276.56</v>
      </c>
      <c r="AC1595" s="1">
        <v>1</v>
      </c>
      <c r="AD1595" s="1">
        <v>23009</v>
      </c>
      <c r="AE1595" s="1">
        <v>0</v>
      </c>
      <c r="AF1595" s="1">
        <v>40.590000000000003</v>
      </c>
      <c r="AG1595" s="1">
        <v>4.0590000000000005E-4</v>
      </c>
      <c r="AH1595" s="1">
        <v>-0.24</v>
      </c>
      <c r="AI1595" s="1" t="s">
        <v>3351</v>
      </c>
      <c r="AJ1595" s="1" t="s">
        <v>3529</v>
      </c>
    </row>
    <row r="1596" spans="1:36" x14ac:dyDescent="0.25">
      <c r="A1596" s="2" t="s">
        <v>1590</v>
      </c>
      <c r="B1596" s="3" t="s">
        <v>6366</v>
      </c>
      <c r="C1596" s="3">
        <v>47.49</v>
      </c>
      <c r="D1596" s="3">
        <v>3.63</v>
      </c>
      <c r="E1596" s="3">
        <v>0.57999999999999996</v>
      </c>
      <c r="F1596" s="1">
        <f>IF(INDEX(董監!D:D,H1596)=0,INDEX(董監!C:C,H1596),INDEX(董監!D:D,H1596))</f>
        <v>11.75</v>
      </c>
      <c r="G1596" s="1">
        <f t="shared" si="96"/>
        <v>36.549999999999997</v>
      </c>
      <c r="H1596" s="1">
        <f>MATCH(持股比率!A1596,董監!A:A,0)</f>
        <v>1596</v>
      </c>
      <c r="I1596" s="3">
        <v>7272401.2599999998</v>
      </c>
      <c r="J1596" s="3">
        <v>-1328</v>
      </c>
      <c r="K1596" s="28">
        <f t="shared" si="97"/>
        <v>265806</v>
      </c>
      <c r="L1596" s="27">
        <f t="shared" si="98"/>
        <v>-0.5</v>
      </c>
      <c r="M1596" s="3">
        <v>42.8</v>
      </c>
      <c r="N1596" s="29">
        <f t="shared" si="99"/>
        <v>-0.56838399999999989</v>
      </c>
      <c r="O1596" s="3">
        <v>7.54</v>
      </c>
      <c r="P1596" s="3" t="str">
        <f ca="1">IF(COUNTIF(股期對照!A:A,持股比率!B1596)=2,B1596&amp;"-m",IF(COUNTIF(股期對照!A:A,持股比率!B1596)=1,B1596&amp;"-F",B1596))</f>
        <v>南茂</v>
      </c>
      <c r="Q1596" s="3" t="s">
        <v>6835</v>
      </c>
      <c r="T1596" s="1" t="s">
        <v>1590</v>
      </c>
      <c r="U1596" s="1" t="s">
        <v>3352</v>
      </c>
      <c r="V1596" s="1">
        <v>47.49</v>
      </c>
      <c r="W1596" s="1">
        <v>3.63</v>
      </c>
      <c r="X1596" s="1">
        <v>0.57999999999999996</v>
      </c>
      <c r="Y1596" s="1">
        <v>11.75</v>
      </c>
      <c r="Z1596" s="1">
        <v>36.549999999999997</v>
      </c>
      <c r="AA1596" s="1">
        <v>1596</v>
      </c>
      <c r="AB1596" s="1">
        <v>7272401.2599999998</v>
      </c>
      <c r="AC1596" s="1">
        <v>-1328</v>
      </c>
      <c r="AD1596" s="1">
        <v>265806</v>
      </c>
      <c r="AE1596" s="1">
        <v>-0.5</v>
      </c>
      <c r="AF1596" s="1">
        <v>42.8</v>
      </c>
      <c r="AG1596" s="1">
        <v>-0.56838399999999989</v>
      </c>
      <c r="AH1596" s="1">
        <v>7.54</v>
      </c>
      <c r="AI1596" s="1" t="s">
        <v>3352</v>
      </c>
      <c r="AJ1596" s="1" t="s">
        <v>3549</v>
      </c>
    </row>
    <row r="1597" spans="1:36" x14ac:dyDescent="0.25">
      <c r="A1597" s="2" t="s">
        <v>1591</v>
      </c>
      <c r="B1597" s="3" t="s">
        <v>6367</v>
      </c>
      <c r="C1597" s="3">
        <v>1.1299999999999999</v>
      </c>
      <c r="D1597" s="3">
        <v>3.32</v>
      </c>
      <c r="E1597" s="3">
        <v>0.2</v>
      </c>
      <c r="F1597" s="1">
        <f>IF(INDEX(董監!D:D,H1597)=0,INDEX(董監!C:C,H1597),INDEX(董監!D:D,H1597))</f>
        <v>28.02</v>
      </c>
      <c r="G1597" s="1">
        <f t="shared" si="96"/>
        <v>67.33</v>
      </c>
      <c r="H1597" s="1">
        <f>MATCH(持股比率!A1597,董監!A:A,0)</f>
        <v>1597</v>
      </c>
      <c r="I1597" s="3">
        <v>497560</v>
      </c>
      <c r="J1597" s="3">
        <v>276</v>
      </c>
      <c r="K1597" s="28">
        <f t="shared" si="97"/>
        <v>33501</v>
      </c>
      <c r="L1597" s="27">
        <f t="shared" si="98"/>
        <v>0.8</v>
      </c>
      <c r="M1597" s="3">
        <v>96.83</v>
      </c>
      <c r="N1597" s="29">
        <f t="shared" si="99"/>
        <v>0.26725079999999996</v>
      </c>
      <c r="O1597" s="3">
        <v>2.81</v>
      </c>
      <c r="P1597" s="3" t="str">
        <f ca="1">IF(COUNTIF(股期對照!A:A,持股比率!B1597)=2,B1597&amp;"-m",IF(COUNTIF(股期對照!A:A,持股比率!B1597)=1,B1597&amp;"-F",B1597))</f>
        <v>博智</v>
      </c>
      <c r="Q1597" s="3" t="s">
        <v>6884</v>
      </c>
      <c r="T1597" s="1" t="s">
        <v>1591</v>
      </c>
      <c r="U1597" s="1" t="s">
        <v>3353</v>
      </c>
      <c r="V1597" s="1">
        <v>1.1299999999999999</v>
      </c>
      <c r="W1597" s="1">
        <v>3.32</v>
      </c>
      <c r="X1597" s="1">
        <v>0.2</v>
      </c>
      <c r="Y1597" s="1">
        <v>28.02</v>
      </c>
      <c r="Z1597" s="1">
        <v>67.33</v>
      </c>
      <c r="AA1597" s="1">
        <v>1597</v>
      </c>
      <c r="AB1597" s="1">
        <v>497560</v>
      </c>
      <c r="AC1597" s="1">
        <v>276</v>
      </c>
      <c r="AD1597" s="1">
        <v>33501</v>
      </c>
      <c r="AE1597" s="1">
        <v>0.8</v>
      </c>
      <c r="AF1597" s="1">
        <v>96.83</v>
      </c>
      <c r="AG1597" s="1">
        <v>0.26725079999999996</v>
      </c>
      <c r="AH1597" s="1">
        <v>2.81</v>
      </c>
      <c r="AI1597" s="1" t="s">
        <v>3353</v>
      </c>
      <c r="AJ1597" s="1" t="s">
        <v>3545</v>
      </c>
    </row>
    <row r="1598" spans="1:36" x14ac:dyDescent="0.25">
      <c r="A1598" s="2" t="s">
        <v>1592</v>
      </c>
      <c r="B1598" s="3" t="s">
        <v>6368</v>
      </c>
      <c r="C1598" s="3">
        <v>13.37</v>
      </c>
      <c r="D1598" s="3">
        <v>0.09</v>
      </c>
      <c r="E1598" s="3">
        <v>0.4</v>
      </c>
      <c r="F1598" s="1">
        <f>IF(INDEX(董監!D:D,H1598)=0,INDEX(董監!C:C,H1598),INDEX(董監!D:D,H1598))</f>
        <v>22.9</v>
      </c>
      <c r="G1598" s="1">
        <f t="shared" si="96"/>
        <v>63.24</v>
      </c>
      <c r="H1598" s="1">
        <f>MATCH(持股比率!A1598,董監!A:A,0)</f>
        <v>1598</v>
      </c>
      <c r="I1598" s="3">
        <v>2800000.01</v>
      </c>
      <c r="J1598" s="3">
        <v>-7927</v>
      </c>
      <c r="K1598" s="28">
        <f t="shared" si="97"/>
        <v>177072</v>
      </c>
      <c r="L1598" s="27">
        <f t="shared" si="98"/>
        <v>-4.5</v>
      </c>
      <c r="M1598" s="3">
        <v>41.57</v>
      </c>
      <c r="N1598" s="29">
        <f t="shared" si="99"/>
        <v>-3.2952539000000001</v>
      </c>
      <c r="O1598" s="3">
        <v>-8.36</v>
      </c>
      <c r="P1598" s="3" t="str">
        <f ca="1">IF(COUNTIF(股期對照!A:A,持股比率!B1598)=2,B1598&amp;"-m",IF(COUNTIF(股期對照!A:A,持股比率!B1598)=1,B1598&amp;"-F",B1598))</f>
        <v>達方-F</v>
      </c>
      <c r="Q1598" s="3" t="s">
        <v>4745</v>
      </c>
      <c r="T1598" s="1" t="s">
        <v>1592</v>
      </c>
      <c r="U1598" s="1" t="s">
        <v>3354</v>
      </c>
      <c r="V1598" s="1">
        <v>13.37</v>
      </c>
      <c r="W1598" s="1">
        <v>0.09</v>
      </c>
      <c r="X1598" s="1">
        <v>0.4</v>
      </c>
      <c r="Y1598" s="1">
        <v>22.9</v>
      </c>
      <c r="Z1598" s="1">
        <v>63.24</v>
      </c>
      <c r="AA1598" s="1">
        <v>1598</v>
      </c>
      <c r="AB1598" s="1">
        <v>2800000.01</v>
      </c>
      <c r="AC1598" s="1">
        <v>-7927</v>
      </c>
      <c r="AD1598" s="1">
        <v>177072</v>
      </c>
      <c r="AE1598" s="1">
        <v>-4.5</v>
      </c>
      <c r="AF1598" s="1">
        <v>41.57</v>
      </c>
      <c r="AG1598" s="1">
        <v>-3.2952539000000001</v>
      </c>
      <c r="AH1598" s="1">
        <v>-8.36</v>
      </c>
      <c r="AI1598" s="1" t="s">
        <v>4489</v>
      </c>
      <c r="AJ1598" s="1" t="s">
        <v>3530</v>
      </c>
    </row>
    <row r="1599" spans="1:36" x14ac:dyDescent="0.25">
      <c r="A1599" s="2" t="s">
        <v>1593</v>
      </c>
      <c r="B1599" s="3" t="s">
        <v>6369</v>
      </c>
      <c r="C1599" s="3">
        <v>1.34</v>
      </c>
      <c r="D1599" s="3">
        <v>0</v>
      </c>
      <c r="E1599" s="3">
        <v>0</v>
      </c>
      <c r="F1599" s="1">
        <f>IF(INDEX(董監!D:D,H1599)=0,INDEX(董監!C:C,H1599),INDEX(董監!D:D,H1599))</f>
        <v>12.28</v>
      </c>
      <c r="G1599" s="1">
        <f t="shared" si="96"/>
        <v>86.38</v>
      </c>
      <c r="H1599" s="1">
        <f>MATCH(持股比率!A1599,董監!A:A,0)</f>
        <v>1599</v>
      </c>
      <c r="I1599" s="3">
        <v>507232.3</v>
      </c>
      <c r="J1599" s="3">
        <v>-1065</v>
      </c>
      <c r="K1599" s="28">
        <f t="shared" si="97"/>
        <v>43815</v>
      </c>
      <c r="L1599" s="27">
        <f t="shared" si="98"/>
        <v>-2.4</v>
      </c>
      <c r="M1599" s="3">
        <v>49.5</v>
      </c>
      <c r="N1599" s="29">
        <f t="shared" si="99"/>
        <v>-0.52717499999999995</v>
      </c>
      <c r="O1599" s="3">
        <v>-8.67</v>
      </c>
      <c r="P1599" s="3" t="str">
        <f ca="1">IF(COUNTIF(股期對照!A:A,持股比率!B1599)=2,B1599&amp;"-m",IF(COUNTIF(股期對照!A:A,持股比率!B1599)=1,B1599&amp;"-F",B1599))</f>
        <v>天宇</v>
      </c>
      <c r="Q1599" s="3" t="s">
        <v>6885</v>
      </c>
      <c r="T1599" s="1" t="s">
        <v>1593</v>
      </c>
      <c r="U1599" s="1" t="s">
        <v>3355</v>
      </c>
      <c r="V1599" s="1">
        <v>1.34</v>
      </c>
      <c r="W1599" s="1">
        <v>0</v>
      </c>
      <c r="X1599" s="1">
        <v>0</v>
      </c>
      <c r="Y1599" s="1">
        <v>12.28</v>
      </c>
      <c r="Z1599" s="1">
        <v>86.38</v>
      </c>
      <c r="AA1599" s="1">
        <v>1599</v>
      </c>
      <c r="AB1599" s="1">
        <v>507232.3</v>
      </c>
      <c r="AC1599" s="1">
        <v>-1065</v>
      </c>
      <c r="AD1599" s="1">
        <v>43815</v>
      </c>
      <c r="AE1599" s="1">
        <v>-2.4</v>
      </c>
      <c r="AF1599" s="1">
        <v>49.5</v>
      </c>
      <c r="AG1599" s="1">
        <v>-0.52717499999999995</v>
      </c>
      <c r="AH1599" s="1">
        <v>-8.67</v>
      </c>
      <c r="AI1599" s="1" t="s">
        <v>3355</v>
      </c>
      <c r="AJ1599" s="1" t="s">
        <v>3521</v>
      </c>
    </row>
    <row r="1600" spans="1:36" x14ac:dyDescent="0.25">
      <c r="A1600" s="2" t="s">
        <v>1594</v>
      </c>
      <c r="B1600" s="3" t="s">
        <v>6370</v>
      </c>
      <c r="C1600" s="3">
        <v>0.49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91.19</v>
      </c>
      <c r="H1600" s="1">
        <f>MATCH(持股比率!A1600,董監!A:A,0)</f>
        <v>1600</v>
      </c>
      <c r="I1600" s="3">
        <v>725000</v>
      </c>
      <c r="J1600" s="3">
        <v>5</v>
      </c>
      <c r="K1600" s="28">
        <f t="shared" si="97"/>
        <v>66113</v>
      </c>
      <c r="L1600" s="27">
        <f t="shared" si="98"/>
        <v>0</v>
      </c>
      <c r="M1600" s="3">
        <v>8.61</v>
      </c>
      <c r="N1600" s="29">
        <f t="shared" si="99"/>
        <v>4.3049999999999995E-4</v>
      </c>
      <c r="O1600" s="3">
        <v>0.33</v>
      </c>
      <c r="P1600" s="3" t="str">
        <f ca="1">IF(COUNTIF(股期對照!A:A,持股比率!B1600)=2,B1600&amp;"-m",IF(COUNTIF(股期對照!A:A,持股比率!B1600)=1,B1600&amp;"-F",B1600))</f>
        <v>智捷</v>
      </c>
      <c r="Q1600" s="3" t="s">
        <v>6804</v>
      </c>
      <c r="T1600" s="1" t="s">
        <v>1594</v>
      </c>
      <c r="U1600" s="1" t="s">
        <v>3356</v>
      </c>
      <c r="V1600" s="1">
        <v>0.49</v>
      </c>
      <c r="W1600" s="1">
        <v>0</v>
      </c>
      <c r="X1600" s="1">
        <v>0.17</v>
      </c>
      <c r="Y1600" s="1">
        <v>8.15</v>
      </c>
      <c r="Z1600" s="1">
        <v>91.19</v>
      </c>
      <c r="AA1600" s="1">
        <v>1600</v>
      </c>
      <c r="AB1600" s="1">
        <v>725000</v>
      </c>
      <c r="AC1600" s="1">
        <v>5</v>
      </c>
      <c r="AD1600" s="1">
        <v>66113</v>
      </c>
      <c r="AE1600" s="1">
        <v>0</v>
      </c>
      <c r="AF1600" s="1">
        <v>8.61</v>
      </c>
      <c r="AG1600" s="1">
        <v>4.3049999999999995E-4</v>
      </c>
      <c r="AH1600" s="1">
        <v>0.33</v>
      </c>
      <c r="AI1600" s="1" t="s">
        <v>3356</v>
      </c>
      <c r="AJ1600" s="1" t="s">
        <v>3551</v>
      </c>
    </row>
    <row r="1601" spans="1:36" x14ac:dyDescent="0.25">
      <c r="A1601" s="2" t="s">
        <v>1595</v>
      </c>
      <c r="B1601" s="3" t="s">
        <v>6371</v>
      </c>
      <c r="C1601" s="3">
        <v>51.35</v>
      </c>
      <c r="D1601" s="3">
        <v>0</v>
      </c>
      <c r="E1601" s="3">
        <v>0.27</v>
      </c>
      <c r="F1601" s="1">
        <f>IF(INDEX(董監!D:D,H1601)=0,INDEX(董監!C:C,H1601),INDEX(董監!D:D,H1601))</f>
        <v>55.62</v>
      </c>
      <c r="G1601" s="1">
        <f t="shared" si="96"/>
        <v>-7.2400000000000091</v>
      </c>
      <c r="H1601" s="1">
        <f>MATCH(持股比率!A1601,董監!A:A,0)</f>
        <v>1601</v>
      </c>
      <c r="I1601" s="3">
        <v>1070412.1499999999</v>
      </c>
      <c r="J1601" s="3">
        <v>33</v>
      </c>
      <c r="K1601" s="28">
        <f t="shared" si="97"/>
        <v>-7750</v>
      </c>
      <c r="L1601" s="27">
        <f t="shared" si="98"/>
        <v>-0.4</v>
      </c>
      <c r="M1601" s="3">
        <v>32.08</v>
      </c>
      <c r="N1601" s="29">
        <f t="shared" si="99"/>
        <v>1.0586399999999999E-2</v>
      </c>
      <c r="O1601" s="3">
        <v>5.07</v>
      </c>
      <c r="P1601" s="3" t="str">
        <f ca="1">IF(COUNTIF(股期對照!A:A,持股比率!B1601)=2,B1601&amp;"-m",IF(COUNTIF(股期對照!A:A,持股比率!B1601)=1,B1601&amp;"-F",B1601))</f>
        <v>加高</v>
      </c>
      <c r="Q1601" s="3" t="s">
        <v>4764</v>
      </c>
      <c r="T1601" s="1" t="s">
        <v>1595</v>
      </c>
      <c r="U1601" s="1" t="s">
        <v>3357</v>
      </c>
      <c r="V1601" s="1">
        <v>51.35</v>
      </c>
      <c r="W1601" s="1">
        <v>0</v>
      </c>
      <c r="X1601" s="1">
        <v>0.27</v>
      </c>
      <c r="Y1601" s="1">
        <v>55.62</v>
      </c>
      <c r="Z1601" s="1">
        <v>-7.2400000000000091</v>
      </c>
      <c r="AA1601" s="1">
        <v>1601</v>
      </c>
      <c r="AB1601" s="1">
        <v>1070412.1499999999</v>
      </c>
      <c r="AC1601" s="1">
        <v>33</v>
      </c>
      <c r="AD1601" s="1">
        <v>-7750</v>
      </c>
      <c r="AE1601" s="1">
        <v>-0.4</v>
      </c>
      <c r="AF1601" s="1">
        <v>32.08</v>
      </c>
      <c r="AG1601" s="1">
        <v>1.0586399999999999E-2</v>
      </c>
      <c r="AH1601" s="1">
        <v>5.07</v>
      </c>
      <c r="AI1601" s="1" t="s">
        <v>3357</v>
      </c>
      <c r="AJ1601" s="1" t="s">
        <v>3548</v>
      </c>
    </row>
    <row r="1602" spans="1:36" x14ac:dyDescent="0.25">
      <c r="A1602" s="2" t="s">
        <v>1596</v>
      </c>
      <c r="B1602" s="3" t="s">
        <v>6372</v>
      </c>
      <c r="C1602" s="3">
        <v>6.51</v>
      </c>
      <c r="D1602" s="3">
        <v>0</v>
      </c>
      <c r="E1602" s="3">
        <v>0.15</v>
      </c>
      <c r="F1602" s="1">
        <f>IF(INDEX(董監!D:D,H1602)=0,INDEX(董監!C:C,H1602),INDEX(董監!D:D,H1602))</f>
        <v>33.700000000000003</v>
      </c>
      <c r="G1602" s="1">
        <f t="shared" si="96"/>
        <v>59.64</v>
      </c>
      <c r="H1602" s="1">
        <f>MATCH(持股比率!A1602,董監!A:A,0)</f>
        <v>1602</v>
      </c>
      <c r="I1602" s="3">
        <v>1212510.68</v>
      </c>
      <c r="J1602" s="3">
        <v>2405</v>
      </c>
      <c r="K1602" s="28">
        <f t="shared" si="97"/>
        <v>72314</v>
      </c>
      <c r="L1602" s="27">
        <f t="shared" si="98"/>
        <v>3.3</v>
      </c>
      <c r="M1602" s="3">
        <v>38.450000000000003</v>
      </c>
      <c r="N1602" s="29">
        <f t="shared" si="99"/>
        <v>0.9247225</v>
      </c>
      <c r="O1602" s="3">
        <v>1.25</v>
      </c>
      <c r="P1602" s="3" t="str">
        <f ca="1">IF(COUNTIF(股期對照!A:A,持股比率!B1602)=2,B1602&amp;"-m",IF(COUNTIF(股期對照!A:A,持股比率!B1602)=1,B1602&amp;"-F",B1602))</f>
        <v>精星</v>
      </c>
      <c r="Q1602" s="3" t="s">
        <v>4745</v>
      </c>
      <c r="T1602" s="1" t="s">
        <v>1596</v>
      </c>
      <c r="U1602" s="1" t="s">
        <v>3358</v>
      </c>
      <c r="V1602" s="1">
        <v>6.51</v>
      </c>
      <c r="W1602" s="1">
        <v>0</v>
      </c>
      <c r="X1602" s="1">
        <v>0.15</v>
      </c>
      <c r="Y1602" s="1">
        <v>33.700000000000003</v>
      </c>
      <c r="Z1602" s="1">
        <v>59.64</v>
      </c>
      <c r="AA1602" s="1">
        <v>1602</v>
      </c>
      <c r="AB1602" s="1">
        <v>1212510.68</v>
      </c>
      <c r="AC1602" s="1">
        <v>2405</v>
      </c>
      <c r="AD1602" s="1">
        <v>72314</v>
      </c>
      <c r="AE1602" s="1">
        <v>3.3</v>
      </c>
      <c r="AF1602" s="1">
        <v>38.450000000000003</v>
      </c>
      <c r="AG1602" s="1">
        <v>0.9247225</v>
      </c>
      <c r="AH1602" s="1">
        <v>1.25</v>
      </c>
      <c r="AI1602" s="1" t="s">
        <v>3358</v>
      </c>
      <c r="AJ1602" s="1" t="s">
        <v>3530</v>
      </c>
    </row>
    <row r="1603" spans="1:36" x14ac:dyDescent="0.25">
      <c r="A1603" s="2" t="s">
        <v>1597</v>
      </c>
      <c r="B1603" s="3" t="s">
        <v>6373</v>
      </c>
      <c r="C1603" s="3">
        <v>2.76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56.28</v>
      </c>
      <c r="H1603" s="1">
        <f>MATCH(持股比率!A1603,董監!A:A,0)</f>
        <v>1603</v>
      </c>
      <c r="I1603" s="3">
        <v>623662.75</v>
      </c>
      <c r="J1603" s="3">
        <v>28</v>
      </c>
      <c r="K1603" s="28">
        <f t="shared" si="97"/>
        <v>35100</v>
      </c>
      <c r="L1603" s="27">
        <f t="shared" si="98"/>
        <v>0.1</v>
      </c>
      <c r="M1603" s="3">
        <v>9.5399999999999991</v>
      </c>
      <c r="N1603" s="29">
        <f t="shared" si="99"/>
        <v>2.6711999999999999E-3</v>
      </c>
      <c r="O1603" s="3">
        <v>-4.78</v>
      </c>
      <c r="P1603" s="3" t="str">
        <f ca="1">IF(COUNTIF(股期對照!A:A,持股比率!B1603)=2,B1603&amp;"-m",IF(COUNTIF(股期對照!A:A,持股比率!B1603)=1,B1603&amp;"-F",B1603))</f>
        <v>無敵</v>
      </c>
      <c r="Q1603" s="3" t="s">
        <v>4783</v>
      </c>
      <c r="T1603" s="1" t="s">
        <v>1597</v>
      </c>
      <c r="U1603" s="1" t="s">
        <v>3359</v>
      </c>
      <c r="V1603" s="1">
        <v>2.76</v>
      </c>
      <c r="W1603" s="1">
        <v>0</v>
      </c>
      <c r="X1603" s="1">
        <v>0.03</v>
      </c>
      <c r="Y1603" s="1">
        <v>40.93</v>
      </c>
      <c r="Z1603" s="1">
        <v>56.28</v>
      </c>
      <c r="AA1603" s="1">
        <v>1603</v>
      </c>
      <c r="AB1603" s="1">
        <v>623662.75</v>
      </c>
      <c r="AC1603" s="1">
        <v>28</v>
      </c>
      <c r="AD1603" s="1">
        <v>35100</v>
      </c>
      <c r="AE1603" s="1">
        <v>0.1</v>
      </c>
      <c r="AF1603" s="1">
        <v>9.5399999999999991</v>
      </c>
      <c r="AG1603" s="1">
        <v>2.6711999999999999E-3</v>
      </c>
      <c r="AH1603" s="1">
        <v>-4.78</v>
      </c>
      <c r="AI1603" s="1" t="s">
        <v>3359</v>
      </c>
      <c r="AJ1603" s="1" t="s">
        <v>3533</v>
      </c>
    </row>
    <row r="1604" spans="1:36" x14ac:dyDescent="0.25">
      <c r="A1604" s="2" t="s">
        <v>1598</v>
      </c>
      <c r="B1604" s="3" t="s">
        <v>6374</v>
      </c>
      <c r="C1604" s="3">
        <v>4.83</v>
      </c>
      <c r="D1604" s="3">
        <v>0.44</v>
      </c>
      <c r="E1604" s="3">
        <v>0.02</v>
      </c>
      <c r="F1604" s="1">
        <f>IF(INDEX(董監!D:D,H1604)=0,INDEX(董監!C:C,H1604),INDEX(董監!D:D,H1604))</f>
        <v>12.38</v>
      </c>
      <c r="G1604" s="1">
        <f t="shared" si="96"/>
        <v>82.33</v>
      </c>
      <c r="H1604" s="1">
        <f>MATCH(持股比率!A1604,董監!A:A,0)</f>
        <v>1604</v>
      </c>
      <c r="I1604" s="3">
        <v>1209109.5</v>
      </c>
      <c r="J1604" s="3">
        <v>-111</v>
      </c>
      <c r="K1604" s="28">
        <f t="shared" si="97"/>
        <v>99546</v>
      </c>
      <c r="L1604" s="27">
        <f t="shared" si="98"/>
        <v>-0.1</v>
      </c>
      <c r="M1604" s="3">
        <v>76.27</v>
      </c>
      <c r="N1604" s="29">
        <f t="shared" si="99"/>
        <v>-8.4659699999999991E-2</v>
      </c>
      <c r="O1604" s="3">
        <v>-2.6</v>
      </c>
      <c r="P1604" s="3" t="str">
        <f ca="1">IF(COUNTIF(股期對照!A:A,持股比率!B1604)=2,B1604&amp;"-m",IF(COUNTIF(股期對照!A:A,持股比率!B1604)=1,B1604&amp;"-F",B1604))</f>
        <v>勤誠</v>
      </c>
      <c r="Q1604" s="3" t="s">
        <v>6886</v>
      </c>
      <c r="T1604" s="1" t="s">
        <v>1598</v>
      </c>
      <c r="U1604" s="1" t="s">
        <v>3360</v>
      </c>
      <c r="V1604" s="1">
        <v>4.83</v>
      </c>
      <c r="W1604" s="1">
        <v>0.44</v>
      </c>
      <c r="X1604" s="1">
        <v>0.02</v>
      </c>
      <c r="Y1604" s="1">
        <v>12.38</v>
      </c>
      <c r="Z1604" s="1">
        <v>82.33</v>
      </c>
      <c r="AA1604" s="1">
        <v>1604</v>
      </c>
      <c r="AB1604" s="1">
        <v>1209109.5</v>
      </c>
      <c r="AC1604" s="1">
        <v>-111</v>
      </c>
      <c r="AD1604" s="1">
        <v>99546</v>
      </c>
      <c r="AE1604" s="1">
        <v>-0.1</v>
      </c>
      <c r="AF1604" s="1">
        <v>76.27</v>
      </c>
      <c r="AG1604" s="1">
        <v>-8.4659699999999991E-2</v>
      </c>
      <c r="AH1604" s="1">
        <v>-2.6</v>
      </c>
      <c r="AI1604" s="1" t="s">
        <v>3360</v>
      </c>
      <c r="AJ1604" s="1" t="s">
        <v>3556</v>
      </c>
    </row>
    <row r="1605" spans="1:36" x14ac:dyDescent="0.25">
      <c r="A1605" s="2" t="s">
        <v>1599</v>
      </c>
      <c r="B1605" s="3" t="s">
        <v>6375</v>
      </c>
      <c r="C1605" s="3">
        <v>19.670000000000002</v>
      </c>
      <c r="D1605" s="3">
        <v>0.06</v>
      </c>
      <c r="E1605" s="3">
        <v>0.03</v>
      </c>
      <c r="F1605" s="1">
        <f>IF(INDEX(董監!D:D,H1605)=0,INDEX(董監!C:C,H1605),INDEX(董監!D:D,H1605))</f>
        <v>5.97</v>
      </c>
      <c r="G1605" s="1">
        <f t="shared" si="96"/>
        <v>74.27</v>
      </c>
      <c r="H1605" s="1">
        <f>MATCH(持股比率!A1605,董監!A:A,0)</f>
        <v>1605</v>
      </c>
      <c r="I1605" s="3">
        <v>2712424.88</v>
      </c>
      <c r="J1605" s="3">
        <v>-3043</v>
      </c>
      <c r="K1605" s="28">
        <f t="shared" si="97"/>
        <v>201452</v>
      </c>
      <c r="L1605" s="27">
        <f t="shared" si="98"/>
        <v>-1.5</v>
      </c>
      <c r="M1605" s="3">
        <v>46.75</v>
      </c>
      <c r="N1605" s="29">
        <f t="shared" si="99"/>
        <v>-1.4226025</v>
      </c>
      <c r="O1605" s="3">
        <v>-0.42</v>
      </c>
      <c r="P1605" s="3" t="str">
        <f ca="1">IF(COUNTIF(股期對照!A:A,持股比率!B1605)=2,B1605&amp;"-m",IF(COUNTIF(股期對照!A:A,持股比率!B1605)=1,B1605&amp;"-F",B1605))</f>
        <v>志超</v>
      </c>
      <c r="Q1605" s="3" t="s">
        <v>6767</v>
      </c>
      <c r="T1605" s="1" t="s">
        <v>1599</v>
      </c>
      <c r="U1605" s="1" t="s">
        <v>3361</v>
      </c>
      <c r="V1605" s="1">
        <v>19.670000000000002</v>
      </c>
      <c r="W1605" s="1">
        <v>0.06</v>
      </c>
      <c r="X1605" s="1">
        <v>0.03</v>
      </c>
      <c r="Y1605" s="1">
        <v>5.97</v>
      </c>
      <c r="Z1605" s="1">
        <v>74.27</v>
      </c>
      <c r="AA1605" s="1">
        <v>1605</v>
      </c>
      <c r="AB1605" s="1">
        <v>2712424.88</v>
      </c>
      <c r="AC1605" s="1">
        <v>-3043</v>
      </c>
      <c r="AD1605" s="1">
        <v>201452</v>
      </c>
      <c r="AE1605" s="1">
        <v>-1.5</v>
      </c>
      <c r="AF1605" s="1">
        <v>46.75</v>
      </c>
      <c r="AG1605" s="1">
        <v>-1.4226025</v>
      </c>
      <c r="AH1605" s="1">
        <v>-0.42</v>
      </c>
      <c r="AI1605" s="1" t="s">
        <v>3361</v>
      </c>
      <c r="AJ1605" s="1" t="s">
        <v>3545</v>
      </c>
    </row>
    <row r="1606" spans="1:36" x14ac:dyDescent="0.25">
      <c r="A1606" s="2" t="s">
        <v>1600</v>
      </c>
      <c r="B1606" s="3" t="s">
        <v>6376</v>
      </c>
      <c r="C1606" s="3">
        <v>11.61</v>
      </c>
      <c r="D1606" s="3">
        <v>0.17</v>
      </c>
      <c r="E1606" s="3">
        <v>0.11</v>
      </c>
      <c r="F1606" s="1">
        <f>IF(INDEX(董監!D:D,H1606)=0,INDEX(董監!C:C,H1606),INDEX(董監!D:D,H1606))</f>
        <v>40.64</v>
      </c>
      <c r="G1606" s="1">
        <f t="shared" si="96"/>
        <v>47.47</v>
      </c>
      <c r="H1606" s="1">
        <f>MATCH(持股比率!A1606,董監!A:A,0)</f>
        <v>1606</v>
      </c>
      <c r="I1606" s="3">
        <v>3206745.14</v>
      </c>
      <c r="J1606" s="3">
        <v>-564</v>
      </c>
      <c r="K1606" s="28">
        <f t="shared" si="97"/>
        <v>152224</v>
      </c>
      <c r="L1606" s="27">
        <f t="shared" si="98"/>
        <v>-0.4</v>
      </c>
      <c r="M1606" s="3">
        <v>24.4</v>
      </c>
      <c r="N1606" s="29">
        <f t="shared" si="99"/>
        <v>-0.13761599999999999</v>
      </c>
      <c r="O1606" s="3">
        <v>0.19</v>
      </c>
      <c r="P1606" s="3" t="str">
        <f ca="1">IF(COUNTIF(股期對照!A:A,持股比率!B1606)=2,B1606&amp;"-m",IF(COUNTIF(股期對照!A:A,持股比率!B1606)=1,B1606&amp;"-F",B1606))</f>
        <v>明基材</v>
      </c>
      <c r="Q1606" s="3" t="s">
        <v>4785</v>
      </c>
      <c r="T1606" s="1" t="s">
        <v>1600</v>
      </c>
      <c r="U1606" s="1" t="s">
        <v>3362</v>
      </c>
      <c r="V1606" s="1">
        <v>11.61</v>
      </c>
      <c r="W1606" s="1">
        <v>0.17</v>
      </c>
      <c r="X1606" s="1">
        <v>0.11</v>
      </c>
      <c r="Y1606" s="1">
        <v>40.64</v>
      </c>
      <c r="Z1606" s="1">
        <v>47.47</v>
      </c>
      <c r="AA1606" s="1">
        <v>1606</v>
      </c>
      <c r="AB1606" s="1">
        <v>3206745.14</v>
      </c>
      <c r="AC1606" s="1">
        <v>-564</v>
      </c>
      <c r="AD1606" s="1">
        <v>152224</v>
      </c>
      <c r="AE1606" s="1">
        <v>-0.4</v>
      </c>
      <c r="AF1606" s="1">
        <v>24.4</v>
      </c>
      <c r="AG1606" s="1">
        <v>-0.13761599999999999</v>
      </c>
      <c r="AH1606" s="1">
        <v>0.19</v>
      </c>
      <c r="AI1606" s="1" t="s">
        <v>3362</v>
      </c>
      <c r="AJ1606" s="1" t="s">
        <v>3579</v>
      </c>
    </row>
    <row r="1607" spans="1:36" x14ac:dyDescent="0.25">
      <c r="A1607" s="2" t="s">
        <v>1601</v>
      </c>
      <c r="B1607" s="3" t="s">
        <v>6377</v>
      </c>
      <c r="C1607" s="3">
        <v>0.68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83.48</v>
      </c>
      <c r="H1607" s="1">
        <f>MATCH(持股比率!A1607,董監!A:A,0)</f>
        <v>1607</v>
      </c>
      <c r="I1607" s="3">
        <v>685735</v>
      </c>
      <c r="J1607" s="3">
        <v>-85</v>
      </c>
      <c r="K1607" s="28">
        <f t="shared" ref="K1607:K1670" si="101">ROUND((I1607/10)*(G1607/100),0)</f>
        <v>57245</v>
      </c>
      <c r="L1607" s="27">
        <f t="shared" ref="L1607:L1670" si="102">ROUND(J1607/K1607*100,1)</f>
        <v>-0.1</v>
      </c>
      <c r="M1607" s="3">
        <v>12.38</v>
      </c>
      <c r="N1607" s="29">
        <f t="shared" ref="N1607:N1670" si="103">M1607*J1607/100000</f>
        <v>-1.0522999999999999E-2</v>
      </c>
      <c r="O1607" s="3">
        <v>-1.45</v>
      </c>
      <c r="P1607" s="3" t="str">
        <f ca="1">IF(COUNTIF(股期對照!A:A,持股比率!B1607)=2,B1607&amp;"-m",IF(COUNTIF(股期對照!A:A,持股比率!B1607)=1,B1607&amp;"-F",B1607))</f>
        <v>寶一</v>
      </c>
      <c r="Q1607" s="3" t="s">
        <v>6741</v>
      </c>
      <c r="T1607" s="1" t="s">
        <v>1601</v>
      </c>
      <c r="U1607" s="1" t="s">
        <v>3363</v>
      </c>
      <c r="V1607" s="1">
        <v>0.68</v>
      </c>
      <c r="W1607" s="1">
        <v>0</v>
      </c>
      <c r="X1607" s="1">
        <v>0.01</v>
      </c>
      <c r="Y1607" s="1">
        <v>15.83</v>
      </c>
      <c r="Z1607" s="1">
        <v>83.48</v>
      </c>
      <c r="AA1607" s="1">
        <v>1607</v>
      </c>
      <c r="AB1607" s="1">
        <v>685735</v>
      </c>
      <c r="AC1607" s="1">
        <v>-85</v>
      </c>
      <c r="AD1607" s="1">
        <v>57245</v>
      </c>
      <c r="AE1607" s="1">
        <v>-0.1</v>
      </c>
      <c r="AF1607" s="1">
        <v>12.38</v>
      </c>
      <c r="AG1607" s="1">
        <v>-1.0522999999999999E-2</v>
      </c>
      <c r="AH1607" s="1">
        <v>-1.45</v>
      </c>
      <c r="AI1607" s="1" t="s">
        <v>3363</v>
      </c>
      <c r="AJ1607" s="1" t="s">
        <v>3516</v>
      </c>
    </row>
    <row r="1608" spans="1:36" x14ac:dyDescent="0.25">
      <c r="A1608" s="2" t="s">
        <v>1602</v>
      </c>
      <c r="B1608" s="3" t="s">
        <v>6378</v>
      </c>
      <c r="C1608" s="3">
        <v>2.44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92.89</v>
      </c>
      <c r="H1608" s="1">
        <f>MATCH(持股比率!A1608,董監!A:A,0)</f>
        <v>1608</v>
      </c>
      <c r="I1608" s="3">
        <v>1412264.72</v>
      </c>
      <c r="J1608" s="3">
        <v>-15</v>
      </c>
      <c r="K1608" s="28">
        <f t="shared" si="101"/>
        <v>131185</v>
      </c>
      <c r="L1608" s="27">
        <f t="shared" si="102"/>
        <v>0</v>
      </c>
      <c r="M1608" s="3">
        <v>23.27</v>
      </c>
      <c r="N1608" s="29">
        <f t="shared" si="103"/>
        <v>-3.4905000000000001E-3</v>
      </c>
      <c r="O1608" s="3">
        <v>-4.47</v>
      </c>
      <c r="P1608" s="3" t="str">
        <f ca="1">IF(COUNTIF(股期對照!A:A,持股比率!B1608)=2,B1608&amp;"-m",IF(COUNTIF(股期對照!A:A,持股比率!B1608)=1,B1608&amp;"-F",B1608))</f>
        <v>新漢</v>
      </c>
      <c r="Q1608" s="3" t="s">
        <v>4794</v>
      </c>
      <c r="T1608" s="1" t="s">
        <v>1602</v>
      </c>
      <c r="U1608" s="1" t="s">
        <v>3364</v>
      </c>
      <c r="V1608" s="1">
        <v>2.44</v>
      </c>
      <c r="W1608" s="1">
        <v>0</v>
      </c>
      <c r="X1608" s="1">
        <v>0.23</v>
      </c>
      <c r="Y1608" s="1">
        <v>4.4400000000000004</v>
      </c>
      <c r="Z1608" s="1">
        <v>92.89</v>
      </c>
      <c r="AA1608" s="1">
        <v>1608</v>
      </c>
      <c r="AB1608" s="1">
        <v>1412264.72</v>
      </c>
      <c r="AC1608" s="1">
        <v>-15</v>
      </c>
      <c r="AD1608" s="1">
        <v>131185</v>
      </c>
      <c r="AE1608" s="1">
        <v>0</v>
      </c>
      <c r="AF1608" s="1">
        <v>23.27</v>
      </c>
      <c r="AG1608" s="1">
        <v>-3.4905000000000001E-3</v>
      </c>
      <c r="AH1608" s="1">
        <v>-4.47</v>
      </c>
      <c r="AI1608" s="1" t="s">
        <v>3364</v>
      </c>
      <c r="AJ1608" s="1" t="s">
        <v>3563</v>
      </c>
    </row>
    <row r="1609" spans="1:36" x14ac:dyDescent="0.25">
      <c r="A1609" s="2" t="s">
        <v>1603</v>
      </c>
      <c r="B1609" s="3" t="s">
        <v>6379</v>
      </c>
      <c r="C1609" s="3">
        <v>6.91</v>
      </c>
      <c r="D1609" s="3">
        <v>0.04</v>
      </c>
      <c r="E1609" s="3">
        <v>0.03</v>
      </c>
      <c r="F1609" s="1">
        <f>IF(INDEX(董監!D:D,H1609)=0,INDEX(董監!C:C,H1609),INDEX(董監!D:D,H1609))</f>
        <v>29.58</v>
      </c>
      <c r="G1609" s="1">
        <f t="shared" si="100"/>
        <v>63.44</v>
      </c>
      <c r="H1609" s="1">
        <f>MATCH(持股比率!A1609,董監!A:A,0)</f>
        <v>1609</v>
      </c>
      <c r="I1609" s="3">
        <v>1000044.14</v>
      </c>
      <c r="J1609" s="3">
        <v>166</v>
      </c>
      <c r="K1609" s="28">
        <f t="shared" si="101"/>
        <v>63443</v>
      </c>
      <c r="L1609" s="27">
        <f t="shared" si="102"/>
        <v>0.3</v>
      </c>
      <c r="M1609" s="3">
        <v>31.67</v>
      </c>
      <c r="N1609" s="29">
        <f t="shared" si="103"/>
        <v>5.2572199999999999E-2</v>
      </c>
      <c r="O1609" s="3">
        <v>-5.04</v>
      </c>
      <c r="P1609" s="3" t="str">
        <f ca="1">IF(COUNTIF(股期對照!A:A,持股比率!B1609)=2,B1609&amp;"-m",IF(COUNTIF(股期對照!A:A,持股比率!B1609)=1,B1609&amp;"-F",B1609))</f>
        <v>華宏</v>
      </c>
      <c r="Q1609" s="3" t="s">
        <v>6770</v>
      </c>
      <c r="T1609" s="1" t="s">
        <v>1603</v>
      </c>
      <c r="U1609" s="1" t="s">
        <v>3365</v>
      </c>
      <c r="V1609" s="1">
        <v>6.91</v>
      </c>
      <c r="W1609" s="1">
        <v>0.04</v>
      </c>
      <c r="X1609" s="1">
        <v>0.03</v>
      </c>
      <c r="Y1609" s="1">
        <v>29.58</v>
      </c>
      <c r="Z1609" s="1">
        <v>63.44</v>
      </c>
      <c r="AA1609" s="1">
        <v>1609</v>
      </c>
      <c r="AB1609" s="1">
        <v>1000044.14</v>
      </c>
      <c r="AC1609" s="1">
        <v>166</v>
      </c>
      <c r="AD1609" s="1">
        <v>63443</v>
      </c>
      <c r="AE1609" s="1">
        <v>0.3</v>
      </c>
      <c r="AF1609" s="1">
        <v>31.67</v>
      </c>
      <c r="AG1609" s="1">
        <v>5.2572199999999999E-2</v>
      </c>
      <c r="AH1609" s="1">
        <v>-5.04</v>
      </c>
      <c r="AI1609" s="1" t="s">
        <v>3365</v>
      </c>
      <c r="AJ1609" s="1" t="s">
        <v>3579</v>
      </c>
    </row>
    <row r="1610" spans="1:36" x14ac:dyDescent="0.25">
      <c r="A1610" s="2" t="s">
        <v>1604</v>
      </c>
      <c r="B1610" s="3" t="s">
        <v>6380</v>
      </c>
      <c r="C1610" s="3">
        <v>6.08</v>
      </c>
      <c r="D1610" s="3">
        <v>0</v>
      </c>
      <c r="E1610" s="3">
        <v>0.02</v>
      </c>
      <c r="F1610" s="1">
        <f>IF(INDEX(董監!D:D,H1610)=0,INDEX(董監!C:C,H1610),INDEX(董監!D:D,H1610))</f>
        <v>25.87</v>
      </c>
      <c r="G1610" s="1">
        <f t="shared" si="100"/>
        <v>68.03</v>
      </c>
      <c r="H1610" s="1">
        <f>MATCH(持股比率!A1610,董監!A:A,0)</f>
        <v>1610</v>
      </c>
      <c r="I1610" s="3">
        <v>1270550</v>
      </c>
      <c r="J1610" s="3">
        <v>-232</v>
      </c>
      <c r="K1610" s="28">
        <f t="shared" si="101"/>
        <v>86436</v>
      </c>
      <c r="L1610" s="27">
        <f t="shared" si="102"/>
        <v>-0.3</v>
      </c>
      <c r="M1610" s="3">
        <v>21.44</v>
      </c>
      <c r="N1610" s="29">
        <f t="shared" si="103"/>
        <v>-4.9740800000000002E-2</v>
      </c>
      <c r="O1610" s="3">
        <v>-5.63</v>
      </c>
      <c r="P1610" s="3" t="str">
        <f ca="1">IF(COUNTIF(股期對照!A:A,持股比率!B1610)=2,B1610&amp;"-m",IF(COUNTIF(股期對照!A:A,持股比率!B1610)=1,B1610&amp;"-F",B1610))</f>
        <v>菱光</v>
      </c>
      <c r="Q1610" s="3" t="s">
        <v>6809</v>
      </c>
      <c r="T1610" s="1" t="s">
        <v>1604</v>
      </c>
      <c r="U1610" s="1" t="s">
        <v>3366</v>
      </c>
      <c r="V1610" s="1">
        <v>6.08</v>
      </c>
      <c r="W1610" s="1">
        <v>0</v>
      </c>
      <c r="X1610" s="1">
        <v>0.02</v>
      </c>
      <c r="Y1610" s="1">
        <v>25.87</v>
      </c>
      <c r="Z1610" s="1">
        <v>68.03</v>
      </c>
      <c r="AA1610" s="1">
        <v>1610</v>
      </c>
      <c r="AB1610" s="1">
        <v>1270550</v>
      </c>
      <c r="AC1610" s="1">
        <v>-232</v>
      </c>
      <c r="AD1610" s="1">
        <v>86436</v>
      </c>
      <c r="AE1610" s="1">
        <v>-0.3</v>
      </c>
      <c r="AF1610" s="1">
        <v>21.44</v>
      </c>
      <c r="AG1610" s="1">
        <v>-4.9740800000000002E-2</v>
      </c>
      <c r="AH1610" s="1">
        <v>-5.63</v>
      </c>
      <c r="AI1610" s="1" t="s">
        <v>3366</v>
      </c>
      <c r="AJ1610" s="1" t="s">
        <v>3561</v>
      </c>
    </row>
    <row r="1611" spans="1:36" x14ac:dyDescent="0.25">
      <c r="A1611" s="2" t="s">
        <v>1605</v>
      </c>
      <c r="B1611" s="3" t="s">
        <v>6381</v>
      </c>
      <c r="C1611" s="3">
        <v>1.73</v>
      </c>
      <c r="D1611" s="3">
        <v>0.24</v>
      </c>
      <c r="E1611" s="3">
        <v>0.38</v>
      </c>
      <c r="F1611" s="1">
        <f>IF(INDEX(董監!D:D,H1611)=0,INDEX(董監!C:C,H1611),INDEX(董監!D:D,H1611))</f>
        <v>33.83</v>
      </c>
      <c r="G1611" s="1">
        <f t="shared" si="100"/>
        <v>63.82</v>
      </c>
      <c r="H1611" s="1">
        <f>MATCH(持股比率!A1611,董監!A:A,0)</f>
        <v>1611</v>
      </c>
      <c r="I1611" s="3">
        <v>914830</v>
      </c>
      <c r="J1611" s="3">
        <v>211</v>
      </c>
      <c r="K1611" s="28">
        <f t="shared" si="101"/>
        <v>58384</v>
      </c>
      <c r="L1611" s="27">
        <f t="shared" si="102"/>
        <v>0.4</v>
      </c>
      <c r="M1611" s="3">
        <v>106.75</v>
      </c>
      <c r="N1611" s="29">
        <f t="shared" si="103"/>
        <v>0.22524250000000001</v>
      </c>
      <c r="O1611" s="3">
        <v>0</v>
      </c>
      <c r="P1611" s="3" t="str">
        <f ca="1">IF(COUNTIF(股期對照!A:A,持股比率!B1611)=2,B1611&amp;"-m",IF(COUNTIF(股期對照!A:A,持股比率!B1611)=1,B1611&amp;"-F",B1611))</f>
        <v>朋程</v>
      </c>
      <c r="Q1611" s="3" t="s">
        <v>6823</v>
      </c>
      <c r="T1611" s="1" t="s">
        <v>1605</v>
      </c>
      <c r="U1611" s="1" t="s">
        <v>3367</v>
      </c>
      <c r="V1611" s="1">
        <v>1.73</v>
      </c>
      <c r="W1611" s="1">
        <v>0.24</v>
      </c>
      <c r="X1611" s="1">
        <v>0.38</v>
      </c>
      <c r="Y1611" s="1">
        <v>33.83</v>
      </c>
      <c r="Z1611" s="1">
        <v>63.82</v>
      </c>
      <c r="AA1611" s="1">
        <v>1611</v>
      </c>
      <c r="AB1611" s="1">
        <v>914830</v>
      </c>
      <c r="AC1611" s="1">
        <v>211</v>
      </c>
      <c r="AD1611" s="1">
        <v>58384</v>
      </c>
      <c r="AE1611" s="1">
        <v>0.4</v>
      </c>
      <c r="AF1611" s="1">
        <v>106.75</v>
      </c>
      <c r="AG1611" s="1">
        <v>0.22524250000000001</v>
      </c>
      <c r="AH1611" s="1">
        <v>0</v>
      </c>
      <c r="AI1611" s="1" t="s">
        <v>3367</v>
      </c>
      <c r="AJ1611" s="1" t="s">
        <v>3520</v>
      </c>
    </row>
    <row r="1612" spans="1:36" x14ac:dyDescent="0.25">
      <c r="A1612" s="2" t="s">
        <v>1606</v>
      </c>
      <c r="B1612" s="3" t="s">
        <v>6382</v>
      </c>
      <c r="C1612" s="3">
        <v>18.32</v>
      </c>
      <c r="D1612" s="3">
        <v>3.28</v>
      </c>
      <c r="E1612" s="3">
        <v>0.94</v>
      </c>
      <c r="F1612" s="1">
        <f>IF(INDEX(董監!D:D,H1612)=0,INDEX(董監!C:C,H1612),INDEX(董監!D:D,H1612))</f>
        <v>11.41</v>
      </c>
      <c r="G1612" s="1">
        <f t="shared" si="100"/>
        <v>66.05</v>
      </c>
      <c r="H1612" s="1">
        <f>MATCH(持股比率!A1612,董監!A:A,0)</f>
        <v>1612</v>
      </c>
      <c r="I1612" s="3">
        <v>813404.93</v>
      </c>
      <c r="J1612" s="3">
        <v>-3050</v>
      </c>
      <c r="K1612" s="28">
        <f t="shared" si="101"/>
        <v>53725</v>
      </c>
      <c r="L1612" s="27">
        <f t="shared" si="102"/>
        <v>-5.7</v>
      </c>
      <c r="M1612" s="3">
        <v>59.1</v>
      </c>
      <c r="N1612" s="29">
        <f t="shared" si="103"/>
        <v>-1.8025500000000001</v>
      </c>
      <c r="O1612" s="3">
        <v>-2.2000000000000002</v>
      </c>
      <c r="P1612" s="3" t="str">
        <f ca="1">IF(COUNTIF(股期對照!A:A,持股比率!B1612)=2,B1612&amp;"-m",IF(COUNTIF(股期對照!A:A,持股比率!B1612)=1,B1612&amp;"-F",B1612))</f>
        <v>富鼎</v>
      </c>
      <c r="Q1612" s="3" t="s">
        <v>4763</v>
      </c>
      <c r="T1612" s="1" t="s">
        <v>1606</v>
      </c>
      <c r="U1612" s="1" t="s">
        <v>3368</v>
      </c>
      <c r="V1612" s="1">
        <v>18.32</v>
      </c>
      <c r="W1612" s="1">
        <v>3.28</v>
      </c>
      <c r="X1612" s="1">
        <v>0.94</v>
      </c>
      <c r="Y1612" s="1">
        <v>11.41</v>
      </c>
      <c r="Z1612" s="1">
        <v>66.05</v>
      </c>
      <c r="AA1612" s="1">
        <v>1612</v>
      </c>
      <c r="AB1612" s="1">
        <v>813404.93</v>
      </c>
      <c r="AC1612" s="1">
        <v>-3050</v>
      </c>
      <c r="AD1612" s="1">
        <v>53725</v>
      </c>
      <c r="AE1612" s="1">
        <v>-5.7</v>
      </c>
      <c r="AF1612" s="1">
        <v>59.1</v>
      </c>
      <c r="AG1612" s="1">
        <v>-1.8025500000000001</v>
      </c>
      <c r="AH1612" s="1">
        <v>-2.2000000000000002</v>
      </c>
      <c r="AI1612" s="1" t="s">
        <v>3368</v>
      </c>
      <c r="AJ1612" s="1" t="s">
        <v>3560</v>
      </c>
    </row>
    <row r="1613" spans="1:36" x14ac:dyDescent="0.25">
      <c r="A1613" s="2" t="s">
        <v>1607</v>
      </c>
      <c r="B1613" s="3" t="s">
        <v>6383</v>
      </c>
      <c r="C1613" s="3">
        <v>7.27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74.239999999999995</v>
      </c>
      <c r="H1613" s="1">
        <f>MATCH(持股比率!A1613,董監!A:A,0)</f>
        <v>1613</v>
      </c>
      <c r="I1613" s="3">
        <v>1018243.46</v>
      </c>
      <c r="J1613" s="3">
        <v>669</v>
      </c>
      <c r="K1613" s="28">
        <f t="shared" si="101"/>
        <v>75594</v>
      </c>
      <c r="L1613" s="27">
        <f t="shared" si="102"/>
        <v>0.9</v>
      </c>
      <c r="M1613" s="3">
        <v>42.52</v>
      </c>
      <c r="N1613" s="29">
        <f t="shared" si="103"/>
        <v>0.28445880000000001</v>
      </c>
      <c r="O1613" s="3">
        <v>1.23</v>
      </c>
      <c r="P1613" s="3" t="str">
        <f ca="1">IF(COUNTIF(股期對照!A:A,持股比率!B1613)=2,B1613&amp;"-m",IF(COUNTIF(股期對照!A:A,持股比率!B1613)=1,B1613&amp;"-F",B1613))</f>
        <v>宇瞻</v>
      </c>
      <c r="Q1613" s="3" t="s">
        <v>4757</v>
      </c>
      <c r="T1613" s="1" t="s">
        <v>1607</v>
      </c>
      <c r="U1613" s="1" t="s">
        <v>3369</v>
      </c>
      <c r="V1613" s="1">
        <v>7.27</v>
      </c>
      <c r="W1613" s="1">
        <v>0</v>
      </c>
      <c r="X1613" s="1">
        <v>7.0000000000000007E-2</v>
      </c>
      <c r="Y1613" s="1">
        <v>18.420000000000002</v>
      </c>
      <c r="Z1613" s="1">
        <v>74.239999999999995</v>
      </c>
      <c r="AA1613" s="1">
        <v>1613</v>
      </c>
      <c r="AB1613" s="1">
        <v>1018243.46</v>
      </c>
      <c r="AC1613" s="1">
        <v>669</v>
      </c>
      <c r="AD1613" s="1">
        <v>75594</v>
      </c>
      <c r="AE1613" s="1">
        <v>0.9</v>
      </c>
      <c r="AF1613" s="1">
        <v>42.52</v>
      </c>
      <c r="AG1613" s="1">
        <v>0.28445880000000001</v>
      </c>
      <c r="AH1613" s="1">
        <v>1.23</v>
      </c>
      <c r="AI1613" s="1" t="s">
        <v>3369</v>
      </c>
      <c r="AJ1613" s="1" t="s">
        <v>3554</v>
      </c>
    </row>
    <row r="1614" spans="1:36" x14ac:dyDescent="0.25">
      <c r="A1614" s="2" t="s">
        <v>1608</v>
      </c>
      <c r="B1614" s="3" t="s">
        <v>6384</v>
      </c>
      <c r="C1614" s="3">
        <v>6.34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80.7</v>
      </c>
      <c r="H1614" s="1">
        <f>MATCH(持股比率!A1614,董監!A:A,0)</f>
        <v>1614</v>
      </c>
      <c r="I1614" s="3">
        <v>916288.33</v>
      </c>
      <c r="J1614" s="3">
        <v>858</v>
      </c>
      <c r="K1614" s="28">
        <f t="shared" si="101"/>
        <v>73944</v>
      </c>
      <c r="L1614" s="27">
        <f t="shared" si="102"/>
        <v>1.2</v>
      </c>
      <c r="M1614" s="3">
        <v>13.32</v>
      </c>
      <c r="N1614" s="29">
        <f t="shared" si="103"/>
        <v>0.1142856</v>
      </c>
      <c r="O1614" s="3">
        <v>-1.03</v>
      </c>
      <c r="P1614" s="3" t="str">
        <f ca="1">IF(COUNTIF(股期對照!A:A,持股比率!B1614)=2,B1614&amp;"-m",IF(COUNTIF(股期對照!A:A,持股比率!B1614)=1,B1614&amp;"-F",B1614))</f>
        <v>商丞</v>
      </c>
      <c r="Q1614" s="3" t="s">
        <v>4757</v>
      </c>
      <c r="T1614" s="1" t="s">
        <v>1608</v>
      </c>
      <c r="U1614" s="1" t="s">
        <v>3370</v>
      </c>
      <c r="V1614" s="1">
        <v>6.34</v>
      </c>
      <c r="W1614" s="1">
        <v>0</v>
      </c>
      <c r="X1614" s="1">
        <v>0.28000000000000003</v>
      </c>
      <c r="Y1614" s="1">
        <v>12.68</v>
      </c>
      <c r="Z1614" s="1">
        <v>80.7</v>
      </c>
      <c r="AA1614" s="1">
        <v>1614</v>
      </c>
      <c r="AB1614" s="1">
        <v>916288.33</v>
      </c>
      <c r="AC1614" s="1">
        <v>858</v>
      </c>
      <c r="AD1614" s="1">
        <v>73944</v>
      </c>
      <c r="AE1614" s="1">
        <v>1.2</v>
      </c>
      <c r="AF1614" s="1">
        <v>13.32</v>
      </c>
      <c r="AG1614" s="1">
        <v>0.1142856</v>
      </c>
      <c r="AH1614" s="1">
        <v>-1.03</v>
      </c>
      <c r="AI1614" s="1" t="s">
        <v>3370</v>
      </c>
      <c r="AJ1614" s="1" t="s">
        <v>3554</v>
      </c>
    </row>
    <row r="1615" spans="1:36" x14ac:dyDescent="0.25">
      <c r="A1615" s="2" t="s">
        <v>1609</v>
      </c>
      <c r="B1615" s="3" t="s">
        <v>6385</v>
      </c>
      <c r="C1615" s="3">
        <v>2.57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50.75</v>
      </c>
      <c r="H1615" s="1">
        <f>MATCH(持股比率!A1615,董監!A:A,0)</f>
        <v>1615</v>
      </c>
      <c r="I1615" s="3">
        <v>271008.51</v>
      </c>
      <c r="J1615" s="3">
        <v>25</v>
      </c>
      <c r="K1615" s="28">
        <f t="shared" si="101"/>
        <v>13754</v>
      </c>
      <c r="L1615" s="27">
        <f t="shared" si="102"/>
        <v>0.2</v>
      </c>
      <c r="M1615" s="3">
        <v>101.69</v>
      </c>
      <c r="N1615" s="29">
        <f t="shared" si="103"/>
        <v>2.5422500000000001E-2</v>
      </c>
      <c r="O1615" s="3">
        <v>-3.77</v>
      </c>
      <c r="P1615" s="3" t="str">
        <f ca="1">IF(COUNTIF(股期對照!A:A,持股比率!B1615)=2,B1615&amp;"-m",IF(COUNTIF(股期對照!A:A,持股比率!B1615)=1,B1615&amp;"-F",B1615))</f>
        <v>生展</v>
      </c>
      <c r="Q1615" s="3" t="s">
        <v>4577</v>
      </c>
      <c r="T1615" s="1" t="s">
        <v>1609</v>
      </c>
      <c r="U1615" s="1" t="s">
        <v>3371</v>
      </c>
      <c r="V1615" s="1">
        <v>2.57</v>
      </c>
      <c r="W1615" s="1">
        <v>0</v>
      </c>
      <c r="X1615" s="1">
        <v>0</v>
      </c>
      <c r="Y1615" s="1">
        <v>46.68</v>
      </c>
      <c r="Z1615" s="1">
        <v>50.75</v>
      </c>
      <c r="AA1615" s="1">
        <v>1615</v>
      </c>
      <c r="AB1615" s="1">
        <v>271008.51</v>
      </c>
      <c r="AC1615" s="1">
        <v>25</v>
      </c>
      <c r="AD1615" s="1">
        <v>13754</v>
      </c>
      <c r="AE1615" s="1">
        <v>0.2</v>
      </c>
      <c r="AF1615" s="1">
        <v>101.69</v>
      </c>
      <c r="AG1615" s="1">
        <v>2.5422500000000001E-2</v>
      </c>
      <c r="AH1615" s="1">
        <v>-3.77</v>
      </c>
      <c r="AI1615" s="1" t="s">
        <v>3371</v>
      </c>
      <c r="AJ1615" s="1" t="s">
        <v>3527</v>
      </c>
    </row>
    <row r="1616" spans="1:36" x14ac:dyDescent="0.25">
      <c r="A1616" s="2" t="s">
        <v>1610</v>
      </c>
      <c r="B1616" s="3" t="s">
        <v>6386</v>
      </c>
      <c r="C1616" s="3">
        <v>0.43</v>
      </c>
      <c r="D1616" s="3">
        <v>0</v>
      </c>
      <c r="E1616" s="3">
        <v>0</v>
      </c>
      <c r="F1616" s="1">
        <f>IF(INDEX(董監!D:D,H1616)=0,INDEX(董監!C:C,H1616),INDEX(董監!D:D,H1616))</f>
        <v>15.71</v>
      </c>
      <c r="G1616" s="1">
        <f t="shared" si="100"/>
        <v>83.86</v>
      </c>
      <c r="H1616" s="1">
        <f>MATCH(持股比率!A1616,董監!A:A,0)</f>
        <v>1616</v>
      </c>
      <c r="I1616" s="3">
        <v>463420</v>
      </c>
      <c r="J1616" s="3">
        <v>10</v>
      </c>
      <c r="K1616" s="28">
        <f t="shared" si="101"/>
        <v>38862</v>
      </c>
      <c r="L1616" s="27">
        <f t="shared" si="102"/>
        <v>0</v>
      </c>
      <c r="M1616" s="3">
        <v>45.53</v>
      </c>
      <c r="N1616" s="29">
        <f t="shared" si="103"/>
        <v>4.5529999999999998E-3</v>
      </c>
      <c r="O1616" s="3">
        <v>-2.11</v>
      </c>
      <c r="P1616" s="3" t="str">
        <f ca="1">IF(COUNTIF(股期對照!A:A,持股比率!B1616)=2,B1616&amp;"-m",IF(COUNTIF(股期對照!A:A,持股比率!B1616)=1,B1616&amp;"-F",B1616))</f>
        <v>三竹</v>
      </c>
      <c r="Q1616" s="3" t="s">
        <v>6772</v>
      </c>
      <c r="T1616" s="1" t="s">
        <v>1610</v>
      </c>
      <c r="U1616" s="1" t="s">
        <v>3372</v>
      </c>
      <c r="V1616" s="1">
        <v>0.43</v>
      </c>
      <c r="W1616" s="1">
        <v>0</v>
      </c>
      <c r="X1616" s="1">
        <v>0</v>
      </c>
      <c r="Y1616" s="1">
        <v>15.71</v>
      </c>
      <c r="Z1616" s="1">
        <v>83.86</v>
      </c>
      <c r="AA1616" s="1">
        <v>1616</v>
      </c>
      <c r="AB1616" s="1">
        <v>463420</v>
      </c>
      <c r="AC1616" s="1">
        <v>10</v>
      </c>
      <c r="AD1616" s="1">
        <v>38862</v>
      </c>
      <c r="AE1616" s="1">
        <v>0</v>
      </c>
      <c r="AF1616" s="1">
        <v>45.53</v>
      </c>
      <c r="AG1616" s="1">
        <v>4.5529999999999998E-3</v>
      </c>
      <c r="AH1616" s="1">
        <v>-2.11</v>
      </c>
      <c r="AI1616" s="1" t="s">
        <v>3372</v>
      </c>
      <c r="AJ1616" s="1" t="s">
        <v>3555</v>
      </c>
    </row>
    <row r="1617" spans="1:36" x14ac:dyDescent="0.25">
      <c r="A1617" s="2" t="s">
        <v>1611</v>
      </c>
      <c r="B1617" s="3" t="s">
        <v>6387</v>
      </c>
      <c r="C1617" s="3">
        <v>3.36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81.039999999999992</v>
      </c>
      <c r="H1617" s="1">
        <f>MATCH(持股比率!A1617,董監!A:A,0)</f>
        <v>1617</v>
      </c>
      <c r="I1617" s="3">
        <v>683337.65</v>
      </c>
      <c r="J1617" s="3">
        <v>930</v>
      </c>
      <c r="K1617" s="28">
        <f t="shared" si="101"/>
        <v>55378</v>
      </c>
      <c r="L1617" s="27">
        <f t="shared" si="102"/>
        <v>1.7</v>
      </c>
      <c r="M1617" s="3">
        <v>16.77</v>
      </c>
      <c r="N1617" s="29">
        <f t="shared" si="103"/>
        <v>0.15596100000000002</v>
      </c>
      <c r="O1617" s="3">
        <v>5.93</v>
      </c>
      <c r="P1617" s="3" t="str">
        <f ca="1">IF(COUNTIF(股期對照!A:A,持股比率!B1617)=2,B1617&amp;"-m",IF(COUNTIF(股期對照!A:A,持股比率!B1617)=1,B1617&amp;"-F",B1617))</f>
        <v>泰藝</v>
      </c>
      <c r="Q1617" s="3" t="s">
        <v>6873</v>
      </c>
      <c r="T1617" s="1" t="s">
        <v>1611</v>
      </c>
      <c r="U1617" s="1" t="s">
        <v>3373</v>
      </c>
      <c r="V1617" s="1">
        <v>3.36</v>
      </c>
      <c r="W1617" s="1">
        <v>0</v>
      </c>
      <c r="X1617" s="1">
        <v>0.34</v>
      </c>
      <c r="Y1617" s="1">
        <v>15.26</v>
      </c>
      <c r="Z1617" s="1">
        <v>81.039999999999992</v>
      </c>
      <c r="AA1617" s="1">
        <v>1617</v>
      </c>
      <c r="AB1617" s="1">
        <v>683337.65</v>
      </c>
      <c r="AC1617" s="1">
        <v>930</v>
      </c>
      <c r="AD1617" s="1">
        <v>55378</v>
      </c>
      <c r="AE1617" s="1">
        <v>1.7</v>
      </c>
      <c r="AF1617" s="1">
        <v>16.77</v>
      </c>
      <c r="AG1617" s="1">
        <v>0.15596100000000002</v>
      </c>
      <c r="AH1617" s="1">
        <v>5.93</v>
      </c>
      <c r="AI1617" s="1" t="s">
        <v>3373</v>
      </c>
      <c r="AJ1617" s="1" t="s">
        <v>3548</v>
      </c>
    </row>
    <row r="1618" spans="1:36" x14ac:dyDescent="0.25">
      <c r="A1618" s="2" t="s">
        <v>1612</v>
      </c>
      <c r="B1618" s="3" t="s">
        <v>6388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-33.180000000000007</v>
      </c>
      <c r="H1618" s="1">
        <f>MATCH(持股比率!A1618,董監!A:A,0)</f>
        <v>1618</v>
      </c>
      <c r="I1618" s="3">
        <v>473120</v>
      </c>
      <c r="J1618" s="3">
        <v>0</v>
      </c>
      <c r="K1618" s="28">
        <f t="shared" si="101"/>
        <v>-15698</v>
      </c>
      <c r="L1618" s="27">
        <f t="shared" si="102"/>
        <v>0</v>
      </c>
      <c r="M1618" s="3">
        <v>7.15</v>
      </c>
      <c r="N1618" s="29">
        <f t="shared" si="103"/>
        <v>0</v>
      </c>
      <c r="O1618" s="3">
        <v>-11.89</v>
      </c>
      <c r="P1618" s="3" t="str">
        <f ca="1">IF(COUNTIF(股期對照!A:A,持股比率!B1618)=2,B1618&amp;"-m",IF(COUNTIF(股期對照!A:A,持股比率!B1618)=1,B1618&amp;"-F",B1618))</f>
        <v>尚茂</v>
      </c>
      <c r="Q1618" s="3" t="s">
        <v>6863</v>
      </c>
      <c r="T1618" s="1" t="s">
        <v>1612</v>
      </c>
      <c r="U1618" s="1" t="s">
        <v>3374</v>
      </c>
      <c r="V1618" s="1">
        <v>63.66</v>
      </c>
      <c r="W1618" s="1">
        <v>0</v>
      </c>
      <c r="X1618" s="1">
        <v>0</v>
      </c>
      <c r="Y1618" s="1">
        <v>69.52</v>
      </c>
      <c r="Z1618" s="1">
        <v>-33.180000000000007</v>
      </c>
      <c r="AA1618" s="1">
        <v>1618</v>
      </c>
      <c r="AB1618" s="1">
        <v>473120</v>
      </c>
      <c r="AC1618" s="1">
        <v>0</v>
      </c>
      <c r="AD1618" s="1">
        <v>-15698</v>
      </c>
      <c r="AE1618" s="1">
        <v>0</v>
      </c>
      <c r="AF1618" s="1">
        <v>7.15</v>
      </c>
      <c r="AG1618" s="1">
        <v>0</v>
      </c>
      <c r="AH1618" s="1">
        <v>-11.89</v>
      </c>
      <c r="AI1618" s="1" t="s">
        <v>3374</v>
      </c>
      <c r="AJ1618" s="1" t="s">
        <v>3531</v>
      </c>
    </row>
    <row r="1619" spans="1:36" x14ac:dyDescent="0.25">
      <c r="A1619" s="2" t="s">
        <v>1613</v>
      </c>
      <c r="B1619" s="3" t="s">
        <v>4936</v>
      </c>
      <c r="C1619" s="3">
        <v>48.3</v>
      </c>
      <c r="D1619" s="3">
        <v>5.0199999999999996</v>
      </c>
      <c r="E1619" s="3">
        <v>2.5099999999999998</v>
      </c>
      <c r="F1619" s="1">
        <f>IF(INDEX(董監!D:D,H1619)=0,INDEX(董監!C:C,H1619),INDEX(董監!D:D,H1619))</f>
        <v>18.350000000000001</v>
      </c>
      <c r="G1619" s="1">
        <f t="shared" si="100"/>
        <v>25.820000000000007</v>
      </c>
      <c r="H1619" s="1">
        <f>MATCH(持股比率!A1619,董監!A:A,0)</f>
        <v>1619</v>
      </c>
      <c r="I1619" s="3">
        <v>1970739.93</v>
      </c>
      <c r="J1619" s="3">
        <v>-2137</v>
      </c>
      <c r="K1619" s="28">
        <f t="shared" si="101"/>
        <v>50885</v>
      </c>
      <c r="L1619" s="27">
        <f t="shared" si="102"/>
        <v>-4.2</v>
      </c>
      <c r="M1619" s="3">
        <v>452.23</v>
      </c>
      <c r="N1619" s="29">
        <f t="shared" si="103"/>
        <v>-9.6641551000000003</v>
      </c>
      <c r="O1619" s="3">
        <v>-5.28</v>
      </c>
      <c r="P1619" s="3" t="str">
        <f ca="1">IF(COUNTIF(股期對照!A:A,持股比率!B1619)=2,B1619&amp;"-m",IF(COUNTIF(股期對照!A:A,持股比率!B1619)=1,B1619&amp;"-F",B1619))</f>
        <v>群聯-m</v>
      </c>
      <c r="Q1619" s="3" t="s">
        <v>6761</v>
      </c>
      <c r="T1619" s="1" t="s">
        <v>1613</v>
      </c>
      <c r="U1619" s="1" t="s">
        <v>3375</v>
      </c>
      <c r="V1619" s="1">
        <v>48.3</v>
      </c>
      <c r="W1619" s="1">
        <v>5.0199999999999996</v>
      </c>
      <c r="X1619" s="1">
        <v>2.5099999999999998</v>
      </c>
      <c r="Y1619" s="1">
        <v>18.350000000000001</v>
      </c>
      <c r="Z1619" s="1">
        <v>25.820000000000007</v>
      </c>
      <c r="AA1619" s="1">
        <v>1619</v>
      </c>
      <c r="AB1619" s="1">
        <v>1970739.93</v>
      </c>
      <c r="AC1619" s="1">
        <v>-2137</v>
      </c>
      <c r="AD1619" s="1">
        <v>50885</v>
      </c>
      <c r="AE1619" s="1">
        <v>-4.2</v>
      </c>
      <c r="AF1619" s="1">
        <v>452.23</v>
      </c>
      <c r="AG1619" s="1">
        <v>-9.6641551000000003</v>
      </c>
      <c r="AH1619" s="1">
        <v>-5.28</v>
      </c>
      <c r="AI1619" s="1" t="s">
        <v>4490</v>
      </c>
      <c r="AJ1619" s="1" t="s">
        <v>3560</v>
      </c>
    </row>
    <row r="1620" spans="1:36" x14ac:dyDescent="0.25">
      <c r="A1620" s="2" t="s">
        <v>1614</v>
      </c>
      <c r="B1620" s="3" t="s">
        <v>6389</v>
      </c>
      <c r="C1620" s="3">
        <v>22.1</v>
      </c>
      <c r="D1620" s="3">
        <v>0.01</v>
      </c>
      <c r="E1620" s="3">
        <v>0</v>
      </c>
      <c r="F1620" s="1">
        <f>IF(INDEX(董監!D:D,H1620)=0,INDEX(董監!C:C,H1620),INDEX(董監!D:D,H1620))</f>
        <v>37.69</v>
      </c>
      <c r="G1620" s="1">
        <f t="shared" si="100"/>
        <v>40.200000000000003</v>
      </c>
      <c r="H1620" s="1">
        <f>MATCH(持股比率!A1620,董監!A:A,0)</f>
        <v>1620</v>
      </c>
      <c r="I1620" s="3">
        <v>1115000</v>
      </c>
      <c r="J1620" s="3">
        <v>-308</v>
      </c>
      <c r="K1620" s="28">
        <f t="shared" si="101"/>
        <v>44823</v>
      </c>
      <c r="L1620" s="27">
        <f t="shared" si="102"/>
        <v>-0.7</v>
      </c>
      <c r="M1620" s="3">
        <v>210.12</v>
      </c>
      <c r="N1620" s="29">
        <f t="shared" si="103"/>
        <v>-0.64716960000000001</v>
      </c>
      <c r="O1620" s="3">
        <v>-2.52</v>
      </c>
      <c r="P1620" s="3" t="str">
        <f ca="1">IF(COUNTIF(股期對照!A:A,持股比率!B1620)=2,B1620&amp;"-m",IF(COUNTIF(股期對照!A:A,持股比率!B1620)=1,B1620&amp;"-F",B1620))</f>
        <v>日友</v>
      </c>
      <c r="Q1620" s="3" t="s">
        <v>6741</v>
      </c>
      <c r="T1620" s="1" t="s">
        <v>1614</v>
      </c>
      <c r="U1620" s="1" t="s">
        <v>3376</v>
      </c>
      <c r="V1620" s="1">
        <v>22.1</v>
      </c>
      <c r="W1620" s="1">
        <v>0.01</v>
      </c>
      <c r="X1620" s="1">
        <v>0</v>
      </c>
      <c r="Y1620" s="1">
        <v>37.69</v>
      </c>
      <c r="Z1620" s="1">
        <v>40.200000000000003</v>
      </c>
      <c r="AA1620" s="1">
        <v>1620</v>
      </c>
      <c r="AB1620" s="1">
        <v>1115000</v>
      </c>
      <c r="AC1620" s="1">
        <v>-308</v>
      </c>
      <c r="AD1620" s="1">
        <v>44823</v>
      </c>
      <c r="AE1620" s="1">
        <v>-0.7</v>
      </c>
      <c r="AF1620" s="1">
        <v>210.12</v>
      </c>
      <c r="AG1620" s="1">
        <v>-0.64716960000000001</v>
      </c>
      <c r="AH1620" s="1">
        <v>-2.52</v>
      </c>
      <c r="AI1620" s="1" t="s">
        <v>3376</v>
      </c>
      <c r="AJ1620" s="1" t="s">
        <v>3516</v>
      </c>
    </row>
    <row r="1621" spans="1:36" x14ac:dyDescent="0.25">
      <c r="A1621" s="2" t="s">
        <v>1615</v>
      </c>
      <c r="B1621" s="3" t="s">
        <v>6390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73.039999999999992</v>
      </c>
      <c r="H1621" s="1">
        <f>MATCH(持股比率!A1621,董監!A:A,0)</f>
        <v>1621</v>
      </c>
      <c r="I1621" s="3">
        <v>335366.92</v>
      </c>
      <c r="J1621" s="3">
        <v>39</v>
      </c>
      <c r="K1621" s="28">
        <f t="shared" si="101"/>
        <v>24495</v>
      </c>
      <c r="L1621" s="27">
        <f t="shared" si="102"/>
        <v>0.2</v>
      </c>
      <c r="M1621" s="3">
        <v>55.05</v>
      </c>
      <c r="N1621" s="29">
        <f t="shared" si="103"/>
        <v>2.1469499999999999E-2</v>
      </c>
      <c r="O1621" s="3">
        <v>1.81</v>
      </c>
      <c r="P1621" s="3" t="str">
        <f ca="1">IF(COUNTIF(股期對照!A:A,持股比率!B1621)=2,B1621&amp;"-m",IF(COUNTIF(股期對照!A:A,持股比率!B1621)=1,B1621&amp;"-F",B1621))</f>
        <v>益張</v>
      </c>
      <c r="Q1621" s="3" t="s">
        <v>4759</v>
      </c>
      <c r="T1621" s="1" t="s">
        <v>1615</v>
      </c>
      <c r="U1621" s="1" t="s">
        <v>3377</v>
      </c>
      <c r="V1621" s="1">
        <v>0.18</v>
      </c>
      <c r="W1621" s="1">
        <v>0</v>
      </c>
      <c r="X1621" s="1">
        <v>0.17</v>
      </c>
      <c r="Y1621" s="1">
        <v>26.61</v>
      </c>
      <c r="Z1621" s="1">
        <v>73.039999999999992</v>
      </c>
      <c r="AA1621" s="1">
        <v>1621</v>
      </c>
      <c r="AB1621" s="1">
        <v>335366.92</v>
      </c>
      <c r="AC1621" s="1">
        <v>39</v>
      </c>
      <c r="AD1621" s="1">
        <v>24495</v>
      </c>
      <c r="AE1621" s="1">
        <v>0.2</v>
      </c>
      <c r="AF1621" s="1">
        <v>55.05</v>
      </c>
      <c r="AG1621" s="1">
        <v>2.1469499999999999E-2</v>
      </c>
      <c r="AH1621" s="1">
        <v>1.81</v>
      </c>
      <c r="AI1621" s="1" t="s">
        <v>3377</v>
      </c>
      <c r="AJ1621" s="1" t="s">
        <v>3516</v>
      </c>
    </row>
    <row r="1622" spans="1:36" x14ac:dyDescent="0.25">
      <c r="A1622" s="2" t="s">
        <v>1616</v>
      </c>
      <c r="B1622" s="3" t="s">
        <v>6391</v>
      </c>
      <c r="C1622" s="3">
        <v>2.39</v>
      </c>
      <c r="D1622" s="3">
        <v>0.08</v>
      </c>
      <c r="E1622" s="3">
        <v>0.92</v>
      </c>
      <c r="F1622" s="1">
        <f>IF(INDEX(董監!D:D,H1622)=0,INDEX(董監!C:C,H1622),INDEX(董監!D:D,H1622))</f>
        <v>20.9</v>
      </c>
      <c r="G1622" s="1">
        <f t="shared" si="100"/>
        <v>75.710000000000008</v>
      </c>
      <c r="H1622" s="1">
        <f>MATCH(持股比率!A1622,董監!A:A,0)</f>
        <v>1622</v>
      </c>
      <c r="I1622" s="3">
        <v>1263846.8700000001</v>
      </c>
      <c r="J1622" s="3">
        <v>-192</v>
      </c>
      <c r="K1622" s="28">
        <f t="shared" si="101"/>
        <v>95686</v>
      </c>
      <c r="L1622" s="27">
        <f t="shared" si="102"/>
        <v>-0.2</v>
      </c>
      <c r="M1622" s="3">
        <v>65</v>
      </c>
      <c r="N1622" s="29">
        <f t="shared" si="103"/>
        <v>-0.12479999999999999</v>
      </c>
      <c r="O1622" s="3">
        <v>-10.93</v>
      </c>
      <c r="P1622" s="3" t="str">
        <f ca="1">IF(COUNTIF(股期對照!A:A,持股比率!B1622)=2,B1622&amp;"-m",IF(COUNTIF(股期對照!A:A,持股比率!B1622)=1,B1622&amp;"-F",B1622))</f>
        <v>恒耀</v>
      </c>
      <c r="Q1622" s="3" t="s">
        <v>6887</v>
      </c>
      <c r="T1622" s="1" t="s">
        <v>1616</v>
      </c>
      <c r="U1622" s="1" t="s">
        <v>3378</v>
      </c>
      <c r="V1622" s="1">
        <v>2.39</v>
      </c>
      <c r="W1622" s="1">
        <v>0.08</v>
      </c>
      <c r="X1622" s="1">
        <v>0.92</v>
      </c>
      <c r="Y1622" s="1">
        <v>20.9</v>
      </c>
      <c r="Z1622" s="1">
        <v>75.710000000000008</v>
      </c>
      <c r="AA1622" s="1">
        <v>1622</v>
      </c>
      <c r="AB1622" s="1">
        <v>1263846.8700000001</v>
      </c>
      <c r="AC1622" s="1">
        <v>-192</v>
      </c>
      <c r="AD1622" s="1">
        <v>95686</v>
      </c>
      <c r="AE1622" s="1">
        <v>-0.2</v>
      </c>
      <c r="AF1622" s="1">
        <v>65</v>
      </c>
      <c r="AG1622" s="1">
        <v>-0.12479999999999999</v>
      </c>
      <c r="AH1622" s="1">
        <v>-10.93</v>
      </c>
      <c r="AI1622" s="1" t="s">
        <v>3378</v>
      </c>
      <c r="AJ1622" s="1" t="s">
        <v>3526</v>
      </c>
    </row>
    <row r="1623" spans="1:36" x14ac:dyDescent="0.25">
      <c r="A1623" s="2" t="s">
        <v>1617</v>
      </c>
      <c r="B1623" s="3" t="s">
        <v>4845</v>
      </c>
      <c r="C1623" s="3">
        <v>0.08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83.08</v>
      </c>
      <c r="H1623" s="1">
        <f>MATCH(持股比率!A1623,董監!A:A,0)</f>
        <v>1623</v>
      </c>
      <c r="I1623" s="3">
        <v>785322.63</v>
      </c>
      <c r="J1623" s="3">
        <v>13</v>
      </c>
      <c r="K1623" s="28">
        <f t="shared" si="101"/>
        <v>65245</v>
      </c>
      <c r="L1623" s="27">
        <f t="shared" si="102"/>
        <v>0</v>
      </c>
      <c r="M1623" s="3">
        <v>15.77</v>
      </c>
      <c r="N1623" s="29">
        <f t="shared" si="103"/>
        <v>2.0501E-3</v>
      </c>
      <c r="O1623" s="3">
        <v>-2.75</v>
      </c>
      <c r="P1623" s="3" t="str">
        <f ca="1">IF(COUNTIF(股期對照!A:A,持股比率!B1623)=2,B1623&amp;"-m",IF(COUNTIF(股期對照!A:A,持股比率!B1623)=1,B1623&amp;"-F",B1623))</f>
        <v>冠好</v>
      </c>
      <c r="Q1623" s="3" t="s">
        <v>4740</v>
      </c>
      <c r="T1623" s="1" t="s">
        <v>1617</v>
      </c>
      <c r="U1623" s="1" t="s">
        <v>3379</v>
      </c>
      <c r="V1623" s="1">
        <v>0.08</v>
      </c>
      <c r="W1623" s="1">
        <v>0</v>
      </c>
      <c r="X1623" s="1">
        <v>0</v>
      </c>
      <c r="Y1623" s="1">
        <v>16.84</v>
      </c>
      <c r="Z1623" s="1">
        <v>83.08</v>
      </c>
      <c r="AA1623" s="1">
        <v>1623</v>
      </c>
      <c r="AB1623" s="1">
        <v>785322.63</v>
      </c>
      <c r="AC1623" s="1">
        <v>13</v>
      </c>
      <c r="AD1623" s="1">
        <v>65245</v>
      </c>
      <c r="AE1623" s="1">
        <v>0</v>
      </c>
      <c r="AF1623" s="1">
        <v>15.77</v>
      </c>
      <c r="AG1623" s="1">
        <v>2.0501E-3</v>
      </c>
      <c r="AH1623" s="1">
        <v>-2.75</v>
      </c>
      <c r="AI1623" s="1" t="s">
        <v>3379</v>
      </c>
      <c r="AJ1623" s="1" t="s">
        <v>3518</v>
      </c>
    </row>
    <row r="1624" spans="1:36" x14ac:dyDescent="0.25">
      <c r="A1624" s="2" t="s">
        <v>1618</v>
      </c>
      <c r="B1624" s="3" t="s">
        <v>6392</v>
      </c>
      <c r="C1624" s="3">
        <v>6.85</v>
      </c>
      <c r="D1624" s="3">
        <v>19.510000000000002</v>
      </c>
      <c r="E1624" s="3">
        <v>2.2599999999999998</v>
      </c>
      <c r="F1624" s="1">
        <f>IF(INDEX(董監!D:D,H1624)=0,INDEX(董監!C:C,H1624),INDEX(董監!D:D,H1624))</f>
        <v>10.94</v>
      </c>
      <c r="G1624" s="1">
        <f t="shared" si="100"/>
        <v>60.440000000000005</v>
      </c>
      <c r="H1624" s="1">
        <f>MATCH(持股比率!A1624,董監!A:A,0)</f>
        <v>1624</v>
      </c>
      <c r="I1624" s="3">
        <v>2525880</v>
      </c>
      <c r="J1624" s="3">
        <v>4566</v>
      </c>
      <c r="K1624" s="28">
        <f t="shared" si="101"/>
        <v>152664</v>
      </c>
      <c r="L1624" s="27">
        <f t="shared" si="102"/>
        <v>3</v>
      </c>
      <c r="M1624" s="3">
        <v>74.84</v>
      </c>
      <c r="N1624" s="29">
        <f t="shared" si="103"/>
        <v>3.4171944000000001</v>
      </c>
      <c r="O1624" s="3">
        <v>15.57</v>
      </c>
      <c r="P1624" s="3" t="str">
        <f ca="1">IF(COUNTIF(股期對照!A:A,持股比率!B1624)=2,B1624&amp;"-m",IF(COUNTIF(股期對照!A:A,持股比率!B1624)=1,B1624&amp;"-F",B1624))</f>
        <v>金居-F</v>
      </c>
      <c r="Q1624" s="3" t="s">
        <v>6797</v>
      </c>
      <c r="T1624" s="1" t="s">
        <v>1618</v>
      </c>
      <c r="U1624" s="1" t="s">
        <v>3380</v>
      </c>
      <c r="V1624" s="1">
        <v>6.85</v>
      </c>
      <c r="W1624" s="1">
        <v>19.510000000000002</v>
      </c>
      <c r="X1624" s="1">
        <v>2.2599999999999998</v>
      </c>
      <c r="Y1624" s="1">
        <v>10.94</v>
      </c>
      <c r="Z1624" s="1">
        <v>60.440000000000005</v>
      </c>
      <c r="AA1624" s="1">
        <v>1624</v>
      </c>
      <c r="AB1624" s="1">
        <v>2525880</v>
      </c>
      <c r="AC1624" s="1">
        <v>4566</v>
      </c>
      <c r="AD1624" s="1">
        <v>152664</v>
      </c>
      <c r="AE1624" s="1">
        <v>3</v>
      </c>
      <c r="AF1624" s="1">
        <v>74.84</v>
      </c>
      <c r="AG1624" s="1">
        <v>3.4171944000000001</v>
      </c>
      <c r="AH1624" s="1">
        <v>15.57</v>
      </c>
      <c r="AI1624" s="1" t="s">
        <v>4491</v>
      </c>
      <c r="AJ1624" s="1" t="s">
        <v>3531</v>
      </c>
    </row>
    <row r="1625" spans="1:36" x14ac:dyDescent="0.25">
      <c r="A1625" s="2" t="s">
        <v>1619</v>
      </c>
      <c r="B1625" s="3" t="s">
        <v>6393</v>
      </c>
      <c r="C1625" s="3">
        <v>2.4500000000000002</v>
      </c>
      <c r="D1625" s="3">
        <v>0</v>
      </c>
      <c r="E1625" s="3">
        <v>0.01</v>
      </c>
      <c r="F1625" s="1">
        <f>IF(INDEX(董監!D:D,H1625)=0,INDEX(董監!C:C,H1625),INDEX(董監!D:D,H1625))</f>
        <v>46.47</v>
      </c>
      <c r="G1625" s="1">
        <f t="shared" si="100"/>
        <v>51.07</v>
      </c>
      <c r="H1625" s="1">
        <f>MATCH(持股比率!A1625,董監!A:A,0)</f>
        <v>1625</v>
      </c>
      <c r="I1625" s="3">
        <v>811319.38</v>
      </c>
      <c r="J1625" s="3">
        <v>144</v>
      </c>
      <c r="K1625" s="28">
        <f t="shared" si="101"/>
        <v>41434</v>
      </c>
      <c r="L1625" s="27">
        <f t="shared" si="102"/>
        <v>0.3</v>
      </c>
      <c r="M1625" s="3">
        <v>34.020000000000003</v>
      </c>
      <c r="N1625" s="29">
        <f t="shared" si="103"/>
        <v>4.8988799999999999E-2</v>
      </c>
      <c r="O1625" s="3">
        <v>-1.63</v>
      </c>
      <c r="P1625" s="3" t="str">
        <f ca="1">IF(COUNTIF(股期對照!A:A,持股比率!B1625)=2,B1625&amp;"-m",IF(COUNTIF(股期對照!A:A,持股比率!B1625)=1,B1625&amp;"-F",B1625))</f>
        <v>建新國際</v>
      </c>
      <c r="Q1625" s="3" t="s">
        <v>6888</v>
      </c>
      <c r="T1625" s="1" t="s">
        <v>1619</v>
      </c>
      <c r="U1625" s="1" t="s">
        <v>3381</v>
      </c>
      <c r="V1625" s="1">
        <v>2.4500000000000002</v>
      </c>
      <c r="W1625" s="1">
        <v>0</v>
      </c>
      <c r="X1625" s="1">
        <v>0.01</v>
      </c>
      <c r="Y1625" s="1">
        <v>46.47</v>
      </c>
      <c r="Z1625" s="1">
        <v>51.07</v>
      </c>
      <c r="AA1625" s="1">
        <v>1625</v>
      </c>
      <c r="AB1625" s="1">
        <v>811319.38</v>
      </c>
      <c r="AC1625" s="1">
        <v>144</v>
      </c>
      <c r="AD1625" s="1">
        <v>41434</v>
      </c>
      <c r="AE1625" s="1">
        <v>0.3</v>
      </c>
      <c r="AF1625" s="1">
        <v>34.020000000000003</v>
      </c>
      <c r="AG1625" s="1">
        <v>4.8988799999999999E-2</v>
      </c>
      <c r="AH1625" s="1">
        <v>-1.63</v>
      </c>
      <c r="AI1625" s="1" t="s">
        <v>3381</v>
      </c>
      <c r="AJ1625" s="1" t="s">
        <v>3540</v>
      </c>
    </row>
    <row r="1626" spans="1:36" x14ac:dyDescent="0.25">
      <c r="A1626" s="2" t="s">
        <v>1620</v>
      </c>
      <c r="B1626" s="3" t="s">
        <v>6394</v>
      </c>
      <c r="C1626" s="3">
        <v>2.48</v>
      </c>
      <c r="D1626" s="3">
        <v>0.73</v>
      </c>
      <c r="E1626" s="3">
        <v>0</v>
      </c>
      <c r="F1626" s="1">
        <f>IF(INDEX(董監!D:D,H1626)=0,INDEX(董監!C:C,H1626),INDEX(董監!D:D,H1626))</f>
        <v>44.37</v>
      </c>
      <c r="G1626" s="1">
        <f t="shared" si="100"/>
        <v>52.42</v>
      </c>
      <c r="H1626" s="1">
        <f>MATCH(持股比率!A1626,董監!A:A,0)</f>
        <v>1626</v>
      </c>
      <c r="I1626" s="3">
        <v>1122504.8700000001</v>
      </c>
      <c r="J1626" s="3">
        <v>17</v>
      </c>
      <c r="K1626" s="28">
        <f t="shared" si="101"/>
        <v>58842</v>
      </c>
      <c r="L1626" s="27">
        <f t="shared" si="102"/>
        <v>0</v>
      </c>
      <c r="M1626" s="3">
        <v>24.69</v>
      </c>
      <c r="N1626" s="29">
        <f t="shared" si="103"/>
        <v>4.1973000000000002E-3</v>
      </c>
      <c r="O1626" s="3">
        <v>5.35</v>
      </c>
      <c r="P1626" s="3" t="str">
        <f ca="1">IF(COUNTIF(股期對照!A:A,持股比率!B1626)=2,B1626&amp;"-m",IF(COUNTIF(股期對照!A:A,持股比率!B1626)=1,B1626&amp;"-F",B1626))</f>
        <v>羅昇</v>
      </c>
      <c r="Q1626" s="3" t="s">
        <v>6889</v>
      </c>
      <c r="T1626" s="1" t="s">
        <v>1620</v>
      </c>
      <c r="U1626" s="1" t="s">
        <v>3382</v>
      </c>
      <c r="V1626" s="1">
        <v>2.48</v>
      </c>
      <c r="W1626" s="1">
        <v>0.73</v>
      </c>
      <c r="X1626" s="1">
        <v>0</v>
      </c>
      <c r="Y1626" s="1">
        <v>44.37</v>
      </c>
      <c r="Z1626" s="1">
        <v>52.42</v>
      </c>
      <c r="AA1626" s="1">
        <v>1626</v>
      </c>
      <c r="AB1626" s="1">
        <v>1122504.8700000001</v>
      </c>
      <c r="AC1626" s="1">
        <v>17</v>
      </c>
      <c r="AD1626" s="1">
        <v>58842</v>
      </c>
      <c r="AE1626" s="1">
        <v>0</v>
      </c>
      <c r="AF1626" s="1">
        <v>24.69</v>
      </c>
      <c r="AG1626" s="1">
        <v>4.1973000000000002E-3</v>
      </c>
      <c r="AH1626" s="1">
        <v>5.35</v>
      </c>
      <c r="AI1626" s="1" t="s">
        <v>3382</v>
      </c>
      <c r="AJ1626" s="1" t="s">
        <v>3525</v>
      </c>
    </row>
    <row r="1627" spans="1:36" x14ac:dyDescent="0.25">
      <c r="A1627" s="2" t="s">
        <v>1621</v>
      </c>
      <c r="B1627" s="3" t="s">
        <v>6395</v>
      </c>
      <c r="C1627" s="3">
        <v>6.57</v>
      </c>
      <c r="D1627" s="3">
        <v>0.6</v>
      </c>
      <c r="E1627" s="3">
        <v>0.28000000000000003</v>
      </c>
      <c r="F1627" s="1">
        <f>IF(INDEX(董監!D:D,H1627)=0,INDEX(董監!C:C,H1627),INDEX(董監!D:D,H1627))</f>
        <v>13.06</v>
      </c>
      <c r="G1627" s="1">
        <f t="shared" si="100"/>
        <v>79.489999999999995</v>
      </c>
      <c r="H1627" s="1">
        <f>MATCH(持股比率!A1627,董監!A:A,0)</f>
        <v>1627</v>
      </c>
      <c r="I1627" s="3">
        <v>1181924.82</v>
      </c>
      <c r="J1627" s="3">
        <v>483</v>
      </c>
      <c r="K1627" s="28">
        <f t="shared" si="101"/>
        <v>93951</v>
      </c>
      <c r="L1627" s="27">
        <f t="shared" si="102"/>
        <v>0.5</v>
      </c>
      <c r="M1627" s="3">
        <v>40.409999999999997</v>
      </c>
      <c r="N1627" s="29">
        <f t="shared" si="103"/>
        <v>0.1951803</v>
      </c>
      <c r="O1627" s="3">
        <v>0.61</v>
      </c>
      <c r="P1627" s="3" t="str">
        <f ca="1">IF(COUNTIF(股期對照!A:A,持股比率!B1627)=2,B1627&amp;"-m",IF(COUNTIF(股期對照!A:A,持股比率!B1627)=1,B1627&amp;"-F",B1627))</f>
        <v>千附</v>
      </c>
      <c r="Q1627" s="3" t="s">
        <v>6682</v>
      </c>
      <c r="T1627" s="1" t="s">
        <v>1621</v>
      </c>
      <c r="U1627" s="1" t="s">
        <v>3383</v>
      </c>
      <c r="V1627" s="1">
        <v>6.57</v>
      </c>
      <c r="W1627" s="1">
        <v>0.6</v>
      </c>
      <c r="X1627" s="1">
        <v>0.28000000000000003</v>
      </c>
      <c r="Y1627" s="1">
        <v>13.06</v>
      </c>
      <c r="Z1627" s="1">
        <v>79.489999999999995</v>
      </c>
      <c r="AA1627" s="1">
        <v>1627</v>
      </c>
      <c r="AB1627" s="1">
        <v>1181924.82</v>
      </c>
      <c r="AC1627" s="1">
        <v>483</v>
      </c>
      <c r="AD1627" s="1">
        <v>93951</v>
      </c>
      <c r="AE1627" s="1">
        <v>0.5</v>
      </c>
      <c r="AF1627" s="1">
        <v>40.409999999999997</v>
      </c>
      <c r="AG1627" s="1">
        <v>0.1951803</v>
      </c>
      <c r="AH1627" s="1">
        <v>0.61</v>
      </c>
      <c r="AI1627" s="1" t="s">
        <v>3383</v>
      </c>
      <c r="AJ1627" s="1" t="s">
        <v>3559</v>
      </c>
    </row>
    <row r="1628" spans="1:36" x14ac:dyDescent="0.25">
      <c r="A1628" s="2" t="s">
        <v>1622</v>
      </c>
      <c r="B1628" s="3" t="s">
        <v>4566</v>
      </c>
      <c r="C1628" s="3">
        <v>17.22</v>
      </c>
      <c r="D1628" s="3">
        <v>0</v>
      </c>
      <c r="E1628" s="3">
        <v>1.06</v>
      </c>
      <c r="F1628" s="1">
        <f>IF(INDEX(董監!D:D,H1628)=0,INDEX(董監!C:C,H1628),INDEX(董監!D:D,H1628))</f>
        <v>15.04</v>
      </c>
      <c r="G1628" s="1">
        <f t="shared" si="100"/>
        <v>66.680000000000007</v>
      </c>
      <c r="H1628" s="1">
        <f>MATCH(持股比率!A1628,董監!A:A,0)</f>
        <v>1628</v>
      </c>
      <c r="I1628" s="3">
        <v>1161828.5</v>
      </c>
      <c r="J1628" s="3">
        <v>-144</v>
      </c>
      <c r="K1628" s="28">
        <f t="shared" si="101"/>
        <v>77471</v>
      </c>
      <c r="L1628" s="27">
        <f t="shared" si="102"/>
        <v>-0.2</v>
      </c>
      <c r="M1628" s="3">
        <v>39.5</v>
      </c>
      <c r="N1628" s="29">
        <f t="shared" si="103"/>
        <v>-5.688E-2</v>
      </c>
      <c r="O1628" s="3">
        <v>2.66</v>
      </c>
      <c r="P1628" s="3" t="str">
        <f ca="1">IF(COUNTIF(股期對照!A:A,持股比率!B1628)=2,B1628&amp;"-m",IF(COUNTIF(股期對照!A:A,持股比率!B1628)=1,B1628&amp;"-F",B1628))</f>
        <v>金益鼎</v>
      </c>
      <c r="Q1628" s="3" t="s">
        <v>4759</v>
      </c>
      <c r="T1628" s="1" t="s">
        <v>1622</v>
      </c>
      <c r="U1628" s="1" t="s">
        <v>3384</v>
      </c>
      <c r="V1628" s="1">
        <v>17.22</v>
      </c>
      <c r="W1628" s="1">
        <v>0</v>
      </c>
      <c r="X1628" s="1">
        <v>1.06</v>
      </c>
      <c r="Y1628" s="1">
        <v>15.04</v>
      </c>
      <c r="Z1628" s="1">
        <v>66.680000000000007</v>
      </c>
      <c r="AA1628" s="1">
        <v>1628</v>
      </c>
      <c r="AB1628" s="1">
        <v>1161828.5</v>
      </c>
      <c r="AC1628" s="1">
        <v>-144</v>
      </c>
      <c r="AD1628" s="1">
        <v>77471</v>
      </c>
      <c r="AE1628" s="1">
        <v>-0.2</v>
      </c>
      <c r="AF1628" s="1">
        <v>39.5</v>
      </c>
      <c r="AG1628" s="1">
        <v>-5.688E-2</v>
      </c>
      <c r="AH1628" s="1">
        <v>2.66</v>
      </c>
      <c r="AI1628" s="1" t="s">
        <v>3384</v>
      </c>
      <c r="AJ1628" s="1" t="s">
        <v>3516</v>
      </c>
    </row>
    <row r="1629" spans="1:36" x14ac:dyDescent="0.25">
      <c r="A1629" s="2" t="s">
        <v>1623</v>
      </c>
      <c r="B1629" s="3" t="s">
        <v>6396</v>
      </c>
      <c r="C1629" s="3">
        <v>0.35</v>
      </c>
      <c r="D1629" s="3">
        <v>0</v>
      </c>
      <c r="E1629" s="3">
        <v>0.02</v>
      </c>
      <c r="F1629" s="1">
        <f>IF(INDEX(董監!D:D,H1629)=0,INDEX(董監!C:C,H1629),INDEX(董監!D:D,H1629))</f>
        <v>13.49</v>
      </c>
      <c r="G1629" s="1">
        <f t="shared" si="100"/>
        <v>86.14</v>
      </c>
      <c r="H1629" s="1">
        <f>MATCH(持股比率!A1629,董監!A:A,0)</f>
        <v>1629</v>
      </c>
      <c r="I1629" s="3">
        <v>600416.80000000005</v>
      </c>
      <c r="J1629" s="3">
        <v>-145</v>
      </c>
      <c r="K1629" s="28">
        <f t="shared" si="101"/>
        <v>51720</v>
      </c>
      <c r="L1629" s="27">
        <f t="shared" si="102"/>
        <v>-0.3</v>
      </c>
      <c r="M1629" s="3">
        <v>14.46</v>
      </c>
      <c r="N1629" s="29">
        <f t="shared" si="103"/>
        <v>-2.0967000000000003E-2</v>
      </c>
      <c r="O1629" s="3">
        <v>-3.65</v>
      </c>
      <c r="P1629" s="3" t="str">
        <f ca="1">IF(COUNTIF(股期對照!A:A,持股比率!B1629)=2,B1629&amp;"-m",IF(COUNTIF(股期對照!A:A,持股比率!B1629)=1,B1629&amp;"-F",B1629))</f>
        <v>白紗科</v>
      </c>
      <c r="Q1629" s="3" t="s">
        <v>4759</v>
      </c>
      <c r="T1629" s="1" t="s">
        <v>1623</v>
      </c>
      <c r="U1629" s="1" t="s">
        <v>3385</v>
      </c>
      <c r="V1629" s="1">
        <v>0.35</v>
      </c>
      <c r="W1629" s="1">
        <v>0</v>
      </c>
      <c r="X1629" s="1">
        <v>0.02</v>
      </c>
      <c r="Y1629" s="1">
        <v>13.49</v>
      </c>
      <c r="Z1629" s="1">
        <v>86.14</v>
      </c>
      <c r="AA1629" s="1">
        <v>1629</v>
      </c>
      <c r="AB1629" s="1">
        <v>600416.80000000005</v>
      </c>
      <c r="AC1629" s="1">
        <v>-145</v>
      </c>
      <c r="AD1629" s="1">
        <v>51720</v>
      </c>
      <c r="AE1629" s="1">
        <v>-0.3</v>
      </c>
      <c r="AF1629" s="1">
        <v>14.46</v>
      </c>
      <c r="AG1629" s="1">
        <v>-2.0967000000000003E-2</v>
      </c>
      <c r="AH1629" s="1">
        <v>-3.65</v>
      </c>
      <c r="AI1629" s="1" t="s">
        <v>3385</v>
      </c>
      <c r="AJ1629" s="1" t="s">
        <v>3516</v>
      </c>
    </row>
    <row r="1630" spans="1:36" x14ac:dyDescent="0.25">
      <c r="A1630" s="2" t="s">
        <v>1624</v>
      </c>
      <c r="B1630" s="3" t="s">
        <v>6397</v>
      </c>
      <c r="C1630" s="3">
        <v>0.98</v>
      </c>
      <c r="D1630" s="3">
        <v>0</v>
      </c>
      <c r="E1630" s="3">
        <v>0.31</v>
      </c>
      <c r="F1630" s="1">
        <f>IF(INDEX(董監!D:D,H1630)=0,INDEX(董監!C:C,H1630),INDEX(董監!D:D,H1630))</f>
        <v>29.72</v>
      </c>
      <c r="G1630" s="1">
        <f t="shared" si="100"/>
        <v>68.990000000000009</v>
      </c>
      <c r="H1630" s="1">
        <f>MATCH(持股比率!A1630,董監!A:A,0)</f>
        <v>1630</v>
      </c>
      <c r="I1630" s="3">
        <v>1088817.79</v>
      </c>
      <c r="J1630" s="3">
        <v>-657</v>
      </c>
      <c r="K1630" s="28">
        <f t="shared" si="101"/>
        <v>75118</v>
      </c>
      <c r="L1630" s="27">
        <f t="shared" si="102"/>
        <v>-0.9</v>
      </c>
      <c r="M1630" s="3">
        <v>31.15</v>
      </c>
      <c r="N1630" s="29">
        <f t="shared" si="103"/>
        <v>-0.20465549999999999</v>
      </c>
      <c r="O1630" s="3">
        <v>-0.65</v>
      </c>
      <c r="P1630" s="3" t="str">
        <f ca="1">IF(COUNTIF(股期對照!A:A,持股比率!B1630)=2,B1630&amp;"-m",IF(COUNTIF(股期對照!A:A,持股比率!B1630)=1,B1630&amp;"-F",B1630))</f>
        <v>盛弘</v>
      </c>
      <c r="Q1630" s="3" t="s">
        <v>6834</v>
      </c>
      <c r="T1630" s="1" t="s">
        <v>1624</v>
      </c>
      <c r="U1630" s="1" t="s">
        <v>3386</v>
      </c>
      <c r="V1630" s="1">
        <v>0.98</v>
      </c>
      <c r="W1630" s="1">
        <v>0</v>
      </c>
      <c r="X1630" s="1">
        <v>0.31</v>
      </c>
      <c r="Y1630" s="1">
        <v>29.72</v>
      </c>
      <c r="Z1630" s="1">
        <v>68.990000000000009</v>
      </c>
      <c r="AA1630" s="1">
        <v>1630</v>
      </c>
      <c r="AB1630" s="1">
        <v>1088817.79</v>
      </c>
      <c r="AC1630" s="1">
        <v>-657</v>
      </c>
      <c r="AD1630" s="1">
        <v>75118</v>
      </c>
      <c r="AE1630" s="1">
        <v>-0.9</v>
      </c>
      <c r="AF1630" s="1">
        <v>31.15</v>
      </c>
      <c r="AG1630" s="1">
        <v>-0.20465549999999999</v>
      </c>
      <c r="AH1630" s="1">
        <v>-0.65</v>
      </c>
      <c r="AI1630" s="1" t="s">
        <v>3386</v>
      </c>
      <c r="AJ1630" s="1" t="s">
        <v>3527</v>
      </c>
    </row>
    <row r="1631" spans="1:36" x14ac:dyDescent="0.25">
      <c r="A1631" s="2" t="s">
        <v>1625</v>
      </c>
      <c r="B1631" s="3" t="s">
        <v>6398</v>
      </c>
      <c r="C1631" s="3">
        <v>58.42</v>
      </c>
      <c r="D1631" s="3">
        <v>0.18</v>
      </c>
      <c r="E1631" s="3">
        <v>0.1</v>
      </c>
      <c r="F1631" s="1">
        <f>IF(INDEX(董監!D:D,H1631)=0,INDEX(董監!C:C,H1631),INDEX(董監!D:D,H1631))</f>
        <v>51.64</v>
      </c>
      <c r="G1631" s="1">
        <f t="shared" si="100"/>
        <v>-10.340000000000003</v>
      </c>
      <c r="H1631" s="1">
        <f>MATCH(持股比率!A1631,董監!A:A,0)</f>
        <v>1631</v>
      </c>
      <c r="I1631" s="3">
        <v>3151781.26</v>
      </c>
      <c r="J1631" s="3">
        <v>1354</v>
      </c>
      <c r="K1631" s="28">
        <f t="shared" si="101"/>
        <v>-32589</v>
      </c>
      <c r="L1631" s="27">
        <f t="shared" si="102"/>
        <v>-4.2</v>
      </c>
      <c r="M1631" s="3">
        <v>46.11</v>
      </c>
      <c r="N1631" s="29">
        <f t="shared" si="103"/>
        <v>0.62432940000000003</v>
      </c>
      <c r="O1631" s="3">
        <v>-8.4</v>
      </c>
      <c r="P1631" s="3" t="str">
        <f ca="1">IF(COUNTIF(股期對照!A:A,持股比率!B1631)=2,B1631&amp;"-m",IF(COUNTIF(股期對照!A:A,持股比率!B1631)=1,B1631&amp;"-F",B1631))</f>
        <v>百和興業-KY</v>
      </c>
      <c r="Q1631" s="3" t="s">
        <v>6837</v>
      </c>
      <c r="T1631" s="1" t="s">
        <v>1625</v>
      </c>
      <c r="U1631" s="1" t="s">
        <v>3387</v>
      </c>
      <c r="V1631" s="1">
        <v>58.42</v>
      </c>
      <c r="W1631" s="1">
        <v>0.18</v>
      </c>
      <c r="X1631" s="1">
        <v>0.1</v>
      </c>
      <c r="Y1631" s="1">
        <v>51.64</v>
      </c>
      <c r="Z1631" s="1">
        <v>-10.340000000000003</v>
      </c>
      <c r="AA1631" s="1">
        <v>1631</v>
      </c>
      <c r="AB1631" s="1">
        <v>3151781.26</v>
      </c>
      <c r="AC1631" s="1">
        <v>1354</v>
      </c>
      <c r="AD1631" s="1">
        <v>-32589</v>
      </c>
      <c r="AE1631" s="1">
        <v>-4.2</v>
      </c>
      <c r="AF1631" s="1">
        <v>46.11</v>
      </c>
      <c r="AG1631" s="1">
        <v>0.62432940000000003</v>
      </c>
      <c r="AH1631" s="1">
        <v>-8.4</v>
      </c>
      <c r="AI1631" s="1" t="s">
        <v>3387</v>
      </c>
      <c r="AJ1631" s="1" t="s">
        <v>3516</v>
      </c>
    </row>
    <row r="1632" spans="1:36" x14ac:dyDescent="0.25">
      <c r="A1632" s="2" t="s">
        <v>1626</v>
      </c>
      <c r="B1632" s="3" t="s">
        <v>6399</v>
      </c>
      <c r="C1632" s="3">
        <v>69.75</v>
      </c>
      <c r="D1632" s="3">
        <v>1.74</v>
      </c>
      <c r="E1632" s="3">
        <v>0.8</v>
      </c>
      <c r="F1632" s="1">
        <f>IF(INDEX(董監!D:D,H1632)=0,INDEX(董監!C:C,H1632),INDEX(董監!D:D,H1632))</f>
        <v>49.45</v>
      </c>
      <c r="G1632" s="1">
        <f t="shared" si="100"/>
        <v>-21.739999999999995</v>
      </c>
      <c r="H1632" s="1">
        <f>MATCH(持股比率!A1632,董監!A:A,0)</f>
        <v>1632</v>
      </c>
      <c r="I1632" s="3">
        <v>970729.96</v>
      </c>
      <c r="J1632" s="3">
        <v>1792</v>
      </c>
      <c r="K1632" s="28">
        <f t="shared" si="101"/>
        <v>-21104</v>
      </c>
      <c r="L1632" s="27">
        <f t="shared" si="102"/>
        <v>-8.5</v>
      </c>
      <c r="M1632" s="3">
        <v>159.72999999999999</v>
      </c>
      <c r="N1632" s="29">
        <f t="shared" si="103"/>
        <v>2.8623615999999998</v>
      </c>
      <c r="O1632" s="3">
        <v>8.67</v>
      </c>
      <c r="P1632" s="3" t="str">
        <f ca="1">IF(COUNTIF(股期對照!A:A,持股比率!B1632)=2,B1632&amp;"-m",IF(COUNTIF(股期對照!A:A,持股比率!B1632)=1,B1632&amp;"-F",B1632))</f>
        <v>金可-KY</v>
      </c>
      <c r="Q1632" s="3" t="s">
        <v>4577</v>
      </c>
      <c r="T1632" s="1" t="s">
        <v>1626</v>
      </c>
      <c r="U1632" s="1" t="s">
        <v>3388</v>
      </c>
      <c r="V1632" s="1">
        <v>69.75</v>
      </c>
      <c r="W1632" s="1">
        <v>1.74</v>
      </c>
      <c r="X1632" s="1">
        <v>0.8</v>
      </c>
      <c r="Y1632" s="1">
        <v>49.45</v>
      </c>
      <c r="Z1632" s="1">
        <v>-21.739999999999995</v>
      </c>
      <c r="AA1632" s="1">
        <v>1632</v>
      </c>
      <c r="AB1632" s="1">
        <v>970729.96</v>
      </c>
      <c r="AC1632" s="1">
        <v>1792</v>
      </c>
      <c r="AD1632" s="1">
        <v>-21104</v>
      </c>
      <c r="AE1632" s="1">
        <v>-8.5</v>
      </c>
      <c r="AF1632" s="1">
        <v>159.72999999999999</v>
      </c>
      <c r="AG1632" s="1">
        <v>2.8623615999999998</v>
      </c>
      <c r="AH1632" s="1">
        <v>8.67</v>
      </c>
      <c r="AI1632" s="1" t="s">
        <v>3388</v>
      </c>
      <c r="AJ1632" s="1" t="s">
        <v>3527</v>
      </c>
    </row>
    <row r="1633" spans="1:36" x14ac:dyDescent="0.25">
      <c r="A1633" s="2" t="s">
        <v>1627</v>
      </c>
      <c r="B1633" s="3" t="s">
        <v>6400</v>
      </c>
      <c r="C1633" s="3">
        <v>0.13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100"/>
        <v>84.42</v>
      </c>
      <c r="H1633" s="1">
        <f>MATCH(持股比率!A1633,董監!A:A,0)</f>
        <v>1633</v>
      </c>
      <c r="I1633" s="3">
        <v>280000</v>
      </c>
      <c r="J1633" s="3">
        <v>-1</v>
      </c>
      <c r="K1633" s="28">
        <f t="shared" si="101"/>
        <v>23638</v>
      </c>
      <c r="L1633" s="27">
        <f t="shared" si="102"/>
        <v>0</v>
      </c>
      <c r="M1633" s="3">
        <v>18.22</v>
      </c>
      <c r="N1633" s="29">
        <f t="shared" si="103"/>
        <v>-1.8219999999999998E-4</v>
      </c>
      <c r="O1633" s="3">
        <v>1.94</v>
      </c>
      <c r="P1633" s="3" t="str">
        <f ca="1">IF(COUNTIF(股期對照!A:A,持股比率!B1633)=2,B1633&amp;"-m",IF(COUNTIF(股期對照!A:A,持股比率!B1633)=1,B1633&amp;"-F",B1633))</f>
        <v>商之器</v>
      </c>
      <c r="Q1633" s="3" t="s">
        <v>6834</v>
      </c>
      <c r="T1633" s="1" t="s">
        <v>1627</v>
      </c>
      <c r="U1633" s="1" t="s">
        <v>3389</v>
      </c>
      <c r="V1633" s="1">
        <v>0.13</v>
      </c>
      <c r="W1633" s="1">
        <v>0</v>
      </c>
      <c r="X1633" s="1">
        <v>0</v>
      </c>
      <c r="Y1633" s="1">
        <v>15.45</v>
      </c>
      <c r="Z1633" s="1">
        <v>84.42</v>
      </c>
      <c r="AA1633" s="1">
        <v>1633</v>
      </c>
      <c r="AB1633" s="1">
        <v>280000</v>
      </c>
      <c r="AC1633" s="1">
        <v>-1</v>
      </c>
      <c r="AD1633" s="1">
        <v>23638</v>
      </c>
      <c r="AE1633" s="1">
        <v>0</v>
      </c>
      <c r="AF1633" s="1">
        <v>18.22</v>
      </c>
      <c r="AG1633" s="1">
        <v>-1.8219999999999998E-4</v>
      </c>
      <c r="AH1633" s="1">
        <v>1.94</v>
      </c>
      <c r="AI1633" s="1" t="s">
        <v>3389</v>
      </c>
      <c r="AJ1633" s="1" t="s">
        <v>3527</v>
      </c>
    </row>
    <row r="1634" spans="1:36" x14ac:dyDescent="0.25">
      <c r="A1634" s="2" t="s">
        <v>1628</v>
      </c>
      <c r="B1634" s="3" t="s">
        <v>6401</v>
      </c>
      <c r="C1634" s="3">
        <v>3.08</v>
      </c>
      <c r="D1634" s="3">
        <v>0.01</v>
      </c>
      <c r="E1634" s="3">
        <v>0.13</v>
      </c>
      <c r="F1634" s="1">
        <f>IF(INDEX(董監!D:D,H1634)=0,INDEX(董監!C:C,H1634),INDEX(董監!D:D,H1634))</f>
        <v>22.78</v>
      </c>
      <c r="G1634" s="1">
        <f t="shared" si="100"/>
        <v>74</v>
      </c>
      <c r="H1634" s="1">
        <f>MATCH(持股比率!A1634,董監!A:A,0)</f>
        <v>1634</v>
      </c>
      <c r="I1634" s="3">
        <v>365892</v>
      </c>
      <c r="J1634" s="3">
        <v>-306</v>
      </c>
      <c r="K1634" s="28">
        <f t="shared" si="101"/>
        <v>27076</v>
      </c>
      <c r="L1634" s="27">
        <f t="shared" si="102"/>
        <v>-1.1000000000000001</v>
      </c>
      <c r="M1634" s="3">
        <v>42.3</v>
      </c>
      <c r="N1634" s="29">
        <f t="shared" si="103"/>
        <v>-0.129438</v>
      </c>
      <c r="O1634" s="3">
        <v>-5.63</v>
      </c>
      <c r="P1634" s="3" t="str">
        <f ca="1">IF(COUNTIF(股期對照!A:A,持股比率!B1634)=2,B1634&amp;"-m",IF(COUNTIF(股期對照!A:A,持股比率!B1634)=1,B1634&amp;"-F",B1634))</f>
        <v>森田</v>
      </c>
      <c r="Q1634" s="3" t="s">
        <v>6890</v>
      </c>
      <c r="T1634" s="1" t="s">
        <v>1628</v>
      </c>
      <c r="U1634" s="1" t="s">
        <v>3390</v>
      </c>
      <c r="V1634" s="1">
        <v>3.08</v>
      </c>
      <c r="W1634" s="1">
        <v>0.01</v>
      </c>
      <c r="X1634" s="1">
        <v>0.13</v>
      </c>
      <c r="Y1634" s="1">
        <v>22.78</v>
      </c>
      <c r="Z1634" s="1">
        <v>74</v>
      </c>
      <c r="AA1634" s="1">
        <v>1634</v>
      </c>
      <c r="AB1634" s="1">
        <v>365892</v>
      </c>
      <c r="AC1634" s="1">
        <v>-306</v>
      </c>
      <c r="AD1634" s="1">
        <v>27076</v>
      </c>
      <c r="AE1634" s="1">
        <v>-1.1000000000000001</v>
      </c>
      <c r="AF1634" s="1">
        <v>42.3</v>
      </c>
      <c r="AG1634" s="1">
        <v>-0.129438</v>
      </c>
      <c r="AH1634" s="1">
        <v>-5.63</v>
      </c>
      <c r="AI1634" s="1" t="s">
        <v>3390</v>
      </c>
      <c r="AJ1634" s="1" t="s">
        <v>3530</v>
      </c>
    </row>
    <row r="1635" spans="1:36" x14ac:dyDescent="0.25">
      <c r="A1635" s="2" t="s">
        <v>1629</v>
      </c>
      <c r="B1635" s="3" t="s">
        <v>4846</v>
      </c>
      <c r="C1635" s="3">
        <v>61.96</v>
      </c>
      <c r="D1635" s="3">
        <v>0</v>
      </c>
      <c r="E1635" s="3">
        <v>0</v>
      </c>
      <c r="F1635" s="1">
        <f>IF(INDEX(董監!D:D,H1635)=0,INDEX(董監!C:C,H1635),INDEX(董監!D:D,H1635))</f>
        <v>4.42</v>
      </c>
      <c r="G1635" s="1">
        <f t="shared" si="100"/>
        <v>33.620000000000005</v>
      </c>
      <c r="H1635" s="1">
        <f>MATCH(持股比率!A1635,董監!A:A,0)</f>
        <v>1635</v>
      </c>
      <c r="I1635" s="3">
        <v>1753981.85</v>
      </c>
      <c r="J1635" s="3">
        <v>21</v>
      </c>
      <c r="K1635" s="28">
        <f t="shared" si="101"/>
        <v>58969</v>
      </c>
      <c r="L1635" s="27">
        <f t="shared" si="102"/>
        <v>0</v>
      </c>
      <c r="M1635" s="3">
        <v>13.97</v>
      </c>
      <c r="N1635" s="29">
        <f t="shared" si="103"/>
        <v>2.9337E-3</v>
      </c>
      <c r="O1635" s="3">
        <v>-5.0999999999999996</v>
      </c>
      <c r="P1635" s="3" t="str">
        <f ca="1">IF(COUNTIF(股期對照!A:A,持股比率!B1635)=2,B1635&amp;"-m",IF(COUNTIF(股期對照!A:A,持股比率!B1635)=1,B1635&amp;"-F",B1635))</f>
        <v>福貞-KY</v>
      </c>
      <c r="Q1635" s="3" t="s">
        <v>4759</v>
      </c>
      <c r="T1635" s="1" t="s">
        <v>1629</v>
      </c>
      <c r="U1635" s="1" t="s">
        <v>3391</v>
      </c>
      <c r="V1635" s="1">
        <v>61.96</v>
      </c>
      <c r="W1635" s="1">
        <v>0</v>
      </c>
      <c r="X1635" s="1">
        <v>0</v>
      </c>
      <c r="Y1635" s="1">
        <v>4.42</v>
      </c>
      <c r="Z1635" s="1">
        <v>33.620000000000005</v>
      </c>
      <c r="AA1635" s="1">
        <v>1635</v>
      </c>
      <c r="AB1635" s="1">
        <v>1753981.85</v>
      </c>
      <c r="AC1635" s="1">
        <v>21</v>
      </c>
      <c r="AD1635" s="1">
        <v>58969</v>
      </c>
      <c r="AE1635" s="1">
        <v>0</v>
      </c>
      <c r="AF1635" s="1">
        <v>13.97</v>
      </c>
      <c r="AG1635" s="1">
        <v>2.9337E-3</v>
      </c>
      <c r="AH1635" s="1">
        <v>-5.0999999999999996</v>
      </c>
      <c r="AI1635" s="1" t="s">
        <v>3391</v>
      </c>
      <c r="AJ1635" s="1" t="s">
        <v>3516</v>
      </c>
    </row>
    <row r="1636" spans="1:36" x14ac:dyDescent="0.25">
      <c r="A1636" s="2" t="s">
        <v>1630</v>
      </c>
      <c r="B1636" s="3" t="s">
        <v>4567</v>
      </c>
      <c r="C1636" s="3">
        <v>8.1</v>
      </c>
      <c r="D1636" s="3">
        <v>0.02</v>
      </c>
      <c r="E1636" s="3">
        <v>0</v>
      </c>
      <c r="F1636" s="1">
        <f>IF(INDEX(董監!D:D,H1636)=0,INDEX(董監!C:C,H1636),INDEX(董監!D:D,H1636))</f>
        <v>53.87</v>
      </c>
      <c r="G1636" s="1">
        <f t="shared" si="100"/>
        <v>38.010000000000005</v>
      </c>
      <c r="H1636" s="1">
        <f>MATCH(持股比率!A1636,董監!A:A,0)</f>
        <v>1636</v>
      </c>
      <c r="I1636" s="3">
        <v>10315000</v>
      </c>
      <c r="J1636" s="3">
        <v>3334</v>
      </c>
      <c r="K1636" s="28">
        <f t="shared" si="101"/>
        <v>392073</v>
      </c>
      <c r="L1636" s="27">
        <f t="shared" si="102"/>
        <v>0.9</v>
      </c>
      <c r="M1636" s="3">
        <v>31.62</v>
      </c>
      <c r="N1636" s="29">
        <f t="shared" si="103"/>
        <v>1.0542108000000001</v>
      </c>
      <c r="O1636" s="3">
        <v>-6.49</v>
      </c>
      <c r="P1636" s="3" t="str">
        <f ca="1">IF(COUNTIF(股期對照!A:A,持股比率!B1636)=2,B1636&amp;"-m",IF(COUNTIF(股期對照!A:A,持股比率!B1636)=1,B1636&amp;"-F",B1636))</f>
        <v>大國鋼</v>
      </c>
      <c r="Q1636" s="3" t="s">
        <v>6887</v>
      </c>
      <c r="T1636" s="1" t="s">
        <v>1630</v>
      </c>
      <c r="U1636" s="1" t="s">
        <v>3392</v>
      </c>
      <c r="V1636" s="1">
        <v>8.1</v>
      </c>
      <c r="W1636" s="1">
        <v>0.02</v>
      </c>
      <c r="X1636" s="1">
        <v>0</v>
      </c>
      <c r="Y1636" s="1">
        <v>53.87</v>
      </c>
      <c r="Z1636" s="1">
        <v>38.010000000000005</v>
      </c>
      <c r="AA1636" s="1">
        <v>1636</v>
      </c>
      <c r="AB1636" s="1">
        <v>10315000</v>
      </c>
      <c r="AC1636" s="1">
        <v>3334</v>
      </c>
      <c r="AD1636" s="1">
        <v>392073</v>
      </c>
      <c r="AE1636" s="1">
        <v>0.9</v>
      </c>
      <c r="AF1636" s="1">
        <v>31.62</v>
      </c>
      <c r="AG1636" s="1">
        <v>1.0542108000000001</v>
      </c>
      <c r="AH1636" s="1">
        <v>-6.49</v>
      </c>
      <c r="AI1636" s="1" t="s">
        <v>3392</v>
      </c>
      <c r="AJ1636" s="1" t="s">
        <v>3526</v>
      </c>
    </row>
    <row r="1637" spans="1:36" x14ac:dyDescent="0.25">
      <c r="A1637" s="2" t="s">
        <v>1631</v>
      </c>
      <c r="B1637" s="3" t="s">
        <v>6402</v>
      </c>
      <c r="C1637" s="3">
        <v>2.7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76.94</v>
      </c>
      <c r="H1637" s="1">
        <f>MATCH(持股比率!A1637,董監!A:A,0)</f>
        <v>1637</v>
      </c>
      <c r="I1637" s="3">
        <v>282107.09999999998</v>
      </c>
      <c r="J1637" s="3">
        <v>0</v>
      </c>
      <c r="K1637" s="28">
        <f t="shared" si="101"/>
        <v>21705</v>
      </c>
      <c r="L1637" s="27">
        <f t="shared" si="102"/>
        <v>0</v>
      </c>
      <c r="M1637" s="3">
        <v>116.96</v>
      </c>
      <c r="N1637" s="29">
        <f t="shared" si="103"/>
        <v>0</v>
      </c>
      <c r="O1637" s="3">
        <v>-2.48</v>
      </c>
      <c r="P1637" s="3" t="str">
        <f ca="1">IF(COUNTIF(股期對照!A:A,持股比率!B1637)=2,B1637&amp;"-m",IF(COUNTIF(股期對照!A:A,持股比率!B1637)=1,B1637&amp;"-F",B1637))</f>
        <v>實威</v>
      </c>
      <c r="Q1637" s="3" t="s">
        <v>6778</v>
      </c>
      <c r="T1637" s="1" t="s">
        <v>1631</v>
      </c>
      <c r="U1637" s="1" t="s">
        <v>3393</v>
      </c>
      <c r="V1637" s="1">
        <v>2.7</v>
      </c>
      <c r="W1637" s="1">
        <v>0</v>
      </c>
      <c r="X1637" s="1">
        <v>0</v>
      </c>
      <c r="Y1637" s="1">
        <v>20.36</v>
      </c>
      <c r="Z1637" s="1">
        <v>76.94</v>
      </c>
      <c r="AA1637" s="1">
        <v>1637</v>
      </c>
      <c r="AB1637" s="1">
        <v>282107.09999999998</v>
      </c>
      <c r="AC1637" s="1">
        <v>0</v>
      </c>
      <c r="AD1637" s="1">
        <v>21705</v>
      </c>
      <c r="AE1637" s="1">
        <v>0</v>
      </c>
      <c r="AF1637" s="1">
        <v>116.96</v>
      </c>
      <c r="AG1637" s="1">
        <v>0</v>
      </c>
      <c r="AH1637" s="1">
        <v>-2.48</v>
      </c>
      <c r="AI1637" s="1" t="s">
        <v>3393</v>
      </c>
      <c r="AJ1637" s="1" t="s">
        <v>3569</v>
      </c>
    </row>
    <row r="1638" spans="1:36" x14ac:dyDescent="0.25">
      <c r="A1638" s="2" t="s">
        <v>1632</v>
      </c>
      <c r="B1638" s="3" t="s">
        <v>6403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</v>
      </c>
      <c r="G1638" s="1">
        <f t="shared" si="100"/>
        <v>-57.66</v>
      </c>
      <c r="H1638" s="1">
        <f>MATCH(持股比率!A1638,董監!A:A,0)</f>
        <v>1638</v>
      </c>
      <c r="I1638" s="3">
        <v>783590</v>
      </c>
      <c r="J1638" s="3">
        <v>4</v>
      </c>
      <c r="K1638" s="28">
        <f t="shared" si="101"/>
        <v>-45182</v>
      </c>
      <c r="L1638" s="27">
        <f t="shared" si="102"/>
        <v>0</v>
      </c>
      <c r="M1638" s="3">
        <v>11.04</v>
      </c>
      <c r="N1638" s="29">
        <f t="shared" si="103"/>
        <v>4.4159999999999995E-4</v>
      </c>
      <c r="O1638" s="3">
        <v>-1.34</v>
      </c>
      <c r="P1638" s="3" t="str">
        <f ca="1">IF(COUNTIF(股期對照!A:A,持股比率!B1638)=2,B1638&amp;"-m",IF(COUNTIF(股期對照!A:A,持股比率!B1638)=1,B1638&amp;"-F",B1638))</f>
        <v>捷必勝-KY</v>
      </c>
      <c r="Q1638" s="3" t="s">
        <v>4759</v>
      </c>
      <c r="T1638" s="1" t="s">
        <v>1632</v>
      </c>
      <c r="U1638" s="1" t="s">
        <v>3394</v>
      </c>
      <c r="V1638" s="1">
        <v>89.6</v>
      </c>
      <c r="W1638" s="1">
        <v>0</v>
      </c>
      <c r="X1638" s="1">
        <v>0</v>
      </c>
      <c r="Y1638" s="1">
        <v>68.06</v>
      </c>
      <c r="Z1638" s="1">
        <v>-57.66</v>
      </c>
      <c r="AA1638" s="1">
        <v>1638</v>
      </c>
      <c r="AB1638" s="1">
        <v>783590</v>
      </c>
      <c r="AC1638" s="1">
        <v>4</v>
      </c>
      <c r="AD1638" s="1">
        <v>-45182</v>
      </c>
      <c r="AE1638" s="1">
        <v>0</v>
      </c>
      <c r="AF1638" s="1">
        <v>11.04</v>
      </c>
      <c r="AG1638" s="1">
        <v>4.4159999999999995E-4</v>
      </c>
      <c r="AH1638" s="1">
        <v>-1.34</v>
      </c>
      <c r="AI1638" s="1" t="s">
        <v>3394</v>
      </c>
      <c r="AJ1638" s="1" t="s">
        <v>3516</v>
      </c>
    </row>
    <row r="1639" spans="1:36" x14ac:dyDescent="0.25">
      <c r="A1639" s="2" t="s">
        <v>1633</v>
      </c>
      <c r="B1639" s="3" t="s">
        <v>6404</v>
      </c>
      <c r="C1639" s="3">
        <v>0.11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34.760000000000005</v>
      </c>
      <c r="H1639" s="1">
        <f>MATCH(持股比率!A1639,董監!A:A,0)</f>
        <v>1639</v>
      </c>
      <c r="I1639" s="3">
        <v>509900</v>
      </c>
      <c r="J1639" s="3">
        <v>9</v>
      </c>
      <c r="K1639" s="28">
        <f t="shared" si="101"/>
        <v>17724</v>
      </c>
      <c r="L1639" s="27">
        <f t="shared" si="102"/>
        <v>0.1</v>
      </c>
      <c r="M1639" s="3">
        <v>24.72</v>
      </c>
      <c r="N1639" s="29">
        <f t="shared" si="103"/>
        <v>2.2247999999999999E-3</v>
      </c>
      <c r="O1639" s="3">
        <v>6.54</v>
      </c>
      <c r="P1639" s="3" t="str">
        <f ca="1">IF(COUNTIF(股期對照!A:A,持股比率!B1639)=2,B1639&amp;"-m",IF(COUNTIF(股期對照!A:A,持股比率!B1639)=1,B1639&amp;"-F",B1639))</f>
        <v>明揚</v>
      </c>
      <c r="Q1639" s="3" t="s">
        <v>6891</v>
      </c>
      <c r="T1639" s="1" t="s">
        <v>1633</v>
      </c>
      <c r="U1639" s="1" t="s">
        <v>3395</v>
      </c>
      <c r="V1639" s="1">
        <v>0.11</v>
      </c>
      <c r="W1639" s="1">
        <v>0</v>
      </c>
      <c r="X1639" s="1">
        <v>0</v>
      </c>
      <c r="Y1639" s="1">
        <v>65.13</v>
      </c>
      <c r="Z1639" s="1">
        <v>34.760000000000005</v>
      </c>
      <c r="AA1639" s="1">
        <v>1639</v>
      </c>
      <c r="AB1639" s="1">
        <v>509900</v>
      </c>
      <c r="AC1639" s="1">
        <v>9</v>
      </c>
      <c r="AD1639" s="1">
        <v>17724</v>
      </c>
      <c r="AE1639" s="1">
        <v>0.1</v>
      </c>
      <c r="AF1639" s="1">
        <v>24.72</v>
      </c>
      <c r="AG1639" s="1">
        <v>2.2247999999999999E-3</v>
      </c>
      <c r="AH1639" s="1">
        <v>6.54</v>
      </c>
      <c r="AI1639" s="1" t="s">
        <v>3395</v>
      </c>
      <c r="AJ1639" s="1" t="s">
        <v>3583</v>
      </c>
    </row>
    <row r="1640" spans="1:36" x14ac:dyDescent="0.25">
      <c r="A1640" s="2" t="s">
        <v>1634</v>
      </c>
      <c r="B1640" s="3" t="s">
        <v>6405</v>
      </c>
      <c r="C1640" s="3">
        <v>0.02</v>
      </c>
      <c r="D1640" s="3">
        <v>0</v>
      </c>
      <c r="E1640" s="3">
        <v>0</v>
      </c>
      <c r="F1640" s="1">
        <f>IF(INDEX(董監!D:D,H1640)=0,INDEX(董監!C:C,H1640),INDEX(董監!D:D,H1640))</f>
        <v>28.04</v>
      </c>
      <c r="G1640" s="1">
        <f t="shared" si="100"/>
        <v>71.94</v>
      </c>
      <c r="H1640" s="1">
        <f>MATCH(持股比率!A1640,董監!A:A,0)</f>
        <v>1640</v>
      </c>
      <c r="I1640" s="3">
        <v>548171.4</v>
      </c>
      <c r="J1640" s="3">
        <v>-4</v>
      </c>
      <c r="K1640" s="28">
        <f t="shared" si="101"/>
        <v>39435</v>
      </c>
      <c r="L1640" s="27">
        <f t="shared" si="102"/>
        <v>0</v>
      </c>
      <c r="M1640" s="3">
        <v>9.41</v>
      </c>
      <c r="N1640" s="29">
        <f t="shared" si="103"/>
        <v>-3.7639999999999999E-4</v>
      </c>
      <c r="O1640" s="3">
        <v>-4.29</v>
      </c>
      <c r="P1640" s="3" t="str">
        <f ca="1">IF(COUNTIF(股期對照!A:A,持股比率!B1640)=2,B1640&amp;"-m",IF(COUNTIF(股期對照!A:A,持股比率!B1640)=1,B1640&amp;"-F",B1640))</f>
        <v>旭源</v>
      </c>
      <c r="Q1640" s="3" t="s">
        <v>4762</v>
      </c>
      <c r="T1640" s="1" t="s">
        <v>1634</v>
      </c>
      <c r="U1640" s="1" t="s">
        <v>3396</v>
      </c>
      <c r="V1640" s="1">
        <v>0.02</v>
      </c>
      <c r="W1640" s="1">
        <v>0</v>
      </c>
      <c r="X1640" s="1">
        <v>0</v>
      </c>
      <c r="Y1640" s="1">
        <v>28.04</v>
      </c>
      <c r="Z1640" s="1">
        <v>71.94</v>
      </c>
      <c r="AA1640" s="1">
        <v>1640</v>
      </c>
      <c r="AB1640" s="1">
        <v>548171.4</v>
      </c>
      <c r="AC1640" s="1">
        <v>-4</v>
      </c>
      <c r="AD1640" s="1">
        <v>39435</v>
      </c>
      <c r="AE1640" s="1">
        <v>0</v>
      </c>
      <c r="AF1640" s="1">
        <v>9.41</v>
      </c>
      <c r="AG1640" s="1">
        <v>-3.7639999999999999E-4</v>
      </c>
      <c r="AH1640" s="1">
        <v>-4.29</v>
      </c>
      <c r="AI1640" s="1" t="s">
        <v>3396</v>
      </c>
      <c r="AJ1640" s="1" t="s">
        <v>3559</v>
      </c>
    </row>
    <row r="1641" spans="1:36" x14ac:dyDescent="0.25">
      <c r="A1641" s="2" t="s">
        <v>1635</v>
      </c>
      <c r="B1641" s="3" t="s">
        <v>6406</v>
      </c>
      <c r="C1641" s="3">
        <v>23.94</v>
      </c>
      <c r="D1641" s="3">
        <v>0.32</v>
      </c>
      <c r="E1641" s="3">
        <v>0.6</v>
      </c>
      <c r="F1641" s="1">
        <f>IF(INDEX(董監!D:D,H1641)=0,INDEX(董監!C:C,H1641),INDEX(董監!D:D,H1641))</f>
        <v>22.62</v>
      </c>
      <c r="G1641" s="1">
        <f t="shared" si="100"/>
        <v>52.519999999999996</v>
      </c>
      <c r="H1641" s="1">
        <f>MATCH(持股比率!A1641,董監!A:A,0)</f>
        <v>1641</v>
      </c>
      <c r="I1641" s="3">
        <v>1088880</v>
      </c>
      <c r="J1641" s="3">
        <v>-726</v>
      </c>
      <c r="K1641" s="28">
        <f t="shared" si="101"/>
        <v>57188</v>
      </c>
      <c r="L1641" s="27">
        <f t="shared" si="102"/>
        <v>-1.3</v>
      </c>
      <c r="M1641" s="3">
        <v>170.35</v>
      </c>
      <c r="N1641" s="29">
        <f t="shared" si="103"/>
        <v>-1.2367409999999999</v>
      </c>
      <c r="O1641" s="3">
        <v>-2.2999999999999998</v>
      </c>
      <c r="P1641" s="3" t="str">
        <f ca="1">IF(COUNTIF(股期對照!A:A,持股比率!B1641)=2,B1641&amp;"-m",IF(COUNTIF(股期對照!A:A,持股比率!B1641)=1,B1641&amp;"-F",B1641))</f>
        <v>可寧衛</v>
      </c>
      <c r="Q1641" s="3" t="s">
        <v>6751</v>
      </c>
      <c r="T1641" s="1" t="s">
        <v>1635</v>
      </c>
      <c r="U1641" s="1" t="s">
        <v>3397</v>
      </c>
      <c r="V1641" s="1">
        <v>23.94</v>
      </c>
      <c r="W1641" s="1">
        <v>0.32</v>
      </c>
      <c r="X1641" s="1">
        <v>0.6</v>
      </c>
      <c r="Y1641" s="1">
        <v>22.62</v>
      </c>
      <c r="Z1641" s="1">
        <v>52.519999999999996</v>
      </c>
      <c r="AA1641" s="1">
        <v>1641</v>
      </c>
      <c r="AB1641" s="1">
        <v>1088880</v>
      </c>
      <c r="AC1641" s="1">
        <v>-726</v>
      </c>
      <c r="AD1641" s="1">
        <v>57188</v>
      </c>
      <c r="AE1641" s="1">
        <v>-1.3</v>
      </c>
      <c r="AF1641" s="1">
        <v>170.35</v>
      </c>
      <c r="AG1641" s="1">
        <v>-1.2367409999999999</v>
      </c>
      <c r="AH1641" s="1">
        <v>-2.2999999999999998</v>
      </c>
      <c r="AI1641" s="1" t="s">
        <v>3397</v>
      </c>
      <c r="AJ1641" s="1" t="s">
        <v>3516</v>
      </c>
    </row>
    <row r="1642" spans="1:36" x14ac:dyDescent="0.25">
      <c r="A1642" s="2" t="s">
        <v>1636</v>
      </c>
      <c r="B1642" s="3" t="s">
        <v>6407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3">
        <v>0</v>
      </c>
      <c r="K1642" s="28">
        <f t="shared" si="101"/>
        <v>20485</v>
      </c>
      <c r="L1642" s="27">
        <f t="shared" si="102"/>
        <v>0</v>
      </c>
      <c r="M1642" s="3">
        <v>17.77</v>
      </c>
      <c r="N1642" s="29">
        <f t="shared" si="103"/>
        <v>0</v>
      </c>
      <c r="O1642" s="3">
        <v>-4.58</v>
      </c>
      <c r="P1642" s="3" t="str">
        <f ca="1">IF(COUNTIF(股期對照!A:A,持股比率!B1642)=2,B1642&amp;"-m",IF(COUNTIF(股期對照!A:A,持股比率!B1642)=1,B1642&amp;"-F",B1642))</f>
        <v>保綠-KY</v>
      </c>
      <c r="Q1642" s="3" t="s">
        <v>6850</v>
      </c>
      <c r="T1642" s="1" t="s">
        <v>1636</v>
      </c>
      <c r="U1642" s="1" t="s">
        <v>3398</v>
      </c>
      <c r="V1642" s="1">
        <v>2.42</v>
      </c>
      <c r="W1642" s="1">
        <v>0</v>
      </c>
      <c r="X1642" s="1">
        <v>0</v>
      </c>
      <c r="Y1642" s="1">
        <v>8.35</v>
      </c>
      <c r="Z1642" s="1">
        <v>89.23</v>
      </c>
      <c r="AA1642" s="1">
        <v>1642</v>
      </c>
      <c r="AB1642" s="1">
        <v>229580</v>
      </c>
      <c r="AC1642" s="1">
        <v>0</v>
      </c>
      <c r="AD1642" s="1">
        <v>20485</v>
      </c>
      <c r="AE1642" s="1">
        <v>0</v>
      </c>
      <c r="AF1642" s="1">
        <v>17.77</v>
      </c>
      <c r="AG1642" s="1">
        <v>0</v>
      </c>
      <c r="AH1642" s="1">
        <v>-4.58</v>
      </c>
      <c r="AI1642" s="1" t="s">
        <v>3398</v>
      </c>
      <c r="AJ1642" s="1" t="s">
        <v>3538</v>
      </c>
    </row>
    <row r="1643" spans="1:36" x14ac:dyDescent="0.25">
      <c r="A1643" s="2" t="s">
        <v>1637</v>
      </c>
      <c r="B1643" s="3" t="s">
        <v>6408</v>
      </c>
      <c r="C1643" s="3">
        <v>0.79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46.25</v>
      </c>
      <c r="H1643" s="1">
        <f>MATCH(持股比率!A1643,董監!A:A,0)</f>
        <v>1643</v>
      </c>
      <c r="I1643" s="3">
        <v>360543.68</v>
      </c>
      <c r="J1643" s="3">
        <v>-26</v>
      </c>
      <c r="K1643" s="28">
        <f t="shared" si="101"/>
        <v>16675</v>
      </c>
      <c r="L1643" s="27">
        <f t="shared" si="102"/>
        <v>-0.2</v>
      </c>
      <c r="M1643" s="3">
        <v>56.39</v>
      </c>
      <c r="N1643" s="29">
        <f t="shared" si="103"/>
        <v>-1.4661400000000002E-2</v>
      </c>
      <c r="O1643" s="3">
        <v>-2.08</v>
      </c>
      <c r="P1643" s="3" t="str">
        <f ca="1">IF(COUNTIF(股期對照!A:A,持股比率!B1643)=2,B1643&amp;"-m",IF(COUNTIF(股期對照!A:A,持股比率!B1643)=1,B1643&amp;"-F",B1643))</f>
        <v>惠普</v>
      </c>
      <c r="Q1643" s="3" t="s">
        <v>4774</v>
      </c>
      <c r="T1643" s="1" t="s">
        <v>1637</v>
      </c>
      <c r="U1643" s="1" t="s">
        <v>3399</v>
      </c>
      <c r="V1643" s="1">
        <v>0.79</v>
      </c>
      <c r="W1643" s="1">
        <v>0</v>
      </c>
      <c r="X1643" s="1">
        <v>0</v>
      </c>
      <c r="Y1643" s="1">
        <v>52.96</v>
      </c>
      <c r="Z1643" s="1">
        <v>46.25</v>
      </c>
      <c r="AA1643" s="1">
        <v>1643</v>
      </c>
      <c r="AB1643" s="1">
        <v>360543.68</v>
      </c>
      <c r="AC1643" s="1">
        <v>-26</v>
      </c>
      <c r="AD1643" s="1">
        <v>16675</v>
      </c>
      <c r="AE1643" s="1">
        <v>-0.2</v>
      </c>
      <c r="AF1643" s="1">
        <v>56.39</v>
      </c>
      <c r="AG1643" s="1">
        <v>-1.4661400000000002E-2</v>
      </c>
      <c r="AH1643" s="1">
        <v>-2.08</v>
      </c>
      <c r="AI1643" s="1" t="s">
        <v>3399</v>
      </c>
      <c r="AJ1643" s="1" t="s">
        <v>3519</v>
      </c>
    </row>
    <row r="1644" spans="1:36" x14ac:dyDescent="0.25">
      <c r="A1644" s="2" t="s">
        <v>1638</v>
      </c>
      <c r="B1644" s="3" t="s">
        <v>6409</v>
      </c>
      <c r="C1644" s="3">
        <v>66.53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-30.660000000000025</v>
      </c>
      <c r="H1644" s="1">
        <f>MATCH(持股比率!A1644,董監!A:A,0)</f>
        <v>1644</v>
      </c>
      <c r="I1644" s="3">
        <v>502425</v>
      </c>
      <c r="J1644" s="3">
        <v>5</v>
      </c>
      <c r="K1644" s="28">
        <f t="shared" si="101"/>
        <v>-15404</v>
      </c>
      <c r="L1644" s="27">
        <f t="shared" si="102"/>
        <v>0</v>
      </c>
      <c r="M1644" s="3">
        <v>17.63</v>
      </c>
      <c r="N1644" s="29">
        <f t="shared" si="103"/>
        <v>8.8149999999999991E-4</v>
      </c>
      <c r="O1644" s="3">
        <v>-7.42</v>
      </c>
      <c r="P1644" s="3" t="str">
        <f ca="1">IF(COUNTIF(股期對照!A:A,持股比率!B1644)=2,B1644&amp;"-m",IF(COUNTIF(股期對照!A:A,持股比率!B1644)=1,B1644&amp;"-F",B1644))</f>
        <v>紅木-KY</v>
      </c>
      <c r="Q1644" s="3" t="s">
        <v>6751</v>
      </c>
      <c r="T1644" s="1" t="s">
        <v>1638</v>
      </c>
      <c r="U1644" s="1" t="s">
        <v>3400</v>
      </c>
      <c r="V1644" s="1">
        <v>66.53</v>
      </c>
      <c r="W1644" s="1">
        <v>0</v>
      </c>
      <c r="X1644" s="1">
        <v>0.01</v>
      </c>
      <c r="Y1644" s="1">
        <v>64.12</v>
      </c>
      <c r="Z1644" s="1">
        <v>-30.660000000000025</v>
      </c>
      <c r="AA1644" s="1">
        <v>1644</v>
      </c>
      <c r="AB1644" s="1">
        <v>502425</v>
      </c>
      <c r="AC1644" s="1">
        <v>5</v>
      </c>
      <c r="AD1644" s="1">
        <v>-15404</v>
      </c>
      <c r="AE1644" s="1">
        <v>0</v>
      </c>
      <c r="AF1644" s="1">
        <v>17.63</v>
      </c>
      <c r="AG1644" s="1">
        <v>8.8149999999999991E-4</v>
      </c>
      <c r="AH1644" s="1">
        <v>-7.42</v>
      </c>
      <c r="AI1644" s="1" t="s">
        <v>3400</v>
      </c>
      <c r="AJ1644" s="1" t="s">
        <v>3516</v>
      </c>
    </row>
    <row r="1645" spans="1:36" x14ac:dyDescent="0.25">
      <c r="A1645" s="2" t="s">
        <v>1639</v>
      </c>
      <c r="B1645" s="3" t="s">
        <v>6410</v>
      </c>
      <c r="C1645" s="3">
        <v>35.51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20.080000000000013</v>
      </c>
      <c r="H1645" s="1">
        <f>MATCH(持股比率!A1645,董監!A:A,0)</f>
        <v>1645</v>
      </c>
      <c r="I1645" s="3">
        <v>1042610</v>
      </c>
      <c r="J1645" s="3">
        <v>-28</v>
      </c>
      <c r="K1645" s="28">
        <f t="shared" si="101"/>
        <v>20936</v>
      </c>
      <c r="L1645" s="27">
        <f t="shared" si="102"/>
        <v>-0.1</v>
      </c>
      <c r="M1645" s="3">
        <v>50.35</v>
      </c>
      <c r="N1645" s="29">
        <f t="shared" si="103"/>
        <v>-1.4097999999999999E-2</v>
      </c>
      <c r="O1645" s="3">
        <v>-3.82</v>
      </c>
      <c r="P1645" s="3" t="str">
        <f ca="1">IF(COUNTIF(股期對照!A:A,持股比率!B1645)=2,B1645&amp;"-m",IF(COUNTIF(股期對照!A:A,持股比率!B1645)=1,B1645&amp;"-F",B1645))</f>
        <v>基勝-KY</v>
      </c>
      <c r="Q1645" s="3" t="s">
        <v>6759</v>
      </c>
      <c r="T1645" s="1" t="s">
        <v>1639</v>
      </c>
      <c r="U1645" s="1" t="s">
        <v>3401</v>
      </c>
      <c r="V1645" s="1">
        <v>35.51</v>
      </c>
      <c r="W1645" s="1">
        <v>0.01</v>
      </c>
      <c r="X1645" s="1">
        <v>0</v>
      </c>
      <c r="Y1645" s="1">
        <v>44.4</v>
      </c>
      <c r="Z1645" s="1">
        <v>20.080000000000013</v>
      </c>
      <c r="AA1645" s="1">
        <v>1645</v>
      </c>
      <c r="AB1645" s="1">
        <v>1042610</v>
      </c>
      <c r="AC1645" s="1">
        <v>-28</v>
      </c>
      <c r="AD1645" s="1">
        <v>20936</v>
      </c>
      <c r="AE1645" s="1">
        <v>-0.1</v>
      </c>
      <c r="AF1645" s="1">
        <v>50.35</v>
      </c>
      <c r="AG1645" s="1">
        <v>-1.4097999999999999E-2</v>
      </c>
      <c r="AH1645" s="1">
        <v>-3.82</v>
      </c>
      <c r="AI1645" s="1" t="s">
        <v>3401</v>
      </c>
      <c r="AJ1645" s="1" t="s">
        <v>3516</v>
      </c>
    </row>
    <row r="1646" spans="1:36" x14ac:dyDescent="0.25">
      <c r="A1646" s="2" t="s">
        <v>1640</v>
      </c>
      <c r="B1646" s="3" t="s">
        <v>6411</v>
      </c>
      <c r="C1646" s="3">
        <v>35.04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40.290000000000006</v>
      </c>
      <c r="H1646" s="1">
        <f>MATCH(持股比率!A1646,董監!A:A,0)</f>
        <v>1646</v>
      </c>
      <c r="I1646" s="3">
        <v>1857471.51</v>
      </c>
      <c r="J1646" s="3">
        <v>-627</v>
      </c>
      <c r="K1646" s="28">
        <f t="shared" si="101"/>
        <v>74838</v>
      </c>
      <c r="L1646" s="27">
        <f t="shared" si="102"/>
        <v>-0.8</v>
      </c>
      <c r="M1646" s="3">
        <v>10.25</v>
      </c>
      <c r="N1646" s="29">
        <f t="shared" si="103"/>
        <v>-6.4267500000000005E-2</v>
      </c>
      <c r="O1646" s="3">
        <v>21.15</v>
      </c>
      <c r="P1646" s="3" t="str">
        <f ca="1">IF(COUNTIF(股期對照!A:A,持股比率!B1646)=2,B1646&amp;"-m",IF(COUNTIF(股期對照!A:A,持股比率!B1646)=1,B1646&amp;"-F",B1646))</f>
        <v>金麗-KY</v>
      </c>
      <c r="Q1646" s="3" t="s">
        <v>6892</v>
      </c>
      <c r="T1646" s="1" t="s">
        <v>1640</v>
      </c>
      <c r="U1646" s="1" t="s">
        <v>3402</v>
      </c>
      <c r="V1646" s="1">
        <v>35.04</v>
      </c>
      <c r="W1646" s="1">
        <v>0.01</v>
      </c>
      <c r="X1646" s="1">
        <v>7.0000000000000007E-2</v>
      </c>
      <c r="Y1646" s="1">
        <v>24.59</v>
      </c>
      <c r="Z1646" s="1">
        <v>40.290000000000006</v>
      </c>
      <c r="AA1646" s="1">
        <v>1646</v>
      </c>
      <c r="AB1646" s="1">
        <v>1857471.51</v>
      </c>
      <c r="AC1646" s="1">
        <v>-627</v>
      </c>
      <c r="AD1646" s="1">
        <v>74838</v>
      </c>
      <c r="AE1646" s="1">
        <v>-0.8</v>
      </c>
      <c r="AF1646" s="1">
        <v>10.25</v>
      </c>
      <c r="AG1646" s="1">
        <v>-6.4267500000000005E-2</v>
      </c>
      <c r="AH1646" s="1">
        <v>21.15</v>
      </c>
      <c r="AI1646" s="1" t="s">
        <v>3402</v>
      </c>
      <c r="AJ1646" s="1" t="s">
        <v>3523</v>
      </c>
    </row>
    <row r="1647" spans="1:36" x14ac:dyDescent="0.25">
      <c r="A1647" s="2" t="s">
        <v>1641</v>
      </c>
      <c r="B1647" s="3" t="s">
        <v>6412</v>
      </c>
      <c r="C1647" s="3">
        <v>4.72</v>
      </c>
      <c r="D1647" s="3">
        <v>0</v>
      </c>
      <c r="E1647" s="3">
        <v>0.25</v>
      </c>
      <c r="F1647" s="1">
        <f>IF(INDEX(董監!D:D,H1647)=0,INDEX(董監!C:C,H1647),INDEX(董監!D:D,H1647))</f>
        <v>14.07</v>
      </c>
      <c r="G1647" s="1">
        <f t="shared" si="100"/>
        <v>80.960000000000008</v>
      </c>
      <c r="H1647" s="1">
        <f>MATCH(持股比率!A1647,董監!A:A,0)</f>
        <v>1647</v>
      </c>
      <c r="I1647" s="3">
        <v>444554.82</v>
      </c>
      <c r="J1647" s="3">
        <v>1484</v>
      </c>
      <c r="K1647" s="28">
        <f t="shared" si="101"/>
        <v>35991</v>
      </c>
      <c r="L1647" s="27">
        <f t="shared" si="102"/>
        <v>4.0999999999999996</v>
      </c>
      <c r="M1647" s="3">
        <v>57.67</v>
      </c>
      <c r="N1647" s="29">
        <f t="shared" si="103"/>
        <v>0.85582279999999999</v>
      </c>
      <c r="O1647" s="3">
        <v>-3.85</v>
      </c>
      <c r="P1647" s="3" t="str">
        <f ca="1">IF(COUNTIF(股期對照!A:A,持股比率!B1647)=2,B1647&amp;"-m",IF(COUNTIF(股期對照!A:A,持股比率!B1647)=1,B1647&amp;"-F",B1647))</f>
        <v>匯鑽科</v>
      </c>
      <c r="Q1647" s="3" t="s">
        <v>6692</v>
      </c>
      <c r="T1647" s="1" t="s">
        <v>1641</v>
      </c>
      <c r="U1647" s="1" t="s">
        <v>3403</v>
      </c>
      <c r="V1647" s="1">
        <v>4.72</v>
      </c>
      <c r="W1647" s="1">
        <v>0</v>
      </c>
      <c r="X1647" s="1">
        <v>0.25</v>
      </c>
      <c r="Y1647" s="1">
        <v>14.07</v>
      </c>
      <c r="Z1647" s="1">
        <v>80.960000000000008</v>
      </c>
      <c r="AA1647" s="1">
        <v>1647</v>
      </c>
      <c r="AB1647" s="1">
        <v>444554.82</v>
      </c>
      <c r="AC1647" s="1">
        <v>1484</v>
      </c>
      <c r="AD1647" s="1">
        <v>35991</v>
      </c>
      <c r="AE1647" s="1">
        <v>4.0999999999999996</v>
      </c>
      <c r="AF1647" s="1">
        <v>57.67</v>
      </c>
      <c r="AG1647" s="1">
        <v>0.85582279999999999</v>
      </c>
      <c r="AH1647" s="1">
        <v>-3.85</v>
      </c>
      <c r="AI1647" s="1" t="s">
        <v>3403</v>
      </c>
      <c r="AJ1647" s="1" t="s">
        <v>3529</v>
      </c>
    </row>
    <row r="1648" spans="1:36" x14ac:dyDescent="0.25">
      <c r="A1648" s="2" t="s">
        <v>1642</v>
      </c>
      <c r="B1648" s="3" t="s">
        <v>6413</v>
      </c>
      <c r="C1648" s="3">
        <v>1.25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42.160000000000004</v>
      </c>
      <c r="H1648" s="1">
        <f>MATCH(持股比率!A1648,董監!A:A,0)</f>
        <v>1648</v>
      </c>
      <c r="I1648" s="3">
        <v>383981.4</v>
      </c>
      <c r="J1648" s="3">
        <v>300</v>
      </c>
      <c r="K1648" s="28">
        <f t="shared" si="101"/>
        <v>16189</v>
      </c>
      <c r="L1648" s="27">
        <f t="shared" si="102"/>
        <v>1.9</v>
      </c>
      <c r="M1648" s="3">
        <v>42.55</v>
      </c>
      <c r="N1648" s="29">
        <f t="shared" si="103"/>
        <v>0.12765000000000001</v>
      </c>
      <c r="O1648" s="3">
        <v>2.61</v>
      </c>
      <c r="P1648" s="3" t="str">
        <f ca="1">IF(COUNTIF(股期對照!A:A,持股比率!B1648)=2,B1648&amp;"-m",IF(COUNTIF(股期對照!A:A,持股比率!B1648)=1,B1648&amp;"-F",B1648))</f>
        <v>東生華</v>
      </c>
      <c r="Q1648" s="3" t="s">
        <v>4577</v>
      </c>
      <c r="T1648" s="1" t="s">
        <v>1642</v>
      </c>
      <c r="U1648" s="1" t="s">
        <v>3404</v>
      </c>
      <c r="V1648" s="1">
        <v>1.25</v>
      </c>
      <c r="W1648" s="1">
        <v>0.02</v>
      </c>
      <c r="X1648" s="1">
        <v>0.09</v>
      </c>
      <c r="Y1648" s="1">
        <v>56.48</v>
      </c>
      <c r="Z1648" s="1">
        <v>42.160000000000004</v>
      </c>
      <c r="AA1648" s="1">
        <v>1648</v>
      </c>
      <c r="AB1648" s="1">
        <v>383981.4</v>
      </c>
      <c r="AC1648" s="1">
        <v>300</v>
      </c>
      <c r="AD1648" s="1">
        <v>16189</v>
      </c>
      <c r="AE1648" s="1">
        <v>1.9</v>
      </c>
      <c r="AF1648" s="1">
        <v>42.55</v>
      </c>
      <c r="AG1648" s="1">
        <v>0.12765000000000001</v>
      </c>
      <c r="AH1648" s="1">
        <v>2.61</v>
      </c>
      <c r="AI1648" s="1" t="s">
        <v>3404</v>
      </c>
      <c r="AJ1648" s="1" t="s">
        <v>3527</v>
      </c>
    </row>
    <row r="1649" spans="1:36" x14ac:dyDescent="0.25">
      <c r="A1649" s="2" t="s">
        <v>1643</v>
      </c>
      <c r="B1649" s="3" t="s">
        <v>6414</v>
      </c>
      <c r="C1649" s="3">
        <v>0.55000000000000004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100"/>
        <v>66.61</v>
      </c>
      <c r="H1649" s="1">
        <f>MATCH(持股比率!A1649,董監!A:A,0)</f>
        <v>1649</v>
      </c>
      <c r="I1649" s="3">
        <v>520816</v>
      </c>
      <c r="J1649" s="3">
        <v>6</v>
      </c>
      <c r="K1649" s="28">
        <f t="shared" si="101"/>
        <v>34692</v>
      </c>
      <c r="L1649" s="27">
        <f t="shared" si="102"/>
        <v>0</v>
      </c>
      <c r="M1649" s="3">
        <v>39.409999999999997</v>
      </c>
      <c r="N1649" s="29">
        <f t="shared" si="103"/>
        <v>2.3645999999999997E-3</v>
      </c>
      <c r="O1649" s="3">
        <v>0.48</v>
      </c>
      <c r="P1649" s="3" t="str">
        <f ca="1">IF(COUNTIF(股期對照!A:A,持股比率!B1649)=2,B1649&amp;"-m",IF(COUNTIF(股期對照!A:A,持股比率!B1649)=1,B1649&amp;"-F",B1649))</f>
        <v>弘帆</v>
      </c>
      <c r="Q1649" s="3" t="s">
        <v>6641</v>
      </c>
      <c r="T1649" s="1" t="s">
        <v>1643</v>
      </c>
      <c r="U1649" s="1" t="s">
        <v>3405</v>
      </c>
      <c r="V1649" s="1">
        <v>0.55000000000000004</v>
      </c>
      <c r="W1649" s="1">
        <v>0.26</v>
      </c>
      <c r="X1649" s="1">
        <v>0.03</v>
      </c>
      <c r="Y1649" s="1">
        <v>32.549999999999997</v>
      </c>
      <c r="Z1649" s="1">
        <v>66.61</v>
      </c>
      <c r="AA1649" s="1">
        <v>1649</v>
      </c>
      <c r="AB1649" s="1">
        <v>520816</v>
      </c>
      <c r="AC1649" s="1">
        <v>6</v>
      </c>
      <c r="AD1649" s="1">
        <v>34692</v>
      </c>
      <c r="AE1649" s="1">
        <v>0</v>
      </c>
      <c r="AF1649" s="1">
        <v>39.409999999999997</v>
      </c>
      <c r="AG1649" s="1">
        <v>2.3645999999999997E-3</v>
      </c>
      <c r="AH1649" s="1">
        <v>0.48</v>
      </c>
      <c r="AI1649" s="1" t="s">
        <v>3405</v>
      </c>
      <c r="AJ1649" s="1" t="s">
        <v>3523</v>
      </c>
    </row>
    <row r="1650" spans="1:36" x14ac:dyDescent="0.25">
      <c r="A1650" s="2" t="s">
        <v>1644</v>
      </c>
      <c r="B1650" s="3" t="s">
        <v>6415</v>
      </c>
      <c r="C1650" s="3">
        <v>0.61</v>
      </c>
      <c r="D1650" s="3">
        <v>0</v>
      </c>
      <c r="E1650" s="3">
        <v>0</v>
      </c>
      <c r="F1650" s="1">
        <f>IF(INDEX(董監!D:D,H1650)=0,INDEX(董監!C:C,H1650),INDEX(董監!D:D,H1650))</f>
        <v>11.55</v>
      </c>
      <c r="G1650" s="1">
        <f t="shared" si="100"/>
        <v>87.84</v>
      </c>
      <c r="H1650" s="1">
        <f>MATCH(持股比率!A1650,董監!A:A,0)</f>
        <v>1650</v>
      </c>
      <c r="I1650" s="3">
        <v>317004.5</v>
      </c>
      <c r="J1650" s="3">
        <v>38</v>
      </c>
      <c r="K1650" s="28">
        <f t="shared" si="101"/>
        <v>27846</v>
      </c>
      <c r="L1650" s="27">
        <f t="shared" si="102"/>
        <v>0.1</v>
      </c>
      <c r="M1650" s="3">
        <v>56.1</v>
      </c>
      <c r="N1650" s="29">
        <f t="shared" si="103"/>
        <v>2.1318E-2</v>
      </c>
      <c r="O1650" s="3">
        <v>-0.7</v>
      </c>
      <c r="P1650" s="3" t="str">
        <f ca="1">IF(COUNTIF(股期對照!A:A,持股比率!B1650)=2,B1650&amp;"-m",IF(COUNTIF(股期對照!A:A,持股比率!B1650)=1,B1650&amp;"-F",B1650))</f>
        <v>鉅邁</v>
      </c>
      <c r="Q1650" s="3" t="s">
        <v>4759</v>
      </c>
      <c r="T1650" s="1" t="s">
        <v>1644</v>
      </c>
      <c r="U1650" s="1" t="s">
        <v>3406</v>
      </c>
      <c r="V1650" s="1">
        <v>0.61</v>
      </c>
      <c r="W1650" s="1">
        <v>0</v>
      </c>
      <c r="X1650" s="1">
        <v>0</v>
      </c>
      <c r="Y1650" s="1">
        <v>11.55</v>
      </c>
      <c r="Z1650" s="1">
        <v>87.84</v>
      </c>
      <c r="AA1650" s="1">
        <v>1650</v>
      </c>
      <c r="AB1650" s="1">
        <v>317004.5</v>
      </c>
      <c r="AC1650" s="1">
        <v>38</v>
      </c>
      <c r="AD1650" s="1">
        <v>27846</v>
      </c>
      <c r="AE1650" s="1">
        <v>0.1</v>
      </c>
      <c r="AF1650" s="1">
        <v>56.1</v>
      </c>
      <c r="AG1650" s="1">
        <v>2.1318E-2</v>
      </c>
      <c r="AH1650" s="1">
        <v>-0.7</v>
      </c>
      <c r="AI1650" s="1" t="s">
        <v>3406</v>
      </c>
      <c r="AJ1650" s="1" t="s">
        <v>3516</v>
      </c>
    </row>
    <row r="1651" spans="1:36" x14ac:dyDescent="0.25">
      <c r="A1651" s="2" t="s">
        <v>1645</v>
      </c>
      <c r="B1651" s="3" t="s">
        <v>6416</v>
      </c>
      <c r="C1651" s="3">
        <v>38.590000000000003</v>
      </c>
      <c r="D1651" s="3">
        <v>3.43</v>
      </c>
      <c r="E1651" s="3">
        <v>1.74</v>
      </c>
      <c r="F1651" s="1">
        <f>IF(INDEX(董監!D:D,H1651)=0,INDEX(董監!C:C,H1651),INDEX(董監!D:D,H1651))</f>
        <v>13.88</v>
      </c>
      <c r="G1651" s="1">
        <f t="shared" si="100"/>
        <v>42.359999999999992</v>
      </c>
      <c r="H1651" s="1">
        <f>MATCH(持股比率!A1651,董監!A:A,0)</f>
        <v>1651</v>
      </c>
      <c r="I1651" s="3">
        <v>1182201.69</v>
      </c>
      <c r="J1651" s="3">
        <v>1503</v>
      </c>
      <c r="K1651" s="28">
        <f t="shared" si="101"/>
        <v>50078</v>
      </c>
      <c r="L1651" s="27">
        <f t="shared" si="102"/>
        <v>3</v>
      </c>
      <c r="M1651" s="3">
        <v>238.69</v>
      </c>
      <c r="N1651" s="29">
        <f t="shared" si="103"/>
        <v>3.5875107000000002</v>
      </c>
      <c r="O1651" s="3">
        <v>4.05</v>
      </c>
      <c r="P1651" s="3" t="str">
        <f ca="1">IF(COUNTIF(股期對照!A:A,持股比率!B1651)=2,B1651&amp;"-m",IF(COUNTIF(股期對照!A:A,持股比率!B1651)=1,B1651&amp;"-F",B1651))</f>
        <v>大江-F</v>
      </c>
      <c r="Q1651" s="3" t="s">
        <v>6812</v>
      </c>
      <c r="T1651" s="1" t="s">
        <v>1645</v>
      </c>
      <c r="U1651" s="1" t="s">
        <v>3407</v>
      </c>
      <c r="V1651" s="1">
        <v>38.590000000000003</v>
      </c>
      <c r="W1651" s="1">
        <v>3.43</v>
      </c>
      <c r="X1651" s="1">
        <v>1.74</v>
      </c>
      <c r="Y1651" s="1">
        <v>13.88</v>
      </c>
      <c r="Z1651" s="1">
        <v>42.359999999999992</v>
      </c>
      <c r="AA1651" s="1">
        <v>1651</v>
      </c>
      <c r="AB1651" s="1">
        <v>1182201.69</v>
      </c>
      <c r="AC1651" s="1">
        <v>1503</v>
      </c>
      <c r="AD1651" s="1">
        <v>50078</v>
      </c>
      <c r="AE1651" s="1">
        <v>3</v>
      </c>
      <c r="AF1651" s="1">
        <v>238.69</v>
      </c>
      <c r="AG1651" s="1">
        <v>3.5875107000000002</v>
      </c>
      <c r="AH1651" s="1">
        <v>4.05</v>
      </c>
      <c r="AI1651" s="1" t="s">
        <v>4492</v>
      </c>
      <c r="AJ1651" s="1" t="s">
        <v>3527</v>
      </c>
    </row>
    <row r="1652" spans="1:36" x14ac:dyDescent="0.25">
      <c r="A1652" s="2" t="s">
        <v>1646</v>
      </c>
      <c r="B1652" s="3" t="s">
        <v>4847</v>
      </c>
      <c r="C1652" s="3">
        <v>42.23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34.52000000000001</v>
      </c>
      <c r="H1652" s="1">
        <f>MATCH(持股比率!A1652,董監!A:A,0)</f>
        <v>1652</v>
      </c>
      <c r="I1652" s="3">
        <v>478510.7</v>
      </c>
      <c r="J1652" s="3">
        <v>-9</v>
      </c>
      <c r="K1652" s="28">
        <f t="shared" si="101"/>
        <v>16518</v>
      </c>
      <c r="L1652" s="27">
        <f t="shared" si="102"/>
        <v>-0.1</v>
      </c>
      <c r="M1652" s="3">
        <v>168.23</v>
      </c>
      <c r="N1652" s="29">
        <f t="shared" si="103"/>
        <v>-1.51407E-2</v>
      </c>
      <c r="O1652" s="3">
        <v>1.73</v>
      </c>
      <c r="P1652" s="3" t="str">
        <f ca="1">IF(COUNTIF(股期對照!A:A,持股比率!B1652)=2,B1652&amp;"-m",IF(COUNTIF(股期對照!A:A,持股比率!B1652)=1,B1652&amp;"-F",B1652))</f>
        <v>大地-KY</v>
      </c>
      <c r="Q1652" s="3" t="s">
        <v>6751</v>
      </c>
      <c r="T1652" s="1" t="s">
        <v>1646</v>
      </c>
      <c r="U1652" s="1" t="s">
        <v>3408</v>
      </c>
      <c r="V1652" s="1">
        <v>42.23</v>
      </c>
      <c r="W1652" s="1">
        <v>0</v>
      </c>
      <c r="X1652" s="1">
        <v>0</v>
      </c>
      <c r="Y1652" s="1">
        <v>23.25</v>
      </c>
      <c r="Z1652" s="1">
        <v>34.52000000000001</v>
      </c>
      <c r="AA1652" s="1">
        <v>1652</v>
      </c>
      <c r="AB1652" s="1">
        <v>478510.7</v>
      </c>
      <c r="AC1652" s="1">
        <v>-9</v>
      </c>
      <c r="AD1652" s="1">
        <v>16518</v>
      </c>
      <c r="AE1652" s="1">
        <v>-0.1</v>
      </c>
      <c r="AF1652" s="1">
        <v>168.23</v>
      </c>
      <c r="AG1652" s="1">
        <v>-1.51407E-2</v>
      </c>
      <c r="AH1652" s="1">
        <v>1.73</v>
      </c>
      <c r="AI1652" s="1" t="s">
        <v>3408</v>
      </c>
      <c r="AJ1652" s="1" t="s">
        <v>3516</v>
      </c>
    </row>
    <row r="1653" spans="1:36" x14ac:dyDescent="0.25">
      <c r="A1653" s="2" t="s">
        <v>1647</v>
      </c>
      <c r="B1653" s="3" t="s">
        <v>6417</v>
      </c>
      <c r="C1653" s="3">
        <v>1.78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55.46</v>
      </c>
      <c r="H1653" s="1">
        <f>MATCH(持股比率!A1653,董監!A:A,0)</f>
        <v>1653</v>
      </c>
      <c r="I1653" s="3">
        <v>380002.25</v>
      </c>
      <c r="J1653" s="3">
        <v>282</v>
      </c>
      <c r="K1653" s="28">
        <f t="shared" si="101"/>
        <v>21075</v>
      </c>
      <c r="L1653" s="27">
        <f t="shared" si="102"/>
        <v>1.3</v>
      </c>
      <c r="M1653" s="3">
        <v>17.66</v>
      </c>
      <c r="N1653" s="29">
        <f t="shared" si="103"/>
        <v>4.9801199999999997E-2</v>
      </c>
      <c r="O1653" s="3">
        <v>-4.62</v>
      </c>
      <c r="P1653" s="3" t="str">
        <f ca="1">IF(COUNTIF(股期對照!A:A,持股比率!B1653)=2,B1653&amp;"-m",IF(COUNTIF(股期對照!A:A,持股比率!B1653)=1,B1653&amp;"-F",B1653))</f>
        <v>綠電</v>
      </c>
      <c r="Q1653" s="3" t="s">
        <v>4759</v>
      </c>
      <c r="T1653" s="1" t="s">
        <v>1647</v>
      </c>
      <c r="U1653" s="1" t="s">
        <v>3409</v>
      </c>
      <c r="V1653" s="1">
        <v>1.78</v>
      </c>
      <c r="W1653" s="1">
        <v>0</v>
      </c>
      <c r="X1653" s="1">
        <v>0</v>
      </c>
      <c r="Y1653" s="1">
        <v>42.76</v>
      </c>
      <c r="Z1653" s="1">
        <v>55.46</v>
      </c>
      <c r="AA1653" s="1">
        <v>1653</v>
      </c>
      <c r="AB1653" s="1">
        <v>380002.25</v>
      </c>
      <c r="AC1653" s="1">
        <v>282</v>
      </c>
      <c r="AD1653" s="1">
        <v>21075</v>
      </c>
      <c r="AE1653" s="1">
        <v>1.3</v>
      </c>
      <c r="AF1653" s="1">
        <v>17.66</v>
      </c>
      <c r="AG1653" s="1">
        <v>4.9801199999999997E-2</v>
      </c>
      <c r="AH1653" s="1">
        <v>-4.62</v>
      </c>
      <c r="AI1653" s="1" t="s">
        <v>3409</v>
      </c>
      <c r="AJ1653" s="1" t="s">
        <v>3516</v>
      </c>
    </row>
    <row r="1654" spans="1:36" x14ac:dyDescent="0.25">
      <c r="A1654" s="2" t="s">
        <v>1648</v>
      </c>
      <c r="B1654" s="3" t="s">
        <v>6418</v>
      </c>
      <c r="C1654" s="3">
        <v>63.82</v>
      </c>
      <c r="D1654" s="3">
        <v>0</v>
      </c>
      <c r="E1654" s="3">
        <v>0.02</v>
      </c>
      <c r="F1654" s="1">
        <f>IF(INDEX(董監!D:D,H1654)=0,INDEX(董監!C:C,H1654),INDEX(董監!D:D,H1654))</f>
        <v>30.94</v>
      </c>
      <c r="G1654" s="1">
        <f t="shared" si="100"/>
        <v>5.2199999999999989</v>
      </c>
      <c r="H1654" s="1">
        <f>MATCH(持股比率!A1654,董監!A:A,0)</f>
        <v>1654</v>
      </c>
      <c r="I1654" s="3">
        <v>599996.81999999995</v>
      </c>
      <c r="J1654" s="3">
        <v>5</v>
      </c>
      <c r="K1654" s="28">
        <f t="shared" si="101"/>
        <v>3132</v>
      </c>
      <c r="L1654" s="27">
        <f t="shared" si="102"/>
        <v>0.2</v>
      </c>
      <c r="M1654" s="3">
        <v>38.86</v>
      </c>
      <c r="N1654" s="29">
        <f t="shared" si="103"/>
        <v>1.9430000000000001E-3</v>
      </c>
      <c r="O1654" s="3">
        <v>-0.25</v>
      </c>
      <c r="P1654" s="3" t="str">
        <f ca="1">IF(COUNTIF(股期對照!A:A,持股比率!B1654)=2,B1654&amp;"-m",IF(COUNTIF(股期對照!A:A,持股比率!B1654)=1,B1654&amp;"-F",B1654))</f>
        <v>威宏-KY</v>
      </c>
      <c r="Q1654" s="3" t="s">
        <v>6751</v>
      </c>
      <c r="T1654" s="1" t="s">
        <v>1648</v>
      </c>
      <c r="U1654" s="1" t="s">
        <v>3410</v>
      </c>
      <c r="V1654" s="1">
        <v>63.82</v>
      </c>
      <c r="W1654" s="1">
        <v>0</v>
      </c>
      <c r="X1654" s="1">
        <v>0.02</v>
      </c>
      <c r="Y1654" s="1">
        <v>30.94</v>
      </c>
      <c r="Z1654" s="1">
        <v>5.2199999999999989</v>
      </c>
      <c r="AA1654" s="1">
        <v>1654</v>
      </c>
      <c r="AB1654" s="1">
        <v>599996.81999999995</v>
      </c>
      <c r="AC1654" s="1">
        <v>5</v>
      </c>
      <c r="AD1654" s="1">
        <v>3132</v>
      </c>
      <c r="AE1654" s="1">
        <v>0.2</v>
      </c>
      <c r="AF1654" s="1">
        <v>38.86</v>
      </c>
      <c r="AG1654" s="1">
        <v>1.9430000000000001E-3</v>
      </c>
      <c r="AH1654" s="1">
        <v>-0.25</v>
      </c>
      <c r="AI1654" s="1" t="s">
        <v>3410</v>
      </c>
      <c r="AJ1654" s="1" t="s">
        <v>3516</v>
      </c>
    </row>
    <row r="1655" spans="1:36" x14ac:dyDescent="0.25">
      <c r="A1655" s="2" t="s">
        <v>1649</v>
      </c>
      <c r="B1655" s="3" t="s">
        <v>6419</v>
      </c>
      <c r="C1655" s="3">
        <v>6.78</v>
      </c>
      <c r="D1655" s="3">
        <v>0</v>
      </c>
      <c r="E1655" s="3">
        <v>0.02</v>
      </c>
      <c r="F1655" s="1">
        <f>IF(INDEX(董監!D:D,H1655)=0,INDEX(董監!C:C,H1655),INDEX(董監!D:D,H1655))</f>
        <v>12.94</v>
      </c>
      <c r="G1655" s="1">
        <f t="shared" si="100"/>
        <v>80.260000000000005</v>
      </c>
      <c r="H1655" s="1">
        <f>MATCH(持股比率!A1655,董監!A:A,0)</f>
        <v>1655</v>
      </c>
      <c r="I1655" s="3">
        <v>668000</v>
      </c>
      <c r="J1655" s="3">
        <v>121</v>
      </c>
      <c r="K1655" s="28">
        <f t="shared" si="101"/>
        <v>53614</v>
      </c>
      <c r="L1655" s="27">
        <f t="shared" si="102"/>
        <v>0.2</v>
      </c>
      <c r="M1655" s="3">
        <v>11.01</v>
      </c>
      <c r="N1655" s="29">
        <f t="shared" si="103"/>
        <v>1.33221E-2</v>
      </c>
      <c r="O1655" s="3">
        <v>-4.5599999999999996</v>
      </c>
      <c r="P1655" s="3" t="str">
        <f ca="1">IF(COUNTIF(股期對照!A:A,持股比率!B1655)=2,B1655&amp;"-m",IF(COUNTIF(股期對照!A:A,持股比率!B1655)=1,B1655&amp;"-F",B1655))</f>
        <v>阿瘦</v>
      </c>
      <c r="Q1655" s="3" t="s">
        <v>4743</v>
      </c>
      <c r="T1655" s="1" t="s">
        <v>1649</v>
      </c>
      <c r="U1655" s="1" t="s">
        <v>3411</v>
      </c>
      <c r="V1655" s="1">
        <v>6.78</v>
      </c>
      <c r="W1655" s="1">
        <v>0</v>
      </c>
      <c r="X1655" s="1">
        <v>0.02</v>
      </c>
      <c r="Y1655" s="1">
        <v>12.94</v>
      </c>
      <c r="Z1655" s="1">
        <v>80.260000000000005</v>
      </c>
      <c r="AA1655" s="1">
        <v>1655</v>
      </c>
      <c r="AB1655" s="1">
        <v>668000</v>
      </c>
      <c r="AC1655" s="1">
        <v>121</v>
      </c>
      <c r="AD1655" s="1">
        <v>53614</v>
      </c>
      <c r="AE1655" s="1">
        <v>0.2</v>
      </c>
      <c r="AF1655" s="1">
        <v>11.01</v>
      </c>
      <c r="AG1655" s="1">
        <v>1.33221E-2</v>
      </c>
      <c r="AH1655" s="1">
        <v>-4.5599999999999996</v>
      </c>
      <c r="AI1655" s="1" t="s">
        <v>3411</v>
      </c>
      <c r="AJ1655" s="1" t="s">
        <v>3523</v>
      </c>
    </row>
    <row r="1656" spans="1:36" x14ac:dyDescent="0.25">
      <c r="A1656" s="2" t="s">
        <v>1650</v>
      </c>
      <c r="B1656" s="3" t="s">
        <v>6420</v>
      </c>
      <c r="C1656" s="3">
        <v>71.56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-19.580000000000013</v>
      </c>
      <c r="H1656" s="1">
        <f>MATCH(持股比率!A1656,董監!A:A,0)</f>
        <v>1656</v>
      </c>
      <c r="I1656" s="3">
        <v>847668.45</v>
      </c>
      <c r="J1656" s="3">
        <v>6</v>
      </c>
      <c r="K1656" s="28">
        <f t="shared" si="101"/>
        <v>-16597</v>
      </c>
      <c r="L1656" s="27">
        <f t="shared" si="102"/>
        <v>0</v>
      </c>
      <c r="M1656" s="3">
        <v>80.38</v>
      </c>
      <c r="N1656" s="29">
        <f t="shared" si="103"/>
        <v>4.8227999999999995E-3</v>
      </c>
      <c r="O1656" s="3">
        <v>-1.22</v>
      </c>
      <c r="P1656" s="3" t="str">
        <f ca="1">IF(COUNTIF(股期對照!A:A,持股比率!B1656)=2,B1656&amp;"-m",IF(COUNTIF(股期對照!A:A,持股比率!B1656)=1,B1656&amp;"-F",B1656))</f>
        <v>綠河-KY</v>
      </c>
      <c r="Q1656" s="3" t="s">
        <v>6893</v>
      </c>
      <c r="T1656" s="1" t="s">
        <v>1650</v>
      </c>
      <c r="U1656" s="1" t="s">
        <v>3412</v>
      </c>
      <c r="V1656" s="1">
        <v>71.56</v>
      </c>
      <c r="W1656" s="1">
        <v>0</v>
      </c>
      <c r="X1656" s="1">
        <v>0</v>
      </c>
      <c r="Y1656" s="1">
        <v>48.02</v>
      </c>
      <c r="Z1656" s="1">
        <v>-19.580000000000013</v>
      </c>
      <c r="AA1656" s="1">
        <v>1656</v>
      </c>
      <c r="AB1656" s="1">
        <v>847668.45</v>
      </c>
      <c r="AC1656" s="1">
        <v>6</v>
      </c>
      <c r="AD1656" s="1">
        <v>-16597</v>
      </c>
      <c r="AE1656" s="1">
        <v>0</v>
      </c>
      <c r="AF1656" s="1">
        <v>80.38</v>
      </c>
      <c r="AG1656" s="1">
        <v>4.8227999999999995E-3</v>
      </c>
      <c r="AH1656" s="1">
        <v>-1.22</v>
      </c>
      <c r="AI1656" s="1" t="s">
        <v>3412</v>
      </c>
      <c r="AJ1656" s="1" t="s">
        <v>3516</v>
      </c>
    </row>
    <row r="1657" spans="1:36" x14ac:dyDescent="0.25">
      <c r="A1657" s="2" t="s">
        <v>1651</v>
      </c>
      <c r="B1657" s="3" t="s">
        <v>6421</v>
      </c>
      <c r="C1657" s="3">
        <v>3.92</v>
      </c>
      <c r="D1657" s="3">
        <v>1.17</v>
      </c>
      <c r="E1657" s="3">
        <v>0.13</v>
      </c>
      <c r="F1657" s="1">
        <f>IF(INDEX(董監!D:D,H1657)=0,INDEX(董監!C:C,H1657),INDEX(董監!D:D,H1657))</f>
        <v>39.04</v>
      </c>
      <c r="G1657" s="1">
        <f t="shared" si="100"/>
        <v>55.74</v>
      </c>
      <c r="H1657" s="1">
        <f>MATCH(持股比率!A1657,董監!A:A,0)</f>
        <v>1657</v>
      </c>
      <c r="I1657" s="3">
        <v>529144.05000000005</v>
      </c>
      <c r="J1657" s="3">
        <v>-581</v>
      </c>
      <c r="K1657" s="28">
        <f t="shared" si="101"/>
        <v>29494</v>
      </c>
      <c r="L1657" s="27">
        <f t="shared" si="102"/>
        <v>-2</v>
      </c>
      <c r="M1657" s="3">
        <v>92.72</v>
      </c>
      <c r="N1657" s="29">
        <f t="shared" si="103"/>
        <v>-0.53870320000000005</v>
      </c>
      <c r="O1657" s="3">
        <v>-3.47</v>
      </c>
      <c r="P1657" s="3" t="str">
        <f ca="1">IF(COUNTIF(股期對照!A:A,持股比率!B1657)=2,B1657&amp;"-m",IF(COUNTIF(股期對照!A:A,持股比率!B1657)=1,B1657&amp;"-F",B1657))</f>
        <v>華研</v>
      </c>
      <c r="Q1657" s="3" t="s">
        <v>4759</v>
      </c>
      <c r="T1657" s="1" t="s">
        <v>1651</v>
      </c>
      <c r="U1657" s="1" t="s">
        <v>3413</v>
      </c>
      <c r="V1657" s="1">
        <v>3.92</v>
      </c>
      <c r="W1657" s="1">
        <v>1.17</v>
      </c>
      <c r="X1657" s="1">
        <v>0.13</v>
      </c>
      <c r="Y1657" s="1">
        <v>39.04</v>
      </c>
      <c r="Z1657" s="1">
        <v>55.74</v>
      </c>
      <c r="AA1657" s="1">
        <v>1657</v>
      </c>
      <c r="AB1657" s="1">
        <v>529144.05000000005</v>
      </c>
      <c r="AC1657" s="1">
        <v>-581</v>
      </c>
      <c r="AD1657" s="1">
        <v>29494</v>
      </c>
      <c r="AE1657" s="1">
        <v>-2</v>
      </c>
      <c r="AF1657" s="1">
        <v>92.72</v>
      </c>
      <c r="AG1657" s="1">
        <v>-0.53870320000000005</v>
      </c>
      <c r="AH1657" s="1">
        <v>-3.47</v>
      </c>
      <c r="AI1657" s="1" t="s">
        <v>3413</v>
      </c>
      <c r="AJ1657" s="1" t="s">
        <v>3516</v>
      </c>
    </row>
    <row r="1658" spans="1:36" x14ac:dyDescent="0.25">
      <c r="A1658" s="2" t="s">
        <v>1652</v>
      </c>
      <c r="B1658" s="3" t="s">
        <v>6422</v>
      </c>
      <c r="C1658" s="3">
        <v>1.07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85.77</v>
      </c>
      <c r="H1658" s="1">
        <f>MATCH(持股比率!A1658,董監!A:A,0)</f>
        <v>1658</v>
      </c>
      <c r="I1658" s="3">
        <v>513099.47</v>
      </c>
      <c r="J1658" s="3">
        <v>-55</v>
      </c>
      <c r="K1658" s="28">
        <f t="shared" si="101"/>
        <v>44009</v>
      </c>
      <c r="L1658" s="27">
        <f t="shared" si="102"/>
        <v>-0.1</v>
      </c>
      <c r="M1658" s="3">
        <v>24.1</v>
      </c>
      <c r="N1658" s="29">
        <f t="shared" si="103"/>
        <v>-1.3254999999999999E-2</v>
      </c>
      <c r="O1658" s="3">
        <v>1.71</v>
      </c>
      <c r="P1658" s="3" t="str">
        <f ca="1">IF(COUNTIF(股期對照!A:A,持股比率!B1658)=2,B1658&amp;"-m",IF(COUNTIF(股期對照!A:A,持股比率!B1658)=1,B1658&amp;"-F",B1658))</f>
        <v>霹靂</v>
      </c>
      <c r="Q1658" s="3" t="s">
        <v>6734</v>
      </c>
      <c r="T1658" s="1" t="s">
        <v>1652</v>
      </c>
      <c r="U1658" s="1" t="s">
        <v>3414</v>
      </c>
      <c r="V1658" s="1">
        <v>1.07</v>
      </c>
      <c r="W1658" s="1">
        <v>0</v>
      </c>
      <c r="X1658" s="1">
        <v>0.09</v>
      </c>
      <c r="Y1658" s="1">
        <v>13.07</v>
      </c>
      <c r="Z1658" s="1">
        <v>85.77</v>
      </c>
      <c r="AA1658" s="1">
        <v>1658</v>
      </c>
      <c r="AB1658" s="1">
        <v>513099.47</v>
      </c>
      <c r="AC1658" s="1">
        <v>-55</v>
      </c>
      <c r="AD1658" s="1">
        <v>44009</v>
      </c>
      <c r="AE1658" s="1">
        <v>-0.1</v>
      </c>
      <c r="AF1658" s="1">
        <v>24.1</v>
      </c>
      <c r="AG1658" s="1">
        <v>-1.3254999999999999E-2</v>
      </c>
      <c r="AH1658" s="1">
        <v>1.71</v>
      </c>
      <c r="AI1658" s="1" t="s">
        <v>3414</v>
      </c>
      <c r="AJ1658" s="1" t="s">
        <v>3516</v>
      </c>
    </row>
    <row r="1659" spans="1:36" x14ac:dyDescent="0.25">
      <c r="A1659" s="2" t="s">
        <v>1653</v>
      </c>
      <c r="B1659" s="3" t="s">
        <v>6423</v>
      </c>
      <c r="C1659" s="3">
        <v>30.7</v>
      </c>
      <c r="D1659" s="3">
        <v>0.44</v>
      </c>
      <c r="E1659" s="3">
        <v>0.03</v>
      </c>
      <c r="F1659" s="1">
        <f>IF(INDEX(董監!D:D,H1659)=0,INDEX(董監!C:C,H1659),INDEX(董監!D:D,H1659))</f>
        <v>55.64</v>
      </c>
      <c r="G1659" s="1">
        <f t="shared" si="100"/>
        <v>13.189999999999998</v>
      </c>
      <c r="H1659" s="1">
        <f>MATCH(持股比率!A1659,董監!A:A,0)</f>
        <v>1659</v>
      </c>
      <c r="I1659" s="3">
        <v>1400585</v>
      </c>
      <c r="J1659" s="3">
        <v>12</v>
      </c>
      <c r="K1659" s="28">
        <f t="shared" si="101"/>
        <v>18474</v>
      </c>
      <c r="L1659" s="27">
        <f t="shared" si="102"/>
        <v>0.1</v>
      </c>
      <c r="M1659" s="3">
        <v>1176.23</v>
      </c>
      <c r="N1659" s="29">
        <f t="shared" si="103"/>
        <v>0.14114760000000001</v>
      </c>
      <c r="O1659" s="3">
        <v>26.77</v>
      </c>
      <c r="P1659" s="3" t="str">
        <f ca="1">IF(COUNTIF(股期對照!A:A,持股比率!B1659)=2,B1659&amp;"-m",IF(COUNTIF(股期對照!A:A,持股比率!B1659)=1,B1659&amp;"-F",B1659))</f>
        <v>富邦媒</v>
      </c>
      <c r="Q1659" s="3" t="s">
        <v>6894</v>
      </c>
      <c r="T1659" s="1" t="s">
        <v>1653</v>
      </c>
      <c r="U1659" s="1" t="s">
        <v>3415</v>
      </c>
      <c r="V1659" s="1">
        <v>30.7</v>
      </c>
      <c r="W1659" s="1">
        <v>0.44</v>
      </c>
      <c r="X1659" s="1">
        <v>0.03</v>
      </c>
      <c r="Y1659" s="1">
        <v>55.64</v>
      </c>
      <c r="Z1659" s="1">
        <v>13.189999999999998</v>
      </c>
      <c r="AA1659" s="1">
        <v>1659</v>
      </c>
      <c r="AB1659" s="1">
        <v>1400585</v>
      </c>
      <c r="AC1659" s="1">
        <v>12</v>
      </c>
      <c r="AD1659" s="1">
        <v>18474</v>
      </c>
      <c r="AE1659" s="1">
        <v>0.1</v>
      </c>
      <c r="AF1659" s="1">
        <v>1176.23</v>
      </c>
      <c r="AG1659" s="1">
        <v>0.14114760000000001</v>
      </c>
      <c r="AH1659" s="1">
        <v>26.77</v>
      </c>
      <c r="AI1659" s="1" t="s">
        <v>3415</v>
      </c>
      <c r="AJ1659" s="1" t="s">
        <v>3523</v>
      </c>
    </row>
    <row r="1660" spans="1:36" x14ac:dyDescent="0.25">
      <c r="A1660" s="2" t="s">
        <v>1654</v>
      </c>
      <c r="B1660" s="3" t="s">
        <v>6424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3">
        <v>-2</v>
      </c>
      <c r="K1660" s="28">
        <f t="shared" si="101"/>
        <v>-16859</v>
      </c>
      <c r="L1660" s="27">
        <f t="shared" si="102"/>
        <v>0</v>
      </c>
      <c r="M1660" s="3">
        <v>17.260000000000002</v>
      </c>
      <c r="N1660" s="29">
        <f t="shared" si="103"/>
        <v>-3.4520000000000004E-4</v>
      </c>
      <c r="O1660" s="3">
        <v>-1.1299999999999999</v>
      </c>
      <c r="P1660" s="3" t="str">
        <f ca="1">IF(COUNTIF(股期對照!A:A,持股比率!B1660)=2,B1660&amp;"-m",IF(COUNTIF(股期對照!A:A,持股比率!B1660)=1,B1660&amp;"-F",B1660))</f>
        <v>大拓-KY</v>
      </c>
      <c r="Q1660" s="3" t="s">
        <v>6822</v>
      </c>
      <c r="T1660" s="1" t="s">
        <v>1654</v>
      </c>
      <c r="U1660" s="1" t="s">
        <v>3416</v>
      </c>
      <c r="V1660" s="1">
        <v>87.78</v>
      </c>
      <c r="W1660" s="1">
        <v>0</v>
      </c>
      <c r="X1660" s="1">
        <v>0</v>
      </c>
      <c r="Y1660" s="1">
        <v>79.069999999999993</v>
      </c>
      <c r="Z1660" s="1">
        <v>-66.849999999999994</v>
      </c>
      <c r="AA1660" s="1">
        <v>1660</v>
      </c>
      <c r="AB1660" s="1">
        <v>252190.56</v>
      </c>
      <c r="AC1660" s="1">
        <v>-2</v>
      </c>
      <c r="AD1660" s="1">
        <v>-16859</v>
      </c>
      <c r="AE1660" s="1">
        <v>0</v>
      </c>
      <c r="AF1660" s="1">
        <v>17.260000000000002</v>
      </c>
      <c r="AG1660" s="1">
        <v>-3.4520000000000004E-4</v>
      </c>
      <c r="AH1660" s="1">
        <v>-1.1299999999999999</v>
      </c>
      <c r="AI1660" s="1" t="s">
        <v>3416</v>
      </c>
      <c r="AJ1660" s="1" t="s">
        <v>3558</v>
      </c>
    </row>
    <row r="1661" spans="1:36" x14ac:dyDescent="0.25">
      <c r="A1661" s="2" t="s">
        <v>1655</v>
      </c>
      <c r="B1661" s="3" t="s">
        <v>6425</v>
      </c>
      <c r="C1661" s="3">
        <v>2.89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60.56</v>
      </c>
      <c r="H1661" s="1">
        <f>MATCH(持股比率!A1661,董監!A:A,0)</f>
        <v>1661</v>
      </c>
      <c r="I1661" s="3">
        <v>737189.8</v>
      </c>
      <c r="J1661" s="3">
        <v>87</v>
      </c>
      <c r="K1661" s="28">
        <f t="shared" si="101"/>
        <v>44644</v>
      </c>
      <c r="L1661" s="27">
        <f t="shared" si="102"/>
        <v>0.2</v>
      </c>
      <c r="M1661" s="3">
        <v>137.88</v>
      </c>
      <c r="N1661" s="29">
        <f t="shared" si="103"/>
        <v>0.1199556</v>
      </c>
      <c r="O1661" s="3">
        <v>-3.41</v>
      </c>
      <c r="P1661" s="3" t="str">
        <f ca="1">IF(COUNTIF(股期對照!A:A,持股比率!B1661)=2,B1661&amp;"-m",IF(COUNTIF(股期對照!A:A,持股比率!B1661)=1,B1661&amp;"-F",B1661))</f>
        <v>柏文</v>
      </c>
      <c r="Q1661" s="3" t="s">
        <v>4574</v>
      </c>
      <c r="T1661" s="1" t="s">
        <v>1655</v>
      </c>
      <c r="U1661" s="1" t="s">
        <v>3417</v>
      </c>
      <c r="V1661" s="1">
        <v>2.89</v>
      </c>
      <c r="W1661" s="1">
        <v>0</v>
      </c>
      <c r="X1661" s="1">
        <v>0</v>
      </c>
      <c r="Y1661" s="1">
        <v>36.549999999999997</v>
      </c>
      <c r="Z1661" s="1">
        <v>60.56</v>
      </c>
      <c r="AA1661" s="1">
        <v>1661</v>
      </c>
      <c r="AB1661" s="1">
        <v>737189.8</v>
      </c>
      <c r="AC1661" s="1">
        <v>87</v>
      </c>
      <c r="AD1661" s="1">
        <v>44644</v>
      </c>
      <c r="AE1661" s="1">
        <v>0.2</v>
      </c>
      <c r="AF1661" s="1">
        <v>137.88</v>
      </c>
      <c r="AG1661" s="1">
        <v>0.1199556</v>
      </c>
      <c r="AH1661" s="1">
        <v>-3.41</v>
      </c>
      <c r="AI1661" s="1" t="s">
        <v>3417</v>
      </c>
      <c r="AJ1661" s="1" t="s">
        <v>3517</v>
      </c>
    </row>
    <row r="1662" spans="1:36" x14ac:dyDescent="0.25">
      <c r="A1662" s="2" t="s">
        <v>1656</v>
      </c>
      <c r="B1662" s="3" t="s">
        <v>6426</v>
      </c>
      <c r="C1662" s="3">
        <v>0.35</v>
      </c>
      <c r="D1662" s="3">
        <v>0</v>
      </c>
      <c r="E1662" s="3">
        <v>0.01</v>
      </c>
      <c r="F1662" s="1">
        <f>IF(INDEX(董監!D:D,H1662)=0,INDEX(董監!C:C,H1662),INDEX(董監!D:D,H1662))</f>
        <v>46.72</v>
      </c>
      <c r="G1662" s="1">
        <f t="shared" si="100"/>
        <v>52.92</v>
      </c>
      <c r="H1662" s="1">
        <f>MATCH(持股比率!A1662,董監!A:A,0)</f>
        <v>1662</v>
      </c>
      <c r="I1662" s="3">
        <v>1500000</v>
      </c>
      <c r="J1662" s="3">
        <v>-316</v>
      </c>
      <c r="K1662" s="28">
        <f t="shared" si="101"/>
        <v>79380</v>
      </c>
      <c r="L1662" s="27">
        <f t="shared" si="102"/>
        <v>-0.4</v>
      </c>
      <c r="M1662" s="3">
        <v>35.58</v>
      </c>
      <c r="N1662" s="29">
        <f t="shared" si="103"/>
        <v>-0.11243279999999999</v>
      </c>
      <c r="O1662" s="3">
        <v>-1.89</v>
      </c>
      <c r="P1662" s="3" t="str">
        <f ca="1">IF(COUNTIF(股期對照!A:A,持股比率!B1662)=2,B1662&amp;"-m",IF(COUNTIF(股期對照!A:A,持股比率!B1662)=1,B1662&amp;"-F",B1662))</f>
        <v>潤泰材</v>
      </c>
      <c r="Q1662" s="3" t="s">
        <v>6751</v>
      </c>
      <c r="T1662" s="1" t="s">
        <v>1656</v>
      </c>
      <c r="U1662" s="1" t="s">
        <v>3418</v>
      </c>
      <c r="V1662" s="1">
        <v>0.35</v>
      </c>
      <c r="W1662" s="1">
        <v>0</v>
      </c>
      <c r="X1662" s="1">
        <v>0.01</v>
      </c>
      <c r="Y1662" s="1">
        <v>46.72</v>
      </c>
      <c r="Z1662" s="1">
        <v>52.92</v>
      </c>
      <c r="AA1662" s="1">
        <v>1662</v>
      </c>
      <c r="AB1662" s="1">
        <v>1500000</v>
      </c>
      <c r="AC1662" s="1">
        <v>-316</v>
      </c>
      <c r="AD1662" s="1">
        <v>79380</v>
      </c>
      <c r="AE1662" s="1">
        <v>-0.4</v>
      </c>
      <c r="AF1662" s="1">
        <v>35.58</v>
      </c>
      <c r="AG1662" s="1">
        <v>-0.11243279999999999</v>
      </c>
      <c r="AH1662" s="1">
        <v>-1.89</v>
      </c>
      <c r="AI1662" s="1" t="s">
        <v>3418</v>
      </c>
      <c r="AJ1662" s="1" t="s">
        <v>3516</v>
      </c>
    </row>
    <row r="1663" spans="1:36" x14ac:dyDescent="0.25">
      <c r="A1663" s="2" t="s">
        <v>1657</v>
      </c>
      <c r="B1663" s="3" t="s">
        <v>6427</v>
      </c>
      <c r="C1663" s="3">
        <v>49.69</v>
      </c>
      <c r="D1663" s="3">
        <v>0.65</v>
      </c>
      <c r="E1663" s="3">
        <v>0</v>
      </c>
      <c r="F1663" s="1">
        <f>IF(INDEX(董監!D:D,H1663)=0,INDEX(董監!C:C,H1663),INDEX(董監!D:D,H1663))</f>
        <v>27.87</v>
      </c>
      <c r="G1663" s="1">
        <f t="shared" si="100"/>
        <v>21.790000000000006</v>
      </c>
      <c r="H1663" s="1">
        <f>MATCH(持股比率!A1663,董監!A:A,0)</f>
        <v>1663</v>
      </c>
      <c r="I1663" s="3">
        <v>2930202</v>
      </c>
      <c r="J1663" s="3">
        <v>664</v>
      </c>
      <c r="K1663" s="28">
        <f t="shared" si="101"/>
        <v>63849</v>
      </c>
      <c r="L1663" s="27">
        <f t="shared" si="102"/>
        <v>1</v>
      </c>
      <c r="M1663" s="3">
        <v>394.38</v>
      </c>
      <c r="N1663" s="29">
        <f t="shared" si="103"/>
        <v>2.6186832</v>
      </c>
      <c r="O1663" s="3">
        <v>13.33</v>
      </c>
      <c r="P1663" s="3" t="str">
        <f ca="1">IF(COUNTIF(股期對照!A:A,持股比率!B1663)=2,B1663&amp;"-m",IF(COUNTIF(股期對照!A:A,持股比率!B1663)=1,B1663&amp;"-F",B1663))</f>
        <v>億豐</v>
      </c>
      <c r="Q1663" s="3" t="s">
        <v>4759</v>
      </c>
      <c r="T1663" s="1" t="s">
        <v>1657</v>
      </c>
      <c r="U1663" s="1" t="s">
        <v>3419</v>
      </c>
      <c r="V1663" s="1">
        <v>49.69</v>
      </c>
      <c r="W1663" s="1">
        <v>0.65</v>
      </c>
      <c r="X1663" s="1">
        <v>0</v>
      </c>
      <c r="Y1663" s="1">
        <v>27.87</v>
      </c>
      <c r="Z1663" s="1">
        <v>21.790000000000006</v>
      </c>
      <c r="AA1663" s="1">
        <v>1663</v>
      </c>
      <c r="AB1663" s="1">
        <v>2930202</v>
      </c>
      <c r="AC1663" s="1">
        <v>664</v>
      </c>
      <c r="AD1663" s="1">
        <v>63849</v>
      </c>
      <c r="AE1663" s="1">
        <v>1</v>
      </c>
      <c r="AF1663" s="1">
        <v>394.38</v>
      </c>
      <c r="AG1663" s="1">
        <v>2.6186832</v>
      </c>
      <c r="AH1663" s="1">
        <v>13.33</v>
      </c>
      <c r="AI1663" s="1" t="s">
        <v>3419</v>
      </c>
      <c r="AJ1663" s="1" t="s">
        <v>3516</v>
      </c>
    </row>
    <row r="1664" spans="1:36" x14ac:dyDescent="0.25">
      <c r="A1664" s="2" t="s">
        <v>1658</v>
      </c>
      <c r="B1664" s="3" t="s">
        <v>6428</v>
      </c>
      <c r="C1664" s="3">
        <v>61.32</v>
      </c>
      <c r="D1664" s="3">
        <v>0</v>
      </c>
      <c r="E1664" s="3">
        <v>0</v>
      </c>
      <c r="F1664" s="1">
        <f>IF(INDEX(董監!D:D,H1664)=0,INDEX(董監!C:C,H1664),INDEX(董監!D:D,H1664))</f>
        <v>46.28</v>
      </c>
      <c r="G1664" s="1">
        <f t="shared" si="100"/>
        <v>-7.5999999999999943</v>
      </c>
      <c r="H1664" s="1">
        <f>MATCH(持股比率!A1664,董監!A:A,0)</f>
        <v>1664</v>
      </c>
      <c r="I1664" s="3">
        <v>660590</v>
      </c>
      <c r="J1664" s="3">
        <v>57</v>
      </c>
      <c r="K1664" s="28">
        <f t="shared" si="101"/>
        <v>-5020</v>
      </c>
      <c r="L1664" s="27">
        <f t="shared" si="102"/>
        <v>-1.1000000000000001</v>
      </c>
      <c r="M1664" s="3">
        <v>54.34</v>
      </c>
      <c r="N1664" s="29">
        <f t="shared" si="103"/>
        <v>3.0973800000000003E-2</v>
      </c>
      <c r="O1664" s="3">
        <v>-6.41</v>
      </c>
      <c r="P1664" s="3" t="str">
        <f ca="1">IF(COUNTIF(股期對照!A:A,持股比率!B1664)=2,B1664&amp;"-m",IF(COUNTIF(股期對照!A:A,持股比率!B1664)=1,B1664&amp;"-F",B1664))</f>
        <v>美吉吉-KY</v>
      </c>
      <c r="Q1664" s="3" t="s">
        <v>6741</v>
      </c>
      <c r="T1664" s="1" t="s">
        <v>1658</v>
      </c>
      <c r="U1664" s="1" t="s">
        <v>3420</v>
      </c>
      <c r="V1664" s="1">
        <v>61.32</v>
      </c>
      <c r="W1664" s="1">
        <v>0</v>
      </c>
      <c r="X1664" s="1">
        <v>0</v>
      </c>
      <c r="Y1664" s="1">
        <v>46.28</v>
      </c>
      <c r="Z1664" s="1">
        <v>-7.5999999999999943</v>
      </c>
      <c r="AA1664" s="1">
        <v>1664</v>
      </c>
      <c r="AB1664" s="1">
        <v>660590</v>
      </c>
      <c r="AC1664" s="1">
        <v>57</v>
      </c>
      <c r="AD1664" s="1">
        <v>-5020</v>
      </c>
      <c r="AE1664" s="1">
        <v>-1.1000000000000001</v>
      </c>
      <c r="AF1664" s="1">
        <v>54.34</v>
      </c>
      <c r="AG1664" s="1">
        <v>3.0973800000000003E-2</v>
      </c>
      <c r="AH1664" s="1">
        <v>-6.41</v>
      </c>
      <c r="AI1664" s="1" t="s">
        <v>3420</v>
      </c>
      <c r="AJ1664" s="1" t="s">
        <v>3516</v>
      </c>
    </row>
    <row r="1665" spans="1:36" x14ac:dyDescent="0.25">
      <c r="A1665" s="2" t="s">
        <v>1659</v>
      </c>
      <c r="B1665" s="3" t="s">
        <v>6429</v>
      </c>
      <c r="C1665" s="3">
        <v>44.45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45.56</v>
      </c>
      <c r="H1665" s="1">
        <f>MATCH(持股比率!A1665,董監!A:A,0)</f>
        <v>1665</v>
      </c>
      <c r="I1665" s="3">
        <v>495340</v>
      </c>
      <c r="J1665" s="3">
        <v>-18</v>
      </c>
      <c r="K1665" s="28">
        <f t="shared" si="101"/>
        <v>22568</v>
      </c>
      <c r="L1665" s="27">
        <f t="shared" si="102"/>
        <v>-0.1</v>
      </c>
      <c r="M1665" s="3">
        <v>40.049999999999997</v>
      </c>
      <c r="N1665" s="29">
        <f t="shared" si="103"/>
        <v>-7.2090000000000001E-3</v>
      </c>
      <c r="O1665" s="3">
        <v>-9.34</v>
      </c>
      <c r="P1665" s="3" t="str">
        <f ca="1">IF(COUNTIF(股期對照!A:A,持股比率!B1665)=2,B1665&amp;"-m",IF(COUNTIF(股期對照!A:A,持股比率!B1665)=1,B1665&amp;"-F",B1665))</f>
        <v>波力-KY</v>
      </c>
      <c r="Q1665" s="3" t="s">
        <v>4759</v>
      </c>
      <c r="T1665" s="1" t="s">
        <v>1659</v>
      </c>
      <c r="U1665" s="1" t="s">
        <v>3421</v>
      </c>
      <c r="V1665" s="1">
        <v>44.45</v>
      </c>
      <c r="W1665" s="1">
        <v>0.01</v>
      </c>
      <c r="X1665" s="1">
        <v>0</v>
      </c>
      <c r="Y1665" s="1">
        <v>9.98</v>
      </c>
      <c r="Z1665" s="1">
        <v>45.56</v>
      </c>
      <c r="AA1665" s="1">
        <v>1665</v>
      </c>
      <c r="AB1665" s="1">
        <v>495340</v>
      </c>
      <c r="AC1665" s="1">
        <v>-18</v>
      </c>
      <c r="AD1665" s="1">
        <v>22568</v>
      </c>
      <c r="AE1665" s="1">
        <v>-0.1</v>
      </c>
      <c r="AF1665" s="1">
        <v>40.049999999999997</v>
      </c>
      <c r="AG1665" s="1">
        <v>-7.2090000000000001E-3</v>
      </c>
      <c r="AH1665" s="1">
        <v>-9.34</v>
      </c>
      <c r="AI1665" s="1" t="s">
        <v>3421</v>
      </c>
      <c r="AJ1665" s="1" t="s">
        <v>3516</v>
      </c>
    </row>
    <row r="1666" spans="1:36" x14ac:dyDescent="0.25">
      <c r="A1666" s="2" t="s">
        <v>1660</v>
      </c>
      <c r="B1666" s="3" t="s">
        <v>6430</v>
      </c>
      <c r="C1666" s="3">
        <v>7.13</v>
      </c>
      <c r="D1666" s="3">
        <v>0</v>
      </c>
      <c r="E1666" s="3">
        <v>0.01</v>
      </c>
      <c r="F1666" s="1">
        <f>IF(INDEX(董監!D:D,H1666)=0,INDEX(董監!C:C,H1666),INDEX(董監!D:D,H1666))</f>
        <v>60.11</v>
      </c>
      <c r="G1666" s="1">
        <f t="shared" si="100"/>
        <v>32.75</v>
      </c>
      <c r="H1666" s="1">
        <f>MATCH(持股比率!A1666,董監!A:A,0)</f>
        <v>1666</v>
      </c>
      <c r="I1666" s="3">
        <v>177358</v>
      </c>
      <c r="J1666" s="3">
        <v>-2</v>
      </c>
      <c r="K1666" s="28">
        <f t="shared" si="101"/>
        <v>5808</v>
      </c>
      <c r="L1666" s="27">
        <f t="shared" si="102"/>
        <v>0</v>
      </c>
      <c r="M1666" s="3">
        <v>64.709999999999994</v>
      </c>
      <c r="N1666" s="29">
        <f t="shared" si="103"/>
        <v>-1.2941999999999999E-3</v>
      </c>
      <c r="O1666" s="3">
        <v>-4.05</v>
      </c>
      <c r="P1666" s="3" t="str">
        <f ca="1">IF(COUNTIF(股期對照!A:A,持股比率!B1666)=2,B1666&amp;"-m",IF(COUNTIF(股期對照!A:A,持股比率!B1666)=1,B1666&amp;"-F",B1666))</f>
        <v>夠麻吉</v>
      </c>
      <c r="Q1666" s="3" t="s">
        <v>4787</v>
      </c>
      <c r="T1666" s="1" t="s">
        <v>1660</v>
      </c>
      <c r="U1666" s="1" t="s">
        <v>3422</v>
      </c>
      <c r="V1666" s="1">
        <v>7.13</v>
      </c>
      <c r="W1666" s="1">
        <v>0</v>
      </c>
      <c r="X1666" s="1">
        <v>0.01</v>
      </c>
      <c r="Y1666" s="1">
        <v>60.11</v>
      </c>
      <c r="Z1666" s="1">
        <v>32.75</v>
      </c>
      <c r="AA1666" s="1">
        <v>1666</v>
      </c>
      <c r="AB1666" s="1">
        <v>177358</v>
      </c>
      <c r="AC1666" s="1">
        <v>-2</v>
      </c>
      <c r="AD1666" s="1">
        <v>5808</v>
      </c>
      <c r="AE1666" s="1">
        <v>0</v>
      </c>
      <c r="AF1666" s="1">
        <v>64.709999999999994</v>
      </c>
      <c r="AG1666" s="1">
        <v>-1.2941999999999999E-3</v>
      </c>
      <c r="AH1666" s="1">
        <v>-4.05</v>
      </c>
      <c r="AI1666" s="1" t="s">
        <v>3422</v>
      </c>
      <c r="AJ1666" s="1" t="s">
        <v>3581</v>
      </c>
    </row>
    <row r="1667" spans="1:36" x14ac:dyDescent="0.25">
      <c r="A1667" s="2" t="s">
        <v>1661</v>
      </c>
      <c r="B1667" s="3" t="s">
        <v>6431</v>
      </c>
      <c r="C1667" s="3">
        <v>0.88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32.300000000000011</v>
      </c>
      <c r="H1667" s="1">
        <f>MATCH(持股比率!A1667,董監!A:A,0)</f>
        <v>1667</v>
      </c>
      <c r="I1667" s="3">
        <v>1348122.97</v>
      </c>
      <c r="J1667" s="3">
        <v>-53</v>
      </c>
      <c r="K1667" s="28">
        <f t="shared" si="101"/>
        <v>43544</v>
      </c>
      <c r="L1667" s="27">
        <f t="shared" si="102"/>
        <v>-0.1</v>
      </c>
      <c r="M1667" s="3">
        <v>41.73</v>
      </c>
      <c r="N1667" s="29">
        <f t="shared" si="103"/>
        <v>-2.2116900000000002E-2</v>
      </c>
      <c r="O1667" s="3">
        <v>8.25</v>
      </c>
      <c r="P1667" s="3" t="str">
        <f ca="1">IF(COUNTIF(股期對照!A:A,持股比率!B1667)=2,B1667&amp;"-m",IF(COUNTIF(股期對照!A:A,持股比率!B1667)=1,B1667&amp;"-F",B1667))</f>
        <v>山林水</v>
      </c>
      <c r="Q1667" s="3" t="s">
        <v>6751</v>
      </c>
      <c r="T1667" s="1" t="s">
        <v>1661</v>
      </c>
      <c r="U1667" s="1" t="s">
        <v>3423</v>
      </c>
      <c r="V1667" s="1">
        <v>0.88</v>
      </c>
      <c r="W1667" s="1">
        <v>0</v>
      </c>
      <c r="X1667" s="1">
        <v>0</v>
      </c>
      <c r="Y1667" s="1">
        <v>66.819999999999993</v>
      </c>
      <c r="Z1667" s="1">
        <v>32.300000000000011</v>
      </c>
      <c r="AA1667" s="1">
        <v>1667</v>
      </c>
      <c r="AB1667" s="1">
        <v>1348122.97</v>
      </c>
      <c r="AC1667" s="1">
        <v>-53</v>
      </c>
      <c r="AD1667" s="1">
        <v>43544</v>
      </c>
      <c r="AE1667" s="1">
        <v>-0.1</v>
      </c>
      <c r="AF1667" s="1">
        <v>41.73</v>
      </c>
      <c r="AG1667" s="1">
        <v>-2.2116900000000002E-2</v>
      </c>
      <c r="AH1667" s="1">
        <v>8.25</v>
      </c>
      <c r="AI1667" s="1" t="s">
        <v>3423</v>
      </c>
      <c r="AJ1667" s="1" t="s">
        <v>3516</v>
      </c>
    </row>
    <row r="1668" spans="1:36" x14ac:dyDescent="0.25">
      <c r="A1668" s="2" t="s">
        <v>1662</v>
      </c>
      <c r="B1668" s="3" t="s">
        <v>6432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69.97</v>
      </c>
      <c r="H1668" s="1">
        <f>MATCH(持股比率!A1668,董監!A:A,0)</f>
        <v>1668</v>
      </c>
      <c r="I1668" s="3">
        <v>605103.37</v>
      </c>
      <c r="J1668" s="3">
        <v>2</v>
      </c>
      <c r="K1668" s="28">
        <f t="shared" si="101"/>
        <v>42339</v>
      </c>
      <c r="L1668" s="27">
        <f t="shared" si="102"/>
        <v>0</v>
      </c>
      <c r="M1668" s="3">
        <v>20.72</v>
      </c>
      <c r="N1668" s="29">
        <f t="shared" si="103"/>
        <v>4.1439999999999999E-4</v>
      </c>
      <c r="O1668" s="3">
        <v>6.83</v>
      </c>
      <c r="P1668" s="3" t="str">
        <f ca="1">IF(COUNTIF(股期對照!A:A,持股比率!B1668)=2,B1668&amp;"-m",IF(COUNTIF(股期對照!A:A,持股比率!B1668)=1,B1668&amp;"-F",B1668))</f>
        <v>台境</v>
      </c>
      <c r="Q1668" s="3" t="s">
        <v>6895</v>
      </c>
      <c r="T1668" s="1" t="s">
        <v>1662</v>
      </c>
      <c r="U1668" s="1" t="s">
        <v>3424</v>
      </c>
      <c r="V1668" s="1">
        <v>0</v>
      </c>
      <c r="W1668" s="1">
        <v>0</v>
      </c>
      <c r="X1668" s="1">
        <v>0</v>
      </c>
      <c r="Y1668" s="1">
        <v>30.03</v>
      </c>
      <c r="Z1668" s="1">
        <v>69.97</v>
      </c>
      <c r="AA1668" s="1">
        <v>1668</v>
      </c>
      <c r="AB1668" s="1">
        <v>605103.37</v>
      </c>
      <c r="AC1668" s="1">
        <v>2</v>
      </c>
      <c r="AD1668" s="1">
        <v>42339</v>
      </c>
      <c r="AE1668" s="1">
        <v>0</v>
      </c>
      <c r="AF1668" s="1">
        <v>20.72</v>
      </c>
      <c r="AG1668" s="1">
        <v>4.1439999999999999E-4</v>
      </c>
      <c r="AH1668" s="1">
        <v>6.83</v>
      </c>
      <c r="AI1668" s="1" t="s">
        <v>3424</v>
      </c>
      <c r="AJ1668" s="1" t="s">
        <v>3516</v>
      </c>
    </row>
    <row r="1669" spans="1:36" x14ac:dyDescent="0.25">
      <c r="A1669" s="2" t="s">
        <v>1663</v>
      </c>
      <c r="B1669" s="3" t="s">
        <v>6433</v>
      </c>
      <c r="C1669" s="3">
        <v>20.97</v>
      </c>
      <c r="D1669" s="3">
        <v>0</v>
      </c>
      <c r="E1669" s="3">
        <v>0</v>
      </c>
      <c r="F1669" s="1">
        <f>IF(INDEX(董監!D:D,H1669)=0,INDEX(董監!C:C,H1669),INDEX(董監!D:D,H1669))</f>
        <v>17.649999999999999</v>
      </c>
      <c r="G1669" s="1">
        <f t="shared" si="100"/>
        <v>61.38</v>
      </c>
      <c r="H1669" s="1">
        <f>MATCH(持股比率!A1669,董監!A:A,0)</f>
        <v>1669</v>
      </c>
      <c r="I1669" s="3">
        <v>249611.14</v>
      </c>
      <c r="J1669" s="3">
        <v>1</v>
      </c>
      <c r="K1669" s="28">
        <f t="shared" si="101"/>
        <v>15321</v>
      </c>
      <c r="L1669" s="27">
        <f t="shared" si="102"/>
        <v>0</v>
      </c>
      <c r="M1669" s="3">
        <v>34.71</v>
      </c>
      <c r="N1669" s="29">
        <f t="shared" si="103"/>
        <v>3.4710000000000003E-4</v>
      </c>
      <c r="O1669" s="3">
        <v>2.69</v>
      </c>
      <c r="P1669" s="3" t="str">
        <f ca="1">IF(COUNTIF(股期對照!A:A,持股比率!B1669)=2,B1669&amp;"-m",IF(COUNTIF(股期對照!A:A,持股比率!B1669)=1,B1669&amp;"-F",B1669))</f>
        <v>創業家</v>
      </c>
      <c r="Q1669" s="3" t="s">
        <v>6896</v>
      </c>
      <c r="T1669" s="1" t="s">
        <v>1663</v>
      </c>
      <c r="U1669" s="1" t="s">
        <v>3425</v>
      </c>
      <c r="V1669" s="1">
        <v>20.97</v>
      </c>
      <c r="W1669" s="1">
        <v>0</v>
      </c>
      <c r="X1669" s="1">
        <v>0</v>
      </c>
      <c r="Y1669" s="1">
        <v>17.649999999999999</v>
      </c>
      <c r="Z1669" s="1">
        <v>61.38</v>
      </c>
      <c r="AA1669" s="1">
        <v>1669</v>
      </c>
      <c r="AB1669" s="1">
        <v>249611.14</v>
      </c>
      <c r="AC1669" s="1">
        <v>1</v>
      </c>
      <c r="AD1669" s="1">
        <v>15321</v>
      </c>
      <c r="AE1669" s="1">
        <v>0</v>
      </c>
      <c r="AF1669" s="1">
        <v>34.71</v>
      </c>
      <c r="AG1669" s="1">
        <v>3.4710000000000003E-4</v>
      </c>
      <c r="AH1669" s="1">
        <v>2.69</v>
      </c>
      <c r="AI1669" s="1" t="s">
        <v>3425</v>
      </c>
      <c r="AJ1669" s="1" t="s">
        <v>3581</v>
      </c>
    </row>
    <row r="1670" spans="1:36" x14ac:dyDescent="0.25">
      <c r="A1670" s="2" t="s">
        <v>1664</v>
      </c>
      <c r="B1670" s="3" t="s">
        <v>6434</v>
      </c>
      <c r="C1670" s="3">
        <v>40.28</v>
      </c>
      <c r="D1670" s="3">
        <v>0</v>
      </c>
      <c r="E1670" s="3">
        <v>0.02</v>
      </c>
      <c r="F1670" s="1">
        <f>IF(INDEX(董監!D:D,H1670)=0,INDEX(董監!C:C,H1670),INDEX(董監!D:D,H1670))</f>
        <v>19.690000000000001</v>
      </c>
      <c r="G1670" s="1">
        <f t="shared" si="100"/>
        <v>40.009999999999991</v>
      </c>
      <c r="H1670" s="1">
        <f>MATCH(持股比率!A1670,董監!A:A,0)</f>
        <v>1670</v>
      </c>
      <c r="I1670" s="3">
        <v>908862.76</v>
      </c>
      <c r="J1670" s="3">
        <v>34</v>
      </c>
      <c r="K1670" s="28">
        <f t="shared" si="101"/>
        <v>36364</v>
      </c>
      <c r="L1670" s="27">
        <f t="shared" si="102"/>
        <v>0.1</v>
      </c>
      <c r="M1670" s="3">
        <v>49.05</v>
      </c>
      <c r="N1670" s="29">
        <f t="shared" si="103"/>
        <v>1.6676999999999997E-2</v>
      </c>
      <c r="O1670" s="3">
        <v>-2.08</v>
      </c>
      <c r="P1670" s="3" t="str">
        <f ca="1">IF(COUNTIF(股期對照!A:A,持股比率!B1670)=2,B1670&amp;"-m",IF(COUNTIF(股期對照!A:A,持股比率!B1670)=1,B1670&amp;"-F",B1670))</f>
        <v>東哥遊艇</v>
      </c>
      <c r="Q1670" s="3" t="s">
        <v>6741</v>
      </c>
      <c r="T1670" s="1" t="s">
        <v>1664</v>
      </c>
      <c r="U1670" s="1" t="s">
        <v>3426</v>
      </c>
      <c r="V1670" s="1">
        <v>40.28</v>
      </c>
      <c r="W1670" s="1">
        <v>0</v>
      </c>
      <c r="X1670" s="1">
        <v>0.02</v>
      </c>
      <c r="Y1670" s="1">
        <v>19.690000000000001</v>
      </c>
      <c r="Z1670" s="1">
        <v>40.009999999999991</v>
      </c>
      <c r="AA1670" s="1">
        <v>1670</v>
      </c>
      <c r="AB1670" s="1">
        <v>908862.76</v>
      </c>
      <c r="AC1670" s="1">
        <v>34</v>
      </c>
      <c r="AD1670" s="1">
        <v>36364</v>
      </c>
      <c r="AE1670" s="1">
        <v>0.1</v>
      </c>
      <c r="AF1670" s="1">
        <v>49.05</v>
      </c>
      <c r="AG1670" s="1">
        <v>1.6676999999999997E-2</v>
      </c>
      <c r="AH1670" s="1">
        <v>-2.08</v>
      </c>
      <c r="AI1670" s="1" t="s">
        <v>3426</v>
      </c>
      <c r="AJ1670" s="1" t="s">
        <v>3516</v>
      </c>
    </row>
    <row r="1671" spans="1:36" x14ac:dyDescent="0.25">
      <c r="A1671" s="2" t="s">
        <v>1665</v>
      </c>
      <c r="B1671" s="3" t="s">
        <v>6435</v>
      </c>
      <c r="C1671" s="3">
        <v>85.8</v>
      </c>
      <c r="D1671" s="3">
        <v>0</v>
      </c>
      <c r="E1671" s="3">
        <v>0.01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-50.579999999999984</v>
      </c>
      <c r="H1671" s="1">
        <f>MATCH(持股比率!A1671,董監!A:A,0)</f>
        <v>1671</v>
      </c>
      <c r="I1671" s="3">
        <v>392700</v>
      </c>
      <c r="J1671" s="3">
        <v>-32</v>
      </c>
      <c r="K1671" s="28">
        <f t="shared" ref="K1671:K1734" si="105">ROUND((I1671/10)*(G1671/100),0)</f>
        <v>-19863</v>
      </c>
      <c r="L1671" s="27">
        <f t="shared" ref="L1671:L1734" si="106">ROUND(J1671/K1671*100,1)</f>
        <v>0.2</v>
      </c>
      <c r="M1671" s="3">
        <v>110.04</v>
      </c>
      <c r="N1671" s="29">
        <f t="shared" ref="N1671:N1734" si="107">M1671*J1671/100000</f>
        <v>-3.5212800000000002E-2</v>
      </c>
      <c r="O1671" s="3">
        <v>-0.88</v>
      </c>
      <c r="P1671" s="3" t="str">
        <f ca="1">IF(COUNTIF(股期對照!A:A,持股比率!B1671)=2,B1671&amp;"-m",IF(COUNTIF(股期對照!A:A,持股比率!B1671)=1,B1671&amp;"-F",B1671))</f>
        <v>泰昇-KY</v>
      </c>
      <c r="Q1671" s="3" t="s">
        <v>4759</v>
      </c>
      <c r="T1671" s="1" t="s">
        <v>1665</v>
      </c>
      <c r="U1671" s="1" t="s">
        <v>3427</v>
      </c>
      <c r="V1671" s="1">
        <v>85.8</v>
      </c>
      <c r="W1671" s="1">
        <v>0</v>
      </c>
      <c r="X1671" s="1">
        <v>0.01</v>
      </c>
      <c r="Y1671" s="1">
        <v>64.77</v>
      </c>
      <c r="Z1671" s="1">
        <v>-50.579999999999984</v>
      </c>
      <c r="AA1671" s="1">
        <v>1671</v>
      </c>
      <c r="AB1671" s="1">
        <v>392700</v>
      </c>
      <c r="AC1671" s="1">
        <v>-32</v>
      </c>
      <c r="AD1671" s="1">
        <v>-19863</v>
      </c>
      <c r="AE1671" s="1">
        <v>0.2</v>
      </c>
      <c r="AF1671" s="1">
        <v>110.04</v>
      </c>
      <c r="AG1671" s="1">
        <v>-3.5212800000000002E-2</v>
      </c>
      <c r="AH1671" s="1">
        <v>-0.88</v>
      </c>
      <c r="AI1671" s="1" t="s">
        <v>3427</v>
      </c>
      <c r="AJ1671" s="1" t="s">
        <v>3516</v>
      </c>
    </row>
    <row r="1672" spans="1:36" x14ac:dyDescent="0.25">
      <c r="A1672" s="2" t="s">
        <v>1666</v>
      </c>
      <c r="B1672" s="3" t="s">
        <v>6436</v>
      </c>
      <c r="C1672" s="3">
        <v>4.32</v>
      </c>
      <c r="D1672" s="3">
        <v>0</v>
      </c>
      <c r="E1672" s="3">
        <v>0.01</v>
      </c>
      <c r="F1672" s="1">
        <f>IF(INDEX(董監!D:D,H1672)=0,INDEX(董監!C:C,H1672),INDEX(董監!D:D,H1672))</f>
        <v>36.299999999999997</v>
      </c>
      <c r="G1672" s="1">
        <f t="shared" si="104"/>
        <v>59.370000000000005</v>
      </c>
      <c r="H1672" s="1">
        <f>MATCH(持股比率!A1672,董監!A:A,0)</f>
        <v>1672</v>
      </c>
      <c r="I1672" s="3">
        <v>666018.66</v>
      </c>
      <c r="J1672" s="3">
        <v>-35</v>
      </c>
      <c r="K1672" s="28">
        <f t="shared" si="105"/>
        <v>39542</v>
      </c>
      <c r="L1672" s="27">
        <f t="shared" si="106"/>
        <v>-0.1</v>
      </c>
      <c r="M1672" s="3">
        <v>79</v>
      </c>
      <c r="N1672" s="29">
        <f t="shared" si="107"/>
        <v>-2.7650000000000001E-2</v>
      </c>
      <c r="O1672" s="3">
        <v>-0.98</v>
      </c>
      <c r="P1672" s="3" t="str">
        <f ca="1">IF(COUNTIF(股期對照!A:A,持股比率!B1672)=2,B1672&amp;"-m",IF(COUNTIF(股期對照!A:A,持股比率!B1672)=1,B1672&amp;"-F",B1672))</f>
        <v>政伸</v>
      </c>
      <c r="Q1672" s="3" t="s">
        <v>6741</v>
      </c>
      <c r="T1672" s="1" t="s">
        <v>1666</v>
      </c>
      <c r="U1672" s="1" t="s">
        <v>3428</v>
      </c>
      <c r="V1672" s="1">
        <v>4.32</v>
      </c>
      <c r="W1672" s="1">
        <v>0</v>
      </c>
      <c r="X1672" s="1">
        <v>0.01</v>
      </c>
      <c r="Y1672" s="1">
        <v>36.299999999999997</v>
      </c>
      <c r="Z1672" s="1">
        <v>59.370000000000005</v>
      </c>
      <c r="AA1672" s="1">
        <v>1672</v>
      </c>
      <c r="AB1672" s="1">
        <v>666018.66</v>
      </c>
      <c r="AC1672" s="1">
        <v>-35</v>
      </c>
      <c r="AD1672" s="1">
        <v>39542</v>
      </c>
      <c r="AE1672" s="1">
        <v>-0.1</v>
      </c>
      <c r="AF1672" s="1">
        <v>79</v>
      </c>
      <c r="AG1672" s="1">
        <v>-2.7650000000000001E-2</v>
      </c>
      <c r="AH1672" s="1">
        <v>-0.98</v>
      </c>
      <c r="AI1672" s="1" t="s">
        <v>3428</v>
      </c>
      <c r="AJ1672" s="1" t="s">
        <v>3516</v>
      </c>
    </row>
    <row r="1673" spans="1:36" x14ac:dyDescent="0.25">
      <c r="A1673" s="2" t="s">
        <v>1667</v>
      </c>
      <c r="B1673" s="3" t="s">
        <v>6437</v>
      </c>
      <c r="C1673" s="3">
        <v>90.59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9.3999999999999915</v>
      </c>
      <c r="H1673" s="1">
        <f>MATCH(持股比率!A1673,董監!A:A,0)</f>
        <v>1673</v>
      </c>
      <c r="I1673" s="3">
        <v>1104440</v>
      </c>
      <c r="J1673" s="3">
        <v>117</v>
      </c>
      <c r="K1673" s="28">
        <f t="shared" si="105"/>
        <v>10382</v>
      </c>
      <c r="L1673" s="27">
        <f t="shared" si="106"/>
        <v>1.1000000000000001</v>
      </c>
      <c r="M1673" s="3">
        <v>72.849999999999994</v>
      </c>
      <c r="N1673" s="29">
        <f t="shared" si="107"/>
        <v>8.5234499999999991E-2</v>
      </c>
      <c r="O1673" s="3">
        <v>-5.16</v>
      </c>
      <c r="P1673" s="3" t="str">
        <f ca="1">IF(COUNTIF(股期對照!A:A,持股比率!B1673)=2,B1673&amp;"-m",IF(COUNTIF(股期對照!A:A,持股比率!B1673)=1,B1673&amp;"-F",B1673))</f>
        <v>商億-KY</v>
      </c>
      <c r="Q1673" s="3" t="s">
        <v>4759</v>
      </c>
      <c r="T1673" s="1" t="s">
        <v>1667</v>
      </c>
      <c r="U1673" s="1" t="s">
        <v>3429</v>
      </c>
      <c r="V1673" s="1">
        <v>90.59</v>
      </c>
      <c r="W1673" s="1">
        <v>0</v>
      </c>
      <c r="X1673" s="1">
        <v>0.01</v>
      </c>
      <c r="Y1673" s="1">
        <v>0</v>
      </c>
      <c r="Z1673" s="1">
        <v>9.3999999999999915</v>
      </c>
      <c r="AA1673" s="1">
        <v>1673</v>
      </c>
      <c r="AB1673" s="1">
        <v>1104440</v>
      </c>
      <c r="AC1673" s="1">
        <v>117</v>
      </c>
      <c r="AD1673" s="1">
        <v>10382</v>
      </c>
      <c r="AE1673" s="1">
        <v>1.1000000000000001</v>
      </c>
      <c r="AF1673" s="1">
        <v>72.849999999999994</v>
      </c>
      <c r="AG1673" s="1">
        <v>8.5234499999999991E-2</v>
      </c>
      <c r="AH1673" s="1">
        <v>-5.16</v>
      </c>
      <c r="AI1673" s="1" t="s">
        <v>3429</v>
      </c>
      <c r="AJ1673" s="1" t="s">
        <v>3516</v>
      </c>
    </row>
    <row r="1674" spans="1:36" x14ac:dyDescent="0.25">
      <c r="A1674" s="2" t="s">
        <v>1668</v>
      </c>
      <c r="B1674" s="3" t="s">
        <v>6438</v>
      </c>
      <c r="C1674" s="3">
        <v>76.83</v>
      </c>
      <c r="D1674" s="3">
        <v>0</v>
      </c>
      <c r="E1674" s="3">
        <v>0</v>
      </c>
      <c r="F1674" s="1">
        <f>IF(INDEX(董監!D:D,H1674)=0,INDEX(董監!C:C,H1674),INDEX(董監!D:D,H1674))</f>
        <v>8.31</v>
      </c>
      <c r="G1674" s="1">
        <f t="shared" si="104"/>
        <v>14.86</v>
      </c>
      <c r="H1674" s="1">
        <f>MATCH(持股比率!A1674,董監!A:A,0)</f>
        <v>1674</v>
      </c>
      <c r="I1674" s="3">
        <v>675000</v>
      </c>
      <c r="J1674" s="3">
        <v>-16</v>
      </c>
      <c r="K1674" s="28">
        <f t="shared" si="105"/>
        <v>10031</v>
      </c>
      <c r="L1674" s="27">
        <f t="shared" si="106"/>
        <v>-0.2</v>
      </c>
      <c r="M1674" s="3">
        <v>15.16</v>
      </c>
      <c r="N1674" s="29">
        <f t="shared" si="107"/>
        <v>-2.4256E-3</v>
      </c>
      <c r="O1674" s="3">
        <v>-8.16</v>
      </c>
      <c r="P1674" s="3" t="str">
        <f ca="1">IF(COUNTIF(股期對照!A:A,持股比率!B1674)=2,B1674&amp;"-m",IF(COUNTIF(股期對照!A:A,持股比率!B1674)=1,B1674&amp;"-F",B1674))</f>
        <v>吉源-KY</v>
      </c>
      <c r="Q1674" s="3" t="s">
        <v>4759</v>
      </c>
      <c r="T1674" s="1" t="s">
        <v>1668</v>
      </c>
      <c r="U1674" s="1" t="s">
        <v>3430</v>
      </c>
      <c r="V1674" s="1">
        <v>76.83</v>
      </c>
      <c r="W1674" s="1">
        <v>0</v>
      </c>
      <c r="X1674" s="1">
        <v>0</v>
      </c>
      <c r="Y1674" s="1">
        <v>8.31</v>
      </c>
      <c r="Z1674" s="1">
        <v>14.86</v>
      </c>
      <c r="AA1674" s="1">
        <v>1674</v>
      </c>
      <c r="AB1674" s="1">
        <v>675000</v>
      </c>
      <c r="AC1674" s="1">
        <v>-16</v>
      </c>
      <c r="AD1674" s="1">
        <v>10031</v>
      </c>
      <c r="AE1674" s="1">
        <v>-0.2</v>
      </c>
      <c r="AF1674" s="1">
        <v>15.16</v>
      </c>
      <c r="AG1674" s="1">
        <v>-2.4256E-3</v>
      </c>
      <c r="AH1674" s="1">
        <v>-8.16</v>
      </c>
      <c r="AI1674" s="1" t="s">
        <v>3430</v>
      </c>
      <c r="AJ1674" s="1" t="s">
        <v>3516</v>
      </c>
    </row>
    <row r="1675" spans="1:36" x14ac:dyDescent="0.25">
      <c r="A1675" s="2" t="s">
        <v>1669</v>
      </c>
      <c r="B1675" s="3" t="s">
        <v>6439</v>
      </c>
      <c r="C1675" s="3">
        <v>1.55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83.08</v>
      </c>
      <c r="H1675" s="1">
        <f>MATCH(持股比率!A1675,董監!A:A,0)</f>
        <v>1675</v>
      </c>
      <c r="I1675" s="3">
        <v>377524.14</v>
      </c>
      <c r="J1675" s="3">
        <v>-118</v>
      </c>
      <c r="K1675" s="28">
        <f t="shared" si="105"/>
        <v>31365</v>
      </c>
      <c r="L1675" s="27">
        <f t="shared" si="106"/>
        <v>-0.4</v>
      </c>
      <c r="M1675" s="3">
        <v>42.22</v>
      </c>
      <c r="N1675" s="29">
        <f t="shared" si="107"/>
        <v>-4.9819599999999999E-2</v>
      </c>
      <c r="O1675" s="3">
        <v>5.2</v>
      </c>
      <c r="P1675" s="3" t="str">
        <f ca="1">IF(COUNTIF(股期對照!A:A,持股比率!B1675)=2,B1675&amp;"-m",IF(COUNTIF(股期對照!A:A,持股比率!B1675)=1,B1675&amp;"-F",B1675))</f>
        <v>三貝德</v>
      </c>
      <c r="Q1675" s="3" t="s">
        <v>4759</v>
      </c>
      <c r="T1675" s="1" t="s">
        <v>1669</v>
      </c>
      <c r="U1675" s="1" t="s">
        <v>3431</v>
      </c>
      <c r="V1675" s="1">
        <v>1.55</v>
      </c>
      <c r="W1675" s="1">
        <v>0</v>
      </c>
      <c r="X1675" s="1">
        <v>0.02</v>
      </c>
      <c r="Y1675" s="1">
        <v>15.35</v>
      </c>
      <c r="Z1675" s="1">
        <v>83.08</v>
      </c>
      <c r="AA1675" s="1">
        <v>1675</v>
      </c>
      <c r="AB1675" s="1">
        <v>377524.14</v>
      </c>
      <c r="AC1675" s="1">
        <v>-118</v>
      </c>
      <c r="AD1675" s="1">
        <v>31365</v>
      </c>
      <c r="AE1675" s="1">
        <v>-0.4</v>
      </c>
      <c r="AF1675" s="1">
        <v>42.22</v>
      </c>
      <c r="AG1675" s="1">
        <v>-4.9819599999999999E-2</v>
      </c>
      <c r="AH1675" s="1">
        <v>5.2</v>
      </c>
      <c r="AI1675" s="1" t="s">
        <v>3431</v>
      </c>
      <c r="AJ1675" s="1" t="s">
        <v>3516</v>
      </c>
    </row>
    <row r="1676" spans="1:36" x14ac:dyDescent="0.25">
      <c r="A1676" s="2" t="s">
        <v>1670</v>
      </c>
      <c r="B1676" s="3" t="s">
        <v>6440</v>
      </c>
      <c r="C1676" s="3">
        <v>70.069999999999993</v>
      </c>
      <c r="D1676" s="3">
        <v>0.01</v>
      </c>
      <c r="E1676" s="3">
        <v>0.11</v>
      </c>
      <c r="F1676" s="1">
        <f>IF(INDEX(董監!D:D,H1676)=0,INDEX(董監!C:C,H1676),INDEX(董監!D:D,H1676))</f>
        <v>48.57</v>
      </c>
      <c r="G1676" s="1">
        <f t="shared" si="104"/>
        <v>-18.759999999999991</v>
      </c>
      <c r="H1676" s="1">
        <f>MATCH(持股比率!A1676,董監!A:A,0)</f>
        <v>1676</v>
      </c>
      <c r="I1676" s="3">
        <v>518553.08</v>
      </c>
      <c r="J1676" s="3">
        <v>2</v>
      </c>
      <c r="K1676" s="28">
        <f t="shared" si="105"/>
        <v>-9728</v>
      </c>
      <c r="L1676" s="27">
        <f t="shared" si="106"/>
        <v>0</v>
      </c>
      <c r="M1676" s="3">
        <v>129.15</v>
      </c>
      <c r="N1676" s="29">
        <f t="shared" si="107"/>
        <v>2.5830000000000002E-3</v>
      </c>
      <c r="O1676" s="3">
        <v>-2.56</v>
      </c>
      <c r="P1676" s="3" t="str">
        <f ca="1">IF(COUNTIF(股期對照!A:A,持股比率!B1676)=2,B1676&amp;"-m",IF(COUNTIF(股期對照!A:A,持股比率!B1676)=1,B1676&amp;"-F",B1676))</f>
        <v>鼎炫-KY</v>
      </c>
      <c r="Q1676" s="3" t="s">
        <v>4759</v>
      </c>
      <c r="T1676" s="1" t="s">
        <v>1670</v>
      </c>
      <c r="U1676" s="1" t="s">
        <v>3432</v>
      </c>
      <c r="V1676" s="1">
        <v>70.069999999999993</v>
      </c>
      <c r="W1676" s="1">
        <v>0.01</v>
      </c>
      <c r="X1676" s="1">
        <v>0.11</v>
      </c>
      <c r="Y1676" s="1">
        <v>48.57</v>
      </c>
      <c r="Z1676" s="1">
        <v>-18.759999999999991</v>
      </c>
      <c r="AA1676" s="1">
        <v>1676</v>
      </c>
      <c r="AB1676" s="1">
        <v>518553.08</v>
      </c>
      <c r="AC1676" s="1">
        <v>2</v>
      </c>
      <c r="AD1676" s="1">
        <v>-9728</v>
      </c>
      <c r="AE1676" s="1">
        <v>0</v>
      </c>
      <c r="AF1676" s="1">
        <v>129.15</v>
      </c>
      <c r="AG1676" s="1">
        <v>2.5830000000000002E-3</v>
      </c>
      <c r="AH1676" s="1">
        <v>-2.56</v>
      </c>
      <c r="AI1676" s="1" t="s">
        <v>3432</v>
      </c>
      <c r="AJ1676" s="1" t="s">
        <v>3516</v>
      </c>
    </row>
    <row r="1677" spans="1:36" x14ac:dyDescent="0.25">
      <c r="A1677" s="2" t="s">
        <v>1671</v>
      </c>
      <c r="B1677" s="3" t="s">
        <v>4568</v>
      </c>
      <c r="C1677" s="3">
        <v>0.12</v>
      </c>
      <c r="D1677" s="3">
        <v>0</v>
      </c>
      <c r="E1677" s="3">
        <v>0</v>
      </c>
      <c r="F1677" s="1">
        <f>IF(INDEX(董監!D:D,H1677)=0,INDEX(董監!C:C,H1677),INDEX(董監!D:D,H1677))</f>
        <v>23.16</v>
      </c>
      <c r="G1677" s="1">
        <f t="shared" si="104"/>
        <v>76.72</v>
      </c>
      <c r="H1677" s="1">
        <f>MATCH(持股比率!A1677,董監!A:A,0)</f>
        <v>1677</v>
      </c>
      <c r="I1677" s="3">
        <v>1194400</v>
      </c>
      <c r="J1677" s="3">
        <v>7</v>
      </c>
      <c r="K1677" s="28">
        <f t="shared" si="105"/>
        <v>91634</v>
      </c>
      <c r="L1677" s="27">
        <f t="shared" si="106"/>
        <v>0</v>
      </c>
      <c r="M1677" s="3">
        <v>16.77</v>
      </c>
      <c r="N1677" s="29">
        <f t="shared" si="107"/>
        <v>1.1739000000000001E-3</v>
      </c>
      <c r="O1677" s="3">
        <v>-2.91</v>
      </c>
      <c r="P1677" s="3" t="str">
        <f ca="1">IF(COUNTIF(股期對照!A:A,持股比率!B1677)=2,B1677&amp;"-m",IF(COUNTIF(股期對照!A:A,持股比率!B1677)=1,B1677&amp;"-F",B1677))</f>
        <v>裕國</v>
      </c>
      <c r="Q1677" s="3" t="s">
        <v>6861</v>
      </c>
      <c r="T1677" s="1" t="s">
        <v>1671</v>
      </c>
      <c r="U1677" s="1" t="s">
        <v>3433</v>
      </c>
      <c r="V1677" s="1">
        <v>0.12</v>
      </c>
      <c r="W1677" s="1">
        <v>0</v>
      </c>
      <c r="X1677" s="1">
        <v>0</v>
      </c>
      <c r="Y1677" s="1">
        <v>23.16</v>
      </c>
      <c r="Z1677" s="1">
        <v>76.72</v>
      </c>
      <c r="AA1677" s="1">
        <v>1677</v>
      </c>
      <c r="AB1677" s="1">
        <v>1194400</v>
      </c>
      <c r="AC1677" s="1">
        <v>7</v>
      </c>
      <c r="AD1677" s="1">
        <v>91634</v>
      </c>
      <c r="AE1677" s="1">
        <v>0</v>
      </c>
      <c r="AF1677" s="1">
        <v>16.77</v>
      </c>
      <c r="AG1677" s="1">
        <v>1.1739000000000001E-3</v>
      </c>
      <c r="AH1677" s="1">
        <v>-2.91</v>
      </c>
      <c r="AI1677" s="1" t="s">
        <v>3433</v>
      </c>
      <c r="AJ1677" s="1" t="s">
        <v>3515</v>
      </c>
    </row>
    <row r="1678" spans="1:36" x14ac:dyDescent="0.25">
      <c r="A1678" s="2" t="s">
        <v>1672</v>
      </c>
      <c r="B1678" s="3" t="s">
        <v>6441</v>
      </c>
      <c r="C1678" s="3">
        <v>0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88.66</v>
      </c>
      <c r="H1678" s="1">
        <f>MATCH(持股比率!A1678,董監!A:A,0)</f>
        <v>1678</v>
      </c>
      <c r="I1678" s="3">
        <v>340373.7</v>
      </c>
      <c r="J1678" s="3">
        <v>-1</v>
      </c>
      <c r="K1678" s="28">
        <f t="shared" si="105"/>
        <v>30178</v>
      </c>
      <c r="L1678" s="27">
        <f t="shared" si="106"/>
        <v>0</v>
      </c>
      <c r="M1678" s="3">
        <v>16.04</v>
      </c>
      <c r="N1678" s="29">
        <f t="shared" si="107"/>
        <v>-1.604E-4</v>
      </c>
      <c r="O1678" s="3">
        <v>-3.37</v>
      </c>
      <c r="P1678" s="3" t="str">
        <f ca="1">IF(COUNTIF(股期對照!A:A,持股比率!B1678)=2,B1678&amp;"-m",IF(COUNTIF(股期對照!A:A,持股比率!B1678)=1,B1678&amp;"-F",B1678))</f>
        <v>花王</v>
      </c>
      <c r="Q1678" s="3" t="s">
        <v>6741</v>
      </c>
      <c r="T1678" s="1" t="s">
        <v>1672</v>
      </c>
      <c r="U1678" s="1" t="s">
        <v>3434</v>
      </c>
      <c r="V1678" s="1">
        <v>0</v>
      </c>
      <c r="W1678" s="1">
        <v>0</v>
      </c>
      <c r="X1678" s="1">
        <v>0</v>
      </c>
      <c r="Y1678" s="1">
        <v>11.34</v>
      </c>
      <c r="Z1678" s="1">
        <v>88.66</v>
      </c>
      <c r="AA1678" s="1">
        <v>1678</v>
      </c>
      <c r="AB1678" s="1">
        <v>340373.7</v>
      </c>
      <c r="AC1678" s="1">
        <v>-1</v>
      </c>
      <c r="AD1678" s="1">
        <v>30178</v>
      </c>
      <c r="AE1678" s="1">
        <v>0</v>
      </c>
      <c r="AF1678" s="1">
        <v>16.04</v>
      </c>
      <c r="AG1678" s="1">
        <v>-1.604E-4</v>
      </c>
      <c r="AH1678" s="1">
        <v>-3.37</v>
      </c>
      <c r="AI1678" s="1" t="s">
        <v>3434</v>
      </c>
      <c r="AJ1678" s="1" t="s">
        <v>3516</v>
      </c>
    </row>
    <row r="1679" spans="1:36" x14ac:dyDescent="0.25">
      <c r="A1679" s="2" t="s">
        <v>1673</v>
      </c>
      <c r="B1679" s="3" t="s">
        <v>6442</v>
      </c>
      <c r="C1679" s="3">
        <v>0.12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42.38</v>
      </c>
      <c r="H1679" s="1">
        <f>MATCH(持股比率!A1679,董監!A:A,0)</f>
        <v>1679</v>
      </c>
      <c r="I1679" s="3">
        <v>2000780.93</v>
      </c>
      <c r="J1679" s="3">
        <v>15</v>
      </c>
      <c r="K1679" s="28">
        <f t="shared" si="105"/>
        <v>84793</v>
      </c>
      <c r="L1679" s="27">
        <f t="shared" si="106"/>
        <v>0</v>
      </c>
      <c r="M1679" s="3">
        <v>52.51</v>
      </c>
      <c r="N1679" s="29">
        <f t="shared" si="107"/>
        <v>7.8764999999999998E-3</v>
      </c>
      <c r="O1679" s="3">
        <v>-0.56000000000000005</v>
      </c>
      <c r="P1679" s="3" t="str">
        <f ca="1">IF(COUNTIF(股期對照!A:A,持股比率!B1679)=2,B1679&amp;"-m",IF(COUNTIF(股期對照!A:A,持股比率!B1679)=1,B1679&amp;"-F",B1679))</f>
        <v>欣雄</v>
      </c>
      <c r="Q1679" s="3" t="s">
        <v>4759</v>
      </c>
      <c r="T1679" s="1" t="s">
        <v>1673</v>
      </c>
      <c r="U1679" s="1" t="s">
        <v>3435</v>
      </c>
      <c r="V1679" s="1">
        <v>0.12</v>
      </c>
      <c r="W1679" s="1">
        <v>0</v>
      </c>
      <c r="X1679" s="1">
        <v>0</v>
      </c>
      <c r="Y1679" s="1">
        <v>57.5</v>
      </c>
      <c r="Z1679" s="1">
        <v>42.38</v>
      </c>
      <c r="AA1679" s="1">
        <v>1679</v>
      </c>
      <c r="AB1679" s="1">
        <v>2000780.93</v>
      </c>
      <c r="AC1679" s="1">
        <v>15</v>
      </c>
      <c r="AD1679" s="1">
        <v>84793</v>
      </c>
      <c r="AE1679" s="1">
        <v>0</v>
      </c>
      <c r="AF1679" s="1">
        <v>52.51</v>
      </c>
      <c r="AG1679" s="1">
        <v>7.8764999999999998E-3</v>
      </c>
      <c r="AH1679" s="1">
        <v>-0.56000000000000005</v>
      </c>
      <c r="AI1679" s="1" t="s">
        <v>3435</v>
      </c>
      <c r="AJ1679" s="1" t="s">
        <v>3516</v>
      </c>
    </row>
    <row r="1680" spans="1:36" x14ac:dyDescent="0.25">
      <c r="A1680" s="2" t="s">
        <v>1674</v>
      </c>
      <c r="B1680" s="3" t="s">
        <v>6443</v>
      </c>
      <c r="C1680" s="3">
        <v>3.89</v>
      </c>
      <c r="D1680" s="3">
        <v>0.1</v>
      </c>
      <c r="E1680" s="3">
        <v>0.15</v>
      </c>
      <c r="F1680" s="1">
        <f>IF(INDEX(董監!D:D,H1680)=0,INDEX(董監!C:C,H1680),INDEX(董監!D:D,H1680))</f>
        <v>14</v>
      </c>
      <c r="G1680" s="1">
        <f t="shared" si="104"/>
        <v>81.86</v>
      </c>
      <c r="H1680" s="1">
        <f>MATCH(持股比率!A1680,董監!A:A,0)</f>
        <v>1680</v>
      </c>
      <c r="I1680" s="3">
        <v>1494308.31</v>
      </c>
      <c r="J1680" s="3">
        <v>915</v>
      </c>
      <c r="K1680" s="28">
        <f t="shared" si="105"/>
        <v>122324</v>
      </c>
      <c r="L1680" s="27">
        <f t="shared" si="106"/>
        <v>0.7</v>
      </c>
      <c r="M1680" s="3">
        <v>42.81</v>
      </c>
      <c r="N1680" s="29">
        <f t="shared" si="107"/>
        <v>0.39171149999999999</v>
      </c>
      <c r="O1680" s="3">
        <v>0.34</v>
      </c>
      <c r="P1680" s="3" t="str">
        <f ca="1">IF(COUNTIF(股期對照!A:A,持股比率!B1680)=2,B1680&amp;"-m",IF(COUNTIF(股期對照!A:A,持股比率!B1680)=1,B1680&amp;"-F",B1680))</f>
        <v>光隆</v>
      </c>
      <c r="Q1680" s="3" t="s">
        <v>6897</v>
      </c>
      <c r="T1680" s="1" t="s">
        <v>1674</v>
      </c>
      <c r="U1680" s="1" t="s">
        <v>3436</v>
      </c>
      <c r="V1680" s="1">
        <v>3.89</v>
      </c>
      <c r="W1680" s="1">
        <v>0.1</v>
      </c>
      <c r="X1680" s="1">
        <v>0.15</v>
      </c>
      <c r="Y1680" s="1">
        <v>14</v>
      </c>
      <c r="Z1680" s="1">
        <v>81.86</v>
      </c>
      <c r="AA1680" s="1">
        <v>1680</v>
      </c>
      <c r="AB1680" s="1">
        <v>1494308.31</v>
      </c>
      <c r="AC1680" s="1">
        <v>915</v>
      </c>
      <c r="AD1680" s="1">
        <v>122324</v>
      </c>
      <c r="AE1680" s="1">
        <v>0.7</v>
      </c>
      <c r="AF1680" s="1">
        <v>42.81</v>
      </c>
      <c r="AG1680" s="1">
        <v>0.39171149999999999</v>
      </c>
      <c r="AH1680" s="1">
        <v>0.34</v>
      </c>
      <c r="AI1680" s="1" t="s">
        <v>3436</v>
      </c>
      <c r="AJ1680" s="1" t="s">
        <v>3522</v>
      </c>
    </row>
    <row r="1681" spans="1:36" x14ac:dyDescent="0.25">
      <c r="A1681" s="2" t="s">
        <v>1675</v>
      </c>
      <c r="B1681" s="3" t="s">
        <v>6444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3">
        <v>-12</v>
      </c>
      <c r="K1681" s="28">
        <f t="shared" si="105"/>
        <v>91717</v>
      </c>
      <c r="L1681" s="27">
        <f t="shared" si="106"/>
        <v>0</v>
      </c>
      <c r="M1681" s="3">
        <v>76.760000000000005</v>
      </c>
      <c r="N1681" s="29">
        <f t="shared" si="107"/>
        <v>-9.211200000000001E-3</v>
      </c>
      <c r="O1681" s="3">
        <v>-5.94</v>
      </c>
      <c r="P1681" s="3" t="str">
        <f ca="1">IF(COUNTIF(股期對照!A:A,持股比率!B1681)=2,B1681&amp;"-m",IF(COUNTIF(股期對照!A:A,持股比率!B1681)=1,B1681&amp;"-F",B1681))</f>
        <v>欣泰</v>
      </c>
      <c r="Q1681" s="3" t="s">
        <v>6751</v>
      </c>
      <c r="T1681" s="1" t="s">
        <v>1675</v>
      </c>
      <c r="U1681" s="1" t="s">
        <v>3437</v>
      </c>
      <c r="V1681" s="1">
        <v>1.3</v>
      </c>
      <c r="W1681" s="1">
        <v>0</v>
      </c>
      <c r="X1681" s="1">
        <v>0</v>
      </c>
      <c r="Y1681" s="1">
        <v>30.47</v>
      </c>
      <c r="Z1681" s="1">
        <v>68.23</v>
      </c>
      <c r="AA1681" s="1">
        <v>1681</v>
      </c>
      <c r="AB1681" s="1">
        <v>1344235.2</v>
      </c>
      <c r="AC1681" s="1">
        <v>-12</v>
      </c>
      <c r="AD1681" s="1">
        <v>91717</v>
      </c>
      <c r="AE1681" s="1">
        <v>0</v>
      </c>
      <c r="AF1681" s="1">
        <v>76.760000000000005</v>
      </c>
      <c r="AG1681" s="1">
        <v>-9.211200000000001E-3</v>
      </c>
      <c r="AH1681" s="1">
        <v>-5.94</v>
      </c>
      <c r="AI1681" s="1" t="s">
        <v>3437</v>
      </c>
      <c r="AJ1681" s="1" t="s">
        <v>3516</v>
      </c>
    </row>
    <row r="1682" spans="1:36" x14ac:dyDescent="0.25">
      <c r="A1682" s="2" t="s">
        <v>1676</v>
      </c>
      <c r="B1682" s="3" t="s">
        <v>6445</v>
      </c>
      <c r="C1682" s="3">
        <v>0.28000000000000003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58.29</v>
      </c>
      <c r="H1682" s="1">
        <f>MATCH(持股比率!A1682,董監!A:A,0)</f>
        <v>1682</v>
      </c>
      <c r="I1682" s="3">
        <v>465921.59</v>
      </c>
      <c r="J1682" s="3">
        <v>-18</v>
      </c>
      <c r="K1682" s="28">
        <f t="shared" si="105"/>
        <v>27159</v>
      </c>
      <c r="L1682" s="27">
        <f t="shared" si="106"/>
        <v>-0.1</v>
      </c>
      <c r="M1682" s="3">
        <v>15.79</v>
      </c>
      <c r="N1682" s="29">
        <f t="shared" si="107"/>
        <v>-2.8421999999999996E-3</v>
      </c>
      <c r="O1682" s="3">
        <v>-2.77</v>
      </c>
      <c r="P1682" s="3" t="str">
        <f ca="1">IF(COUNTIF(股期對照!A:A,持股比率!B1682)=2,B1682&amp;"-m",IF(COUNTIF(股期對照!A:A,持股比率!B1682)=1,B1682&amp;"-F",B1682))</f>
        <v>沈氏</v>
      </c>
      <c r="Q1682" s="3" t="s">
        <v>4759</v>
      </c>
      <c r="T1682" s="1" t="s">
        <v>1676</v>
      </c>
      <c r="U1682" s="1" t="s">
        <v>3438</v>
      </c>
      <c r="V1682" s="1">
        <v>0.28000000000000003</v>
      </c>
      <c r="W1682" s="1">
        <v>0</v>
      </c>
      <c r="X1682" s="1">
        <v>0</v>
      </c>
      <c r="Y1682" s="1">
        <v>41.43</v>
      </c>
      <c r="Z1682" s="1">
        <v>58.29</v>
      </c>
      <c r="AA1682" s="1">
        <v>1682</v>
      </c>
      <c r="AB1682" s="1">
        <v>465921.59</v>
      </c>
      <c r="AC1682" s="1">
        <v>-18</v>
      </c>
      <c r="AD1682" s="1">
        <v>27159</v>
      </c>
      <c r="AE1682" s="1">
        <v>-0.1</v>
      </c>
      <c r="AF1682" s="1">
        <v>15.79</v>
      </c>
      <c r="AG1682" s="1">
        <v>-2.8421999999999996E-3</v>
      </c>
      <c r="AH1682" s="1">
        <v>-2.77</v>
      </c>
      <c r="AI1682" s="1" t="s">
        <v>3438</v>
      </c>
      <c r="AJ1682" s="1" t="s">
        <v>3516</v>
      </c>
    </row>
    <row r="1683" spans="1:36" x14ac:dyDescent="0.25">
      <c r="A1683" s="2" t="s">
        <v>1677</v>
      </c>
      <c r="B1683" s="3" t="s">
        <v>6446</v>
      </c>
      <c r="C1683" s="3">
        <v>4.18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38.99</v>
      </c>
      <c r="H1683" s="1">
        <f>MATCH(持股比率!A1683,董監!A:A,0)</f>
        <v>1683</v>
      </c>
      <c r="I1683" s="3">
        <v>303758</v>
      </c>
      <c r="J1683" s="3">
        <v>-3</v>
      </c>
      <c r="K1683" s="28">
        <f t="shared" si="105"/>
        <v>11844</v>
      </c>
      <c r="L1683" s="27">
        <f t="shared" si="106"/>
        <v>0</v>
      </c>
      <c r="M1683" s="3">
        <v>16.329999999999998</v>
      </c>
      <c r="N1683" s="29">
        <f t="shared" si="107"/>
        <v>-4.8989999999999993E-4</v>
      </c>
      <c r="O1683" s="3">
        <v>-5.75</v>
      </c>
      <c r="P1683" s="3" t="str">
        <f ca="1">IF(COUNTIF(股期對照!A:A,持股比率!B1683)=2,B1683&amp;"-m",IF(COUNTIF(股期對照!A:A,持股比率!B1683)=1,B1683&amp;"-F",B1683))</f>
        <v>時報</v>
      </c>
      <c r="Q1683" s="3" t="s">
        <v>6751</v>
      </c>
      <c r="T1683" s="1" t="s">
        <v>1677</v>
      </c>
      <c r="U1683" s="1" t="s">
        <v>3439</v>
      </c>
      <c r="V1683" s="1">
        <v>4.18</v>
      </c>
      <c r="W1683" s="1">
        <v>0</v>
      </c>
      <c r="X1683" s="1">
        <v>0</v>
      </c>
      <c r="Y1683" s="1">
        <v>56.83</v>
      </c>
      <c r="Z1683" s="1">
        <v>38.99</v>
      </c>
      <c r="AA1683" s="1">
        <v>1683</v>
      </c>
      <c r="AB1683" s="1">
        <v>303758</v>
      </c>
      <c r="AC1683" s="1">
        <v>-3</v>
      </c>
      <c r="AD1683" s="1">
        <v>11844</v>
      </c>
      <c r="AE1683" s="1">
        <v>0</v>
      </c>
      <c r="AF1683" s="1">
        <v>16.329999999999998</v>
      </c>
      <c r="AG1683" s="1">
        <v>-4.8989999999999993E-4</v>
      </c>
      <c r="AH1683" s="1">
        <v>-5.75</v>
      </c>
      <c r="AI1683" s="1" t="s">
        <v>3439</v>
      </c>
      <c r="AJ1683" s="1" t="s">
        <v>3516</v>
      </c>
    </row>
    <row r="1684" spans="1:36" x14ac:dyDescent="0.25">
      <c r="A1684" s="2" t="s">
        <v>1678</v>
      </c>
      <c r="B1684" s="3" t="s">
        <v>4569</v>
      </c>
      <c r="C1684" s="3">
        <v>11.46</v>
      </c>
      <c r="D1684" s="3">
        <v>3.91</v>
      </c>
      <c r="E1684" s="3">
        <v>0.9</v>
      </c>
      <c r="F1684" s="1">
        <f>IF(INDEX(董監!D:D,H1684)=0,INDEX(董監!C:C,H1684),INDEX(董監!D:D,H1684))</f>
        <v>21.52</v>
      </c>
      <c r="G1684" s="1">
        <f t="shared" si="104"/>
        <v>62.21</v>
      </c>
      <c r="H1684" s="1">
        <f>MATCH(持股比率!A1684,董監!A:A,0)</f>
        <v>1684</v>
      </c>
      <c r="I1684" s="3">
        <v>838000</v>
      </c>
      <c r="J1684" s="3">
        <v>-467</v>
      </c>
      <c r="K1684" s="28">
        <f t="shared" si="105"/>
        <v>52132</v>
      </c>
      <c r="L1684" s="27">
        <f t="shared" si="106"/>
        <v>-0.9</v>
      </c>
      <c r="M1684" s="3">
        <v>124.38</v>
      </c>
      <c r="N1684" s="29">
        <f t="shared" si="107"/>
        <v>-0.5808546</v>
      </c>
      <c r="O1684" s="3">
        <v>12.4</v>
      </c>
      <c r="P1684" s="3" t="str">
        <f ca="1">IF(COUNTIF(股期對照!A:A,持股比率!B1684)=2,B1684&amp;"-m",IF(COUNTIF(股期對照!A:A,持股比率!B1684)=1,B1684&amp;"-F",B1684))</f>
        <v>大田</v>
      </c>
      <c r="Q1684" s="3" t="s">
        <v>6898</v>
      </c>
      <c r="T1684" s="1" t="s">
        <v>1678</v>
      </c>
      <c r="U1684" s="1" t="s">
        <v>3440</v>
      </c>
      <c r="V1684" s="1">
        <v>11.46</v>
      </c>
      <c r="W1684" s="1">
        <v>3.91</v>
      </c>
      <c r="X1684" s="1">
        <v>0.9</v>
      </c>
      <c r="Y1684" s="1">
        <v>21.52</v>
      </c>
      <c r="Z1684" s="1">
        <v>62.21</v>
      </c>
      <c r="AA1684" s="1">
        <v>1684</v>
      </c>
      <c r="AB1684" s="1">
        <v>838000</v>
      </c>
      <c r="AC1684" s="1">
        <v>-467</v>
      </c>
      <c r="AD1684" s="1">
        <v>52132</v>
      </c>
      <c r="AE1684" s="1">
        <v>-0.9</v>
      </c>
      <c r="AF1684" s="1">
        <v>124.38</v>
      </c>
      <c r="AG1684" s="1">
        <v>-0.5808546</v>
      </c>
      <c r="AH1684" s="1">
        <v>12.4</v>
      </c>
      <c r="AI1684" s="1" t="s">
        <v>3440</v>
      </c>
      <c r="AJ1684" s="1" t="s">
        <v>3583</v>
      </c>
    </row>
    <row r="1685" spans="1:36" x14ac:dyDescent="0.25">
      <c r="A1685" s="2" t="s">
        <v>1679</v>
      </c>
      <c r="B1685" s="3" t="s">
        <v>6447</v>
      </c>
      <c r="C1685" s="3">
        <v>6.45</v>
      </c>
      <c r="D1685" s="3">
        <v>0.04</v>
      </c>
      <c r="E1685" s="3">
        <v>0.28999999999999998</v>
      </c>
      <c r="F1685" s="1">
        <f>IF(INDEX(董監!D:D,H1685)=0,INDEX(董監!C:C,H1685),INDEX(董監!D:D,H1685))</f>
        <v>34.119999999999997</v>
      </c>
      <c r="G1685" s="1">
        <f t="shared" si="104"/>
        <v>59.1</v>
      </c>
      <c r="H1685" s="1">
        <f>MATCH(持股比率!A1685,董監!A:A,0)</f>
        <v>1685</v>
      </c>
      <c r="I1685" s="3">
        <v>5890485.9500000002</v>
      </c>
      <c r="J1685" s="3">
        <v>-1147</v>
      </c>
      <c r="K1685" s="28">
        <f t="shared" si="105"/>
        <v>348128</v>
      </c>
      <c r="L1685" s="27">
        <f t="shared" si="106"/>
        <v>-0.3</v>
      </c>
      <c r="M1685" s="3">
        <v>38.29</v>
      </c>
      <c r="N1685" s="29">
        <f t="shared" si="107"/>
        <v>-0.43918629999999997</v>
      </c>
      <c r="O1685" s="3">
        <v>-1.66</v>
      </c>
      <c r="P1685" s="3" t="str">
        <f ca="1">IF(COUNTIF(股期對照!A:A,持股比率!B1685)=2,B1685&amp;"-m",IF(COUNTIF(股期對照!A:A,持股比率!B1685)=1,B1685&amp;"-F",B1685))</f>
        <v>台汽電</v>
      </c>
      <c r="Q1685" s="3" t="s">
        <v>6741</v>
      </c>
      <c r="T1685" s="1" t="s">
        <v>1679</v>
      </c>
      <c r="U1685" s="1" t="s">
        <v>3441</v>
      </c>
      <c r="V1685" s="1">
        <v>6.45</v>
      </c>
      <c r="W1685" s="1">
        <v>0.04</v>
      </c>
      <c r="X1685" s="1">
        <v>0.28999999999999998</v>
      </c>
      <c r="Y1685" s="1">
        <v>34.119999999999997</v>
      </c>
      <c r="Z1685" s="1">
        <v>59.1</v>
      </c>
      <c r="AA1685" s="1">
        <v>1685</v>
      </c>
      <c r="AB1685" s="1">
        <v>5890485.9500000002</v>
      </c>
      <c r="AC1685" s="1">
        <v>-1147</v>
      </c>
      <c r="AD1685" s="1">
        <v>348128</v>
      </c>
      <c r="AE1685" s="1">
        <v>-0.3</v>
      </c>
      <c r="AF1685" s="1">
        <v>38.29</v>
      </c>
      <c r="AG1685" s="1">
        <v>-0.43918629999999997</v>
      </c>
      <c r="AH1685" s="1">
        <v>-1.66</v>
      </c>
      <c r="AI1685" s="1" t="s">
        <v>3441</v>
      </c>
      <c r="AJ1685" s="1" t="s">
        <v>3516</v>
      </c>
    </row>
    <row r="1686" spans="1:36" x14ac:dyDescent="0.25">
      <c r="A1686" s="2" t="s">
        <v>1680</v>
      </c>
      <c r="B1686" s="3" t="s">
        <v>6448</v>
      </c>
      <c r="C1686" s="3">
        <v>1.18</v>
      </c>
      <c r="D1686" s="3">
        <v>0</v>
      </c>
      <c r="E1686" s="3">
        <v>0.28000000000000003</v>
      </c>
      <c r="F1686" s="1">
        <f>IF(INDEX(董監!D:D,H1686)=0,INDEX(董監!C:C,H1686),INDEX(董監!D:D,H1686))</f>
        <v>33</v>
      </c>
      <c r="G1686" s="1">
        <f t="shared" si="104"/>
        <v>65.539999999999992</v>
      </c>
      <c r="H1686" s="1">
        <f>MATCH(持股比率!A1686,董監!A:A,0)</f>
        <v>1686</v>
      </c>
      <c r="I1686" s="3">
        <v>1918331.66</v>
      </c>
      <c r="J1686" s="3">
        <v>-597</v>
      </c>
      <c r="K1686" s="28">
        <f t="shared" si="105"/>
        <v>125727</v>
      </c>
      <c r="L1686" s="27">
        <f t="shared" si="106"/>
        <v>-0.5</v>
      </c>
      <c r="M1686" s="3">
        <v>36.270000000000003</v>
      </c>
      <c r="N1686" s="29">
        <f t="shared" si="107"/>
        <v>-0.21653190000000003</v>
      </c>
      <c r="O1686" s="3">
        <v>-3.86</v>
      </c>
      <c r="P1686" s="3" t="str">
        <f ca="1">IF(COUNTIF(股期對照!A:A,持股比率!B1686)=2,B1686&amp;"-m",IF(COUNTIF(股期對照!A:A,持股比率!B1686)=1,B1686&amp;"-F",B1686))</f>
        <v>北基</v>
      </c>
      <c r="Q1686" s="3" t="s">
        <v>4759</v>
      </c>
      <c r="T1686" s="1" t="s">
        <v>1680</v>
      </c>
      <c r="U1686" s="1" t="s">
        <v>3442</v>
      </c>
      <c r="V1686" s="1">
        <v>1.18</v>
      </c>
      <c r="W1686" s="1">
        <v>0</v>
      </c>
      <c r="X1686" s="1">
        <v>0.28000000000000003</v>
      </c>
      <c r="Y1686" s="1">
        <v>33</v>
      </c>
      <c r="Z1686" s="1">
        <v>65.539999999999992</v>
      </c>
      <c r="AA1686" s="1">
        <v>1686</v>
      </c>
      <c r="AB1686" s="1">
        <v>1918331.66</v>
      </c>
      <c r="AC1686" s="1">
        <v>-597</v>
      </c>
      <c r="AD1686" s="1">
        <v>125727</v>
      </c>
      <c r="AE1686" s="1">
        <v>-0.5</v>
      </c>
      <c r="AF1686" s="1">
        <v>36.270000000000003</v>
      </c>
      <c r="AG1686" s="1">
        <v>-0.21653190000000003</v>
      </c>
      <c r="AH1686" s="1">
        <v>-3.86</v>
      </c>
      <c r="AI1686" s="1" t="s">
        <v>3442</v>
      </c>
      <c r="AJ1686" s="1" t="s">
        <v>3516</v>
      </c>
    </row>
    <row r="1687" spans="1:36" x14ac:dyDescent="0.25">
      <c r="A1687" s="2" t="s">
        <v>1681</v>
      </c>
      <c r="B1687" s="3" t="s">
        <v>6449</v>
      </c>
      <c r="C1687" s="3">
        <v>2.33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104"/>
        <v>71.8</v>
      </c>
      <c r="H1687" s="1">
        <f>MATCH(持股比率!A1687,董監!A:A,0)</f>
        <v>1687</v>
      </c>
      <c r="I1687" s="3">
        <v>508540.15</v>
      </c>
      <c r="J1687" s="3">
        <v>-32</v>
      </c>
      <c r="K1687" s="28">
        <f t="shared" si="105"/>
        <v>36513</v>
      </c>
      <c r="L1687" s="27">
        <f t="shared" si="106"/>
        <v>-0.1</v>
      </c>
      <c r="M1687" s="3">
        <v>32.630000000000003</v>
      </c>
      <c r="N1687" s="29">
        <f t="shared" si="107"/>
        <v>-1.0441600000000001E-2</v>
      </c>
      <c r="O1687" s="3">
        <v>0</v>
      </c>
      <c r="P1687" s="3" t="str">
        <f ca="1">IF(COUNTIF(股期對照!A:A,持股比率!B1687)=2,B1687&amp;"-m",IF(COUNTIF(股期對照!A:A,持股比率!B1687)=1,B1687&amp;"-F",B1687))</f>
        <v>鉅明</v>
      </c>
      <c r="Q1687" s="3" t="s">
        <v>4791</v>
      </c>
      <c r="T1687" s="1" t="s">
        <v>1681</v>
      </c>
      <c r="U1687" s="1" t="s">
        <v>3443</v>
      </c>
      <c r="V1687" s="1">
        <v>2.33</v>
      </c>
      <c r="W1687" s="1">
        <v>2.35</v>
      </c>
      <c r="X1687" s="1">
        <v>0.01</v>
      </c>
      <c r="Y1687" s="1">
        <v>23.51</v>
      </c>
      <c r="Z1687" s="1">
        <v>71.8</v>
      </c>
      <c r="AA1687" s="1">
        <v>1687</v>
      </c>
      <c r="AB1687" s="1">
        <v>508540.15</v>
      </c>
      <c r="AC1687" s="1">
        <v>-32</v>
      </c>
      <c r="AD1687" s="1">
        <v>36513</v>
      </c>
      <c r="AE1687" s="1">
        <v>-0.1</v>
      </c>
      <c r="AF1687" s="1">
        <v>32.630000000000003</v>
      </c>
      <c r="AG1687" s="1">
        <v>-1.0441600000000001E-2</v>
      </c>
      <c r="AH1687" s="1">
        <v>0</v>
      </c>
      <c r="AI1687" s="1" t="s">
        <v>3443</v>
      </c>
      <c r="AJ1687" s="1" t="s">
        <v>3583</v>
      </c>
    </row>
    <row r="1688" spans="1:36" x14ac:dyDescent="0.25">
      <c r="A1688" s="2" t="s">
        <v>1682</v>
      </c>
      <c r="B1688" s="3" t="s">
        <v>6450</v>
      </c>
      <c r="C1688" s="3">
        <v>0.28000000000000003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76.680000000000007</v>
      </c>
      <c r="H1688" s="1">
        <f>MATCH(持股比率!A1688,董監!A:A,0)</f>
        <v>1688</v>
      </c>
      <c r="I1688" s="3">
        <v>505808.62</v>
      </c>
      <c r="J1688" s="3">
        <v>30</v>
      </c>
      <c r="K1688" s="28">
        <f t="shared" si="105"/>
        <v>38785</v>
      </c>
      <c r="L1688" s="27">
        <f t="shared" si="106"/>
        <v>0.1</v>
      </c>
      <c r="M1688" s="3">
        <v>20.96</v>
      </c>
      <c r="N1688" s="29">
        <f t="shared" si="107"/>
        <v>6.2880000000000011E-3</v>
      </c>
      <c r="O1688" s="3">
        <v>3.29</v>
      </c>
      <c r="P1688" s="3" t="str">
        <f ca="1">IF(COUNTIF(股期對照!A:A,持股比率!B1688)=2,B1688&amp;"-m",IF(COUNTIF(股期對照!A:A,持股比率!B1688)=1,B1688&amp;"-F",B1688))</f>
        <v>富堡</v>
      </c>
      <c r="Q1688" s="3" t="s">
        <v>4759</v>
      </c>
      <c r="T1688" s="1" t="s">
        <v>1682</v>
      </c>
      <c r="U1688" s="1" t="s">
        <v>3444</v>
      </c>
      <c r="V1688" s="1">
        <v>0.28000000000000003</v>
      </c>
      <c r="W1688" s="1">
        <v>0</v>
      </c>
      <c r="X1688" s="1">
        <v>0.01</v>
      </c>
      <c r="Y1688" s="1">
        <v>23.03</v>
      </c>
      <c r="Z1688" s="1">
        <v>76.680000000000007</v>
      </c>
      <c r="AA1688" s="1">
        <v>1688</v>
      </c>
      <c r="AB1688" s="1">
        <v>505808.62</v>
      </c>
      <c r="AC1688" s="1">
        <v>30</v>
      </c>
      <c r="AD1688" s="1">
        <v>38785</v>
      </c>
      <c r="AE1688" s="1">
        <v>0.1</v>
      </c>
      <c r="AF1688" s="1">
        <v>20.96</v>
      </c>
      <c r="AG1688" s="1">
        <v>6.2880000000000011E-3</v>
      </c>
      <c r="AH1688" s="1">
        <v>3.29</v>
      </c>
      <c r="AI1688" s="1" t="s">
        <v>3444</v>
      </c>
      <c r="AJ1688" s="1" t="s">
        <v>3516</v>
      </c>
    </row>
    <row r="1689" spans="1:36" x14ac:dyDescent="0.25">
      <c r="A1689" s="2" t="s">
        <v>1683</v>
      </c>
      <c r="B1689" s="3" t="s">
        <v>6451</v>
      </c>
      <c r="C1689" s="3">
        <v>2.25</v>
      </c>
      <c r="D1689" s="3">
        <v>0</v>
      </c>
      <c r="E1689" s="3">
        <v>0</v>
      </c>
      <c r="F1689" s="1">
        <f>IF(INDEX(董監!D:D,H1689)=0,INDEX(董監!C:C,H1689),INDEX(董監!D:D,H1689))</f>
        <v>8.43</v>
      </c>
      <c r="G1689" s="1">
        <f t="shared" si="104"/>
        <v>89.32</v>
      </c>
      <c r="H1689" s="1">
        <f>MATCH(持股比率!A1689,董監!A:A,0)</f>
        <v>1689</v>
      </c>
      <c r="I1689" s="3">
        <v>817794.06</v>
      </c>
      <c r="J1689" s="3">
        <v>148</v>
      </c>
      <c r="K1689" s="28">
        <f t="shared" si="105"/>
        <v>73045</v>
      </c>
      <c r="L1689" s="27">
        <f t="shared" si="106"/>
        <v>0.2</v>
      </c>
      <c r="M1689" s="3">
        <v>14.49</v>
      </c>
      <c r="N1689" s="29">
        <f t="shared" si="107"/>
        <v>2.1445200000000001E-2</v>
      </c>
      <c r="O1689" s="3">
        <v>-7.36</v>
      </c>
      <c r="P1689" s="3" t="str">
        <f ca="1">IF(COUNTIF(股期對照!A:A,持股比率!B1689)=2,B1689&amp;"-m",IF(COUNTIF(股期對照!A:A,持股比率!B1689)=1,B1689&amp;"-F",B1689))</f>
        <v>青鋼</v>
      </c>
      <c r="Q1689" s="3" t="s">
        <v>4749</v>
      </c>
      <c r="T1689" s="1" t="s">
        <v>1683</v>
      </c>
      <c r="U1689" s="1" t="s">
        <v>3445</v>
      </c>
      <c r="V1689" s="1">
        <v>2.25</v>
      </c>
      <c r="W1689" s="1">
        <v>0</v>
      </c>
      <c r="X1689" s="1">
        <v>0</v>
      </c>
      <c r="Y1689" s="1">
        <v>8.43</v>
      </c>
      <c r="Z1689" s="1">
        <v>89.32</v>
      </c>
      <c r="AA1689" s="1">
        <v>1689</v>
      </c>
      <c r="AB1689" s="1">
        <v>817794.06</v>
      </c>
      <c r="AC1689" s="1">
        <v>148</v>
      </c>
      <c r="AD1689" s="1">
        <v>73045</v>
      </c>
      <c r="AE1689" s="1">
        <v>0.2</v>
      </c>
      <c r="AF1689" s="1">
        <v>14.49</v>
      </c>
      <c r="AG1689" s="1">
        <v>2.1445200000000001E-2</v>
      </c>
      <c r="AH1689" s="1">
        <v>-7.36</v>
      </c>
      <c r="AI1689" s="1" t="s">
        <v>3445</v>
      </c>
      <c r="AJ1689" s="1" t="s">
        <v>3526</v>
      </c>
    </row>
    <row r="1690" spans="1:36" x14ac:dyDescent="0.25">
      <c r="A1690" s="2" t="s">
        <v>1684</v>
      </c>
      <c r="B1690" s="3" t="s">
        <v>6452</v>
      </c>
      <c r="C1690" s="3">
        <v>0.09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29.33</v>
      </c>
      <c r="H1690" s="1">
        <f>MATCH(持股比率!A1690,董監!A:A,0)</f>
        <v>1690</v>
      </c>
      <c r="I1690" s="3">
        <v>1222548.6200000001</v>
      </c>
      <c r="J1690" s="3">
        <v>2</v>
      </c>
      <c r="K1690" s="28">
        <f t="shared" si="105"/>
        <v>35857</v>
      </c>
      <c r="L1690" s="27">
        <f t="shared" si="106"/>
        <v>0</v>
      </c>
      <c r="M1690" s="3">
        <v>28.78</v>
      </c>
      <c r="N1690" s="29">
        <f t="shared" si="107"/>
        <v>5.756E-4</v>
      </c>
      <c r="O1690" s="3">
        <v>2.4500000000000002</v>
      </c>
      <c r="P1690" s="3" t="str">
        <f ca="1">IF(COUNTIF(股期對照!A:A,持股比率!B1690)=2,B1690&amp;"-m",IF(COUNTIF(股期對照!A:A,持股比率!B1690)=1,B1690&amp;"-F",B1690))</f>
        <v>大汽電</v>
      </c>
      <c r="Q1690" s="3" t="s">
        <v>6751</v>
      </c>
      <c r="T1690" s="1" t="s">
        <v>1684</v>
      </c>
      <c r="U1690" s="1" t="s">
        <v>3446</v>
      </c>
      <c r="V1690" s="1">
        <v>0.09</v>
      </c>
      <c r="W1690" s="1">
        <v>0</v>
      </c>
      <c r="X1690" s="1">
        <v>0.08</v>
      </c>
      <c r="Y1690" s="1">
        <v>70.5</v>
      </c>
      <c r="Z1690" s="1">
        <v>29.33</v>
      </c>
      <c r="AA1690" s="1">
        <v>1690</v>
      </c>
      <c r="AB1690" s="1">
        <v>1222548.6200000001</v>
      </c>
      <c r="AC1690" s="1">
        <v>2</v>
      </c>
      <c r="AD1690" s="1">
        <v>35857</v>
      </c>
      <c r="AE1690" s="1">
        <v>0</v>
      </c>
      <c r="AF1690" s="1">
        <v>28.78</v>
      </c>
      <c r="AG1690" s="1">
        <v>5.756E-4</v>
      </c>
      <c r="AH1690" s="1">
        <v>2.4500000000000002</v>
      </c>
      <c r="AI1690" s="1" t="s">
        <v>3446</v>
      </c>
      <c r="AJ1690" s="1" t="s">
        <v>3516</v>
      </c>
    </row>
    <row r="1691" spans="1:36" x14ac:dyDescent="0.25">
      <c r="A1691" s="2" t="s">
        <v>1685</v>
      </c>
      <c r="B1691" s="3" t="s">
        <v>6453</v>
      </c>
      <c r="C1691" s="3">
        <v>7.13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77.62</v>
      </c>
      <c r="H1691" s="1">
        <f>MATCH(持股比率!A1691,董監!A:A,0)</f>
        <v>1691</v>
      </c>
      <c r="I1691" s="3">
        <v>488000</v>
      </c>
      <c r="J1691" s="3">
        <v>773</v>
      </c>
      <c r="K1691" s="28">
        <f t="shared" si="105"/>
        <v>37879</v>
      </c>
      <c r="L1691" s="27">
        <f t="shared" si="106"/>
        <v>2</v>
      </c>
      <c r="M1691" s="3">
        <v>18.32</v>
      </c>
      <c r="N1691" s="29">
        <f t="shared" si="107"/>
        <v>0.14161360000000001</v>
      </c>
      <c r="O1691" s="3">
        <v>0.27</v>
      </c>
      <c r="P1691" s="3" t="str">
        <f ca="1">IF(COUNTIF(股期對照!A:A,持股比率!B1691)=2,B1691&amp;"-m",IF(COUNTIF(股期對照!A:A,持股比率!B1691)=1,B1691&amp;"-F",B1691))</f>
        <v>宏大</v>
      </c>
      <c r="Q1691" s="3" t="s">
        <v>6741</v>
      </c>
      <c r="T1691" s="1" t="s">
        <v>1685</v>
      </c>
      <c r="U1691" s="1" t="s">
        <v>3447</v>
      </c>
      <c r="V1691" s="1">
        <v>7.13</v>
      </c>
      <c r="W1691" s="1">
        <v>0</v>
      </c>
      <c r="X1691" s="1">
        <v>0</v>
      </c>
      <c r="Y1691" s="1">
        <v>15.25</v>
      </c>
      <c r="Z1691" s="1">
        <v>77.62</v>
      </c>
      <c r="AA1691" s="1">
        <v>1691</v>
      </c>
      <c r="AB1691" s="1">
        <v>488000</v>
      </c>
      <c r="AC1691" s="1">
        <v>773</v>
      </c>
      <c r="AD1691" s="1">
        <v>37879</v>
      </c>
      <c r="AE1691" s="1">
        <v>2</v>
      </c>
      <c r="AF1691" s="1">
        <v>18.32</v>
      </c>
      <c r="AG1691" s="1">
        <v>0.14161360000000001</v>
      </c>
      <c r="AH1691" s="1">
        <v>0.27</v>
      </c>
      <c r="AI1691" s="1" t="s">
        <v>3447</v>
      </c>
      <c r="AJ1691" s="1" t="s">
        <v>3516</v>
      </c>
    </row>
    <row r="1692" spans="1:36" x14ac:dyDescent="0.25">
      <c r="A1692" s="2" t="s">
        <v>1686</v>
      </c>
      <c r="B1692" s="3" t="s">
        <v>6454</v>
      </c>
      <c r="C1692" s="3">
        <v>1.64</v>
      </c>
      <c r="D1692" s="3">
        <v>0</v>
      </c>
      <c r="E1692" s="3">
        <v>0</v>
      </c>
      <c r="F1692" s="1">
        <f>IF(INDEX(董監!D:D,H1692)=0,INDEX(董監!C:C,H1692),INDEX(董監!D:D,H1692))</f>
        <v>18.899999999999999</v>
      </c>
      <c r="G1692" s="1">
        <f t="shared" si="104"/>
        <v>79.460000000000008</v>
      </c>
      <c r="H1692" s="1">
        <f>MATCH(持股比率!A1692,董監!A:A,0)</f>
        <v>1692</v>
      </c>
      <c r="I1692" s="3">
        <v>2932787.11</v>
      </c>
      <c r="J1692" s="3">
        <v>869</v>
      </c>
      <c r="K1692" s="28">
        <f t="shared" si="105"/>
        <v>233039</v>
      </c>
      <c r="L1692" s="27">
        <f t="shared" si="106"/>
        <v>0.4</v>
      </c>
      <c r="M1692" s="3">
        <v>12.18</v>
      </c>
      <c r="N1692" s="29">
        <f t="shared" si="107"/>
        <v>0.1058442</v>
      </c>
      <c r="O1692" s="3">
        <v>-4.0599999999999996</v>
      </c>
      <c r="P1692" s="3" t="str">
        <f ca="1">IF(COUNTIF(股期對照!A:A,持股比率!B1692)=2,B1692&amp;"-m",IF(COUNTIF(股期對照!A:A,持股比率!B1692)=1,B1692&amp;"-F",B1692))</f>
        <v>愛地雅</v>
      </c>
      <c r="Q1692" s="3" t="s">
        <v>4782</v>
      </c>
      <c r="T1692" s="1" t="s">
        <v>1686</v>
      </c>
      <c r="U1692" s="1" t="s">
        <v>3448</v>
      </c>
      <c r="V1692" s="1">
        <v>1.64</v>
      </c>
      <c r="W1692" s="1">
        <v>0</v>
      </c>
      <c r="X1692" s="1">
        <v>0</v>
      </c>
      <c r="Y1692" s="1">
        <v>18.899999999999999</v>
      </c>
      <c r="Z1692" s="1">
        <v>79.460000000000008</v>
      </c>
      <c r="AA1692" s="1">
        <v>1692</v>
      </c>
      <c r="AB1692" s="1">
        <v>2932787.11</v>
      </c>
      <c r="AC1692" s="1">
        <v>869</v>
      </c>
      <c r="AD1692" s="1">
        <v>233039</v>
      </c>
      <c r="AE1692" s="1">
        <v>0.4</v>
      </c>
      <c r="AF1692" s="1">
        <v>12.18</v>
      </c>
      <c r="AG1692" s="1">
        <v>0.1058442</v>
      </c>
      <c r="AH1692" s="1">
        <v>-4.0599999999999996</v>
      </c>
      <c r="AI1692" s="1" t="s">
        <v>3448</v>
      </c>
      <c r="AJ1692" s="1" t="s">
        <v>3582</v>
      </c>
    </row>
    <row r="1693" spans="1:36" x14ac:dyDescent="0.25">
      <c r="A1693" s="2" t="s">
        <v>1687</v>
      </c>
      <c r="B1693" s="3" t="s">
        <v>6455</v>
      </c>
      <c r="C1693" s="3">
        <v>1.69</v>
      </c>
      <c r="D1693" s="3">
        <v>0</v>
      </c>
      <c r="E1693" s="3">
        <v>0</v>
      </c>
      <c r="F1693" s="1">
        <f>IF(INDEX(董監!D:D,H1693)=0,INDEX(董監!C:C,H1693),INDEX(董監!D:D,H1693))</f>
        <v>15.59</v>
      </c>
      <c r="G1693" s="1">
        <f t="shared" si="104"/>
        <v>82.72</v>
      </c>
      <c r="H1693" s="1">
        <f>MATCH(持股比率!A1693,董監!A:A,0)</f>
        <v>1693</v>
      </c>
      <c r="I1693" s="3">
        <v>843000</v>
      </c>
      <c r="J1693" s="3">
        <v>263</v>
      </c>
      <c r="K1693" s="28">
        <f t="shared" si="105"/>
        <v>69733</v>
      </c>
      <c r="L1693" s="27">
        <f t="shared" si="106"/>
        <v>0.4</v>
      </c>
      <c r="M1693" s="3">
        <v>12.37</v>
      </c>
      <c r="N1693" s="29">
        <f t="shared" si="107"/>
        <v>3.2533100000000002E-2</v>
      </c>
      <c r="O1693" s="3">
        <v>-8.19</v>
      </c>
      <c r="P1693" s="3" t="str">
        <f ca="1">IF(COUNTIF(股期對照!A:A,持股比率!B1693)=2,B1693&amp;"-m",IF(COUNTIF(股期對照!A:A,持股比率!B1693)=1,B1693&amp;"-F",B1693))</f>
        <v>邦泰</v>
      </c>
      <c r="Q1693" s="3" t="s">
        <v>6899</v>
      </c>
      <c r="T1693" s="1" t="s">
        <v>1687</v>
      </c>
      <c r="U1693" s="1" t="s">
        <v>3449</v>
      </c>
      <c r="V1693" s="1">
        <v>1.69</v>
      </c>
      <c r="W1693" s="1">
        <v>0</v>
      </c>
      <c r="X1693" s="1">
        <v>0</v>
      </c>
      <c r="Y1693" s="1">
        <v>15.59</v>
      </c>
      <c r="Z1693" s="1">
        <v>82.72</v>
      </c>
      <c r="AA1693" s="1">
        <v>1693</v>
      </c>
      <c r="AB1693" s="1">
        <v>843000</v>
      </c>
      <c r="AC1693" s="1">
        <v>263</v>
      </c>
      <c r="AD1693" s="1">
        <v>69733</v>
      </c>
      <c r="AE1693" s="1">
        <v>0.4</v>
      </c>
      <c r="AF1693" s="1">
        <v>12.37</v>
      </c>
      <c r="AG1693" s="1">
        <v>3.2533100000000002E-2</v>
      </c>
      <c r="AH1693" s="1">
        <v>-8.19</v>
      </c>
      <c r="AI1693" s="1" t="s">
        <v>3449</v>
      </c>
      <c r="AJ1693" s="1" t="s">
        <v>3518</v>
      </c>
    </row>
    <row r="1694" spans="1:36" x14ac:dyDescent="0.25">
      <c r="A1694" s="2" t="s">
        <v>1688</v>
      </c>
      <c r="B1694" s="3" t="s">
        <v>6456</v>
      </c>
      <c r="C1694" s="3">
        <v>6.51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85.73</v>
      </c>
      <c r="H1694" s="1">
        <f>MATCH(持股比率!A1694,董監!A:A,0)</f>
        <v>1694</v>
      </c>
      <c r="I1694" s="3">
        <v>2480781.5699999998</v>
      </c>
      <c r="J1694" s="3">
        <v>-2840</v>
      </c>
      <c r="K1694" s="28">
        <f t="shared" si="105"/>
        <v>212677</v>
      </c>
      <c r="L1694" s="27">
        <f t="shared" si="106"/>
        <v>-1.3</v>
      </c>
      <c r="M1694" s="3">
        <v>27.68</v>
      </c>
      <c r="N1694" s="29">
        <f t="shared" si="107"/>
        <v>-0.78611199999999992</v>
      </c>
      <c r="O1694" s="3">
        <v>-7.46</v>
      </c>
      <c r="P1694" s="3" t="str">
        <f ca="1">IF(COUNTIF(股期對照!A:A,持股比率!B1694)=2,B1694&amp;"-m",IF(COUNTIF(股期對照!A:A,持股比率!B1694)=1,B1694&amp;"-F",B1694))</f>
        <v>國統</v>
      </c>
      <c r="Q1694" s="3" t="s">
        <v>6736</v>
      </c>
      <c r="T1694" s="1" t="s">
        <v>1688</v>
      </c>
      <c r="U1694" s="1" t="s">
        <v>3450</v>
      </c>
      <c r="V1694" s="1">
        <v>6.51</v>
      </c>
      <c r="W1694" s="1">
        <v>0.84</v>
      </c>
      <c r="X1694" s="1">
        <v>0.02</v>
      </c>
      <c r="Y1694" s="1">
        <v>6.9</v>
      </c>
      <c r="Z1694" s="1">
        <v>85.73</v>
      </c>
      <c r="AA1694" s="1">
        <v>1694</v>
      </c>
      <c r="AB1694" s="1">
        <v>2480781.5699999998</v>
      </c>
      <c r="AC1694" s="1">
        <v>-2840</v>
      </c>
      <c r="AD1694" s="1">
        <v>212677</v>
      </c>
      <c r="AE1694" s="1">
        <v>-1.3</v>
      </c>
      <c r="AF1694" s="1">
        <v>27.68</v>
      </c>
      <c r="AG1694" s="1">
        <v>-0.78611199999999992</v>
      </c>
      <c r="AH1694" s="1">
        <v>-7.46</v>
      </c>
      <c r="AI1694" s="1" t="s">
        <v>3450</v>
      </c>
      <c r="AJ1694" s="1" t="s">
        <v>3519</v>
      </c>
    </row>
    <row r="1695" spans="1:36" x14ac:dyDescent="0.25">
      <c r="A1695" s="2" t="s">
        <v>1689</v>
      </c>
      <c r="B1695" s="3" t="s">
        <v>6457</v>
      </c>
      <c r="C1695" s="3">
        <v>0.1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76.37</v>
      </c>
      <c r="H1695" s="1">
        <f>MATCH(持股比率!A1695,董監!A:A,0)</f>
        <v>1695</v>
      </c>
      <c r="I1695" s="3">
        <v>724788</v>
      </c>
      <c r="J1695" s="3">
        <v>9</v>
      </c>
      <c r="K1695" s="28">
        <f t="shared" si="105"/>
        <v>55352</v>
      </c>
      <c r="L1695" s="27">
        <f t="shared" si="106"/>
        <v>0</v>
      </c>
      <c r="M1695" s="3">
        <v>12.64</v>
      </c>
      <c r="N1695" s="29">
        <f t="shared" si="107"/>
        <v>1.1376000000000001E-3</v>
      </c>
      <c r="O1695" s="3">
        <v>-7.52</v>
      </c>
      <c r="P1695" s="3" t="str">
        <f ca="1">IF(COUNTIF(股期對照!A:A,持股比率!B1695)=2,B1695&amp;"-m",IF(COUNTIF(股期對照!A:A,持股比率!B1695)=1,B1695&amp;"-F",B1695))</f>
        <v>合騏</v>
      </c>
      <c r="Q1695" s="3" t="s">
        <v>6837</v>
      </c>
      <c r="T1695" s="1" t="s">
        <v>1689</v>
      </c>
      <c r="U1695" s="1" t="s">
        <v>3451</v>
      </c>
      <c r="V1695" s="1">
        <v>0.1</v>
      </c>
      <c r="W1695" s="1">
        <v>0</v>
      </c>
      <c r="X1695" s="1">
        <v>0</v>
      </c>
      <c r="Y1695" s="1">
        <v>23.53</v>
      </c>
      <c r="Z1695" s="1">
        <v>76.37</v>
      </c>
      <c r="AA1695" s="1">
        <v>1695</v>
      </c>
      <c r="AB1695" s="1">
        <v>724788</v>
      </c>
      <c r="AC1695" s="1">
        <v>9</v>
      </c>
      <c r="AD1695" s="1">
        <v>55352</v>
      </c>
      <c r="AE1695" s="1">
        <v>0</v>
      </c>
      <c r="AF1695" s="1">
        <v>12.64</v>
      </c>
      <c r="AG1695" s="1">
        <v>1.1376000000000001E-3</v>
      </c>
      <c r="AH1695" s="1">
        <v>-7.52</v>
      </c>
      <c r="AI1695" s="1" t="s">
        <v>3451</v>
      </c>
      <c r="AJ1695" s="1" t="s">
        <v>3516</v>
      </c>
    </row>
    <row r="1696" spans="1:36" x14ac:dyDescent="0.25">
      <c r="A1696" s="2" t="s">
        <v>1690</v>
      </c>
      <c r="B1696" s="3" t="s">
        <v>6458</v>
      </c>
      <c r="C1696" s="3">
        <v>10.7</v>
      </c>
      <c r="D1696" s="3">
        <v>0.77</v>
      </c>
      <c r="E1696" s="3">
        <v>1.61</v>
      </c>
      <c r="F1696" s="1">
        <f>IF(INDEX(董監!D:D,H1696)=0,INDEX(董監!C:C,H1696),INDEX(董監!D:D,H1696))</f>
        <v>12.55</v>
      </c>
      <c r="G1696" s="1">
        <f t="shared" si="104"/>
        <v>74.37</v>
      </c>
      <c r="H1696" s="1">
        <f>MATCH(持股比率!A1696,董監!A:A,0)</f>
        <v>1696</v>
      </c>
      <c r="I1696" s="3">
        <v>1353127.22</v>
      </c>
      <c r="J1696" s="3">
        <v>-2267</v>
      </c>
      <c r="K1696" s="28">
        <f t="shared" si="105"/>
        <v>100632</v>
      </c>
      <c r="L1696" s="27">
        <f t="shared" si="106"/>
        <v>-2.2999999999999998</v>
      </c>
      <c r="M1696" s="3">
        <v>66.84</v>
      </c>
      <c r="N1696" s="29">
        <f t="shared" si="107"/>
        <v>-1.5152627999999999</v>
      </c>
      <c r="O1696" s="3">
        <v>1.39</v>
      </c>
      <c r="P1696" s="3" t="str">
        <f ca="1">IF(COUNTIF(股期對照!A:A,持股比率!B1696)=2,B1696&amp;"-m",IF(COUNTIF(股期對照!A:A,持股比率!B1696)=1,B1696&amp;"-F",B1696))</f>
        <v>明安</v>
      </c>
      <c r="Q1696" s="3" t="s">
        <v>6900</v>
      </c>
      <c r="T1696" s="1" t="s">
        <v>1690</v>
      </c>
      <c r="U1696" s="1" t="s">
        <v>3452</v>
      </c>
      <c r="V1696" s="1">
        <v>10.7</v>
      </c>
      <c r="W1696" s="1">
        <v>0.77</v>
      </c>
      <c r="X1696" s="1">
        <v>1.61</v>
      </c>
      <c r="Y1696" s="1">
        <v>12.55</v>
      </c>
      <c r="Z1696" s="1">
        <v>74.37</v>
      </c>
      <c r="AA1696" s="1">
        <v>1696</v>
      </c>
      <c r="AB1696" s="1">
        <v>1353127.22</v>
      </c>
      <c r="AC1696" s="1">
        <v>-2267</v>
      </c>
      <c r="AD1696" s="1">
        <v>100632</v>
      </c>
      <c r="AE1696" s="1">
        <v>-2.2999999999999998</v>
      </c>
      <c r="AF1696" s="1">
        <v>66.84</v>
      </c>
      <c r="AG1696" s="1">
        <v>-1.5152627999999999</v>
      </c>
      <c r="AH1696" s="1">
        <v>1.39</v>
      </c>
      <c r="AI1696" s="1" t="s">
        <v>3452</v>
      </c>
      <c r="AJ1696" s="1" t="s">
        <v>3583</v>
      </c>
    </row>
    <row r="1697" spans="1:36" x14ac:dyDescent="0.25">
      <c r="A1697" s="2" t="s">
        <v>1691</v>
      </c>
      <c r="B1697" s="3" t="s">
        <v>6459</v>
      </c>
      <c r="C1697" s="3">
        <v>8.26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70.22</v>
      </c>
      <c r="H1697" s="1">
        <f>MATCH(持股比率!A1697,董監!A:A,0)</f>
        <v>1697</v>
      </c>
      <c r="I1697" s="3">
        <v>674910.32</v>
      </c>
      <c r="J1697" s="3">
        <v>29</v>
      </c>
      <c r="K1697" s="28">
        <f t="shared" si="105"/>
        <v>47392</v>
      </c>
      <c r="L1697" s="27">
        <f t="shared" si="106"/>
        <v>0.1</v>
      </c>
      <c r="M1697" s="3">
        <v>11.26</v>
      </c>
      <c r="N1697" s="29">
        <f t="shared" si="107"/>
        <v>3.2654000000000003E-3</v>
      </c>
      <c r="O1697" s="3">
        <v>-9.31</v>
      </c>
      <c r="P1697" s="3" t="str">
        <f ca="1">IF(COUNTIF(股期對照!A:A,持股比率!B1697)=2,B1697&amp;"-m",IF(COUNTIF(股期對照!A:A,持股比率!B1697)=1,B1697&amp;"-F",B1697))</f>
        <v>新天地</v>
      </c>
      <c r="Q1697" s="3" t="s">
        <v>6749</v>
      </c>
      <c r="T1697" s="1" t="s">
        <v>1691</v>
      </c>
      <c r="U1697" s="1" t="s">
        <v>3453</v>
      </c>
      <c r="V1697" s="1">
        <v>8.26</v>
      </c>
      <c r="W1697" s="1">
        <v>0</v>
      </c>
      <c r="X1697" s="1">
        <v>0.1</v>
      </c>
      <c r="Y1697" s="1">
        <v>21.42</v>
      </c>
      <c r="Z1697" s="1">
        <v>70.22</v>
      </c>
      <c r="AA1697" s="1">
        <v>1697</v>
      </c>
      <c r="AB1697" s="1">
        <v>674910.32</v>
      </c>
      <c r="AC1697" s="1">
        <v>29</v>
      </c>
      <c r="AD1697" s="1">
        <v>47392</v>
      </c>
      <c r="AE1697" s="1">
        <v>0.1</v>
      </c>
      <c r="AF1697" s="1">
        <v>11.26</v>
      </c>
      <c r="AG1697" s="1">
        <v>3.2654000000000003E-3</v>
      </c>
      <c r="AH1697" s="1">
        <v>-9.31</v>
      </c>
      <c r="AI1697" s="1" t="s">
        <v>3453</v>
      </c>
      <c r="AJ1697" s="1" t="s">
        <v>3517</v>
      </c>
    </row>
    <row r="1698" spans="1:36" x14ac:dyDescent="0.25">
      <c r="A1698" s="2" t="s">
        <v>1692</v>
      </c>
      <c r="B1698" s="3" t="s">
        <v>6460</v>
      </c>
      <c r="C1698" s="3">
        <v>1.26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67.64</v>
      </c>
      <c r="H1698" s="1">
        <f>MATCH(持股比率!A1698,董監!A:A,0)</f>
        <v>1698</v>
      </c>
      <c r="I1698" s="3">
        <v>304104.96999999997</v>
      </c>
      <c r="J1698" s="3">
        <v>0</v>
      </c>
      <c r="K1698" s="28">
        <f t="shared" si="105"/>
        <v>20570</v>
      </c>
      <c r="L1698" s="27">
        <f t="shared" si="106"/>
        <v>0</v>
      </c>
      <c r="M1698" s="3">
        <v>38.1</v>
      </c>
      <c r="N1698" s="29">
        <f t="shared" si="107"/>
        <v>0</v>
      </c>
      <c r="O1698" s="3">
        <v>-0.26</v>
      </c>
      <c r="P1698" s="3" t="str">
        <f ca="1">IF(COUNTIF(股期對照!A:A,持股比率!B1698)=2,B1698&amp;"-m",IF(COUNTIF(股期對照!A:A,持股比率!B1698)=1,B1698&amp;"-F",B1698))</f>
        <v>關中</v>
      </c>
      <c r="Q1698" s="3" t="s">
        <v>6895</v>
      </c>
      <c r="T1698" s="1" t="s">
        <v>1692</v>
      </c>
      <c r="U1698" s="1" t="s">
        <v>3454</v>
      </c>
      <c r="V1698" s="1">
        <v>1.26</v>
      </c>
      <c r="W1698" s="1">
        <v>0</v>
      </c>
      <c r="X1698" s="1">
        <v>0</v>
      </c>
      <c r="Y1698" s="1">
        <v>31.1</v>
      </c>
      <c r="Z1698" s="1">
        <v>67.64</v>
      </c>
      <c r="AA1698" s="1">
        <v>1698</v>
      </c>
      <c r="AB1698" s="1">
        <v>304104.96999999997</v>
      </c>
      <c r="AC1698" s="1">
        <v>0</v>
      </c>
      <c r="AD1698" s="1">
        <v>20570</v>
      </c>
      <c r="AE1698" s="1">
        <v>0</v>
      </c>
      <c r="AF1698" s="1">
        <v>38.1</v>
      </c>
      <c r="AG1698" s="1">
        <v>0</v>
      </c>
      <c r="AH1698" s="1">
        <v>-0.26</v>
      </c>
      <c r="AI1698" s="1" t="s">
        <v>3454</v>
      </c>
      <c r="AJ1698" s="1" t="s">
        <v>3516</v>
      </c>
    </row>
    <row r="1699" spans="1:36" x14ac:dyDescent="0.25">
      <c r="A1699" s="2" t="s">
        <v>1693</v>
      </c>
      <c r="B1699" s="3" t="s">
        <v>6461</v>
      </c>
      <c r="C1699" s="3">
        <v>24.26</v>
      </c>
      <c r="D1699" s="3">
        <v>0.12</v>
      </c>
      <c r="E1699" s="3">
        <v>0.32</v>
      </c>
      <c r="F1699" s="1">
        <f>IF(INDEX(董監!D:D,H1699)=0,INDEX(董監!C:C,H1699),INDEX(董監!D:D,H1699))</f>
        <v>12.51</v>
      </c>
      <c r="G1699" s="1">
        <f t="shared" si="104"/>
        <v>62.79</v>
      </c>
      <c r="H1699" s="1">
        <f>MATCH(持股比率!A1699,董監!A:A,0)</f>
        <v>1699</v>
      </c>
      <c r="I1699" s="3">
        <v>1658400.8</v>
      </c>
      <c r="J1699" s="3">
        <v>-1097</v>
      </c>
      <c r="K1699" s="28">
        <f t="shared" si="105"/>
        <v>104131</v>
      </c>
      <c r="L1699" s="27">
        <f t="shared" si="106"/>
        <v>-1.1000000000000001</v>
      </c>
      <c r="M1699" s="3">
        <v>64.52</v>
      </c>
      <c r="N1699" s="29">
        <f t="shared" si="107"/>
        <v>-0.70778439999999998</v>
      </c>
      <c r="O1699" s="3">
        <v>-3.44</v>
      </c>
      <c r="P1699" s="3" t="str">
        <f ca="1">IF(COUNTIF(股期對照!A:A,持股比率!B1699)=2,B1699&amp;"-m",IF(COUNTIF(股期對照!A:A,持股比率!B1699)=1,B1699&amp;"-F",B1699))</f>
        <v>森鉅-F</v>
      </c>
      <c r="Q1699" s="3" t="s">
        <v>6751</v>
      </c>
      <c r="T1699" s="1" t="s">
        <v>1693</v>
      </c>
      <c r="U1699" s="1" t="s">
        <v>3455</v>
      </c>
      <c r="V1699" s="1">
        <v>24.26</v>
      </c>
      <c r="W1699" s="1">
        <v>0.12</v>
      </c>
      <c r="X1699" s="1">
        <v>0.32</v>
      </c>
      <c r="Y1699" s="1">
        <v>12.51</v>
      </c>
      <c r="Z1699" s="1">
        <v>62.79</v>
      </c>
      <c r="AA1699" s="1">
        <v>1699</v>
      </c>
      <c r="AB1699" s="1">
        <v>1658400.8</v>
      </c>
      <c r="AC1699" s="1">
        <v>-1097</v>
      </c>
      <c r="AD1699" s="1">
        <v>104131</v>
      </c>
      <c r="AE1699" s="1">
        <v>-1.1000000000000001</v>
      </c>
      <c r="AF1699" s="1">
        <v>64.52</v>
      </c>
      <c r="AG1699" s="1">
        <v>-0.70778439999999998</v>
      </c>
      <c r="AH1699" s="1">
        <v>-3.44</v>
      </c>
      <c r="AI1699" s="1" t="s">
        <v>4493</v>
      </c>
      <c r="AJ1699" s="1" t="s">
        <v>3516</v>
      </c>
    </row>
    <row r="1700" spans="1:36" x14ac:dyDescent="0.25">
      <c r="A1700" s="2" t="s">
        <v>1694</v>
      </c>
      <c r="B1700" s="3" t="s">
        <v>4939</v>
      </c>
      <c r="C1700" s="3">
        <v>3.34</v>
      </c>
      <c r="D1700" s="3">
        <v>0</v>
      </c>
      <c r="E1700" s="3">
        <v>0.02</v>
      </c>
      <c r="F1700" s="1">
        <f>IF(INDEX(董監!D:D,H1700)=0,INDEX(董監!C:C,H1700),INDEX(董監!D:D,H1700))</f>
        <v>4.4400000000000004</v>
      </c>
      <c r="G1700" s="1">
        <f t="shared" si="104"/>
        <v>92.2</v>
      </c>
      <c r="H1700" s="1">
        <f>MATCH(持股比率!A1700,董監!A:A,0)</f>
        <v>1700</v>
      </c>
      <c r="I1700" s="3">
        <v>893840.8</v>
      </c>
      <c r="J1700" s="3">
        <v>1140</v>
      </c>
      <c r="K1700" s="28">
        <f t="shared" si="105"/>
        <v>82412</v>
      </c>
      <c r="L1700" s="27">
        <f t="shared" si="106"/>
        <v>1.4</v>
      </c>
      <c r="M1700" s="3">
        <v>43.21</v>
      </c>
      <c r="N1700" s="29">
        <f t="shared" si="107"/>
        <v>0.49259400000000003</v>
      </c>
      <c r="O1700" s="3">
        <v>-4.45</v>
      </c>
      <c r="P1700" s="3" t="str">
        <f ca="1">IF(COUNTIF(股期對照!A:A,持股比率!B1700)=2,B1700&amp;"-m",IF(COUNTIF(股期對照!A:A,持股比率!B1700)=1,B1700&amp;"-F",B1700))</f>
        <v>高力</v>
      </c>
      <c r="Q1700" s="3" t="s">
        <v>6901</v>
      </c>
      <c r="T1700" s="1" t="s">
        <v>1694</v>
      </c>
      <c r="U1700" s="1" t="s">
        <v>3456</v>
      </c>
      <c r="V1700" s="1">
        <v>3.34</v>
      </c>
      <c r="W1700" s="1">
        <v>0</v>
      </c>
      <c r="X1700" s="1">
        <v>0.02</v>
      </c>
      <c r="Y1700" s="1">
        <v>4.4400000000000004</v>
      </c>
      <c r="Z1700" s="1">
        <v>92.2</v>
      </c>
      <c r="AA1700" s="1">
        <v>1700</v>
      </c>
      <c r="AB1700" s="1">
        <v>893840.8</v>
      </c>
      <c r="AC1700" s="1">
        <v>1140</v>
      </c>
      <c r="AD1700" s="1">
        <v>82412</v>
      </c>
      <c r="AE1700" s="1">
        <v>1.4</v>
      </c>
      <c r="AF1700" s="1">
        <v>43.21</v>
      </c>
      <c r="AG1700" s="1">
        <v>0.49259400000000003</v>
      </c>
      <c r="AH1700" s="1">
        <v>-4.45</v>
      </c>
      <c r="AI1700" s="1" t="s">
        <v>3456</v>
      </c>
      <c r="AJ1700" s="1" t="s">
        <v>3525</v>
      </c>
    </row>
    <row r="1701" spans="1:36" x14ac:dyDescent="0.25">
      <c r="A1701" s="2" t="s">
        <v>1695</v>
      </c>
      <c r="B1701" s="3" t="s">
        <v>6462</v>
      </c>
      <c r="C1701" s="3">
        <v>3.37</v>
      </c>
      <c r="D1701" s="3">
        <v>0</v>
      </c>
      <c r="E1701" s="3">
        <v>3.12</v>
      </c>
      <c r="F1701" s="1">
        <f>IF(INDEX(董監!D:D,H1701)=0,INDEX(董監!C:C,H1701),INDEX(董監!D:D,H1701))</f>
        <v>0</v>
      </c>
      <c r="G1701" s="1">
        <f t="shared" si="104"/>
        <v>93.51</v>
      </c>
      <c r="H1701" s="1">
        <f>MATCH(持股比率!A1701,董監!A:A,0)</f>
        <v>1701</v>
      </c>
      <c r="I1701" s="3">
        <v>827042</v>
      </c>
      <c r="J1701" s="3">
        <v>6467</v>
      </c>
      <c r="K1701" s="28">
        <f t="shared" si="105"/>
        <v>77337</v>
      </c>
      <c r="L1701" s="27">
        <f t="shared" si="106"/>
        <v>8.4</v>
      </c>
      <c r="M1701" s="3">
        <v>28.88</v>
      </c>
      <c r="N1701" s="29">
        <f t="shared" si="107"/>
        <v>1.8676695999999999</v>
      </c>
      <c r="O1701" s="3">
        <v>15.68</v>
      </c>
      <c r="P1701" s="3" t="str">
        <f ca="1">IF(COUNTIF(股期對照!A:A,持股比率!B1701)=2,B1701&amp;"-m",IF(COUNTIF(股期對照!A:A,持股比率!B1701)=1,B1701&amp;"-F",B1701))</f>
        <v>美德醫療-DR</v>
      </c>
      <c r="Q1701" s="3" t="s">
        <v>6741</v>
      </c>
      <c r="T1701" s="1" t="s">
        <v>1695</v>
      </c>
      <c r="U1701" s="1" t="s">
        <v>3457</v>
      </c>
      <c r="V1701" s="1">
        <v>3.37</v>
      </c>
      <c r="W1701" s="1">
        <v>0</v>
      </c>
      <c r="X1701" s="1">
        <v>3.12</v>
      </c>
      <c r="Y1701" s="1">
        <v>0</v>
      </c>
      <c r="Z1701" s="1">
        <v>93.51</v>
      </c>
      <c r="AA1701" s="1">
        <v>1701</v>
      </c>
      <c r="AB1701" s="1">
        <v>827042</v>
      </c>
      <c r="AC1701" s="1">
        <v>6467</v>
      </c>
      <c r="AD1701" s="1">
        <v>77337</v>
      </c>
      <c r="AE1701" s="1">
        <v>8.4</v>
      </c>
      <c r="AF1701" s="1">
        <v>28.88</v>
      </c>
      <c r="AG1701" s="1">
        <v>1.8676695999999999</v>
      </c>
      <c r="AH1701" s="1">
        <v>15.68</v>
      </c>
      <c r="AI1701" s="1" t="s">
        <v>3457</v>
      </c>
      <c r="AJ1701" s="1" t="s">
        <v>3516</v>
      </c>
    </row>
    <row r="1702" spans="1:36" x14ac:dyDescent="0.25">
      <c r="A1702" s="2" t="s">
        <v>1696</v>
      </c>
      <c r="B1702" s="3" t="s">
        <v>6463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3">
        <v>327</v>
      </c>
      <c r="K1702" s="28">
        <f t="shared" si="105"/>
        <v>91651</v>
      </c>
      <c r="L1702" s="27">
        <f t="shared" si="106"/>
        <v>0.4</v>
      </c>
      <c r="M1702" s="3">
        <v>26.09</v>
      </c>
      <c r="N1702" s="29">
        <f t="shared" si="107"/>
        <v>8.531430000000001E-2</v>
      </c>
      <c r="O1702" s="3">
        <v>6</v>
      </c>
      <c r="P1702" s="3" t="str">
        <f ca="1">IF(COUNTIF(股期對照!A:A,持股比率!B1702)=2,B1702&amp;"-m",IF(COUNTIF(股期對照!A:A,持股比率!B1702)=1,B1702&amp;"-F",B1702))</f>
        <v>康師傅-DR</v>
      </c>
      <c r="Q1702" s="3" t="s">
        <v>6902</v>
      </c>
      <c r="T1702" s="1" t="s">
        <v>1696</v>
      </c>
      <c r="U1702" s="1" t="s">
        <v>3458</v>
      </c>
      <c r="V1702" s="1">
        <v>0</v>
      </c>
      <c r="W1702" s="1">
        <v>0</v>
      </c>
      <c r="X1702" s="1">
        <v>0</v>
      </c>
      <c r="Y1702" s="1">
        <v>0</v>
      </c>
      <c r="Z1702" s="1">
        <v>100</v>
      </c>
      <c r="AA1702" s="1">
        <v>1702</v>
      </c>
      <c r="AB1702" s="1">
        <v>916513.45700000005</v>
      </c>
      <c r="AC1702" s="1">
        <v>327</v>
      </c>
      <c r="AD1702" s="1">
        <v>91651</v>
      </c>
      <c r="AE1702" s="1">
        <v>0.4</v>
      </c>
      <c r="AF1702" s="1">
        <v>26.09</v>
      </c>
      <c r="AG1702" s="1">
        <v>8.531430000000001E-2</v>
      </c>
      <c r="AH1702" s="1">
        <v>6</v>
      </c>
      <c r="AI1702" s="1" t="s">
        <v>3458</v>
      </c>
      <c r="AJ1702" s="1" t="s">
        <v>3515</v>
      </c>
    </row>
    <row r="1703" spans="1:36" x14ac:dyDescent="0.25">
      <c r="A1703" s="2" t="s">
        <v>1697</v>
      </c>
      <c r="B1703" s="3" t="s">
        <v>6464</v>
      </c>
      <c r="C1703" s="3">
        <v>0.31</v>
      </c>
      <c r="D1703" s="3">
        <v>0.01</v>
      </c>
      <c r="E1703" s="3">
        <v>0.7</v>
      </c>
      <c r="F1703" s="1">
        <f>IF(INDEX(董監!D:D,H1703)=0,INDEX(董監!C:C,H1703),INDEX(董監!D:D,H1703))</f>
        <v>0</v>
      </c>
      <c r="G1703" s="1">
        <f t="shared" si="104"/>
        <v>98.98</v>
      </c>
      <c r="H1703" s="1">
        <f>MATCH(持股比率!A1703,董監!A:A,0)</f>
        <v>1703</v>
      </c>
      <c r="I1703" s="3">
        <v>3997550.8760000002</v>
      </c>
      <c r="J1703" s="3">
        <v>-1521</v>
      </c>
      <c r="K1703" s="28">
        <f t="shared" si="105"/>
        <v>395678</v>
      </c>
      <c r="L1703" s="27">
        <f t="shared" si="106"/>
        <v>-0.4</v>
      </c>
      <c r="M1703" s="3">
        <v>4.4400000000000004</v>
      </c>
      <c r="N1703" s="29">
        <f t="shared" si="107"/>
        <v>-6.7532400000000006E-2</v>
      </c>
      <c r="O1703" s="3">
        <v>-13.35</v>
      </c>
      <c r="P1703" s="3" t="str">
        <f ca="1">IF(COUNTIF(股期對照!A:A,持股比率!B1703)=2,B1703&amp;"-m",IF(COUNTIF(股期對照!A:A,持股比率!B1703)=1,B1703&amp;"-F",B1703))</f>
        <v>泰金寶-DR</v>
      </c>
      <c r="Q1703" s="3" t="s">
        <v>6741</v>
      </c>
      <c r="T1703" s="1" t="s">
        <v>1697</v>
      </c>
      <c r="U1703" s="1" t="s">
        <v>3459</v>
      </c>
      <c r="V1703" s="1">
        <v>0.31</v>
      </c>
      <c r="W1703" s="1">
        <v>0.01</v>
      </c>
      <c r="X1703" s="1">
        <v>0.7</v>
      </c>
      <c r="Y1703" s="1">
        <v>0</v>
      </c>
      <c r="Z1703" s="1">
        <v>98.98</v>
      </c>
      <c r="AA1703" s="1">
        <v>1703</v>
      </c>
      <c r="AB1703" s="1">
        <v>3997550.8760000002</v>
      </c>
      <c r="AC1703" s="1">
        <v>-1521</v>
      </c>
      <c r="AD1703" s="1">
        <v>395678</v>
      </c>
      <c r="AE1703" s="1">
        <v>-0.4</v>
      </c>
      <c r="AF1703" s="1">
        <v>4.4400000000000004</v>
      </c>
      <c r="AG1703" s="1">
        <v>-6.7532400000000006E-2</v>
      </c>
      <c r="AH1703" s="1">
        <v>-13.35</v>
      </c>
      <c r="AI1703" s="1" t="s">
        <v>3459</v>
      </c>
      <c r="AJ1703" s="1" t="s">
        <v>3516</v>
      </c>
    </row>
    <row r="1704" spans="1:36" x14ac:dyDescent="0.25">
      <c r="A1704" s="2" t="s">
        <v>1698</v>
      </c>
      <c r="B1704" s="3" t="s">
        <v>6465</v>
      </c>
      <c r="C1704" s="3">
        <v>0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99.64</v>
      </c>
      <c r="H1704" s="1">
        <f>MATCH(持股比率!A1704,董監!A:A,0)</f>
        <v>1704</v>
      </c>
      <c r="I1704" s="3">
        <v>644726.41799999995</v>
      </c>
      <c r="J1704" s="3">
        <v>-561</v>
      </c>
      <c r="K1704" s="28">
        <f t="shared" si="105"/>
        <v>64241</v>
      </c>
      <c r="L1704" s="27">
        <f t="shared" si="106"/>
        <v>-0.9</v>
      </c>
      <c r="M1704" s="3">
        <v>9.4600000000000009</v>
      </c>
      <c r="N1704" s="29">
        <f t="shared" si="107"/>
        <v>-5.3070600000000002E-2</v>
      </c>
      <c r="O1704" s="3">
        <v>-1.04</v>
      </c>
      <c r="P1704" s="3" t="str">
        <f ca="1">IF(COUNTIF(股期對照!A:A,持股比率!B1704)=2,B1704&amp;"-m",IF(COUNTIF(股期對照!A:A,持股比率!B1704)=1,B1704&amp;"-F",B1704))</f>
        <v>神州-DR</v>
      </c>
      <c r="Q1704" s="3" t="s">
        <v>6903</v>
      </c>
      <c r="T1704" s="1" t="s">
        <v>1698</v>
      </c>
      <c r="U1704" s="1" t="s">
        <v>3460</v>
      </c>
      <c r="V1704" s="1">
        <v>0</v>
      </c>
      <c r="W1704" s="1">
        <v>0</v>
      </c>
      <c r="X1704" s="1">
        <v>0.36</v>
      </c>
      <c r="Y1704" s="1">
        <v>0</v>
      </c>
      <c r="Z1704" s="1">
        <v>99.64</v>
      </c>
      <c r="AA1704" s="1">
        <v>1704</v>
      </c>
      <c r="AB1704" s="1">
        <v>644726.41799999995</v>
      </c>
      <c r="AC1704" s="1">
        <v>-561</v>
      </c>
      <c r="AD1704" s="1">
        <v>64241</v>
      </c>
      <c r="AE1704" s="1">
        <v>-0.9</v>
      </c>
      <c r="AF1704" s="1">
        <v>9.4600000000000009</v>
      </c>
      <c r="AG1704" s="1">
        <v>-5.3070600000000002E-2</v>
      </c>
      <c r="AH1704" s="1">
        <v>-1.04</v>
      </c>
      <c r="AI1704" s="1" t="s">
        <v>3460</v>
      </c>
      <c r="AJ1704" s="1" t="s">
        <v>3555</v>
      </c>
    </row>
    <row r="1705" spans="1:36" x14ac:dyDescent="0.25">
      <c r="A1705" s="2" t="s">
        <v>1699</v>
      </c>
      <c r="B1705" s="3" t="s">
        <v>6466</v>
      </c>
      <c r="C1705" s="3">
        <v>0.02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99.98</v>
      </c>
      <c r="H1705" s="1">
        <f>MATCH(持股比率!A1705,董監!A:A,0)</f>
        <v>1705</v>
      </c>
      <c r="I1705" s="3">
        <v>38168</v>
      </c>
      <c r="J1705" s="3">
        <v>-11</v>
      </c>
      <c r="K1705" s="28">
        <f t="shared" si="105"/>
        <v>3816</v>
      </c>
      <c r="L1705" s="27">
        <f t="shared" si="106"/>
        <v>-0.3</v>
      </c>
      <c r="M1705" s="3">
        <v>2.89</v>
      </c>
      <c r="N1705" s="29">
        <f t="shared" si="107"/>
        <v>-3.1790000000000003E-4</v>
      </c>
      <c r="O1705" s="3">
        <v>-7.94</v>
      </c>
      <c r="P1705" s="3" t="str">
        <f ca="1">IF(COUNTIF(股期對照!A:A,持股比率!B1705)=2,B1705&amp;"-m",IF(COUNTIF(股期對照!A:A,持股比率!B1705)=1,B1705&amp;"-F",B1705))</f>
        <v>越南控-DR</v>
      </c>
      <c r="Q1705" s="3" t="s">
        <v>6823</v>
      </c>
      <c r="T1705" s="1" t="s">
        <v>1699</v>
      </c>
      <c r="U1705" s="1" t="s">
        <v>3461</v>
      </c>
      <c r="V1705" s="1">
        <v>0.02</v>
      </c>
      <c r="W1705" s="1">
        <v>0</v>
      </c>
      <c r="X1705" s="1">
        <v>0</v>
      </c>
      <c r="Y1705" s="1">
        <v>0</v>
      </c>
      <c r="Z1705" s="1">
        <v>99.98</v>
      </c>
      <c r="AA1705" s="1">
        <v>1705</v>
      </c>
      <c r="AB1705" s="1">
        <v>38168</v>
      </c>
      <c r="AC1705" s="1">
        <v>-11</v>
      </c>
      <c r="AD1705" s="1">
        <v>3816</v>
      </c>
      <c r="AE1705" s="1">
        <v>-0.3</v>
      </c>
      <c r="AF1705" s="1">
        <v>2.89</v>
      </c>
      <c r="AG1705" s="1">
        <v>-3.1790000000000003E-4</v>
      </c>
      <c r="AH1705" s="1">
        <v>-7.94</v>
      </c>
      <c r="AI1705" s="1" t="s">
        <v>3461</v>
      </c>
      <c r="AJ1705" s="1" t="s">
        <v>3520</v>
      </c>
    </row>
    <row r="1706" spans="1:36" x14ac:dyDescent="0.25">
      <c r="A1706" s="2" t="s">
        <v>1700</v>
      </c>
      <c r="B1706" s="3" t="s">
        <v>6467</v>
      </c>
      <c r="C1706" s="3">
        <v>1.48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98.52</v>
      </c>
      <c r="H1706" s="1">
        <f>MATCH(持股比率!A1706,董監!A:A,0)</f>
        <v>1706</v>
      </c>
      <c r="I1706" s="3">
        <v>526896</v>
      </c>
      <c r="J1706" s="3">
        <v>0</v>
      </c>
      <c r="K1706" s="28">
        <f t="shared" si="105"/>
        <v>51910</v>
      </c>
      <c r="L1706" s="27">
        <f t="shared" si="106"/>
        <v>0</v>
      </c>
      <c r="M1706" s="3">
        <v>3.83</v>
      </c>
      <c r="N1706" s="29">
        <f t="shared" si="107"/>
        <v>0</v>
      </c>
      <c r="O1706" s="3">
        <v>-5.24</v>
      </c>
      <c r="P1706" s="3" t="str">
        <f ca="1">IF(COUNTIF(股期對照!A:A,持股比率!B1706)=2,B1706&amp;"-m",IF(COUNTIF(股期對照!A:A,持股比率!B1706)=1,B1706&amp;"-F",B1706))</f>
        <v>明輝-DR</v>
      </c>
      <c r="Q1706" s="3" t="s">
        <v>4759</v>
      </c>
      <c r="T1706" s="1" t="s">
        <v>1700</v>
      </c>
      <c r="U1706" s="1" t="s">
        <v>3462</v>
      </c>
      <c r="V1706" s="1">
        <v>1.48</v>
      </c>
      <c r="W1706" s="1">
        <v>0</v>
      </c>
      <c r="X1706" s="1">
        <v>0</v>
      </c>
      <c r="Y1706" s="1">
        <v>0</v>
      </c>
      <c r="Z1706" s="1">
        <v>98.52</v>
      </c>
      <c r="AA1706" s="1">
        <v>1706</v>
      </c>
      <c r="AB1706" s="1">
        <v>526896</v>
      </c>
      <c r="AC1706" s="1">
        <v>0</v>
      </c>
      <c r="AD1706" s="1">
        <v>51910</v>
      </c>
      <c r="AE1706" s="1">
        <v>0</v>
      </c>
      <c r="AF1706" s="1">
        <v>3.83</v>
      </c>
      <c r="AG1706" s="1">
        <v>0</v>
      </c>
      <c r="AH1706" s="1">
        <v>-5.24</v>
      </c>
      <c r="AI1706" s="1" t="s">
        <v>3462</v>
      </c>
      <c r="AJ1706" s="1" t="s">
        <v>3516</v>
      </c>
    </row>
    <row r="1707" spans="1:36" x14ac:dyDescent="0.25">
      <c r="A1707" s="2" t="s">
        <v>1701</v>
      </c>
      <c r="B1707" s="3" t="s">
        <v>6468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J1707" s="3"/>
      <c r="K1707" s="28">
        <f t="shared" si="105"/>
        <v>6985</v>
      </c>
      <c r="L1707" s="27">
        <f t="shared" si="106"/>
        <v>0</v>
      </c>
      <c r="M1707" s="3"/>
      <c r="N1707" s="29">
        <f t="shared" si="107"/>
        <v>0</v>
      </c>
      <c r="O1707" s="3"/>
      <c r="P1707" s="3" t="str">
        <f ca="1">IF(COUNTIF(股期對照!A:A,持股比率!B1707)=2,B1707&amp;"-m",IF(COUNTIF(股期對照!A:A,持股比率!B1707)=1,B1707&amp;"-F",B1707))</f>
        <v>特藝-DR</v>
      </c>
      <c r="Q1707" s="3" t="s">
        <v>4759</v>
      </c>
      <c r="T1707" s="1" t="s">
        <v>1701</v>
      </c>
      <c r="U1707" s="1" t="s">
        <v>3463</v>
      </c>
      <c r="Y1707" s="1">
        <v>0</v>
      </c>
      <c r="Z1707" s="1">
        <v>100</v>
      </c>
      <c r="AA1707" s="1">
        <v>1707</v>
      </c>
      <c r="AB1707" s="1">
        <v>69854</v>
      </c>
      <c r="AD1707" s="1">
        <v>6985</v>
      </c>
      <c r="AE1707" s="1">
        <v>0</v>
      </c>
      <c r="AG1707" s="1">
        <v>0</v>
      </c>
      <c r="AI1707" s="1" t="s">
        <v>3463</v>
      </c>
      <c r="AJ1707" s="1" t="s">
        <v>3516</v>
      </c>
    </row>
    <row r="1708" spans="1:36" x14ac:dyDescent="0.25">
      <c r="A1708" s="2" t="s">
        <v>1702</v>
      </c>
      <c r="B1708" s="3" t="s">
        <v>6469</v>
      </c>
      <c r="C1708" s="3">
        <v>0.38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104"/>
        <v>99.43</v>
      </c>
      <c r="H1708" s="1">
        <f>MATCH(持股比率!A1708,董監!A:A,0)</f>
        <v>1708</v>
      </c>
      <c r="I1708" s="3">
        <v>1114306.4480000001</v>
      </c>
      <c r="J1708" s="3">
        <v>310</v>
      </c>
      <c r="K1708" s="28">
        <f t="shared" si="105"/>
        <v>110795</v>
      </c>
      <c r="L1708" s="27">
        <f t="shared" si="106"/>
        <v>0.3</v>
      </c>
      <c r="M1708" s="3">
        <v>1.79</v>
      </c>
      <c r="N1708" s="29">
        <f t="shared" si="107"/>
        <v>5.5490000000000001E-3</v>
      </c>
      <c r="O1708" s="3">
        <v>-3.7</v>
      </c>
      <c r="P1708" s="3" t="str">
        <f ca="1">IF(COUNTIF(股期對照!A:A,持股比率!B1708)=2,B1708&amp;"-m",IF(COUNTIF(股期對照!A:A,持股比率!B1708)=1,B1708&amp;"-F",B1708))</f>
        <v>杜康-DR</v>
      </c>
      <c r="Q1708" s="3" t="s">
        <v>6904</v>
      </c>
      <c r="T1708" s="1" t="s">
        <v>1702</v>
      </c>
      <c r="U1708" s="1" t="s">
        <v>3464</v>
      </c>
      <c r="V1708" s="1">
        <v>0.38</v>
      </c>
      <c r="W1708" s="1">
        <v>0</v>
      </c>
      <c r="X1708" s="1">
        <v>0.19</v>
      </c>
      <c r="Y1708" s="1">
        <v>0</v>
      </c>
      <c r="Z1708" s="1">
        <v>99.43</v>
      </c>
      <c r="AA1708" s="1">
        <v>1708</v>
      </c>
      <c r="AB1708" s="1">
        <v>1114306.4480000001</v>
      </c>
      <c r="AC1708" s="1">
        <v>310</v>
      </c>
      <c r="AD1708" s="1">
        <v>110795</v>
      </c>
      <c r="AE1708" s="1">
        <v>0.3</v>
      </c>
      <c r="AF1708" s="1">
        <v>1.79</v>
      </c>
      <c r="AG1708" s="1">
        <v>5.5490000000000001E-3</v>
      </c>
      <c r="AH1708" s="1">
        <v>-3.7</v>
      </c>
      <c r="AI1708" s="1" t="s">
        <v>3464</v>
      </c>
      <c r="AJ1708" s="1" t="s">
        <v>3515</v>
      </c>
    </row>
    <row r="1709" spans="1:36" x14ac:dyDescent="0.25">
      <c r="A1709" s="2" t="s">
        <v>1703</v>
      </c>
      <c r="B1709" s="3" t="s">
        <v>6470</v>
      </c>
      <c r="C1709" s="3">
        <v>0.44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99.56</v>
      </c>
      <c r="H1709" s="1">
        <f>MATCH(持股比率!A1709,董監!A:A,0)</f>
        <v>1709</v>
      </c>
      <c r="I1709" s="3">
        <v>5580795.7120000003</v>
      </c>
      <c r="J1709" s="3">
        <v>128</v>
      </c>
      <c r="K1709" s="28">
        <f t="shared" si="105"/>
        <v>555624</v>
      </c>
      <c r="L1709" s="27">
        <f t="shared" si="106"/>
        <v>0</v>
      </c>
      <c r="M1709" s="3">
        <v>6.48</v>
      </c>
      <c r="N1709" s="29">
        <f t="shared" si="107"/>
        <v>8.2944000000000004E-3</v>
      </c>
      <c r="O1709" s="3">
        <v>-6.47</v>
      </c>
      <c r="P1709" s="3" t="str">
        <f ca="1">IF(COUNTIF(股期對照!A:A,持股比率!B1709)=2,B1709&amp;"-m",IF(COUNTIF(股期對照!A:A,持股比率!B1709)=1,B1709&amp;"-F",B1709))</f>
        <v>泰聚亨-DR</v>
      </c>
      <c r="Q1709" s="3" t="s">
        <v>6905</v>
      </c>
      <c r="T1709" s="1" t="s">
        <v>1703</v>
      </c>
      <c r="U1709" s="1" t="s">
        <v>3465</v>
      </c>
      <c r="V1709" s="1">
        <v>0.44</v>
      </c>
      <c r="W1709" s="1">
        <v>0</v>
      </c>
      <c r="X1709" s="1">
        <v>0</v>
      </c>
      <c r="Y1709" s="1">
        <v>0</v>
      </c>
      <c r="Z1709" s="1">
        <v>99.56</v>
      </c>
      <c r="AA1709" s="1">
        <v>1709</v>
      </c>
      <c r="AB1709" s="1">
        <v>5580795.7120000003</v>
      </c>
      <c r="AC1709" s="1">
        <v>128</v>
      </c>
      <c r="AD1709" s="1">
        <v>555624</v>
      </c>
      <c r="AE1709" s="1">
        <v>0</v>
      </c>
      <c r="AF1709" s="1">
        <v>6.48</v>
      </c>
      <c r="AG1709" s="1">
        <v>8.2944000000000004E-3</v>
      </c>
      <c r="AH1709" s="1">
        <v>-6.47</v>
      </c>
      <c r="AI1709" s="1" t="s">
        <v>3465</v>
      </c>
      <c r="AJ1709" s="1" t="s">
        <v>3526</v>
      </c>
    </row>
    <row r="1710" spans="1:36" x14ac:dyDescent="0.25">
      <c r="A1710" s="2" t="s">
        <v>1704</v>
      </c>
      <c r="B1710" s="3" t="s">
        <v>6471</v>
      </c>
      <c r="C1710" s="3">
        <v>0.02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99.91</v>
      </c>
      <c r="H1710" s="1">
        <f>MATCH(持股比率!A1710,董監!A:A,0)</f>
        <v>1710</v>
      </c>
      <c r="I1710" s="3">
        <v>356242.58199999999</v>
      </c>
      <c r="J1710" s="3">
        <v>153</v>
      </c>
      <c r="K1710" s="28">
        <f t="shared" si="105"/>
        <v>35592</v>
      </c>
      <c r="L1710" s="27">
        <f t="shared" si="106"/>
        <v>0.4</v>
      </c>
      <c r="M1710" s="3">
        <v>1.48</v>
      </c>
      <c r="N1710" s="29">
        <f t="shared" si="107"/>
        <v>2.2644000000000002E-3</v>
      </c>
      <c r="O1710" s="3">
        <v>-2.68</v>
      </c>
      <c r="P1710" s="3" t="str">
        <f ca="1">IF(COUNTIF(股期對照!A:A,持股比率!B1710)=2,B1710&amp;"-m",IF(COUNTIF(股期對照!A:A,持股比率!B1710)=1,B1710&amp;"-F",B1710))</f>
        <v>同方友友-DR</v>
      </c>
      <c r="Q1710" s="3" t="s">
        <v>4756</v>
      </c>
      <c r="T1710" s="1" t="s">
        <v>1704</v>
      </c>
      <c r="U1710" s="1" t="s">
        <v>3466</v>
      </c>
      <c r="V1710" s="1">
        <v>0.02</v>
      </c>
      <c r="W1710" s="1">
        <v>0</v>
      </c>
      <c r="X1710" s="1">
        <v>7.0000000000000007E-2</v>
      </c>
      <c r="Y1710" s="1">
        <v>0</v>
      </c>
      <c r="Z1710" s="1">
        <v>99.91</v>
      </c>
      <c r="AA1710" s="1">
        <v>1710</v>
      </c>
      <c r="AB1710" s="1">
        <v>356242.58199999999</v>
      </c>
      <c r="AC1710" s="1">
        <v>153</v>
      </c>
      <c r="AD1710" s="1">
        <v>35592</v>
      </c>
      <c r="AE1710" s="1">
        <v>0.4</v>
      </c>
      <c r="AF1710" s="1">
        <v>1.48</v>
      </c>
      <c r="AG1710" s="1">
        <v>2.2644000000000002E-3</v>
      </c>
      <c r="AH1710" s="1">
        <v>-2.68</v>
      </c>
      <c r="AI1710" s="1" t="s">
        <v>3466</v>
      </c>
      <c r="AJ1710" s="1" t="s">
        <v>3542</v>
      </c>
    </row>
    <row r="1711" spans="1:36" x14ac:dyDescent="0.25">
      <c r="A1711" s="2" t="s">
        <v>1705</v>
      </c>
      <c r="B1711" s="3" t="s">
        <v>6472</v>
      </c>
      <c r="C1711" s="3">
        <v>0.86</v>
      </c>
      <c r="D1711" s="3">
        <v>0</v>
      </c>
      <c r="E1711" s="3">
        <v>2.2200000000000002</v>
      </c>
      <c r="F1711" s="1">
        <f>IF(INDEX(董監!D:D,H1711)=0,INDEX(董監!C:C,H1711),INDEX(董監!D:D,H1711))</f>
        <v>0</v>
      </c>
      <c r="G1711" s="1">
        <f t="shared" si="104"/>
        <v>96.92</v>
      </c>
      <c r="H1711" s="1">
        <f>MATCH(持股比率!A1711,董監!A:A,0)</f>
        <v>1711</v>
      </c>
      <c r="I1711" s="3">
        <v>1063575</v>
      </c>
      <c r="J1711" s="3">
        <v>415</v>
      </c>
      <c r="K1711" s="28">
        <f t="shared" si="105"/>
        <v>103082</v>
      </c>
      <c r="L1711" s="27">
        <f t="shared" si="106"/>
        <v>0.4</v>
      </c>
      <c r="M1711" s="3">
        <v>2.65</v>
      </c>
      <c r="N1711" s="29">
        <f t="shared" si="107"/>
        <v>1.09975E-2</v>
      </c>
      <c r="O1711" s="3">
        <v>-8.59</v>
      </c>
      <c r="P1711" s="3" t="str">
        <f ca="1">IF(COUNTIF(股期對照!A:A,持股比率!B1711)=2,B1711&amp;"-m",IF(COUNTIF(股期對照!A:A,持股比率!B1711)=1,B1711&amp;"-F",B1711))</f>
        <v>晨訊科-DR</v>
      </c>
      <c r="Q1711" s="3" t="s">
        <v>6779</v>
      </c>
      <c r="T1711" s="1" t="s">
        <v>1705</v>
      </c>
      <c r="U1711" s="1" t="s">
        <v>3467</v>
      </c>
      <c r="V1711" s="1">
        <v>0.86</v>
      </c>
      <c r="W1711" s="1">
        <v>0</v>
      </c>
      <c r="X1711" s="1">
        <v>2.2200000000000002</v>
      </c>
      <c r="Y1711" s="1">
        <v>0</v>
      </c>
      <c r="Z1711" s="1">
        <v>96.92</v>
      </c>
      <c r="AA1711" s="1">
        <v>1711</v>
      </c>
      <c r="AB1711" s="1">
        <v>1063575</v>
      </c>
      <c r="AC1711" s="1">
        <v>415</v>
      </c>
      <c r="AD1711" s="1">
        <v>103082</v>
      </c>
      <c r="AE1711" s="1">
        <v>0.4</v>
      </c>
      <c r="AF1711" s="1">
        <v>2.65</v>
      </c>
      <c r="AG1711" s="1">
        <v>1.09975E-2</v>
      </c>
      <c r="AH1711" s="1">
        <v>-8.59</v>
      </c>
      <c r="AI1711" s="1" t="s">
        <v>3467</v>
      </c>
      <c r="AJ1711" s="1" t="s">
        <v>3551</v>
      </c>
    </row>
    <row r="1712" spans="1:36" x14ac:dyDescent="0.25">
      <c r="A1712" s="2" t="s">
        <v>1706</v>
      </c>
      <c r="B1712" s="3" t="s">
        <v>6473</v>
      </c>
      <c r="C1712" s="3">
        <v>0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98.39</v>
      </c>
      <c r="H1712" s="1">
        <f>MATCH(持股比率!A1712,董監!A:A,0)</f>
        <v>1712</v>
      </c>
      <c r="I1712" s="3">
        <v>19067.544000000002</v>
      </c>
      <c r="J1712" s="3">
        <v>-39</v>
      </c>
      <c r="K1712" s="28">
        <f t="shared" si="105"/>
        <v>1876</v>
      </c>
      <c r="L1712" s="27">
        <f t="shared" si="106"/>
        <v>-2.1</v>
      </c>
      <c r="M1712" s="3">
        <v>4.2699999999999996</v>
      </c>
      <c r="N1712" s="29">
        <f t="shared" si="107"/>
        <v>-1.6652999999999998E-3</v>
      </c>
      <c r="O1712" s="3">
        <v>-6.26</v>
      </c>
      <c r="P1712" s="3" t="str">
        <f ca="1">IF(COUNTIF(股期對照!A:A,持股比率!B1712)=2,B1712&amp;"-m",IF(COUNTIF(股期對照!A:A,持股比率!B1712)=1,B1712&amp;"-F",B1712))</f>
        <v>友佳-DR</v>
      </c>
      <c r="Q1712" s="3" t="s">
        <v>6854</v>
      </c>
      <c r="T1712" s="1" t="s">
        <v>1706</v>
      </c>
      <c r="U1712" s="1" t="s">
        <v>3468</v>
      </c>
      <c r="V1712" s="1">
        <v>0</v>
      </c>
      <c r="W1712" s="1">
        <v>0</v>
      </c>
      <c r="X1712" s="1">
        <v>1.61</v>
      </c>
      <c r="Y1712" s="1">
        <v>0</v>
      </c>
      <c r="Z1712" s="1">
        <v>98.39</v>
      </c>
      <c r="AA1712" s="1">
        <v>1712</v>
      </c>
      <c r="AB1712" s="1">
        <v>19067.544000000002</v>
      </c>
      <c r="AC1712" s="1">
        <v>-39</v>
      </c>
      <c r="AD1712" s="1">
        <v>1876</v>
      </c>
      <c r="AE1712" s="1">
        <v>-2.1</v>
      </c>
      <c r="AF1712" s="1">
        <v>4.2699999999999996</v>
      </c>
      <c r="AG1712" s="1">
        <v>-1.6652999999999998E-3</v>
      </c>
      <c r="AH1712" s="1">
        <v>-6.26</v>
      </c>
      <c r="AI1712" s="1" t="s">
        <v>3468</v>
      </c>
      <c r="AJ1712" s="1" t="s">
        <v>3525</v>
      </c>
    </row>
    <row r="1713" spans="1:36" x14ac:dyDescent="0.25">
      <c r="A1713" s="2" t="s">
        <v>1707</v>
      </c>
      <c r="B1713" s="3" t="s">
        <v>6474</v>
      </c>
      <c r="C1713" s="3">
        <v>1.76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104"/>
        <v>97.95</v>
      </c>
      <c r="H1713" s="1">
        <f>MATCH(持股比率!A1713,董監!A:A,0)</f>
        <v>1713</v>
      </c>
      <c r="I1713" s="3">
        <v>440764</v>
      </c>
      <c r="J1713" s="3">
        <v>61</v>
      </c>
      <c r="K1713" s="28">
        <f t="shared" si="105"/>
        <v>43173</v>
      </c>
      <c r="L1713" s="27">
        <f t="shared" si="106"/>
        <v>0.1</v>
      </c>
      <c r="M1713" s="3">
        <v>8.67</v>
      </c>
      <c r="N1713" s="29">
        <f t="shared" si="107"/>
        <v>5.2887000000000003E-3</v>
      </c>
      <c r="O1713" s="3">
        <v>-3.37</v>
      </c>
      <c r="P1713" s="3" t="str">
        <f ca="1">IF(COUNTIF(股期對照!A:A,持股比率!B1713)=2,B1713&amp;"-m",IF(COUNTIF(股期對照!A:A,持股比率!B1713)=1,B1713&amp;"-F",B1713))</f>
        <v>巨騰-DR</v>
      </c>
      <c r="Q1713" s="3" t="s">
        <v>4761</v>
      </c>
      <c r="T1713" s="1" t="s">
        <v>1707</v>
      </c>
      <c r="U1713" s="1" t="s">
        <v>3469</v>
      </c>
      <c r="V1713" s="1">
        <v>1.76</v>
      </c>
      <c r="W1713" s="1">
        <v>0</v>
      </c>
      <c r="X1713" s="1">
        <v>0.28999999999999998</v>
      </c>
      <c r="Y1713" s="1">
        <v>0</v>
      </c>
      <c r="Z1713" s="1">
        <v>97.95</v>
      </c>
      <c r="AA1713" s="1">
        <v>1713</v>
      </c>
      <c r="AB1713" s="1">
        <v>440764</v>
      </c>
      <c r="AC1713" s="1">
        <v>61</v>
      </c>
      <c r="AD1713" s="1">
        <v>43173</v>
      </c>
      <c r="AE1713" s="1">
        <v>0.1</v>
      </c>
      <c r="AF1713" s="1">
        <v>8.67</v>
      </c>
      <c r="AG1713" s="1">
        <v>5.2887000000000003E-3</v>
      </c>
      <c r="AH1713" s="1">
        <v>-3.37</v>
      </c>
      <c r="AI1713" s="1" t="s">
        <v>3469</v>
      </c>
      <c r="AJ1713" s="1" t="s">
        <v>3556</v>
      </c>
    </row>
    <row r="1714" spans="1:36" x14ac:dyDescent="0.25">
      <c r="A1714" s="2" t="s">
        <v>1708</v>
      </c>
      <c r="B1714" s="3" t="s">
        <v>6475</v>
      </c>
      <c r="C1714" s="3">
        <v>0.16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99.74</v>
      </c>
      <c r="H1714" s="1">
        <f>MATCH(持股比率!A1714,董監!A:A,0)</f>
        <v>1714</v>
      </c>
      <c r="I1714" s="3">
        <v>31662.603999999999</v>
      </c>
      <c r="J1714" s="3">
        <v>-24</v>
      </c>
      <c r="K1714" s="28">
        <f t="shared" si="105"/>
        <v>3158</v>
      </c>
      <c r="L1714" s="27">
        <f t="shared" si="106"/>
        <v>-0.8</v>
      </c>
      <c r="M1714" s="3">
        <v>2.91</v>
      </c>
      <c r="N1714" s="29">
        <f t="shared" si="107"/>
        <v>-6.9840000000000006E-4</v>
      </c>
      <c r="O1714" s="3">
        <v>-2.67</v>
      </c>
      <c r="P1714" s="3" t="str">
        <f ca="1">IF(COUNTIF(股期對照!A:A,持股比率!B1714)=2,B1714&amp;"-m",IF(COUNTIF(股期對照!A:A,持股比率!B1714)=1,B1714&amp;"-F",B1714))</f>
        <v>精熙-DR</v>
      </c>
      <c r="Q1714" s="3" t="s">
        <v>4944</v>
      </c>
      <c r="T1714" s="1" t="s">
        <v>1708</v>
      </c>
      <c r="U1714" s="1" t="s">
        <v>3470</v>
      </c>
      <c r="V1714" s="1">
        <v>0.16</v>
      </c>
      <c r="W1714" s="1">
        <v>0</v>
      </c>
      <c r="X1714" s="1">
        <v>0.1</v>
      </c>
      <c r="Y1714" s="1">
        <v>0</v>
      </c>
      <c r="Z1714" s="1">
        <v>99.74</v>
      </c>
      <c r="AA1714" s="1">
        <v>1714</v>
      </c>
      <c r="AB1714" s="1">
        <v>31662.603999999999</v>
      </c>
      <c r="AC1714" s="1">
        <v>-24</v>
      </c>
      <c r="AD1714" s="1">
        <v>3158</v>
      </c>
      <c r="AE1714" s="1">
        <v>-0.8</v>
      </c>
      <c r="AF1714" s="1">
        <v>2.91</v>
      </c>
      <c r="AG1714" s="1">
        <v>-6.9840000000000006E-4</v>
      </c>
      <c r="AH1714" s="1">
        <v>-2.67</v>
      </c>
      <c r="AI1714" s="1" t="s">
        <v>3470</v>
      </c>
      <c r="AJ1714" s="1" t="s">
        <v>3561</v>
      </c>
    </row>
    <row r="1715" spans="1:36" x14ac:dyDescent="0.25">
      <c r="A1715" s="2" t="s">
        <v>1709</v>
      </c>
      <c r="B1715" s="3" t="s">
        <v>6476</v>
      </c>
      <c r="C1715" s="3">
        <v>40.200000000000003</v>
      </c>
      <c r="D1715" s="3">
        <v>5.35</v>
      </c>
      <c r="E1715" s="3">
        <v>0.47</v>
      </c>
      <c r="F1715" s="1">
        <f>IF(INDEX(董監!D:D,H1715)=0,INDEX(董監!C:C,H1715),INDEX(董監!D:D,H1715))</f>
        <v>3.47</v>
      </c>
      <c r="G1715" s="1">
        <f t="shared" si="104"/>
        <v>50.51</v>
      </c>
      <c r="H1715" s="1">
        <f>MATCH(持股比率!A1715,董監!A:A,0)</f>
        <v>1715</v>
      </c>
      <c r="I1715" s="3">
        <v>1861950.38</v>
      </c>
      <c r="J1715" s="3">
        <v>814</v>
      </c>
      <c r="K1715" s="28">
        <f t="shared" si="105"/>
        <v>94047</v>
      </c>
      <c r="L1715" s="27">
        <f t="shared" si="106"/>
        <v>0.9</v>
      </c>
      <c r="M1715" s="3">
        <v>110.49</v>
      </c>
      <c r="N1715" s="29">
        <f t="shared" si="107"/>
        <v>0.89938859999999998</v>
      </c>
      <c r="O1715" s="3">
        <v>12.27</v>
      </c>
      <c r="P1715" s="3" t="str">
        <f ca="1">IF(COUNTIF(股期對照!A:A,持股比率!B1715)=2,B1715&amp;"-m",IF(COUNTIF(股期對照!A:A,持股比率!B1715)=1,B1715&amp;"-F",B1715))</f>
        <v>鈺齊-KY</v>
      </c>
      <c r="Q1715" s="3" t="s">
        <v>6759</v>
      </c>
      <c r="T1715" s="1" t="s">
        <v>1709</v>
      </c>
      <c r="U1715" s="1" t="s">
        <v>3471</v>
      </c>
      <c r="V1715" s="1">
        <v>40.200000000000003</v>
      </c>
      <c r="W1715" s="1">
        <v>5.35</v>
      </c>
      <c r="X1715" s="1">
        <v>0.47</v>
      </c>
      <c r="Y1715" s="1">
        <v>3.47</v>
      </c>
      <c r="Z1715" s="1">
        <v>50.51</v>
      </c>
      <c r="AA1715" s="1">
        <v>1715</v>
      </c>
      <c r="AB1715" s="1">
        <v>1861950.38</v>
      </c>
      <c r="AC1715" s="1">
        <v>814</v>
      </c>
      <c r="AD1715" s="1">
        <v>94047</v>
      </c>
      <c r="AE1715" s="1">
        <v>0.9</v>
      </c>
      <c r="AF1715" s="1">
        <v>110.49</v>
      </c>
      <c r="AG1715" s="1">
        <v>0.89938859999999998</v>
      </c>
      <c r="AH1715" s="1">
        <v>12.27</v>
      </c>
      <c r="AI1715" s="1" t="s">
        <v>3471</v>
      </c>
      <c r="AJ1715" s="1" t="s">
        <v>3516</v>
      </c>
    </row>
    <row r="1716" spans="1:36" x14ac:dyDescent="0.25">
      <c r="A1716" s="2" t="s">
        <v>1710</v>
      </c>
      <c r="B1716" s="3" t="s">
        <v>6477</v>
      </c>
      <c r="C1716" s="3">
        <v>1.32</v>
      </c>
      <c r="D1716" s="3">
        <v>0</v>
      </c>
      <c r="E1716" s="3">
        <v>0.17</v>
      </c>
      <c r="F1716" s="1">
        <f>IF(INDEX(董監!D:D,H1716)=0,INDEX(董監!C:C,H1716),INDEX(董監!D:D,H1716))</f>
        <v>20.89</v>
      </c>
      <c r="G1716" s="1">
        <f t="shared" si="104"/>
        <v>77.62</v>
      </c>
      <c r="H1716" s="1">
        <f>MATCH(持股比率!A1716,董監!A:A,0)</f>
        <v>1716</v>
      </c>
      <c r="I1716" s="3">
        <v>980496</v>
      </c>
      <c r="J1716" s="3">
        <v>515</v>
      </c>
      <c r="K1716" s="28">
        <f t="shared" si="105"/>
        <v>76106</v>
      </c>
      <c r="L1716" s="27">
        <f t="shared" si="106"/>
        <v>0.7</v>
      </c>
      <c r="M1716" s="3">
        <v>12.2</v>
      </c>
      <c r="N1716" s="29">
        <f t="shared" si="107"/>
        <v>6.2829999999999997E-2</v>
      </c>
      <c r="O1716" s="3">
        <v>-4.7300000000000004</v>
      </c>
      <c r="P1716" s="3" t="str">
        <f ca="1">IF(COUNTIF(股期對照!A:A,持股比率!B1716)=2,B1716&amp;"-m",IF(COUNTIF(股期對照!A:A,持股比率!B1716)=1,B1716&amp;"-F",B1716))</f>
        <v>台火</v>
      </c>
      <c r="Q1716" s="3" t="s">
        <v>6893</v>
      </c>
      <c r="T1716" s="1" t="s">
        <v>1710</v>
      </c>
      <c r="U1716" s="1" t="s">
        <v>3472</v>
      </c>
      <c r="V1716" s="1">
        <v>1.32</v>
      </c>
      <c r="W1716" s="1">
        <v>0</v>
      </c>
      <c r="X1716" s="1">
        <v>0.17</v>
      </c>
      <c r="Y1716" s="1">
        <v>20.89</v>
      </c>
      <c r="Z1716" s="1">
        <v>77.62</v>
      </c>
      <c r="AA1716" s="1">
        <v>1716</v>
      </c>
      <c r="AB1716" s="1">
        <v>980496</v>
      </c>
      <c r="AC1716" s="1">
        <v>515</v>
      </c>
      <c r="AD1716" s="1">
        <v>76106</v>
      </c>
      <c r="AE1716" s="1">
        <v>0.7</v>
      </c>
      <c r="AF1716" s="1">
        <v>12.2</v>
      </c>
      <c r="AG1716" s="1">
        <v>6.2829999999999997E-2</v>
      </c>
      <c r="AH1716" s="1">
        <v>-4.7300000000000004</v>
      </c>
      <c r="AI1716" s="1" t="s">
        <v>3472</v>
      </c>
      <c r="AJ1716" s="1" t="s">
        <v>3516</v>
      </c>
    </row>
    <row r="1717" spans="1:36" x14ac:dyDescent="0.25">
      <c r="A1717" s="2" t="s">
        <v>1711</v>
      </c>
      <c r="B1717" s="3" t="s">
        <v>6478</v>
      </c>
      <c r="C1717" s="3">
        <v>54.89</v>
      </c>
      <c r="D1717" s="3">
        <v>0.27</v>
      </c>
      <c r="E1717" s="3">
        <v>0.85</v>
      </c>
      <c r="F1717" s="1">
        <f>IF(INDEX(董監!D:D,H1717)=0,INDEX(董監!C:C,H1717),INDEX(董監!D:D,H1717))</f>
        <v>8.6199999999999992</v>
      </c>
      <c r="G1717" s="1">
        <f t="shared" si="104"/>
        <v>35.36999999999999</v>
      </c>
      <c r="H1717" s="1">
        <f>MATCH(持股比率!A1717,董監!A:A,0)</f>
        <v>1717</v>
      </c>
      <c r="I1717" s="3">
        <v>29467872.129999999</v>
      </c>
      <c r="J1717" s="3">
        <v>36272</v>
      </c>
      <c r="K1717" s="28">
        <f t="shared" si="105"/>
        <v>1042279</v>
      </c>
      <c r="L1717" s="27">
        <f t="shared" si="106"/>
        <v>3.5</v>
      </c>
      <c r="M1717" s="3">
        <v>34.950000000000003</v>
      </c>
      <c r="N1717" s="29">
        <f t="shared" si="107"/>
        <v>12.677064000000001</v>
      </c>
      <c r="O1717" s="3">
        <v>13.67</v>
      </c>
      <c r="P1717" s="3" t="str">
        <f ca="1">IF(COUNTIF(股期對照!A:A,持股比率!B1717)=2,B1717&amp;"-m",IF(COUNTIF(股期對照!A:A,持股比率!B1717)=1,B1717&amp;"-F",B1717))</f>
        <v>寶成-F</v>
      </c>
      <c r="Q1717" s="3" t="s">
        <v>6751</v>
      </c>
      <c r="T1717" s="1" t="s">
        <v>1711</v>
      </c>
      <c r="U1717" s="1" t="s">
        <v>3473</v>
      </c>
      <c r="V1717" s="1">
        <v>54.89</v>
      </c>
      <c r="W1717" s="1">
        <v>0.27</v>
      </c>
      <c r="X1717" s="1">
        <v>0.85</v>
      </c>
      <c r="Y1717" s="1">
        <v>8.6199999999999992</v>
      </c>
      <c r="Z1717" s="1">
        <v>35.36999999999999</v>
      </c>
      <c r="AA1717" s="1">
        <v>1717</v>
      </c>
      <c r="AB1717" s="1">
        <v>29467872.129999999</v>
      </c>
      <c r="AC1717" s="1">
        <v>36272</v>
      </c>
      <c r="AD1717" s="1">
        <v>1042279</v>
      </c>
      <c r="AE1717" s="1">
        <v>3.5</v>
      </c>
      <c r="AF1717" s="1">
        <v>34.950000000000003</v>
      </c>
      <c r="AG1717" s="1">
        <v>12.677064000000001</v>
      </c>
      <c r="AH1717" s="1">
        <v>13.67</v>
      </c>
      <c r="AI1717" s="1" t="s">
        <v>4494</v>
      </c>
      <c r="AJ1717" s="1" t="s">
        <v>3516</v>
      </c>
    </row>
    <row r="1718" spans="1:36" x14ac:dyDescent="0.25">
      <c r="A1718" s="2" t="s">
        <v>1712</v>
      </c>
      <c r="B1718" s="3" t="s">
        <v>6479</v>
      </c>
      <c r="C1718" s="3">
        <v>3.3</v>
      </c>
      <c r="D1718" s="3">
        <v>0</v>
      </c>
      <c r="E1718" s="3">
        <v>0</v>
      </c>
      <c r="F1718" s="1">
        <f>IF(INDEX(董監!D:D,H1718)=0,INDEX(董監!C:C,H1718),INDEX(董監!D:D,H1718))</f>
        <v>18.72</v>
      </c>
      <c r="G1718" s="1">
        <f t="shared" si="104"/>
        <v>77.98</v>
      </c>
      <c r="H1718" s="1">
        <f>MATCH(持股比率!A1718,董監!A:A,0)</f>
        <v>1718</v>
      </c>
      <c r="I1718" s="3">
        <v>3050000</v>
      </c>
      <c r="J1718" s="3">
        <v>-187</v>
      </c>
      <c r="K1718" s="28">
        <f t="shared" si="105"/>
        <v>237839</v>
      </c>
      <c r="L1718" s="27">
        <f t="shared" si="106"/>
        <v>-0.1</v>
      </c>
      <c r="M1718" s="3">
        <v>25.3</v>
      </c>
      <c r="N1718" s="29">
        <f t="shared" si="107"/>
        <v>-4.7311000000000006E-2</v>
      </c>
      <c r="O1718" s="3">
        <v>-5.29</v>
      </c>
      <c r="P1718" s="3" t="str">
        <f ca="1">IF(COUNTIF(股期對照!A:A,持股比率!B1718)=2,B1718&amp;"-m",IF(COUNTIF(股期對照!A:A,持股比率!B1718)=1,B1718&amp;"-F",B1718))</f>
        <v>大華</v>
      </c>
      <c r="Q1718" s="3" t="s">
        <v>6751</v>
      </c>
      <c r="T1718" s="1" t="s">
        <v>1712</v>
      </c>
      <c r="U1718" s="1" t="s">
        <v>3474</v>
      </c>
      <c r="V1718" s="1">
        <v>3.3</v>
      </c>
      <c r="W1718" s="1">
        <v>0</v>
      </c>
      <c r="X1718" s="1">
        <v>0</v>
      </c>
      <c r="Y1718" s="1">
        <v>18.72</v>
      </c>
      <c r="Z1718" s="1">
        <v>77.98</v>
      </c>
      <c r="AA1718" s="1">
        <v>1718</v>
      </c>
      <c r="AB1718" s="1">
        <v>3050000</v>
      </c>
      <c r="AC1718" s="1">
        <v>-187</v>
      </c>
      <c r="AD1718" s="1">
        <v>237839</v>
      </c>
      <c r="AE1718" s="1">
        <v>-0.1</v>
      </c>
      <c r="AF1718" s="1">
        <v>25.3</v>
      </c>
      <c r="AG1718" s="1">
        <v>-4.7311000000000006E-2</v>
      </c>
      <c r="AH1718" s="1">
        <v>-5.29</v>
      </c>
      <c r="AI1718" s="1" t="s">
        <v>3474</v>
      </c>
      <c r="AJ1718" s="1" t="s">
        <v>3516</v>
      </c>
    </row>
    <row r="1719" spans="1:36" x14ac:dyDescent="0.25">
      <c r="A1719" s="2" t="s">
        <v>1713</v>
      </c>
      <c r="B1719" s="3" t="s">
        <v>6480</v>
      </c>
      <c r="C1719" s="3">
        <v>1.02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48.889999999999993</v>
      </c>
      <c r="H1719" s="1">
        <f>MATCH(持股比率!A1719,董監!A:A,0)</f>
        <v>1719</v>
      </c>
      <c r="I1719" s="3">
        <v>833439.81</v>
      </c>
      <c r="J1719" s="3">
        <v>-70</v>
      </c>
      <c r="K1719" s="28">
        <f t="shared" si="105"/>
        <v>40747</v>
      </c>
      <c r="L1719" s="27">
        <f t="shared" si="106"/>
        <v>-0.2</v>
      </c>
      <c r="M1719" s="3">
        <v>41.88</v>
      </c>
      <c r="N1719" s="29">
        <f t="shared" si="107"/>
        <v>-2.9316000000000005E-2</v>
      </c>
      <c r="O1719" s="3">
        <v>-11.89</v>
      </c>
      <c r="P1719" s="3" t="str">
        <f ca="1">IF(COUNTIF(股期對照!A:A,持股比率!B1719)=2,B1719&amp;"-m",IF(COUNTIF(股期對照!A:A,持股比率!B1719)=1,B1719&amp;"-F",B1719))</f>
        <v>欣巴巴</v>
      </c>
      <c r="Q1719" s="3" t="s">
        <v>6738</v>
      </c>
      <c r="T1719" s="1" t="s">
        <v>1713</v>
      </c>
      <c r="U1719" s="1" t="s">
        <v>3475</v>
      </c>
      <c r="V1719" s="1">
        <v>1.02</v>
      </c>
      <c r="W1719" s="1">
        <v>0</v>
      </c>
      <c r="X1719" s="1">
        <v>0</v>
      </c>
      <c r="Y1719" s="1">
        <v>50.09</v>
      </c>
      <c r="Z1719" s="1">
        <v>48.889999999999993</v>
      </c>
      <c r="AA1719" s="1">
        <v>1719</v>
      </c>
      <c r="AB1719" s="1">
        <v>833439.81</v>
      </c>
      <c r="AC1719" s="1">
        <v>-70</v>
      </c>
      <c r="AD1719" s="1">
        <v>40747</v>
      </c>
      <c r="AE1719" s="1">
        <v>-0.2</v>
      </c>
      <c r="AF1719" s="1">
        <v>41.88</v>
      </c>
      <c r="AG1719" s="1">
        <v>-2.9316000000000005E-2</v>
      </c>
      <c r="AH1719" s="1">
        <v>-11.89</v>
      </c>
      <c r="AI1719" s="1" t="s">
        <v>3475</v>
      </c>
      <c r="AJ1719" s="1" t="s">
        <v>3519</v>
      </c>
    </row>
    <row r="1720" spans="1:36" x14ac:dyDescent="0.25">
      <c r="A1720" s="2" t="s">
        <v>1714</v>
      </c>
      <c r="B1720" s="3" t="s">
        <v>6481</v>
      </c>
      <c r="C1720" s="3">
        <v>14.23</v>
      </c>
      <c r="D1720" s="3">
        <v>0</v>
      </c>
      <c r="E1720" s="3">
        <v>0</v>
      </c>
      <c r="F1720" s="1">
        <f>IF(INDEX(董監!D:D,H1720)=0,INDEX(董監!C:C,H1720),INDEX(董監!D:D,H1720))</f>
        <v>48.06</v>
      </c>
      <c r="G1720" s="1">
        <f t="shared" si="104"/>
        <v>37.709999999999994</v>
      </c>
      <c r="H1720" s="1">
        <f>MATCH(持股比率!A1720,董監!A:A,0)</f>
        <v>1720</v>
      </c>
      <c r="I1720" s="3">
        <v>15791453.42</v>
      </c>
      <c r="J1720" s="3">
        <v>-3928</v>
      </c>
      <c r="K1720" s="28">
        <f t="shared" si="105"/>
        <v>595496</v>
      </c>
      <c r="L1720" s="27">
        <f t="shared" si="106"/>
        <v>-0.7</v>
      </c>
      <c r="M1720" s="3">
        <v>12.82</v>
      </c>
      <c r="N1720" s="29">
        <f t="shared" si="107"/>
        <v>-0.50356959999999995</v>
      </c>
      <c r="O1720" s="3">
        <v>-11.8</v>
      </c>
      <c r="P1720" s="3" t="str">
        <f ca="1">IF(COUNTIF(股期對照!A:A,持股比率!B1720)=2,B1720&amp;"-m",IF(COUNTIF(股期對照!A:A,持股比率!B1720)=1,B1720&amp;"-F",B1720))</f>
        <v>統一實</v>
      </c>
      <c r="Q1720" s="3" t="s">
        <v>6751</v>
      </c>
      <c r="T1720" s="1" t="s">
        <v>1714</v>
      </c>
      <c r="U1720" s="1" t="s">
        <v>3476</v>
      </c>
      <c r="V1720" s="1">
        <v>14.23</v>
      </c>
      <c r="W1720" s="1">
        <v>0</v>
      </c>
      <c r="X1720" s="1">
        <v>0</v>
      </c>
      <c r="Y1720" s="1">
        <v>48.06</v>
      </c>
      <c r="Z1720" s="1">
        <v>37.709999999999994</v>
      </c>
      <c r="AA1720" s="1">
        <v>1720</v>
      </c>
      <c r="AB1720" s="1">
        <v>15791453.42</v>
      </c>
      <c r="AC1720" s="1">
        <v>-3928</v>
      </c>
      <c r="AD1720" s="1">
        <v>595496</v>
      </c>
      <c r="AE1720" s="1">
        <v>-0.7</v>
      </c>
      <c r="AF1720" s="1">
        <v>12.82</v>
      </c>
      <c r="AG1720" s="1">
        <v>-0.50356959999999995</v>
      </c>
      <c r="AH1720" s="1">
        <v>-11.8</v>
      </c>
      <c r="AI1720" s="1" t="s">
        <v>3476</v>
      </c>
      <c r="AJ1720" s="1" t="s">
        <v>3516</v>
      </c>
    </row>
    <row r="1721" spans="1:36" x14ac:dyDescent="0.25">
      <c r="A1721" s="2" t="s">
        <v>1715</v>
      </c>
      <c r="B1721" s="3" t="s">
        <v>4849</v>
      </c>
      <c r="C1721" s="3">
        <v>2.0699999999999998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79.66</v>
      </c>
      <c r="H1721" s="1">
        <f>MATCH(持股比率!A1721,董監!A:A,0)</f>
        <v>1721</v>
      </c>
      <c r="I1721" s="3">
        <v>5163580</v>
      </c>
      <c r="J1721" s="3">
        <v>-423</v>
      </c>
      <c r="K1721" s="28">
        <f t="shared" si="105"/>
        <v>411331</v>
      </c>
      <c r="L1721" s="27">
        <f t="shared" si="106"/>
        <v>-0.1</v>
      </c>
      <c r="M1721" s="3">
        <v>33.53</v>
      </c>
      <c r="N1721" s="29">
        <f t="shared" si="107"/>
        <v>-0.14183190000000001</v>
      </c>
      <c r="O1721" s="3">
        <v>-1.32</v>
      </c>
      <c r="P1721" s="3" t="str">
        <f ca="1">IF(COUNTIF(股期對照!A:A,持股比率!B1721)=2,B1721&amp;"-m",IF(COUNTIF(股期對照!A:A,持股比率!B1721)=1,B1721&amp;"-F",B1721))</f>
        <v>大台北</v>
      </c>
      <c r="Q1721" s="3" t="s">
        <v>6751</v>
      </c>
      <c r="T1721" s="1" t="s">
        <v>1715</v>
      </c>
      <c r="U1721" s="1" t="s">
        <v>3477</v>
      </c>
      <c r="V1721" s="1">
        <v>2.0699999999999998</v>
      </c>
      <c r="W1721" s="1">
        <v>0</v>
      </c>
      <c r="X1721" s="1">
        <v>0.01</v>
      </c>
      <c r="Y1721" s="1">
        <v>18.260000000000002</v>
      </c>
      <c r="Z1721" s="1">
        <v>79.66</v>
      </c>
      <c r="AA1721" s="1">
        <v>1721</v>
      </c>
      <c r="AB1721" s="1">
        <v>5163580</v>
      </c>
      <c r="AC1721" s="1">
        <v>-423</v>
      </c>
      <c r="AD1721" s="1">
        <v>411331</v>
      </c>
      <c r="AE1721" s="1">
        <v>-0.1</v>
      </c>
      <c r="AF1721" s="1">
        <v>33.53</v>
      </c>
      <c r="AG1721" s="1">
        <v>-0.14183190000000001</v>
      </c>
      <c r="AH1721" s="1">
        <v>-1.32</v>
      </c>
      <c r="AI1721" s="1" t="s">
        <v>3477</v>
      </c>
      <c r="AJ1721" s="1" t="s">
        <v>3516</v>
      </c>
    </row>
    <row r="1722" spans="1:36" x14ac:dyDescent="0.25">
      <c r="A1722" s="2" t="s">
        <v>1716</v>
      </c>
      <c r="B1722" s="3" t="s">
        <v>4940</v>
      </c>
      <c r="C1722" s="3">
        <v>18.36</v>
      </c>
      <c r="D1722" s="3">
        <v>0.88</v>
      </c>
      <c r="E1722" s="3">
        <v>0.02</v>
      </c>
      <c r="F1722" s="1">
        <f>IF(INDEX(董監!D:D,H1722)=0,INDEX(董監!C:C,H1722),INDEX(董監!D:D,H1722))</f>
        <v>17.25</v>
      </c>
      <c r="G1722" s="1">
        <f t="shared" si="104"/>
        <v>63.49</v>
      </c>
      <c r="H1722" s="1">
        <f>MATCH(持股比率!A1722,董監!A:A,0)</f>
        <v>1722</v>
      </c>
      <c r="I1722" s="3">
        <v>8816810.9900000002</v>
      </c>
      <c r="J1722" s="3">
        <v>3530</v>
      </c>
      <c r="K1722" s="28">
        <f t="shared" si="105"/>
        <v>559779</v>
      </c>
      <c r="L1722" s="27">
        <f t="shared" si="106"/>
        <v>0.6</v>
      </c>
      <c r="M1722" s="3">
        <v>214.42</v>
      </c>
      <c r="N1722" s="29">
        <f t="shared" si="107"/>
        <v>7.569026</v>
      </c>
      <c r="O1722" s="3">
        <v>21.89</v>
      </c>
      <c r="P1722" s="3" t="str">
        <f ca="1">IF(COUNTIF(股期對照!A:A,持股比率!B1722)=2,B1722&amp;"-m",IF(COUNTIF(股期對照!A:A,持股比率!B1722)=1,B1722&amp;"-F",B1722))</f>
        <v>豐泰</v>
      </c>
      <c r="Q1722" s="3" t="s">
        <v>6751</v>
      </c>
      <c r="T1722" s="1" t="s">
        <v>1716</v>
      </c>
      <c r="U1722" s="1" t="s">
        <v>3478</v>
      </c>
      <c r="V1722" s="1">
        <v>18.36</v>
      </c>
      <c r="W1722" s="1">
        <v>0.88</v>
      </c>
      <c r="X1722" s="1">
        <v>0.02</v>
      </c>
      <c r="Y1722" s="1">
        <v>17.25</v>
      </c>
      <c r="Z1722" s="1">
        <v>63.49</v>
      </c>
      <c r="AA1722" s="1">
        <v>1722</v>
      </c>
      <c r="AB1722" s="1">
        <v>8816810.9900000002</v>
      </c>
      <c r="AC1722" s="1">
        <v>3530</v>
      </c>
      <c r="AD1722" s="1">
        <v>559779</v>
      </c>
      <c r="AE1722" s="1">
        <v>0.6</v>
      </c>
      <c r="AF1722" s="1">
        <v>214.42</v>
      </c>
      <c r="AG1722" s="1">
        <v>7.569026</v>
      </c>
      <c r="AH1722" s="1">
        <v>21.89</v>
      </c>
      <c r="AI1722" s="1" t="s">
        <v>3478</v>
      </c>
      <c r="AJ1722" s="1" t="s">
        <v>3516</v>
      </c>
    </row>
    <row r="1723" spans="1:36" x14ac:dyDescent="0.25">
      <c r="A1723" s="2" t="s">
        <v>1717</v>
      </c>
      <c r="B1723" s="3" t="s">
        <v>6482</v>
      </c>
      <c r="C1723" s="3">
        <v>22.69</v>
      </c>
      <c r="D1723" s="3">
        <v>0.01</v>
      </c>
      <c r="E1723" s="3">
        <v>0.18</v>
      </c>
      <c r="F1723" s="1">
        <f>IF(INDEX(董監!D:D,H1723)=0,INDEX(董監!C:C,H1723),INDEX(董監!D:D,H1723))</f>
        <v>8.85</v>
      </c>
      <c r="G1723" s="1">
        <f t="shared" si="104"/>
        <v>68.27</v>
      </c>
      <c r="H1723" s="1">
        <f>MATCH(持股比率!A1723,董監!A:A,0)</f>
        <v>1723</v>
      </c>
      <c r="I1723" s="3">
        <v>2211211.88</v>
      </c>
      <c r="J1723" s="3">
        <v>-1125</v>
      </c>
      <c r="K1723" s="28">
        <f t="shared" si="105"/>
        <v>150959</v>
      </c>
      <c r="L1723" s="27">
        <f t="shared" si="106"/>
        <v>-0.7</v>
      </c>
      <c r="M1723" s="3">
        <v>63.67</v>
      </c>
      <c r="N1723" s="29">
        <f t="shared" si="107"/>
        <v>-0.71628749999999997</v>
      </c>
      <c r="O1723" s="3">
        <v>3.32</v>
      </c>
      <c r="P1723" s="3" t="str">
        <f ca="1">IF(COUNTIF(股期對照!A:A,持股比率!B1723)=2,B1723&amp;"-m",IF(COUNTIF(股期對照!A:A,持股比率!B1723)=1,B1723&amp;"-F",B1723))</f>
        <v>櫻花</v>
      </c>
      <c r="Q1723" s="3" t="s">
        <v>6751</v>
      </c>
      <c r="T1723" s="1" t="s">
        <v>1717</v>
      </c>
      <c r="U1723" s="1" t="s">
        <v>3479</v>
      </c>
      <c r="V1723" s="1">
        <v>22.69</v>
      </c>
      <c r="W1723" s="1">
        <v>0.01</v>
      </c>
      <c r="X1723" s="1">
        <v>0.18</v>
      </c>
      <c r="Y1723" s="1">
        <v>8.85</v>
      </c>
      <c r="Z1723" s="1">
        <v>68.27</v>
      </c>
      <c r="AA1723" s="1">
        <v>1723</v>
      </c>
      <c r="AB1723" s="1">
        <v>2211211.88</v>
      </c>
      <c r="AC1723" s="1">
        <v>-1125</v>
      </c>
      <c r="AD1723" s="1">
        <v>150959</v>
      </c>
      <c r="AE1723" s="1">
        <v>-0.7</v>
      </c>
      <c r="AF1723" s="1">
        <v>63.67</v>
      </c>
      <c r="AG1723" s="1">
        <v>-0.71628749999999997</v>
      </c>
      <c r="AH1723" s="1">
        <v>3.32</v>
      </c>
      <c r="AI1723" s="1" t="s">
        <v>3479</v>
      </c>
      <c r="AJ1723" s="1" t="s">
        <v>3516</v>
      </c>
    </row>
    <row r="1724" spans="1:36" x14ac:dyDescent="0.25">
      <c r="A1724" s="2" t="s">
        <v>1718</v>
      </c>
      <c r="B1724" s="3" t="s">
        <v>6483</v>
      </c>
      <c r="C1724" s="3">
        <v>15.83</v>
      </c>
      <c r="D1724" s="3">
        <v>0</v>
      </c>
      <c r="E1724" s="3">
        <v>0.18</v>
      </c>
      <c r="F1724" s="1">
        <f>IF(INDEX(董監!D:D,H1724)=0,INDEX(董監!C:C,H1724),INDEX(董監!D:D,H1724))</f>
        <v>8.77</v>
      </c>
      <c r="G1724" s="1">
        <f t="shared" si="104"/>
        <v>75.22</v>
      </c>
      <c r="H1724" s="1">
        <f>MATCH(持股比率!A1724,董監!A:A,0)</f>
        <v>1724</v>
      </c>
      <c r="I1724" s="3">
        <v>546245.68999999994</v>
      </c>
      <c r="J1724" s="3">
        <v>31</v>
      </c>
      <c r="K1724" s="28">
        <f t="shared" si="105"/>
        <v>41089</v>
      </c>
      <c r="L1724" s="27">
        <f t="shared" si="106"/>
        <v>0.1</v>
      </c>
      <c r="M1724" s="3">
        <v>9</v>
      </c>
      <c r="N1724" s="29">
        <f t="shared" si="107"/>
        <v>2.7899999999999999E-3</v>
      </c>
      <c r="O1724" s="3">
        <v>-2</v>
      </c>
      <c r="P1724" s="3" t="str">
        <f ca="1">IF(COUNTIF(股期對照!A:A,持股比率!B1724)=2,B1724&amp;"-m",IF(COUNTIF(股期對照!A:A,持股比率!B1724)=1,B1724&amp;"-F",B1724))</f>
        <v>偉聯</v>
      </c>
      <c r="Q1724" s="3" t="s">
        <v>6618</v>
      </c>
      <c r="T1724" s="1" t="s">
        <v>1718</v>
      </c>
      <c r="U1724" s="1" t="s">
        <v>3480</v>
      </c>
      <c r="V1724" s="1">
        <v>15.83</v>
      </c>
      <c r="W1724" s="1">
        <v>0</v>
      </c>
      <c r="X1724" s="1">
        <v>0.18</v>
      </c>
      <c r="Y1724" s="1">
        <v>8.77</v>
      </c>
      <c r="Z1724" s="1">
        <v>75.22</v>
      </c>
      <c r="AA1724" s="1">
        <v>1724</v>
      </c>
      <c r="AB1724" s="1">
        <v>546245.68999999994</v>
      </c>
      <c r="AC1724" s="1">
        <v>31</v>
      </c>
      <c r="AD1724" s="1">
        <v>41089</v>
      </c>
      <c r="AE1724" s="1">
        <v>0.1</v>
      </c>
      <c r="AF1724" s="1">
        <v>9</v>
      </c>
      <c r="AG1724" s="1">
        <v>2.7899999999999999E-3</v>
      </c>
      <c r="AH1724" s="1">
        <v>-2</v>
      </c>
      <c r="AI1724" s="1" t="s">
        <v>3480</v>
      </c>
      <c r="AJ1724" s="1" t="s">
        <v>3557</v>
      </c>
    </row>
    <row r="1725" spans="1:36" x14ac:dyDescent="0.25">
      <c r="A1725" s="2" t="s">
        <v>1719</v>
      </c>
      <c r="B1725" s="3" t="s">
        <v>6484</v>
      </c>
      <c r="C1725" s="3">
        <v>45.04</v>
      </c>
      <c r="D1725" s="3">
        <v>3.65</v>
      </c>
      <c r="E1725" s="3">
        <v>0.44</v>
      </c>
      <c r="F1725" s="1">
        <f>IF(INDEX(董監!D:D,H1725)=0,INDEX(董監!C:C,H1725),INDEX(董監!D:D,H1725))</f>
        <v>25.4</v>
      </c>
      <c r="G1725" s="1">
        <f t="shared" si="104"/>
        <v>25.47</v>
      </c>
      <c r="H1725" s="1">
        <f>MATCH(持股比率!A1725,董監!A:A,0)</f>
        <v>1725</v>
      </c>
      <c r="I1725" s="3">
        <v>2989838</v>
      </c>
      <c r="J1725" s="3">
        <v>1187</v>
      </c>
      <c r="K1725" s="28">
        <f t="shared" si="105"/>
        <v>76151</v>
      </c>
      <c r="L1725" s="27">
        <f t="shared" si="106"/>
        <v>1.6</v>
      </c>
      <c r="M1725" s="3">
        <v>308.08</v>
      </c>
      <c r="N1725" s="29">
        <f t="shared" si="107"/>
        <v>3.6569095999999996</v>
      </c>
      <c r="O1725" s="3">
        <v>7.72</v>
      </c>
      <c r="P1725" s="3" t="str">
        <f ca="1">IF(COUNTIF(股期對照!A:A,持股比率!B1725)=2,B1725&amp;"-m",IF(COUNTIF(股期對照!A:A,持股比率!B1725)=1,B1725&amp;"-F",B1725))</f>
        <v>美利達-F</v>
      </c>
      <c r="Q1725" s="3" t="s">
        <v>4782</v>
      </c>
      <c r="T1725" s="1" t="s">
        <v>1719</v>
      </c>
      <c r="U1725" s="1" t="s">
        <v>3481</v>
      </c>
      <c r="V1725" s="1">
        <v>45.04</v>
      </c>
      <c r="W1725" s="1">
        <v>3.65</v>
      </c>
      <c r="X1725" s="1">
        <v>0.44</v>
      </c>
      <c r="Y1725" s="1">
        <v>25.4</v>
      </c>
      <c r="Z1725" s="1">
        <v>25.47</v>
      </c>
      <c r="AA1725" s="1">
        <v>1725</v>
      </c>
      <c r="AB1725" s="1">
        <v>2989838</v>
      </c>
      <c r="AC1725" s="1">
        <v>1187</v>
      </c>
      <c r="AD1725" s="1">
        <v>76151</v>
      </c>
      <c r="AE1725" s="1">
        <v>1.6</v>
      </c>
      <c r="AF1725" s="1">
        <v>308.08</v>
      </c>
      <c r="AG1725" s="1">
        <v>3.6569095999999996</v>
      </c>
      <c r="AH1725" s="1">
        <v>7.72</v>
      </c>
      <c r="AI1725" s="1" t="s">
        <v>4495</v>
      </c>
      <c r="AJ1725" s="1" t="s">
        <v>3582</v>
      </c>
    </row>
    <row r="1726" spans="1:36" x14ac:dyDescent="0.25">
      <c r="A1726" s="2" t="s">
        <v>1720</v>
      </c>
      <c r="B1726" s="3" t="s">
        <v>6485</v>
      </c>
      <c r="C1726" s="3">
        <v>40.5</v>
      </c>
      <c r="D1726" s="3">
        <v>0.54</v>
      </c>
      <c r="E1726" s="3">
        <v>0.26</v>
      </c>
      <c r="F1726" s="1">
        <f>IF(INDEX(董監!D:D,H1726)=0,INDEX(董監!C:C,H1726),INDEX(董監!D:D,H1726))</f>
        <v>31.86</v>
      </c>
      <c r="G1726" s="1">
        <f t="shared" si="104"/>
        <v>26.840000000000003</v>
      </c>
      <c r="H1726" s="1">
        <f>MATCH(持股比率!A1726,董監!A:A,0)</f>
        <v>1726</v>
      </c>
      <c r="I1726" s="3">
        <v>4511970.93</v>
      </c>
      <c r="J1726" s="3">
        <v>-1450</v>
      </c>
      <c r="K1726" s="28">
        <f t="shared" si="105"/>
        <v>121101</v>
      </c>
      <c r="L1726" s="27">
        <f t="shared" si="106"/>
        <v>-1.2</v>
      </c>
      <c r="M1726" s="3">
        <v>91.52</v>
      </c>
      <c r="N1726" s="29">
        <f t="shared" si="107"/>
        <v>-1.32704</v>
      </c>
      <c r="O1726" s="3">
        <v>-3.28</v>
      </c>
      <c r="P1726" s="3" t="str">
        <f ca="1">IF(COUNTIF(股期對照!A:A,持股比率!B1726)=2,B1726&amp;"-m",IF(COUNTIF(股期對照!A:A,持股比率!B1726)=1,B1726&amp;"-F",B1726))</f>
        <v>中保科</v>
      </c>
      <c r="Q1726" s="3" t="s">
        <v>4759</v>
      </c>
      <c r="T1726" s="1" t="s">
        <v>1720</v>
      </c>
      <c r="U1726" s="1" t="s">
        <v>3482</v>
      </c>
      <c r="V1726" s="1">
        <v>40.5</v>
      </c>
      <c r="W1726" s="1">
        <v>0.54</v>
      </c>
      <c r="X1726" s="1">
        <v>0.26</v>
      </c>
      <c r="Y1726" s="1">
        <v>31.86</v>
      </c>
      <c r="Z1726" s="1">
        <v>26.840000000000003</v>
      </c>
      <c r="AA1726" s="1">
        <v>1726</v>
      </c>
      <c r="AB1726" s="1">
        <v>4511970.93</v>
      </c>
      <c r="AC1726" s="1">
        <v>-1450</v>
      </c>
      <c r="AD1726" s="1">
        <v>121101</v>
      </c>
      <c r="AE1726" s="1">
        <v>-1.2</v>
      </c>
      <c r="AF1726" s="1">
        <v>91.52</v>
      </c>
      <c r="AG1726" s="1">
        <v>-1.32704</v>
      </c>
      <c r="AH1726" s="1">
        <v>-3.28</v>
      </c>
      <c r="AI1726" s="1" t="s">
        <v>3482</v>
      </c>
      <c r="AJ1726" s="1" t="s">
        <v>3516</v>
      </c>
    </row>
    <row r="1727" spans="1:36" x14ac:dyDescent="0.25">
      <c r="A1727" s="2" t="s">
        <v>1721</v>
      </c>
      <c r="B1727" s="3" t="s">
        <v>6486</v>
      </c>
      <c r="C1727" s="3">
        <v>2.23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56.940000000000005</v>
      </c>
      <c r="H1727" s="1">
        <f>MATCH(持股比率!A1727,董監!A:A,0)</f>
        <v>1727</v>
      </c>
      <c r="I1727" s="3">
        <v>1805374.53</v>
      </c>
      <c r="J1727" s="3">
        <v>-97</v>
      </c>
      <c r="K1727" s="28">
        <f t="shared" si="105"/>
        <v>102798</v>
      </c>
      <c r="L1727" s="27">
        <f t="shared" si="106"/>
        <v>-0.1</v>
      </c>
      <c r="M1727" s="3">
        <v>38.89</v>
      </c>
      <c r="N1727" s="29">
        <f t="shared" si="107"/>
        <v>-3.7723300000000001E-2</v>
      </c>
      <c r="O1727" s="3">
        <v>2.71</v>
      </c>
      <c r="P1727" s="3" t="str">
        <f ca="1">IF(COUNTIF(股期對照!A:A,持股比率!B1727)=2,B1727&amp;"-m",IF(COUNTIF(股期對照!A:A,持股比率!B1727)=1,B1727&amp;"-F",B1727))</f>
        <v>欣天然</v>
      </c>
      <c r="Q1727" s="3" t="s">
        <v>6856</v>
      </c>
      <c r="T1727" s="1" t="s">
        <v>1721</v>
      </c>
      <c r="U1727" s="1" t="s">
        <v>3483</v>
      </c>
      <c r="V1727" s="1">
        <v>2.23</v>
      </c>
      <c r="W1727" s="1">
        <v>0</v>
      </c>
      <c r="X1727" s="1">
        <v>0</v>
      </c>
      <c r="Y1727" s="1">
        <v>40.83</v>
      </c>
      <c r="Z1727" s="1">
        <v>56.940000000000005</v>
      </c>
      <c r="AA1727" s="1">
        <v>1727</v>
      </c>
      <c r="AB1727" s="1">
        <v>1805374.53</v>
      </c>
      <c r="AC1727" s="1">
        <v>-97</v>
      </c>
      <c r="AD1727" s="1">
        <v>102798</v>
      </c>
      <c r="AE1727" s="1">
        <v>-0.1</v>
      </c>
      <c r="AF1727" s="1">
        <v>38.89</v>
      </c>
      <c r="AG1727" s="1">
        <v>-3.7723300000000001E-2</v>
      </c>
      <c r="AH1727" s="1">
        <v>2.71</v>
      </c>
      <c r="AI1727" s="1" t="s">
        <v>3483</v>
      </c>
      <c r="AJ1727" s="1" t="s">
        <v>3516</v>
      </c>
    </row>
    <row r="1728" spans="1:36" x14ac:dyDescent="0.25">
      <c r="A1728" s="2" t="s">
        <v>1722</v>
      </c>
      <c r="B1728" s="3" t="s">
        <v>4572</v>
      </c>
      <c r="C1728" s="3">
        <v>3.36</v>
      </c>
      <c r="D1728" s="3">
        <v>0.32</v>
      </c>
      <c r="E1728" s="3">
        <v>0.55000000000000004</v>
      </c>
      <c r="F1728" s="1">
        <f>IF(INDEX(董監!D:D,H1728)=0,INDEX(董監!C:C,H1728),INDEX(董監!D:D,H1728))</f>
        <v>25.5</v>
      </c>
      <c r="G1728" s="1">
        <f t="shared" si="104"/>
        <v>70.27</v>
      </c>
      <c r="H1728" s="1">
        <f>MATCH(持股比率!A1728,董監!A:A,0)</f>
        <v>1728</v>
      </c>
      <c r="I1728" s="3">
        <v>1953627.5</v>
      </c>
      <c r="J1728" s="3">
        <v>954</v>
      </c>
      <c r="K1728" s="28">
        <f t="shared" si="105"/>
        <v>137281</v>
      </c>
      <c r="L1728" s="27">
        <f t="shared" si="106"/>
        <v>0.7</v>
      </c>
      <c r="M1728" s="3">
        <v>39.1</v>
      </c>
      <c r="N1728" s="29">
        <f t="shared" si="107"/>
        <v>0.37301400000000001</v>
      </c>
      <c r="O1728" s="3">
        <v>2.11</v>
      </c>
      <c r="P1728" s="3" t="str">
        <f ca="1">IF(COUNTIF(股期對照!A:A,持股比率!B1728)=2,B1728&amp;"-m",IF(COUNTIF(股期對照!A:A,持股比率!B1728)=1,B1728&amp;"-F",B1728))</f>
        <v>康那香</v>
      </c>
      <c r="Q1728" s="3" t="s">
        <v>4759</v>
      </c>
      <c r="T1728" s="1" t="s">
        <v>1722</v>
      </c>
      <c r="U1728" s="1" t="s">
        <v>3484</v>
      </c>
      <c r="V1728" s="1">
        <v>3.36</v>
      </c>
      <c r="W1728" s="1">
        <v>0.32</v>
      </c>
      <c r="X1728" s="1">
        <v>0.55000000000000004</v>
      </c>
      <c r="Y1728" s="1">
        <v>25.5</v>
      </c>
      <c r="Z1728" s="1">
        <v>70.27</v>
      </c>
      <c r="AA1728" s="1">
        <v>1728</v>
      </c>
      <c r="AB1728" s="1">
        <v>1953627.5</v>
      </c>
      <c r="AC1728" s="1">
        <v>954</v>
      </c>
      <c r="AD1728" s="1">
        <v>137281</v>
      </c>
      <c r="AE1728" s="1">
        <v>0.7</v>
      </c>
      <c r="AF1728" s="1">
        <v>39.1</v>
      </c>
      <c r="AG1728" s="1">
        <v>0.37301400000000001</v>
      </c>
      <c r="AH1728" s="1">
        <v>2.11</v>
      </c>
      <c r="AI1728" s="1" t="s">
        <v>3484</v>
      </c>
      <c r="AJ1728" s="1" t="s">
        <v>3516</v>
      </c>
    </row>
    <row r="1729" spans="1:36" x14ac:dyDescent="0.25">
      <c r="A1729" s="2" t="s">
        <v>1723</v>
      </c>
      <c r="B1729" s="3" t="s">
        <v>6487</v>
      </c>
      <c r="C1729" s="3">
        <v>52.43</v>
      </c>
      <c r="D1729" s="3">
        <v>0.59</v>
      </c>
      <c r="E1729" s="3">
        <v>0.01</v>
      </c>
      <c r="F1729" s="1">
        <f>IF(INDEX(董監!D:D,H1729)=0,INDEX(董監!C:C,H1729),INDEX(董監!D:D,H1729))</f>
        <v>13.36</v>
      </c>
      <c r="G1729" s="1">
        <f t="shared" si="104"/>
        <v>33.61</v>
      </c>
      <c r="H1729" s="1">
        <f>MATCH(持股比率!A1729,董監!A:A,0)</f>
        <v>1729</v>
      </c>
      <c r="I1729" s="3">
        <v>3750646.26</v>
      </c>
      <c r="J1729" s="3">
        <v>72</v>
      </c>
      <c r="K1729" s="28">
        <f t="shared" si="105"/>
        <v>126059</v>
      </c>
      <c r="L1729" s="27">
        <f t="shared" si="106"/>
        <v>0.1</v>
      </c>
      <c r="M1729" s="3">
        <v>320.77</v>
      </c>
      <c r="N1729" s="29">
        <f t="shared" si="107"/>
        <v>0.23095439999999998</v>
      </c>
      <c r="O1729" s="3">
        <v>4.3899999999999997</v>
      </c>
      <c r="P1729" s="3" t="str">
        <f ca="1">IF(COUNTIF(股期對照!A:A,持股比率!B1729)=2,B1729&amp;"-m",IF(COUNTIF(股期對照!A:A,持股比率!B1729)=1,B1729&amp;"-F",B1729))</f>
        <v>巨大</v>
      </c>
      <c r="Q1729" s="3" t="s">
        <v>6906</v>
      </c>
      <c r="T1729" s="1" t="s">
        <v>1723</v>
      </c>
      <c r="U1729" s="1" t="s">
        <v>3485</v>
      </c>
      <c r="V1729" s="1">
        <v>52.43</v>
      </c>
      <c r="W1729" s="1">
        <v>0.59</v>
      </c>
      <c r="X1729" s="1">
        <v>0.01</v>
      </c>
      <c r="Y1729" s="1">
        <v>13.36</v>
      </c>
      <c r="Z1729" s="1">
        <v>33.61</v>
      </c>
      <c r="AA1729" s="1">
        <v>1729</v>
      </c>
      <c r="AB1729" s="1">
        <v>3750646.26</v>
      </c>
      <c r="AC1729" s="1">
        <v>72</v>
      </c>
      <c r="AD1729" s="1">
        <v>126059</v>
      </c>
      <c r="AE1729" s="1">
        <v>0.1</v>
      </c>
      <c r="AF1729" s="1">
        <v>320.77</v>
      </c>
      <c r="AG1729" s="1">
        <v>0.23095439999999998</v>
      </c>
      <c r="AH1729" s="1">
        <v>4.3899999999999997</v>
      </c>
      <c r="AI1729" s="1" t="s">
        <v>3485</v>
      </c>
      <c r="AJ1729" s="1" t="s">
        <v>3582</v>
      </c>
    </row>
    <row r="1730" spans="1:36" x14ac:dyDescent="0.25">
      <c r="A1730" s="2" t="s">
        <v>1724</v>
      </c>
      <c r="B1730" s="3" t="s">
        <v>6488</v>
      </c>
      <c r="C1730" s="3">
        <v>11.92</v>
      </c>
      <c r="D1730" s="3">
        <v>0.13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76.740000000000009</v>
      </c>
      <c r="H1730" s="1">
        <f>MATCH(持股比率!A1730,董監!A:A,0)</f>
        <v>1730</v>
      </c>
      <c r="I1730" s="3">
        <v>1884521.7</v>
      </c>
      <c r="J1730" s="3">
        <v>-363</v>
      </c>
      <c r="K1730" s="28">
        <f t="shared" si="105"/>
        <v>144618</v>
      </c>
      <c r="L1730" s="27">
        <f t="shared" si="106"/>
        <v>-0.3</v>
      </c>
      <c r="M1730" s="3">
        <v>43.94</v>
      </c>
      <c r="N1730" s="29">
        <f t="shared" si="107"/>
        <v>-0.15950219999999998</v>
      </c>
      <c r="O1730" s="3">
        <v>-2.5099999999999998</v>
      </c>
      <c r="P1730" s="3" t="str">
        <f ca="1">IF(COUNTIF(股期對照!A:A,持股比率!B1730)=2,B1730&amp;"-m",IF(COUNTIF(股期對照!A:A,持股比率!B1730)=1,B1730&amp;"-F",B1730))</f>
        <v>福興</v>
      </c>
      <c r="Q1730" s="3" t="s">
        <v>6907</v>
      </c>
      <c r="T1730" s="1" t="s">
        <v>1724</v>
      </c>
      <c r="U1730" s="1" t="s">
        <v>3486</v>
      </c>
      <c r="V1730" s="1">
        <v>11.92</v>
      </c>
      <c r="W1730" s="1">
        <v>0.13</v>
      </c>
      <c r="X1730" s="1">
        <v>0.17</v>
      </c>
      <c r="Y1730" s="1">
        <v>11.04</v>
      </c>
      <c r="Z1730" s="1">
        <v>76.740000000000009</v>
      </c>
      <c r="AA1730" s="1">
        <v>1730</v>
      </c>
      <c r="AB1730" s="1">
        <v>1884521.7</v>
      </c>
      <c r="AC1730" s="1">
        <v>-363</v>
      </c>
      <c r="AD1730" s="1">
        <v>144618</v>
      </c>
      <c r="AE1730" s="1">
        <v>-0.3</v>
      </c>
      <c r="AF1730" s="1">
        <v>43.94</v>
      </c>
      <c r="AG1730" s="1">
        <v>-0.15950219999999998</v>
      </c>
      <c r="AH1730" s="1">
        <v>-2.5099999999999998</v>
      </c>
      <c r="AI1730" s="1" t="s">
        <v>3486</v>
      </c>
      <c r="AJ1730" s="1" t="s">
        <v>3516</v>
      </c>
    </row>
    <row r="1731" spans="1:36" x14ac:dyDescent="0.25">
      <c r="A1731" s="2" t="s">
        <v>1725</v>
      </c>
      <c r="B1731" s="3" t="s">
        <v>6489</v>
      </c>
      <c r="C1731" s="3">
        <v>17.22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66.69</v>
      </c>
      <c r="H1731" s="1">
        <f>MATCH(持股比率!A1731,董監!A:A,0)</f>
        <v>1731</v>
      </c>
      <c r="I1731" s="3">
        <v>3874896.05</v>
      </c>
      <c r="J1731" s="3">
        <v>409</v>
      </c>
      <c r="K1731" s="28">
        <f t="shared" si="105"/>
        <v>258417</v>
      </c>
      <c r="L1731" s="27">
        <f t="shared" si="106"/>
        <v>0.2</v>
      </c>
      <c r="M1731" s="3">
        <v>38.049999999999997</v>
      </c>
      <c r="N1731" s="29">
        <f t="shared" si="107"/>
        <v>0.1556245</v>
      </c>
      <c r="O1731" s="3">
        <v>-0.65</v>
      </c>
      <c r="P1731" s="3" t="str">
        <f ca="1">IF(COUNTIF(股期對照!A:A,持股比率!B1731)=2,B1731&amp;"-m",IF(COUNTIF(股期對照!A:A,持股比率!B1731)=1,B1731&amp;"-F",B1731))</f>
        <v>新保</v>
      </c>
      <c r="Q1731" s="3" t="s">
        <v>6741</v>
      </c>
      <c r="T1731" s="1" t="s">
        <v>1725</v>
      </c>
      <c r="U1731" s="1" t="s">
        <v>3487</v>
      </c>
      <c r="V1731" s="1">
        <v>17.22</v>
      </c>
      <c r="W1731" s="1">
        <v>0.08</v>
      </c>
      <c r="X1731" s="1">
        <v>0</v>
      </c>
      <c r="Y1731" s="1">
        <v>16.010000000000002</v>
      </c>
      <c r="Z1731" s="1">
        <v>66.69</v>
      </c>
      <c r="AA1731" s="1">
        <v>1731</v>
      </c>
      <c r="AB1731" s="1">
        <v>3874896.05</v>
      </c>
      <c r="AC1731" s="1">
        <v>409</v>
      </c>
      <c r="AD1731" s="1">
        <v>258417</v>
      </c>
      <c r="AE1731" s="1">
        <v>0.2</v>
      </c>
      <c r="AF1731" s="1">
        <v>38.049999999999997</v>
      </c>
      <c r="AG1731" s="1">
        <v>0.1556245</v>
      </c>
      <c r="AH1731" s="1">
        <v>-0.65</v>
      </c>
      <c r="AI1731" s="1" t="s">
        <v>3487</v>
      </c>
      <c r="AJ1731" s="1" t="s">
        <v>3516</v>
      </c>
    </row>
    <row r="1732" spans="1:36" x14ac:dyDescent="0.25">
      <c r="A1732" s="2" t="s">
        <v>1726</v>
      </c>
      <c r="B1732" s="3" t="s">
        <v>6490</v>
      </c>
      <c r="C1732" s="3">
        <v>0.3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77.099999999999994</v>
      </c>
      <c r="H1732" s="1">
        <f>MATCH(持股比率!A1732,董監!A:A,0)</f>
        <v>1732</v>
      </c>
      <c r="I1732" s="3">
        <v>1795040.75</v>
      </c>
      <c r="J1732" s="3">
        <v>-128</v>
      </c>
      <c r="K1732" s="28">
        <f t="shared" si="105"/>
        <v>138398</v>
      </c>
      <c r="L1732" s="27">
        <f t="shared" si="106"/>
        <v>-0.1</v>
      </c>
      <c r="M1732" s="3">
        <v>47.73</v>
      </c>
      <c r="N1732" s="29">
        <f t="shared" si="107"/>
        <v>-6.1094399999999993E-2</v>
      </c>
      <c r="O1732" s="3">
        <v>-1.1299999999999999</v>
      </c>
      <c r="P1732" s="3" t="str">
        <f ca="1">IF(COUNTIF(股期對照!A:A,持股比率!B1732)=2,B1732&amp;"-m",IF(COUNTIF(股期對照!A:A,持股比率!B1732)=1,B1732&amp;"-F",B1732))</f>
        <v>新海</v>
      </c>
      <c r="Q1732" s="3" t="s">
        <v>6751</v>
      </c>
      <c r="T1732" s="1" t="s">
        <v>1726</v>
      </c>
      <c r="U1732" s="1" t="s">
        <v>3488</v>
      </c>
      <c r="V1732" s="1">
        <v>0.3</v>
      </c>
      <c r="W1732" s="1">
        <v>0</v>
      </c>
      <c r="X1732" s="1">
        <v>0</v>
      </c>
      <c r="Y1732" s="1">
        <v>22.6</v>
      </c>
      <c r="Z1732" s="1">
        <v>77.099999999999994</v>
      </c>
      <c r="AA1732" s="1">
        <v>1732</v>
      </c>
      <c r="AB1732" s="1">
        <v>1795040.75</v>
      </c>
      <c r="AC1732" s="1">
        <v>-128</v>
      </c>
      <c r="AD1732" s="1">
        <v>138398</v>
      </c>
      <c r="AE1732" s="1">
        <v>-0.1</v>
      </c>
      <c r="AF1732" s="1">
        <v>47.73</v>
      </c>
      <c r="AG1732" s="1">
        <v>-6.1094399999999993E-2</v>
      </c>
      <c r="AH1732" s="1">
        <v>-1.1299999999999999</v>
      </c>
      <c r="AI1732" s="1" t="s">
        <v>3488</v>
      </c>
      <c r="AJ1732" s="1" t="s">
        <v>3516</v>
      </c>
    </row>
    <row r="1733" spans="1:36" x14ac:dyDescent="0.25">
      <c r="A1733" s="2" t="s">
        <v>1727</v>
      </c>
      <c r="B1733" s="3" t="s">
        <v>6491</v>
      </c>
      <c r="C1733" s="3">
        <v>11</v>
      </c>
      <c r="D1733" s="3">
        <v>0.2</v>
      </c>
      <c r="E1733" s="3">
        <v>0.11</v>
      </c>
      <c r="F1733" s="1">
        <f>IF(INDEX(董監!D:D,H1733)=0,INDEX(董監!C:C,H1733),INDEX(董監!D:D,H1733))</f>
        <v>36.35</v>
      </c>
      <c r="G1733" s="1">
        <f t="shared" si="104"/>
        <v>52.34</v>
      </c>
      <c r="H1733" s="1">
        <f>MATCH(持股比率!A1733,董監!A:A,0)</f>
        <v>1733</v>
      </c>
      <c r="I1733" s="3">
        <v>2091481.67</v>
      </c>
      <c r="J1733" s="3">
        <v>-488</v>
      </c>
      <c r="K1733" s="28">
        <f t="shared" si="105"/>
        <v>109468</v>
      </c>
      <c r="L1733" s="27">
        <f t="shared" si="106"/>
        <v>-0.4</v>
      </c>
      <c r="M1733" s="3">
        <v>30.37</v>
      </c>
      <c r="N1733" s="29">
        <f t="shared" si="107"/>
        <v>-0.14820560000000002</v>
      </c>
      <c r="O1733" s="3">
        <v>-6.93</v>
      </c>
      <c r="P1733" s="3" t="str">
        <f ca="1">IF(COUNTIF(股期對照!A:A,持股比率!B1733)=2,B1733&amp;"-m",IF(COUNTIF(股期對照!A:A,持股比率!B1733)=1,B1733&amp;"-F",B1733))</f>
        <v>泰銘</v>
      </c>
      <c r="Q1733" s="3" t="s">
        <v>6908</v>
      </c>
      <c r="T1733" s="1" t="s">
        <v>1727</v>
      </c>
      <c r="U1733" s="1" t="s">
        <v>3489</v>
      </c>
      <c r="V1733" s="1">
        <v>11</v>
      </c>
      <c r="W1733" s="1">
        <v>0.2</v>
      </c>
      <c r="X1733" s="1">
        <v>0.11</v>
      </c>
      <c r="Y1733" s="1">
        <v>36.35</v>
      </c>
      <c r="Z1733" s="1">
        <v>52.34</v>
      </c>
      <c r="AA1733" s="1">
        <v>1733</v>
      </c>
      <c r="AB1733" s="1">
        <v>2091481.67</v>
      </c>
      <c r="AC1733" s="1">
        <v>-488</v>
      </c>
      <c r="AD1733" s="1">
        <v>109468</v>
      </c>
      <c r="AE1733" s="1">
        <v>-0.4</v>
      </c>
      <c r="AF1733" s="1">
        <v>30.37</v>
      </c>
      <c r="AG1733" s="1">
        <v>-0.14820560000000002</v>
      </c>
      <c r="AH1733" s="1">
        <v>-6.93</v>
      </c>
      <c r="AI1733" s="1" t="s">
        <v>3489</v>
      </c>
      <c r="AJ1733" s="1" t="s">
        <v>3526</v>
      </c>
    </row>
    <row r="1734" spans="1:36" x14ac:dyDescent="0.25">
      <c r="A1734" s="2" t="s">
        <v>1728</v>
      </c>
      <c r="B1734" s="3" t="s">
        <v>6492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3">
        <v>-1</v>
      </c>
      <c r="K1734" s="28">
        <f t="shared" si="105"/>
        <v>73343</v>
      </c>
      <c r="L1734" s="27">
        <f t="shared" si="106"/>
        <v>0</v>
      </c>
      <c r="M1734" s="3">
        <v>5.56</v>
      </c>
      <c r="N1734" s="29">
        <f t="shared" si="107"/>
        <v>-5.5599999999999996E-5</v>
      </c>
      <c r="O1734" s="3">
        <v>-1.36</v>
      </c>
      <c r="P1734" s="3" t="str">
        <f ca="1">IF(COUNTIF(股期對照!A:A,持股比率!B1734)=2,B1734&amp;"-m",IF(COUNTIF(股期對照!A:A,持股比率!B1734)=1,B1734&amp;"-F",B1734))</f>
        <v>中視</v>
      </c>
      <c r="Q1734" s="3" t="s">
        <v>6895</v>
      </c>
      <c r="T1734" s="1" t="s">
        <v>1728</v>
      </c>
      <c r="U1734" s="1" t="s">
        <v>3490</v>
      </c>
      <c r="V1734" s="1">
        <v>0</v>
      </c>
      <c r="W1734" s="1">
        <v>0</v>
      </c>
      <c r="X1734" s="1">
        <v>0</v>
      </c>
      <c r="Y1734" s="1">
        <v>51.34</v>
      </c>
      <c r="Z1734" s="1">
        <v>48.66</v>
      </c>
      <c r="AA1734" s="1">
        <v>1734</v>
      </c>
      <c r="AB1734" s="1">
        <v>1507245.83</v>
      </c>
      <c r="AC1734" s="1">
        <v>-1</v>
      </c>
      <c r="AD1734" s="1">
        <v>73343</v>
      </c>
      <c r="AE1734" s="1">
        <v>0</v>
      </c>
      <c r="AF1734" s="1">
        <v>5.56</v>
      </c>
      <c r="AG1734" s="1">
        <v>-5.5599999999999996E-5</v>
      </c>
      <c r="AH1734" s="1">
        <v>-1.36</v>
      </c>
      <c r="AI1734" s="1" t="s">
        <v>3490</v>
      </c>
      <c r="AJ1734" s="1" t="s">
        <v>3516</v>
      </c>
    </row>
    <row r="1735" spans="1:36" x14ac:dyDescent="0.25">
      <c r="A1735" s="2" t="s">
        <v>1729</v>
      </c>
      <c r="B1735" s="3" t="s">
        <v>6493</v>
      </c>
      <c r="C1735" s="3">
        <v>7.59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83.87</v>
      </c>
      <c r="H1735" s="1">
        <f>MATCH(持股比率!A1735,董監!A:A,0)</f>
        <v>1735</v>
      </c>
      <c r="I1735" s="3">
        <v>1012800</v>
      </c>
      <c r="J1735" s="3">
        <v>-37</v>
      </c>
      <c r="K1735" s="28">
        <f t="shared" ref="K1735:K1757" si="109">ROUND((I1735/10)*(G1735/100),0)</f>
        <v>84944</v>
      </c>
      <c r="L1735" s="27">
        <f t="shared" ref="L1735:L1757" si="110">ROUND(J1735/K1735*100,1)</f>
        <v>0</v>
      </c>
      <c r="M1735" s="3">
        <v>11.65</v>
      </c>
      <c r="N1735" s="29">
        <f t="shared" ref="N1735:N1757" si="111">M1735*J1735/100000</f>
        <v>-4.3105000000000001E-3</v>
      </c>
      <c r="O1735" s="3">
        <v>3.03</v>
      </c>
      <c r="P1735" s="3" t="str">
        <f ca="1">IF(COUNTIF(股期對照!A:A,持股比率!B1735)=2,B1735&amp;"-m",IF(COUNTIF(股期對照!A:A,持股比率!B1735)=1,B1735&amp;"-F",B1735))</f>
        <v>秋雨</v>
      </c>
      <c r="Q1735" s="3" t="s">
        <v>6856</v>
      </c>
      <c r="T1735" s="1" t="s">
        <v>1729</v>
      </c>
      <c r="U1735" s="1" t="s">
        <v>3491</v>
      </c>
      <c r="V1735" s="1">
        <v>7.59</v>
      </c>
      <c r="W1735" s="1">
        <v>0</v>
      </c>
      <c r="X1735" s="1">
        <v>0</v>
      </c>
      <c r="Y1735" s="1">
        <v>8.5399999999999991</v>
      </c>
      <c r="Z1735" s="1">
        <v>83.87</v>
      </c>
      <c r="AA1735" s="1">
        <v>1735</v>
      </c>
      <c r="AB1735" s="1">
        <v>1012800</v>
      </c>
      <c r="AC1735" s="1">
        <v>-37</v>
      </c>
      <c r="AD1735" s="1">
        <v>84944</v>
      </c>
      <c r="AE1735" s="1">
        <v>0</v>
      </c>
      <c r="AF1735" s="1">
        <v>11.65</v>
      </c>
      <c r="AG1735" s="1">
        <v>-4.3105000000000001E-3</v>
      </c>
      <c r="AH1735" s="1">
        <v>3.03</v>
      </c>
      <c r="AI1735" s="1" t="s">
        <v>3491</v>
      </c>
      <c r="AJ1735" s="1" t="s">
        <v>3516</v>
      </c>
    </row>
    <row r="1736" spans="1:36" x14ac:dyDescent="0.25">
      <c r="A1736" s="2" t="s">
        <v>1730</v>
      </c>
      <c r="B1736" s="3" t="s">
        <v>6494</v>
      </c>
      <c r="C1736" s="3">
        <v>2.2400000000000002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29.03</v>
      </c>
      <c r="H1736" s="1">
        <f>MATCH(持股比率!A1736,董監!A:A,0)</f>
        <v>1736</v>
      </c>
      <c r="I1736" s="3">
        <v>2485403.6800000002</v>
      </c>
      <c r="J1736" s="3">
        <v>-261</v>
      </c>
      <c r="K1736" s="28">
        <f t="shared" si="109"/>
        <v>72151</v>
      </c>
      <c r="L1736" s="27">
        <f t="shared" si="110"/>
        <v>-0.4</v>
      </c>
      <c r="M1736" s="3">
        <v>45.69</v>
      </c>
      <c r="N1736" s="29">
        <f t="shared" si="111"/>
        <v>-0.11925090000000001</v>
      </c>
      <c r="O1736" s="3">
        <v>-3.23</v>
      </c>
      <c r="P1736" s="3" t="str">
        <f ca="1">IF(COUNTIF(股期對照!A:A,持股比率!B1736)=2,B1736&amp;"-m",IF(COUNTIF(股期對照!A:A,持股比率!B1736)=1,B1736&amp;"-F",B1736))</f>
        <v>中聯資源</v>
      </c>
      <c r="Q1736" s="3" t="s">
        <v>6741</v>
      </c>
      <c r="T1736" s="1" t="s">
        <v>1730</v>
      </c>
      <c r="U1736" s="1" t="s">
        <v>3492</v>
      </c>
      <c r="V1736" s="1">
        <v>2.2400000000000002</v>
      </c>
      <c r="W1736" s="1">
        <v>0.02</v>
      </c>
      <c r="X1736" s="1">
        <v>0.06</v>
      </c>
      <c r="Y1736" s="1">
        <v>68.650000000000006</v>
      </c>
      <c r="Z1736" s="1">
        <v>29.03</v>
      </c>
      <c r="AA1736" s="1">
        <v>1736</v>
      </c>
      <c r="AB1736" s="1">
        <v>2485403.6800000002</v>
      </c>
      <c r="AC1736" s="1">
        <v>-261</v>
      </c>
      <c r="AD1736" s="1">
        <v>72151</v>
      </c>
      <c r="AE1736" s="1">
        <v>-0.4</v>
      </c>
      <c r="AF1736" s="1">
        <v>45.69</v>
      </c>
      <c r="AG1736" s="1">
        <v>-0.11925090000000001</v>
      </c>
      <c r="AH1736" s="1">
        <v>-3.23</v>
      </c>
      <c r="AI1736" s="1" t="s">
        <v>3492</v>
      </c>
      <c r="AJ1736" s="1" t="s">
        <v>3516</v>
      </c>
    </row>
    <row r="1737" spans="1:36" x14ac:dyDescent="0.25">
      <c r="A1737" s="2" t="s">
        <v>1731</v>
      </c>
      <c r="B1737" s="3" t="s">
        <v>6495</v>
      </c>
      <c r="C1737" s="3">
        <v>0.68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74.48</v>
      </c>
      <c r="H1737" s="1">
        <f>MATCH(持股比率!A1737,董監!A:A,0)</f>
        <v>1737</v>
      </c>
      <c r="I1737" s="3">
        <v>1104305.53</v>
      </c>
      <c r="J1737" s="3">
        <v>-33</v>
      </c>
      <c r="K1737" s="28">
        <f t="shared" si="109"/>
        <v>82249</v>
      </c>
      <c r="L1737" s="27">
        <f t="shared" si="110"/>
        <v>0</v>
      </c>
      <c r="M1737" s="3">
        <v>40.200000000000003</v>
      </c>
      <c r="N1737" s="29">
        <f t="shared" si="111"/>
        <v>-1.3266000000000002E-2</v>
      </c>
      <c r="O1737" s="3">
        <v>-0.37</v>
      </c>
      <c r="P1737" s="3" t="str">
        <f ca="1">IF(COUNTIF(股期對照!A:A,持股比率!B1737)=2,B1737&amp;"-m",IF(COUNTIF(股期對照!A:A,持股比率!B1737)=1,B1737&amp;"-F",B1737))</f>
        <v>欣高</v>
      </c>
      <c r="Q1737" s="3" t="s">
        <v>6741</v>
      </c>
      <c r="T1737" s="1" t="s">
        <v>1731</v>
      </c>
      <c r="U1737" s="1" t="s">
        <v>3493</v>
      </c>
      <c r="V1737" s="1">
        <v>0.68</v>
      </c>
      <c r="W1737" s="1">
        <v>0</v>
      </c>
      <c r="X1737" s="1">
        <v>0</v>
      </c>
      <c r="Y1737" s="1">
        <v>24.84</v>
      </c>
      <c r="Z1737" s="1">
        <v>74.48</v>
      </c>
      <c r="AA1737" s="1">
        <v>1737</v>
      </c>
      <c r="AB1737" s="1">
        <v>1104305.53</v>
      </c>
      <c r="AC1737" s="1">
        <v>-33</v>
      </c>
      <c r="AD1737" s="1">
        <v>82249</v>
      </c>
      <c r="AE1737" s="1">
        <v>0</v>
      </c>
      <c r="AF1737" s="1">
        <v>40.200000000000003</v>
      </c>
      <c r="AG1737" s="1">
        <v>-1.3266000000000002E-2</v>
      </c>
      <c r="AH1737" s="1">
        <v>-0.37</v>
      </c>
      <c r="AI1737" s="1" t="s">
        <v>3493</v>
      </c>
      <c r="AJ1737" s="1" t="s">
        <v>3516</v>
      </c>
    </row>
    <row r="1738" spans="1:36" x14ac:dyDescent="0.25">
      <c r="A1738" s="2" t="s">
        <v>1732</v>
      </c>
      <c r="B1738" s="3" t="s">
        <v>6496</v>
      </c>
      <c r="C1738" s="3">
        <v>16.54</v>
      </c>
      <c r="D1738" s="3">
        <v>0</v>
      </c>
      <c r="E1738" s="3">
        <v>0.37</v>
      </c>
      <c r="F1738" s="1">
        <f>IF(INDEX(董監!D:D,H1738)=0,INDEX(董監!C:C,H1738),INDEX(董監!D:D,H1738))</f>
        <v>9.2799999999999994</v>
      </c>
      <c r="G1738" s="1">
        <f t="shared" si="108"/>
        <v>73.81</v>
      </c>
      <c r="H1738" s="1">
        <f>MATCH(持股比率!A1738,董監!A:A,0)</f>
        <v>1738</v>
      </c>
      <c r="I1738" s="3">
        <v>7633746.8099999996</v>
      </c>
      <c r="J1738" s="3">
        <v>-2331</v>
      </c>
      <c r="K1738" s="28">
        <f t="shared" si="109"/>
        <v>563447</v>
      </c>
      <c r="L1738" s="27">
        <f t="shared" si="110"/>
        <v>-0.4</v>
      </c>
      <c r="M1738" s="3">
        <v>36.909999999999997</v>
      </c>
      <c r="N1738" s="29">
        <f t="shared" si="111"/>
        <v>-0.86037209999999997</v>
      </c>
      <c r="O1738" s="3">
        <v>-2.95</v>
      </c>
      <c r="P1738" s="3" t="str">
        <f ca="1">IF(COUNTIF(股期對照!A:A,持股比率!B1738)=2,B1738&amp;"-m",IF(COUNTIF(股期對照!A:A,持股比率!B1738)=1,B1738&amp;"-F",B1738))</f>
        <v>中鼎</v>
      </c>
      <c r="Q1738" s="3" t="s">
        <v>6751</v>
      </c>
      <c r="T1738" s="1" t="s">
        <v>1732</v>
      </c>
      <c r="U1738" s="1" t="s">
        <v>3494</v>
      </c>
      <c r="V1738" s="1">
        <v>16.54</v>
      </c>
      <c r="W1738" s="1">
        <v>0</v>
      </c>
      <c r="X1738" s="1">
        <v>0.37</v>
      </c>
      <c r="Y1738" s="1">
        <v>9.2799999999999994</v>
      </c>
      <c r="Z1738" s="1">
        <v>73.81</v>
      </c>
      <c r="AA1738" s="1">
        <v>1738</v>
      </c>
      <c r="AB1738" s="1">
        <v>7633746.8099999996</v>
      </c>
      <c r="AC1738" s="1">
        <v>-2331</v>
      </c>
      <c r="AD1738" s="1">
        <v>563447</v>
      </c>
      <c r="AE1738" s="1">
        <v>-0.4</v>
      </c>
      <c r="AF1738" s="1">
        <v>36.909999999999997</v>
      </c>
      <c r="AG1738" s="1">
        <v>-0.86037209999999997</v>
      </c>
      <c r="AH1738" s="1">
        <v>-2.95</v>
      </c>
      <c r="AI1738" s="1" t="s">
        <v>3494</v>
      </c>
      <c r="AJ1738" s="1" t="s">
        <v>3516</v>
      </c>
    </row>
    <row r="1739" spans="1:36" x14ac:dyDescent="0.25">
      <c r="A1739" s="2" t="s">
        <v>1733</v>
      </c>
      <c r="B1739" s="3" t="s">
        <v>6497</v>
      </c>
      <c r="C1739" s="3">
        <v>18.59</v>
      </c>
      <c r="D1739" s="3">
        <v>0.17</v>
      </c>
      <c r="E1739" s="3">
        <v>0</v>
      </c>
      <c r="F1739" s="1">
        <f>IF(INDEX(董監!D:D,H1739)=0,INDEX(董監!C:C,H1739),INDEX(董監!D:D,H1739))</f>
        <v>6.52</v>
      </c>
      <c r="G1739" s="1">
        <f t="shared" si="108"/>
        <v>74.72</v>
      </c>
      <c r="H1739" s="1">
        <f>MATCH(持股比率!A1739,董監!A:A,0)</f>
        <v>1739</v>
      </c>
      <c r="I1739" s="3">
        <v>3581639.62</v>
      </c>
      <c r="J1739" s="3">
        <v>-2302</v>
      </c>
      <c r="K1739" s="28">
        <f t="shared" si="109"/>
        <v>267620</v>
      </c>
      <c r="L1739" s="27">
        <f t="shared" si="110"/>
        <v>-0.9</v>
      </c>
      <c r="M1739" s="3">
        <v>16.100000000000001</v>
      </c>
      <c r="N1739" s="29">
        <f t="shared" si="111"/>
        <v>-0.37062200000000006</v>
      </c>
      <c r="O1739" s="3">
        <v>-3.48</v>
      </c>
      <c r="P1739" s="3" t="str">
        <f ca="1">IF(COUNTIF(股期對照!A:A,持股比率!B1739)=2,B1739&amp;"-m",IF(COUNTIF(股期對照!A:A,持股比率!B1739)=1,B1739&amp;"-F",B1739))</f>
        <v>成霖</v>
      </c>
      <c r="Q1739" s="3" t="s">
        <v>4759</v>
      </c>
      <c r="T1739" s="1" t="s">
        <v>1733</v>
      </c>
      <c r="U1739" s="1" t="s">
        <v>3495</v>
      </c>
      <c r="V1739" s="1">
        <v>18.59</v>
      </c>
      <c r="W1739" s="1">
        <v>0.17</v>
      </c>
      <c r="X1739" s="1">
        <v>0</v>
      </c>
      <c r="Y1739" s="1">
        <v>6.52</v>
      </c>
      <c r="Z1739" s="1">
        <v>74.72</v>
      </c>
      <c r="AA1739" s="1">
        <v>1739</v>
      </c>
      <c r="AB1739" s="1">
        <v>3581639.62</v>
      </c>
      <c r="AC1739" s="1">
        <v>-2302</v>
      </c>
      <c r="AD1739" s="1">
        <v>267620</v>
      </c>
      <c r="AE1739" s="1">
        <v>-0.9</v>
      </c>
      <c r="AF1739" s="1">
        <v>16.100000000000001</v>
      </c>
      <c r="AG1739" s="1">
        <v>-0.37062200000000006</v>
      </c>
      <c r="AH1739" s="1">
        <v>-3.48</v>
      </c>
      <c r="AI1739" s="1" t="s">
        <v>3495</v>
      </c>
      <c r="AJ1739" s="1" t="s">
        <v>3516</v>
      </c>
    </row>
    <row r="1740" spans="1:36" x14ac:dyDescent="0.25">
      <c r="A1740" s="2" t="s">
        <v>1734</v>
      </c>
      <c r="B1740" s="3" t="s">
        <v>6498</v>
      </c>
      <c r="C1740" s="3">
        <v>4.96</v>
      </c>
      <c r="D1740" s="3">
        <v>0.2</v>
      </c>
      <c r="E1740" s="3">
        <v>7.0000000000000007E-2</v>
      </c>
      <c r="F1740" s="1">
        <f>IF(INDEX(董監!D:D,H1740)=0,INDEX(董監!C:C,H1740),INDEX(董監!D:D,H1740))</f>
        <v>12.35</v>
      </c>
      <c r="G1740" s="1">
        <f t="shared" si="108"/>
        <v>82.42</v>
      </c>
      <c r="H1740" s="1">
        <f>MATCH(持股比率!A1740,董監!A:A,0)</f>
        <v>1740</v>
      </c>
      <c r="I1740" s="3">
        <v>1696233.42</v>
      </c>
      <c r="J1740" s="3">
        <v>1238</v>
      </c>
      <c r="K1740" s="28">
        <f t="shared" si="109"/>
        <v>139804</v>
      </c>
      <c r="L1740" s="27">
        <f t="shared" si="110"/>
        <v>0.9</v>
      </c>
      <c r="M1740" s="3">
        <v>21.77</v>
      </c>
      <c r="N1740" s="29">
        <f t="shared" si="111"/>
        <v>0.26951259999999999</v>
      </c>
      <c r="O1740" s="3">
        <v>-4.07</v>
      </c>
      <c r="P1740" s="3" t="str">
        <f ca="1">IF(COUNTIF(股期對照!A:A,持股比率!B1740)=2,B1740&amp;"-m",IF(COUNTIF(股期對照!A:A,持股比率!B1740)=1,B1740&amp;"-F",B1740))</f>
        <v>慶豐富</v>
      </c>
      <c r="Q1740" s="3" t="s">
        <v>6751</v>
      </c>
      <c r="T1740" s="1" t="s">
        <v>1734</v>
      </c>
      <c r="U1740" s="1" t="s">
        <v>3496</v>
      </c>
      <c r="V1740" s="1">
        <v>4.96</v>
      </c>
      <c r="W1740" s="1">
        <v>0.2</v>
      </c>
      <c r="X1740" s="1">
        <v>7.0000000000000007E-2</v>
      </c>
      <c r="Y1740" s="1">
        <v>12.35</v>
      </c>
      <c r="Z1740" s="1">
        <v>82.42</v>
      </c>
      <c r="AA1740" s="1">
        <v>1740</v>
      </c>
      <c r="AB1740" s="1">
        <v>1696233.42</v>
      </c>
      <c r="AC1740" s="1">
        <v>1238</v>
      </c>
      <c r="AD1740" s="1">
        <v>139804</v>
      </c>
      <c r="AE1740" s="1">
        <v>0.9</v>
      </c>
      <c r="AF1740" s="1">
        <v>21.77</v>
      </c>
      <c r="AG1740" s="1">
        <v>0.26951259999999999</v>
      </c>
      <c r="AH1740" s="1">
        <v>-4.07</v>
      </c>
      <c r="AI1740" s="1" t="s">
        <v>3496</v>
      </c>
      <c r="AJ1740" s="1" t="s">
        <v>3516</v>
      </c>
    </row>
    <row r="1741" spans="1:36" x14ac:dyDescent="0.25">
      <c r="A1741" s="2" t="s">
        <v>1735</v>
      </c>
      <c r="B1741" s="3" t="s">
        <v>6499</v>
      </c>
      <c r="C1741" s="3">
        <v>3.13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88.76</v>
      </c>
      <c r="H1741" s="1">
        <f>MATCH(持股比率!A1741,董監!A:A,0)</f>
        <v>1741</v>
      </c>
      <c r="I1741" s="3">
        <v>3090430</v>
      </c>
      <c r="J1741" s="3">
        <v>-246</v>
      </c>
      <c r="K1741" s="28">
        <f t="shared" si="109"/>
        <v>274307</v>
      </c>
      <c r="L1741" s="27">
        <f t="shared" si="110"/>
        <v>-0.1</v>
      </c>
      <c r="M1741" s="3">
        <v>47.25</v>
      </c>
      <c r="N1741" s="29">
        <f t="shared" si="111"/>
        <v>-0.116235</v>
      </c>
      <c r="O1741" s="3">
        <v>-3.97</v>
      </c>
      <c r="P1741" s="3" t="str">
        <f ca="1">IF(COUNTIF(股期對照!A:A,持股比率!B1741)=2,B1741&amp;"-m",IF(COUNTIF(股期對照!A:A,持股比率!B1741)=1,B1741&amp;"-F",B1741))</f>
        <v>全國</v>
      </c>
      <c r="Q1741" s="3" t="s">
        <v>4759</v>
      </c>
      <c r="T1741" s="1" t="s">
        <v>1735</v>
      </c>
      <c r="U1741" s="1" t="s">
        <v>3497</v>
      </c>
      <c r="V1741" s="1">
        <v>3.13</v>
      </c>
      <c r="W1741" s="1">
        <v>0.09</v>
      </c>
      <c r="X1741" s="1">
        <v>0</v>
      </c>
      <c r="Y1741" s="1">
        <v>8.02</v>
      </c>
      <c r="Z1741" s="1">
        <v>88.76</v>
      </c>
      <c r="AA1741" s="1">
        <v>1741</v>
      </c>
      <c r="AB1741" s="1">
        <v>3090430</v>
      </c>
      <c r="AC1741" s="1">
        <v>-246</v>
      </c>
      <c r="AD1741" s="1">
        <v>274307</v>
      </c>
      <c r="AE1741" s="1">
        <v>-0.1</v>
      </c>
      <c r="AF1741" s="1">
        <v>47.25</v>
      </c>
      <c r="AG1741" s="1">
        <v>-0.116235</v>
      </c>
      <c r="AH1741" s="1">
        <v>-3.97</v>
      </c>
      <c r="AI1741" s="1" t="s">
        <v>3497</v>
      </c>
      <c r="AJ1741" s="1" t="s">
        <v>3516</v>
      </c>
    </row>
    <row r="1742" spans="1:36" x14ac:dyDescent="0.25">
      <c r="A1742" s="2" t="s">
        <v>1736</v>
      </c>
      <c r="B1742" s="3" t="s">
        <v>6500</v>
      </c>
      <c r="C1742" s="3">
        <v>35.979999999999997</v>
      </c>
      <c r="D1742" s="3">
        <v>1.43</v>
      </c>
      <c r="E1742" s="3">
        <v>0.4</v>
      </c>
      <c r="F1742" s="1">
        <f>IF(INDEX(董監!D:D,H1742)=0,INDEX(董監!C:C,H1742),INDEX(董監!D:D,H1742))</f>
        <v>9.07</v>
      </c>
      <c r="G1742" s="1">
        <f t="shared" si="108"/>
        <v>53.120000000000005</v>
      </c>
      <c r="H1742" s="1">
        <f>MATCH(持股比率!A1742,董監!A:A,0)</f>
        <v>1742</v>
      </c>
      <c r="I1742" s="3">
        <v>2979639.02</v>
      </c>
      <c r="J1742" s="3">
        <v>1174</v>
      </c>
      <c r="K1742" s="28">
        <f t="shared" si="109"/>
        <v>158278</v>
      </c>
      <c r="L1742" s="27">
        <f t="shared" si="110"/>
        <v>0.7</v>
      </c>
      <c r="M1742" s="3">
        <v>91.15</v>
      </c>
      <c r="N1742" s="29">
        <f t="shared" si="111"/>
        <v>1.070101</v>
      </c>
      <c r="O1742" s="3">
        <v>-2.68</v>
      </c>
      <c r="P1742" s="3" t="str">
        <f ca="1">IF(COUNTIF(股期對照!A:A,持股比率!B1742)=2,B1742&amp;"-m",IF(COUNTIF(股期對照!A:A,持股比率!B1742)=1,B1742&amp;"-F",B1742))</f>
        <v>百和-F</v>
      </c>
      <c r="Q1742" s="3" t="s">
        <v>4759</v>
      </c>
      <c r="T1742" s="1" t="s">
        <v>1736</v>
      </c>
      <c r="U1742" s="1" t="s">
        <v>3498</v>
      </c>
      <c r="V1742" s="1">
        <v>35.979999999999997</v>
      </c>
      <c r="W1742" s="1">
        <v>1.43</v>
      </c>
      <c r="X1742" s="1">
        <v>0.4</v>
      </c>
      <c r="Y1742" s="1">
        <v>9.07</v>
      </c>
      <c r="Z1742" s="1">
        <v>53.120000000000005</v>
      </c>
      <c r="AA1742" s="1">
        <v>1742</v>
      </c>
      <c r="AB1742" s="1">
        <v>2979639.02</v>
      </c>
      <c r="AC1742" s="1">
        <v>1174</v>
      </c>
      <c r="AD1742" s="1">
        <v>158278</v>
      </c>
      <c r="AE1742" s="1">
        <v>0.7</v>
      </c>
      <c r="AF1742" s="1">
        <v>91.15</v>
      </c>
      <c r="AG1742" s="1">
        <v>1.070101</v>
      </c>
      <c r="AH1742" s="1">
        <v>-2.68</v>
      </c>
      <c r="AI1742" s="1" t="s">
        <v>4496</v>
      </c>
      <c r="AJ1742" s="1" t="s">
        <v>3516</v>
      </c>
    </row>
    <row r="1743" spans="1:36" x14ac:dyDescent="0.25">
      <c r="A1743" s="2" t="s">
        <v>1737</v>
      </c>
      <c r="B1743" s="3" t="s">
        <v>6501</v>
      </c>
      <c r="C1743" s="3">
        <v>30.51</v>
      </c>
      <c r="D1743" s="3">
        <v>0.9</v>
      </c>
      <c r="E1743" s="3">
        <v>0.39</v>
      </c>
      <c r="F1743" s="1">
        <f>IF(INDEX(董監!D:D,H1743)=0,INDEX(董監!C:C,H1743),INDEX(董監!D:D,H1743))</f>
        <v>8.2100000000000009</v>
      </c>
      <c r="G1743" s="1">
        <f t="shared" si="108"/>
        <v>59.989999999999995</v>
      </c>
      <c r="H1743" s="1">
        <f>MATCH(持股比率!A1743,董監!A:A,0)</f>
        <v>1743</v>
      </c>
      <c r="I1743" s="3">
        <v>2877858.79</v>
      </c>
      <c r="J1743" s="3">
        <v>-574</v>
      </c>
      <c r="K1743" s="28">
        <f t="shared" si="109"/>
        <v>172643</v>
      </c>
      <c r="L1743" s="27">
        <f t="shared" si="110"/>
        <v>-0.3</v>
      </c>
      <c r="M1743" s="3">
        <v>69.75</v>
      </c>
      <c r="N1743" s="29">
        <f t="shared" si="111"/>
        <v>-0.40036500000000003</v>
      </c>
      <c r="O1743" s="3">
        <v>-3.95</v>
      </c>
      <c r="P1743" s="3" t="str">
        <f ca="1">IF(COUNTIF(股期對照!A:A,持股比率!B1743)=2,B1743&amp;"-m",IF(COUNTIF(股期對照!A:A,持股比率!B1743)=1,B1743&amp;"-F",B1743))</f>
        <v>宏全-F</v>
      </c>
      <c r="Q1743" s="3" t="s">
        <v>4759</v>
      </c>
      <c r="T1743" s="1" t="s">
        <v>1737</v>
      </c>
      <c r="U1743" s="1" t="s">
        <v>3499</v>
      </c>
      <c r="V1743" s="1">
        <v>30.51</v>
      </c>
      <c r="W1743" s="1">
        <v>0.9</v>
      </c>
      <c r="X1743" s="1">
        <v>0.39</v>
      </c>
      <c r="Y1743" s="1">
        <v>8.2100000000000009</v>
      </c>
      <c r="Z1743" s="1">
        <v>59.989999999999995</v>
      </c>
      <c r="AA1743" s="1">
        <v>1743</v>
      </c>
      <c r="AB1743" s="1">
        <v>2877858.79</v>
      </c>
      <c r="AC1743" s="1">
        <v>-574</v>
      </c>
      <c r="AD1743" s="1">
        <v>172643</v>
      </c>
      <c r="AE1743" s="1">
        <v>-0.3</v>
      </c>
      <c r="AF1743" s="1">
        <v>69.75</v>
      </c>
      <c r="AG1743" s="1">
        <v>-0.40036500000000003</v>
      </c>
      <c r="AH1743" s="1">
        <v>-3.95</v>
      </c>
      <c r="AI1743" s="1" t="s">
        <v>4497</v>
      </c>
      <c r="AJ1743" s="1" t="s">
        <v>3516</v>
      </c>
    </row>
    <row r="1744" spans="1:36" x14ac:dyDescent="0.25">
      <c r="A1744" s="2" t="s">
        <v>1738</v>
      </c>
      <c r="B1744" s="3" t="s">
        <v>6502</v>
      </c>
      <c r="C1744" s="3">
        <v>5.29</v>
      </c>
      <c r="D1744" s="3">
        <v>0.01</v>
      </c>
      <c r="E1744" s="3">
        <v>0.06</v>
      </c>
      <c r="F1744" s="1">
        <f>IF(INDEX(董監!D:D,H1744)=0,INDEX(董監!C:C,H1744),INDEX(董監!D:D,H1744))</f>
        <v>29.81</v>
      </c>
      <c r="G1744" s="1">
        <f t="shared" si="108"/>
        <v>64.83</v>
      </c>
      <c r="H1744" s="1">
        <f>MATCH(持股比率!A1744,董監!A:A,0)</f>
        <v>1744</v>
      </c>
      <c r="I1744" s="3">
        <v>7368465</v>
      </c>
      <c r="J1744" s="3">
        <v>656</v>
      </c>
      <c r="K1744" s="28">
        <f t="shared" si="109"/>
        <v>477698</v>
      </c>
      <c r="L1744" s="27">
        <f t="shared" si="110"/>
        <v>0.1</v>
      </c>
      <c r="M1744" s="3">
        <v>30.41</v>
      </c>
      <c r="N1744" s="29">
        <f t="shared" si="111"/>
        <v>0.19948959999999999</v>
      </c>
      <c r="O1744" s="3">
        <v>-5.57</v>
      </c>
      <c r="P1744" s="3" t="str">
        <f ca="1">IF(COUNTIF(股期對照!A:A,持股比率!B1744)=2,B1744&amp;"-m",IF(COUNTIF(股期對照!A:A,持股比率!B1744)=1,B1744&amp;"-F",B1744))</f>
        <v>信義</v>
      </c>
      <c r="Q1744" s="3" t="s">
        <v>6751</v>
      </c>
      <c r="T1744" s="1" t="s">
        <v>1738</v>
      </c>
      <c r="U1744" s="1" t="s">
        <v>3500</v>
      </c>
      <c r="V1744" s="1">
        <v>5.29</v>
      </c>
      <c r="W1744" s="1">
        <v>0.01</v>
      </c>
      <c r="X1744" s="1">
        <v>0.06</v>
      </c>
      <c r="Y1744" s="1">
        <v>29.81</v>
      </c>
      <c r="Z1744" s="1">
        <v>64.83</v>
      </c>
      <c r="AA1744" s="1">
        <v>1744</v>
      </c>
      <c r="AB1744" s="1">
        <v>7368465</v>
      </c>
      <c r="AC1744" s="1">
        <v>656</v>
      </c>
      <c r="AD1744" s="1">
        <v>477698</v>
      </c>
      <c r="AE1744" s="1">
        <v>0.1</v>
      </c>
      <c r="AF1744" s="1">
        <v>30.41</v>
      </c>
      <c r="AG1744" s="1">
        <v>0.19948959999999999</v>
      </c>
      <c r="AH1744" s="1">
        <v>-5.57</v>
      </c>
      <c r="AI1744" s="1" t="s">
        <v>3500</v>
      </c>
      <c r="AJ1744" s="1" t="s">
        <v>3516</v>
      </c>
    </row>
    <row r="1745" spans="1:36" x14ac:dyDescent="0.25">
      <c r="A1745" s="2" t="s">
        <v>1739</v>
      </c>
      <c r="B1745" s="3" t="s">
        <v>6503</v>
      </c>
      <c r="C1745" s="3">
        <v>5.83</v>
      </c>
      <c r="D1745" s="3">
        <v>0.19</v>
      </c>
      <c r="E1745" s="3">
        <v>0</v>
      </c>
      <c r="F1745" s="1">
        <f>IF(INDEX(董監!D:D,H1745)=0,INDEX(董監!C:C,H1745),INDEX(董監!D:D,H1745))</f>
        <v>35.17</v>
      </c>
      <c r="G1745" s="1">
        <f t="shared" si="108"/>
        <v>58.809999999999995</v>
      </c>
      <c r="H1745" s="1">
        <f>MATCH(持股比率!A1745,董監!A:A,0)</f>
        <v>1745</v>
      </c>
      <c r="I1745" s="3">
        <v>4323013.37</v>
      </c>
      <c r="J1745" s="3">
        <v>407</v>
      </c>
      <c r="K1745" s="28">
        <f t="shared" si="109"/>
        <v>254236</v>
      </c>
      <c r="L1745" s="27">
        <f t="shared" si="110"/>
        <v>0.2</v>
      </c>
      <c r="M1745" s="3">
        <v>130.46</v>
      </c>
      <c r="N1745" s="29">
        <f t="shared" si="111"/>
        <v>0.53097220000000001</v>
      </c>
      <c r="O1745" s="3">
        <v>2.25</v>
      </c>
      <c r="P1745" s="3" t="str">
        <f ca="1">IF(COUNTIF(股期對照!A:A,持股比率!B1745)=2,B1745&amp;"-m",IF(COUNTIF(股期對照!A:A,持股比率!B1745)=1,B1745&amp;"-F",B1745))</f>
        <v>裕融</v>
      </c>
      <c r="Q1745" s="3" t="s">
        <v>6741</v>
      </c>
      <c r="T1745" s="1" t="s">
        <v>1739</v>
      </c>
      <c r="U1745" s="1" t="s">
        <v>3501</v>
      </c>
      <c r="V1745" s="1">
        <v>5.83</v>
      </c>
      <c r="W1745" s="1">
        <v>0.19</v>
      </c>
      <c r="X1745" s="1">
        <v>0</v>
      </c>
      <c r="Y1745" s="1">
        <v>35.17</v>
      </c>
      <c r="Z1745" s="1">
        <v>58.809999999999995</v>
      </c>
      <c r="AA1745" s="1">
        <v>1745</v>
      </c>
      <c r="AB1745" s="1">
        <v>4323013.37</v>
      </c>
      <c r="AC1745" s="1">
        <v>407</v>
      </c>
      <c r="AD1745" s="1">
        <v>254236</v>
      </c>
      <c r="AE1745" s="1">
        <v>0.2</v>
      </c>
      <c r="AF1745" s="1">
        <v>130.46</v>
      </c>
      <c r="AG1745" s="1">
        <v>0.53097220000000001</v>
      </c>
      <c r="AH1745" s="1">
        <v>2.25</v>
      </c>
      <c r="AI1745" s="1" t="s">
        <v>3501</v>
      </c>
      <c r="AJ1745" s="1" t="s">
        <v>3516</v>
      </c>
    </row>
    <row r="1746" spans="1:36" x14ac:dyDescent="0.25">
      <c r="A1746" s="2" t="s">
        <v>1740</v>
      </c>
      <c r="B1746" s="3" t="s">
        <v>6504</v>
      </c>
      <c r="C1746" s="3">
        <v>3.52</v>
      </c>
      <c r="D1746" s="3">
        <v>0.87</v>
      </c>
      <c r="E1746" s="3">
        <v>0.14000000000000001</v>
      </c>
      <c r="F1746" s="1">
        <f>IF(INDEX(董監!D:D,H1746)=0,INDEX(董監!C:C,H1746),INDEX(董監!D:D,H1746))</f>
        <v>18.96</v>
      </c>
      <c r="G1746" s="1">
        <f t="shared" si="108"/>
        <v>76.509999999999991</v>
      </c>
      <c r="H1746" s="1">
        <f>MATCH(持股比率!A1746,董監!A:A,0)</f>
        <v>1746</v>
      </c>
      <c r="I1746" s="3">
        <v>831613.2</v>
      </c>
      <c r="J1746" s="3">
        <v>436</v>
      </c>
      <c r="K1746" s="28">
        <f t="shared" si="109"/>
        <v>63627</v>
      </c>
      <c r="L1746" s="27">
        <f t="shared" si="110"/>
        <v>0.7</v>
      </c>
      <c r="M1746" s="3">
        <v>85.97</v>
      </c>
      <c r="N1746" s="29">
        <f t="shared" si="111"/>
        <v>0.37482919999999997</v>
      </c>
      <c r="O1746" s="3">
        <v>1.69</v>
      </c>
      <c r="P1746" s="3" t="str">
        <f ca="1">IF(COUNTIF(股期對照!A:A,持股比率!B1746)=2,B1746&amp;"-m",IF(COUNTIF(股期對照!A:A,持股比率!B1746)=1,B1746&amp;"-F",B1746))</f>
        <v>茂順</v>
      </c>
      <c r="Q1746" s="3" t="s">
        <v>4741</v>
      </c>
      <c r="T1746" s="1" t="s">
        <v>1740</v>
      </c>
      <c r="U1746" s="1" t="s">
        <v>3502</v>
      </c>
      <c r="V1746" s="1">
        <v>3.52</v>
      </c>
      <c r="W1746" s="1">
        <v>0.87</v>
      </c>
      <c r="X1746" s="1">
        <v>0.14000000000000001</v>
      </c>
      <c r="Y1746" s="1">
        <v>18.96</v>
      </c>
      <c r="Z1746" s="1">
        <v>76.509999999999991</v>
      </c>
      <c r="AA1746" s="1">
        <v>1746</v>
      </c>
      <c r="AB1746" s="1">
        <v>831613.2</v>
      </c>
      <c r="AC1746" s="1">
        <v>436</v>
      </c>
      <c r="AD1746" s="1">
        <v>63627</v>
      </c>
      <c r="AE1746" s="1">
        <v>0.7</v>
      </c>
      <c r="AF1746" s="1">
        <v>85.97</v>
      </c>
      <c r="AG1746" s="1">
        <v>0.37482919999999997</v>
      </c>
      <c r="AH1746" s="1">
        <v>1.69</v>
      </c>
      <c r="AI1746" s="1" t="s">
        <v>3502</v>
      </c>
      <c r="AJ1746" s="1" t="s">
        <v>3520</v>
      </c>
    </row>
    <row r="1747" spans="1:36" x14ac:dyDescent="0.25">
      <c r="A1747" s="2" t="s">
        <v>1741</v>
      </c>
      <c r="B1747" s="3" t="s">
        <v>6505</v>
      </c>
      <c r="C1747" s="3">
        <v>1.88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59.74</v>
      </c>
      <c r="H1747" s="1">
        <f>MATCH(持股比率!A1747,董監!A:A,0)</f>
        <v>1747</v>
      </c>
      <c r="I1747" s="3">
        <v>1473176</v>
      </c>
      <c r="J1747" s="3">
        <v>316</v>
      </c>
      <c r="K1747" s="28">
        <f t="shared" si="109"/>
        <v>88008</v>
      </c>
      <c r="L1747" s="27">
        <f t="shared" si="110"/>
        <v>0.4</v>
      </c>
      <c r="M1747" s="3">
        <v>61.65</v>
      </c>
      <c r="N1747" s="29">
        <f t="shared" si="111"/>
        <v>0.19481399999999999</v>
      </c>
      <c r="O1747" s="3">
        <v>-4.75</v>
      </c>
      <c r="P1747" s="3" t="str">
        <f ca="1">IF(COUNTIF(股期對照!A:A,持股比率!B1747)=2,B1747&amp;"-m",IF(COUNTIF(股期對照!A:A,持股比率!B1747)=1,B1747&amp;"-F",B1747))</f>
        <v>好樂迪</v>
      </c>
      <c r="Q1747" s="3" t="s">
        <v>6748</v>
      </c>
      <c r="T1747" s="1" t="s">
        <v>1741</v>
      </c>
      <c r="U1747" s="1" t="s">
        <v>3503</v>
      </c>
      <c r="V1747" s="1">
        <v>1.88</v>
      </c>
      <c r="W1747" s="1">
        <v>0.12</v>
      </c>
      <c r="X1747" s="1">
        <v>0</v>
      </c>
      <c r="Y1747" s="1">
        <v>38.26</v>
      </c>
      <c r="Z1747" s="1">
        <v>59.74</v>
      </c>
      <c r="AA1747" s="1">
        <v>1747</v>
      </c>
      <c r="AB1747" s="1">
        <v>1473176</v>
      </c>
      <c r="AC1747" s="1">
        <v>316</v>
      </c>
      <c r="AD1747" s="1">
        <v>88008</v>
      </c>
      <c r="AE1747" s="1">
        <v>0.4</v>
      </c>
      <c r="AF1747" s="1">
        <v>61.65</v>
      </c>
      <c r="AG1747" s="1">
        <v>0.19481399999999999</v>
      </c>
      <c r="AH1747" s="1">
        <v>-4.75</v>
      </c>
      <c r="AI1747" s="1" t="s">
        <v>3503</v>
      </c>
      <c r="AJ1747" s="1" t="s">
        <v>3517</v>
      </c>
    </row>
    <row r="1748" spans="1:36" x14ac:dyDescent="0.25">
      <c r="A1748" s="2" t="s">
        <v>1742</v>
      </c>
      <c r="B1748" s="3" t="s">
        <v>6506</v>
      </c>
      <c r="C1748" s="3">
        <v>1.77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71.509999999999991</v>
      </c>
      <c r="H1748" s="1">
        <f>MATCH(持股比率!A1748,董監!A:A,0)</f>
        <v>1748</v>
      </c>
      <c r="I1748" s="3">
        <v>1091071</v>
      </c>
      <c r="J1748" s="3">
        <v>-339</v>
      </c>
      <c r="K1748" s="28">
        <f t="shared" si="109"/>
        <v>78022</v>
      </c>
      <c r="L1748" s="27">
        <f t="shared" si="110"/>
        <v>-0.4</v>
      </c>
      <c r="M1748" s="3">
        <v>22.5</v>
      </c>
      <c r="N1748" s="29">
        <f t="shared" si="111"/>
        <v>-7.6274999999999996E-2</v>
      </c>
      <c r="O1748" s="3">
        <v>4.5199999999999996</v>
      </c>
      <c r="P1748" s="3" t="str">
        <f ca="1">IF(COUNTIF(股期對照!A:A,持股比率!B1748)=2,B1748&amp;"-m",IF(COUNTIF(股期對照!A:A,持股比率!B1748)=1,B1748&amp;"-F",B1748))</f>
        <v>新麗</v>
      </c>
      <c r="Q1748" s="3" t="s">
        <v>4759</v>
      </c>
      <c r="T1748" s="1" t="s">
        <v>1742</v>
      </c>
      <c r="U1748" s="1" t="s">
        <v>3504</v>
      </c>
      <c r="V1748" s="1">
        <v>1.77</v>
      </c>
      <c r="W1748" s="1">
        <v>0.05</v>
      </c>
      <c r="X1748" s="1">
        <v>0</v>
      </c>
      <c r="Y1748" s="1">
        <v>26.67</v>
      </c>
      <c r="Z1748" s="1">
        <v>71.509999999999991</v>
      </c>
      <c r="AA1748" s="1">
        <v>1748</v>
      </c>
      <c r="AB1748" s="1">
        <v>1091071</v>
      </c>
      <c r="AC1748" s="1">
        <v>-339</v>
      </c>
      <c r="AD1748" s="1">
        <v>78022</v>
      </c>
      <c r="AE1748" s="1">
        <v>-0.4</v>
      </c>
      <c r="AF1748" s="1">
        <v>22.5</v>
      </c>
      <c r="AG1748" s="1">
        <v>-7.6274999999999996E-2</v>
      </c>
      <c r="AH1748" s="1">
        <v>4.5199999999999996</v>
      </c>
      <c r="AI1748" s="1" t="s">
        <v>3504</v>
      </c>
      <c r="AJ1748" s="1" t="s">
        <v>3516</v>
      </c>
    </row>
    <row r="1749" spans="1:36" x14ac:dyDescent="0.25">
      <c r="A1749" s="2" t="s">
        <v>1743</v>
      </c>
      <c r="B1749" s="3" t="s">
        <v>6507</v>
      </c>
      <c r="C1749" s="3">
        <v>15.49</v>
      </c>
      <c r="D1749" s="3">
        <v>0.03</v>
      </c>
      <c r="E1749" s="3">
        <v>0.69</v>
      </c>
      <c r="F1749" s="1">
        <f>IF(INDEX(董監!D:D,H1749)=0,INDEX(董監!C:C,H1749),INDEX(董監!D:D,H1749))</f>
        <v>27.81</v>
      </c>
      <c r="G1749" s="1">
        <f t="shared" si="108"/>
        <v>55.980000000000004</v>
      </c>
      <c r="H1749" s="1">
        <f>MATCH(持股比率!A1749,董監!A:A,0)</f>
        <v>1749</v>
      </c>
      <c r="I1749" s="3">
        <v>15048809.98</v>
      </c>
      <c r="J1749" s="3">
        <v>-5665</v>
      </c>
      <c r="K1749" s="28">
        <f t="shared" si="109"/>
        <v>842432</v>
      </c>
      <c r="L1749" s="27">
        <f t="shared" si="110"/>
        <v>-0.7</v>
      </c>
      <c r="M1749" s="3">
        <v>51.06</v>
      </c>
      <c r="N1749" s="29">
        <f t="shared" si="111"/>
        <v>-2.8925490000000003</v>
      </c>
      <c r="O1749" s="3">
        <v>-2.6</v>
      </c>
      <c r="P1749" s="3" t="str">
        <f ca="1">IF(COUNTIF(股期對照!A:A,持股比率!B1749)=2,B1749&amp;"-m",IF(COUNTIF(股期對照!A:A,持股比率!B1749)=1,B1749&amp;"-F",B1749))</f>
        <v>潤泰新-F</v>
      </c>
      <c r="Q1749" s="3" t="s">
        <v>6741</v>
      </c>
      <c r="T1749" s="1" t="s">
        <v>1743</v>
      </c>
      <c r="U1749" s="1" t="s">
        <v>3505</v>
      </c>
      <c r="V1749" s="1">
        <v>15.49</v>
      </c>
      <c r="W1749" s="1">
        <v>0.03</v>
      </c>
      <c r="X1749" s="1">
        <v>0.69</v>
      </c>
      <c r="Y1749" s="1">
        <v>27.81</v>
      </c>
      <c r="Z1749" s="1">
        <v>55.980000000000004</v>
      </c>
      <c r="AA1749" s="1">
        <v>1749</v>
      </c>
      <c r="AB1749" s="1">
        <v>15048809.98</v>
      </c>
      <c r="AC1749" s="1">
        <v>-5665</v>
      </c>
      <c r="AD1749" s="1">
        <v>842432</v>
      </c>
      <c r="AE1749" s="1">
        <v>-0.7</v>
      </c>
      <c r="AF1749" s="1">
        <v>51.06</v>
      </c>
      <c r="AG1749" s="1">
        <v>-2.8925490000000003</v>
      </c>
      <c r="AH1749" s="1">
        <v>-2.6</v>
      </c>
      <c r="AI1749" s="1" t="s">
        <v>4498</v>
      </c>
      <c r="AJ1749" s="1" t="s">
        <v>3516</v>
      </c>
    </row>
    <row r="1750" spans="1:36" x14ac:dyDescent="0.25">
      <c r="A1750" s="2" t="s">
        <v>1744</v>
      </c>
      <c r="B1750" s="3" t="s">
        <v>6508</v>
      </c>
      <c r="C1750" s="3">
        <v>2.2799999999999998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82.98</v>
      </c>
      <c r="H1750" s="1">
        <f>MATCH(持股比率!A1750,董監!A:A,0)</f>
        <v>1750</v>
      </c>
      <c r="I1750" s="3">
        <v>3210039.53</v>
      </c>
      <c r="J1750" s="3">
        <v>-417</v>
      </c>
      <c r="K1750" s="28">
        <f t="shared" si="109"/>
        <v>266369</v>
      </c>
      <c r="L1750" s="27">
        <f t="shared" si="110"/>
        <v>-0.2</v>
      </c>
      <c r="M1750" s="3">
        <v>14.62</v>
      </c>
      <c r="N1750" s="29">
        <f t="shared" si="111"/>
        <v>-6.0965400000000003E-2</v>
      </c>
      <c r="O1750" s="3">
        <v>-5.03</v>
      </c>
      <c r="P1750" s="3" t="str">
        <f ca="1">IF(COUNTIF(股期對照!A:A,持股比率!B1750)=2,B1750&amp;"-m",IF(COUNTIF(股期對照!A:A,持股比率!B1750)=1,B1750&amp;"-F",B1750))</f>
        <v>三發地產</v>
      </c>
      <c r="Q1750" s="3" t="s">
        <v>6738</v>
      </c>
      <c r="T1750" s="1" t="s">
        <v>1744</v>
      </c>
      <c r="U1750" s="1" t="s">
        <v>3506</v>
      </c>
      <c r="V1750" s="1">
        <v>2.2799999999999998</v>
      </c>
      <c r="W1750" s="1">
        <v>0</v>
      </c>
      <c r="X1750" s="1">
        <v>0</v>
      </c>
      <c r="Y1750" s="1">
        <v>14.74</v>
      </c>
      <c r="Z1750" s="1">
        <v>82.98</v>
      </c>
      <c r="AA1750" s="1">
        <v>1750</v>
      </c>
      <c r="AB1750" s="1">
        <v>3210039.53</v>
      </c>
      <c r="AC1750" s="1">
        <v>-417</v>
      </c>
      <c r="AD1750" s="1">
        <v>266369</v>
      </c>
      <c r="AE1750" s="1">
        <v>-0.2</v>
      </c>
      <c r="AF1750" s="1">
        <v>14.62</v>
      </c>
      <c r="AG1750" s="1">
        <v>-6.0965400000000003E-2</v>
      </c>
      <c r="AH1750" s="1">
        <v>-5.03</v>
      </c>
      <c r="AI1750" s="1" t="s">
        <v>3506</v>
      </c>
      <c r="AJ1750" s="1" t="s">
        <v>3519</v>
      </c>
    </row>
    <row r="1751" spans="1:36" x14ac:dyDescent="0.25">
      <c r="A1751" s="2" t="s">
        <v>1745</v>
      </c>
      <c r="B1751" s="3" t="s">
        <v>6509</v>
      </c>
      <c r="C1751" s="3">
        <v>0.23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83.91</v>
      </c>
      <c r="H1751" s="1">
        <f>MATCH(持股比率!A1751,董監!A:A,0)</f>
        <v>1751</v>
      </c>
      <c r="I1751" s="3">
        <v>470333.6</v>
      </c>
      <c r="J1751" s="3">
        <v>17</v>
      </c>
      <c r="K1751" s="28">
        <f t="shared" si="109"/>
        <v>39466</v>
      </c>
      <c r="L1751" s="27">
        <f t="shared" si="110"/>
        <v>0</v>
      </c>
      <c r="M1751" s="3">
        <v>10.91</v>
      </c>
      <c r="N1751" s="29">
        <f t="shared" si="111"/>
        <v>1.8546999999999999E-3</v>
      </c>
      <c r="O1751" s="3">
        <v>0</v>
      </c>
      <c r="P1751" s="3" t="str">
        <f ca="1">IF(COUNTIF(股期對照!A:A,持股比率!B1751)=2,B1751&amp;"-m",IF(COUNTIF(股期對照!A:A,持股比率!B1751)=1,B1751&amp;"-F",B1751))</f>
        <v>琉園</v>
      </c>
      <c r="Q1751" s="3" t="s">
        <v>6741</v>
      </c>
      <c r="T1751" s="1" t="s">
        <v>1745</v>
      </c>
      <c r="U1751" s="1" t="s">
        <v>3507</v>
      </c>
      <c r="V1751" s="1">
        <v>0.23</v>
      </c>
      <c r="W1751" s="1">
        <v>0</v>
      </c>
      <c r="X1751" s="1">
        <v>0</v>
      </c>
      <c r="Y1751" s="1">
        <v>15.86</v>
      </c>
      <c r="Z1751" s="1">
        <v>83.91</v>
      </c>
      <c r="AA1751" s="1">
        <v>1751</v>
      </c>
      <c r="AB1751" s="1">
        <v>470333.6</v>
      </c>
      <c r="AC1751" s="1">
        <v>17</v>
      </c>
      <c r="AD1751" s="1">
        <v>39466</v>
      </c>
      <c r="AE1751" s="1">
        <v>0</v>
      </c>
      <c r="AF1751" s="1">
        <v>10.91</v>
      </c>
      <c r="AG1751" s="1">
        <v>1.8546999999999999E-3</v>
      </c>
      <c r="AH1751" s="1">
        <v>0</v>
      </c>
      <c r="AI1751" s="1" t="s">
        <v>3507</v>
      </c>
      <c r="AJ1751" s="1" t="s">
        <v>3516</v>
      </c>
    </row>
    <row r="1752" spans="1:36" x14ac:dyDescent="0.25">
      <c r="A1752" s="2" t="s">
        <v>1746</v>
      </c>
      <c r="B1752" s="3" t="s">
        <v>6510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40.909999999999997</v>
      </c>
      <c r="H1752" s="1">
        <f>MATCH(持股比率!A1752,董監!A:A,0)</f>
        <v>1752</v>
      </c>
      <c r="I1752" s="3">
        <v>1477160</v>
      </c>
      <c r="J1752" s="3">
        <v>-1</v>
      </c>
      <c r="K1752" s="28">
        <f t="shared" si="109"/>
        <v>60431</v>
      </c>
      <c r="L1752" s="27">
        <f t="shared" si="110"/>
        <v>0</v>
      </c>
      <c r="M1752" s="3">
        <v>10.58</v>
      </c>
      <c r="N1752" s="29">
        <f t="shared" si="111"/>
        <v>-1.058E-4</v>
      </c>
      <c r="O1752" s="3">
        <v>-4.87</v>
      </c>
      <c r="P1752" s="3" t="str">
        <f ca="1">IF(COUNTIF(股期對照!A:A,持股比率!B1752)=2,B1752&amp;"-m",IF(COUNTIF(股期對照!A:A,持股比率!B1752)=1,B1752&amp;"-F",B1752))</f>
        <v>萬國通</v>
      </c>
      <c r="Q1752" s="3" t="s">
        <v>4740</v>
      </c>
      <c r="T1752" s="1" t="s">
        <v>1746</v>
      </c>
      <c r="U1752" s="1" t="s">
        <v>3508</v>
      </c>
      <c r="V1752" s="1">
        <v>0</v>
      </c>
      <c r="W1752" s="1">
        <v>0</v>
      </c>
      <c r="X1752" s="1">
        <v>0</v>
      </c>
      <c r="Y1752" s="1">
        <v>59.09</v>
      </c>
      <c r="Z1752" s="1">
        <v>40.909999999999997</v>
      </c>
      <c r="AA1752" s="1">
        <v>1752</v>
      </c>
      <c r="AB1752" s="1">
        <v>1477160</v>
      </c>
      <c r="AC1752" s="1">
        <v>-1</v>
      </c>
      <c r="AD1752" s="1">
        <v>60431</v>
      </c>
      <c r="AE1752" s="1">
        <v>0</v>
      </c>
      <c r="AF1752" s="1">
        <v>10.58</v>
      </c>
      <c r="AG1752" s="1">
        <v>-1.058E-4</v>
      </c>
      <c r="AH1752" s="1">
        <v>-4.87</v>
      </c>
      <c r="AI1752" s="1" t="s">
        <v>3508</v>
      </c>
      <c r="AJ1752" s="1" t="s">
        <v>3518</v>
      </c>
    </row>
    <row r="1753" spans="1:36" x14ac:dyDescent="0.25">
      <c r="A1753" s="2" t="s">
        <v>1747</v>
      </c>
      <c r="B1753" s="3" t="s">
        <v>4596</v>
      </c>
      <c r="C1753" s="3">
        <v>14.82</v>
      </c>
      <c r="D1753" s="3">
        <v>1.0900000000000001</v>
      </c>
      <c r="E1753" s="3">
        <v>0.14000000000000001</v>
      </c>
      <c r="F1753" s="1">
        <f>IF(INDEX(董監!D:D,H1753)=0,INDEX(董監!C:C,H1753),INDEX(董監!D:D,H1753))</f>
        <v>26.62</v>
      </c>
      <c r="G1753" s="1">
        <f t="shared" si="108"/>
        <v>57.33</v>
      </c>
      <c r="H1753" s="1">
        <f>MATCH(持股比率!A1753,董監!A:A,0)</f>
        <v>1753</v>
      </c>
      <c r="I1753" s="3">
        <v>749000</v>
      </c>
      <c r="J1753" s="3">
        <v>-692</v>
      </c>
      <c r="K1753" s="28">
        <f t="shared" si="109"/>
        <v>42940</v>
      </c>
      <c r="L1753" s="27">
        <f t="shared" si="110"/>
        <v>-1.6</v>
      </c>
      <c r="M1753" s="3">
        <v>86.34</v>
      </c>
      <c r="N1753" s="29">
        <f t="shared" si="111"/>
        <v>-0.59747280000000003</v>
      </c>
      <c r="O1753" s="3">
        <v>2.16</v>
      </c>
      <c r="P1753" s="3" t="str">
        <f ca="1">IF(COUNTIF(股期對照!A:A,持股比率!B1753)=2,B1753&amp;"-m",IF(COUNTIF(股期對照!A:A,持股比率!B1753)=1,B1753&amp;"-F",B1753))</f>
        <v>皇田</v>
      </c>
      <c r="Q1753" s="3" t="s">
        <v>4741</v>
      </c>
      <c r="T1753" s="1" t="s">
        <v>1747</v>
      </c>
      <c r="U1753" s="1" t="s">
        <v>3509</v>
      </c>
      <c r="V1753" s="1">
        <v>14.82</v>
      </c>
      <c r="W1753" s="1">
        <v>1.0900000000000001</v>
      </c>
      <c r="X1753" s="1">
        <v>0.14000000000000001</v>
      </c>
      <c r="Y1753" s="1">
        <v>26.62</v>
      </c>
      <c r="Z1753" s="1">
        <v>57.33</v>
      </c>
      <c r="AA1753" s="1">
        <v>1753</v>
      </c>
      <c r="AB1753" s="1">
        <v>749000</v>
      </c>
      <c r="AC1753" s="1">
        <v>-692</v>
      </c>
      <c r="AD1753" s="1">
        <v>42940</v>
      </c>
      <c r="AE1753" s="1">
        <v>-1.6</v>
      </c>
      <c r="AF1753" s="1">
        <v>86.34</v>
      </c>
      <c r="AG1753" s="1">
        <v>-0.59747280000000003</v>
      </c>
      <c r="AH1753" s="1">
        <v>2.16</v>
      </c>
      <c r="AI1753" s="1" t="s">
        <v>3509</v>
      </c>
      <c r="AJ1753" s="1" t="s">
        <v>3520</v>
      </c>
    </row>
    <row r="1754" spans="1:36" x14ac:dyDescent="0.25">
      <c r="A1754" s="2" t="s">
        <v>1748</v>
      </c>
      <c r="B1754" s="3" t="s">
        <v>6511</v>
      </c>
      <c r="C1754" s="3">
        <v>1.06</v>
      </c>
      <c r="D1754" s="3">
        <v>0</v>
      </c>
      <c r="E1754" s="3">
        <v>0.06</v>
      </c>
      <c r="F1754" s="1">
        <f>IF(INDEX(董監!D:D,H1754)=0,INDEX(董監!C:C,H1754),INDEX(董監!D:D,H1754))</f>
        <v>39.08</v>
      </c>
      <c r="G1754" s="1">
        <f t="shared" si="108"/>
        <v>59.800000000000004</v>
      </c>
      <c r="H1754" s="1">
        <f>MATCH(持股比率!A1754,董監!A:A,0)</f>
        <v>1754</v>
      </c>
      <c r="I1754" s="3">
        <v>1032082.29</v>
      </c>
      <c r="J1754" s="3">
        <v>81</v>
      </c>
      <c r="K1754" s="28">
        <f t="shared" si="109"/>
        <v>61719</v>
      </c>
      <c r="L1754" s="27">
        <f t="shared" si="110"/>
        <v>0.1</v>
      </c>
      <c r="M1754" s="3">
        <v>18.489999999999998</v>
      </c>
      <c r="N1754" s="29">
        <f t="shared" si="111"/>
        <v>1.4976899999999998E-2</v>
      </c>
      <c r="O1754" s="3">
        <v>-5.54</v>
      </c>
      <c r="P1754" s="3" t="str">
        <f ca="1">IF(COUNTIF(股期對照!A:A,持股比率!B1754)=2,B1754&amp;"-m",IF(COUNTIF(股期對照!A:A,持股比率!B1754)=1,B1754&amp;"-F",B1754))</f>
        <v>佳龍</v>
      </c>
      <c r="Q1754" s="3" t="s">
        <v>4759</v>
      </c>
      <c r="T1754" s="1" t="s">
        <v>1748</v>
      </c>
      <c r="U1754" s="1" t="s">
        <v>3510</v>
      </c>
      <c r="V1754" s="1">
        <v>1.06</v>
      </c>
      <c r="W1754" s="1">
        <v>0</v>
      </c>
      <c r="X1754" s="1">
        <v>0.06</v>
      </c>
      <c r="Y1754" s="1">
        <v>39.08</v>
      </c>
      <c r="Z1754" s="1">
        <v>59.800000000000004</v>
      </c>
      <c r="AA1754" s="1">
        <v>1754</v>
      </c>
      <c r="AB1754" s="1">
        <v>1032082.29</v>
      </c>
      <c r="AC1754" s="1">
        <v>81</v>
      </c>
      <c r="AD1754" s="1">
        <v>61719</v>
      </c>
      <c r="AE1754" s="1">
        <v>0.1</v>
      </c>
      <c r="AF1754" s="1">
        <v>18.489999999999998</v>
      </c>
      <c r="AG1754" s="1">
        <v>1.4976899999999998E-2</v>
      </c>
      <c r="AH1754" s="1">
        <v>-5.54</v>
      </c>
      <c r="AI1754" s="1" t="s">
        <v>3510</v>
      </c>
      <c r="AJ1754" s="1" t="s">
        <v>3516</v>
      </c>
    </row>
    <row r="1755" spans="1:36" x14ac:dyDescent="0.25">
      <c r="A1755" s="2" t="s">
        <v>1749</v>
      </c>
      <c r="B1755" s="3" t="s">
        <v>6512</v>
      </c>
      <c r="C1755" s="3">
        <v>4.7300000000000004</v>
      </c>
      <c r="D1755" s="3">
        <v>2.16</v>
      </c>
      <c r="E1755" s="3">
        <v>0.42</v>
      </c>
      <c r="F1755" s="1">
        <f>IF(INDEX(董監!D:D,H1755)=0,INDEX(董監!C:C,H1755),INDEX(董監!D:D,H1755))</f>
        <v>20.05</v>
      </c>
      <c r="G1755" s="1">
        <f t="shared" si="108"/>
        <v>72.64</v>
      </c>
      <c r="H1755" s="1">
        <f>MATCH(持股比率!A1755,董監!A:A,0)</f>
        <v>1755</v>
      </c>
      <c r="I1755" s="3">
        <v>2299898.06</v>
      </c>
      <c r="J1755" s="3">
        <v>-2248</v>
      </c>
      <c r="K1755" s="28">
        <f t="shared" si="109"/>
        <v>167065</v>
      </c>
      <c r="L1755" s="27">
        <f t="shared" si="110"/>
        <v>-1.3</v>
      </c>
      <c r="M1755" s="3">
        <v>104</v>
      </c>
      <c r="N1755" s="29">
        <f t="shared" si="111"/>
        <v>-2.33792</v>
      </c>
      <c r="O1755" s="3">
        <v>-8.6199999999999992</v>
      </c>
      <c r="P1755" s="3" t="str">
        <f ca="1">IF(COUNTIF(股期對照!A:A,持股比率!B1755)=2,B1755&amp;"-m",IF(COUNTIF(股期對照!A:A,持股比率!B1755)=1,B1755&amp;"-F",B1755))</f>
        <v>世紀鋼</v>
      </c>
      <c r="Q1755" s="3" t="s">
        <v>4749</v>
      </c>
      <c r="T1755" s="1" t="s">
        <v>1749</v>
      </c>
      <c r="U1755" s="1" t="s">
        <v>3511</v>
      </c>
      <c r="V1755" s="1">
        <v>4.7300000000000004</v>
      </c>
      <c r="W1755" s="1">
        <v>2.16</v>
      </c>
      <c r="X1755" s="1">
        <v>0.42</v>
      </c>
      <c r="Y1755" s="1">
        <v>20.05</v>
      </c>
      <c r="Z1755" s="1">
        <v>72.64</v>
      </c>
      <c r="AA1755" s="1">
        <v>1755</v>
      </c>
      <c r="AB1755" s="1">
        <v>2299898.06</v>
      </c>
      <c r="AC1755" s="1">
        <v>-2248</v>
      </c>
      <c r="AD1755" s="1">
        <v>167065</v>
      </c>
      <c r="AE1755" s="1">
        <v>-1.3</v>
      </c>
      <c r="AF1755" s="1">
        <v>104</v>
      </c>
      <c r="AG1755" s="1">
        <v>-2.33792</v>
      </c>
      <c r="AH1755" s="1">
        <v>-8.6199999999999992</v>
      </c>
      <c r="AI1755" s="1" t="s">
        <v>3511</v>
      </c>
      <c r="AJ1755" s="1" t="s">
        <v>3526</v>
      </c>
    </row>
    <row r="1756" spans="1:36" x14ac:dyDescent="0.25">
      <c r="A1756" s="2" t="s">
        <v>1750</v>
      </c>
      <c r="B1756" s="3" t="s">
        <v>6513</v>
      </c>
      <c r="C1756" s="3">
        <v>6.88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108"/>
        <v>72.7</v>
      </c>
      <c r="H1756" s="1">
        <f>MATCH(持股比率!A1756,董監!A:A,0)</f>
        <v>1756</v>
      </c>
      <c r="I1756" s="3">
        <v>335925</v>
      </c>
      <c r="J1756" s="3">
        <v>-8</v>
      </c>
      <c r="K1756" s="28">
        <f t="shared" si="109"/>
        <v>24422</v>
      </c>
      <c r="L1756" s="27">
        <f t="shared" si="110"/>
        <v>0</v>
      </c>
      <c r="M1756" s="3">
        <v>27.57</v>
      </c>
      <c r="N1756" s="29">
        <f t="shared" si="111"/>
        <v>-2.2055999999999998E-3</v>
      </c>
      <c r="O1756" s="3">
        <v>-7.91</v>
      </c>
      <c r="P1756" s="3" t="str">
        <f ca="1">IF(COUNTIF(股期對照!A:A,持股比率!B1756)=2,B1756&amp;"-m",IF(COUNTIF(股期對照!A:A,持股比率!B1756)=1,B1756&amp;"-F",B1756))</f>
        <v>邁達康</v>
      </c>
      <c r="Q1756" s="3" t="s">
        <v>6860</v>
      </c>
      <c r="T1756" s="1" t="s">
        <v>1750</v>
      </c>
      <c r="U1756" s="1" t="s">
        <v>3512</v>
      </c>
      <c r="V1756" s="1">
        <v>6.88</v>
      </c>
      <c r="W1756" s="1">
        <v>0</v>
      </c>
      <c r="X1756" s="1">
        <v>0</v>
      </c>
      <c r="Y1756" s="1">
        <v>20.420000000000002</v>
      </c>
      <c r="Z1756" s="1">
        <v>72.7</v>
      </c>
      <c r="AA1756" s="1">
        <v>1756</v>
      </c>
      <c r="AB1756" s="1">
        <v>335925</v>
      </c>
      <c r="AC1756" s="1">
        <v>-8</v>
      </c>
      <c r="AD1756" s="1">
        <v>24422</v>
      </c>
      <c r="AE1756" s="1">
        <v>0</v>
      </c>
      <c r="AF1756" s="1">
        <v>27.57</v>
      </c>
      <c r="AG1756" s="1">
        <v>-2.2055999999999998E-3</v>
      </c>
      <c r="AH1756" s="1">
        <v>-7.91</v>
      </c>
      <c r="AI1756" s="1" t="s">
        <v>3512</v>
      </c>
      <c r="AJ1756" s="1" t="s">
        <v>3583</v>
      </c>
    </row>
    <row r="1757" spans="1:36" x14ac:dyDescent="0.25">
      <c r="A1757" s="2" t="s">
        <v>1751</v>
      </c>
      <c r="B1757" s="3" t="s">
        <v>6514</v>
      </c>
      <c r="C1757" s="3">
        <v>0.31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108"/>
        <v>83.9</v>
      </c>
      <c r="H1757" s="1">
        <f>MATCH(持股比率!A1757,董監!A:A,0)</f>
        <v>1757</v>
      </c>
      <c r="I1757" s="3">
        <v>902202.6</v>
      </c>
      <c r="J1757" s="3">
        <v>155</v>
      </c>
      <c r="K1757" s="28">
        <f t="shared" si="109"/>
        <v>75695</v>
      </c>
      <c r="L1757" s="27">
        <f t="shared" si="110"/>
        <v>0.2</v>
      </c>
      <c r="M1757" s="3">
        <v>10.6</v>
      </c>
      <c r="N1757" s="29">
        <f t="shared" si="111"/>
        <v>1.643E-2</v>
      </c>
      <c r="O1757" s="3">
        <v>-8.98</v>
      </c>
      <c r="P1757" s="3" t="str">
        <f ca="1">IF(COUNTIF(股期對照!A:A,持股比率!B1757)=2,B1757&amp;"-m",IF(COUNTIF(股期對照!A:A,持股比率!B1757)=1,B1757&amp;"-F",B1757))</f>
        <v>有益</v>
      </c>
      <c r="Q1757" s="3" t="s">
        <v>6908</v>
      </c>
      <c r="T1757" s="1" t="s">
        <v>1751</v>
      </c>
      <c r="U1757" s="1" t="s">
        <v>3513</v>
      </c>
      <c r="V1757" s="1">
        <v>0.31</v>
      </c>
      <c r="W1757" s="1">
        <v>0</v>
      </c>
      <c r="X1757" s="1">
        <v>0.06</v>
      </c>
      <c r="Y1757" s="1">
        <v>15.73</v>
      </c>
      <c r="Z1757" s="1">
        <v>83.9</v>
      </c>
      <c r="AA1757" s="1">
        <v>1757</v>
      </c>
      <c r="AB1757" s="1">
        <v>902202.6</v>
      </c>
      <c r="AC1757" s="1">
        <v>155</v>
      </c>
      <c r="AD1757" s="1">
        <v>75695</v>
      </c>
      <c r="AE1757" s="1">
        <v>0.2</v>
      </c>
      <c r="AF1757" s="1">
        <v>10.6</v>
      </c>
      <c r="AG1757" s="1">
        <v>1.643E-2</v>
      </c>
      <c r="AH1757" s="1">
        <v>-8.98</v>
      </c>
      <c r="AI1757" s="1" t="s">
        <v>3513</v>
      </c>
      <c r="AJ1757" s="1" t="s">
        <v>3526</v>
      </c>
    </row>
    <row r="1758" spans="1:36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Q1753"/>
  <sheetViews>
    <sheetView workbookViewId="0">
      <selection activeCell="A2" sqref="A2:Q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17" x14ac:dyDescent="0.25">
      <c r="A1" s="1" t="s">
        <v>4504</v>
      </c>
      <c r="B1" s="1" t="s">
        <v>4505</v>
      </c>
      <c r="C1" s="1" t="s">
        <v>4506</v>
      </c>
      <c r="D1" s="1" t="s">
        <v>4507</v>
      </c>
      <c r="E1" s="1" t="s">
        <v>4508</v>
      </c>
      <c r="F1" s="1" t="s">
        <v>4509</v>
      </c>
      <c r="G1" s="1" t="s">
        <v>4510</v>
      </c>
      <c r="H1" s="1" t="s">
        <v>4511</v>
      </c>
      <c r="I1" s="1" t="s">
        <v>4512</v>
      </c>
      <c r="J1" s="1" t="s">
        <v>4513</v>
      </c>
      <c r="K1" s="1" t="s">
        <v>4514</v>
      </c>
      <c r="L1" s="33" t="s">
        <v>4515</v>
      </c>
      <c r="M1" s="26" t="s">
        <v>4516</v>
      </c>
      <c r="N1" s="32" t="s">
        <v>4517</v>
      </c>
      <c r="O1" s="32" t="s">
        <v>4518</v>
      </c>
      <c r="P1" s="32" t="s">
        <v>4519</v>
      </c>
      <c r="Q1" s="32" t="s">
        <v>4520</v>
      </c>
    </row>
    <row r="2" spans="1:17" x14ac:dyDescent="0.25">
      <c r="A2" s="1" t="s">
        <v>0</v>
      </c>
      <c r="B2" s="1" t="s">
        <v>1762</v>
      </c>
      <c r="C2" s="1">
        <v>20.53</v>
      </c>
      <c r="D2" s="1">
        <v>1.39</v>
      </c>
      <c r="E2" s="1">
        <v>1.44</v>
      </c>
      <c r="F2" s="1">
        <v>13.48</v>
      </c>
      <c r="G2" s="1">
        <v>63.16</v>
      </c>
      <c r="H2" s="1">
        <v>6</v>
      </c>
      <c r="I2" s="1">
        <v>59414007.210000001</v>
      </c>
      <c r="J2" s="1">
        <v>-17033</v>
      </c>
      <c r="K2" s="1">
        <v>3752589</v>
      </c>
      <c r="L2" s="1">
        <v>-0.5</v>
      </c>
      <c r="M2" s="1">
        <v>50.22</v>
      </c>
      <c r="N2" s="1">
        <v>-8.5539725999999998</v>
      </c>
      <c r="O2" s="1">
        <v>-1.94</v>
      </c>
      <c r="P2" s="1" t="s">
        <v>4304</v>
      </c>
      <c r="Q2" s="1" t="s">
        <v>3514</v>
      </c>
    </row>
    <row r="3" spans="1:17" x14ac:dyDescent="0.25">
      <c r="A3" s="1" t="s">
        <v>1</v>
      </c>
      <c r="B3" s="1" t="s">
        <v>1763</v>
      </c>
      <c r="C3" s="1">
        <v>15.16</v>
      </c>
      <c r="D3" s="1">
        <v>2.19</v>
      </c>
      <c r="E3" s="1">
        <v>1.88</v>
      </c>
      <c r="F3" s="1">
        <v>28.87</v>
      </c>
      <c r="G3" s="1">
        <v>51.9</v>
      </c>
      <c r="H3" s="1">
        <v>7</v>
      </c>
      <c r="I3" s="1">
        <v>33614471.979999997</v>
      </c>
      <c r="J3" s="1">
        <v>-11429</v>
      </c>
      <c r="K3" s="1">
        <v>1744591</v>
      </c>
      <c r="L3" s="1">
        <v>-0.7</v>
      </c>
      <c r="M3" s="1">
        <v>49.67</v>
      </c>
      <c r="N3" s="1">
        <v>-5.6767843000000004</v>
      </c>
      <c r="O3" s="1">
        <v>0.6</v>
      </c>
      <c r="P3" s="1" t="s">
        <v>4305</v>
      </c>
      <c r="Q3" s="1" t="s">
        <v>3514</v>
      </c>
    </row>
    <row r="4" spans="1:17" x14ac:dyDescent="0.25">
      <c r="A4" s="1" t="s">
        <v>2</v>
      </c>
      <c r="B4" s="1" t="s">
        <v>1764</v>
      </c>
      <c r="C4" s="1">
        <v>6.73</v>
      </c>
      <c r="D4" s="1">
        <v>0.11</v>
      </c>
      <c r="E4" s="1">
        <v>0.03</v>
      </c>
      <c r="F4" s="1">
        <v>17.11</v>
      </c>
      <c r="G4" s="1">
        <v>76.02</v>
      </c>
      <c r="H4" s="1">
        <v>8</v>
      </c>
      <c r="I4" s="1">
        <v>7747805.4800000004</v>
      </c>
      <c r="J4" s="1">
        <v>-16</v>
      </c>
      <c r="K4" s="1">
        <v>588988</v>
      </c>
      <c r="L4" s="1">
        <v>0</v>
      </c>
      <c r="M4" s="1">
        <v>21.54</v>
      </c>
      <c r="N4" s="1">
        <v>-3.4464000000000001E-3</v>
      </c>
      <c r="O4" s="1">
        <v>-10.220000000000001</v>
      </c>
      <c r="P4" s="1" t="s">
        <v>1764</v>
      </c>
      <c r="Q4" s="1" t="s">
        <v>3514</v>
      </c>
    </row>
    <row r="5" spans="1:17" x14ac:dyDescent="0.25">
      <c r="A5" s="1" t="s">
        <v>3</v>
      </c>
      <c r="B5" s="1" t="s">
        <v>1765</v>
      </c>
      <c r="C5" s="1">
        <v>11.87</v>
      </c>
      <c r="D5" s="1">
        <v>0.03</v>
      </c>
      <c r="E5" s="1">
        <v>0</v>
      </c>
      <c r="F5" s="1">
        <v>24.16</v>
      </c>
      <c r="G5" s="1">
        <v>63.94</v>
      </c>
      <c r="H5" s="1">
        <v>9</v>
      </c>
      <c r="I5" s="1">
        <v>6536091.9199999999</v>
      </c>
      <c r="J5" s="1">
        <v>-1694</v>
      </c>
      <c r="K5" s="1">
        <v>417918</v>
      </c>
      <c r="L5" s="1">
        <v>-0.4</v>
      </c>
      <c r="M5" s="1">
        <v>22.28</v>
      </c>
      <c r="N5" s="1">
        <v>-0.37742320000000001</v>
      </c>
      <c r="O5" s="1">
        <v>-9.11</v>
      </c>
      <c r="P5" s="1" t="s">
        <v>1765</v>
      </c>
      <c r="Q5" s="1" t="s">
        <v>3514</v>
      </c>
    </row>
    <row r="6" spans="1:17" x14ac:dyDescent="0.25">
      <c r="A6" s="1" t="s">
        <v>4</v>
      </c>
      <c r="B6" s="1" t="s">
        <v>1766</v>
      </c>
      <c r="C6" s="1">
        <v>1.28</v>
      </c>
      <c r="D6" s="1">
        <v>0</v>
      </c>
      <c r="E6" s="1">
        <v>0</v>
      </c>
      <c r="F6" s="1">
        <v>3.95</v>
      </c>
      <c r="G6" s="1">
        <v>94.77</v>
      </c>
      <c r="H6" s="1">
        <v>10</v>
      </c>
      <c r="I6" s="1">
        <v>4047380.49</v>
      </c>
      <c r="J6" s="1">
        <v>1571</v>
      </c>
      <c r="K6" s="1">
        <v>383570</v>
      </c>
      <c r="L6" s="1">
        <v>0.4</v>
      </c>
      <c r="M6" s="1">
        <v>13.88</v>
      </c>
      <c r="N6" s="1">
        <v>0.21805479999999999</v>
      </c>
      <c r="O6" s="1">
        <v>-17.940000000000001</v>
      </c>
      <c r="P6" s="1" t="s">
        <v>1766</v>
      </c>
      <c r="Q6" s="1" t="s">
        <v>3514</v>
      </c>
    </row>
    <row r="7" spans="1:17" x14ac:dyDescent="0.25">
      <c r="A7" s="1" t="s">
        <v>5</v>
      </c>
      <c r="B7" s="1" t="s">
        <v>1767</v>
      </c>
      <c r="C7" s="1">
        <v>5.05</v>
      </c>
      <c r="D7" s="1">
        <v>0.04</v>
      </c>
      <c r="E7" s="1">
        <v>7.0000000000000007E-2</v>
      </c>
      <c r="F7" s="1">
        <v>41.75</v>
      </c>
      <c r="G7" s="1">
        <v>53.09</v>
      </c>
      <c r="H7" s="1">
        <v>11</v>
      </c>
      <c r="I7" s="1">
        <v>3419578.68</v>
      </c>
      <c r="J7" s="1">
        <v>1428</v>
      </c>
      <c r="K7" s="1">
        <v>181545</v>
      </c>
      <c r="L7" s="1">
        <v>0.8</v>
      </c>
      <c r="M7" s="1">
        <v>25.61</v>
      </c>
      <c r="N7" s="1">
        <v>0.3657108</v>
      </c>
      <c r="O7" s="1">
        <v>-4.93</v>
      </c>
      <c r="P7" s="1" t="s">
        <v>1767</v>
      </c>
      <c r="Q7" s="1" t="s">
        <v>3514</v>
      </c>
    </row>
    <row r="8" spans="1:17" x14ac:dyDescent="0.25">
      <c r="A8" s="1" t="s">
        <v>6</v>
      </c>
      <c r="B8" s="1" t="s">
        <v>1768</v>
      </c>
      <c r="C8" s="1">
        <v>7.46</v>
      </c>
      <c r="D8" s="1">
        <v>0.01</v>
      </c>
      <c r="E8" s="1">
        <v>0.01</v>
      </c>
      <c r="F8" s="1">
        <v>34.700000000000003</v>
      </c>
      <c r="G8" s="1">
        <v>57.82</v>
      </c>
      <c r="H8" s="1">
        <v>12</v>
      </c>
      <c r="I8" s="1">
        <v>5720007.9699999997</v>
      </c>
      <c r="J8" s="1">
        <v>-454</v>
      </c>
      <c r="K8" s="1">
        <v>330731</v>
      </c>
      <c r="L8" s="1">
        <v>-0.1</v>
      </c>
      <c r="M8" s="1">
        <v>15.98</v>
      </c>
      <c r="N8" s="1">
        <v>-7.2549199999999994E-2</v>
      </c>
      <c r="O8" s="1">
        <v>-5.88</v>
      </c>
      <c r="P8" s="1" t="s">
        <v>1768</v>
      </c>
      <c r="Q8" s="1" t="s">
        <v>3514</v>
      </c>
    </row>
    <row r="9" spans="1:17" x14ac:dyDescent="0.25">
      <c r="A9" s="1" t="s">
        <v>7</v>
      </c>
      <c r="B9" s="1" t="s">
        <v>1769</v>
      </c>
      <c r="C9" s="1">
        <v>10.14</v>
      </c>
      <c r="D9" s="1">
        <v>0.03</v>
      </c>
      <c r="E9" s="1">
        <v>0.39</v>
      </c>
      <c r="F9" s="1">
        <v>14.55</v>
      </c>
      <c r="G9" s="1">
        <v>74.89</v>
      </c>
      <c r="H9" s="1">
        <v>13</v>
      </c>
      <c r="I9" s="1">
        <v>5060629.1399999997</v>
      </c>
      <c r="J9" s="1">
        <v>-6259</v>
      </c>
      <c r="K9" s="1">
        <v>378991</v>
      </c>
      <c r="L9" s="1">
        <v>-1.7</v>
      </c>
      <c r="M9" s="1">
        <v>21.46</v>
      </c>
      <c r="N9" s="1">
        <v>-1.3431814000000002</v>
      </c>
      <c r="O9" s="1">
        <v>-6.96</v>
      </c>
      <c r="P9" s="1" t="s">
        <v>1769</v>
      </c>
      <c r="Q9" s="1" t="s">
        <v>3515</v>
      </c>
    </row>
    <row r="10" spans="1:17" x14ac:dyDescent="0.25">
      <c r="A10" s="1" t="s">
        <v>8</v>
      </c>
      <c r="B10" s="1" t="s">
        <v>1770</v>
      </c>
      <c r="C10" s="1">
        <v>1.91</v>
      </c>
      <c r="D10" s="1">
        <v>0.12</v>
      </c>
      <c r="E10" s="1">
        <v>0</v>
      </c>
      <c r="F10" s="1">
        <v>28.63</v>
      </c>
      <c r="G10" s="1">
        <v>69.34</v>
      </c>
      <c r="H10" s="1">
        <v>14</v>
      </c>
      <c r="I10" s="1">
        <v>2400000</v>
      </c>
      <c r="J10" s="1">
        <v>-192</v>
      </c>
      <c r="K10" s="1">
        <v>166416</v>
      </c>
      <c r="L10" s="1">
        <v>-0.1</v>
      </c>
      <c r="M10" s="1">
        <v>35.79</v>
      </c>
      <c r="N10" s="1">
        <v>-6.8716800000000008E-2</v>
      </c>
      <c r="O10" s="1">
        <v>-1.26</v>
      </c>
      <c r="P10" s="1" t="s">
        <v>1770</v>
      </c>
      <c r="Q10" s="1" t="s">
        <v>3515</v>
      </c>
    </row>
    <row r="11" spans="1:17" x14ac:dyDescent="0.25">
      <c r="A11" s="1" t="s">
        <v>9</v>
      </c>
      <c r="B11" s="1" t="s">
        <v>1771</v>
      </c>
      <c r="C11" s="1">
        <v>13.74</v>
      </c>
      <c r="D11" s="1">
        <v>0.68</v>
      </c>
      <c r="E11" s="1">
        <v>0.14000000000000001</v>
      </c>
      <c r="F11" s="1">
        <v>12.98</v>
      </c>
      <c r="G11" s="1">
        <v>72.460000000000008</v>
      </c>
      <c r="H11" s="1">
        <v>15</v>
      </c>
      <c r="I11" s="1">
        <v>8273390.8600000003</v>
      </c>
      <c r="J11" s="1">
        <v>-6796</v>
      </c>
      <c r="K11" s="1">
        <v>599490</v>
      </c>
      <c r="L11" s="1">
        <v>-1.1000000000000001</v>
      </c>
      <c r="M11" s="1">
        <v>56.35</v>
      </c>
      <c r="N11" s="1">
        <v>-3.8295460000000006</v>
      </c>
      <c r="O11" s="1">
        <v>-4.3899999999999997</v>
      </c>
      <c r="P11" s="1" t="s">
        <v>4306</v>
      </c>
      <c r="Q11" s="1" t="s">
        <v>3515</v>
      </c>
    </row>
    <row r="12" spans="1:17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-4</v>
      </c>
      <c r="K12" s="1">
        <v>49290</v>
      </c>
      <c r="L12" s="1">
        <v>0</v>
      </c>
      <c r="M12" s="1">
        <v>8.34</v>
      </c>
      <c r="N12" s="1">
        <v>-3.3359999999999998E-4</v>
      </c>
      <c r="O12" s="1">
        <v>3.55</v>
      </c>
      <c r="P12" s="1" t="s">
        <v>1772</v>
      </c>
      <c r="Q12" s="1" t="s">
        <v>3515</v>
      </c>
    </row>
    <row r="13" spans="1:17" x14ac:dyDescent="0.25">
      <c r="A13" s="1" t="s">
        <v>11</v>
      </c>
      <c r="B13" s="1" t="s">
        <v>1773</v>
      </c>
      <c r="C13" s="1">
        <v>41.32</v>
      </c>
      <c r="D13" s="1">
        <v>0.36</v>
      </c>
      <c r="E13" s="1">
        <v>0.5</v>
      </c>
      <c r="F13" s="1">
        <v>10</v>
      </c>
      <c r="G13" s="1">
        <v>47.82</v>
      </c>
      <c r="H13" s="1">
        <v>17</v>
      </c>
      <c r="I13" s="1">
        <v>2679909.98</v>
      </c>
      <c r="J13" s="1">
        <v>-1578</v>
      </c>
      <c r="K13" s="1">
        <v>128153</v>
      </c>
      <c r="L13" s="1">
        <v>-1.2</v>
      </c>
      <c r="M13" s="1">
        <v>77.55</v>
      </c>
      <c r="N13" s="1">
        <v>-1.2237389999999999</v>
      </c>
      <c r="O13" s="1">
        <v>-0.64</v>
      </c>
      <c r="P13" s="1" t="s">
        <v>1773</v>
      </c>
      <c r="Q13" s="1" t="s">
        <v>3515</v>
      </c>
    </row>
    <row r="14" spans="1:17" x14ac:dyDescent="0.25">
      <c r="A14" s="1" t="s">
        <v>12</v>
      </c>
      <c r="B14" s="1" t="s">
        <v>1774</v>
      </c>
      <c r="C14" s="1">
        <v>45.64</v>
      </c>
      <c r="D14" s="1">
        <v>0.76</v>
      </c>
      <c r="E14" s="1">
        <v>0.85</v>
      </c>
      <c r="F14" s="1">
        <v>10.050000000000001</v>
      </c>
      <c r="G14" s="1">
        <v>42.7</v>
      </c>
      <c r="H14" s="1">
        <v>18</v>
      </c>
      <c r="I14" s="1">
        <v>56820154.210000001</v>
      </c>
      <c r="J14" s="1">
        <v>8554</v>
      </c>
      <c r="K14" s="1">
        <v>2426221</v>
      </c>
      <c r="L14" s="1">
        <v>0.4</v>
      </c>
      <c r="M14" s="1">
        <v>73.34</v>
      </c>
      <c r="N14" s="1">
        <v>6.2735035999999997</v>
      </c>
      <c r="O14" s="1">
        <v>-2.54</v>
      </c>
      <c r="P14" s="1" t="s">
        <v>4307</v>
      </c>
      <c r="Q14" s="1" t="s">
        <v>3515</v>
      </c>
    </row>
    <row r="15" spans="1:17" x14ac:dyDescent="0.25">
      <c r="A15" s="1" t="s">
        <v>13</v>
      </c>
      <c r="B15" s="1" t="s">
        <v>1775</v>
      </c>
      <c r="C15" s="1">
        <v>6.21</v>
      </c>
      <c r="D15" s="1">
        <v>0</v>
      </c>
      <c r="E15" s="1">
        <v>0.02</v>
      </c>
      <c r="F15" s="1">
        <v>6.96</v>
      </c>
      <c r="G15" s="1">
        <v>86.81</v>
      </c>
      <c r="H15" s="1">
        <v>19</v>
      </c>
      <c r="I15" s="1">
        <v>4945133.3600000003</v>
      </c>
      <c r="J15" s="1">
        <v>-5872</v>
      </c>
      <c r="K15" s="1">
        <v>429287</v>
      </c>
      <c r="L15" s="1">
        <v>-1.4</v>
      </c>
      <c r="M15" s="1">
        <v>12.4</v>
      </c>
      <c r="N15" s="1">
        <v>-0.728128</v>
      </c>
      <c r="O15" s="1">
        <v>5.6</v>
      </c>
      <c r="P15" s="1" t="s">
        <v>1775</v>
      </c>
      <c r="Q15" s="1" t="s">
        <v>3515</v>
      </c>
    </row>
    <row r="16" spans="1:17" x14ac:dyDescent="0.25">
      <c r="A16" s="1" t="s">
        <v>14</v>
      </c>
      <c r="B16" s="1" t="s">
        <v>1776</v>
      </c>
      <c r="C16" s="1">
        <v>2.37</v>
      </c>
      <c r="D16" s="1">
        <v>0</v>
      </c>
      <c r="E16" s="1">
        <v>0.05</v>
      </c>
      <c r="F16" s="1">
        <v>3.38</v>
      </c>
      <c r="G16" s="1">
        <v>94.2</v>
      </c>
      <c r="H16" s="1">
        <v>20</v>
      </c>
      <c r="I16" s="1">
        <v>4999990.38</v>
      </c>
      <c r="J16" s="1">
        <v>-4219</v>
      </c>
      <c r="K16" s="1">
        <v>470999</v>
      </c>
      <c r="L16" s="1">
        <v>-0.9</v>
      </c>
      <c r="M16" s="1">
        <v>29.53</v>
      </c>
      <c r="N16" s="1">
        <v>-1.2458707</v>
      </c>
      <c r="O16" s="1">
        <v>-11.62</v>
      </c>
      <c r="P16" s="1" t="s">
        <v>1776</v>
      </c>
      <c r="Q16" s="1" t="s">
        <v>3515</v>
      </c>
    </row>
    <row r="17" spans="1:17" x14ac:dyDescent="0.25">
      <c r="A17" s="1" t="s">
        <v>15</v>
      </c>
      <c r="B17" s="1" t="s">
        <v>1777</v>
      </c>
      <c r="C17" s="1">
        <v>4.21</v>
      </c>
      <c r="D17" s="1">
        <v>0</v>
      </c>
      <c r="E17" s="1">
        <v>0.01</v>
      </c>
      <c r="F17" s="1">
        <v>6.75</v>
      </c>
      <c r="G17" s="1">
        <v>89.03</v>
      </c>
      <c r="H17" s="1">
        <v>21</v>
      </c>
      <c r="I17" s="1">
        <v>3220138.87</v>
      </c>
      <c r="J17" s="1">
        <v>2635</v>
      </c>
      <c r="K17" s="1">
        <v>286689</v>
      </c>
      <c r="L17" s="1">
        <v>0.9</v>
      </c>
      <c r="M17" s="1">
        <v>22.87</v>
      </c>
      <c r="N17" s="1">
        <v>0.60262450000000001</v>
      </c>
      <c r="O17" s="1">
        <v>-10.25</v>
      </c>
      <c r="P17" s="1" t="s">
        <v>1777</v>
      </c>
      <c r="Q17" s="1" t="s">
        <v>3515</v>
      </c>
    </row>
    <row r="18" spans="1:17" x14ac:dyDescent="0.25">
      <c r="A18" s="1" t="s">
        <v>16</v>
      </c>
      <c r="B18" s="1" t="s">
        <v>1778</v>
      </c>
      <c r="C18" s="1">
        <v>8.3800000000000008</v>
      </c>
      <c r="D18" s="1">
        <v>0</v>
      </c>
      <c r="E18" s="1">
        <v>0.17</v>
      </c>
      <c r="F18" s="1">
        <v>21.11</v>
      </c>
      <c r="G18" s="1">
        <v>70.34</v>
      </c>
      <c r="H18" s="1">
        <v>22</v>
      </c>
      <c r="I18" s="1">
        <v>1770779.44</v>
      </c>
      <c r="J18" s="1">
        <v>2399</v>
      </c>
      <c r="K18" s="1">
        <v>124557</v>
      </c>
      <c r="L18" s="1">
        <v>1.9</v>
      </c>
      <c r="M18" s="1">
        <v>15.95</v>
      </c>
      <c r="N18" s="1">
        <v>0.38264049999999994</v>
      </c>
      <c r="O18" s="1">
        <v>-10.11</v>
      </c>
      <c r="P18" s="1" t="s">
        <v>1778</v>
      </c>
      <c r="Q18" s="1" t="s">
        <v>3515</v>
      </c>
    </row>
    <row r="19" spans="1:17" x14ac:dyDescent="0.25">
      <c r="A19" s="1" t="s">
        <v>17</v>
      </c>
      <c r="B19" s="1" t="s">
        <v>1779</v>
      </c>
      <c r="C19" s="1">
        <v>0.88</v>
      </c>
      <c r="D19" s="1">
        <v>0</v>
      </c>
      <c r="E19" s="1">
        <v>0</v>
      </c>
      <c r="F19" s="1">
        <v>6.58</v>
      </c>
      <c r="G19" s="1">
        <v>92.54</v>
      </c>
      <c r="H19" s="1">
        <v>23</v>
      </c>
      <c r="I19" s="1">
        <v>2187030.5099999998</v>
      </c>
      <c r="J19" s="1">
        <v>76</v>
      </c>
      <c r="K19" s="1">
        <v>202388</v>
      </c>
      <c r="L19" s="1">
        <v>0</v>
      </c>
      <c r="M19" s="1">
        <v>43.65</v>
      </c>
      <c r="N19" s="1">
        <v>3.3174000000000002E-2</v>
      </c>
      <c r="O19" s="1">
        <v>-9.7100000000000009</v>
      </c>
      <c r="P19" s="1" t="s">
        <v>1779</v>
      </c>
      <c r="Q19" s="1" t="s">
        <v>3515</v>
      </c>
    </row>
    <row r="20" spans="1:17" x14ac:dyDescent="0.25">
      <c r="A20" s="1" t="s">
        <v>18</v>
      </c>
      <c r="B20" s="1" t="s">
        <v>1780</v>
      </c>
      <c r="C20" s="1">
        <v>6.87</v>
      </c>
      <c r="D20" s="1">
        <v>0.18</v>
      </c>
      <c r="E20" s="1">
        <v>0.56000000000000005</v>
      </c>
      <c r="F20" s="1">
        <v>3.2</v>
      </c>
      <c r="G20" s="1">
        <v>89.19</v>
      </c>
      <c r="H20" s="1">
        <v>24</v>
      </c>
      <c r="I20" s="1">
        <v>9150895.9100000001</v>
      </c>
      <c r="J20" s="1">
        <v>-2074</v>
      </c>
      <c r="K20" s="1">
        <v>816168</v>
      </c>
      <c r="L20" s="1">
        <v>-0.3</v>
      </c>
      <c r="M20" s="1">
        <v>52.21</v>
      </c>
      <c r="N20" s="1">
        <v>-1.0828354</v>
      </c>
      <c r="O20" s="1">
        <v>-4.3600000000000003</v>
      </c>
      <c r="P20" s="1" t="s">
        <v>1780</v>
      </c>
      <c r="Q20" s="1" t="s">
        <v>3515</v>
      </c>
    </row>
    <row r="21" spans="1:17" x14ac:dyDescent="0.25">
      <c r="A21" s="1" t="s">
        <v>19</v>
      </c>
      <c r="B21" s="1" t="s">
        <v>1781</v>
      </c>
      <c r="C21" s="1">
        <v>11.52</v>
      </c>
      <c r="D21" s="1">
        <v>0.27</v>
      </c>
      <c r="E21" s="1">
        <v>0</v>
      </c>
      <c r="F21" s="1">
        <v>25.04</v>
      </c>
      <c r="G21" s="1">
        <v>63.17</v>
      </c>
      <c r="H21" s="1">
        <v>25</v>
      </c>
      <c r="I21" s="1">
        <v>12814982.15</v>
      </c>
      <c r="J21" s="1">
        <v>267</v>
      </c>
      <c r="K21" s="1">
        <v>809522</v>
      </c>
      <c r="L21" s="1">
        <v>0</v>
      </c>
      <c r="M21" s="1">
        <v>47.1</v>
      </c>
      <c r="N21" s="1">
        <v>0.12575700000000001</v>
      </c>
      <c r="O21" s="1">
        <v>0.1</v>
      </c>
      <c r="P21" s="1" t="s">
        <v>1781</v>
      </c>
      <c r="Q21" s="1" t="s">
        <v>3515</v>
      </c>
    </row>
    <row r="22" spans="1:17" x14ac:dyDescent="0.25">
      <c r="A22" s="1" t="s">
        <v>20</v>
      </c>
      <c r="B22" s="1" t="s">
        <v>1782</v>
      </c>
      <c r="C22" s="1">
        <v>1.29</v>
      </c>
      <c r="D22" s="1">
        <v>0.03</v>
      </c>
      <c r="E22" s="1">
        <v>0</v>
      </c>
      <c r="F22" s="1">
        <v>24.37</v>
      </c>
      <c r="G22" s="1">
        <v>74.31</v>
      </c>
      <c r="H22" s="1">
        <v>26</v>
      </c>
      <c r="I22" s="1">
        <v>1833251.65</v>
      </c>
      <c r="J22" s="1">
        <v>-1915</v>
      </c>
      <c r="K22" s="1">
        <v>136229</v>
      </c>
      <c r="L22" s="1">
        <v>-1.4</v>
      </c>
      <c r="M22" s="1">
        <v>59.62</v>
      </c>
      <c r="N22" s="1">
        <v>-1.1417229999999998</v>
      </c>
      <c r="O22" s="1">
        <v>-1.01</v>
      </c>
      <c r="P22" s="1" t="s">
        <v>1782</v>
      </c>
      <c r="Q22" s="1" t="s">
        <v>3515</v>
      </c>
    </row>
    <row r="23" spans="1:17" x14ac:dyDescent="0.25">
      <c r="A23" s="1" t="s">
        <v>21</v>
      </c>
      <c r="B23" s="1" t="s">
        <v>1783</v>
      </c>
      <c r="C23" s="1">
        <v>1.61</v>
      </c>
      <c r="D23" s="1">
        <v>0.33</v>
      </c>
      <c r="E23" s="1">
        <v>0.01</v>
      </c>
      <c r="F23" s="1">
        <v>67.400000000000006</v>
      </c>
      <c r="G23" s="1">
        <v>30.649999999999991</v>
      </c>
      <c r="H23" s="1">
        <v>27</v>
      </c>
      <c r="I23" s="1">
        <v>1599749.15</v>
      </c>
      <c r="J23" s="1">
        <v>51</v>
      </c>
      <c r="K23" s="1">
        <v>49032</v>
      </c>
      <c r="L23" s="1">
        <v>0.1</v>
      </c>
      <c r="M23" s="1">
        <v>161.15</v>
      </c>
      <c r="N23" s="1">
        <v>8.2186499999999996E-2</v>
      </c>
      <c r="O23" s="1">
        <v>-3</v>
      </c>
      <c r="P23" s="1" t="s">
        <v>1783</v>
      </c>
      <c r="Q23" s="1" t="s">
        <v>3515</v>
      </c>
    </row>
    <row r="24" spans="1:17" x14ac:dyDescent="0.25">
      <c r="A24" s="1" t="s">
        <v>22</v>
      </c>
      <c r="B24" s="1" t="s">
        <v>1784</v>
      </c>
      <c r="C24" s="1">
        <v>5.28</v>
      </c>
      <c r="D24" s="1">
        <v>0.06</v>
      </c>
      <c r="E24" s="1">
        <v>9.26</v>
      </c>
      <c r="F24" s="1">
        <v>13.44</v>
      </c>
      <c r="G24" s="1">
        <v>71.960000000000008</v>
      </c>
      <c r="H24" s="1">
        <v>28</v>
      </c>
      <c r="I24" s="1">
        <v>905919.48</v>
      </c>
      <c r="J24" s="1">
        <v>-94</v>
      </c>
      <c r="K24" s="1">
        <v>65190</v>
      </c>
      <c r="L24" s="1">
        <v>-0.1</v>
      </c>
      <c r="M24" s="1">
        <v>34.69</v>
      </c>
      <c r="N24" s="1">
        <v>-3.2608599999999995E-2</v>
      </c>
      <c r="O24" s="1">
        <v>-4.43</v>
      </c>
      <c r="P24" s="1" t="s">
        <v>1784</v>
      </c>
      <c r="Q24" s="1" t="s">
        <v>3515</v>
      </c>
    </row>
    <row r="25" spans="1:17" x14ac:dyDescent="0.25">
      <c r="A25" s="1" t="s">
        <v>23</v>
      </c>
      <c r="B25" s="1" t="s">
        <v>1785</v>
      </c>
      <c r="C25" s="1">
        <v>3.86</v>
      </c>
      <c r="D25" s="1">
        <v>0.04</v>
      </c>
      <c r="E25" s="1">
        <v>0.02</v>
      </c>
      <c r="F25" s="1">
        <v>14.7</v>
      </c>
      <c r="G25" s="1">
        <v>81.38</v>
      </c>
      <c r="H25" s="1">
        <v>29</v>
      </c>
      <c r="I25" s="1">
        <v>4018710.94</v>
      </c>
      <c r="J25" s="1">
        <v>-275</v>
      </c>
      <c r="K25" s="1">
        <v>327043</v>
      </c>
      <c r="L25" s="1">
        <v>-0.1</v>
      </c>
      <c r="M25" s="1">
        <v>34.69</v>
      </c>
      <c r="N25" s="1">
        <v>-9.5397499999999996E-2</v>
      </c>
      <c r="O25" s="1">
        <v>-2.23</v>
      </c>
      <c r="P25" s="1" t="s">
        <v>1785</v>
      </c>
      <c r="Q25" s="1" t="s">
        <v>3515</v>
      </c>
    </row>
    <row r="26" spans="1:17" x14ac:dyDescent="0.25">
      <c r="A26" s="1" t="s">
        <v>24</v>
      </c>
      <c r="B26" s="1" t="s">
        <v>1786</v>
      </c>
      <c r="C26" s="1">
        <v>0.15</v>
      </c>
      <c r="D26" s="1">
        <v>0</v>
      </c>
      <c r="E26" s="1">
        <v>0</v>
      </c>
      <c r="F26" s="1">
        <v>48.12</v>
      </c>
      <c r="G26" s="1">
        <v>51.730000000000004</v>
      </c>
      <c r="H26" s="1">
        <v>30</v>
      </c>
      <c r="I26" s="1">
        <v>1043979.85</v>
      </c>
      <c r="J26" s="1">
        <v>-66</v>
      </c>
      <c r="K26" s="1">
        <v>54005</v>
      </c>
      <c r="L26" s="1">
        <v>-0.1</v>
      </c>
      <c r="M26" s="1">
        <v>31.97</v>
      </c>
      <c r="N26" s="1">
        <v>-2.11002E-2</v>
      </c>
      <c r="O26" s="1">
        <v>0</v>
      </c>
      <c r="P26" s="1" t="s">
        <v>1786</v>
      </c>
      <c r="Q26" s="1" t="s">
        <v>3515</v>
      </c>
    </row>
    <row r="27" spans="1:17" x14ac:dyDescent="0.25">
      <c r="A27" s="1" t="s">
        <v>25</v>
      </c>
      <c r="B27" s="1" t="s">
        <v>1787</v>
      </c>
      <c r="C27" s="1">
        <v>0.27</v>
      </c>
      <c r="D27" s="1">
        <v>0</v>
      </c>
      <c r="E27" s="1">
        <v>0.01</v>
      </c>
      <c r="F27" s="1">
        <v>13.19</v>
      </c>
      <c r="G27" s="1">
        <v>86.53</v>
      </c>
      <c r="H27" s="1">
        <v>31</v>
      </c>
      <c r="I27" s="1">
        <v>1083425.1000000001</v>
      </c>
      <c r="J27" s="1">
        <v>66</v>
      </c>
      <c r="K27" s="1">
        <v>93749</v>
      </c>
      <c r="L27" s="1">
        <v>0.1</v>
      </c>
      <c r="M27" s="1">
        <v>15.82</v>
      </c>
      <c r="N27" s="1">
        <v>1.0441200000000001E-2</v>
      </c>
      <c r="O27" s="1">
        <v>4.1100000000000003</v>
      </c>
      <c r="P27" s="1" t="s">
        <v>1787</v>
      </c>
      <c r="Q27" s="1" t="s">
        <v>3515</v>
      </c>
    </row>
    <row r="28" spans="1:17" x14ac:dyDescent="0.25">
      <c r="A28" s="1" t="s">
        <v>26</v>
      </c>
      <c r="B28" s="1" t="s">
        <v>1788</v>
      </c>
      <c r="C28" s="1">
        <v>0.39</v>
      </c>
      <c r="D28" s="1">
        <v>0</v>
      </c>
      <c r="E28" s="1">
        <v>0</v>
      </c>
      <c r="F28" s="1">
        <v>11.03</v>
      </c>
      <c r="G28" s="1">
        <v>88.58</v>
      </c>
      <c r="H28" s="1">
        <v>32</v>
      </c>
      <c r="I28" s="1">
        <v>350097</v>
      </c>
      <c r="J28" s="1">
        <v>21</v>
      </c>
      <c r="K28" s="1">
        <v>31012</v>
      </c>
      <c r="L28" s="1">
        <v>0.1</v>
      </c>
      <c r="M28" s="1">
        <v>53.03</v>
      </c>
      <c r="N28" s="1">
        <v>1.1136300000000002E-2</v>
      </c>
      <c r="O28" s="1">
        <v>-5.88</v>
      </c>
      <c r="P28" s="1" t="s">
        <v>1788</v>
      </c>
      <c r="Q28" s="1" t="s">
        <v>3516</v>
      </c>
    </row>
    <row r="29" spans="1:17" x14ac:dyDescent="0.25">
      <c r="A29" s="1" t="s">
        <v>27</v>
      </c>
      <c r="B29" s="1" t="s">
        <v>1789</v>
      </c>
      <c r="C29" s="1">
        <v>4.46</v>
      </c>
      <c r="D29" s="1">
        <v>0</v>
      </c>
      <c r="E29" s="1">
        <v>0.03</v>
      </c>
      <c r="F29" s="1">
        <v>54.39</v>
      </c>
      <c r="G29" s="1">
        <v>41.12</v>
      </c>
      <c r="H29" s="1">
        <v>33</v>
      </c>
      <c r="I29" s="1">
        <v>338421.6</v>
      </c>
      <c r="J29" s="1">
        <v>-36</v>
      </c>
      <c r="K29" s="1">
        <v>13916</v>
      </c>
      <c r="L29" s="1">
        <v>-0.3</v>
      </c>
      <c r="M29" s="1">
        <v>439.96</v>
      </c>
      <c r="N29" s="1">
        <v>-0.15838559999999999</v>
      </c>
      <c r="O29" s="1">
        <v>7.06</v>
      </c>
      <c r="P29" s="1" t="s">
        <v>1789</v>
      </c>
      <c r="Q29" s="1" t="s">
        <v>3515</v>
      </c>
    </row>
    <row r="30" spans="1:17" x14ac:dyDescent="0.25">
      <c r="A30" s="1" t="s">
        <v>28</v>
      </c>
      <c r="B30" s="1" t="s">
        <v>1790</v>
      </c>
      <c r="C30" s="1">
        <v>72.64</v>
      </c>
      <c r="D30" s="1">
        <v>0</v>
      </c>
      <c r="E30" s="1">
        <v>0</v>
      </c>
      <c r="F30" s="1">
        <v>43.24</v>
      </c>
      <c r="G30" s="1">
        <v>-15.879999999999995</v>
      </c>
      <c r="H30" s="1">
        <v>34</v>
      </c>
      <c r="I30" s="1">
        <v>368197.91</v>
      </c>
      <c r="J30" s="1">
        <v>-6</v>
      </c>
      <c r="K30" s="1">
        <v>-5847</v>
      </c>
      <c r="L30" s="1">
        <v>0.1</v>
      </c>
      <c r="M30" s="1">
        <v>15.53</v>
      </c>
      <c r="N30" s="1">
        <v>-9.3179999999999988E-4</v>
      </c>
      <c r="O30" s="1">
        <v>15.28</v>
      </c>
      <c r="P30" s="1" t="s">
        <v>1790</v>
      </c>
      <c r="Q30" s="1" t="s">
        <v>3515</v>
      </c>
    </row>
    <row r="31" spans="1:17" x14ac:dyDescent="0.25">
      <c r="A31" s="1" t="s">
        <v>29</v>
      </c>
      <c r="B31" s="1" t="s">
        <v>1791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-3</v>
      </c>
      <c r="K31" s="1">
        <v>6883</v>
      </c>
      <c r="L31" s="1">
        <v>0</v>
      </c>
      <c r="M31" s="1">
        <v>66.5</v>
      </c>
      <c r="N31" s="1">
        <v>-1.9949999999999998E-3</v>
      </c>
      <c r="O31" s="1">
        <v>-0.88</v>
      </c>
      <c r="P31" s="1" t="s">
        <v>1791</v>
      </c>
      <c r="Q31" s="1" t="s">
        <v>3517</v>
      </c>
    </row>
    <row r="32" spans="1:17" x14ac:dyDescent="0.25">
      <c r="A32" s="1" t="s">
        <v>30</v>
      </c>
      <c r="B32" s="1" t="s">
        <v>1792</v>
      </c>
      <c r="C32" s="1">
        <v>6.58</v>
      </c>
      <c r="D32" s="1">
        <v>0</v>
      </c>
      <c r="E32" s="1">
        <v>1.96</v>
      </c>
      <c r="F32" s="1">
        <v>15.8</v>
      </c>
      <c r="G32" s="1">
        <v>75.66</v>
      </c>
      <c r="H32" s="1">
        <v>36</v>
      </c>
      <c r="I32" s="1">
        <v>336959.7</v>
      </c>
      <c r="J32" s="1">
        <v>1</v>
      </c>
      <c r="K32" s="1">
        <v>25494</v>
      </c>
      <c r="L32" s="1">
        <v>0</v>
      </c>
      <c r="M32" s="1">
        <v>303.58</v>
      </c>
      <c r="N32" s="1">
        <v>3.0358E-3</v>
      </c>
      <c r="O32" s="1">
        <v>0.16</v>
      </c>
      <c r="P32" s="1" t="s">
        <v>1792</v>
      </c>
      <c r="Q32" s="1" t="s">
        <v>3515</v>
      </c>
    </row>
    <row r="33" spans="1:17" x14ac:dyDescent="0.25">
      <c r="A33" s="1" t="s">
        <v>31</v>
      </c>
      <c r="B33" s="1" t="s">
        <v>1793</v>
      </c>
      <c r="C33" s="1">
        <v>0.13</v>
      </c>
      <c r="D33" s="1">
        <v>0</v>
      </c>
      <c r="E33" s="1">
        <v>0.1</v>
      </c>
      <c r="F33" s="1">
        <v>16.399999999999999</v>
      </c>
      <c r="G33" s="1">
        <v>83.37</v>
      </c>
      <c r="H33" s="1">
        <v>37</v>
      </c>
      <c r="I33" s="1">
        <v>377237.3</v>
      </c>
      <c r="J33" s="1">
        <v>21</v>
      </c>
      <c r="K33" s="1">
        <v>31450</v>
      </c>
      <c r="L33" s="1">
        <v>0.1</v>
      </c>
      <c r="M33" s="1">
        <v>127.27</v>
      </c>
      <c r="N33" s="1">
        <v>2.6726699999999999E-2</v>
      </c>
      <c r="O33" s="1">
        <v>-3.03</v>
      </c>
      <c r="P33" s="1" t="s">
        <v>1793</v>
      </c>
      <c r="Q33" s="1" t="s">
        <v>3517</v>
      </c>
    </row>
    <row r="34" spans="1:17" x14ac:dyDescent="0.25">
      <c r="A34" s="1" t="s">
        <v>32</v>
      </c>
      <c r="B34" s="1" t="s">
        <v>1794</v>
      </c>
      <c r="C34" s="1">
        <v>36.58</v>
      </c>
      <c r="D34" s="1">
        <v>0.32</v>
      </c>
      <c r="E34" s="1">
        <v>0.6</v>
      </c>
      <c r="F34" s="1">
        <v>14.93</v>
      </c>
      <c r="G34" s="1">
        <v>47.57</v>
      </c>
      <c r="H34" s="1">
        <v>38</v>
      </c>
      <c r="I34" s="1">
        <v>63657407.810000002</v>
      </c>
      <c r="J34" s="1">
        <v>5698</v>
      </c>
      <c r="K34" s="1">
        <v>3028183</v>
      </c>
      <c r="L34" s="1">
        <v>0.2</v>
      </c>
      <c r="M34" s="1">
        <v>98.12</v>
      </c>
      <c r="N34" s="1">
        <v>5.5908775999999998</v>
      </c>
      <c r="O34" s="1">
        <v>-0.98</v>
      </c>
      <c r="P34" s="1" t="s">
        <v>4308</v>
      </c>
      <c r="Q34" s="1" t="s">
        <v>3518</v>
      </c>
    </row>
    <row r="35" spans="1:17" x14ac:dyDescent="0.25">
      <c r="A35" s="1" t="s">
        <v>33</v>
      </c>
      <c r="B35" s="1" t="s">
        <v>1795</v>
      </c>
      <c r="C35" s="1">
        <v>31.51</v>
      </c>
      <c r="D35" s="1">
        <v>0.32</v>
      </c>
      <c r="E35" s="1">
        <v>0.43</v>
      </c>
      <c r="F35" s="1">
        <v>18.25</v>
      </c>
      <c r="G35" s="1">
        <v>49.489999999999995</v>
      </c>
      <c r="H35" s="1">
        <v>39</v>
      </c>
      <c r="I35" s="1">
        <v>79308215.890000001</v>
      </c>
      <c r="J35" s="1">
        <v>4316</v>
      </c>
      <c r="K35" s="1">
        <v>3924964</v>
      </c>
      <c r="L35" s="1">
        <v>0.1</v>
      </c>
      <c r="M35" s="1">
        <v>81.540000000000006</v>
      </c>
      <c r="N35" s="1">
        <v>3.5192664000000002</v>
      </c>
      <c r="O35" s="1">
        <v>-2.79</v>
      </c>
      <c r="P35" s="1" t="s">
        <v>4309</v>
      </c>
      <c r="Q35" s="1" t="s">
        <v>3518</v>
      </c>
    </row>
    <row r="36" spans="1:17" x14ac:dyDescent="0.25">
      <c r="A36" s="1" t="s">
        <v>34</v>
      </c>
      <c r="B36" s="1" t="s">
        <v>1796</v>
      </c>
      <c r="C36" s="1">
        <v>39.36</v>
      </c>
      <c r="D36" s="1">
        <v>0.19</v>
      </c>
      <c r="E36" s="1">
        <v>0.57999999999999996</v>
      </c>
      <c r="F36" s="1">
        <v>24.41</v>
      </c>
      <c r="G36" s="1">
        <v>35.460000000000008</v>
      </c>
      <c r="H36" s="1">
        <v>40</v>
      </c>
      <c r="I36" s="1">
        <v>11887635</v>
      </c>
      <c r="J36" s="1">
        <v>-9995</v>
      </c>
      <c r="K36" s="1">
        <v>421536</v>
      </c>
      <c r="L36" s="1">
        <v>-2.4</v>
      </c>
      <c r="M36" s="1">
        <v>31.6</v>
      </c>
      <c r="N36" s="1">
        <v>-3.15842</v>
      </c>
      <c r="O36" s="1">
        <v>1.03</v>
      </c>
      <c r="P36" s="1" t="s">
        <v>1796</v>
      </c>
      <c r="Q36" s="1" t="s">
        <v>3518</v>
      </c>
    </row>
    <row r="37" spans="1:17" x14ac:dyDescent="0.25">
      <c r="A37" s="1" t="s">
        <v>35</v>
      </c>
      <c r="B37" s="1" t="s">
        <v>1797</v>
      </c>
      <c r="C37" s="1">
        <v>20.440000000000001</v>
      </c>
      <c r="D37" s="1">
        <v>3.63</v>
      </c>
      <c r="E37" s="1">
        <v>0.18</v>
      </c>
      <c r="F37" s="1">
        <v>24.97</v>
      </c>
      <c r="G37" s="1">
        <v>50.78</v>
      </c>
      <c r="H37" s="1">
        <v>41</v>
      </c>
      <c r="I37" s="1">
        <v>5533814.2300000004</v>
      </c>
      <c r="J37" s="1">
        <v>-14324</v>
      </c>
      <c r="K37" s="1">
        <v>281007</v>
      </c>
      <c r="L37" s="1">
        <v>-5.0999999999999996</v>
      </c>
      <c r="M37" s="1">
        <v>32.49</v>
      </c>
      <c r="N37" s="1">
        <v>-4.6538675999999999</v>
      </c>
      <c r="O37" s="1">
        <v>-0.43</v>
      </c>
      <c r="P37" s="1" t="s">
        <v>1797</v>
      </c>
      <c r="Q37" s="1" t="s">
        <v>3518</v>
      </c>
    </row>
    <row r="38" spans="1:17" x14ac:dyDescent="0.25">
      <c r="A38" s="1" t="s">
        <v>36</v>
      </c>
      <c r="B38" s="1" t="s">
        <v>1798</v>
      </c>
      <c r="C38" s="1">
        <v>11.18</v>
      </c>
      <c r="D38" s="1">
        <v>0</v>
      </c>
      <c r="E38" s="1">
        <v>0.03</v>
      </c>
      <c r="F38" s="1">
        <v>28.53</v>
      </c>
      <c r="G38" s="1">
        <v>60.26</v>
      </c>
      <c r="H38" s="1">
        <v>42</v>
      </c>
      <c r="I38" s="1">
        <v>3978181.26</v>
      </c>
      <c r="J38" s="1">
        <v>-289</v>
      </c>
      <c r="K38" s="1">
        <v>239725</v>
      </c>
      <c r="L38" s="1">
        <v>-0.1</v>
      </c>
      <c r="M38" s="1">
        <v>20.94</v>
      </c>
      <c r="N38" s="1">
        <v>-6.0516600000000011E-2</v>
      </c>
      <c r="O38" s="1">
        <v>2.34</v>
      </c>
      <c r="P38" s="1" t="s">
        <v>1798</v>
      </c>
      <c r="Q38" s="1" t="s">
        <v>3518</v>
      </c>
    </row>
    <row r="39" spans="1:17" x14ac:dyDescent="0.25">
      <c r="A39" s="1" t="s">
        <v>37</v>
      </c>
      <c r="B39" s="1" t="s">
        <v>1799</v>
      </c>
      <c r="C39" s="1">
        <v>9.68</v>
      </c>
      <c r="D39" s="1">
        <v>0.05</v>
      </c>
      <c r="E39" s="1">
        <v>0.26</v>
      </c>
      <c r="F39" s="1">
        <v>39.86</v>
      </c>
      <c r="G39" s="1">
        <v>50.15</v>
      </c>
      <c r="H39" s="1">
        <v>43</v>
      </c>
      <c r="I39" s="1">
        <v>5821018.8200000003</v>
      </c>
      <c r="J39" s="1">
        <v>-4531</v>
      </c>
      <c r="K39" s="1">
        <v>291924</v>
      </c>
      <c r="L39" s="1">
        <v>-1.6</v>
      </c>
      <c r="M39" s="1">
        <v>27.71</v>
      </c>
      <c r="N39" s="1">
        <v>-1.2555401000000002</v>
      </c>
      <c r="O39" s="1">
        <v>-0.98</v>
      </c>
      <c r="P39" s="1" t="s">
        <v>1799</v>
      </c>
      <c r="Q39" s="1" t="s">
        <v>3518</v>
      </c>
    </row>
    <row r="40" spans="1:17" x14ac:dyDescent="0.25">
      <c r="A40" s="1" t="s">
        <v>38</v>
      </c>
      <c r="B40" s="1" t="s">
        <v>1800</v>
      </c>
      <c r="C40" s="1">
        <v>6.34</v>
      </c>
      <c r="D40" s="1">
        <v>0.18</v>
      </c>
      <c r="E40" s="1">
        <v>0.54</v>
      </c>
      <c r="F40" s="1">
        <v>41.2</v>
      </c>
      <c r="G40" s="1">
        <v>51.739999999999995</v>
      </c>
      <c r="H40" s="1">
        <v>44</v>
      </c>
      <c r="I40" s="1">
        <v>3442310.38</v>
      </c>
      <c r="J40" s="1">
        <v>-9368</v>
      </c>
      <c r="K40" s="1">
        <v>178105</v>
      </c>
      <c r="L40" s="1">
        <v>-5.3</v>
      </c>
      <c r="M40" s="1">
        <v>38.68</v>
      </c>
      <c r="N40" s="1">
        <v>-3.6235423999999998</v>
      </c>
      <c r="O40" s="1">
        <v>-2.62</v>
      </c>
      <c r="P40" s="1" t="s">
        <v>1800</v>
      </c>
      <c r="Q40" s="1" t="s">
        <v>3518</v>
      </c>
    </row>
    <row r="41" spans="1:17" x14ac:dyDescent="0.25">
      <c r="A41" s="1" t="s">
        <v>39</v>
      </c>
      <c r="B41" s="1" t="s">
        <v>1801</v>
      </c>
      <c r="C41" s="1">
        <v>11.11</v>
      </c>
      <c r="D41" s="1">
        <v>0</v>
      </c>
      <c r="E41" s="1">
        <v>0.24</v>
      </c>
      <c r="F41" s="1">
        <v>4.5199999999999996</v>
      </c>
      <c r="G41" s="1">
        <v>84.13</v>
      </c>
      <c r="H41" s="1">
        <v>45</v>
      </c>
      <c r="I41" s="1">
        <v>5278697.6399999997</v>
      </c>
      <c r="J41" s="1">
        <v>-5556</v>
      </c>
      <c r="K41" s="1">
        <v>444097</v>
      </c>
      <c r="L41" s="1">
        <v>-1.3</v>
      </c>
      <c r="M41" s="1">
        <v>18.649999999999999</v>
      </c>
      <c r="N41" s="1">
        <v>-1.0361939999999998</v>
      </c>
      <c r="O41" s="1">
        <v>-7.58</v>
      </c>
      <c r="P41" s="1" t="s">
        <v>1801</v>
      </c>
      <c r="Q41" s="1" t="s">
        <v>3518</v>
      </c>
    </row>
    <row r="42" spans="1:17" x14ac:dyDescent="0.25">
      <c r="A42" s="1" t="s">
        <v>40</v>
      </c>
      <c r="B42" s="1" t="s">
        <v>1802</v>
      </c>
      <c r="C42" s="1">
        <v>27.95</v>
      </c>
      <c r="D42" s="1">
        <v>0.19</v>
      </c>
      <c r="E42" s="1">
        <v>5.47</v>
      </c>
      <c r="F42" s="1">
        <v>5.26</v>
      </c>
      <c r="G42" s="1">
        <v>61.13</v>
      </c>
      <c r="H42" s="1">
        <v>46</v>
      </c>
      <c r="I42" s="1">
        <v>9266203.2799999993</v>
      </c>
      <c r="J42" s="1">
        <v>-39221</v>
      </c>
      <c r="K42" s="1">
        <v>566443</v>
      </c>
      <c r="L42" s="1">
        <v>-6.9</v>
      </c>
      <c r="M42" s="1">
        <v>25.28</v>
      </c>
      <c r="N42" s="1">
        <v>-9.9150688000000002</v>
      </c>
      <c r="O42" s="1">
        <v>-6.43</v>
      </c>
      <c r="P42" s="1" t="s">
        <v>4310</v>
      </c>
      <c r="Q42" s="1" t="s">
        <v>3518</v>
      </c>
    </row>
    <row r="43" spans="1:17" x14ac:dyDescent="0.25">
      <c r="A43" s="1" t="s">
        <v>41</v>
      </c>
      <c r="B43" s="1" t="s">
        <v>1803</v>
      </c>
      <c r="C43" s="1">
        <v>12.81</v>
      </c>
      <c r="D43" s="1">
        <v>0.01</v>
      </c>
      <c r="E43" s="1">
        <v>0.28999999999999998</v>
      </c>
      <c r="F43" s="1">
        <v>32.770000000000003</v>
      </c>
      <c r="G43" s="1">
        <v>54.12</v>
      </c>
      <c r="H43" s="1">
        <v>47</v>
      </c>
      <c r="I43" s="1">
        <v>13323476.07</v>
      </c>
      <c r="J43" s="1">
        <v>2705</v>
      </c>
      <c r="K43" s="1">
        <v>721067</v>
      </c>
      <c r="L43" s="1">
        <v>0.4</v>
      </c>
      <c r="M43" s="1">
        <v>23.56</v>
      </c>
      <c r="N43" s="1">
        <v>0.63729799999999992</v>
      </c>
      <c r="O43" s="1">
        <v>-4.1399999999999997</v>
      </c>
      <c r="P43" s="1" t="s">
        <v>1803</v>
      </c>
      <c r="Q43" s="1" t="s">
        <v>3518</v>
      </c>
    </row>
    <row r="44" spans="1:17" x14ac:dyDescent="0.25">
      <c r="A44" s="1" t="s">
        <v>42</v>
      </c>
      <c r="B44" s="1" t="s">
        <v>1804</v>
      </c>
      <c r="C44" s="1">
        <v>12.92</v>
      </c>
      <c r="D44" s="1">
        <v>0.35</v>
      </c>
      <c r="E44" s="1">
        <v>0.87</v>
      </c>
      <c r="F44" s="1">
        <v>2.44</v>
      </c>
      <c r="G44" s="1">
        <v>83.42</v>
      </c>
      <c r="H44" s="1">
        <v>48</v>
      </c>
      <c r="I44" s="1">
        <v>32848501.300000001</v>
      </c>
      <c r="J44" s="1">
        <v>-4791</v>
      </c>
      <c r="K44" s="1">
        <v>2740222</v>
      </c>
      <c r="L44" s="1">
        <v>-0.2</v>
      </c>
      <c r="M44" s="1">
        <v>12.44</v>
      </c>
      <c r="N44" s="1">
        <v>-0.59600039999999999</v>
      </c>
      <c r="O44" s="1">
        <v>-9.15</v>
      </c>
      <c r="P44" s="1" t="s">
        <v>4311</v>
      </c>
      <c r="Q44" s="1" t="s">
        <v>3518</v>
      </c>
    </row>
    <row r="45" spans="1:17" x14ac:dyDescent="0.25">
      <c r="A45" s="1" t="s">
        <v>43</v>
      </c>
      <c r="B45" s="1" t="s">
        <v>1805</v>
      </c>
      <c r="C45" s="1">
        <v>1.6</v>
      </c>
      <c r="D45" s="1">
        <v>7.0000000000000007E-2</v>
      </c>
      <c r="E45" s="1">
        <v>0.01</v>
      </c>
      <c r="F45" s="1">
        <v>17.510000000000002</v>
      </c>
      <c r="G45" s="1">
        <v>80.81</v>
      </c>
      <c r="H45" s="1">
        <v>49</v>
      </c>
      <c r="I45" s="1">
        <v>1386000</v>
      </c>
      <c r="J45" s="1">
        <v>-149</v>
      </c>
      <c r="K45" s="1">
        <v>112003</v>
      </c>
      <c r="L45" s="1">
        <v>-0.1</v>
      </c>
      <c r="M45" s="1">
        <v>70.510000000000005</v>
      </c>
      <c r="N45" s="1">
        <v>-0.10505990000000001</v>
      </c>
      <c r="O45" s="1">
        <v>-3.27</v>
      </c>
      <c r="P45" s="1" t="s">
        <v>1805</v>
      </c>
      <c r="Q45" s="1" t="s">
        <v>3518</v>
      </c>
    </row>
    <row r="46" spans="1:17" x14ac:dyDescent="0.25">
      <c r="A46" s="1" t="s">
        <v>44</v>
      </c>
      <c r="B46" s="1" t="s">
        <v>1806</v>
      </c>
      <c r="C46" s="1">
        <v>1.21</v>
      </c>
      <c r="D46" s="1">
        <v>0</v>
      </c>
      <c r="E46" s="1">
        <v>0.11</v>
      </c>
      <c r="F46" s="1">
        <v>14</v>
      </c>
      <c r="G46" s="1">
        <v>84.68</v>
      </c>
      <c r="H46" s="1">
        <v>50</v>
      </c>
      <c r="I46" s="1">
        <v>1798456.26</v>
      </c>
      <c r="J46" s="1">
        <v>-1338</v>
      </c>
      <c r="K46" s="1">
        <v>152293</v>
      </c>
      <c r="L46" s="1">
        <v>-0.9</v>
      </c>
      <c r="M46" s="1">
        <v>11.05</v>
      </c>
      <c r="N46" s="1">
        <v>-0.14784900000000001</v>
      </c>
      <c r="O46" s="1">
        <v>-13.46</v>
      </c>
      <c r="P46" s="1" t="s">
        <v>1806</v>
      </c>
      <c r="Q46" s="1" t="s">
        <v>3519</v>
      </c>
    </row>
    <row r="47" spans="1:17" x14ac:dyDescent="0.25">
      <c r="A47" s="1" t="s">
        <v>45</v>
      </c>
      <c r="B47" s="1" t="s">
        <v>1807</v>
      </c>
      <c r="C47" s="1">
        <v>16.46</v>
      </c>
      <c r="D47" s="1">
        <v>0</v>
      </c>
      <c r="E47" s="1">
        <v>0.44</v>
      </c>
      <c r="F47" s="1">
        <v>25.67</v>
      </c>
      <c r="G47" s="1">
        <v>57.429999999999993</v>
      </c>
      <c r="H47" s="1">
        <v>51</v>
      </c>
      <c r="I47" s="1">
        <v>5914770.6799999997</v>
      </c>
      <c r="J47" s="1">
        <v>-2974</v>
      </c>
      <c r="K47" s="1">
        <v>339685</v>
      </c>
      <c r="L47" s="1">
        <v>-0.9</v>
      </c>
      <c r="M47" s="1">
        <v>32.340000000000003</v>
      </c>
      <c r="N47" s="1">
        <v>-0.96179160000000008</v>
      </c>
      <c r="O47" s="1">
        <v>-7.87</v>
      </c>
      <c r="P47" s="1" t="s">
        <v>4312</v>
      </c>
      <c r="Q47" s="1" t="s">
        <v>3520</v>
      </c>
    </row>
    <row r="48" spans="1:17" x14ac:dyDescent="0.25">
      <c r="A48" s="1" t="s">
        <v>46</v>
      </c>
      <c r="B48" s="1" t="s">
        <v>1808</v>
      </c>
      <c r="C48" s="1">
        <v>2.65</v>
      </c>
      <c r="D48" s="1">
        <v>0</v>
      </c>
      <c r="E48" s="1">
        <v>0.01</v>
      </c>
      <c r="F48" s="1">
        <v>6.19</v>
      </c>
      <c r="G48" s="1">
        <v>91.15</v>
      </c>
      <c r="H48" s="1">
        <v>52</v>
      </c>
      <c r="I48" s="1">
        <v>2272282.6800000002</v>
      </c>
      <c r="J48" s="1">
        <v>-931</v>
      </c>
      <c r="K48" s="1">
        <v>207119</v>
      </c>
      <c r="L48" s="1">
        <v>-0.4</v>
      </c>
      <c r="M48" s="1">
        <v>34.61</v>
      </c>
      <c r="N48" s="1">
        <v>-0.32221909999999998</v>
      </c>
      <c r="O48" s="1">
        <v>-8.56</v>
      </c>
      <c r="P48" s="1" t="s">
        <v>1808</v>
      </c>
      <c r="Q48" s="1" t="s">
        <v>3518</v>
      </c>
    </row>
    <row r="49" spans="1:17" x14ac:dyDescent="0.25">
      <c r="A49" s="1" t="s">
        <v>47</v>
      </c>
      <c r="B49" s="1" t="s">
        <v>1809</v>
      </c>
      <c r="C49" s="1">
        <v>3.16</v>
      </c>
      <c r="D49" s="1">
        <v>0.24</v>
      </c>
      <c r="E49" s="1">
        <v>0</v>
      </c>
      <c r="F49" s="1">
        <v>12.33</v>
      </c>
      <c r="G49" s="1">
        <v>84.27</v>
      </c>
      <c r="H49" s="1">
        <v>53</v>
      </c>
      <c r="I49" s="1">
        <v>912745.54</v>
      </c>
      <c r="J49" s="1">
        <v>-160</v>
      </c>
      <c r="K49" s="1">
        <v>76917</v>
      </c>
      <c r="L49" s="1">
        <v>-0.2</v>
      </c>
      <c r="M49" s="1">
        <v>32.869999999999997</v>
      </c>
      <c r="N49" s="1">
        <v>-5.2592E-2</v>
      </c>
      <c r="O49" s="1">
        <v>-1.87</v>
      </c>
      <c r="P49" s="1" t="s">
        <v>1809</v>
      </c>
      <c r="Q49" s="1" t="s">
        <v>3518</v>
      </c>
    </row>
    <row r="50" spans="1:17" x14ac:dyDescent="0.25">
      <c r="A50" s="1" t="s">
        <v>48</v>
      </c>
      <c r="B50" s="1" t="s">
        <v>1810</v>
      </c>
      <c r="C50" s="1">
        <v>0.88</v>
      </c>
      <c r="D50" s="1">
        <v>0</v>
      </c>
      <c r="E50" s="1">
        <v>0</v>
      </c>
      <c r="F50" s="1">
        <v>18.28</v>
      </c>
      <c r="G50" s="1">
        <v>80.84</v>
      </c>
      <c r="H50" s="1">
        <v>54</v>
      </c>
      <c r="I50" s="1">
        <v>751218.82</v>
      </c>
      <c r="J50" s="1">
        <v>192</v>
      </c>
      <c r="K50" s="1">
        <v>60729</v>
      </c>
      <c r="L50" s="1">
        <v>0.3</v>
      </c>
      <c r="M50" s="1">
        <v>10.46</v>
      </c>
      <c r="N50" s="1">
        <v>2.0083200000000002E-2</v>
      </c>
      <c r="O50" s="1">
        <v>-3.1</v>
      </c>
      <c r="P50" s="1" t="s">
        <v>1810</v>
      </c>
      <c r="Q50" s="1" t="s">
        <v>3518</v>
      </c>
    </row>
    <row r="51" spans="1:17" x14ac:dyDescent="0.25">
      <c r="A51" s="1" t="s">
        <v>49</v>
      </c>
      <c r="B51" s="1" t="s">
        <v>1811</v>
      </c>
      <c r="C51" s="1">
        <v>4.2699999999999996</v>
      </c>
      <c r="D51" s="1">
        <v>0.04</v>
      </c>
      <c r="E51" s="1">
        <v>3.83</v>
      </c>
      <c r="F51" s="1">
        <v>28.61</v>
      </c>
      <c r="G51" s="1">
        <v>63.25</v>
      </c>
      <c r="H51" s="1">
        <v>55</v>
      </c>
      <c r="I51" s="1">
        <v>852811.98</v>
      </c>
      <c r="J51" s="1">
        <v>484</v>
      </c>
      <c r="K51" s="1">
        <v>53940</v>
      </c>
      <c r="L51" s="1">
        <v>0.9</v>
      </c>
      <c r="M51" s="1">
        <v>99.36</v>
      </c>
      <c r="N51" s="1">
        <v>0.48090239999999995</v>
      </c>
      <c r="O51" s="1">
        <v>-2.4500000000000002</v>
      </c>
      <c r="P51" s="1" t="s">
        <v>1811</v>
      </c>
      <c r="Q51" s="1" t="s">
        <v>3518</v>
      </c>
    </row>
    <row r="52" spans="1:17" x14ac:dyDescent="0.25">
      <c r="A52" s="1" t="s">
        <v>50</v>
      </c>
      <c r="B52" s="1" t="s">
        <v>1812</v>
      </c>
      <c r="C52" s="1">
        <v>35.83</v>
      </c>
      <c r="D52" s="1">
        <v>0.01</v>
      </c>
      <c r="E52" s="1">
        <v>0.72</v>
      </c>
      <c r="F52" s="1">
        <v>5.72</v>
      </c>
      <c r="G52" s="1">
        <v>57.720000000000006</v>
      </c>
      <c r="H52" s="1">
        <v>56</v>
      </c>
      <c r="I52" s="1">
        <v>58611862.909999996</v>
      </c>
      <c r="J52" s="1">
        <v>-11849</v>
      </c>
      <c r="K52" s="1">
        <v>3383077</v>
      </c>
      <c r="L52" s="1">
        <v>-0.4</v>
      </c>
      <c r="M52" s="1">
        <v>83.72</v>
      </c>
      <c r="N52" s="1">
        <v>-9.9199827999999997</v>
      </c>
      <c r="O52" s="1">
        <v>-4.1500000000000004</v>
      </c>
      <c r="P52" s="1" t="s">
        <v>4313</v>
      </c>
      <c r="Q52" s="1" t="s">
        <v>3518</v>
      </c>
    </row>
    <row r="53" spans="1:17" x14ac:dyDescent="0.25">
      <c r="A53" s="1" t="s">
        <v>51</v>
      </c>
      <c r="B53" s="1" t="s">
        <v>1813</v>
      </c>
      <c r="C53" s="1">
        <v>2.4900000000000002</v>
      </c>
      <c r="D53" s="1">
        <v>0</v>
      </c>
      <c r="E53" s="1">
        <v>0.01</v>
      </c>
      <c r="F53" s="1">
        <v>20.39</v>
      </c>
      <c r="G53" s="1">
        <v>77.11</v>
      </c>
      <c r="H53" s="1">
        <v>57</v>
      </c>
      <c r="I53" s="1">
        <v>770984.19</v>
      </c>
      <c r="J53" s="1">
        <v>-29</v>
      </c>
      <c r="K53" s="1">
        <v>59451</v>
      </c>
      <c r="L53" s="1">
        <v>0</v>
      </c>
      <c r="M53" s="1">
        <v>21.98</v>
      </c>
      <c r="N53" s="1">
        <v>-6.3742E-3</v>
      </c>
      <c r="O53" s="1">
        <v>-2.33</v>
      </c>
      <c r="P53" s="1" t="s">
        <v>1813</v>
      </c>
      <c r="Q53" s="1" t="s">
        <v>3521</v>
      </c>
    </row>
    <row r="54" spans="1:17" x14ac:dyDescent="0.25">
      <c r="A54" s="1" t="s">
        <v>52</v>
      </c>
      <c r="B54" s="1" t="s">
        <v>1814</v>
      </c>
      <c r="C54" s="1">
        <v>25.02</v>
      </c>
      <c r="D54" s="1">
        <v>0</v>
      </c>
      <c r="E54" s="1">
        <v>0.05</v>
      </c>
      <c r="F54" s="1">
        <v>20.399999999999999</v>
      </c>
      <c r="G54" s="1">
        <v>54.53</v>
      </c>
      <c r="H54" s="1">
        <v>58</v>
      </c>
      <c r="I54" s="1">
        <v>2689547.29</v>
      </c>
      <c r="J54" s="1">
        <v>-3896</v>
      </c>
      <c r="K54" s="1">
        <v>146661</v>
      </c>
      <c r="L54" s="1">
        <v>-2.7</v>
      </c>
      <c r="M54" s="1">
        <v>7.38</v>
      </c>
      <c r="N54" s="1">
        <v>-0.28752479999999997</v>
      </c>
      <c r="O54" s="1">
        <v>-8.84</v>
      </c>
      <c r="P54" s="1" t="s">
        <v>1814</v>
      </c>
      <c r="Q54" s="1" t="s">
        <v>3518</v>
      </c>
    </row>
    <row r="55" spans="1:17" x14ac:dyDescent="0.25">
      <c r="A55" s="1" t="s">
        <v>53</v>
      </c>
      <c r="B55" s="1" t="s">
        <v>1815</v>
      </c>
      <c r="C55" s="1">
        <v>9.6999999999999993</v>
      </c>
      <c r="D55" s="1">
        <v>0.42</v>
      </c>
      <c r="E55" s="1">
        <v>0.09</v>
      </c>
      <c r="F55" s="1">
        <v>17.3</v>
      </c>
      <c r="G55" s="1">
        <v>72.490000000000009</v>
      </c>
      <c r="H55" s="1">
        <v>59</v>
      </c>
      <c r="I55" s="1">
        <v>838400</v>
      </c>
      <c r="J55" s="1">
        <v>-749</v>
      </c>
      <c r="K55" s="1">
        <v>60776</v>
      </c>
      <c r="L55" s="1">
        <v>-1.2</v>
      </c>
      <c r="M55" s="1">
        <v>60.48</v>
      </c>
      <c r="N55" s="1">
        <v>-0.45299519999999999</v>
      </c>
      <c r="O55" s="1">
        <v>-3.53</v>
      </c>
      <c r="P55" s="1" t="s">
        <v>1815</v>
      </c>
      <c r="Q55" s="1" t="s">
        <v>3520</v>
      </c>
    </row>
    <row r="56" spans="1:17" x14ac:dyDescent="0.25">
      <c r="A56" s="1" t="s">
        <v>54</v>
      </c>
      <c r="B56" s="1" t="s">
        <v>1816</v>
      </c>
      <c r="C56" s="1">
        <v>1.01</v>
      </c>
      <c r="D56" s="1">
        <v>0</v>
      </c>
      <c r="E56" s="1">
        <v>0.13</v>
      </c>
      <c r="F56" s="1">
        <v>41.81</v>
      </c>
      <c r="G56" s="1">
        <v>57.05</v>
      </c>
      <c r="H56" s="1">
        <v>60</v>
      </c>
      <c r="I56" s="1">
        <v>741388.75</v>
      </c>
      <c r="J56" s="1">
        <v>-69</v>
      </c>
      <c r="K56" s="1">
        <v>42296</v>
      </c>
      <c r="L56" s="1">
        <v>-0.2</v>
      </c>
      <c r="M56" s="1">
        <v>37.75</v>
      </c>
      <c r="N56" s="1">
        <v>-2.6047500000000001E-2</v>
      </c>
      <c r="O56" s="1">
        <v>-2.68</v>
      </c>
      <c r="P56" s="1" t="s">
        <v>1816</v>
      </c>
      <c r="Q56" s="1" t="s">
        <v>3520</v>
      </c>
    </row>
    <row r="57" spans="1:17" x14ac:dyDescent="0.25">
      <c r="A57" s="1" t="s">
        <v>55</v>
      </c>
      <c r="B57" s="1" t="s">
        <v>1817</v>
      </c>
      <c r="C57" s="1">
        <v>28.71</v>
      </c>
      <c r="D57" s="1">
        <v>0</v>
      </c>
      <c r="E57" s="1">
        <v>0.24</v>
      </c>
      <c r="F57" s="1">
        <v>0</v>
      </c>
      <c r="G57" s="1">
        <v>71.05</v>
      </c>
      <c r="H57" s="1">
        <v>61</v>
      </c>
      <c r="I57" s="1">
        <v>1529228.55</v>
      </c>
      <c r="J57" s="1">
        <v>-519</v>
      </c>
      <c r="K57" s="1">
        <v>108652</v>
      </c>
      <c r="L57" s="1">
        <v>-0.5</v>
      </c>
      <c r="M57" s="1">
        <v>10.36</v>
      </c>
      <c r="N57" s="1">
        <v>-5.3768400000000001E-2</v>
      </c>
      <c r="O57" s="1">
        <v>-6.09</v>
      </c>
      <c r="P57" s="1" t="s">
        <v>1817</v>
      </c>
      <c r="Q57" s="1" t="s">
        <v>3518</v>
      </c>
    </row>
    <row r="58" spans="1:17" x14ac:dyDescent="0.25">
      <c r="A58" s="1" t="s">
        <v>56</v>
      </c>
      <c r="B58" s="1" t="s">
        <v>1818</v>
      </c>
      <c r="C58" s="1">
        <v>84.59</v>
      </c>
      <c r="D58" s="1">
        <v>0</v>
      </c>
      <c r="E58" s="1">
        <v>0</v>
      </c>
      <c r="F58" s="1">
        <v>1.55</v>
      </c>
      <c r="G58" s="1">
        <v>13.86</v>
      </c>
      <c r="H58" s="1">
        <v>62</v>
      </c>
      <c r="I58" s="1">
        <v>494000</v>
      </c>
      <c r="J58" s="1">
        <v>-11</v>
      </c>
      <c r="K58" s="1">
        <v>6847</v>
      </c>
      <c r="L58" s="1">
        <v>-0.2</v>
      </c>
      <c r="M58" s="1">
        <v>78.25</v>
      </c>
      <c r="N58" s="1">
        <v>-8.6075000000000006E-3</v>
      </c>
      <c r="O58" s="1">
        <v>-1</v>
      </c>
      <c r="P58" s="1" t="s">
        <v>1818</v>
      </c>
      <c r="Q58" s="1" t="s">
        <v>3518</v>
      </c>
    </row>
    <row r="59" spans="1:17" x14ac:dyDescent="0.25">
      <c r="A59" s="1" t="s">
        <v>57</v>
      </c>
      <c r="B59" s="1" t="s">
        <v>1819</v>
      </c>
      <c r="C59" s="1">
        <v>53.54</v>
      </c>
      <c r="D59" s="1">
        <v>0</v>
      </c>
      <c r="E59" s="1">
        <v>0</v>
      </c>
      <c r="F59" s="1">
        <v>17.97</v>
      </c>
      <c r="G59" s="1">
        <v>28.490000000000009</v>
      </c>
      <c r="H59" s="1">
        <v>63</v>
      </c>
      <c r="I59" s="1">
        <v>678453.63</v>
      </c>
      <c r="J59" s="1">
        <v>-13</v>
      </c>
      <c r="K59" s="1">
        <v>19329</v>
      </c>
      <c r="L59" s="1">
        <v>-0.1</v>
      </c>
      <c r="M59" s="1">
        <v>51.6</v>
      </c>
      <c r="N59" s="1">
        <v>-6.7080000000000004E-3</v>
      </c>
      <c r="O59" s="1">
        <v>0.18</v>
      </c>
      <c r="P59" s="1" t="s">
        <v>1819</v>
      </c>
      <c r="Q59" s="1" t="s">
        <v>3518</v>
      </c>
    </row>
    <row r="60" spans="1:17" x14ac:dyDescent="0.25">
      <c r="A60" s="1" t="s">
        <v>58</v>
      </c>
      <c r="B60" s="1" t="s">
        <v>1820</v>
      </c>
      <c r="C60" s="1">
        <v>18.03</v>
      </c>
      <c r="D60" s="1">
        <v>0.72</v>
      </c>
      <c r="E60" s="1">
        <v>0.39</v>
      </c>
      <c r="F60" s="1">
        <v>27.07</v>
      </c>
      <c r="G60" s="1">
        <v>53.79</v>
      </c>
      <c r="H60" s="1">
        <v>64</v>
      </c>
      <c r="I60" s="1">
        <v>53528752.270000003</v>
      </c>
      <c r="J60" s="1">
        <v>-5312</v>
      </c>
      <c r="K60" s="1">
        <v>2879312</v>
      </c>
      <c r="L60" s="1">
        <v>-0.2</v>
      </c>
      <c r="M60" s="1">
        <v>30.62</v>
      </c>
      <c r="N60" s="1">
        <v>-1.6265343999999999</v>
      </c>
      <c r="O60" s="1">
        <v>-4.58</v>
      </c>
      <c r="P60" s="1" t="s">
        <v>4314</v>
      </c>
      <c r="Q60" s="1" t="s">
        <v>3522</v>
      </c>
    </row>
    <row r="61" spans="1:17" x14ac:dyDescent="0.25">
      <c r="A61" s="1" t="s">
        <v>59</v>
      </c>
      <c r="B61" s="1" t="s">
        <v>1821</v>
      </c>
      <c r="C61" s="1">
        <v>12.16</v>
      </c>
      <c r="D61" s="1">
        <v>0.04</v>
      </c>
      <c r="E61" s="1">
        <v>0.16</v>
      </c>
      <c r="F61" s="1">
        <v>5.84</v>
      </c>
      <c r="G61" s="1">
        <v>81.8</v>
      </c>
      <c r="H61" s="1">
        <v>65</v>
      </c>
      <c r="I61" s="1">
        <v>16184092.91</v>
      </c>
      <c r="J61" s="1">
        <v>-3533</v>
      </c>
      <c r="K61" s="1">
        <v>1323859</v>
      </c>
      <c r="L61" s="1">
        <v>-0.3</v>
      </c>
      <c r="M61" s="1">
        <v>20.260000000000002</v>
      </c>
      <c r="N61" s="1">
        <v>-0.71578580000000003</v>
      </c>
      <c r="O61" s="1">
        <v>-8.51</v>
      </c>
      <c r="P61" s="1" t="s">
        <v>1821</v>
      </c>
      <c r="Q61" s="1" t="s">
        <v>3522</v>
      </c>
    </row>
    <row r="62" spans="1:17" x14ac:dyDescent="0.25">
      <c r="A62" s="1" t="s">
        <v>60</v>
      </c>
      <c r="B62" s="1" t="s">
        <v>1822</v>
      </c>
      <c r="C62" s="1">
        <v>20.87</v>
      </c>
      <c r="D62" s="1">
        <v>0.11</v>
      </c>
      <c r="E62" s="1">
        <v>0</v>
      </c>
      <c r="F62" s="1">
        <v>26.49</v>
      </c>
      <c r="G62" s="1">
        <v>52.53</v>
      </c>
      <c r="H62" s="1">
        <v>66</v>
      </c>
      <c r="I62" s="1">
        <v>630000</v>
      </c>
      <c r="J62" s="1">
        <v>-15</v>
      </c>
      <c r="K62" s="1">
        <v>33094</v>
      </c>
      <c r="L62" s="1">
        <v>0</v>
      </c>
      <c r="M62" s="1">
        <v>34.81</v>
      </c>
      <c r="N62" s="1">
        <v>-5.2215000000000013E-3</v>
      </c>
      <c r="O62" s="1">
        <v>-3.59</v>
      </c>
      <c r="P62" s="1" t="s">
        <v>1822</v>
      </c>
      <c r="Q62" s="1" t="s">
        <v>3522</v>
      </c>
    </row>
    <row r="63" spans="1:17" x14ac:dyDescent="0.25">
      <c r="A63" s="1" t="s">
        <v>61</v>
      </c>
      <c r="B63" s="1" t="s">
        <v>1823</v>
      </c>
      <c r="C63" s="1">
        <v>0.61</v>
      </c>
      <c r="D63" s="1">
        <v>0.01</v>
      </c>
      <c r="E63" s="1">
        <v>0</v>
      </c>
      <c r="F63" s="1">
        <v>35</v>
      </c>
      <c r="G63" s="1">
        <v>64.38</v>
      </c>
      <c r="H63" s="1">
        <v>67</v>
      </c>
      <c r="I63" s="1">
        <v>1321124.54</v>
      </c>
      <c r="J63" s="1">
        <v>-168</v>
      </c>
      <c r="K63" s="1">
        <v>85054</v>
      </c>
      <c r="L63" s="1">
        <v>-0.2</v>
      </c>
      <c r="M63" s="1">
        <v>11.72</v>
      </c>
      <c r="N63" s="1">
        <v>-1.9689600000000002E-2</v>
      </c>
      <c r="O63" s="1">
        <v>-15.38</v>
      </c>
      <c r="P63" s="1" t="s">
        <v>1823</v>
      </c>
      <c r="Q63" s="1" t="s">
        <v>3522</v>
      </c>
    </row>
    <row r="64" spans="1:17" x14ac:dyDescent="0.25">
      <c r="A64" s="1" t="s">
        <v>62</v>
      </c>
      <c r="B64" s="1" t="s">
        <v>1824</v>
      </c>
      <c r="C64" s="1">
        <v>0.85</v>
      </c>
      <c r="D64" s="1">
        <v>0.05</v>
      </c>
      <c r="E64" s="1">
        <v>0</v>
      </c>
      <c r="F64" s="1">
        <v>12.73</v>
      </c>
      <c r="G64" s="1">
        <v>86.37</v>
      </c>
      <c r="H64" s="1">
        <v>68</v>
      </c>
      <c r="I64" s="1">
        <v>2200000</v>
      </c>
      <c r="J64" s="1">
        <v>-1163</v>
      </c>
      <c r="K64" s="1">
        <v>190014</v>
      </c>
      <c r="L64" s="1">
        <v>-0.6</v>
      </c>
      <c r="M64" s="1">
        <v>17.670000000000002</v>
      </c>
      <c r="N64" s="1">
        <v>-0.20550210000000002</v>
      </c>
      <c r="O64" s="1">
        <v>-21.44</v>
      </c>
      <c r="P64" s="1" t="s">
        <v>1824</v>
      </c>
      <c r="Q64" s="1" t="s">
        <v>3522</v>
      </c>
    </row>
    <row r="65" spans="1:17" x14ac:dyDescent="0.25">
      <c r="A65" s="1" t="s">
        <v>63</v>
      </c>
      <c r="B65" s="1" t="s">
        <v>1825</v>
      </c>
      <c r="C65" s="1">
        <v>9.2200000000000006</v>
      </c>
      <c r="D65" s="1">
        <v>0.14000000000000001</v>
      </c>
      <c r="E65" s="1">
        <v>0.05</v>
      </c>
      <c r="F65" s="1">
        <v>8.1</v>
      </c>
      <c r="G65" s="1">
        <v>82.49</v>
      </c>
      <c r="H65" s="1">
        <v>69</v>
      </c>
      <c r="I65" s="1">
        <v>1853421.68</v>
      </c>
      <c r="J65" s="1">
        <v>-1673</v>
      </c>
      <c r="K65" s="1">
        <v>152889</v>
      </c>
      <c r="L65" s="1">
        <v>-1.1000000000000001</v>
      </c>
      <c r="M65" s="1">
        <v>10.64</v>
      </c>
      <c r="N65" s="1">
        <v>-0.1780072</v>
      </c>
      <c r="O65" s="1">
        <v>-3.06</v>
      </c>
      <c r="P65" s="1" t="s">
        <v>1825</v>
      </c>
      <c r="Q65" s="1" t="s">
        <v>3516</v>
      </c>
    </row>
    <row r="66" spans="1:17" x14ac:dyDescent="0.25">
      <c r="A66" s="1" t="s">
        <v>64</v>
      </c>
      <c r="B66" s="1" t="s">
        <v>1826</v>
      </c>
      <c r="C66" s="1">
        <v>3.04</v>
      </c>
      <c r="D66" s="1">
        <v>0</v>
      </c>
      <c r="E66" s="1">
        <v>0.06</v>
      </c>
      <c r="F66" s="1">
        <v>11.6</v>
      </c>
      <c r="G66" s="1">
        <v>85.3</v>
      </c>
      <c r="H66" s="1">
        <v>70</v>
      </c>
      <c r="I66" s="1">
        <v>1899418.4</v>
      </c>
      <c r="J66" s="1">
        <v>-2491</v>
      </c>
      <c r="K66" s="1">
        <v>162020</v>
      </c>
      <c r="L66" s="1">
        <v>-1.5</v>
      </c>
      <c r="M66" s="1">
        <v>15.11</v>
      </c>
      <c r="N66" s="1">
        <v>-0.37639010000000001</v>
      </c>
      <c r="O66" s="1">
        <v>-4.96</v>
      </c>
      <c r="P66" s="1" t="s">
        <v>1826</v>
      </c>
      <c r="Q66" s="1" t="s">
        <v>3522</v>
      </c>
    </row>
    <row r="67" spans="1:17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-3</v>
      </c>
      <c r="K67" s="1">
        <v>30565</v>
      </c>
      <c r="L67" s="1">
        <v>0</v>
      </c>
      <c r="M67" s="1">
        <v>11.98</v>
      </c>
      <c r="N67" s="1">
        <v>-3.5939999999999995E-4</v>
      </c>
      <c r="O67" s="1">
        <v>1.31</v>
      </c>
      <c r="P67" s="1" t="s">
        <v>1827</v>
      </c>
      <c r="Q67" s="1" t="s">
        <v>3522</v>
      </c>
    </row>
    <row r="68" spans="1:17" x14ac:dyDescent="0.25">
      <c r="A68" s="1" t="s">
        <v>66</v>
      </c>
      <c r="B68" s="1" t="s">
        <v>1828</v>
      </c>
      <c r="C68" s="1">
        <v>2.2400000000000002</v>
      </c>
      <c r="D68" s="1">
        <v>0</v>
      </c>
      <c r="E68" s="1">
        <v>0.06</v>
      </c>
      <c r="F68" s="1">
        <v>6.57</v>
      </c>
      <c r="G68" s="1">
        <v>91.13</v>
      </c>
      <c r="H68" s="1">
        <v>72</v>
      </c>
      <c r="I68" s="1">
        <v>3000412.8</v>
      </c>
      <c r="J68" s="1">
        <v>-203</v>
      </c>
      <c r="K68" s="1">
        <v>273428</v>
      </c>
      <c r="L68" s="1">
        <v>-0.1</v>
      </c>
      <c r="M68" s="1">
        <v>38.909999999999997</v>
      </c>
      <c r="N68" s="1">
        <v>-7.8987299999999996E-2</v>
      </c>
      <c r="O68" s="1">
        <v>-5.03</v>
      </c>
      <c r="P68" s="1" t="s">
        <v>1828</v>
      </c>
      <c r="Q68" s="1" t="s">
        <v>3522</v>
      </c>
    </row>
    <row r="69" spans="1:17" x14ac:dyDescent="0.25">
      <c r="A69" s="1" t="s">
        <v>67</v>
      </c>
      <c r="B69" s="1" t="s">
        <v>1829</v>
      </c>
      <c r="C69" s="1">
        <v>2.23</v>
      </c>
      <c r="D69" s="1">
        <v>0.1</v>
      </c>
      <c r="E69" s="1">
        <v>0</v>
      </c>
      <c r="F69" s="1">
        <v>17.05</v>
      </c>
      <c r="G69" s="1">
        <v>80.62</v>
      </c>
      <c r="H69" s="1">
        <v>73</v>
      </c>
      <c r="I69" s="1">
        <v>1384000</v>
      </c>
      <c r="J69" s="1">
        <v>-718</v>
      </c>
      <c r="K69" s="1">
        <v>111578</v>
      </c>
      <c r="L69" s="1">
        <v>-0.6</v>
      </c>
      <c r="M69" s="1">
        <v>20.5</v>
      </c>
      <c r="N69" s="1">
        <v>-0.14718999999999999</v>
      </c>
      <c r="O69" s="1">
        <v>-6.59</v>
      </c>
      <c r="P69" s="1" t="s">
        <v>1829</v>
      </c>
      <c r="Q69" s="1" t="s">
        <v>3522</v>
      </c>
    </row>
    <row r="70" spans="1:17" x14ac:dyDescent="0.25">
      <c r="A70" s="1" t="s">
        <v>68</v>
      </c>
      <c r="B70" s="1" t="s">
        <v>1830</v>
      </c>
      <c r="C70" s="1">
        <v>0.5</v>
      </c>
      <c r="D70" s="1">
        <v>0</v>
      </c>
      <c r="E70" s="1">
        <v>0.01</v>
      </c>
      <c r="F70" s="1">
        <v>10.4</v>
      </c>
      <c r="G70" s="1">
        <v>89.09</v>
      </c>
      <c r="H70" s="1">
        <v>74</v>
      </c>
      <c r="I70" s="1">
        <v>750000</v>
      </c>
      <c r="J70" s="1">
        <v>129</v>
      </c>
      <c r="K70" s="1">
        <v>66818</v>
      </c>
      <c r="L70" s="1">
        <v>0.2</v>
      </c>
      <c r="M70" s="1">
        <v>13.37</v>
      </c>
      <c r="N70" s="1">
        <v>1.7247299999999997E-2</v>
      </c>
      <c r="O70" s="1">
        <v>-7.33</v>
      </c>
      <c r="P70" s="1" t="s">
        <v>1830</v>
      </c>
      <c r="Q70" s="1" t="s">
        <v>3523</v>
      </c>
    </row>
    <row r="71" spans="1:17" x14ac:dyDescent="0.25">
      <c r="A71" s="1" t="s">
        <v>69</v>
      </c>
      <c r="B71" s="1" t="s">
        <v>1831</v>
      </c>
      <c r="C71" s="1">
        <v>9.84</v>
      </c>
      <c r="D71" s="1">
        <v>3.9</v>
      </c>
      <c r="E71" s="1">
        <v>0.62</v>
      </c>
      <c r="F71" s="1">
        <v>38.57</v>
      </c>
      <c r="G71" s="1">
        <v>47.07</v>
      </c>
      <c r="H71" s="1">
        <v>75</v>
      </c>
      <c r="I71" s="1">
        <v>16846646.370000001</v>
      </c>
      <c r="J71" s="1">
        <v>-3386</v>
      </c>
      <c r="K71" s="1">
        <v>792972</v>
      </c>
      <c r="L71" s="1">
        <v>-0.4</v>
      </c>
      <c r="M71" s="1">
        <v>30.49</v>
      </c>
      <c r="N71" s="1">
        <v>-1.0323914000000001</v>
      </c>
      <c r="O71" s="1">
        <v>-7.77</v>
      </c>
      <c r="P71" s="1" t="s">
        <v>1831</v>
      </c>
      <c r="Q71" s="1" t="s">
        <v>3522</v>
      </c>
    </row>
    <row r="72" spans="1:17" x14ac:dyDescent="0.25">
      <c r="A72" s="1" t="s">
        <v>70</v>
      </c>
      <c r="B72" s="1" t="s">
        <v>1832</v>
      </c>
      <c r="C72" s="1">
        <v>0.25</v>
      </c>
      <c r="D72" s="1">
        <v>0</v>
      </c>
      <c r="E72" s="1">
        <v>0</v>
      </c>
      <c r="F72" s="1">
        <v>21.61</v>
      </c>
      <c r="G72" s="1">
        <v>78.14</v>
      </c>
      <c r="H72" s="1">
        <v>76</v>
      </c>
      <c r="I72" s="1">
        <v>1397800.8</v>
      </c>
      <c r="J72" s="1">
        <v>-6</v>
      </c>
      <c r="K72" s="1">
        <v>109224</v>
      </c>
      <c r="L72" s="1">
        <v>0</v>
      </c>
      <c r="M72" s="1">
        <v>17.149999999999999</v>
      </c>
      <c r="N72" s="1">
        <v>-1.029E-3</v>
      </c>
      <c r="O72" s="1">
        <v>11.84</v>
      </c>
      <c r="P72" s="1" t="s">
        <v>1832</v>
      </c>
      <c r="Q72" s="1" t="s">
        <v>3516</v>
      </c>
    </row>
    <row r="73" spans="1:17" x14ac:dyDescent="0.25">
      <c r="A73" s="1" t="s">
        <v>71</v>
      </c>
      <c r="B73" s="1" t="s">
        <v>1833</v>
      </c>
      <c r="C73" s="1">
        <v>0.3</v>
      </c>
      <c r="D73" s="1">
        <v>0</v>
      </c>
      <c r="E73" s="1">
        <v>0</v>
      </c>
      <c r="F73" s="1">
        <v>20.82</v>
      </c>
      <c r="G73" s="1">
        <v>78.88</v>
      </c>
      <c r="H73" s="1">
        <v>77</v>
      </c>
      <c r="I73" s="1">
        <v>956340</v>
      </c>
      <c r="J73" s="1">
        <v>-52</v>
      </c>
      <c r="K73" s="1">
        <v>75436</v>
      </c>
      <c r="L73" s="1">
        <v>-0.1</v>
      </c>
      <c r="M73" s="1">
        <v>39.29</v>
      </c>
      <c r="N73" s="1">
        <v>-2.0430799999999999E-2</v>
      </c>
      <c r="O73" s="1">
        <v>-0.75</v>
      </c>
      <c r="P73" s="1" t="s">
        <v>1833</v>
      </c>
      <c r="Q73" s="1" t="s">
        <v>3519</v>
      </c>
    </row>
    <row r="74" spans="1:17" x14ac:dyDescent="0.25">
      <c r="A74" s="1" t="s">
        <v>72</v>
      </c>
      <c r="B74" s="1" t="s">
        <v>1834</v>
      </c>
      <c r="C74" s="1">
        <v>5.75</v>
      </c>
      <c r="D74" s="1">
        <v>0.06</v>
      </c>
      <c r="E74" s="1">
        <v>0</v>
      </c>
      <c r="F74" s="1">
        <v>6.89</v>
      </c>
      <c r="G74" s="1">
        <v>87.3</v>
      </c>
      <c r="H74" s="1">
        <v>78</v>
      </c>
      <c r="I74" s="1">
        <v>2033712.84</v>
      </c>
      <c r="J74" s="1">
        <v>-61</v>
      </c>
      <c r="K74" s="1">
        <v>177543</v>
      </c>
      <c r="L74" s="1">
        <v>0</v>
      </c>
      <c r="M74" s="1">
        <v>24.4</v>
      </c>
      <c r="N74" s="1">
        <v>-1.4883999999999998E-2</v>
      </c>
      <c r="O74" s="1">
        <v>-3.51</v>
      </c>
      <c r="P74" s="1" t="s">
        <v>1834</v>
      </c>
      <c r="Q74" s="1" t="s">
        <v>3516</v>
      </c>
    </row>
    <row r="75" spans="1:17" x14ac:dyDescent="0.25">
      <c r="A75" s="1" t="s">
        <v>73</v>
      </c>
      <c r="B75" s="1" t="s">
        <v>1835</v>
      </c>
      <c r="C75" s="1">
        <v>0.24</v>
      </c>
      <c r="D75" s="1">
        <v>0.34</v>
      </c>
      <c r="E75" s="1">
        <v>0</v>
      </c>
      <c r="F75" s="1">
        <v>11.9</v>
      </c>
      <c r="G75" s="1">
        <v>87.52</v>
      </c>
      <c r="H75" s="1">
        <v>79</v>
      </c>
      <c r="I75" s="1">
        <v>512057.59</v>
      </c>
      <c r="J75" s="1">
        <v>-22</v>
      </c>
      <c r="K75" s="1">
        <v>44815</v>
      </c>
      <c r="L75" s="1">
        <v>0</v>
      </c>
      <c r="M75" s="1">
        <v>29.07</v>
      </c>
      <c r="N75" s="1">
        <v>-6.3953999999999999E-3</v>
      </c>
      <c r="O75" s="1">
        <v>4.45</v>
      </c>
      <c r="P75" s="1" t="s">
        <v>1835</v>
      </c>
      <c r="Q75" s="1" t="s">
        <v>3519</v>
      </c>
    </row>
    <row r="76" spans="1:17" x14ac:dyDescent="0.25">
      <c r="A76" s="1" t="s">
        <v>74</v>
      </c>
      <c r="B76" s="1" t="s">
        <v>1836</v>
      </c>
      <c r="C76" s="1">
        <v>0.59</v>
      </c>
      <c r="D76" s="1">
        <v>0</v>
      </c>
      <c r="E76" s="1">
        <v>0.09</v>
      </c>
      <c r="F76" s="1">
        <v>8</v>
      </c>
      <c r="G76" s="1">
        <v>91.32</v>
      </c>
      <c r="H76" s="1">
        <v>80</v>
      </c>
      <c r="I76" s="1">
        <v>920000</v>
      </c>
      <c r="J76" s="1">
        <v>-63</v>
      </c>
      <c r="K76" s="1">
        <v>84014</v>
      </c>
      <c r="L76" s="1">
        <v>-0.1</v>
      </c>
      <c r="M76" s="1">
        <v>23.78</v>
      </c>
      <c r="N76" s="1">
        <v>-1.4981400000000001E-2</v>
      </c>
      <c r="O76" s="1">
        <v>2.31</v>
      </c>
      <c r="P76" s="1" t="s">
        <v>1836</v>
      </c>
      <c r="Q76" s="1" t="s">
        <v>3522</v>
      </c>
    </row>
    <row r="77" spans="1:17" x14ac:dyDescent="0.25">
      <c r="A77" s="1" t="s">
        <v>75</v>
      </c>
      <c r="B77" s="1" t="s">
        <v>1837</v>
      </c>
      <c r="C77" s="1">
        <v>6.52</v>
      </c>
      <c r="D77" s="1">
        <v>1.04</v>
      </c>
      <c r="E77" s="1">
        <v>0.15</v>
      </c>
      <c r="F77" s="1">
        <v>15.82</v>
      </c>
      <c r="G77" s="1">
        <v>76.47</v>
      </c>
      <c r="H77" s="1">
        <v>81</v>
      </c>
      <c r="I77" s="1">
        <v>16568158.57</v>
      </c>
      <c r="J77" s="1">
        <v>-30617</v>
      </c>
      <c r="K77" s="1">
        <v>1266967</v>
      </c>
      <c r="L77" s="1">
        <v>-2.4</v>
      </c>
      <c r="M77" s="1">
        <v>26.35</v>
      </c>
      <c r="N77" s="1">
        <v>-8.0675795000000008</v>
      </c>
      <c r="O77" s="1">
        <v>-15.33</v>
      </c>
      <c r="P77" s="1" t="s">
        <v>1837</v>
      </c>
      <c r="Q77" s="1" t="s">
        <v>3522</v>
      </c>
    </row>
    <row r="78" spans="1:17" x14ac:dyDescent="0.25">
      <c r="A78" s="1" t="s">
        <v>76</v>
      </c>
      <c r="B78" s="1" t="s">
        <v>1838</v>
      </c>
      <c r="C78" s="1">
        <v>1.99</v>
      </c>
      <c r="D78" s="1">
        <v>0</v>
      </c>
      <c r="E78" s="1">
        <v>0.02</v>
      </c>
      <c r="F78" s="1">
        <v>27.38</v>
      </c>
      <c r="G78" s="1">
        <v>70.61</v>
      </c>
      <c r="H78" s="1">
        <v>82</v>
      </c>
      <c r="I78" s="1">
        <v>1008000</v>
      </c>
      <c r="J78" s="1">
        <v>324</v>
      </c>
      <c r="K78" s="1">
        <v>71175</v>
      </c>
      <c r="L78" s="1">
        <v>0.5</v>
      </c>
      <c r="M78" s="1">
        <v>11.81</v>
      </c>
      <c r="N78" s="1">
        <v>3.8264400000000004E-2</v>
      </c>
      <c r="O78" s="1">
        <v>-15.19</v>
      </c>
      <c r="P78" s="1" t="s">
        <v>1838</v>
      </c>
      <c r="Q78" s="1" t="s">
        <v>3522</v>
      </c>
    </row>
    <row r="79" spans="1:17" x14ac:dyDescent="0.25">
      <c r="A79" s="1" t="s">
        <v>77</v>
      </c>
      <c r="B79" s="1" t="s">
        <v>1839</v>
      </c>
      <c r="C79" s="1">
        <v>3.15</v>
      </c>
      <c r="D79" s="1">
        <v>0</v>
      </c>
      <c r="E79" s="1">
        <v>0</v>
      </c>
      <c r="F79" s="1">
        <v>4.2300000000000004</v>
      </c>
      <c r="G79" s="1">
        <v>92.62</v>
      </c>
      <c r="H79" s="1">
        <v>83</v>
      </c>
      <c r="I79" s="1">
        <v>3662113.58</v>
      </c>
      <c r="J79" s="1">
        <v>-775</v>
      </c>
      <c r="K79" s="1">
        <v>339185</v>
      </c>
      <c r="L79" s="1">
        <v>-0.2</v>
      </c>
      <c r="M79" s="1">
        <v>16.87</v>
      </c>
      <c r="N79" s="1">
        <v>-0.13074250000000001</v>
      </c>
      <c r="O79" s="1">
        <v>0</v>
      </c>
      <c r="P79" s="1" t="s">
        <v>1839</v>
      </c>
      <c r="Q79" s="1" t="s">
        <v>3519</v>
      </c>
    </row>
    <row r="80" spans="1:17" x14ac:dyDescent="0.25">
      <c r="A80" s="1" t="s">
        <v>78</v>
      </c>
      <c r="B80" s="1" t="s">
        <v>1840</v>
      </c>
      <c r="C80" s="1">
        <v>0.19</v>
      </c>
      <c r="D80" s="1">
        <v>0</v>
      </c>
      <c r="E80" s="1">
        <v>0</v>
      </c>
      <c r="F80" s="1">
        <v>18.04</v>
      </c>
      <c r="G80" s="1">
        <v>81.77</v>
      </c>
      <c r="H80" s="1">
        <v>84</v>
      </c>
      <c r="I80" s="1">
        <v>1353430.11</v>
      </c>
      <c r="J80" s="1">
        <v>-17</v>
      </c>
      <c r="K80" s="1">
        <v>110670</v>
      </c>
      <c r="L80" s="1">
        <v>0</v>
      </c>
      <c r="M80" s="1">
        <v>12.08</v>
      </c>
      <c r="N80" s="1">
        <v>-2.0536E-3</v>
      </c>
      <c r="O80" s="1">
        <v>-6.87</v>
      </c>
      <c r="P80" s="1" t="s">
        <v>1840</v>
      </c>
      <c r="Q80" s="1" t="s">
        <v>3522</v>
      </c>
    </row>
    <row r="81" spans="1:17" x14ac:dyDescent="0.25">
      <c r="A81" s="1" t="s">
        <v>79</v>
      </c>
      <c r="B81" s="1" t="s">
        <v>1841</v>
      </c>
      <c r="C81" s="1">
        <v>8.59</v>
      </c>
      <c r="D81" s="1">
        <v>0.32</v>
      </c>
      <c r="E81" s="1">
        <v>0.14000000000000001</v>
      </c>
      <c r="F81" s="1">
        <v>19.46</v>
      </c>
      <c r="G81" s="1">
        <v>71.489999999999995</v>
      </c>
      <c r="H81" s="1">
        <v>85</v>
      </c>
      <c r="I81" s="1">
        <v>9573029.4199999999</v>
      </c>
      <c r="J81" s="1">
        <v>928</v>
      </c>
      <c r="K81" s="1">
        <v>684376</v>
      </c>
      <c r="L81" s="1">
        <v>0.1</v>
      </c>
      <c r="M81" s="1">
        <v>11.84</v>
      </c>
      <c r="N81" s="1">
        <v>0.10987520000000001</v>
      </c>
      <c r="O81" s="1">
        <v>-9.9600000000000009</v>
      </c>
      <c r="P81" s="1" t="s">
        <v>1841</v>
      </c>
      <c r="Q81" s="1" t="s">
        <v>3522</v>
      </c>
    </row>
    <row r="82" spans="1:17" x14ac:dyDescent="0.25">
      <c r="A82" s="1" t="s">
        <v>80</v>
      </c>
      <c r="B82" s="1" t="s">
        <v>1842</v>
      </c>
      <c r="C82" s="1">
        <v>1.69</v>
      </c>
      <c r="D82" s="1">
        <v>0.02</v>
      </c>
      <c r="E82" s="1">
        <v>0.1</v>
      </c>
      <c r="F82" s="1">
        <v>13.36</v>
      </c>
      <c r="G82" s="1">
        <v>84.83</v>
      </c>
      <c r="H82" s="1">
        <v>86</v>
      </c>
      <c r="I82" s="1">
        <v>1306660.3400000001</v>
      </c>
      <c r="J82" s="1">
        <v>-68</v>
      </c>
      <c r="K82" s="1">
        <v>110844</v>
      </c>
      <c r="L82" s="1">
        <v>-0.1</v>
      </c>
      <c r="M82" s="1">
        <v>11.9</v>
      </c>
      <c r="N82" s="1">
        <v>-8.0920000000000002E-3</v>
      </c>
      <c r="O82" s="1">
        <v>-9.89</v>
      </c>
      <c r="P82" s="1" t="s">
        <v>1842</v>
      </c>
      <c r="Q82" s="1" t="s">
        <v>3522</v>
      </c>
    </row>
    <row r="83" spans="1:17" x14ac:dyDescent="0.25">
      <c r="A83" s="1" t="s">
        <v>81</v>
      </c>
      <c r="B83" s="1" t="s">
        <v>1843</v>
      </c>
      <c r="C83" s="1">
        <v>1.05</v>
      </c>
      <c r="D83" s="1">
        <v>0</v>
      </c>
      <c r="E83" s="1">
        <v>0</v>
      </c>
      <c r="F83" s="1">
        <v>9.5299999999999994</v>
      </c>
      <c r="G83" s="1">
        <v>89.42</v>
      </c>
      <c r="H83" s="1">
        <v>87</v>
      </c>
      <c r="I83" s="1">
        <v>1377095.13</v>
      </c>
      <c r="J83" s="1">
        <v>-4</v>
      </c>
      <c r="K83" s="1">
        <v>123140</v>
      </c>
      <c r="L83" s="1">
        <v>0</v>
      </c>
      <c r="M83" s="1">
        <v>27.79</v>
      </c>
      <c r="N83" s="1">
        <v>-1.1115999999999999E-3</v>
      </c>
      <c r="O83" s="1">
        <v>-1.88</v>
      </c>
      <c r="P83" s="1" t="s">
        <v>1843</v>
      </c>
      <c r="Q83" s="1" t="s">
        <v>3522</v>
      </c>
    </row>
    <row r="84" spans="1:17" x14ac:dyDescent="0.25">
      <c r="A84" s="1" t="s">
        <v>82</v>
      </c>
      <c r="B84" s="1" t="s">
        <v>1844</v>
      </c>
      <c r="C84" s="1">
        <v>5.52</v>
      </c>
      <c r="D84" s="1">
        <v>0</v>
      </c>
      <c r="E84" s="1">
        <v>0.76</v>
      </c>
      <c r="F84" s="1">
        <v>22.04</v>
      </c>
      <c r="G84" s="1">
        <v>71.680000000000007</v>
      </c>
      <c r="H84" s="1">
        <v>88</v>
      </c>
      <c r="I84" s="1">
        <v>9144872.4199999999</v>
      </c>
      <c r="J84" s="1">
        <v>-6584</v>
      </c>
      <c r="K84" s="1">
        <v>655504</v>
      </c>
      <c r="L84" s="1">
        <v>-1</v>
      </c>
      <c r="M84" s="1">
        <v>11.8</v>
      </c>
      <c r="N84" s="1">
        <v>-0.77691200000000016</v>
      </c>
      <c r="O84" s="1">
        <v>-9.64</v>
      </c>
      <c r="P84" s="1" t="s">
        <v>1844</v>
      </c>
      <c r="Q84" s="1" t="s">
        <v>3522</v>
      </c>
    </row>
    <row r="85" spans="1:17" x14ac:dyDescent="0.25">
      <c r="A85" s="1" t="s">
        <v>83</v>
      </c>
      <c r="B85" s="1" t="s">
        <v>1845</v>
      </c>
      <c r="C85" s="1">
        <v>0.65</v>
      </c>
      <c r="D85" s="1">
        <v>0</v>
      </c>
      <c r="E85" s="1">
        <v>0.01</v>
      </c>
      <c r="F85" s="1">
        <v>15.85</v>
      </c>
      <c r="G85" s="1">
        <v>83.490000000000009</v>
      </c>
      <c r="H85" s="1">
        <v>89</v>
      </c>
      <c r="I85" s="1">
        <v>880825</v>
      </c>
      <c r="J85" s="1">
        <v>459</v>
      </c>
      <c r="K85" s="1">
        <v>73540</v>
      </c>
      <c r="L85" s="1">
        <v>0.6</v>
      </c>
      <c r="M85" s="1">
        <v>15.48</v>
      </c>
      <c r="N85" s="1">
        <v>7.1053200000000011E-2</v>
      </c>
      <c r="O85" s="1">
        <v>-20.3</v>
      </c>
      <c r="P85" s="1" t="s">
        <v>1845</v>
      </c>
      <c r="Q85" s="1" t="s">
        <v>3522</v>
      </c>
    </row>
    <row r="86" spans="1:17" x14ac:dyDescent="0.25">
      <c r="A86" s="1" t="s">
        <v>84</v>
      </c>
      <c r="B86" s="1" t="s">
        <v>1846</v>
      </c>
      <c r="C86" s="1">
        <v>7.63</v>
      </c>
      <c r="D86" s="1">
        <v>7.0000000000000007E-2</v>
      </c>
      <c r="E86" s="1">
        <v>0.15</v>
      </c>
      <c r="F86" s="1">
        <v>9.26</v>
      </c>
      <c r="G86" s="1">
        <v>82.89</v>
      </c>
      <c r="H86" s="1">
        <v>90</v>
      </c>
      <c r="I86" s="1">
        <v>1980000</v>
      </c>
      <c r="J86" s="1">
        <v>-529</v>
      </c>
      <c r="K86" s="1">
        <v>164122</v>
      </c>
      <c r="L86" s="1">
        <v>-0.3</v>
      </c>
      <c r="M86" s="1">
        <v>20.2</v>
      </c>
      <c r="N86" s="1">
        <v>-0.10685799999999999</v>
      </c>
      <c r="O86" s="1">
        <v>-1.0900000000000001</v>
      </c>
      <c r="P86" s="1" t="s">
        <v>1846</v>
      </c>
      <c r="Q86" s="1" t="s">
        <v>3522</v>
      </c>
    </row>
    <row r="87" spans="1:17" x14ac:dyDescent="0.25">
      <c r="A87" s="1" t="s">
        <v>85</v>
      </c>
      <c r="B87" s="1" t="s">
        <v>1847</v>
      </c>
      <c r="C87" s="1">
        <v>2.3199999999999998</v>
      </c>
      <c r="D87" s="1">
        <v>0</v>
      </c>
      <c r="E87" s="1">
        <v>0.49</v>
      </c>
      <c r="F87" s="1">
        <v>11.42</v>
      </c>
      <c r="G87" s="1">
        <v>85.77</v>
      </c>
      <c r="H87" s="1">
        <v>91</v>
      </c>
      <c r="I87" s="1">
        <v>1326414</v>
      </c>
      <c r="J87" s="1">
        <v>-4396</v>
      </c>
      <c r="K87" s="1">
        <v>113767</v>
      </c>
      <c r="L87" s="1">
        <v>-3.9</v>
      </c>
      <c r="M87" s="1">
        <v>23.08</v>
      </c>
      <c r="N87" s="1">
        <v>-1.0145967999999999</v>
      </c>
      <c r="O87" s="1">
        <v>-8.6199999999999992</v>
      </c>
      <c r="P87" s="1" t="s">
        <v>1847</v>
      </c>
      <c r="Q87" s="1" t="s">
        <v>3522</v>
      </c>
    </row>
    <row r="88" spans="1:17" x14ac:dyDescent="0.25">
      <c r="A88" s="1" t="s">
        <v>86</v>
      </c>
      <c r="B88" s="1" t="s">
        <v>1848</v>
      </c>
      <c r="C88" s="1">
        <v>0.28000000000000003</v>
      </c>
      <c r="D88" s="1">
        <v>0</v>
      </c>
      <c r="E88" s="1">
        <v>0.01</v>
      </c>
      <c r="F88" s="1">
        <v>27.36</v>
      </c>
      <c r="G88" s="1">
        <v>72.349999999999994</v>
      </c>
      <c r="H88" s="1">
        <v>92</v>
      </c>
      <c r="I88" s="1">
        <v>1006149.8</v>
      </c>
      <c r="J88" s="1">
        <v>-111</v>
      </c>
      <c r="K88" s="1">
        <v>72795</v>
      </c>
      <c r="L88" s="1">
        <v>-0.2</v>
      </c>
      <c r="M88" s="1">
        <v>8.9600000000000009</v>
      </c>
      <c r="N88" s="1">
        <v>-9.9456000000000006E-3</v>
      </c>
      <c r="O88" s="1">
        <v>-16.09</v>
      </c>
      <c r="P88" s="1" t="s">
        <v>1848</v>
      </c>
      <c r="Q88" s="1" t="s">
        <v>3522</v>
      </c>
    </row>
    <row r="89" spans="1:17" x14ac:dyDescent="0.25">
      <c r="A89" s="1" t="s">
        <v>87</v>
      </c>
      <c r="B89" s="1" t="s">
        <v>1849</v>
      </c>
      <c r="C89" s="1">
        <v>0.6</v>
      </c>
      <c r="D89" s="1">
        <v>0</v>
      </c>
      <c r="E89" s="1">
        <v>0.03</v>
      </c>
      <c r="F89" s="1">
        <v>17.86</v>
      </c>
      <c r="G89" s="1">
        <v>81.510000000000005</v>
      </c>
      <c r="H89" s="1">
        <v>93</v>
      </c>
      <c r="I89" s="1">
        <v>1298338.48</v>
      </c>
      <c r="J89" s="1">
        <v>74</v>
      </c>
      <c r="K89" s="1">
        <v>105828</v>
      </c>
      <c r="L89" s="1">
        <v>0.1</v>
      </c>
      <c r="M89" s="1">
        <v>9.91</v>
      </c>
      <c r="N89" s="1">
        <v>7.3334000000000003E-3</v>
      </c>
      <c r="O89" s="1">
        <v>-6.61</v>
      </c>
      <c r="P89" s="1" t="s">
        <v>1849</v>
      </c>
      <c r="Q89" s="1" t="s">
        <v>3522</v>
      </c>
    </row>
    <row r="90" spans="1:17" x14ac:dyDescent="0.25">
      <c r="A90" s="1" t="s">
        <v>88</v>
      </c>
      <c r="B90" s="1" t="s">
        <v>1850</v>
      </c>
      <c r="C90" s="1">
        <v>2.5099999999999998</v>
      </c>
      <c r="D90" s="1">
        <v>0</v>
      </c>
      <c r="E90" s="1">
        <v>0.52</v>
      </c>
      <c r="F90" s="1">
        <v>19.48</v>
      </c>
      <c r="G90" s="1">
        <v>77.489999999999995</v>
      </c>
      <c r="H90" s="1">
        <v>94</v>
      </c>
      <c r="I90" s="1">
        <v>5316883.8</v>
      </c>
      <c r="J90" s="1">
        <v>-8554</v>
      </c>
      <c r="K90" s="1">
        <v>412005</v>
      </c>
      <c r="L90" s="1">
        <v>-2.1</v>
      </c>
      <c r="M90" s="1">
        <v>22.64</v>
      </c>
      <c r="N90" s="1">
        <v>-1.9366255999999999</v>
      </c>
      <c r="O90" s="1">
        <v>17.52</v>
      </c>
      <c r="P90" s="1" t="s">
        <v>1850</v>
      </c>
      <c r="Q90" s="1" t="s">
        <v>3522</v>
      </c>
    </row>
    <row r="91" spans="1:17" x14ac:dyDescent="0.25">
      <c r="A91" s="1" t="s">
        <v>89</v>
      </c>
      <c r="B91" s="1" t="s">
        <v>1851</v>
      </c>
      <c r="C91" s="1">
        <v>0.77</v>
      </c>
      <c r="D91" s="1">
        <v>0</v>
      </c>
      <c r="E91" s="1">
        <v>0.23</v>
      </c>
      <c r="F91" s="1">
        <v>47.64</v>
      </c>
      <c r="G91" s="1">
        <v>51.36</v>
      </c>
      <c r="H91" s="1">
        <v>95</v>
      </c>
      <c r="I91" s="1">
        <v>937200</v>
      </c>
      <c r="J91" s="1">
        <v>96</v>
      </c>
      <c r="K91" s="1">
        <v>48135</v>
      </c>
      <c r="L91" s="1">
        <v>0.2</v>
      </c>
      <c r="M91" s="1">
        <v>16.739999999999998</v>
      </c>
      <c r="N91" s="1">
        <v>1.6070399999999999E-2</v>
      </c>
      <c r="O91" s="1">
        <v>-1.1299999999999999</v>
      </c>
      <c r="P91" s="1" t="s">
        <v>1851</v>
      </c>
      <c r="Q91" s="1" t="s">
        <v>3522</v>
      </c>
    </row>
    <row r="92" spans="1:17" x14ac:dyDescent="0.25">
      <c r="A92" s="1" t="s">
        <v>90</v>
      </c>
      <c r="B92" s="1" t="s">
        <v>1852</v>
      </c>
      <c r="C92" s="1">
        <v>2.11</v>
      </c>
      <c r="D92" s="1">
        <v>0</v>
      </c>
      <c r="E92" s="1">
        <v>0</v>
      </c>
      <c r="F92" s="1">
        <v>10.26</v>
      </c>
      <c r="G92" s="1">
        <v>87.63</v>
      </c>
      <c r="H92" s="1">
        <v>96</v>
      </c>
      <c r="I92" s="1">
        <v>3016476.4</v>
      </c>
      <c r="J92" s="1">
        <v>-11231</v>
      </c>
      <c r="K92" s="1">
        <v>264334</v>
      </c>
      <c r="L92" s="1">
        <v>-4.2</v>
      </c>
      <c r="M92" s="1">
        <v>17.13</v>
      </c>
      <c r="N92" s="1">
        <v>-1.9238702999999999</v>
      </c>
      <c r="O92" s="1">
        <v>-6.74</v>
      </c>
      <c r="P92" s="1" t="s">
        <v>1852</v>
      </c>
      <c r="Q92" s="1" t="s">
        <v>3522</v>
      </c>
    </row>
    <row r="93" spans="1:17" x14ac:dyDescent="0.25">
      <c r="A93" s="1" t="s">
        <v>91</v>
      </c>
      <c r="B93" s="1" t="s">
        <v>1853</v>
      </c>
      <c r="C93" s="1">
        <v>1.97</v>
      </c>
      <c r="D93" s="1">
        <v>0.1</v>
      </c>
      <c r="E93" s="1">
        <v>0.02</v>
      </c>
      <c r="F93" s="1">
        <v>14.96</v>
      </c>
      <c r="G93" s="1">
        <v>82.95</v>
      </c>
      <c r="H93" s="1">
        <v>97</v>
      </c>
      <c r="I93" s="1">
        <v>3586289.07</v>
      </c>
      <c r="J93" s="1">
        <v>-446</v>
      </c>
      <c r="K93" s="1">
        <v>297483</v>
      </c>
      <c r="L93" s="1">
        <v>-0.1</v>
      </c>
      <c r="M93" s="1">
        <v>14.13</v>
      </c>
      <c r="N93" s="1">
        <v>-6.3019800000000001E-2</v>
      </c>
      <c r="O93" s="1">
        <v>-22.34</v>
      </c>
      <c r="P93" s="1" t="s">
        <v>1853</v>
      </c>
      <c r="Q93" s="1" t="s">
        <v>3522</v>
      </c>
    </row>
    <row r="94" spans="1:17" x14ac:dyDescent="0.25">
      <c r="A94" s="1" t="s">
        <v>92</v>
      </c>
      <c r="B94" s="1" t="s">
        <v>1854</v>
      </c>
      <c r="C94" s="1">
        <v>3.92</v>
      </c>
      <c r="D94" s="1">
        <v>0</v>
      </c>
      <c r="E94" s="1">
        <v>0.01</v>
      </c>
      <c r="F94" s="1">
        <v>28.49</v>
      </c>
      <c r="G94" s="1">
        <v>67.58</v>
      </c>
      <c r="H94" s="1">
        <v>98</v>
      </c>
      <c r="I94" s="1">
        <v>5098341.82</v>
      </c>
      <c r="J94" s="1">
        <v>-886</v>
      </c>
      <c r="K94" s="1">
        <v>344546</v>
      </c>
      <c r="L94" s="1">
        <v>-0.3</v>
      </c>
      <c r="M94" s="1">
        <v>11.32</v>
      </c>
      <c r="N94" s="1">
        <v>-0.1002952</v>
      </c>
      <c r="O94" s="1">
        <v>-1.63</v>
      </c>
      <c r="P94" s="1" t="s">
        <v>1854</v>
      </c>
      <c r="Q94" s="1" t="s">
        <v>3522</v>
      </c>
    </row>
    <row r="95" spans="1:17" x14ac:dyDescent="0.25">
      <c r="A95" s="1" t="s">
        <v>93</v>
      </c>
      <c r="B95" s="1" t="s">
        <v>1855</v>
      </c>
      <c r="C95" s="1">
        <v>2.94</v>
      </c>
      <c r="D95" s="1">
        <v>0</v>
      </c>
      <c r="E95" s="1">
        <v>0</v>
      </c>
      <c r="F95" s="1">
        <v>13.95</v>
      </c>
      <c r="G95" s="1">
        <v>83.11</v>
      </c>
      <c r="H95" s="1">
        <v>99</v>
      </c>
      <c r="I95" s="1">
        <v>1732683.81</v>
      </c>
      <c r="J95" s="1">
        <v>-303</v>
      </c>
      <c r="K95" s="1">
        <v>144003</v>
      </c>
      <c r="L95" s="1">
        <v>-0.2</v>
      </c>
      <c r="M95" s="1">
        <v>13.48</v>
      </c>
      <c r="N95" s="1">
        <v>-4.0844400000000003E-2</v>
      </c>
      <c r="O95" s="1">
        <v>-0.36</v>
      </c>
      <c r="P95" s="1" t="s">
        <v>1855</v>
      </c>
      <c r="Q95" s="1" t="s">
        <v>3522</v>
      </c>
    </row>
    <row r="96" spans="1:17" x14ac:dyDescent="0.25">
      <c r="A96" s="1" t="s">
        <v>94</v>
      </c>
      <c r="B96" s="1" t="s">
        <v>1856</v>
      </c>
      <c r="C96" s="1">
        <v>1.18</v>
      </c>
      <c r="D96" s="1">
        <v>0</v>
      </c>
      <c r="E96" s="1">
        <v>0</v>
      </c>
      <c r="F96" s="1">
        <v>8.67</v>
      </c>
      <c r="G96" s="1">
        <v>90.15</v>
      </c>
      <c r="H96" s="1">
        <v>100</v>
      </c>
      <c r="I96" s="1">
        <v>3845656.52</v>
      </c>
      <c r="J96" s="1">
        <v>-744</v>
      </c>
      <c r="K96" s="1">
        <v>346686</v>
      </c>
      <c r="L96" s="1">
        <v>-0.2</v>
      </c>
      <c r="M96" s="1">
        <v>16.89</v>
      </c>
      <c r="N96" s="1">
        <v>-0.12566160000000001</v>
      </c>
      <c r="O96" s="1">
        <v>-6.23</v>
      </c>
      <c r="P96" s="1" t="s">
        <v>1856</v>
      </c>
      <c r="Q96" s="1" t="s">
        <v>3522</v>
      </c>
    </row>
    <row r="97" spans="1:17" x14ac:dyDescent="0.25">
      <c r="A97" s="1" t="s">
        <v>95</v>
      </c>
      <c r="B97" s="1" t="s">
        <v>1857</v>
      </c>
      <c r="C97" s="1">
        <v>0.56999999999999995</v>
      </c>
      <c r="D97" s="1">
        <v>0</v>
      </c>
      <c r="E97" s="1">
        <v>0.01</v>
      </c>
      <c r="F97" s="1">
        <v>16.739999999999998</v>
      </c>
      <c r="G97" s="1">
        <v>82.68</v>
      </c>
      <c r="H97" s="1">
        <v>101</v>
      </c>
      <c r="I97" s="1">
        <v>1036072.67</v>
      </c>
      <c r="J97" s="1">
        <v>-20</v>
      </c>
      <c r="K97" s="1">
        <v>85662</v>
      </c>
      <c r="L97" s="1">
        <v>0</v>
      </c>
      <c r="M97" s="1">
        <v>12.68</v>
      </c>
      <c r="N97" s="1">
        <v>-2.5360000000000001E-3</v>
      </c>
      <c r="O97" s="1">
        <v>-2.27</v>
      </c>
      <c r="P97" s="1" t="s">
        <v>1857</v>
      </c>
      <c r="Q97" s="1" t="s">
        <v>3522</v>
      </c>
    </row>
    <row r="98" spans="1:17" x14ac:dyDescent="0.25">
      <c r="A98" s="1" t="s">
        <v>96</v>
      </c>
      <c r="B98" s="1" t="s">
        <v>1858</v>
      </c>
      <c r="C98" s="1">
        <v>0.72</v>
      </c>
      <c r="D98" s="1">
        <v>0</v>
      </c>
      <c r="E98" s="1">
        <v>0.25</v>
      </c>
      <c r="F98" s="1">
        <v>18.14</v>
      </c>
      <c r="G98" s="1">
        <v>80.89</v>
      </c>
      <c r="H98" s="1">
        <v>102</v>
      </c>
      <c r="I98" s="1">
        <v>1111573.2</v>
      </c>
      <c r="J98" s="1">
        <v>-1687</v>
      </c>
      <c r="K98" s="1">
        <v>89915</v>
      </c>
      <c r="L98" s="1">
        <v>-1.9</v>
      </c>
      <c r="M98" s="1">
        <v>17</v>
      </c>
      <c r="N98" s="1">
        <v>-0.28678999999999999</v>
      </c>
      <c r="O98" s="1">
        <v>19.22</v>
      </c>
      <c r="P98" s="1" t="s">
        <v>1858</v>
      </c>
      <c r="Q98" s="1" t="s">
        <v>3522</v>
      </c>
    </row>
    <row r="99" spans="1:17" x14ac:dyDescent="0.25">
      <c r="A99" s="1" t="s">
        <v>97</v>
      </c>
      <c r="B99" s="1" t="s">
        <v>1859</v>
      </c>
      <c r="C99" s="1">
        <v>19.149999999999999</v>
      </c>
      <c r="D99" s="1">
        <v>0.12</v>
      </c>
      <c r="E99" s="1">
        <v>7.0000000000000007E-2</v>
      </c>
      <c r="F99" s="1">
        <v>33.799999999999997</v>
      </c>
      <c r="G99" s="1">
        <v>46.86</v>
      </c>
      <c r="H99" s="1">
        <v>103</v>
      </c>
      <c r="I99" s="1">
        <v>2336246.67</v>
      </c>
      <c r="J99" s="1">
        <v>-381</v>
      </c>
      <c r="K99" s="1">
        <v>109477</v>
      </c>
      <c r="L99" s="1">
        <v>-0.3</v>
      </c>
      <c r="M99" s="1">
        <v>18.03</v>
      </c>
      <c r="N99" s="1">
        <v>-6.86943E-2</v>
      </c>
      <c r="O99" s="1">
        <v>-7.25</v>
      </c>
      <c r="P99" s="1" t="s">
        <v>1859</v>
      </c>
      <c r="Q99" s="1" t="s">
        <v>3522</v>
      </c>
    </row>
    <row r="100" spans="1:17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27.65</v>
      </c>
      <c r="G100" s="1">
        <v>70.52000000000001</v>
      </c>
      <c r="H100" s="1">
        <v>104</v>
      </c>
      <c r="I100" s="1">
        <v>1604052.44</v>
      </c>
      <c r="J100" s="1">
        <v>-52</v>
      </c>
      <c r="K100" s="1">
        <v>113118</v>
      </c>
      <c r="L100" s="1">
        <v>0</v>
      </c>
      <c r="M100" s="1">
        <v>12.4</v>
      </c>
      <c r="N100" s="1">
        <v>-6.4480000000000006E-3</v>
      </c>
      <c r="O100" s="1">
        <v>-10.64</v>
      </c>
      <c r="P100" s="1" t="s">
        <v>1860</v>
      </c>
      <c r="Q100" s="1" t="s">
        <v>3522</v>
      </c>
    </row>
    <row r="101" spans="1:17" x14ac:dyDescent="0.25">
      <c r="A101" s="1" t="s">
        <v>99</v>
      </c>
      <c r="B101" s="1" t="s">
        <v>1861</v>
      </c>
      <c r="C101" s="1">
        <v>0.19</v>
      </c>
      <c r="D101" s="1">
        <v>0</v>
      </c>
      <c r="E101" s="1">
        <v>0</v>
      </c>
      <c r="F101" s="1">
        <v>21.29</v>
      </c>
      <c r="G101" s="1">
        <v>78.52</v>
      </c>
      <c r="H101" s="1">
        <v>105</v>
      </c>
      <c r="I101" s="1">
        <v>857670</v>
      </c>
      <c r="J101" s="1">
        <v>-39</v>
      </c>
      <c r="K101" s="1">
        <v>67344</v>
      </c>
      <c r="L101" s="1">
        <v>-0.1</v>
      </c>
      <c r="M101" s="1">
        <v>16.14</v>
      </c>
      <c r="N101" s="1">
        <v>-6.2946E-3</v>
      </c>
      <c r="O101" s="1">
        <v>-11.08</v>
      </c>
      <c r="P101" s="1" t="s">
        <v>1861</v>
      </c>
      <c r="Q101" s="1" t="s">
        <v>3522</v>
      </c>
    </row>
    <row r="102" spans="1:17" x14ac:dyDescent="0.25">
      <c r="A102" s="1" t="s">
        <v>100</v>
      </c>
      <c r="B102" s="1" t="s">
        <v>1862</v>
      </c>
      <c r="C102" s="1">
        <v>3.27</v>
      </c>
      <c r="D102" s="1">
        <v>0.01</v>
      </c>
      <c r="E102" s="1">
        <v>0.03</v>
      </c>
      <c r="F102" s="1">
        <v>12.75</v>
      </c>
      <c r="G102" s="1">
        <v>83.94</v>
      </c>
      <c r="H102" s="1">
        <v>106</v>
      </c>
      <c r="I102" s="1">
        <v>1504145.36</v>
      </c>
      <c r="J102" s="1">
        <v>1765</v>
      </c>
      <c r="K102" s="1">
        <v>126258</v>
      </c>
      <c r="L102" s="1">
        <v>1.4</v>
      </c>
      <c r="M102" s="1">
        <v>9.48</v>
      </c>
      <c r="N102" s="1">
        <v>0.167322</v>
      </c>
      <c r="O102" s="1">
        <v>-3.38</v>
      </c>
      <c r="P102" s="1" t="s">
        <v>1862</v>
      </c>
      <c r="Q102" s="1" t="s">
        <v>3524</v>
      </c>
    </row>
    <row r="103" spans="1:17" x14ac:dyDescent="0.25">
      <c r="A103" s="1" t="s">
        <v>101</v>
      </c>
      <c r="B103" s="1" t="s">
        <v>1863</v>
      </c>
      <c r="C103" s="1">
        <v>0.14000000000000001</v>
      </c>
      <c r="D103" s="1">
        <v>0.01</v>
      </c>
      <c r="E103" s="1">
        <v>0.03</v>
      </c>
      <c r="F103" s="1">
        <v>7.13</v>
      </c>
      <c r="G103" s="1">
        <v>92.69</v>
      </c>
      <c r="H103" s="1">
        <v>107</v>
      </c>
      <c r="I103" s="1">
        <v>860528.51</v>
      </c>
      <c r="J103" s="1">
        <v>-7</v>
      </c>
      <c r="K103" s="1">
        <v>79762</v>
      </c>
      <c r="L103" s="1">
        <v>0</v>
      </c>
      <c r="M103" s="1">
        <v>10.43</v>
      </c>
      <c r="N103" s="1">
        <v>-7.3009999999999991E-4</v>
      </c>
      <c r="O103" s="1">
        <v>-1.87</v>
      </c>
      <c r="P103" s="1" t="s">
        <v>1863</v>
      </c>
      <c r="Q103" s="1" t="s">
        <v>3522</v>
      </c>
    </row>
    <row r="104" spans="1:17" x14ac:dyDescent="0.25">
      <c r="A104" s="1" t="s">
        <v>102</v>
      </c>
      <c r="B104" s="1" t="s">
        <v>1864</v>
      </c>
      <c r="C104" s="1">
        <v>9.43</v>
      </c>
      <c r="D104" s="1">
        <v>0</v>
      </c>
      <c r="E104" s="1">
        <v>0.05</v>
      </c>
      <c r="F104" s="1">
        <v>21.29</v>
      </c>
      <c r="G104" s="1">
        <v>69.23</v>
      </c>
      <c r="H104" s="1">
        <v>108</v>
      </c>
      <c r="I104" s="1">
        <v>1471535.34</v>
      </c>
      <c r="J104" s="1">
        <v>-212</v>
      </c>
      <c r="K104" s="1">
        <v>101874</v>
      </c>
      <c r="L104" s="1">
        <v>-0.2</v>
      </c>
      <c r="M104" s="1">
        <v>17.68</v>
      </c>
      <c r="N104" s="1">
        <v>-3.7481599999999997E-2</v>
      </c>
      <c r="O104" s="1">
        <v>-2.7</v>
      </c>
      <c r="P104" s="1" t="s">
        <v>1864</v>
      </c>
      <c r="Q104" s="1" t="s">
        <v>3522</v>
      </c>
    </row>
    <row r="105" spans="1:17" x14ac:dyDescent="0.25">
      <c r="A105" s="1" t="s">
        <v>103</v>
      </c>
      <c r="B105" s="1" t="s">
        <v>1865</v>
      </c>
      <c r="C105" s="1">
        <v>0.67</v>
      </c>
      <c r="D105" s="1">
        <v>0</v>
      </c>
      <c r="E105" s="1">
        <v>0.22</v>
      </c>
      <c r="F105" s="1">
        <v>9.35</v>
      </c>
      <c r="G105" s="1">
        <v>89.76</v>
      </c>
      <c r="H105" s="1">
        <v>109</v>
      </c>
      <c r="I105" s="1">
        <v>1298969.69</v>
      </c>
      <c r="J105" s="1">
        <v>-117</v>
      </c>
      <c r="K105" s="1">
        <v>116596</v>
      </c>
      <c r="L105" s="1">
        <v>-0.1</v>
      </c>
      <c r="M105" s="1">
        <v>15.58</v>
      </c>
      <c r="N105" s="1">
        <v>-1.8228599999999998E-2</v>
      </c>
      <c r="O105" s="1">
        <v>2.3199999999999998</v>
      </c>
      <c r="P105" s="1" t="s">
        <v>1865</v>
      </c>
      <c r="Q105" s="1" t="s">
        <v>3522</v>
      </c>
    </row>
    <row r="106" spans="1:17" x14ac:dyDescent="0.25">
      <c r="A106" s="1" t="s">
        <v>104</v>
      </c>
      <c r="B106" s="1" t="s">
        <v>1866</v>
      </c>
      <c r="C106" s="1">
        <v>0.2</v>
      </c>
      <c r="D106" s="1">
        <v>0</v>
      </c>
      <c r="E106" s="1">
        <v>0</v>
      </c>
      <c r="F106" s="1">
        <v>16.260000000000002</v>
      </c>
      <c r="G106" s="1">
        <v>83.539999999999992</v>
      </c>
      <c r="H106" s="1">
        <v>110</v>
      </c>
      <c r="I106" s="1">
        <v>560167.49</v>
      </c>
      <c r="J106" s="1">
        <v>27</v>
      </c>
      <c r="K106" s="1">
        <v>46796</v>
      </c>
      <c r="L106" s="1">
        <v>0.1</v>
      </c>
      <c r="M106" s="1">
        <v>33.99</v>
      </c>
      <c r="N106" s="1">
        <v>9.1772999999999993E-3</v>
      </c>
      <c r="O106" s="1">
        <v>-20.11</v>
      </c>
      <c r="P106" s="1" t="s">
        <v>1866</v>
      </c>
      <c r="Q106" s="1" t="s">
        <v>3522</v>
      </c>
    </row>
    <row r="107" spans="1:17" x14ac:dyDescent="0.25">
      <c r="A107" s="1" t="s">
        <v>105</v>
      </c>
      <c r="B107" s="1" t="s">
        <v>1867</v>
      </c>
      <c r="C107" s="1">
        <v>41.85</v>
      </c>
      <c r="D107" s="1">
        <v>2.2200000000000002</v>
      </c>
      <c r="E107" s="1">
        <v>1.77</v>
      </c>
      <c r="F107" s="1">
        <v>24.08</v>
      </c>
      <c r="G107" s="1">
        <v>30.08</v>
      </c>
      <c r="H107" s="1">
        <v>111</v>
      </c>
      <c r="I107" s="1">
        <v>2743671.11</v>
      </c>
      <c r="J107" s="1">
        <v>3258</v>
      </c>
      <c r="K107" s="1">
        <v>82530</v>
      </c>
      <c r="L107" s="1">
        <v>3.9</v>
      </c>
      <c r="M107" s="1">
        <v>619.85</v>
      </c>
      <c r="N107" s="1">
        <v>20.194713</v>
      </c>
      <c r="O107" s="1">
        <v>4.17</v>
      </c>
      <c r="P107" s="1" t="s">
        <v>4315</v>
      </c>
      <c r="Q107" s="1" t="s">
        <v>3522</v>
      </c>
    </row>
    <row r="108" spans="1:17" x14ac:dyDescent="0.25">
      <c r="A108" s="1" t="s">
        <v>106</v>
      </c>
      <c r="B108" s="1" t="s">
        <v>1868</v>
      </c>
      <c r="C108" s="1">
        <v>29.7</v>
      </c>
      <c r="D108" s="1">
        <v>7.02</v>
      </c>
      <c r="E108" s="1">
        <v>1.29</v>
      </c>
      <c r="F108" s="1">
        <v>9.8699999999999992</v>
      </c>
      <c r="G108" s="1">
        <v>52.120000000000005</v>
      </c>
      <c r="H108" s="1">
        <v>112</v>
      </c>
      <c r="I108" s="1">
        <v>2418565.81</v>
      </c>
      <c r="J108" s="1">
        <v>7170</v>
      </c>
      <c r="K108" s="1">
        <v>126056</v>
      </c>
      <c r="L108" s="1">
        <v>5.7</v>
      </c>
      <c r="M108" s="1">
        <v>264.45999999999998</v>
      </c>
      <c r="N108" s="1">
        <v>18.961781999999999</v>
      </c>
      <c r="O108" s="1">
        <v>4.79</v>
      </c>
      <c r="P108" s="1" t="s">
        <v>4316</v>
      </c>
      <c r="Q108" s="1" t="s">
        <v>3522</v>
      </c>
    </row>
    <row r="109" spans="1:17" x14ac:dyDescent="0.25">
      <c r="A109" s="1" t="s">
        <v>107</v>
      </c>
      <c r="B109" s="1" t="s">
        <v>1869</v>
      </c>
      <c r="C109" s="1">
        <v>32.01</v>
      </c>
      <c r="D109" s="1">
        <v>0.08</v>
      </c>
      <c r="E109" s="1">
        <v>0.51</v>
      </c>
      <c r="F109" s="1">
        <v>26.28</v>
      </c>
      <c r="G109" s="1">
        <v>41.120000000000005</v>
      </c>
      <c r="H109" s="1">
        <v>113</v>
      </c>
      <c r="I109" s="1">
        <v>5209722.2300000004</v>
      </c>
      <c r="J109" s="1">
        <v>-129</v>
      </c>
      <c r="K109" s="1">
        <v>214224</v>
      </c>
      <c r="L109" s="1">
        <v>-0.1</v>
      </c>
      <c r="M109" s="1">
        <v>49.66</v>
      </c>
      <c r="N109" s="1">
        <v>-6.4061399999999991E-2</v>
      </c>
      <c r="O109" s="1">
        <v>2.2000000000000002</v>
      </c>
      <c r="P109" s="1" t="s">
        <v>1869</v>
      </c>
      <c r="Q109" s="1" t="s">
        <v>3525</v>
      </c>
    </row>
    <row r="110" spans="1:17" x14ac:dyDescent="0.25">
      <c r="A110" s="1" t="s">
        <v>108</v>
      </c>
      <c r="B110" s="1" t="s">
        <v>1870</v>
      </c>
      <c r="C110" s="1">
        <v>24.79</v>
      </c>
      <c r="D110" s="1">
        <v>0.14000000000000001</v>
      </c>
      <c r="E110" s="1">
        <v>0.11</v>
      </c>
      <c r="F110" s="1">
        <v>7.05</v>
      </c>
      <c r="G110" s="1">
        <v>67.91</v>
      </c>
      <c r="H110" s="1">
        <v>114</v>
      </c>
      <c r="I110" s="1">
        <v>21387966.16</v>
      </c>
      <c r="J110" s="1">
        <v>-3173</v>
      </c>
      <c r="K110" s="1">
        <v>1452457</v>
      </c>
      <c r="L110" s="1">
        <v>-0.2</v>
      </c>
      <c r="M110" s="1">
        <v>31.52</v>
      </c>
      <c r="N110" s="1">
        <v>-1.0001296</v>
      </c>
      <c r="O110" s="1">
        <v>-4.08</v>
      </c>
      <c r="P110" s="1" t="s">
        <v>4317</v>
      </c>
      <c r="Q110" s="1" t="s">
        <v>3525</v>
      </c>
    </row>
    <row r="111" spans="1:17" x14ac:dyDescent="0.25">
      <c r="A111" s="1" t="s">
        <v>109</v>
      </c>
      <c r="B111" s="1" t="s">
        <v>1871</v>
      </c>
      <c r="C111" s="1">
        <v>0.88</v>
      </c>
      <c r="D111" s="1">
        <v>0</v>
      </c>
      <c r="E111" s="1">
        <v>0.19</v>
      </c>
      <c r="F111" s="1">
        <v>4.91</v>
      </c>
      <c r="G111" s="1">
        <v>94.02</v>
      </c>
      <c r="H111" s="1">
        <v>115</v>
      </c>
      <c r="I111" s="1">
        <v>1631617.51</v>
      </c>
      <c r="J111" s="1">
        <v>296</v>
      </c>
      <c r="K111" s="1">
        <v>153405</v>
      </c>
      <c r="L111" s="1">
        <v>0.2</v>
      </c>
      <c r="M111" s="1">
        <v>9.64</v>
      </c>
      <c r="N111" s="1">
        <v>2.8534400000000001E-2</v>
      </c>
      <c r="O111" s="1">
        <v>-9.2100000000000009</v>
      </c>
      <c r="P111" s="1" t="s">
        <v>1871</v>
      </c>
      <c r="Q111" s="1" t="s">
        <v>3520</v>
      </c>
    </row>
    <row r="112" spans="1:17" x14ac:dyDescent="0.25">
      <c r="A112" s="1" t="s">
        <v>110</v>
      </c>
      <c r="B112" s="1" t="s">
        <v>1872</v>
      </c>
      <c r="C112" s="1">
        <v>13.63</v>
      </c>
      <c r="D112" s="1">
        <v>0</v>
      </c>
      <c r="E112" s="1">
        <v>0</v>
      </c>
      <c r="F112" s="1">
        <v>8.2899999999999991</v>
      </c>
      <c r="G112" s="1">
        <v>78.08</v>
      </c>
      <c r="H112" s="1">
        <v>116</v>
      </c>
      <c r="I112" s="1">
        <v>4108200</v>
      </c>
      <c r="J112" s="1">
        <v>-481</v>
      </c>
      <c r="K112" s="1">
        <v>320768</v>
      </c>
      <c r="L112" s="1">
        <v>-0.1</v>
      </c>
      <c r="M112" s="1">
        <v>61.44</v>
      </c>
      <c r="N112" s="1">
        <v>-0.29552639999999997</v>
      </c>
      <c r="O112" s="1">
        <v>-2.54</v>
      </c>
      <c r="P112" s="1" t="s">
        <v>1872</v>
      </c>
      <c r="Q112" s="1" t="s">
        <v>3525</v>
      </c>
    </row>
    <row r="113" spans="1:17" x14ac:dyDescent="0.25">
      <c r="A113" s="1" t="s">
        <v>111</v>
      </c>
      <c r="B113" s="1" t="s">
        <v>1873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-4</v>
      </c>
      <c r="K113" s="1">
        <v>181196</v>
      </c>
      <c r="L113" s="1">
        <v>0</v>
      </c>
      <c r="M113" s="1">
        <v>4.49</v>
      </c>
      <c r="N113" s="1">
        <v>-1.796E-4</v>
      </c>
      <c r="O113" s="1">
        <v>-5.37</v>
      </c>
      <c r="P113" s="1" t="s">
        <v>1873</v>
      </c>
      <c r="Q113" s="1" t="s">
        <v>3520</v>
      </c>
    </row>
    <row r="114" spans="1:17" x14ac:dyDescent="0.25">
      <c r="A114" s="1" t="s">
        <v>112</v>
      </c>
      <c r="B114" s="1" t="s">
        <v>1874</v>
      </c>
      <c r="C114" s="1">
        <v>8.7200000000000006</v>
      </c>
      <c r="D114" s="1">
        <v>0.67</v>
      </c>
      <c r="E114" s="1">
        <v>0.04</v>
      </c>
      <c r="F114" s="1">
        <v>9.75</v>
      </c>
      <c r="G114" s="1">
        <v>80.819999999999993</v>
      </c>
      <c r="H114" s="1">
        <v>118</v>
      </c>
      <c r="I114" s="1">
        <v>4761343.0999999996</v>
      </c>
      <c r="J114" s="1">
        <v>4598</v>
      </c>
      <c r="K114" s="1">
        <v>384812</v>
      </c>
      <c r="L114" s="1">
        <v>1.2</v>
      </c>
      <c r="M114" s="1">
        <v>48.31</v>
      </c>
      <c r="N114" s="1">
        <v>2.2212938000000002</v>
      </c>
      <c r="O114" s="1">
        <v>4.07</v>
      </c>
      <c r="P114" s="1" t="s">
        <v>1874</v>
      </c>
      <c r="Q114" s="1" t="s">
        <v>3525</v>
      </c>
    </row>
    <row r="115" spans="1:17" x14ac:dyDescent="0.25">
      <c r="A115" s="1" t="s">
        <v>113</v>
      </c>
      <c r="B115" s="1" t="s">
        <v>1875</v>
      </c>
      <c r="C115" s="1">
        <v>7.63</v>
      </c>
      <c r="D115" s="1">
        <v>0.01</v>
      </c>
      <c r="E115" s="1">
        <v>0.1</v>
      </c>
      <c r="F115" s="1">
        <v>15.13</v>
      </c>
      <c r="G115" s="1">
        <v>77.13</v>
      </c>
      <c r="H115" s="1">
        <v>119</v>
      </c>
      <c r="I115" s="1">
        <v>2174539.7400000002</v>
      </c>
      <c r="J115" s="1">
        <v>-86</v>
      </c>
      <c r="K115" s="1">
        <v>167722</v>
      </c>
      <c r="L115" s="1">
        <v>-0.1</v>
      </c>
      <c r="M115" s="1">
        <v>22.91</v>
      </c>
      <c r="N115" s="1">
        <v>-1.9702600000000001E-2</v>
      </c>
      <c r="O115" s="1">
        <v>-3.63</v>
      </c>
      <c r="P115" s="1" t="s">
        <v>1875</v>
      </c>
      <c r="Q115" s="1" t="s">
        <v>3525</v>
      </c>
    </row>
    <row r="116" spans="1:17" x14ac:dyDescent="0.25">
      <c r="A116" s="1" t="s">
        <v>114</v>
      </c>
      <c r="B116" s="1" t="s">
        <v>1876</v>
      </c>
      <c r="C116" s="1">
        <v>11.38</v>
      </c>
      <c r="D116" s="1">
        <v>0.37</v>
      </c>
      <c r="E116" s="1">
        <v>0.52</v>
      </c>
      <c r="F116" s="1">
        <v>1.78</v>
      </c>
      <c r="G116" s="1">
        <v>85.95</v>
      </c>
      <c r="H116" s="1">
        <v>120</v>
      </c>
      <c r="I116" s="1">
        <v>1814735</v>
      </c>
      <c r="J116" s="1">
        <v>862</v>
      </c>
      <c r="K116" s="1">
        <v>155976</v>
      </c>
      <c r="L116" s="1">
        <v>0.6</v>
      </c>
      <c r="M116" s="1">
        <v>69.84</v>
      </c>
      <c r="N116" s="1">
        <v>0.60202080000000002</v>
      </c>
      <c r="O116" s="1">
        <v>9.09</v>
      </c>
      <c r="P116" s="1" t="s">
        <v>1876</v>
      </c>
      <c r="Q116" s="1" t="s">
        <v>3525</v>
      </c>
    </row>
    <row r="117" spans="1:17" x14ac:dyDescent="0.25">
      <c r="A117" s="1" t="s">
        <v>115</v>
      </c>
      <c r="B117" s="1" t="s">
        <v>1877</v>
      </c>
      <c r="C117" s="1">
        <v>0.41</v>
      </c>
      <c r="D117" s="1">
        <v>0</v>
      </c>
      <c r="E117" s="1">
        <v>0.01</v>
      </c>
      <c r="F117" s="1">
        <v>23.79</v>
      </c>
      <c r="G117" s="1">
        <v>75.789999999999992</v>
      </c>
      <c r="H117" s="1">
        <v>121</v>
      </c>
      <c r="I117" s="1">
        <v>343947.94</v>
      </c>
      <c r="J117" s="1">
        <v>-34</v>
      </c>
      <c r="K117" s="1">
        <v>26068</v>
      </c>
      <c r="L117" s="1">
        <v>-0.1</v>
      </c>
      <c r="M117" s="1">
        <v>20.99</v>
      </c>
      <c r="N117" s="1">
        <v>-7.1365999999999999E-3</v>
      </c>
      <c r="O117" s="1">
        <v>-8.66</v>
      </c>
      <c r="P117" s="1" t="s">
        <v>1877</v>
      </c>
      <c r="Q117" s="1" t="s">
        <v>3516</v>
      </c>
    </row>
    <row r="118" spans="1:17" x14ac:dyDescent="0.25">
      <c r="A118" s="1" t="s">
        <v>116</v>
      </c>
      <c r="B118" s="1" t="s">
        <v>1878</v>
      </c>
      <c r="C118" s="1">
        <v>7.58</v>
      </c>
      <c r="D118" s="1">
        <v>0.4</v>
      </c>
      <c r="E118" s="1">
        <v>0.42</v>
      </c>
      <c r="F118" s="1">
        <v>10.45</v>
      </c>
      <c r="G118" s="1">
        <v>81.150000000000006</v>
      </c>
      <c r="H118" s="1">
        <v>122</v>
      </c>
      <c r="I118" s="1">
        <v>2278250.0699999998</v>
      </c>
      <c r="J118" s="1">
        <v>7032</v>
      </c>
      <c r="K118" s="1">
        <v>184880</v>
      </c>
      <c r="L118" s="1">
        <v>3.8</v>
      </c>
      <c r="M118" s="1">
        <v>23.71</v>
      </c>
      <c r="N118" s="1">
        <v>1.6672872000000001</v>
      </c>
      <c r="O118" s="1">
        <v>0.2</v>
      </c>
      <c r="P118" s="1" t="s">
        <v>1878</v>
      </c>
      <c r="Q118" s="1" t="s">
        <v>3525</v>
      </c>
    </row>
    <row r="119" spans="1:17" x14ac:dyDescent="0.25">
      <c r="A119" s="1" t="s">
        <v>117</v>
      </c>
      <c r="B119" s="1" t="s">
        <v>1879</v>
      </c>
      <c r="C119" s="1">
        <v>6.75</v>
      </c>
      <c r="D119" s="1">
        <v>0.14000000000000001</v>
      </c>
      <c r="E119" s="1">
        <v>0.03</v>
      </c>
      <c r="F119" s="1">
        <v>19.010000000000002</v>
      </c>
      <c r="G119" s="1">
        <v>74.069999999999993</v>
      </c>
      <c r="H119" s="1">
        <v>123</v>
      </c>
      <c r="I119" s="1">
        <v>2610585.48</v>
      </c>
      <c r="J119" s="1">
        <v>639</v>
      </c>
      <c r="K119" s="1">
        <v>193366</v>
      </c>
      <c r="L119" s="1">
        <v>0.3</v>
      </c>
      <c r="M119" s="1">
        <v>41.6</v>
      </c>
      <c r="N119" s="1">
        <v>0.265824</v>
      </c>
      <c r="O119" s="1">
        <v>-4.84</v>
      </c>
      <c r="P119" s="1" t="s">
        <v>1879</v>
      </c>
      <c r="Q119" s="1" t="s">
        <v>3525</v>
      </c>
    </row>
    <row r="120" spans="1:17" x14ac:dyDescent="0.25">
      <c r="A120" s="1" t="s">
        <v>118</v>
      </c>
      <c r="B120" s="1" t="s">
        <v>1880</v>
      </c>
      <c r="C120" s="1">
        <v>33.5</v>
      </c>
      <c r="D120" s="1">
        <v>0.24</v>
      </c>
      <c r="E120" s="1">
        <v>0</v>
      </c>
      <c r="F120" s="1">
        <v>32.56</v>
      </c>
      <c r="G120" s="1">
        <v>33.699999999999989</v>
      </c>
      <c r="H120" s="1">
        <v>124</v>
      </c>
      <c r="I120" s="1">
        <v>762300</v>
      </c>
      <c r="J120" s="1">
        <v>26</v>
      </c>
      <c r="K120" s="1">
        <v>25690</v>
      </c>
      <c r="L120" s="1">
        <v>0.1</v>
      </c>
      <c r="M120" s="1">
        <v>43.78</v>
      </c>
      <c r="N120" s="1">
        <v>1.13828E-2</v>
      </c>
      <c r="O120" s="1">
        <v>-15.41</v>
      </c>
      <c r="P120" s="1" t="s">
        <v>1880</v>
      </c>
      <c r="Q120" s="1" t="s">
        <v>3520</v>
      </c>
    </row>
    <row r="121" spans="1:17" x14ac:dyDescent="0.25">
      <c r="A121" s="1" t="s">
        <v>119</v>
      </c>
      <c r="B121" s="1" t="s">
        <v>1881</v>
      </c>
      <c r="C121" s="1">
        <v>5.5</v>
      </c>
      <c r="D121" s="1">
        <v>0.04</v>
      </c>
      <c r="E121" s="1">
        <v>0.01</v>
      </c>
      <c r="F121" s="1">
        <v>8.34</v>
      </c>
      <c r="G121" s="1">
        <v>86.11</v>
      </c>
      <c r="H121" s="1">
        <v>125</v>
      </c>
      <c r="I121" s="1">
        <v>3128978.81</v>
      </c>
      <c r="J121" s="1">
        <v>-793</v>
      </c>
      <c r="K121" s="1">
        <v>269436</v>
      </c>
      <c r="L121" s="1">
        <v>-0.3</v>
      </c>
      <c r="M121" s="1">
        <v>20.47</v>
      </c>
      <c r="N121" s="1">
        <v>-0.1623271</v>
      </c>
      <c r="O121" s="1">
        <v>-3.36</v>
      </c>
      <c r="P121" s="1" t="s">
        <v>1881</v>
      </c>
      <c r="Q121" s="1" t="s">
        <v>3520</v>
      </c>
    </row>
    <row r="122" spans="1:17" x14ac:dyDescent="0.25">
      <c r="A122" s="1" t="s">
        <v>120</v>
      </c>
      <c r="B122" s="1" t="s">
        <v>1882</v>
      </c>
      <c r="C122" s="1">
        <v>0.69</v>
      </c>
      <c r="D122" s="1">
        <v>0.23</v>
      </c>
      <c r="E122" s="1">
        <v>0.02</v>
      </c>
      <c r="F122" s="1">
        <v>26.28</v>
      </c>
      <c r="G122" s="1">
        <v>72.78</v>
      </c>
      <c r="H122" s="1">
        <v>126</v>
      </c>
      <c r="I122" s="1">
        <v>1653103.97</v>
      </c>
      <c r="J122" s="1">
        <v>-624</v>
      </c>
      <c r="K122" s="1">
        <v>120313</v>
      </c>
      <c r="L122" s="1">
        <v>-0.5</v>
      </c>
      <c r="M122" s="1">
        <v>9.61</v>
      </c>
      <c r="N122" s="1">
        <v>-5.9966399999999996E-2</v>
      </c>
      <c r="O122" s="1">
        <v>-1.96</v>
      </c>
      <c r="P122" s="1" t="s">
        <v>1882</v>
      </c>
      <c r="Q122" s="1" t="s">
        <v>3520</v>
      </c>
    </row>
    <row r="123" spans="1:17" x14ac:dyDescent="0.25">
      <c r="A123" s="1" t="s">
        <v>121</v>
      </c>
      <c r="B123" s="1" t="s">
        <v>1883</v>
      </c>
      <c r="C123" s="1">
        <v>0.79</v>
      </c>
      <c r="D123" s="1">
        <v>0.01</v>
      </c>
      <c r="E123" s="1">
        <v>0</v>
      </c>
      <c r="F123" s="1">
        <v>77.84</v>
      </c>
      <c r="G123" s="1">
        <v>21.36</v>
      </c>
      <c r="H123" s="1">
        <v>127</v>
      </c>
      <c r="I123" s="1">
        <v>734001.35</v>
      </c>
      <c r="J123" s="1">
        <v>31</v>
      </c>
      <c r="K123" s="1">
        <v>15678</v>
      </c>
      <c r="L123" s="1">
        <v>0.2</v>
      </c>
      <c r="M123" s="1">
        <v>62.3</v>
      </c>
      <c r="N123" s="1">
        <v>1.9313E-2</v>
      </c>
      <c r="O123" s="1">
        <v>-2.1</v>
      </c>
      <c r="P123" s="1" t="s">
        <v>1883</v>
      </c>
      <c r="Q123" s="1" t="s">
        <v>3520</v>
      </c>
    </row>
    <row r="124" spans="1:17" x14ac:dyDescent="0.25">
      <c r="A124" s="1" t="s">
        <v>122</v>
      </c>
      <c r="B124" s="1" t="s">
        <v>1884</v>
      </c>
      <c r="C124" s="1">
        <v>5.74</v>
      </c>
      <c r="D124" s="1">
        <v>0</v>
      </c>
      <c r="E124" s="1">
        <v>0.18</v>
      </c>
      <c r="F124" s="1">
        <v>29.15</v>
      </c>
      <c r="G124" s="1">
        <v>64.930000000000007</v>
      </c>
      <c r="H124" s="1">
        <v>128</v>
      </c>
      <c r="I124" s="1">
        <v>600000</v>
      </c>
      <c r="J124" s="1">
        <v>507</v>
      </c>
      <c r="K124" s="1">
        <v>38958</v>
      </c>
      <c r="L124" s="1">
        <v>1.3</v>
      </c>
      <c r="M124" s="1">
        <v>45.87</v>
      </c>
      <c r="N124" s="1">
        <v>0.23256090000000001</v>
      </c>
      <c r="O124" s="1">
        <v>3.23</v>
      </c>
      <c r="P124" s="1" t="s">
        <v>1884</v>
      </c>
      <c r="Q124" s="1" t="s">
        <v>3525</v>
      </c>
    </row>
    <row r="125" spans="1:17" x14ac:dyDescent="0.25">
      <c r="A125" s="1" t="s">
        <v>123</v>
      </c>
      <c r="B125" s="1" t="s">
        <v>1885</v>
      </c>
      <c r="C125" s="1">
        <v>9.9700000000000006</v>
      </c>
      <c r="D125" s="1">
        <v>2.4300000000000002</v>
      </c>
      <c r="E125" s="1">
        <v>0.44</v>
      </c>
      <c r="F125" s="1">
        <v>15.43</v>
      </c>
      <c r="G125" s="1">
        <v>71.73</v>
      </c>
      <c r="H125" s="1">
        <v>129</v>
      </c>
      <c r="I125" s="1">
        <v>1385706.4</v>
      </c>
      <c r="J125" s="1">
        <v>1926</v>
      </c>
      <c r="K125" s="1">
        <v>99397</v>
      </c>
      <c r="L125" s="1">
        <v>1.9</v>
      </c>
      <c r="M125" s="1">
        <v>44.97</v>
      </c>
      <c r="N125" s="1">
        <v>0.86612220000000006</v>
      </c>
      <c r="O125" s="1">
        <v>2.13</v>
      </c>
      <c r="P125" s="1" t="s">
        <v>1885</v>
      </c>
      <c r="Q125" s="1" t="s">
        <v>3525</v>
      </c>
    </row>
    <row r="126" spans="1:17" x14ac:dyDescent="0.25">
      <c r="A126" s="1" t="s">
        <v>124</v>
      </c>
      <c r="B126" s="1" t="s">
        <v>1886</v>
      </c>
      <c r="C126" s="1">
        <v>2.06</v>
      </c>
      <c r="D126" s="1">
        <v>0</v>
      </c>
      <c r="E126" s="1">
        <v>0.02</v>
      </c>
      <c r="F126" s="1">
        <v>10.039999999999999</v>
      </c>
      <c r="G126" s="1">
        <v>87.88</v>
      </c>
      <c r="H126" s="1">
        <v>130</v>
      </c>
      <c r="I126" s="1">
        <v>1993310</v>
      </c>
      <c r="J126" s="1">
        <v>-614</v>
      </c>
      <c r="K126" s="1">
        <v>175172</v>
      </c>
      <c r="L126" s="1">
        <v>-0.4</v>
      </c>
      <c r="M126" s="1">
        <v>9.59</v>
      </c>
      <c r="N126" s="1">
        <v>-5.88826E-2</v>
      </c>
      <c r="O126" s="1">
        <v>-6.16</v>
      </c>
      <c r="P126" s="1" t="s">
        <v>1886</v>
      </c>
      <c r="Q126" s="1" t="s">
        <v>3525</v>
      </c>
    </row>
    <row r="127" spans="1:17" x14ac:dyDescent="0.25">
      <c r="A127" s="1" t="s">
        <v>125</v>
      </c>
      <c r="B127" s="1" t="s">
        <v>1887</v>
      </c>
      <c r="C127" s="1">
        <v>0.53</v>
      </c>
      <c r="D127" s="1">
        <v>0</v>
      </c>
      <c r="E127" s="1">
        <v>4.88</v>
      </c>
      <c r="F127" s="1">
        <v>28.28</v>
      </c>
      <c r="G127" s="1">
        <v>66.31</v>
      </c>
      <c r="H127" s="1">
        <v>131</v>
      </c>
      <c r="I127" s="1">
        <v>959679.82</v>
      </c>
      <c r="J127" s="1">
        <v>179</v>
      </c>
      <c r="K127" s="1">
        <v>63636</v>
      </c>
      <c r="L127" s="1">
        <v>0.3</v>
      </c>
      <c r="M127" s="1">
        <v>16.41</v>
      </c>
      <c r="N127" s="1">
        <v>2.9373899999999998E-2</v>
      </c>
      <c r="O127" s="1">
        <v>-1.45</v>
      </c>
      <c r="P127" s="1" t="s">
        <v>1887</v>
      </c>
      <c r="Q127" s="1" t="s">
        <v>3525</v>
      </c>
    </row>
    <row r="128" spans="1:17" x14ac:dyDescent="0.25">
      <c r="A128" s="1" t="s">
        <v>126</v>
      </c>
      <c r="B128" s="1" t="s">
        <v>1888</v>
      </c>
      <c r="C128" s="1">
        <v>0.67</v>
      </c>
      <c r="D128" s="1">
        <v>0.18</v>
      </c>
      <c r="E128" s="1">
        <v>0</v>
      </c>
      <c r="F128" s="1">
        <v>57.36</v>
      </c>
      <c r="G128" s="1">
        <v>41.79</v>
      </c>
      <c r="H128" s="1">
        <v>132</v>
      </c>
      <c r="I128" s="1">
        <v>965941.71</v>
      </c>
      <c r="J128" s="1">
        <v>-25</v>
      </c>
      <c r="K128" s="1">
        <v>40367</v>
      </c>
      <c r="L128" s="1">
        <v>-0.1</v>
      </c>
      <c r="M128" s="1">
        <v>34.61</v>
      </c>
      <c r="N128" s="1">
        <v>-8.6525000000000005E-3</v>
      </c>
      <c r="O128" s="1">
        <v>-4.32</v>
      </c>
      <c r="P128" s="1" t="s">
        <v>1888</v>
      </c>
      <c r="Q128" s="1" t="s">
        <v>3525</v>
      </c>
    </row>
    <row r="129" spans="1:17" x14ac:dyDescent="0.25">
      <c r="A129" s="1" t="s">
        <v>127</v>
      </c>
      <c r="B129" s="1" t="s">
        <v>1889</v>
      </c>
      <c r="C129" s="1">
        <v>4.34</v>
      </c>
      <c r="D129" s="1">
        <v>0.42</v>
      </c>
      <c r="E129" s="1">
        <v>0.01</v>
      </c>
      <c r="F129" s="1">
        <v>23.56</v>
      </c>
      <c r="G129" s="1">
        <v>71.67</v>
      </c>
      <c r="H129" s="1">
        <v>133</v>
      </c>
      <c r="I129" s="1">
        <v>1836080.8</v>
      </c>
      <c r="J129" s="1">
        <v>-401</v>
      </c>
      <c r="K129" s="1">
        <v>131592</v>
      </c>
      <c r="L129" s="1">
        <v>-0.3</v>
      </c>
      <c r="M129" s="1">
        <v>14.13</v>
      </c>
      <c r="N129" s="1">
        <v>-5.6661299999999998E-2</v>
      </c>
      <c r="O129" s="1">
        <v>-9.32</v>
      </c>
      <c r="P129" s="1" t="s">
        <v>1889</v>
      </c>
      <c r="Q129" s="1" t="s">
        <v>3525</v>
      </c>
    </row>
    <row r="130" spans="1:17" x14ac:dyDescent="0.25">
      <c r="A130" s="1" t="s">
        <v>128</v>
      </c>
      <c r="B130" s="1" t="s">
        <v>1890</v>
      </c>
      <c r="C130" s="1">
        <v>13.55</v>
      </c>
      <c r="D130" s="1">
        <v>0.05</v>
      </c>
      <c r="E130" s="1">
        <v>0.16</v>
      </c>
      <c r="F130" s="1">
        <v>19.12</v>
      </c>
      <c r="G130" s="1">
        <v>67.12</v>
      </c>
      <c r="H130" s="1">
        <v>134</v>
      </c>
      <c r="I130" s="1">
        <v>3761221.12</v>
      </c>
      <c r="J130" s="1">
        <v>-2968</v>
      </c>
      <c r="K130" s="1">
        <v>252453</v>
      </c>
      <c r="L130" s="1">
        <v>-1.2</v>
      </c>
      <c r="M130" s="1">
        <v>32.479999999999997</v>
      </c>
      <c r="N130" s="1">
        <v>-0.96400639999999982</v>
      </c>
      <c r="O130" s="1">
        <v>-8.48</v>
      </c>
      <c r="P130" s="1" t="s">
        <v>1890</v>
      </c>
      <c r="Q130" s="1" t="s">
        <v>3526</v>
      </c>
    </row>
    <row r="131" spans="1:17" x14ac:dyDescent="0.25">
      <c r="A131" s="1" t="s">
        <v>129</v>
      </c>
      <c r="B131" s="1" t="s">
        <v>1891</v>
      </c>
      <c r="C131" s="1">
        <v>9.11</v>
      </c>
      <c r="D131" s="1">
        <v>0.04</v>
      </c>
      <c r="E131" s="1">
        <v>0.01</v>
      </c>
      <c r="F131" s="1">
        <v>33.049999999999997</v>
      </c>
      <c r="G131" s="1">
        <v>57.790000000000006</v>
      </c>
      <c r="H131" s="1">
        <v>135</v>
      </c>
      <c r="I131" s="1">
        <v>985474.86</v>
      </c>
      <c r="J131" s="1">
        <v>1934</v>
      </c>
      <c r="K131" s="1">
        <v>56951</v>
      </c>
      <c r="L131" s="1">
        <v>3.4</v>
      </c>
      <c r="M131" s="1">
        <v>52.31</v>
      </c>
      <c r="N131" s="1">
        <v>1.0116754000000001</v>
      </c>
      <c r="O131" s="1">
        <v>6.82</v>
      </c>
      <c r="P131" s="1" t="s">
        <v>1891</v>
      </c>
      <c r="Q131" s="1" t="s">
        <v>3520</v>
      </c>
    </row>
    <row r="132" spans="1:17" x14ac:dyDescent="0.25">
      <c r="A132" s="1" t="s">
        <v>130</v>
      </c>
      <c r="B132" s="1" t="s">
        <v>1892</v>
      </c>
      <c r="C132" s="1">
        <v>1.39</v>
      </c>
      <c r="D132" s="1">
        <v>0</v>
      </c>
      <c r="E132" s="1">
        <v>0</v>
      </c>
      <c r="F132" s="1">
        <v>60.44</v>
      </c>
      <c r="G132" s="1">
        <v>38.17</v>
      </c>
      <c r="H132" s="1">
        <v>136</v>
      </c>
      <c r="I132" s="1">
        <v>1237425.52</v>
      </c>
      <c r="J132" s="1">
        <v>-274</v>
      </c>
      <c r="K132" s="1">
        <v>47233</v>
      </c>
      <c r="L132" s="1">
        <v>-0.6</v>
      </c>
      <c r="M132" s="1">
        <v>38.08</v>
      </c>
      <c r="N132" s="1">
        <v>-0.10433920000000001</v>
      </c>
      <c r="O132" s="1">
        <v>-2.9</v>
      </c>
      <c r="P132" s="1" t="s">
        <v>1892</v>
      </c>
      <c r="Q132" s="1" t="s">
        <v>3525</v>
      </c>
    </row>
    <row r="133" spans="1:17" x14ac:dyDescent="0.25">
      <c r="A133" s="1" t="s">
        <v>131</v>
      </c>
      <c r="B133" s="1" t="s">
        <v>1893</v>
      </c>
      <c r="C133" s="1">
        <v>12.46</v>
      </c>
      <c r="D133" s="1">
        <v>0.64</v>
      </c>
      <c r="E133" s="1">
        <v>0.71</v>
      </c>
      <c r="F133" s="1">
        <v>12.12</v>
      </c>
      <c r="G133" s="1">
        <v>74.069999999999993</v>
      </c>
      <c r="H133" s="1">
        <v>137</v>
      </c>
      <c r="I133" s="1">
        <v>2795175.13</v>
      </c>
      <c r="J133" s="1">
        <v>779</v>
      </c>
      <c r="K133" s="1">
        <v>207039</v>
      </c>
      <c r="L133" s="1">
        <v>0.4</v>
      </c>
      <c r="M133" s="1">
        <v>89.44</v>
      </c>
      <c r="N133" s="1">
        <v>0.69673759999999996</v>
      </c>
      <c r="O133" s="1">
        <v>-0.75</v>
      </c>
      <c r="P133" s="1" t="s">
        <v>4318</v>
      </c>
      <c r="Q133" s="1" t="s">
        <v>3520</v>
      </c>
    </row>
    <row r="134" spans="1:17" x14ac:dyDescent="0.25">
      <c r="A134" s="1" t="s">
        <v>132</v>
      </c>
      <c r="B134" s="1" t="s">
        <v>1894</v>
      </c>
      <c r="C134" s="1">
        <v>19.55</v>
      </c>
      <c r="D134" s="1">
        <v>0.1</v>
      </c>
      <c r="E134" s="1">
        <v>0.67</v>
      </c>
      <c r="F134" s="1">
        <v>18.350000000000001</v>
      </c>
      <c r="G134" s="1">
        <v>61.33</v>
      </c>
      <c r="H134" s="1">
        <v>138</v>
      </c>
      <c r="I134" s="1">
        <v>820663.94</v>
      </c>
      <c r="J134" s="1">
        <v>-729</v>
      </c>
      <c r="K134" s="1">
        <v>50331</v>
      </c>
      <c r="L134" s="1">
        <v>-1.4</v>
      </c>
      <c r="M134" s="1">
        <v>143.65</v>
      </c>
      <c r="N134" s="1">
        <v>-1.0472085</v>
      </c>
      <c r="O134" s="1">
        <v>-2.7</v>
      </c>
      <c r="P134" s="1" t="s">
        <v>1894</v>
      </c>
      <c r="Q134" s="1" t="s">
        <v>3520</v>
      </c>
    </row>
    <row r="135" spans="1:17" x14ac:dyDescent="0.25">
      <c r="A135" s="1" t="s">
        <v>133</v>
      </c>
      <c r="B135" s="1" t="s">
        <v>1895</v>
      </c>
      <c r="C135" s="1">
        <v>0.06</v>
      </c>
      <c r="D135" s="1">
        <v>0.28000000000000003</v>
      </c>
      <c r="E135" s="1">
        <v>0</v>
      </c>
      <c r="F135" s="1">
        <v>7.86</v>
      </c>
      <c r="G135" s="1">
        <v>91.8</v>
      </c>
      <c r="H135" s="1">
        <v>139</v>
      </c>
      <c r="I135" s="1">
        <v>264105.51</v>
      </c>
      <c r="J135" s="1">
        <v>-4</v>
      </c>
      <c r="K135" s="1">
        <v>24245</v>
      </c>
      <c r="L135" s="1">
        <v>0</v>
      </c>
      <c r="M135" s="1">
        <v>12.5</v>
      </c>
      <c r="N135" s="1">
        <v>-5.0000000000000001E-4</v>
      </c>
      <c r="O135" s="1">
        <v>-6.37</v>
      </c>
      <c r="P135" s="1" t="s">
        <v>1895</v>
      </c>
      <c r="Q135" s="1" t="s">
        <v>3525</v>
      </c>
    </row>
    <row r="136" spans="1:17" x14ac:dyDescent="0.25">
      <c r="A136" s="1" t="s">
        <v>134</v>
      </c>
      <c r="B136" s="1" t="s">
        <v>1896</v>
      </c>
      <c r="C136" s="1">
        <v>0.37</v>
      </c>
      <c r="D136" s="1">
        <v>0</v>
      </c>
      <c r="E136" s="1">
        <v>0</v>
      </c>
      <c r="F136" s="1">
        <v>15.01</v>
      </c>
      <c r="G136" s="1">
        <v>84.62</v>
      </c>
      <c r="H136" s="1">
        <v>140</v>
      </c>
      <c r="I136" s="1">
        <v>653700</v>
      </c>
      <c r="J136" s="1">
        <v>-89</v>
      </c>
      <c r="K136" s="1">
        <v>55316</v>
      </c>
      <c r="L136" s="1">
        <v>-0.2</v>
      </c>
      <c r="M136" s="1">
        <v>17.45</v>
      </c>
      <c r="N136" s="1">
        <v>-1.5530499999999999E-2</v>
      </c>
      <c r="O136" s="1">
        <v>-6.1</v>
      </c>
      <c r="P136" s="1" t="s">
        <v>1896</v>
      </c>
      <c r="Q136" s="1" t="s">
        <v>3525</v>
      </c>
    </row>
    <row r="137" spans="1:17" x14ac:dyDescent="0.25">
      <c r="A137" s="1" t="s">
        <v>135</v>
      </c>
      <c r="B137" s="1" t="s">
        <v>1897</v>
      </c>
      <c r="C137" s="1">
        <v>0.8</v>
      </c>
      <c r="D137" s="1">
        <v>0.1</v>
      </c>
      <c r="E137" s="1">
        <v>0.02</v>
      </c>
      <c r="F137" s="1">
        <v>20.76</v>
      </c>
      <c r="G137" s="1">
        <v>78.319999999999993</v>
      </c>
      <c r="H137" s="1">
        <v>141</v>
      </c>
      <c r="I137" s="1">
        <v>854736.12</v>
      </c>
      <c r="J137" s="1">
        <v>-285</v>
      </c>
      <c r="K137" s="1">
        <v>66943</v>
      </c>
      <c r="L137" s="1">
        <v>-0.4</v>
      </c>
      <c r="M137" s="1">
        <v>15.67</v>
      </c>
      <c r="N137" s="1">
        <v>-4.4659499999999998E-2</v>
      </c>
      <c r="O137" s="1">
        <v>-4.76</v>
      </c>
      <c r="P137" s="1" t="s">
        <v>1897</v>
      </c>
      <c r="Q137" s="1" t="s">
        <v>3525</v>
      </c>
    </row>
    <row r="138" spans="1:17" x14ac:dyDescent="0.25">
      <c r="A138" s="1" t="s">
        <v>136</v>
      </c>
      <c r="B138" s="1" t="s">
        <v>1898</v>
      </c>
      <c r="C138" s="1">
        <v>9.86</v>
      </c>
      <c r="D138" s="1">
        <v>0</v>
      </c>
      <c r="E138" s="1">
        <v>0.14000000000000001</v>
      </c>
      <c r="F138" s="1">
        <v>38.64</v>
      </c>
      <c r="G138" s="1">
        <v>51.36</v>
      </c>
      <c r="H138" s="1">
        <v>142</v>
      </c>
      <c r="I138" s="1">
        <v>788000</v>
      </c>
      <c r="J138" s="1">
        <v>15</v>
      </c>
      <c r="K138" s="1">
        <v>40472</v>
      </c>
      <c r="L138" s="1">
        <v>0</v>
      </c>
      <c r="M138" s="1">
        <v>48.13</v>
      </c>
      <c r="N138" s="1">
        <v>7.2195000000000002E-3</v>
      </c>
      <c r="O138" s="1">
        <v>-3.3</v>
      </c>
      <c r="P138" s="1" t="s">
        <v>1898</v>
      </c>
      <c r="Q138" s="1" t="s">
        <v>3525</v>
      </c>
    </row>
    <row r="139" spans="1:17" x14ac:dyDescent="0.25">
      <c r="A139" s="1" t="s">
        <v>137</v>
      </c>
      <c r="B139" s="1" t="s">
        <v>1899</v>
      </c>
      <c r="C139" s="1">
        <v>12.03</v>
      </c>
      <c r="D139" s="1">
        <v>0.33</v>
      </c>
      <c r="E139" s="1">
        <v>0.27</v>
      </c>
      <c r="F139" s="1">
        <v>10.95</v>
      </c>
      <c r="G139" s="1">
        <v>76.42</v>
      </c>
      <c r="H139" s="1">
        <v>143</v>
      </c>
      <c r="I139" s="1">
        <v>605356.31000000006</v>
      </c>
      <c r="J139" s="1">
        <v>170</v>
      </c>
      <c r="K139" s="1">
        <v>46261</v>
      </c>
      <c r="L139" s="1">
        <v>0.4</v>
      </c>
      <c r="M139" s="1">
        <v>163.12</v>
      </c>
      <c r="N139" s="1">
        <v>0.27730399999999999</v>
      </c>
      <c r="O139" s="1">
        <v>-1.79</v>
      </c>
      <c r="P139" s="1" t="s">
        <v>1899</v>
      </c>
      <c r="Q139" s="1" t="s">
        <v>3525</v>
      </c>
    </row>
    <row r="140" spans="1:17" x14ac:dyDescent="0.25">
      <c r="A140" s="1" t="s">
        <v>138</v>
      </c>
      <c r="B140" s="1" t="s">
        <v>1900</v>
      </c>
      <c r="C140" s="1">
        <v>11.65</v>
      </c>
      <c r="D140" s="1">
        <v>0.35</v>
      </c>
      <c r="E140" s="1">
        <v>0.17</v>
      </c>
      <c r="F140" s="1">
        <v>14.54</v>
      </c>
      <c r="G140" s="1">
        <v>73.289999999999992</v>
      </c>
      <c r="H140" s="1">
        <v>144</v>
      </c>
      <c r="I140" s="1">
        <v>1414690</v>
      </c>
      <c r="J140" s="1">
        <v>-922</v>
      </c>
      <c r="K140" s="1">
        <v>103683</v>
      </c>
      <c r="L140" s="1">
        <v>-0.9</v>
      </c>
      <c r="M140" s="1">
        <v>62.32</v>
      </c>
      <c r="N140" s="1">
        <v>-0.57459040000000006</v>
      </c>
      <c r="O140" s="1">
        <v>-1.98</v>
      </c>
      <c r="P140" s="1" t="s">
        <v>1900</v>
      </c>
      <c r="Q140" s="1" t="s">
        <v>3525</v>
      </c>
    </row>
    <row r="141" spans="1:17" x14ac:dyDescent="0.25">
      <c r="A141" s="1" t="s">
        <v>139</v>
      </c>
      <c r="B141" s="1" t="s">
        <v>1901</v>
      </c>
      <c r="C141" s="1">
        <v>27.14</v>
      </c>
      <c r="D141" s="1">
        <v>0.45</v>
      </c>
      <c r="E141" s="1">
        <v>1.41</v>
      </c>
      <c r="F141" s="1">
        <v>9.19</v>
      </c>
      <c r="G141" s="1">
        <v>61.81</v>
      </c>
      <c r="H141" s="1">
        <v>145</v>
      </c>
      <c r="I141" s="1">
        <v>504165.16</v>
      </c>
      <c r="J141" s="1">
        <v>278</v>
      </c>
      <c r="K141" s="1">
        <v>31162</v>
      </c>
      <c r="L141" s="1">
        <v>0.9</v>
      </c>
      <c r="M141" s="1">
        <v>277.69</v>
      </c>
      <c r="N141" s="1">
        <v>0.77197819999999995</v>
      </c>
      <c r="O141" s="1">
        <v>-3.61</v>
      </c>
      <c r="P141" s="1" t="s">
        <v>4319</v>
      </c>
      <c r="Q141" s="1" t="s">
        <v>3527</v>
      </c>
    </row>
    <row r="142" spans="1:17" x14ac:dyDescent="0.25">
      <c r="A142" s="1" t="s">
        <v>140</v>
      </c>
      <c r="B142" s="1" t="s">
        <v>1902</v>
      </c>
      <c r="C142" s="1">
        <v>3.94</v>
      </c>
      <c r="D142" s="1">
        <v>0.24</v>
      </c>
      <c r="E142" s="1">
        <v>0.04</v>
      </c>
      <c r="F142" s="1">
        <v>18.559999999999999</v>
      </c>
      <c r="G142" s="1">
        <v>77.22</v>
      </c>
      <c r="H142" s="1">
        <v>146</v>
      </c>
      <c r="I142" s="1">
        <v>1030865.59</v>
      </c>
      <c r="J142" s="1">
        <v>2762</v>
      </c>
      <c r="K142" s="1">
        <v>79603</v>
      </c>
      <c r="L142" s="1">
        <v>3.5</v>
      </c>
      <c r="M142" s="1">
        <v>24.61</v>
      </c>
      <c r="N142" s="1">
        <v>0.67972819999999989</v>
      </c>
      <c r="O142" s="1">
        <v>-2.84</v>
      </c>
      <c r="P142" s="1" t="s">
        <v>1902</v>
      </c>
      <c r="Q142" s="1" t="s">
        <v>3520</v>
      </c>
    </row>
    <row r="143" spans="1:17" x14ac:dyDescent="0.25">
      <c r="A143" s="1" t="s">
        <v>141</v>
      </c>
      <c r="B143" s="1" t="s">
        <v>1903</v>
      </c>
      <c r="C143" s="1">
        <v>1.57</v>
      </c>
      <c r="D143" s="1">
        <v>0</v>
      </c>
      <c r="E143" s="1">
        <v>0.11</v>
      </c>
      <c r="F143" s="1">
        <v>15.16</v>
      </c>
      <c r="G143" s="1">
        <v>83.16</v>
      </c>
      <c r="H143" s="1">
        <v>147</v>
      </c>
      <c r="I143" s="1">
        <v>1205653.49</v>
      </c>
      <c r="J143" s="1">
        <v>786</v>
      </c>
      <c r="K143" s="1">
        <v>100262</v>
      </c>
      <c r="L143" s="1">
        <v>0.8</v>
      </c>
      <c r="M143" s="1">
        <v>24.78</v>
      </c>
      <c r="N143" s="1">
        <v>0.19477080000000002</v>
      </c>
      <c r="O143" s="1">
        <v>0.98</v>
      </c>
      <c r="P143" s="1" t="s">
        <v>1903</v>
      </c>
      <c r="Q143" s="1" t="s">
        <v>3528</v>
      </c>
    </row>
    <row r="144" spans="1:17" x14ac:dyDescent="0.25">
      <c r="A144" s="1" t="s">
        <v>142</v>
      </c>
      <c r="B144" s="1" t="s">
        <v>1904</v>
      </c>
      <c r="C144" s="1">
        <v>1.64</v>
      </c>
      <c r="D144" s="1">
        <v>0</v>
      </c>
      <c r="E144" s="1">
        <v>0.26</v>
      </c>
      <c r="F144" s="1">
        <v>13.4</v>
      </c>
      <c r="G144" s="1">
        <v>84.7</v>
      </c>
      <c r="H144" s="1">
        <v>148</v>
      </c>
      <c r="I144" s="1">
        <v>515008.39</v>
      </c>
      <c r="J144" s="1">
        <v>487</v>
      </c>
      <c r="K144" s="1">
        <v>43621</v>
      </c>
      <c r="L144" s="1">
        <v>1.1000000000000001</v>
      </c>
      <c r="M144" s="1">
        <v>14.88</v>
      </c>
      <c r="N144" s="1">
        <v>7.2465600000000005E-2</v>
      </c>
      <c r="O144" s="1">
        <v>2.2400000000000002</v>
      </c>
      <c r="P144" s="1" t="s">
        <v>1904</v>
      </c>
      <c r="Q144" s="1" t="s">
        <v>3525</v>
      </c>
    </row>
    <row r="145" spans="1:17" x14ac:dyDescent="0.25">
      <c r="A145" s="1" t="s">
        <v>143</v>
      </c>
      <c r="B145" s="1" t="s">
        <v>1905</v>
      </c>
      <c r="C145" s="1">
        <v>12.42</v>
      </c>
      <c r="D145" s="1">
        <v>1.26</v>
      </c>
      <c r="E145" s="1">
        <v>0.04</v>
      </c>
      <c r="F145" s="1">
        <v>12.76</v>
      </c>
      <c r="G145" s="1">
        <v>73.52000000000001</v>
      </c>
      <c r="H145" s="1">
        <v>149</v>
      </c>
      <c r="I145" s="1">
        <v>502302.42</v>
      </c>
      <c r="J145" s="1">
        <v>139</v>
      </c>
      <c r="K145" s="1">
        <v>36929</v>
      </c>
      <c r="L145" s="1">
        <v>0.4</v>
      </c>
      <c r="M145" s="1">
        <v>104.16</v>
      </c>
      <c r="N145" s="1">
        <v>0.14478240000000001</v>
      </c>
      <c r="O145" s="1">
        <v>-1.41</v>
      </c>
      <c r="P145" s="1" t="s">
        <v>1905</v>
      </c>
      <c r="Q145" s="1" t="s">
        <v>3516</v>
      </c>
    </row>
    <row r="146" spans="1:17" x14ac:dyDescent="0.25">
      <c r="A146" s="1" t="s">
        <v>144</v>
      </c>
      <c r="B146" s="1" t="s">
        <v>1906</v>
      </c>
      <c r="C146" s="1">
        <v>15.6</v>
      </c>
      <c r="D146" s="1">
        <v>0.19</v>
      </c>
      <c r="E146" s="1">
        <v>0.1</v>
      </c>
      <c r="F146" s="1">
        <v>10.37</v>
      </c>
      <c r="G146" s="1">
        <v>73.740000000000009</v>
      </c>
      <c r="H146" s="1">
        <v>150</v>
      </c>
      <c r="I146" s="1">
        <v>1237241.71</v>
      </c>
      <c r="J146" s="1">
        <v>-223</v>
      </c>
      <c r="K146" s="1">
        <v>91234</v>
      </c>
      <c r="L146" s="1">
        <v>-0.2</v>
      </c>
      <c r="M146" s="1">
        <v>81.25</v>
      </c>
      <c r="N146" s="1">
        <v>-0.1811875</v>
      </c>
      <c r="O146" s="1">
        <v>0.72</v>
      </c>
      <c r="P146" s="1" t="s">
        <v>1906</v>
      </c>
      <c r="Q146" s="1" t="s">
        <v>3529</v>
      </c>
    </row>
    <row r="147" spans="1:17" x14ac:dyDescent="0.25">
      <c r="A147" s="1" t="s">
        <v>145</v>
      </c>
      <c r="B147" s="1" t="s">
        <v>1907</v>
      </c>
      <c r="C147" s="1">
        <v>0.22</v>
      </c>
      <c r="D147" s="1">
        <v>0</v>
      </c>
      <c r="E147" s="1">
        <v>0</v>
      </c>
      <c r="F147" s="1">
        <v>42.16</v>
      </c>
      <c r="G147" s="1">
        <v>57.620000000000005</v>
      </c>
      <c r="H147" s="1">
        <v>151</v>
      </c>
      <c r="I147" s="1">
        <v>1104003.72</v>
      </c>
      <c r="J147" s="1">
        <v>-64</v>
      </c>
      <c r="K147" s="1">
        <v>63613</v>
      </c>
      <c r="L147" s="1">
        <v>-0.1</v>
      </c>
      <c r="M147" s="1">
        <v>62.08</v>
      </c>
      <c r="N147" s="1">
        <v>-3.9731200000000001E-2</v>
      </c>
      <c r="O147" s="1">
        <v>-1.41</v>
      </c>
      <c r="P147" s="1" t="s">
        <v>1907</v>
      </c>
      <c r="Q147" s="1" t="s">
        <v>3525</v>
      </c>
    </row>
    <row r="148" spans="1:17" x14ac:dyDescent="0.25">
      <c r="A148" s="1" t="s">
        <v>146</v>
      </c>
      <c r="B148" s="1" t="s">
        <v>1908</v>
      </c>
      <c r="C148" s="1">
        <v>1.66</v>
      </c>
      <c r="D148" s="1">
        <v>0</v>
      </c>
      <c r="E148" s="1">
        <v>0</v>
      </c>
      <c r="F148" s="1">
        <v>26</v>
      </c>
      <c r="G148" s="1">
        <v>72.34</v>
      </c>
      <c r="H148" s="1">
        <v>152</v>
      </c>
      <c r="I148" s="1">
        <v>1224705.33</v>
      </c>
      <c r="J148" s="1">
        <v>344</v>
      </c>
      <c r="K148" s="1">
        <v>88595</v>
      </c>
      <c r="L148" s="1">
        <v>0.4</v>
      </c>
      <c r="M148" s="1">
        <v>12.18</v>
      </c>
      <c r="N148" s="1">
        <v>4.1899199999999998E-2</v>
      </c>
      <c r="O148" s="1">
        <v>-22.71</v>
      </c>
      <c r="P148" s="1" t="s">
        <v>1908</v>
      </c>
      <c r="Q148" s="1" t="s">
        <v>3516</v>
      </c>
    </row>
    <row r="149" spans="1:17" x14ac:dyDescent="0.25">
      <c r="A149" s="1" t="s">
        <v>147</v>
      </c>
      <c r="B149" s="1" t="s">
        <v>1909</v>
      </c>
      <c r="C149" s="1">
        <v>1.1100000000000001</v>
      </c>
      <c r="D149" s="1">
        <v>0</v>
      </c>
      <c r="E149" s="1">
        <v>0.22</v>
      </c>
      <c r="F149" s="1">
        <v>14.32</v>
      </c>
      <c r="G149" s="1">
        <v>84.35</v>
      </c>
      <c r="H149" s="1">
        <v>153</v>
      </c>
      <c r="I149" s="1">
        <v>841572.25</v>
      </c>
      <c r="J149" s="1">
        <v>201</v>
      </c>
      <c r="K149" s="1">
        <v>70987</v>
      </c>
      <c r="L149" s="1">
        <v>0.3</v>
      </c>
      <c r="M149" s="1">
        <v>43.02</v>
      </c>
      <c r="N149" s="1">
        <v>8.6470200000000011E-2</v>
      </c>
      <c r="O149" s="1">
        <v>2.82</v>
      </c>
      <c r="P149" s="1" t="s">
        <v>1909</v>
      </c>
      <c r="Q149" s="1" t="s">
        <v>3530</v>
      </c>
    </row>
    <row r="150" spans="1:17" x14ac:dyDescent="0.25">
      <c r="A150" s="1" t="s">
        <v>148</v>
      </c>
      <c r="B150" s="1" t="s">
        <v>1910</v>
      </c>
      <c r="C150" s="1">
        <v>25.65</v>
      </c>
      <c r="D150" s="1">
        <v>0.02</v>
      </c>
      <c r="E150" s="1">
        <v>0</v>
      </c>
      <c r="F150" s="1">
        <v>31.15</v>
      </c>
      <c r="G150" s="1">
        <v>43.180000000000007</v>
      </c>
      <c r="H150" s="1">
        <v>154</v>
      </c>
      <c r="I150" s="1">
        <v>653566.18000000005</v>
      </c>
      <c r="J150" s="1">
        <v>-152</v>
      </c>
      <c r="K150" s="1">
        <v>28221</v>
      </c>
      <c r="L150" s="1">
        <v>-0.5</v>
      </c>
      <c r="M150" s="1">
        <v>26.73</v>
      </c>
      <c r="N150" s="1">
        <v>-4.0629600000000002E-2</v>
      </c>
      <c r="O150" s="1">
        <v>-9.82</v>
      </c>
      <c r="P150" s="1" t="s">
        <v>1910</v>
      </c>
      <c r="Q150" s="1" t="s">
        <v>3525</v>
      </c>
    </row>
    <row r="151" spans="1:17" x14ac:dyDescent="0.25">
      <c r="A151" s="1" t="s">
        <v>149</v>
      </c>
      <c r="B151" s="1" t="s">
        <v>1911</v>
      </c>
      <c r="C151" s="1">
        <v>6.46</v>
      </c>
      <c r="D151" s="1">
        <v>0</v>
      </c>
      <c r="E151" s="1">
        <v>0.93</v>
      </c>
      <c r="F151" s="1">
        <v>22.81</v>
      </c>
      <c r="G151" s="1">
        <v>69.8</v>
      </c>
      <c r="H151" s="1">
        <v>155</v>
      </c>
      <c r="I151" s="1">
        <v>1106175.19</v>
      </c>
      <c r="J151" s="1">
        <v>-1412</v>
      </c>
      <c r="K151" s="1">
        <v>77211</v>
      </c>
      <c r="L151" s="1">
        <v>-1.8</v>
      </c>
      <c r="M151" s="1">
        <v>72.92</v>
      </c>
      <c r="N151" s="1">
        <v>-1.0296304000000001</v>
      </c>
      <c r="O151" s="1">
        <v>-13.6</v>
      </c>
      <c r="P151" s="1" t="s">
        <v>1911</v>
      </c>
      <c r="Q151" s="1" t="s">
        <v>3525</v>
      </c>
    </row>
    <row r="152" spans="1:17" x14ac:dyDescent="0.25">
      <c r="A152" s="1" t="s">
        <v>150</v>
      </c>
      <c r="B152" s="1" t="s">
        <v>1912</v>
      </c>
      <c r="C152" s="1">
        <v>75.05</v>
      </c>
      <c r="D152" s="1">
        <v>1.22</v>
      </c>
      <c r="E152" s="1">
        <v>0.23</v>
      </c>
      <c r="F152" s="1">
        <v>4.12</v>
      </c>
      <c r="G152" s="1">
        <v>19.379999999999995</v>
      </c>
      <c r="H152" s="1">
        <v>156</v>
      </c>
      <c r="I152" s="1">
        <v>1890249.98</v>
      </c>
      <c r="J152" s="1">
        <v>-647</v>
      </c>
      <c r="K152" s="1">
        <v>36633</v>
      </c>
      <c r="L152" s="1">
        <v>-1.8</v>
      </c>
      <c r="M152" s="1">
        <v>1002.15</v>
      </c>
      <c r="N152" s="1">
        <v>-6.4839104999999995</v>
      </c>
      <c r="O152" s="1">
        <v>1.52</v>
      </c>
      <c r="P152" s="1" t="s">
        <v>4320</v>
      </c>
      <c r="Q152" s="1" t="s">
        <v>3525</v>
      </c>
    </row>
    <row r="153" spans="1:17" x14ac:dyDescent="0.25">
      <c r="A153" s="1" t="s">
        <v>151</v>
      </c>
      <c r="B153" s="1" t="s">
        <v>1913</v>
      </c>
      <c r="C153" s="1">
        <v>15.56</v>
      </c>
      <c r="D153" s="1">
        <v>0</v>
      </c>
      <c r="E153" s="1">
        <v>0.3</v>
      </c>
      <c r="F153" s="1">
        <v>19.11</v>
      </c>
      <c r="G153" s="1">
        <v>65.03</v>
      </c>
      <c r="H153" s="1">
        <v>157</v>
      </c>
      <c r="I153" s="1">
        <v>331648.07</v>
      </c>
      <c r="J153" s="1">
        <v>5</v>
      </c>
      <c r="K153" s="1">
        <v>21567</v>
      </c>
      <c r="L153" s="1">
        <v>0</v>
      </c>
      <c r="M153" s="1">
        <v>18.09</v>
      </c>
      <c r="N153" s="1">
        <v>9.0450000000000003E-4</v>
      </c>
      <c r="O153" s="1">
        <v>-2.0699999999999998</v>
      </c>
      <c r="P153" s="1" t="s">
        <v>1913</v>
      </c>
      <c r="Q153" s="1" t="s">
        <v>3525</v>
      </c>
    </row>
    <row r="154" spans="1:17" x14ac:dyDescent="0.25">
      <c r="A154" s="1" t="s">
        <v>152</v>
      </c>
      <c r="B154" s="1" t="s">
        <v>1914</v>
      </c>
      <c r="C154" s="1">
        <v>37.25</v>
      </c>
      <c r="D154" s="1">
        <v>0</v>
      </c>
      <c r="E154" s="1">
        <v>0.12</v>
      </c>
      <c r="F154" s="1">
        <v>5.75</v>
      </c>
      <c r="G154" s="1">
        <v>56.88</v>
      </c>
      <c r="H154" s="1">
        <v>158</v>
      </c>
      <c r="I154" s="1">
        <v>1109782.5</v>
      </c>
      <c r="J154" s="1">
        <v>-361</v>
      </c>
      <c r="K154" s="1">
        <v>63124</v>
      </c>
      <c r="L154" s="1">
        <v>-0.6</v>
      </c>
      <c r="M154" s="1">
        <v>2.92</v>
      </c>
      <c r="N154" s="1">
        <v>-1.0541199999999999E-2</v>
      </c>
      <c r="O154" s="1">
        <v>-6.73</v>
      </c>
      <c r="P154" s="1" t="s">
        <v>1914</v>
      </c>
      <c r="Q154" s="1" t="s">
        <v>3520</v>
      </c>
    </row>
    <row r="155" spans="1:17" x14ac:dyDescent="0.25">
      <c r="A155" s="1" t="s">
        <v>153</v>
      </c>
      <c r="B155" s="1" t="s">
        <v>1915</v>
      </c>
      <c r="C155" s="1">
        <v>2.2400000000000002</v>
      </c>
      <c r="D155" s="1">
        <v>0</v>
      </c>
      <c r="E155" s="1">
        <v>0.24</v>
      </c>
      <c r="F155" s="1">
        <v>14.06</v>
      </c>
      <c r="G155" s="1">
        <v>83.460000000000008</v>
      </c>
      <c r="H155" s="1">
        <v>159</v>
      </c>
      <c r="I155" s="1">
        <v>352178.99</v>
      </c>
      <c r="J155" s="1">
        <v>88</v>
      </c>
      <c r="K155" s="1">
        <v>29393</v>
      </c>
      <c r="L155" s="1">
        <v>0.3</v>
      </c>
      <c r="M155" s="1">
        <v>93.99</v>
      </c>
      <c r="N155" s="1">
        <v>8.2711199999999985E-2</v>
      </c>
      <c r="O155" s="1">
        <v>-9.76</v>
      </c>
      <c r="P155" s="1" t="s">
        <v>1915</v>
      </c>
      <c r="Q155" s="1" t="s">
        <v>3527</v>
      </c>
    </row>
    <row r="156" spans="1:17" x14ac:dyDescent="0.25">
      <c r="A156" s="1" t="s">
        <v>154</v>
      </c>
      <c r="B156" s="1" t="s">
        <v>1916</v>
      </c>
      <c r="C156" s="1">
        <v>0.77</v>
      </c>
      <c r="D156" s="1">
        <v>0</v>
      </c>
      <c r="E156" s="1">
        <v>0</v>
      </c>
      <c r="F156" s="1">
        <v>15.27</v>
      </c>
      <c r="G156" s="1">
        <v>83.960000000000008</v>
      </c>
      <c r="H156" s="1">
        <v>160</v>
      </c>
      <c r="I156" s="1">
        <v>471481.34</v>
      </c>
      <c r="J156" s="1">
        <v>3</v>
      </c>
      <c r="K156" s="1">
        <v>39586</v>
      </c>
      <c r="L156" s="1">
        <v>0</v>
      </c>
      <c r="M156" s="1">
        <v>28.67</v>
      </c>
      <c r="N156" s="1">
        <v>8.6010000000000004E-4</v>
      </c>
      <c r="O156" s="1">
        <v>-5.0999999999999996</v>
      </c>
      <c r="P156" s="1" t="s">
        <v>1916</v>
      </c>
      <c r="Q156" s="1" t="s">
        <v>3531</v>
      </c>
    </row>
    <row r="157" spans="1:17" x14ac:dyDescent="0.25">
      <c r="A157" s="1" t="s">
        <v>155</v>
      </c>
      <c r="B157" s="1" t="s">
        <v>1917</v>
      </c>
      <c r="C157" s="1">
        <v>7.47</v>
      </c>
      <c r="D157" s="1">
        <v>0.04</v>
      </c>
      <c r="E157" s="1">
        <v>0.34</v>
      </c>
      <c r="F157" s="1">
        <v>14.1</v>
      </c>
      <c r="G157" s="1">
        <v>78.05</v>
      </c>
      <c r="H157" s="1">
        <v>161</v>
      </c>
      <c r="I157" s="1">
        <v>811875.49</v>
      </c>
      <c r="J157" s="1">
        <v>1385</v>
      </c>
      <c r="K157" s="1">
        <v>63367</v>
      </c>
      <c r="L157" s="1">
        <v>2.2000000000000002</v>
      </c>
      <c r="M157" s="1">
        <v>95.97</v>
      </c>
      <c r="N157" s="1">
        <v>1.3291845000000002</v>
      </c>
      <c r="O157" s="1">
        <v>4.4400000000000004</v>
      </c>
      <c r="P157" s="1" t="s">
        <v>1917</v>
      </c>
      <c r="Q157" s="1" t="s">
        <v>3525</v>
      </c>
    </row>
    <row r="158" spans="1:17" x14ac:dyDescent="0.25">
      <c r="A158" s="1" t="s">
        <v>156</v>
      </c>
      <c r="B158" s="1" t="s">
        <v>1918</v>
      </c>
      <c r="C158" s="1">
        <v>7.04</v>
      </c>
      <c r="D158" s="1">
        <v>0.21</v>
      </c>
      <c r="E158" s="1">
        <v>0.5</v>
      </c>
      <c r="F158" s="1">
        <v>9.15</v>
      </c>
      <c r="G158" s="1">
        <v>83.1</v>
      </c>
      <c r="H158" s="1">
        <v>162</v>
      </c>
      <c r="I158" s="1">
        <v>1334442.54</v>
      </c>
      <c r="J158" s="1">
        <v>2991</v>
      </c>
      <c r="K158" s="1">
        <v>110892</v>
      </c>
      <c r="L158" s="1">
        <v>2.7</v>
      </c>
      <c r="M158" s="1">
        <v>86.2</v>
      </c>
      <c r="N158" s="1">
        <v>2.5782419999999999</v>
      </c>
      <c r="O158" s="1">
        <v>1.68</v>
      </c>
      <c r="P158" s="1" t="s">
        <v>1918</v>
      </c>
      <c r="Q158" s="1" t="s">
        <v>3527</v>
      </c>
    </row>
    <row r="159" spans="1:17" x14ac:dyDescent="0.25">
      <c r="A159" s="1" t="s">
        <v>157</v>
      </c>
      <c r="B159" s="1" t="s">
        <v>1919</v>
      </c>
      <c r="C159" s="1">
        <v>12.3</v>
      </c>
      <c r="D159" s="1">
        <v>0</v>
      </c>
      <c r="E159" s="1">
        <v>0.41</v>
      </c>
      <c r="F159" s="1">
        <v>8.43</v>
      </c>
      <c r="G159" s="1">
        <v>78.86</v>
      </c>
      <c r="H159" s="1">
        <v>163</v>
      </c>
      <c r="I159" s="1">
        <v>762797.64</v>
      </c>
      <c r="J159" s="1">
        <v>142</v>
      </c>
      <c r="K159" s="1">
        <v>60154</v>
      </c>
      <c r="L159" s="1">
        <v>0.2</v>
      </c>
      <c r="M159" s="1">
        <v>39.25</v>
      </c>
      <c r="N159" s="1">
        <v>5.5735E-2</v>
      </c>
      <c r="O159" s="1">
        <v>-0.61</v>
      </c>
      <c r="P159" s="1" t="s">
        <v>1919</v>
      </c>
      <c r="Q159" s="1" t="s">
        <v>3525</v>
      </c>
    </row>
    <row r="160" spans="1:17" x14ac:dyDescent="0.25">
      <c r="A160" s="1" t="s">
        <v>158</v>
      </c>
      <c r="B160" s="1" t="s">
        <v>1920</v>
      </c>
      <c r="C160" s="1">
        <v>1.1599999999999999</v>
      </c>
      <c r="D160" s="1">
        <v>0</v>
      </c>
      <c r="E160" s="1">
        <v>0</v>
      </c>
      <c r="F160" s="1">
        <v>16.46</v>
      </c>
      <c r="G160" s="1">
        <v>82.38</v>
      </c>
      <c r="H160" s="1">
        <v>164</v>
      </c>
      <c r="I160" s="1">
        <v>1916880</v>
      </c>
      <c r="J160" s="1">
        <v>-41</v>
      </c>
      <c r="K160" s="1">
        <v>157913</v>
      </c>
      <c r="L160" s="1">
        <v>0</v>
      </c>
      <c r="M160" s="1">
        <v>29.87</v>
      </c>
      <c r="N160" s="1">
        <v>-1.2246700000000001E-2</v>
      </c>
      <c r="O160" s="1">
        <v>-19.25</v>
      </c>
      <c r="P160" s="1" t="s">
        <v>1920</v>
      </c>
      <c r="Q160" s="1" t="s">
        <v>3532</v>
      </c>
    </row>
    <row r="161" spans="1:17" x14ac:dyDescent="0.25">
      <c r="A161" s="1" t="s">
        <v>159</v>
      </c>
      <c r="B161" s="1" t="s">
        <v>1921</v>
      </c>
      <c r="C161" s="1">
        <v>11.35</v>
      </c>
      <c r="D161" s="1">
        <v>0.21</v>
      </c>
      <c r="E161" s="1">
        <v>0</v>
      </c>
      <c r="F161" s="1">
        <v>5.57</v>
      </c>
      <c r="G161" s="1">
        <v>82.87</v>
      </c>
      <c r="H161" s="1">
        <v>165</v>
      </c>
      <c r="I161" s="1">
        <v>3872000</v>
      </c>
      <c r="J161" s="1">
        <v>-2719</v>
      </c>
      <c r="K161" s="1">
        <v>320873</v>
      </c>
      <c r="L161" s="1">
        <v>-0.8</v>
      </c>
      <c r="M161" s="1">
        <v>28.39</v>
      </c>
      <c r="N161" s="1">
        <v>-0.7719241</v>
      </c>
      <c r="O161" s="1">
        <v>-0.84</v>
      </c>
      <c r="P161" s="1" t="s">
        <v>1921</v>
      </c>
      <c r="Q161" s="1" t="s">
        <v>3533</v>
      </c>
    </row>
    <row r="162" spans="1:17" x14ac:dyDescent="0.25">
      <c r="A162" s="1" t="s">
        <v>160</v>
      </c>
      <c r="B162" s="1" t="s">
        <v>1922</v>
      </c>
      <c r="C162" s="1">
        <v>21.43</v>
      </c>
      <c r="D162" s="1">
        <v>0</v>
      </c>
      <c r="E162" s="1">
        <v>3.18</v>
      </c>
      <c r="F162" s="1">
        <v>13.47</v>
      </c>
      <c r="G162" s="1">
        <v>61.92</v>
      </c>
      <c r="H162" s="1">
        <v>166</v>
      </c>
      <c r="I162" s="1">
        <v>34313329.479999997</v>
      </c>
      <c r="J162" s="1">
        <v>-11</v>
      </c>
      <c r="K162" s="1">
        <v>2124681</v>
      </c>
      <c r="L162" s="1">
        <v>0</v>
      </c>
      <c r="M162" s="1">
        <v>23.69</v>
      </c>
      <c r="N162" s="1">
        <v>-2.6059000000000004E-3</v>
      </c>
      <c r="O162" s="1">
        <v>-12.02</v>
      </c>
      <c r="P162" s="1" t="s">
        <v>4321</v>
      </c>
      <c r="Q162" s="1" t="s">
        <v>3532</v>
      </c>
    </row>
    <row r="163" spans="1:17" x14ac:dyDescent="0.25">
      <c r="A163" s="1" t="s">
        <v>161</v>
      </c>
      <c r="B163" s="1" t="s">
        <v>1923</v>
      </c>
      <c r="C163" s="1">
        <v>3.5</v>
      </c>
      <c r="D163" s="1">
        <v>0.11</v>
      </c>
      <c r="E163" s="1">
        <v>0.17</v>
      </c>
      <c r="F163" s="1">
        <v>33.58</v>
      </c>
      <c r="G163" s="1">
        <v>62.64</v>
      </c>
      <c r="H163" s="1">
        <v>167</v>
      </c>
      <c r="I163" s="1">
        <v>6327735.0599999996</v>
      </c>
      <c r="J163" s="1">
        <v>193</v>
      </c>
      <c r="K163" s="1">
        <v>396369</v>
      </c>
      <c r="L163" s="1">
        <v>0</v>
      </c>
      <c r="M163" s="1">
        <v>24.47</v>
      </c>
      <c r="N163" s="1">
        <v>4.7227100000000001E-2</v>
      </c>
      <c r="O163" s="1">
        <v>-14.26</v>
      </c>
      <c r="P163" s="1" t="s">
        <v>1923</v>
      </c>
      <c r="Q163" s="1" t="s">
        <v>3532</v>
      </c>
    </row>
    <row r="164" spans="1:17" x14ac:dyDescent="0.25">
      <c r="A164" s="1" t="s">
        <v>162</v>
      </c>
      <c r="B164" s="1" t="s">
        <v>1924</v>
      </c>
      <c r="C164" s="1">
        <v>8.26</v>
      </c>
      <c r="D164" s="1">
        <v>0</v>
      </c>
      <c r="E164" s="1">
        <v>0.73</v>
      </c>
      <c r="F164" s="1">
        <v>5.35</v>
      </c>
      <c r="G164" s="1">
        <v>85.66</v>
      </c>
      <c r="H164" s="1">
        <v>168</v>
      </c>
      <c r="I164" s="1">
        <v>5950680.2199999997</v>
      </c>
      <c r="J164" s="1">
        <v>-7307</v>
      </c>
      <c r="K164" s="1">
        <v>509735</v>
      </c>
      <c r="L164" s="1">
        <v>-1.4</v>
      </c>
      <c r="M164" s="1">
        <v>25.66</v>
      </c>
      <c r="N164" s="1">
        <v>-1.8749761999999999</v>
      </c>
      <c r="O164" s="1">
        <v>-9.6</v>
      </c>
      <c r="P164" s="1" t="s">
        <v>1924</v>
      </c>
      <c r="Q164" s="1" t="s">
        <v>3532</v>
      </c>
    </row>
    <row r="165" spans="1:17" x14ac:dyDescent="0.25">
      <c r="A165" s="1" t="s">
        <v>163</v>
      </c>
      <c r="B165" s="1" t="s">
        <v>1925</v>
      </c>
      <c r="C165" s="1">
        <v>10.75</v>
      </c>
      <c r="D165" s="1">
        <v>0</v>
      </c>
      <c r="E165" s="1">
        <v>0.04</v>
      </c>
      <c r="F165" s="1">
        <v>8.52</v>
      </c>
      <c r="G165" s="1">
        <v>80.69</v>
      </c>
      <c r="H165" s="1">
        <v>169</v>
      </c>
      <c r="I165" s="1">
        <v>3227357.42</v>
      </c>
      <c r="J165" s="1">
        <v>1375</v>
      </c>
      <c r="K165" s="1">
        <v>260415</v>
      </c>
      <c r="L165" s="1">
        <v>0.5</v>
      </c>
      <c r="M165" s="1">
        <v>10.77</v>
      </c>
      <c r="N165" s="1">
        <v>0.14808750000000001</v>
      </c>
      <c r="O165" s="1">
        <v>-7.02</v>
      </c>
      <c r="P165" s="1" t="s">
        <v>1925</v>
      </c>
      <c r="Q165" s="1" t="s">
        <v>3525</v>
      </c>
    </row>
    <row r="166" spans="1:17" x14ac:dyDescent="0.25">
      <c r="A166" s="1" t="s">
        <v>164</v>
      </c>
      <c r="B166" s="1" t="s">
        <v>1926</v>
      </c>
      <c r="C166" s="1">
        <v>13.47</v>
      </c>
      <c r="D166" s="1">
        <v>0.01</v>
      </c>
      <c r="E166" s="1">
        <v>0.26</v>
      </c>
      <c r="F166" s="1">
        <v>12.41</v>
      </c>
      <c r="G166" s="1">
        <v>73.849999999999994</v>
      </c>
      <c r="H166" s="1">
        <v>170</v>
      </c>
      <c r="I166" s="1">
        <v>3160800.63</v>
      </c>
      <c r="J166" s="1">
        <v>6406</v>
      </c>
      <c r="K166" s="1">
        <v>233425</v>
      </c>
      <c r="L166" s="1">
        <v>2.7</v>
      </c>
      <c r="M166" s="1">
        <v>23.22</v>
      </c>
      <c r="N166" s="1">
        <v>1.4874732000000002</v>
      </c>
      <c r="O166" s="1">
        <v>-8.3000000000000007</v>
      </c>
      <c r="P166" s="1" t="s">
        <v>1926</v>
      </c>
      <c r="Q166" s="1" t="s">
        <v>3532</v>
      </c>
    </row>
    <row r="167" spans="1:17" x14ac:dyDescent="0.25">
      <c r="A167" s="1" t="s">
        <v>165</v>
      </c>
      <c r="B167" s="1" t="s">
        <v>1927</v>
      </c>
      <c r="C167" s="1">
        <v>2.1</v>
      </c>
      <c r="D167" s="1">
        <v>0.02</v>
      </c>
      <c r="E167" s="1">
        <v>0</v>
      </c>
      <c r="F167" s="1">
        <v>34.21</v>
      </c>
      <c r="G167" s="1">
        <v>63.67</v>
      </c>
      <c r="H167" s="1">
        <v>171</v>
      </c>
      <c r="I167" s="1">
        <v>2691134.06</v>
      </c>
      <c r="J167" s="1">
        <v>-206</v>
      </c>
      <c r="K167" s="1">
        <v>171345</v>
      </c>
      <c r="L167" s="1">
        <v>-0.1</v>
      </c>
      <c r="M167" s="1">
        <v>32.93</v>
      </c>
      <c r="N167" s="1">
        <v>-6.7835800000000002E-2</v>
      </c>
      <c r="O167" s="1">
        <v>-5.2</v>
      </c>
      <c r="P167" s="1" t="s">
        <v>1927</v>
      </c>
      <c r="Q167" s="1" t="s">
        <v>3525</v>
      </c>
    </row>
    <row r="168" spans="1:17" x14ac:dyDescent="0.25">
      <c r="A168" s="1" t="s">
        <v>166</v>
      </c>
      <c r="B168" s="1" t="s">
        <v>1928</v>
      </c>
      <c r="C168" s="1">
        <v>0.8</v>
      </c>
      <c r="D168" s="1">
        <v>0.1</v>
      </c>
      <c r="E168" s="1">
        <v>0.11</v>
      </c>
      <c r="F168" s="1">
        <v>23.34</v>
      </c>
      <c r="G168" s="1">
        <v>75.650000000000006</v>
      </c>
      <c r="H168" s="1">
        <v>172</v>
      </c>
      <c r="I168" s="1">
        <v>1230479.6200000001</v>
      </c>
      <c r="J168" s="1">
        <v>451</v>
      </c>
      <c r="K168" s="1">
        <v>93086</v>
      </c>
      <c r="L168" s="1">
        <v>0.5</v>
      </c>
      <c r="M168" s="1">
        <v>35.96</v>
      </c>
      <c r="N168" s="1">
        <v>0.16217960000000001</v>
      </c>
      <c r="O168" s="1">
        <v>-10.98</v>
      </c>
      <c r="P168" s="1" t="s">
        <v>1928</v>
      </c>
      <c r="Q168" s="1" t="s">
        <v>3532</v>
      </c>
    </row>
    <row r="169" spans="1:17" x14ac:dyDescent="0.25">
      <c r="A169" s="1" t="s">
        <v>167</v>
      </c>
      <c r="B169" s="1" t="s">
        <v>1929</v>
      </c>
      <c r="C169" s="1">
        <v>0.85</v>
      </c>
      <c r="D169" s="1">
        <v>0</v>
      </c>
      <c r="E169" s="1">
        <v>0</v>
      </c>
      <c r="F169" s="1">
        <v>10.81</v>
      </c>
      <c r="G169" s="1">
        <v>88.34</v>
      </c>
      <c r="H169" s="1">
        <v>173</v>
      </c>
      <c r="I169" s="1">
        <v>1941485.15</v>
      </c>
      <c r="J169" s="1">
        <v>-88</v>
      </c>
      <c r="K169" s="1">
        <v>171511</v>
      </c>
      <c r="L169" s="1">
        <v>-0.1</v>
      </c>
      <c r="M169" s="1">
        <v>8.6300000000000008</v>
      </c>
      <c r="N169" s="1">
        <v>-7.5944000000000003E-3</v>
      </c>
      <c r="O169" s="1">
        <v>-7.09</v>
      </c>
      <c r="P169" s="1" t="s">
        <v>1929</v>
      </c>
      <c r="Q169" s="1" t="s">
        <v>3532</v>
      </c>
    </row>
    <row r="170" spans="1:17" x14ac:dyDescent="0.25">
      <c r="A170" s="1" t="s">
        <v>168</v>
      </c>
      <c r="B170" s="1" t="s">
        <v>1930</v>
      </c>
      <c r="C170" s="1">
        <v>21.75</v>
      </c>
      <c r="D170" s="1">
        <v>0</v>
      </c>
      <c r="E170" s="1">
        <v>0</v>
      </c>
      <c r="F170" s="1">
        <v>49.4</v>
      </c>
      <c r="G170" s="1">
        <v>28.849999999999994</v>
      </c>
      <c r="H170" s="1">
        <v>174</v>
      </c>
      <c r="I170" s="1">
        <v>1442332.35</v>
      </c>
      <c r="J170" s="1">
        <v>-64</v>
      </c>
      <c r="K170" s="1">
        <v>41611</v>
      </c>
      <c r="L170" s="1">
        <v>-0.2</v>
      </c>
      <c r="M170" s="1">
        <v>17.68</v>
      </c>
      <c r="N170" s="1">
        <v>-1.1315199999999999E-2</v>
      </c>
      <c r="O170" s="1">
        <v>-12.09</v>
      </c>
      <c r="P170" s="1" t="s">
        <v>1930</v>
      </c>
      <c r="Q170" s="1" t="s">
        <v>3532</v>
      </c>
    </row>
    <row r="171" spans="1:17" x14ac:dyDescent="0.25">
      <c r="A171" s="1" t="s">
        <v>169</v>
      </c>
      <c r="B171" s="1" t="s">
        <v>1931</v>
      </c>
      <c r="C171" s="1">
        <v>6.1</v>
      </c>
      <c r="D171" s="1">
        <v>0</v>
      </c>
      <c r="E171" s="1">
        <v>0.1</v>
      </c>
      <c r="F171" s="1">
        <v>35.369999999999997</v>
      </c>
      <c r="G171" s="1">
        <v>58.430000000000007</v>
      </c>
      <c r="H171" s="1">
        <v>175</v>
      </c>
      <c r="I171" s="1">
        <v>2408646.84</v>
      </c>
      <c r="J171" s="1">
        <v>1281</v>
      </c>
      <c r="K171" s="1">
        <v>140737</v>
      </c>
      <c r="L171" s="1">
        <v>0.9</v>
      </c>
      <c r="M171" s="1">
        <v>15.35</v>
      </c>
      <c r="N171" s="1">
        <v>0.19663349999999999</v>
      </c>
      <c r="O171" s="1">
        <v>-9.6</v>
      </c>
      <c r="P171" s="1" t="s">
        <v>1931</v>
      </c>
      <c r="Q171" s="1" t="s">
        <v>3532</v>
      </c>
    </row>
    <row r="172" spans="1:17" x14ac:dyDescent="0.25">
      <c r="A172" s="1" t="s">
        <v>170</v>
      </c>
      <c r="B172" s="1" t="s">
        <v>1932</v>
      </c>
      <c r="C172" s="1">
        <v>45.22</v>
      </c>
      <c r="D172" s="1">
        <v>0</v>
      </c>
      <c r="E172" s="1">
        <v>0.1</v>
      </c>
      <c r="F172" s="1">
        <v>9.36</v>
      </c>
      <c r="G172" s="1">
        <v>45.32</v>
      </c>
      <c r="H172" s="1">
        <v>176</v>
      </c>
      <c r="I172" s="1">
        <v>1396098.71</v>
      </c>
      <c r="J172" s="1">
        <v>-367</v>
      </c>
      <c r="K172" s="1">
        <v>63271</v>
      </c>
      <c r="L172" s="1">
        <v>-0.6</v>
      </c>
      <c r="M172" s="1">
        <v>24.63</v>
      </c>
      <c r="N172" s="1">
        <v>-9.0392099999999989E-2</v>
      </c>
      <c r="O172" s="1">
        <v>-13.29</v>
      </c>
      <c r="P172" s="1" t="s">
        <v>1932</v>
      </c>
      <c r="Q172" s="1" t="s">
        <v>3525</v>
      </c>
    </row>
    <row r="173" spans="1:17" x14ac:dyDescent="0.25">
      <c r="A173" s="1" t="s">
        <v>171</v>
      </c>
      <c r="B173" s="1" t="s">
        <v>1933</v>
      </c>
      <c r="C173" s="1">
        <v>10.56</v>
      </c>
      <c r="D173" s="1">
        <v>0</v>
      </c>
      <c r="E173" s="1">
        <v>0.01</v>
      </c>
      <c r="F173" s="1">
        <v>13.3</v>
      </c>
      <c r="G173" s="1">
        <v>76.13</v>
      </c>
      <c r="H173" s="1">
        <v>177</v>
      </c>
      <c r="I173" s="1">
        <v>2980810.8</v>
      </c>
      <c r="J173" s="1">
        <v>-3301</v>
      </c>
      <c r="K173" s="1">
        <v>226929</v>
      </c>
      <c r="L173" s="1">
        <v>-1.5</v>
      </c>
      <c r="M173" s="1">
        <v>23.17</v>
      </c>
      <c r="N173" s="1">
        <v>-0.76484170000000018</v>
      </c>
      <c r="O173" s="1">
        <v>-2.31</v>
      </c>
      <c r="P173" s="1" t="s">
        <v>1933</v>
      </c>
      <c r="Q173" s="1" t="s">
        <v>3527</v>
      </c>
    </row>
    <row r="174" spans="1:17" x14ac:dyDescent="0.25">
      <c r="A174" s="1" t="s">
        <v>172</v>
      </c>
      <c r="B174" s="1" t="s">
        <v>1934</v>
      </c>
      <c r="C174" s="1">
        <v>15.93</v>
      </c>
      <c r="D174" s="1">
        <v>1.76</v>
      </c>
      <c r="E174" s="1">
        <v>0.1</v>
      </c>
      <c r="F174" s="1">
        <v>41.88</v>
      </c>
      <c r="G174" s="1">
        <v>40.33</v>
      </c>
      <c r="H174" s="1">
        <v>178</v>
      </c>
      <c r="I174" s="1">
        <v>2941329.62</v>
      </c>
      <c r="J174" s="1">
        <v>-246</v>
      </c>
      <c r="K174" s="1">
        <v>118624</v>
      </c>
      <c r="L174" s="1">
        <v>-0.2</v>
      </c>
      <c r="M174" s="1">
        <v>53.82</v>
      </c>
      <c r="N174" s="1">
        <v>-0.13239719999999999</v>
      </c>
      <c r="O174" s="1">
        <v>-0.53</v>
      </c>
      <c r="P174" s="1" t="s">
        <v>4322</v>
      </c>
      <c r="Q174" s="1" t="s">
        <v>3515</v>
      </c>
    </row>
    <row r="175" spans="1:17" x14ac:dyDescent="0.25">
      <c r="A175" s="1" t="s">
        <v>173</v>
      </c>
      <c r="B175" s="1" t="s">
        <v>1935</v>
      </c>
      <c r="C175" s="1">
        <v>10.46</v>
      </c>
      <c r="D175" s="1">
        <v>0.11</v>
      </c>
      <c r="E175" s="1">
        <v>0.05</v>
      </c>
      <c r="F175" s="1">
        <v>12.67</v>
      </c>
      <c r="G175" s="1">
        <v>76.710000000000008</v>
      </c>
      <c r="H175" s="1">
        <v>179</v>
      </c>
      <c r="I175" s="1">
        <v>1481373.73</v>
      </c>
      <c r="J175" s="1">
        <v>-17</v>
      </c>
      <c r="K175" s="1">
        <v>113636</v>
      </c>
      <c r="L175" s="1">
        <v>0</v>
      </c>
      <c r="M175" s="1">
        <v>165.65</v>
      </c>
      <c r="N175" s="1">
        <v>-2.8160500000000002E-2</v>
      </c>
      <c r="O175" s="1">
        <v>-3.51</v>
      </c>
      <c r="P175" s="1" t="s">
        <v>4323</v>
      </c>
      <c r="Q175" s="1" t="s">
        <v>3527</v>
      </c>
    </row>
    <row r="176" spans="1:17" x14ac:dyDescent="0.25">
      <c r="A176" s="1" t="s">
        <v>174</v>
      </c>
      <c r="B176" s="1" t="s">
        <v>1936</v>
      </c>
      <c r="C176" s="1">
        <v>7.32</v>
      </c>
      <c r="D176" s="1">
        <v>0</v>
      </c>
      <c r="E176" s="1">
        <v>0.01</v>
      </c>
      <c r="F176" s="1">
        <v>14.46</v>
      </c>
      <c r="G176" s="1">
        <v>78.210000000000008</v>
      </c>
      <c r="H176" s="1">
        <v>180</v>
      </c>
      <c r="I176" s="1">
        <v>2284418.81</v>
      </c>
      <c r="J176" s="1">
        <v>1528</v>
      </c>
      <c r="K176" s="1">
        <v>178664</v>
      </c>
      <c r="L176" s="1">
        <v>0.9</v>
      </c>
      <c r="M176" s="1">
        <v>26.16</v>
      </c>
      <c r="N176" s="1">
        <v>0.39972480000000005</v>
      </c>
      <c r="O176" s="1">
        <v>-6.23</v>
      </c>
      <c r="P176" s="1" t="s">
        <v>1936</v>
      </c>
      <c r="Q176" s="1" t="s">
        <v>3534</v>
      </c>
    </row>
    <row r="177" spans="1:17" x14ac:dyDescent="0.25">
      <c r="A177" s="1" t="s">
        <v>175</v>
      </c>
      <c r="B177" s="1" t="s">
        <v>1937</v>
      </c>
      <c r="C177" s="1">
        <v>6.23</v>
      </c>
      <c r="D177" s="1">
        <v>0</v>
      </c>
      <c r="E177" s="1">
        <v>7.0000000000000007E-2</v>
      </c>
      <c r="F177" s="1">
        <v>18.41</v>
      </c>
      <c r="G177" s="1">
        <v>75.289999999999992</v>
      </c>
      <c r="H177" s="1">
        <v>181</v>
      </c>
      <c r="I177" s="1">
        <v>4770162.72</v>
      </c>
      <c r="J177" s="1">
        <v>-1269</v>
      </c>
      <c r="K177" s="1">
        <v>359146</v>
      </c>
      <c r="L177" s="1">
        <v>-0.4</v>
      </c>
      <c r="M177" s="1">
        <v>17.34</v>
      </c>
      <c r="N177" s="1">
        <v>-0.22004459999999998</v>
      </c>
      <c r="O177" s="1">
        <v>-2.4700000000000002</v>
      </c>
      <c r="P177" s="1" t="s">
        <v>1937</v>
      </c>
      <c r="Q177" s="1" t="s">
        <v>3534</v>
      </c>
    </row>
    <row r="178" spans="1:17" x14ac:dyDescent="0.25">
      <c r="A178" s="1" t="s">
        <v>176</v>
      </c>
      <c r="B178" s="1" t="s">
        <v>1938</v>
      </c>
      <c r="C178" s="1">
        <v>10.61</v>
      </c>
      <c r="D178" s="1">
        <v>0.02</v>
      </c>
      <c r="E178" s="1">
        <v>0.44</v>
      </c>
      <c r="F178" s="1">
        <v>10.32</v>
      </c>
      <c r="G178" s="1">
        <v>78.61</v>
      </c>
      <c r="H178" s="1">
        <v>182</v>
      </c>
      <c r="I178" s="1">
        <v>8857030.2899999991</v>
      </c>
      <c r="J178" s="1">
        <v>-3890</v>
      </c>
      <c r="K178" s="1">
        <v>696251</v>
      </c>
      <c r="L178" s="1">
        <v>-0.6</v>
      </c>
      <c r="M178" s="1">
        <v>20.62</v>
      </c>
      <c r="N178" s="1">
        <v>-0.802118</v>
      </c>
      <c r="O178" s="1">
        <v>-9.32</v>
      </c>
      <c r="P178" s="1" t="s">
        <v>1938</v>
      </c>
      <c r="Q178" s="1" t="s">
        <v>3518</v>
      </c>
    </row>
    <row r="179" spans="1:17" x14ac:dyDescent="0.25">
      <c r="A179" s="1" t="s">
        <v>177</v>
      </c>
      <c r="B179" s="1" t="s">
        <v>1939</v>
      </c>
      <c r="C179" s="1">
        <v>6.15</v>
      </c>
      <c r="D179" s="1">
        <v>0.22</v>
      </c>
      <c r="E179" s="1">
        <v>0.1</v>
      </c>
      <c r="F179" s="1">
        <v>19.11</v>
      </c>
      <c r="G179" s="1">
        <v>74.42</v>
      </c>
      <c r="H179" s="1">
        <v>183</v>
      </c>
      <c r="I179" s="1">
        <v>5477522.2599999998</v>
      </c>
      <c r="J179" s="1">
        <v>-7141</v>
      </c>
      <c r="K179" s="1">
        <v>407637</v>
      </c>
      <c r="L179" s="1">
        <v>-1.8</v>
      </c>
      <c r="M179" s="1">
        <v>17.940000000000001</v>
      </c>
      <c r="N179" s="1">
        <v>-1.2810954000000001</v>
      </c>
      <c r="O179" s="1">
        <v>6.67</v>
      </c>
      <c r="P179" s="1" t="s">
        <v>1939</v>
      </c>
      <c r="Q179" s="1" t="s">
        <v>3534</v>
      </c>
    </row>
    <row r="180" spans="1:17" x14ac:dyDescent="0.25">
      <c r="A180" s="1" t="s">
        <v>178</v>
      </c>
      <c r="B180" s="1" t="s">
        <v>1940</v>
      </c>
      <c r="C180" s="1">
        <v>10.34</v>
      </c>
      <c r="D180" s="1">
        <v>0.01</v>
      </c>
      <c r="E180" s="1">
        <v>0.11</v>
      </c>
      <c r="F180" s="1">
        <v>12.91</v>
      </c>
      <c r="G180" s="1">
        <v>76.63</v>
      </c>
      <c r="H180" s="1">
        <v>184</v>
      </c>
      <c r="I180" s="1">
        <v>4204925.8499999996</v>
      </c>
      <c r="J180" s="1">
        <v>-2690</v>
      </c>
      <c r="K180" s="1">
        <v>322223</v>
      </c>
      <c r="L180" s="1">
        <v>-0.8</v>
      </c>
      <c r="M180" s="1">
        <v>21.48</v>
      </c>
      <c r="N180" s="1">
        <v>-0.57781199999999999</v>
      </c>
      <c r="O180" s="1">
        <v>-4.21</v>
      </c>
      <c r="P180" s="1" t="s">
        <v>1940</v>
      </c>
      <c r="Q180" s="1" t="s">
        <v>3527</v>
      </c>
    </row>
    <row r="181" spans="1:17" x14ac:dyDescent="0.25">
      <c r="A181" s="1" t="s">
        <v>179</v>
      </c>
      <c r="B181" s="1" t="s">
        <v>1941</v>
      </c>
      <c r="C181" s="1">
        <v>4.0999999999999996</v>
      </c>
      <c r="D181" s="1">
        <v>0.01</v>
      </c>
      <c r="E181" s="1">
        <v>0.01</v>
      </c>
      <c r="F181" s="1">
        <v>12.99</v>
      </c>
      <c r="G181" s="1">
        <v>82.89</v>
      </c>
      <c r="H181" s="1">
        <v>185</v>
      </c>
      <c r="I181" s="1">
        <v>1509517</v>
      </c>
      <c r="J181" s="1">
        <v>-270</v>
      </c>
      <c r="K181" s="1">
        <v>125124</v>
      </c>
      <c r="L181" s="1">
        <v>-0.2</v>
      </c>
      <c r="M181" s="1">
        <v>21.53</v>
      </c>
      <c r="N181" s="1">
        <v>-5.8131000000000002E-2</v>
      </c>
      <c r="O181" s="1">
        <v>-8.4</v>
      </c>
      <c r="P181" s="1" t="s">
        <v>1941</v>
      </c>
      <c r="Q181" s="1" t="s">
        <v>3534</v>
      </c>
    </row>
    <row r="182" spans="1:17" x14ac:dyDescent="0.25">
      <c r="A182" s="1" t="s">
        <v>180</v>
      </c>
      <c r="B182" s="1" t="s">
        <v>1942</v>
      </c>
      <c r="C182" s="1">
        <v>18.14</v>
      </c>
      <c r="D182" s="1">
        <v>0</v>
      </c>
      <c r="E182" s="1">
        <v>0.3</v>
      </c>
      <c r="F182" s="1">
        <v>10.01</v>
      </c>
      <c r="G182" s="1">
        <v>71.55</v>
      </c>
      <c r="H182" s="1">
        <v>186</v>
      </c>
      <c r="I182" s="1">
        <v>10168248.08</v>
      </c>
      <c r="J182" s="1">
        <v>-25589</v>
      </c>
      <c r="K182" s="1">
        <v>727538</v>
      </c>
      <c r="L182" s="1">
        <v>-3.5</v>
      </c>
      <c r="M182" s="1">
        <v>11.19</v>
      </c>
      <c r="N182" s="1">
        <v>-2.8634090999999997</v>
      </c>
      <c r="O182" s="1">
        <v>6.16</v>
      </c>
      <c r="P182" s="1" t="s">
        <v>1942</v>
      </c>
      <c r="Q182" s="1" t="s">
        <v>3534</v>
      </c>
    </row>
    <row r="183" spans="1:17" x14ac:dyDescent="0.25">
      <c r="A183" s="1" t="s">
        <v>181</v>
      </c>
      <c r="B183" s="1" t="s">
        <v>1943</v>
      </c>
      <c r="C183" s="1">
        <v>12.73</v>
      </c>
      <c r="D183" s="1">
        <v>0.42</v>
      </c>
      <c r="E183" s="1">
        <v>0.05</v>
      </c>
      <c r="F183" s="1">
        <v>17.690000000000001</v>
      </c>
      <c r="G183" s="1">
        <v>69.11</v>
      </c>
      <c r="H183" s="1">
        <v>187</v>
      </c>
      <c r="I183" s="1">
        <v>12402794.550000001</v>
      </c>
      <c r="J183" s="1">
        <v>-19042</v>
      </c>
      <c r="K183" s="1">
        <v>857157</v>
      </c>
      <c r="L183" s="1">
        <v>-2.2000000000000002</v>
      </c>
      <c r="M183" s="1">
        <v>38.200000000000003</v>
      </c>
      <c r="N183" s="1">
        <v>-7.274044</v>
      </c>
      <c r="O183" s="1">
        <v>4.96</v>
      </c>
      <c r="P183" s="1" t="s">
        <v>1943</v>
      </c>
      <c r="Q183" s="1" t="s">
        <v>3534</v>
      </c>
    </row>
    <row r="184" spans="1:17" x14ac:dyDescent="0.25">
      <c r="A184" s="1" t="s">
        <v>182</v>
      </c>
      <c r="B184" s="1" t="s">
        <v>1944</v>
      </c>
      <c r="C184" s="1">
        <v>9.75</v>
      </c>
      <c r="D184" s="1">
        <v>0.2</v>
      </c>
      <c r="E184" s="1">
        <v>0.25</v>
      </c>
      <c r="F184" s="1">
        <v>5.71</v>
      </c>
      <c r="G184" s="1">
        <v>84.09</v>
      </c>
      <c r="H184" s="1">
        <v>188</v>
      </c>
      <c r="I184" s="1">
        <v>16213672.17</v>
      </c>
      <c r="J184" s="1">
        <v>-21150</v>
      </c>
      <c r="K184" s="1">
        <v>1363408</v>
      </c>
      <c r="L184" s="1">
        <v>-1.6</v>
      </c>
      <c r="M184" s="1">
        <v>9.74</v>
      </c>
      <c r="N184" s="1">
        <v>-2.0600100000000001</v>
      </c>
      <c r="O184" s="1">
        <v>-10.18</v>
      </c>
      <c r="P184" s="1" t="s">
        <v>4324</v>
      </c>
      <c r="Q184" s="1" t="s">
        <v>3518</v>
      </c>
    </row>
    <row r="185" spans="1:17" x14ac:dyDescent="0.25">
      <c r="A185" s="1" t="s">
        <v>183</v>
      </c>
      <c r="B185" s="1" t="s">
        <v>1945</v>
      </c>
      <c r="C185" s="1">
        <v>2.31</v>
      </c>
      <c r="D185" s="1">
        <v>0.02</v>
      </c>
      <c r="E185" s="1">
        <v>0.04</v>
      </c>
      <c r="F185" s="1">
        <v>19.84</v>
      </c>
      <c r="G185" s="1">
        <v>77.789999999999992</v>
      </c>
      <c r="H185" s="1">
        <v>189</v>
      </c>
      <c r="I185" s="1">
        <v>1786960.89</v>
      </c>
      <c r="J185" s="1">
        <v>-1089</v>
      </c>
      <c r="K185" s="1">
        <v>139008</v>
      </c>
      <c r="L185" s="1">
        <v>-0.8</v>
      </c>
      <c r="M185" s="1">
        <v>38.89</v>
      </c>
      <c r="N185" s="1">
        <v>-0.4235121</v>
      </c>
      <c r="O185" s="1">
        <v>-3.5</v>
      </c>
      <c r="P185" s="1" t="s">
        <v>1945</v>
      </c>
      <c r="Q185" s="1" t="s">
        <v>3527</v>
      </c>
    </row>
    <row r="186" spans="1:17" x14ac:dyDescent="0.25">
      <c r="A186" s="1" t="s">
        <v>184</v>
      </c>
      <c r="B186" s="1" t="s">
        <v>1946</v>
      </c>
      <c r="C186" s="1">
        <v>4.0599999999999996</v>
      </c>
      <c r="D186" s="1">
        <v>0</v>
      </c>
      <c r="E186" s="1">
        <v>0</v>
      </c>
      <c r="F186" s="1">
        <v>9.01</v>
      </c>
      <c r="G186" s="1">
        <v>86.93</v>
      </c>
      <c r="H186" s="1">
        <v>190</v>
      </c>
      <c r="I186" s="1">
        <v>1889952.42</v>
      </c>
      <c r="J186" s="1">
        <v>-1689</v>
      </c>
      <c r="K186" s="1">
        <v>164294</v>
      </c>
      <c r="L186" s="1">
        <v>-1</v>
      </c>
      <c r="M186" s="1">
        <v>9.7200000000000006</v>
      </c>
      <c r="N186" s="1">
        <v>-0.16417080000000001</v>
      </c>
      <c r="O186" s="1">
        <v>-12.61</v>
      </c>
      <c r="P186" s="1" t="s">
        <v>1946</v>
      </c>
      <c r="Q186" s="1" t="s">
        <v>3534</v>
      </c>
    </row>
    <row r="187" spans="1:17" x14ac:dyDescent="0.25">
      <c r="A187" s="1" t="s">
        <v>185</v>
      </c>
      <c r="B187" s="1" t="s">
        <v>1947</v>
      </c>
      <c r="C187" s="1">
        <v>9.73</v>
      </c>
      <c r="D187" s="1">
        <v>0.43</v>
      </c>
      <c r="E187" s="1">
        <v>0.81</v>
      </c>
      <c r="F187" s="1">
        <v>24.08</v>
      </c>
      <c r="G187" s="1">
        <v>64.95</v>
      </c>
      <c r="H187" s="1">
        <v>191</v>
      </c>
      <c r="I187" s="1">
        <v>9800000</v>
      </c>
      <c r="J187" s="1">
        <v>-8337</v>
      </c>
      <c r="K187" s="1">
        <v>636510</v>
      </c>
      <c r="L187" s="1">
        <v>-1.3</v>
      </c>
      <c r="M187" s="1">
        <v>55.57</v>
      </c>
      <c r="N187" s="1">
        <v>-4.6328709000000003</v>
      </c>
      <c r="O187" s="1">
        <v>-7.17</v>
      </c>
      <c r="P187" s="1" t="s">
        <v>4325</v>
      </c>
      <c r="Q187" s="1" t="s">
        <v>3534</v>
      </c>
    </row>
    <row r="188" spans="1:17" x14ac:dyDescent="0.25">
      <c r="A188" s="1" t="s">
        <v>186</v>
      </c>
      <c r="B188" s="1" t="s">
        <v>1948</v>
      </c>
      <c r="C188" s="1">
        <v>8.58</v>
      </c>
      <c r="D188" s="1">
        <v>0.03</v>
      </c>
      <c r="E188" s="1">
        <v>0.26</v>
      </c>
      <c r="F188" s="1">
        <v>34</v>
      </c>
      <c r="G188" s="1">
        <v>57.13</v>
      </c>
      <c r="H188" s="1">
        <v>192</v>
      </c>
      <c r="I188" s="1">
        <v>2369044.7999999998</v>
      </c>
      <c r="J188" s="1">
        <v>181</v>
      </c>
      <c r="K188" s="1">
        <v>135344</v>
      </c>
      <c r="L188" s="1">
        <v>0.1</v>
      </c>
      <c r="M188" s="1">
        <v>106.42</v>
      </c>
      <c r="N188" s="1">
        <v>0.19262019999999999</v>
      </c>
      <c r="O188" s="1">
        <v>-4.82</v>
      </c>
      <c r="P188" s="1" t="s">
        <v>1948</v>
      </c>
      <c r="Q188" s="1" t="s">
        <v>3534</v>
      </c>
    </row>
    <row r="189" spans="1:17" x14ac:dyDescent="0.25">
      <c r="A189" s="1" t="s">
        <v>187</v>
      </c>
      <c r="B189" s="1" t="s">
        <v>1949</v>
      </c>
      <c r="C189" s="1">
        <v>6.5</v>
      </c>
      <c r="D189" s="1">
        <v>0</v>
      </c>
      <c r="E189" s="1">
        <v>0.01</v>
      </c>
      <c r="F189" s="1">
        <v>45.28</v>
      </c>
      <c r="G189" s="1">
        <v>48.21</v>
      </c>
      <c r="H189" s="1">
        <v>193</v>
      </c>
      <c r="I189" s="1">
        <v>1278139</v>
      </c>
      <c r="J189" s="1">
        <v>8</v>
      </c>
      <c r="K189" s="1">
        <v>61619</v>
      </c>
      <c r="L189" s="1">
        <v>0</v>
      </c>
      <c r="M189" s="1">
        <v>15.81</v>
      </c>
      <c r="N189" s="1">
        <v>1.2648E-3</v>
      </c>
      <c r="O189" s="1">
        <v>0</v>
      </c>
      <c r="P189" s="1" t="s">
        <v>1949</v>
      </c>
      <c r="Q189" s="1" t="s">
        <v>3534</v>
      </c>
    </row>
    <row r="190" spans="1:17" x14ac:dyDescent="0.25">
      <c r="A190" s="1" t="s">
        <v>188</v>
      </c>
      <c r="B190" s="1" t="s">
        <v>1950</v>
      </c>
      <c r="C190" s="1">
        <v>0.49</v>
      </c>
      <c r="D190" s="1">
        <v>0</v>
      </c>
      <c r="E190" s="1">
        <v>0.01</v>
      </c>
      <c r="F190" s="1">
        <v>14.7</v>
      </c>
      <c r="G190" s="1">
        <v>84.8</v>
      </c>
      <c r="H190" s="1">
        <v>194</v>
      </c>
      <c r="I190" s="1">
        <v>1818299.78</v>
      </c>
      <c r="J190" s="1">
        <v>108</v>
      </c>
      <c r="K190" s="1">
        <v>154192</v>
      </c>
      <c r="L190" s="1">
        <v>0.1</v>
      </c>
      <c r="M190" s="1">
        <v>18.59</v>
      </c>
      <c r="N190" s="1">
        <v>2.00772E-2</v>
      </c>
      <c r="O190" s="1">
        <v>-17.829999999999998</v>
      </c>
      <c r="P190" s="1" t="s">
        <v>1950</v>
      </c>
      <c r="Q190" s="1" t="s">
        <v>3534</v>
      </c>
    </row>
    <row r="191" spans="1:17" x14ac:dyDescent="0.25">
      <c r="A191" s="1" t="s">
        <v>189</v>
      </c>
      <c r="B191" s="1" t="s">
        <v>1951</v>
      </c>
      <c r="C191" s="1">
        <v>14.54</v>
      </c>
      <c r="D191" s="1">
        <v>0</v>
      </c>
      <c r="E191" s="1">
        <v>0.02</v>
      </c>
      <c r="F191" s="1">
        <v>21.08</v>
      </c>
      <c r="G191" s="1">
        <v>64.36</v>
      </c>
      <c r="H191" s="1">
        <v>195</v>
      </c>
      <c r="I191" s="1">
        <v>1620000</v>
      </c>
      <c r="J191" s="1">
        <v>-95</v>
      </c>
      <c r="K191" s="1">
        <v>104263</v>
      </c>
      <c r="L191" s="1">
        <v>-0.1</v>
      </c>
      <c r="M191" s="1">
        <v>73.069999999999993</v>
      </c>
      <c r="N191" s="1">
        <v>-6.9416499999999992E-2</v>
      </c>
      <c r="O191" s="1">
        <v>1.0900000000000001</v>
      </c>
      <c r="P191" s="1" t="s">
        <v>1951</v>
      </c>
      <c r="Q191" s="1" t="s">
        <v>3534</v>
      </c>
    </row>
    <row r="192" spans="1:17" x14ac:dyDescent="0.25">
      <c r="A192" s="1" t="s">
        <v>190</v>
      </c>
      <c r="B192" s="1" t="s">
        <v>1952</v>
      </c>
      <c r="C192" s="1">
        <v>1.26</v>
      </c>
      <c r="D192" s="1">
        <v>4.7699999999999996</v>
      </c>
      <c r="E192" s="1">
        <v>0.01</v>
      </c>
      <c r="F192" s="1">
        <v>17.41</v>
      </c>
      <c r="G192" s="1">
        <v>76.55</v>
      </c>
      <c r="H192" s="1">
        <v>196</v>
      </c>
      <c r="I192" s="1">
        <v>1082500</v>
      </c>
      <c r="J192" s="1">
        <v>9</v>
      </c>
      <c r="K192" s="1">
        <v>82865</v>
      </c>
      <c r="L192" s="1">
        <v>0</v>
      </c>
      <c r="M192" s="1">
        <v>12.07</v>
      </c>
      <c r="N192" s="1">
        <v>1.0862999999999999E-3</v>
      </c>
      <c r="O192" s="1">
        <v>6.69</v>
      </c>
      <c r="P192" s="1" t="s">
        <v>1952</v>
      </c>
      <c r="Q192" s="1" t="s">
        <v>3534</v>
      </c>
    </row>
    <row r="193" spans="1:17" x14ac:dyDescent="0.25">
      <c r="A193" s="1" t="s">
        <v>191</v>
      </c>
      <c r="B193" s="1" t="s">
        <v>1953</v>
      </c>
      <c r="C193" s="1">
        <v>10.1</v>
      </c>
      <c r="D193" s="1">
        <v>0</v>
      </c>
      <c r="E193" s="1">
        <v>0.17</v>
      </c>
      <c r="F193" s="1">
        <v>22.96</v>
      </c>
      <c r="G193" s="1">
        <v>66.77</v>
      </c>
      <c r="H193" s="1">
        <v>197</v>
      </c>
      <c r="I193" s="1">
        <v>632338.51</v>
      </c>
      <c r="J193" s="1">
        <v>-566</v>
      </c>
      <c r="K193" s="1">
        <v>42221</v>
      </c>
      <c r="L193" s="1">
        <v>-1.3</v>
      </c>
      <c r="M193" s="1">
        <v>70.53</v>
      </c>
      <c r="N193" s="1">
        <v>-0.39919980000000005</v>
      </c>
      <c r="O193" s="1">
        <v>-1.1399999999999999</v>
      </c>
      <c r="P193" s="1" t="s">
        <v>1953</v>
      </c>
      <c r="Q193" s="1" t="s">
        <v>3534</v>
      </c>
    </row>
    <row r="194" spans="1:17" x14ac:dyDescent="0.25">
      <c r="A194" s="1" t="s">
        <v>192</v>
      </c>
      <c r="B194" s="1" t="s">
        <v>1954</v>
      </c>
      <c r="C194" s="1">
        <v>0.86</v>
      </c>
      <c r="D194" s="1">
        <v>0</v>
      </c>
      <c r="E194" s="1">
        <v>0.02</v>
      </c>
      <c r="F194" s="1">
        <v>31.96</v>
      </c>
      <c r="G194" s="1">
        <v>67.16</v>
      </c>
      <c r="H194" s="1">
        <v>198</v>
      </c>
      <c r="I194" s="1">
        <v>1329152.44</v>
      </c>
      <c r="J194" s="1">
        <v>-4107</v>
      </c>
      <c r="K194" s="1">
        <v>89266</v>
      </c>
      <c r="L194" s="1">
        <v>-4.5999999999999996</v>
      </c>
      <c r="M194" s="1">
        <v>21.13</v>
      </c>
      <c r="N194" s="1">
        <v>-0.86780909999999989</v>
      </c>
      <c r="O194" s="1">
        <v>5.93</v>
      </c>
      <c r="P194" s="1" t="s">
        <v>1954</v>
      </c>
      <c r="Q194" s="1" t="s">
        <v>3527</v>
      </c>
    </row>
    <row r="195" spans="1:17" x14ac:dyDescent="0.25">
      <c r="A195" s="1" t="s">
        <v>193</v>
      </c>
      <c r="B195" s="1" t="s">
        <v>1955</v>
      </c>
      <c r="C195" s="1">
        <v>4.53</v>
      </c>
      <c r="D195" s="1">
        <v>0</v>
      </c>
      <c r="E195" s="1">
        <v>1.71</v>
      </c>
      <c r="F195" s="1">
        <v>18.29</v>
      </c>
      <c r="G195" s="1">
        <v>75.47</v>
      </c>
      <c r="H195" s="1">
        <v>199</v>
      </c>
      <c r="I195" s="1">
        <v>424439.57</v>
      </c>
      <c r="J195" s="1">
        <v>1513</v>
      </c>
      <c r="K195" s="1">
        <v>32032</v>
      </c>
      <c r="L195" s="1">
        <v>4.7</v>
      </c>
      <c r="M195" s="1">
        <v>41.66</v>
      </c>
      <c r="N195" s="1">
        <v>0.63031579999999998</v>
      </c>
      <c r="O195" s="1">
        <v>26.13</v>
      </c>
      <c r="P195" s="1" t="s">
        <v>1955</v>
      </c>
      <c r="Q195" s="1" t="s">
        <v>3534</v>
      </c>
    </row>
    <row r="196" spans="1:17" x14ac:dyDescent="0.25">
      <c r="A196" s="1" t="s">
        <v>194</v>
      </c>
      <c r="B196" s="1" t="s">
        <v>1956</v>
      </c>
      <c r="C196" s="1">
        <v>2.92</v>
      </c>
      <c r="D196" s="1">
        <v>0.17</v>
      </c>
      <c r="E196" s="1">
        <v>1.53</v>
      </c>
      <c r="F196" s="1">
        <v>10.02</v>
      </c>
      <c r="G196" s="1">
        <v>85.36</v>
      </c>
      <c r="H196" s="1">
        <v>200</v>
      </c>
      <c r="I196" s="1">
        <v>999501.92</v>
      </c>
      <c r="J196" s="1">
        <v>281</v>
      </c>
      <c r="K196" s="1">
        <v>85317</v>
      </c>
      <c r="L196" s="1">
        <v>0.3</v>
      </c>
      <c r="M196" s="1">
        <v>24.03</v>
      </c>
      <c r="N196" s="1">
        <v>6.7524300000000009E-2</v>
      </c>
      <c r="O196" s="1">
        <v>0</v>
      </c>
      <c r="P196" s="1" t="s">
        <v>1956</v>
      </c>
      <c r="Q196" s="1" t="s">
        <v>3527</v>
      </c>
    </row>
    <row r="197" spans="1:17" x14ac:dyDescent="0.25">
      <c r="A197" s="1" t="s">
        <v>195</v>
      </c>
      <c r="B197" s="1" t="s">
        <v>1957</v>
      </c>
      <c r="C197" s="1">
        <v>1.82</v>
      </c>
      <c r="D197" s="1">
        <v>0.15</v>
      </c>
      <c r="E197" s="1">
        <v>0.26</v>
      </c>
      <c r="F197" s="1">
        <v>15.22</v>
      </c>
      <c r="G197" s="1">
        <v>82.55</v>
      </c>
      <c r="H197" s="1">
        <v>201</v>
      </c>
      <c r="I197" s="1">
        <v>1677220.22</v>
      </c>
      <c r="J197" s="1">
        <v>-4</v>
      </c>
      <c r="K197" s="1">
        <v>138455</v>
      </c>
      <c r="L197" s="1">
        <v>0</v>
      </c>
      <c r="M197" s="1">
        <v>32.18</v>
      </c>
      <c r="N197" s="1">
        <v>-1.2872000000000001E-3</v>
      </c>
      <c r="O197" s="1">
        <v>7.99</v>
      </c>
      <c r="P197" s="1" t="s">
        <v>1957</v>
      </c>
      <c r="Q197" s="1" t="s">
        <v>3527</v>
      </c>
    </row>
    <row r="198" spans="1:17" x14ac:dyDescent="0.25">
      <c r="A198" s="1" t="s">
        <v>196</v>
      </c>
      <c r="B198" s="1" t="s">
        <v>1958</v>
      </c>
      <c r="C198" s="1">
        <v>50.31</v>
      </c>
      <c r="D198" s="1">
        <v>0</v>
      </c>
      <c r="E198" s="1">
        <v>0.01</v>
      </c>
      <c r="F198" s="1">
        <v>64.989999999999995</v>
      </c>
      <c r="G198" s="1">
        <v>-15.310000000000002</v>
      </c>
      <c r="H198" s="1">
        <v>202</v>
      </c>
      <c r="I198" s="1">
        <v>993880</v>
      </c>
      <c r="J198" s="1">
        <v>-44</v>
      </c>
      <c r="K198" s="1">
        <v>-15216</v>
      </c>
      <c r="L198" s="1">
        <v>0.3</v>
      </c>
      <c r="M198" s="1">
        <v>17.5</v>
      </c>
      <c r="N198" s="1">
        <v>-7.7000000000000002E-3</v>
      </c>
      <c r="O198" s="1">
        <v>0.28000000000000003</v>
      </c>
      <c r="P198" s="1" t="s">
        <v>1958</v>
      </c>
      <c r="Q198" s="1" t="s">
        <v>3518</v>
      </c>
    </row>
    <row r="199" spans="1:17" x14ac:dyDescent="0.25">
      <c r="A199" s="1" t="s">
        <v>197</v>
      </c>
      <c r="B199" s="1" t="s">
        <v>1959</v>
      </c>
      <c r="C199" s="1">
        <v>9.19</v>
      </c>
      <c r="D199" s="1">
        <v>7.0000000000000007E-2</v>
      </c>
      <c r="E199" s="1">
        <v>0.01</v>
      </c>
      <c r="F199" s="1">
        <v>62.94</v>
      </c>
      <c r="G199" s="1">
        <v>27.790000000000006</v>
      </c>
      <c r="H199" s="1">
        <v>203</v>
      </c>
      <c r="I199" s="1">
        <v>3036166.17</v>
      </c>
      <c r="J199" s="1">
        <v>1139</v>
      </c>
      <c r="K199" s="1">
        <v>84375</v>
      </c>
      <c r="L199" s="1">
        <v>1.3</v>
      </c>
      <c r="M199" s="1">
        <v>75.92</v>
      </c>
      <c r="N199" s="1">
        <v>0.86472880000000008</v>
      </c>
      <c r="O199" s="1">
        <v>7.85</v>
      </c>
      <c r="P199" s="1" t="s">
        <v>1959</v>
      </c>
      <c r="Q199" s="1" t="s">
        <v>3527</v>
      </c>
    </row>
    <row r="200" spans="1:17" x14ac:dyDescent="0.25">
      <c r="A200" s="1" t="s">
        <v>198</v>
      </c>
      <c r="B200" s="1" t="s">
        <v>1960</v>
      </c>
      <c r="C200" s="1">
        <v>9.01</v>
      </c>
      <c r="D200" s="1">
        <v>0.01</v>
      </c>
      <c r="E200" s="1">
        <v>0.97</v>
      </c>
      <c r="F200" s="1">
        <v>42.15</v>
      </c>
      <c r="G200" s="1">
        <v>47.86</v>
      </c>
      <c r="H200" s="1">
        <v>204</v>
      </c>
      <c r="I200" s="1">
        <v>2000000</v>
      </c>
      <c r="J200" s="1">
        <v>-1644</v>
      </c>
      <c r="K200" s="1">
        <v>95720</v>
      </c>
      <c r="L200" s="1">
        <v>-1.7</v>
      </c>
      <c r="M200" s="1">
        <v>31.91</v>
      </c>
      <c r="N200" s="1">
        <v>-0.52460039999999997</v>
      </c>
      <c r="O200" s="1">
        <v>-4.4800000000000004</v>
      </c>
      <c r="P200" s="1" t="s">
        <v>1960</v>
      </c>
      <c r="Q200" s="1" t="s">
        <v>3515</v>
      </c>
    </row>
    <row r="201" spans="1:17" x14ac:dyDescent="0.25">
      <c r="A201" s="1" t="s">
        <v>199</v>
      </c>
      <c r="B201" s="1" t="s">
        <v>1961</v>
      </c>
      <c r="C201" s="1">
        <v>0.25</v>
      </c>
      <c r="D201" s="1">
        <v>0</v>
      </c>
      <c r="E201" s="1">
        <v>0.08</v>
      </c>
      <c r="F201" s="1">
        <v>20.99</v>
      </c>
      <c r="G201" s="1">
        <v>78.680000000000007</v>
      </c>
      <c r="H201" s="1">
        <v>205</v>
      </c>
      <c r="I201" s="1">
        <v>715500</v>
      </c>
      <c r="J201" s="1">
        <v>-1</v>
      </c>
      <c r="K201" s="1">
        <v>56296</v>
      </c>
      <c r="L201" s="1">
        <v>0</v>
      </c>
      <c r="M201" s="1">
        <v>15.91</v>
      </c>
      <c r="N201" s="1">
        <v>-1.5909999999999999E-4</v>
      </c>
      <c r="O201" s="1">
        <v>-2.77</v>
      </c>
      <c r="P201" s="1" t="s">
        <v>1961</v>
      </c>
      <c r="Q201" s="1" t="s">
        <v>3534</v>
      </c>
    </row>
    <row r="202" spans="1:17" x14ac:dyDescent="0.25">
      <c r="A202" s="1" t="s">
        <v>200</v>
      </c>
      <c r="B202" s="1" t="s">
        <v>1962</v>
      </c>
      <c r="C202" s="1">
        <v>1.23</v>
      </c>
      <c r="D202" s="1">
        <v>0</v>
      </c>
      <c r="E202" s="1">
        <v>0.03</v>
      </c>
      <c r="F202" s="1">
        <v>14.15</v>
      </c>
      <c r="G202" s="1">
        <v>84.59</v>
      </c>
      <c r="H202" s="1">
        <v>206</v>
      </c>
      <c r="I202" s="1">
        <v>1009884.72</v>
      </c>
      <c r="J202" s="1">
        <v>-186</v>
      </c>
      <c r="K202" s="1">
        <v>85426</v>
      </c>
      <c r="L202" s="1">
        <v>-0.2</v>
      </c>
      <c r="M202" s="1">
        <v>39.450000000000003</v>
      </c>
      <c r="N202" s="1">
        <v>-7.3377000000000012E-2</v>
      </c>
      <c r="O202" s="1">
        <v>-1.98</v>
      </c>
      <c r="P202" s="1" t="s">
        <v>1962</v>
      </c>
      <c r="Q202" s="1" t="s">
        <v>3527</v>
      </c>
    </row>
    <row r="203" spans="1:17" x14ac:dyDescent="0.25">
      <c r="A203" s="1" t="s">
        <v>201</v>
      </c>
      <c r="B203" s="1" t="s">
        <v>1963</v>
      </c>
      <c r="C203" s="1">
        <v>2.23</v>
      </c>
      <c r="D203" s="1">
        <v>0</v>
      </c>
      <c r="E203" s="1">
        <v>0.66</v>
      </c>
      <c r="F203" s="1">
        <v>21.13</v>
      </c>
      <c r="G203" s="1">
        <v>75.98</v>
      </c>
      <c r="H203" s="1">
        <v>207</v>
      </c>
      <c r="I203" s="1">
        <v>767390.13</v>
      </c>
      <c r="J203" s="1">
        <v>2534</v>
      </c>
      <c r="K203" s="1">
        <v>58306</v>
      </c>
      <c r="L203" s="1">
        <v>4.3</v>
      </c>
      <c r="M203" s="1">
        <v>103.07</v>
      </c>
      <c r="N203" s="1">
        <v>2.6117937999999996</v>
      </c>
      <c r="O203" s="1">
        <v>49.79</v>
      </c>
      <c r="P203" s="1" t="s">
        <v>1963</v>
      </c>
      <c r="Q203" s="1" t="s">
        <v>3527</v>
      </c>
    </row>
    <row r="204" spans="1:17" x14ac:dyDescent="0.25">
      <c r="A204" s="1" t="s">
        <v>202</v>
      </c>
      <c r="B204" s="1" t="s">
        <v>1964</v>
      </c>
      <c r="C204" s="1">
        <v>6.02</v>
      </c>
      <c r="D204" s="1">
        <v>0.03</v>
      </c>
      <c r="E204" s="1">
        <v>0.13</v>
      </c>
      <c r="F204" s="1">
        <v>26.11</v>
      </c>
      <c r="G204" s="1">
        <v>67.710000000000008</v>
      </c>
      <c r="H204" s="1">
        <v>208</v>
      </c>
      <c r="I204" s="1">
        <v>775600</v>
      </c>
      <c r="J204" s="1">
        <v>2326</v>
      </c>
      <c r="K204" s="1">
        <v>52516</v>
      </c>
      <c r="L204" s="1">
        <v>4.4000000000000004</v>
      </c>
      <c r="M204" s="1">
        <v>62.73</v>
      </c>
      <c r="N204" s="1">
        <v>1.4590997999999997</v>
      </c>
      <c r="O204" s="1">
        <v>8.4700000000000006</v>
      </c>
      <c r="P204" s="1" t="s">
        <v>1964</v>
      </c>
      <c r="Q204" s="1" t="s">
        <v>3527</v>
      </c>
    </row>
    <row r="205" spans="1:17" x14ac:dyDescent="0.25">
      <c r="A205" s="1" t="s">
        <v>203</v>
      </c>
      <c r="B205" s="1" t="s">
        <v>1965</v>
      </c>
      <c r="C205" s="1">
        <v>2.73</v>
      </c>
      <c r="D205" s="1">
        <v>0.05</v>
      </c>
      <c r="E205" s="1">
        <v>0.03</v>
      </c>
      <c r="F205" s="1">
        <v>45.85</v>
      </c>
      <c r="G205" s="1">
        <v>51.339999999999996</v>
      </c>
      <c r="H205" s="1">
        <v>209</v>
      </c>
      <c r="I205" s="1">
        <v>1800000</v>
      </c>
      <c r="J205" s="1">
        <v>-939</v>
      </c>
      <c r="K205" s="1">
        <v>92412</v>
      </c>
      <c r="L205" s="1">
        <v>-1</v>
      </c>
      <c r="M205" s="1">
        <v>110.81</v>
      </c>
      <c r="N205" s="1">
        <v>-1.0405058999999999</v>
      </c>
      <c r="O205" s="1">
        <v>-2.1800000000000002</v>
      </c>
      <c r="P205" s="1" t="s">
        <v>1965</v>
      </c>
      <c r="Q205" s="1" t="s">
        <v>3534</v>
      </c>
    </row>
    <row r="206" spans="1:17" x14ac:dyDescent="0.25">
      <c r="A206" s="1" t="s">
        <v>204</v>
      </c>
      <c r="B206" s="1" t="s">
        <v>1966</v>
      </c>
      <c r="C206" s="1">
        <v>0.15</v>
      </c>
      <c r="D206" s="1">
        <v>0</v>
      </c>
      <c r="E206" s="1">
        <v>0.01</v>
      </c>
      <c r="F206" s="1">
        <v>8.56</v>
      </c>
      <c r="G206" s="1">
        <v>91.28</v>
      </c>
      <c r="H206" s="1">
        <v>210</v>
      </c>
      <c r="I206" s="1">
        <v>703469.99</v>
      </c>
      <c r="J206" s="1">
        <v>-28</v>
      </c>
      <c r="K206" s="1">
        <v>64213</v>
      </c>
      <c r="L206" s="1">
        <v>0</v>
      </c>
      <c r="M206" s="1">
        <v>17.079999999999998</v>
      </c>
      <c r="N206" s="1">
        <v>-4.7823999999999992E-3</v>
      </c>
      <c r="O206" s="1">
        <v>-4.4400000000000004</v>
      </c>
      <c r="P206" s="1" t="s">
        <v>1966</v>
      </c>
      <c r="Q206" s="1" t="s">
        <v>3534</v>
      </c>
    </row>
    <row r="207" spans="1:17" x14ac:dyDescent="0.25">
      <c r="A207" s="1" t="s">
        <v>205</v>
      </c>
      <c r="B207" s="1" t="s">
        <v>1967</v>
      </c>
      <c r="C207" s="1">
        <v>0.89</v>
      </c>
      <c r="D207" s="1">
        <v>0</v>
      </c>
      <c r="E207" s="1">
        <v>0</v>
      </c>
      <c r="F207" s="1">
        <v>28.36</v>
      </c>
      <c r="G207" s="1">
        <v>70.75</v>
      </c>
      <c r="H207" s="1">
        <v>211</v>
      </c>
      <c r="I207" s="1">
        <v>300595.5</v>
      </c>
      <c r="J207" s="1">
        <v>246</v>
      </c>
      <c r="K207" s="1">
        <v>21267</v>
      </c>
      <c r="L207" s="1">
        <v>1.2</v>
      </c>
      <c r="M207" s="1">
        <v>83.87</v>
      </c>
      <c r="N207" s="1">
        <v>0.20632020000000001</v>
      </c>
      <c r="O207" s="1">
        <v>-15.18</v>
      </c>
      <c r="P207" s="1" t="s">
        <v>1967</v>
      </c>
      <c r="Q207" s="1" t="s">
        <v>3527</v>
      </c>
    </row>
    <row r="208" spans="1:17" x14ac:dyDescent="0.25">
      <c r="A208" s="1" t="s">
        <v>206</v>
      </c>
      <c r="B208" s="1" t="s">
        <v>1968</v>
      </c>
      <c r="C208" s="1">
        <v>0.25</v>
      </c>
      <c r="D208" s="1">
        <v>0</v>
      </c>
      <c r="E208" s="1">
        <v>0</v>
      </c>
      <c r="F208" s="1">
        <v>13.28</v>
      </c>
      <c r="G208" s="1">
        <v>86.47</v>
      </c>
      <c r="H208" s="1">
        <v>212</v>
      </c>
      <c r="I208" s="1">
        <v>474076.05</v>
      </c>
      <c r="J208" s="1">
        <v>-11</v>
      </c>
      <c r="K208" s="1">
        <v>40993</v>
      </c>
      <c r="L208" s="1">
        <v>0</v>
      </c>
      <c r="M208" s="1">
        <v>24.1</v>
      </c>
      <c r="N208" s="1">
        <v>-2.6510000000000001E-3</v>
      </c>
      <c r="O208" s="1">
        <v>18.11</v>
      </c>
      <c r="P208" s="1" t="s">
        <v>1968</v>
      </c>
      <c r="Q208" s="1" t="s">
        <v>3527</v>
      </c>
    </row>
    <row r="209" spans="1:17" x14ac:dyDescent="0.25">
      <c r="A209" s="1" t="s">
        <v>207</v>
      </c>
      <c r="B209" s="1" t="s">
        <v>1969</v>
      </c>
      <c r="C209" s="1">
        <v>7.5</v>
      </c>
      <c r="D209" s="1">
        <v>0</v>
      </c>
      <c r="E209" s="1">
        <v>0.19</v>
      </c>
      <c r="F209" s="1">
        <v>6.86</v>
      </c>
      <c r="G209" s="1">
        <v>85.45</v>
      </c>
      <c r="H209" s="1">
        <v>213</v>
      </c>
      <c r="I209" s="1">
        <v>694650</v>
      </c>
      <c r="J209" s="1">
        <v>-599</v>
      </c>
      <c r="K209" s="1">
        <v>59358</v>
      </c>
      <c r="L209" s="1">
        <v>-1</v>
      </c>
      <c r="M209" s="1">
        <v>33.64</v>
      </c>
      <c r="N209" s="1">
        <v>-0.2015036</v>
      </c>
      <c r="O209" s="1">
        <v>9.5299999999999994</v>
      </c>
      <c r="P209" s="1" t="s">
        <v>1969</v>
      </c>
      <c r="Q209" s="1" t="s">
        <v>3527</v>
      </c>
    </row>
    <row r="210" spans="1:17" x14ac:dyDescent="0.25">
      <c r="A210" s="1" t="s">
        <v>208</v>
      </c>
      <c r="B210" s="1" t="s">
        <v>1970</v>
      </c>
      <c r="C210" s="1">
        <v>2.48</v>
      </c>
      <c r="D210" s="1">
        <v>0</v>
      </c>
      <c r="E210" s="1">
        <v>0.11</v>
      </c>
      <c r="F210" s="1">
        <v>10.73</v>
      </c>
      <c r="G210" s="1">
        <v>86.68</v>
      </c>
      <c r="H210" s="1">
        <v>214</v>
      </c>
      <c r="I210" s="1">
        <v>496269.24</v>
      </c>
      <c r="J210" s="1">
        <v>344</v>
      </c>
      <c r="K210" s="1">
        <v>43017</v>
      </c>
      <c r="L210" s="1">
        <v>0.8</v>
      </c>
      <c r="M210" s="1">
        <v>39.909999999999997</v>
      </c>
      <c r="N210" s="1">
        <v>0.13729039999999998</v>
      </c>
      <c r="O210" s="1">
        <v>5.99</v>
      </c>
      <c r="P210" s="1" t="s">
        <v>1970</v>
      </c>
      <c r="Q210" s="1" t="s">
        <v>3527</v>
      </c>
    </row>
    <row r="211" spans="1:17" x14ac:dyDescent="0.25">
      <c r="A211" s="1" t="s">
        <v>209</v>
      </c>
      <c r="B211" s="1" t="s">
        <v>1971</v>
      </c>
      <c r="C211" s="1">
        <v>14.28</v>
      </c>
      <c r="D211" s="1">
        <v>0.61</v>
      </c>
      <c r="E211" s="1">
        <v>0</v>
      </c>
      <c r="F211" s="1">
        <v>3.36</v>
      </c>
      <c r="G211" s="1">
        <v>81.75</v>
      </c>
      <c r="H211" s="1">
        <v>215</v>
      </c>
      <c r="I211" s="1">
        <v>5919312.4299999997</v>
      </c>
      <c r="J211" s="1">
        <v>5147</v>
      </c>
      <c r="K211" s="1">
        <v>483904</v>
      </c>
      <c r="L211" s="1">
        <v>1.1000000000000001</v>
      </c>
      <c r="M211" s="1">
        <v>43.95</v>
      </c>
      <c r="N211" s="1">
        <v>2.2621065000000002</v>
      </c>
      <c r="O211" s="1">
        <v>-3.97</v>
      </c>
      <c r="P211" s="1" t="s">
        <v>1971</v>
      </c>
      <c r="Q211" s="1" t="s">
        <v>3535</v>
      </c>
    </row>
    <row r="212" spans="1:17" x14ac:dyDescent="0.25">
      <c r="A212" s="1" t="s">
        <v>210</v>
      </c>
      <c r="B212" s="1" t="s">
        <v>1972</v>
      </c>
      <c r="C212" s="1">
        <v>0.47</v>
      </c>
      <c r="D212" s="1">
        <v>0</v>
      </c>
      <c r="E212" s="1">
        <v>0.12</v>
      </c>
      <c r="F212" s="1">
        <v>13.73</v>
      </c>
      <c r="G212" s="1">
        <v>85.68</v>
      </c>
      <c r="H212" s="1">
        <v>216</v>
      </c>
      <c r="I212" s="1">
        <v>610050</v>
      </c>
      <c r="J212" s="1">
        <v>68</v>
      </c>
      <c r="K212" s="1">
        <v>52269</v>
      </c>
      <c r="L212" s="1">
        <v>0.1</v>
      </c>
      <c r="M212" s="1">
        <v>50.39</v>
      </c>
      <c r="N212" s="1">
        <v>3.4265200000000003E-2</v>
      </c>
      <c r="O212" s="1">
        <v>-3.17</v>
      </c>
      <c r="P212" s="1" t="s">
        <v>1972</v>
      </c>
      <c r="Q212" s="1" t="s">
        <v>3527</v>
      </c>
    </row>
    <row r="213" spans="1:17" x14ac:dyDescent="0.25">
      <c r="A213" s="1" t="s">
        <v>211</v>
      </c>
      <c r="B213" s="1" t="s">
        <v>1973</v>
      </c>
      <c r="C213" s="1">
        <v>11.1</v>
      </c>
      <c r="D213" s="1">
        <v>0</v>
      </c>
      <c r="E213" s="1">
        <v>0</v>
      </c>
      <c r="F213" s="1">
        <v>27.78</v>
      </c>
      <c r="G213" s="1">
        <v>61.12</v>
      </c>
      <c r="H213" s="1">
        <v>217</v>
      </c>
      <c r="I213" s="1">
        <v>382749.43</v>
      </c>
      <c r="J213" s="1">
        <v>73</v>
      </c>
      <c r="K213" s="1">
        <v>23394</v>
      </c>
      <c r="L213" s="1">
        <v>0.3</v>
      </c>
      <c r="M213" s="1">
        <v>134.88</v>
      </c>
      <c r="N213" s="1">
        <v>9.8462399999999992E-2</v>
      </c>
      <c r="O213" s="1">
        <v>-1.0900000000000001</v>
      </c>
      <c r="P213" s="1" t="s">
        <v>1973</v>
      </c>
      <c r="Q213" s="1" t="s">
        <v>3527</v>
      </c>
    </row>
    <row r="214" spans="1:17" x14ac:dyDescent="0.25">
      <c r="A214" s="1" t="s">
        <v>212</v>
      </c>
      <c r="B214" s="1" t="s">
        <v>1974</v>
      </c>
      <c r="C214" s="1">
        <v>3.76</v>
      </c>
      <c r="D214" s="1">
        <v>0.03</v>
      </c>
      <c r="E214" s="1">
        <v>0</v>
      </c>
      <c r="F214" s="1">
        <v>64.400000000000006</v>
      </c>
      <c r="G214" s="1">
        <v>31.809999999999988</v>
      </c>
      <c r="H214" s="1">
        <v>218</v>
      </c>
      <c r="I214" s="1">
        <v>7907392.2199999997</v>
      </c>
      <c r="J214" s="1">
        <v>2235</v>
      </c>
      <c r="K214" s="1">
        <v>251534</v>
      </c>
      <c r="L214" s="1">
        <v>0.9</v>
      </c>
      <c r="M214" s="1">
        <v>26.43</v>
      </c>
      <c r="N214" s="1">
        <v>0.59071050000000003</v>
      </c>
      <c r="O214" s="1">
        <v>10.039999999999999</v>
      </c>
      <c r="P214" s="1" t="s">
        <v>1974</v>
      </c>
      <c r="Q214" s="1" t="s">
        <v>3527</v>
      </c>
    </row>
    <row r="215" spans="1:17" x14ac:dyDescent="0.25">
      <c r="A215" s="1" t="s">
        <v>213</v>
      </c>
      <c r="B215" s="1" t="s">
        <v>1975</v>
      </c>
      <c r="C215" s="1">
        <v>74.75</v>
      </c>
      <c r="D215" s="1">
        <v>0.33</v>
      </c>
      <c r="E215" s="1">
        <v>0.08</v>
      </c>
      <c r="F215" s="1">
        <v>57.48</v>
      </c>
      <c r="G215" s="1">
        <v>-32.639999999999986</v>
      </c>
      <c r="H215" s="1">
        <v>219</v>
      </c>
      <c r="I215" s="1">
        <v>2628713.12</v>
      </c>
      <c r="J215" s="1">
        <v>7332</v>
      </c>
      <c r="K215" s="1">
        <v>-85801</v>
      </c>
      <c r="L215" s="1">
        <v>-8.5</v>
      </c>
      <c r="M215" s="1">
        <v>85.66</v>
      </c>
      <c r="N215" s="1">
        <v>6.2805911999999999</v>
      </c>
      <c r="O215" s="1">
        <v>27.9</v>
      </c>
      <c r="P215" s="1" t="s">
        <v>1975</v>
      </c>
      <c r="Q215" s="1" t="s">
        <v>3527</v>
      </c>
    </row>
    <row r="216" spans="1:17" x14ac:dyDescent="0.25">
      <c r="A216" s="1" t="s">
        <v>214</v>
      </c>
      <c r="B216" s="1" t="s">
        <v>1976</v>
      </c>
      <c r="C216" s="1">
        <v>0.5</v>
      </c>
      <c r="D216" s="1">
        <v>0</v>
      </c>
      <c r="E216" s="1">
        <v>0.01</v>
      </c>
      <c r="F216" s="1">
        <v>15.9</v>
      </c>
      <c r="G216" s="1">
        <v>83.59</v>
      </c>
      <c r="H216" s="1">
        <v>220</v>
      </c>
      <c r="I216" s="1">
        <v>400173.91</v>
      </c>
      <c r="J216" s="1">
        <v>4</v>
      </c>
      <c r="K216" s="1">
        <v>33451</v>
      </c>
      <c r="L216" s="1">
        <v>0</v>
      </c>
      <c r="M216" s="1">
        <v>33.08</v>
      </c>
      <c r="N216" s="1">
        <v>1.3231999999999999E-3</v>
      </c>
      <c r="O216" s="1">
        <v>-3.08</v>
      </c>
      <c r="P216" s="1" t="s">
        <v>1976</v>
      </c>
      <c r="Q216" s="1" t="s">
        <v>3527</v>
      </c>
    </row>
    <row r="217" spans="1:17" x14ac:dyDescent="0.25">
      <c r="A217" s="1" t="s">
        <v>215</v>
      </c>
      <c r="B217" s="1" t="s">
        <v>1977</v>
      </c>
      <c r="C217" s="1">
        <v>13.41</v>
      </c>
      <c r="D217" s="1">
        <v>0</v>
      </c>
      <c r="E217" s="1">
        <v>0</v>
      </c>
      <c r="F217" s="1">
        <v>36.770000000000003</v>
      </c>
      <c r="G217" s="1">
        <v>49.819999999999993</v>
      </c>
      <c r="H217" s="1">
        <v>221</v>
      </c>
      <c r="I217" s="1">
        <v>1393796.78</v>
      </c>
      <c r="J217" s="1">
        <v>50</v>
      </c>
      <c r="K217" s="1">
        <v>69439</v>
      </c>
      <c r="L217" s="1">
        <v>0.1</v>
      </c>
      <c r="M217" s="1">
        <v>17.53</v>
      </c>
      <c r="N217" s="1">
        <v>8.7650000000000002E-3</v>
      </c>
      <c r="O217" s="1">
        <v>7.41</v>
      </c>
      <c r="P217" s="1" t="s">
        <v>1977</v>
      </c>
      <c r="Q217" s="1" t="s">
        <v>3527</v>
      </c>
    </row>
    <row r="218" spans="1:17" x14ac:dyDescent="0.25">
      <c r="A218" s="1" t="s">
        <v>216</v>
      </c>
      <c r="B218" s="1" t="s">
        <v>1978</v>
      </c>
      <c r="C218" s="1">
        <v>8.17</v>
      </c>
      <c r="D218" s="1">
        <v>1.85</v>
      </c>
      <c r="E218" s="1">
        <v>0.32</v>
      </c>
      <c r="F218" s="1">
        <v>43.36</v>
      </c>
      <c r="G218" s="1">
        <v>46.3</v>
      </c>
      <c r="H218" s="1">
        <v>222</v>
      </c>
      <c r="I218" s="1">
        <v>29080608</v>
      </c>
      <c r="J218" s="1">
        <v>5156</v>
      </c>
      <c r="K218" s="1">
        <v>1346432</v>
      </c>
      <c r="L218" s="1">
        <v>0.4</v>
      </c>
      <c r="M218" s="1">
        <v>29.96</v>
      </c>
      <c r="N218" s="1">
        <v>1.5447376000000002</v>
      </c>
      <c r="O218" s="1">
        <v>-17.32</v>
      </c>
      <c r="P218" s="1" t="s">
        <v>1978</v>
      </c>
      <c r="Q218" s="1" t="s">
        <v>3536</v>
      </c>
    </row>
    <row r="219" spans="1:17" x14ac:dyDescent="0.25">
      <c r="A219" s="1" t="s">
        <v>217</v>
      </c>
      <c r="B219" s="1" t="s">
        <v>1979</v>
      </c>
      <c r="C219" s="1">
        <v>0.8</v>
      </c>
      <c r="D219" s="1">
        <v>0</v>
      </c>
      <c r="E219" s="1">
        <v>0</v>
      </c>
      <c r="F219" s="1">
        <v>13.15</v>
      </c>
      <c r="G219" s="1">
        <v>86.05</v>
      </c>
      <c r="H219" s="1">
        <v>223</v>
      </c>
      <c r="I219" s="1">
        <v>1002654</v>
      </c>
      <c r="J219" s="1">
        <v>359</v>
      </c>
      <c r="K219" s="1">
        <v>86278</v>
      </c>
      <c r="L219" s="1">
        <v>0.4</v>
      </c>
      <c r="M219" s="1">
        <v>13.31</v>
      </c>
      <c r="N219" s="1">
        <v>4.7782899999999996E-2</v>
      </c>
      <c r="O219" s="1">
        <v>-3.45</v>
      </c>
      <c r="P219" s="1" t="s">
        <v>1979</v>
      </c>
      <c r="Q219" s="1" t="s">
        <v>3519</v>
      </c>
    </row>
    <row r="220" spans="1:17" x14ac:dyDescent="0.25">
      <c r="A220" s="1" t="s">
        <v>218</v>
      </c>
      <c r="B220" s="1" t="s">
        <v>1980</v>
      </c>
      <c r="C220" s="1">
        <v>11.77</v>
      </c>
      <c r="D220" s="1">
        <v>7.0000000000000007E-2</v>
      </c>
      <c r="E220" s="1">
        <v>0.01</v>
      </c>
      <c r="F220" s="1">
        <v>6.93</v>
      </c>
      <c r="G220" s="1">
        <v>81.22</v>
      </c>
      <c r="H220" s="1">
        <v>224</v>
      </c>
      <c r="I220" s="1">
        <v>4337820.78</v>
      </c>
      <c r="J220" s="1">
        <v>5754</v>
      </c>
      <c r="K220" s="1">
        <v>352318</v>
      </c>
      <c r="L220" s="1">
        <v>1.6</v>
      </c>
      <c r="M220" s="1">
        <v>11.14</v>
      </c>
      <c r="N220" s="1">
        <v>0.6409956</v>
      </c>
      <c r="O220" s="1">
        <v>-15.27</v>
      </c>
      <c r="P220" s="1" t="s">
        <v>1980</v>
      </c>
      <c r="Q220" s="1" t="s">
        <v>3536</v>
      </c>
    </row>
    <row r="221" spans="1:17" x14ac:dyDescent="0.25">
      <c r="A221" s="1" t="s">
        <v>219</v>
      </c>
      <c r="B221" s="1" t="s">
        <v>1981</v>
      </c>
      <c r="C221" s="1">
        <v>4.8899999999999997</v>
      </c>
      <c r="D221" s="1">
        <v>0.02</v>
      </c>
      <c r="E221" s="1">
        <v>0.03</v>
      </c>
      <c r="F221" s="1">
        <v>9.5299999999999994</v>
      </c>
      <c r="G221" s="1">
        <v>85.53</v>
      </c>
      <c r="H221" s="1">
        <v>225</v>
      </c>
      <c r="I221" s="1">
        <v>3699966.37</v>
      </c>
      <c r="J221" s="1">
        <v>-424</v>
      </c>
      <c r="K221" s="1">
        <v>316458</v>
      </c>
      <c r="L221" s="1">
        <v>-0.1</v>
      </c>
      <c r="M221" s="1">
        <v>51.81</v>
      </c>
      <c r="N221" s="1">
        <v>-0.21967440000000002</v>
      </c>
      <c r="O221" s="1">
        <v>-0.9</v>
      </c>
      <c r="P221" s="1" t="s">
        <v>1981</v>
      </c>
      <c r="Q221" s="1" t="s">
        <v>3519</v>
      </c>
    </row>
    <row r="222" spans="1:17" x14ac:dyDescent="0.25">
      <c r="A222" s="1" t="s">
        <v>220</v>
      </c>
      <c r="B222" s="1" t="s">
        <v>1982</v>
      </c>
      <c r="C222" s="1">
        <v>3.87</v>
      </c>
      <c r="D222" s="1">
        <v>0.16</v>
      </c>
      <c r="E222" s="1">
        <v>0.01</v>
      </c>
      <c r="F222" s="1">
        <v>12.15</v>
      </c>
      <c r="G222" s="1">
        <v>83.81</v>
      </c>
      <c r="H222" s="1">
        <v>226</v>
      </c>
      <c r="I222" s="1">
        <v>1670419.37</v>
      </c>
      <c r="J222" s="1">
        <v>3007</v>
      </c>
      <c r="K222" s="1">
        <v>139998</v>
      </c>
      <c r="L222" s="1">
        <v>2.1</v>
      </c>
      <c r="M222" s="1">
        <v>13.38</v>
      </c>
      <c r="N222" s="1">
        <v>0.40233660000000004</v>
      </c>
      <c r="O222" s="1">
        <v>-9.2899999999999991</v>
      </c>
      <c r="P222" s="1" t="s">
        <v>1982</v>
      </c>
      <c r="Q222" s="1" t="s">
        <v>3536</v>
      </c>
    </row>
    <row r="223" spans="1:17" x14ac:dyDescent="0.25">
      <c r="A223" s="1" t="s">
        <v>221</v>
      </c>
      <c r="B223" s="1" t="s">
        <v>1983</v>
      </c>
      <c r="C223" s="1">
        <v>3.54</v>
      </c>
      <c r="D223" s="1">
        <v>0.08</v>
      </c>
      <c r="E223" s="1">
        <v>0.01</v>
      </c>
      <c r="F223" s="1">
        <v>8.6300000000000008</v>
      </c>
      <c r="G223" s="1">
        <v>87.74</v>
      </c>
      <c r="H223" s="1">
        <v>227</v>
      </c>
      <c r="I223" s="1">
        <v>3698536.1</v>
      </c>
      <c r="J223" s="1">
        <v>-2661</v>
      </c>
      <c r="K223" s="1">
        <v>324510</v>
      </c>
      <c r="L223" s="1">
        <v>-0.8</v>
      </c>
      <c r="M223" s="1">
        <v>10.97</v>
      </c>
      <c r="N223" s="1">
        <v>-0.2919117</v>
      </c>
      <c r="O223" s="1">
        <v>-12.4</v>
      </c>
      <c r="P223" s="1" t="s">
        <v>1983</v>
      </c>
      <c r="Q223" s="1" t="s">
        <v>3536</v>
      </c>
    </row>
    <row r="224" spans="1:17" x14ac:dyDescent="0.25">
      <c r="A224" s="1" t="s">
        <v>222</v>
      </c>
      <c r="B224" s="1" t="s">
        <v>1984</v>
      </c>
      <c r="C224" s="1">
        <v>10.34</v>
      </c>
      <c r="D224" s="1">
        <v>0</v>
      </c>
      <c r="E224" s="1">
        <v>0.01</v>
      </c>
      <c r="F224" s="1">
        <v>15.84</v>
      </c>
      <c r="G224" s="1">
        <v>73.81</v>
      </c>
      <c r="H224" s="1">
        <v>228</v>
      </c>
      <c r="I224" s="1">
        <v>466355.1</v>
      </c>
      <c r="J224" s="1">
        <v>72</v>
      </c>
      <c r="K224" s="1">
        <v>34422</v>
      </c>
      <c r="L224" s="1">
        <v>0.2</v>
      </c>
      <c r="M224" s="1">
        <v>18.18</v>
      </c>
      <c r="N224" s="1">
        <v>1.30896E-2</v>
      </c>
      <c r="O224" s="1">
        <v>-3.17</v>
      </c>
      <c r="P224" s="1" t="s">
        <v>1984</v>
      </c>
      <c r="Q224" s="1" t="s">
        <v>3527</v>
      </c>
    </row>
    <row r="225" spans="1:17" x14ac:dyDescent="0.25">
      <c r="A225" s="1" t="s">
        <v>223</v>
      </c>
      <c r="B225" s="1" t="s">
        <v>1985</v>
      </c>
      <c r="C225" s="1">
        <v>4.42</v>
      </c>
      <c r="D225" s="1">
        <v>0.04</v>
      </c>
      <c r="E225" s="1">
        <v>0.52</v>
      </c>
      <c r="F225" s="1">
        <v>16.52</v>
      </c>
      <c r="G225" s="1">
        <v>78.5</v>
      </c>
      <c r="H225" s="1">
        <v>229</v>
      </c>
      <c r="I225" s="1">
        <v>4178964.98</v>
      </c>
      <c r="J225" s="1">
        <v>6146</v>
      </c>
      <c r="K225" s="1">
        <v>328049</v>
      </c>
      <c r="L225" s="1">
        <v>1.9</v>
      </c>
      <c r="M225" s="1">
        <v>14.4</v>
      </c>
      <c r="N225" s="1">
        <v>0.88502400000000003</v>
      </c>
      <c r="O225" s="1">
        <v>-3.08</v>
      </c>
      <c r="P225" s="1" t="s">
        <v>1985</v>
      </c>
      <c r="Q225" s="1" t="s">
        <v>3531</v>
      </c>
    </row>
    <row r="226" spans="1:17" x14ac:dyDescent="0.25">
      <c r="A226" s="1" t="s">
        <v>224</v>
      </c>
      <c r="B226" s="1" t="s">
        <v>1986</v>
      </c>
      <c r="C226" s="1">
        <v>1.9</v>
      </c>
      <c r="D226" s="1">
        <v>0.41</v>
      </c>
      <c r="E226" s="1">
        <v>0.31</v>
      </c>
      <c r="F226" s="1">
        <v>18.96</v>
      </c>
      <c r="G226" s="1">
        <v>78.42</v>
      </c>
      <c r="H226" s="1">
        <v>230</v>
      </c>
      <c r="I226" s="1">
        <v>726000</v>
      </c>
      <c r="J226" s="1">
        <v>79</v>
      </c>
      <c r="K226" s="1">
        <v>56933</v>
      </c>
      <c r="L226" s="1">
        <v>0.1</v>
      </c>
      <c r="M226" s="1">
        <v>35.32</v>
      </c>
      <c r="N226" s="1">
        <v>2.7902800000000002E-2</v>
      </c>
      <c r="O226" s="1">
        <v>-4.3</v>
      </c>
      <c r="P226" s="1" t="s">
        <v>1986</v>
      </c>
      <c r="Q226" s="1" t="s">
        <v>3536</v>
      </c>
    </row>
    <row r="227" spans="1:17" x14ac:dyDescent="0.25">
      <c r="A227" s="1" t="s">
        <v>225</v>
      </c>
      <c r="B227" s="1" t="s">
        <v>1987</v>
      </c>
      <c r="C227" s="1">
        <v>14.49</v>
      </c>
      <c r="D227" s="1">
        <v>0</v>
      </c>
      <c r="E227" s="1">
        <v>0</v>
      </c>
      <c r="F227" s="1">
        <v>5.85</v>
      </c>
      <c r="G227" s="1">
        <v>79.66</v>
      </c>
      <c r="H227" s="1">
        <v>231</v>
      </c>
      <c r="I227" s="1">
        <v>2600391.21</v>
      </c>
      <c r="J227" s="1">
        <v>-298</v>
      </c>
      <c r="K227" s="1">
        <v>207147</v>
      </c>
      <c r="L227" s="1">
        <v>-0.1</v>
      </c>
      <c r="M227" s="1">
        <v>50.76</v>
      </c>
      <c r="N227" s="1">
        <v>-0.1512648</v>
      </c>
      <c r="O227" s="1">
        <v>-3.99</v>
      </c>
      <c r="P227" s="1" t="s">
        <v>1987</v>
      </c>
      <c r="Q227" s="1" t="s">
        <v>3537</v>
      </c>
    </row>
    <row r="228" spans="1:17" x14ac:dyDescent="0.25">
      <c r="A228" s="1" t="s">
        <v>226</v>
      </c>
      <c r="B228" s="1" t="s">
        <v>1988</v>
      </c>
      <c r="C228" s="1">
        <v>15.74</v>
      </c>
      <c r="D228" s="1">
        <v>1.1599999999999999</v>
      </c>
      <c r="E228" s="1">
        <v>0.06</v>
      </c>
      <c r="F228" s="1">
        <v>12.09</v>
      </c>
      <c r="G228" s="1">
        <v>70.95</v>
      </c>
      <c r="H228" s="1">
        <v>232</v>
      </c>
      <c r="I228" s="1">
        <v>11082745.220000001</v>
      </c>
      <c r="J228" s="1">
        <v>-8793</v>
      </c>
      <c r="K228" s="1">
        <v>786321</v>
      </c>
      <c r="L228" s="1">
        <v>-1.1000000000000001</v>
      </c>
      <c r="M228" s="1">
        <v>40.58</v>
      </c>
      <c r="N228" s="1">
        <v>-3.5681994000000001</v>
      </c>
      <c r="O228" s="1">
        <v>-8.14</v>
      </c>
      <c r="P228" s="1" t="s">
        <v>1988</v>
      </c>
      <c r="Q228" s="1" t="s">
        <v>3537</v>
      </c>
    </row>
    <row r="229" spans="1:17" x14ac:dyDescent="0.25">
      <c r="A229" s="1" t="s">
        <v>227</v>
      </c>
      <c r="B229" s="1" t="s">
        <v>1989</v>
      </c>
      <c r="C229" s="1">
        <v>3.28</v>
      </c>
      <c r="D229" s="1">
        <v>0.38</v>
      </c>
      <c r="E229" s="1">
        <v>0.13</v>
      </c>
      <c r="F229" s="1">
        <v>57.63</v>
      </c>
      <c r="G229" s="1">
        <v>38.58</v>
      </c>
      <c r="H229" s="1">
        <v>233</v>
      </c>
      <c r="I229" s="1">
        <v>11028353.16</v>
      </c>
      <c r="J229" s="1">
        <v>-14392</v>
      </c>
      <c r="K229" s="1">
        <v>425474</v>
      </c>
      <c r="L229" s="1">
        <v>-3.4</v>
      </c>
      <c r="M229" s="1">
        <v>22.22</v>
      </c>
      <c r="N229" s="1">
        <v>-3.1979023999999998</v>
      </c>
      <c r="O229" s="1">
        <v>-11.67</v>
      </c>
      <c r="P229" s="1" t="s">
        <v>1989</v>
      </c>
      <c r="Q229" s="1" t="s">
        <v>3537</v>
      </c>
    </row>
    <row r="230" spans="1:17" x14ac:dyDescent="0.25">
      <c r="A230" s="1" t="s">
        <v>228</v>
      </c>
      <c r="B230" s="1" t="s">
        <v>1990</v>
      </c>
      <c r="C230" s="1">
        <v>1.68</v>
      </c>
      <c r="D230" s="1">
        <v>0</v>
      </c>
      <c r="E230" s="1">
        <v>0</v>
      </c>
      <c r="F230" s="1">
        <v>34.99</v>
      </c>
      <c r="G230" s="1">
        <v>63.33</v>
      </c>
      <c r="H230" s="1">
        <v>234</v>
      </c>
      <c r="I230" s="1">
        <v>1510000</v>
      </c>
      <c r="J230" s="1">
        <v>-1977</v>
      </c>
      <c r="K230" s="1">
        <v>95628</v>
      </c>
      <c r="L230" s="1">
        <v>-2.1</v>
      </c>
      <c r="M230" s="1">
        <v>18.559999999999999</v>
      </c>
      <c r="N230" s="1">
        <v>-0.36693119999999996</v>
      </c>
      <c r="O230" s="1">
        <v>-15.72</v>
      </c>
      <c r="P230" s="1" t="s">
        <v>1990</v>
      </c>
      <c r="Q230" s="1" t="s">
        <v>3537</v>
      </c>
    </row>
    <row r="231" spans="1:17" x14ac:dyDescent="0.25">
      <c r="A231" s="1" t="s">
        <v>229</v>
      </c>
      <c r="B231" s="1" t="s">
        <v>1991</v>
      </c>
      <c r="C231" s="1">
        <v>18.3</v>
      </c>
      <c r="D231" s="1">
        <v>0.83</v>
      </c>
      <c r="E231" s="1">
        <v>0.13</v>
      </c>
      <c r="F231" s="1">
        <v>5.79</v>
      </c>
      <c r="G231" s="1">
        <v>74.95</v>
      </c>
      <c r="H231" s="1">
        <v>235</v>
      </c>
      <c r="I231" s="1">
        <v>16603714.949999999</v>
      </c>
      <c r="J231" s="1">
        <v>8873</v>
      </c>
      <c r="K231" s="1">
        <v>1244448</v>
      </c>
      <c r="L231" s="1">
        <v>0.7</v>
      </c>
      <c r="M231" s="1">
        <v>34.049999999999997</v>
      </c>
      <c r="N231" s="1">
        <v>3.0212564999999998</v>
      </c>
      <c r="O231" s="1">
        <v>4.57</v>
      </c>
      <c r="P231" s="1" t="s">
        <v>4326</v>
      </c>
      <c r="Q231" s="1" t="s">
        <v>3537</v>
      </c>
    </row>
    <row r="232" spans="1:17" x14ac:dyDescent="0.25">
      <c r="A232" s="1" t="s">
        <v>230</v>
      </c>
      <c r="B232" s="1" t="s">
        <v>1992</v>
      </c>
      <c r="C232" s="1">
        <v>11.26</v>
      </c>
      <c r="D232" s="1">
        <v>1.47</v>
      </c>
      <c r="E232" s="1">
        <v>0.28000000000000003</v>
      </c>
      <c r="F232" s="1">
        <v>36.49</v>
      </c>
      <c r="G232" s="1">
        <v>50.5</v>
      </c>
      <c r="H232" s="1">
        <v>236</v>
      </c>
      <c r="I232" s="1">
        <v>12776857.27</v>
      </c>
      <c r="J232" s="1">
        <v>-26979</v>
      </c>
      <c r="K232" s="1">
        <v>645231</v>
      </c>
      <c r="L232" s="1">
        <v>-4.2</v>
      </c>
      <c r="M232" s="1">
        <v>22.15</v>
      </c>
      <c r="N232" s="1">
        <v>-5.9758484999999997</v>
      </c>
      <c r="O232" s="1">
        <v>-13.33</v>
      </c>
      <c r="P232" s="1" t="s">
        <v>4327</v>
      </c>
      <c r="Q232" s="1" t="s">
        <v>3537</v>
      </c>
    </row>
    <row r="233" spans="1:17" x14ac:dyDescent="0.25">
      <c r="A233" s="1" t="s">
        <v>231</v>
      </c>
      <c r="B233" s="1" t="s">
        <v>1993</v>
      </c>
      <c r="C233" s="1">
        <v>20.149999999999999</v>
      </c>
      <c r="D233" s="1">
        <v>1.65</v>
      </c>
      <c r="E233" s="1">
        <v>0.72</v>
      </c>
      <c r="F233" s="1">
        <v>20.100000000000001</v>
      </c>
      <c r="G233" s="1">
        <v>57.38</v>
      </c>
      <c r="H233" s="1">
        <v>237</v>
      </c>
      <c r="I233" s="1">
        <v>157731289.96000001</v>
      </c>
      <c r="J233" s="1">
        <v>-164898</v>
      </c>
      <c r="K233" s="1">
        <v>9050621</v>
      </c>
      <c r="L233" s="1">
        <v>-1.8</v>
      </c>
      <c r="M233" s="1">
        <v>35.49</v>
      </c>
      <c r="N233" s="1">
        <v>-58.522300200000004</v>
      </c>
      <c r="O233" s="1">
        <v>-12.98</v>
      </c>
      <c r="P233" s="1" t="s">
        <v>4328</v>
      </c>
      <c r="Q233" s="1" t="s">
        <v>3526</v>
      </c>
    </row>
    <row r="234" spans="1:17" x14ac:dyDescent="0.25">
      <c r="A234" s="1" t="s">
        <v>232</v>
      </c>
      <c r="B234" s="1" t="s">
        <v>1994</v>
      </c>
      <c r="C234" s="1">
        <v>26.07</v>
      </c>
      <c r="D234" s="1">
        <v>3.68</v>
      </c>
      <c r="E234" s="1">
        <v>0.44</v>
      </c>
      <c r="F234" s="1">
        <v>21.05</v>
      </c>
      <c r="G234" s="1">
        <v>48.76</v>
      </c>
      <c r="H234" s="1">
        <v>238</v>
      </c>
      <c r="I234" s="1">
        <v>10898713.699999999</v>
      </c>
      <c r="J234" s="1">
        <v>-3565</v>
      </c>
      <c r="K234" s="1">
        <v>531421</v>
      </c>
      <c r="L234" s="1">
        <v>-0.7</v>
      </c>
      <c r="M234" s="1">
        <v>47.47</v>
      </c>
      <c r="N234" s="1">
        <v>-1.6923054999999998</v>
      </c>
      <c r="O234" s="1">
        <v>-13.6</v>
      </c>
      <c r="P234" s="1" t="s">
        <v>1994</v>
      </c>
      <c r="Q234" s="1" t="s">
        <v>3526</v>
      </c>
    </row>
    <row r="235" spans="1:17" x14ac:dyDescent="0.25">
      <c r="A235" s="1" t="s">
        <v>233</v>
      </c>
      <c r="B235" s="1" t="s">
        <v>1995</v>
      </c>
      <c r="C235" s="1">
        <v>1.04</v>
      </c>
      <c r="D235" s="1">
        <v>0</v>
      </c>
      <c r="E235" s="1">
        <v>0</v>
      </c>
      <c r="F235" s="1">
        <v>73.56</v>
      </c>
      <c r="G235" s="1">
        <v>25.399999999999991</v>
      </c>
      <c r="H235" s="1">
        <v>239</v>
      </c>
      <c r="I235" s="1">
        <v>5306516.13</v>
      </c>
      <c r="J235" s="1">
        <v>-6326</v>
      </c>
      <c r="K235" s="1">
        <v>134786</v>
      </c>
      <c r="L235" s="1">
        <v>-4.7</v>
      </c>
      <c r="M235" s="1">
        <v>13.73</v>
      </c>
      <c r="N235" s="1">
        <v>-0.86855979999999999</v>
      </c>
      <c r="O235" s="1">
        <v>-25.13</v>
      </c>
      <c r="P235" s="1" t="s">
        <v>1995</v>
      </c>
      <c r="Q235" s="1" t="s">
        <v>3526</v>
      </c>
    </row>
    <row r="236" spans="1:17" x14ac:dyDescent="0.25">
      <c r="A236" s="1" t="s">
        <v>234</v>
      </c>
      <c r="B236" s="1" t="s">
        <v>1996</v>
      </c>
      <c r="C236" s="1">
        <v>7.87</v>
      </c>
      <c r="D236" s="1">
        <v>1.9</v>
      </c>
      <c r="E236" s="1">
        <v>0</v>
      </c>
      <c r="F236" s="1">
        <v>34.44</v>
      </c>
      <c r="G236" s="1">
        <v>55.790000000000006</v>
      </c>
      <c r="H236" s="1">
        <v>240</v>
      </c>
      <c r="I236" s="1">
        <v>2008522.93</v>
      </c>
      <c r="J236" s="1">
        <v>-362</v>
      </c>
      <c r="K236" s="1">
        <v>112055</v>
      </c>
      <c r="L236" s="1">
        <v>-0.3</v>
      </c>
      <c r="M236" s="1">
        <v>16.43</v>
      </c>
      <c r="N236" s="1">
        <v>-5.9476599999999998E-2</v>
      </c>
      <c r="O236" s="1">
        <v>-10.57</v>
      </c>
      <c r="P236" s="1" t="s">
        <v>1996</v>
      </c>
      <c r="Q236" s="1" t="s">
        <v>3526</v>
      </c>
    </row>
    <row r="237" spans="1:17" x14ac:dyDescent="0.25">
      <c r="A237" s="1" t="s">
        <v>235</v>
      </c>
      <c r="B237" s="1" t="s">
        <v>1997</v>
      </c>
      <c r="C237" s="1">
        <v>1.81</v>
      </c>
      <c r="D237" s="1">
        <v>0.04</v>
      </c>
      <c r="E237" s="1">
        <v>0.21</v>
      </c>
      <c r="F237" s="1">
        <v>39.44</v>
      </c>
      <c r="G237" s="1">
        <v>58.5</v>
      </c>
      <c r="H237" s="1">
        <v>241</v>
      </c>
      <c r="I237" s="1">
        <v>3596221.65</v>
      </c>
      <c r="J237" s="1">
        <v>1927</v>
      </c>
      <c r="K237" s="1">
        <v>210379</v>
      </c>
      <c r="L237" s="1">
        <v>0.9</v>
      </c>
      <c r="M237" s="1">
        <v>57</v>
      </c>
      <c r="N237" s="1">
        <v>1.09839</v>
      </c>
      <c r="O237" s="1">
        <v>-3.41</v>
      </c>
      <c r="P237" s="1" t="s">
        <v>1997</v>
      </c>
      <c r="Q237" s="1" t="s">
        <v>3526</v>
      </c>
    </row>
    <row r="238" spans="1:17" x14ac:dyDescent="0.25">
      <c r="A238" s="1" t="s">
        <v>236</v>
      </c>
      <c r="B238" s="1" t="s">
        <v>1998</v>
      </c>
      <c r="C238" s="1">
        <v>3.7</v>
      </c>
      <c r="D238" s="1">
        <v>0.04</v>
      </c>
      <c r="E238" s="1">
        <v>0.06</v>
      </c>
      <c r="F238" s="1">
        <v>21.04</v>
      </c>
      <c r="G238" s="1">
        <v>75.16</v>
      </c>
      <c r="H238" s="1">
        <v>242</v>
      </c>
      <c r="I238" s="1">
        <v>6476553.9000000004</v>
      </c>
      <c r="J238" s="1">
        <v>5553</v>
      </c>
      <c r="K238" s="1">
        <v>486778</v>
      </c>
      <c r="L238" s="1">
        <v>1.1000000000000001</v>
      </c>
      <c r="M238" s="1">
        <v>19.91</v>
      </c>
      <c r="N238" s="1">
        <v>1.1056022999999999</v>
      </c>
      <c r="O238" s="1">
        <v>-15.89</v>
      </c>
      <c r="P238" s="1" t="s">
        <v>1998</v>
      </c>
      <c r="Q238" s="1" t="s">
        <v>3526</v>
      </c>
    </row>
    <row r="239" spans="1:17" x14ac:dyDescent="0.25">
      <c r="A239" s="1" t="s">
        <v>237</v>
      </c>
      <c r="B239" s="1" t="s">
        <v>1999</v>
      </c>
      <c r="C239" s="1">
        <v>1.82</v>
      </c>
      <c r="D239" s="1">
        <v>0.04</v>
      </c>
      <c r="E239" s="1">
        <v>0</v>
      </c>
      <c r="F239" s="1">
        <v>29.33</v>
      </c>
      <c r="G239" s="1">
        <v>68.81</v>
      </c>
      <c r="H239" s="1">
        <v>243</v>
      </c>
      <c r="I239" s="1">
        <v>2877740</v>
      </c>
      <c r="J239" s="1">
        <v>1736</v>
      </c>
      <c r="K239" s="1">
        <v>198017</v>
      </c>
      <c r="L239" s="1">
        <v>0.9</v>
      </c>
      <c r="M239" s="1">
        <v>25.13</v>
      </c>
      <c r="N239" s="1">
        <v>0.4362568</v>
      </c>
      <c r="O239" s="1">
        <v>0.71</v>
      </c>
      <c r="P239" s="1" t="s">
        <v>1999</v>
      </c>
      <c r="Q239" s="1" t="s">
        <v>3526</v>
      </c>
    </row>
    <row r="240" spans="1:17" x14ac:dyDescent="0.25">
      <c r="A240" s="1" t="s">
        <v>238</v>
      </c>
      <c r="B240" s="1" t="s">
        <v>2000</v>
      </c>
      <c r="C240" s="1">
        <v>10.58</v>
      </c>
      <c r="D240" s="1">
        <v>0.05</v>
      </c>
      <c r="E240" s="1">
        <v>0.43</v>
      </c>
      <c r="F240" s="1">
        <v>43.02</v>
      </c>
      <c r="G240" s="1">
        <v>45.919999999999995</v>
      </c>
      <c r="H240" s="1">
        <v>244</v>
      </c>
      <c r="I240" s="1">
        <v>2000000</v>
      </c>
      <c r="J240" s="1">
        <v>-153</v>
      </c>
      <c r="K240" s="1">
        <v>91840</v>
      </c>
      <c r="L240" s="1">
        <v>-0.2</v>
      </c>
      <c r="M240" s="1">
        <v>40.450000000000003</v>
      </c>
      <c r="N240" s="1">
        <v>-6.1888500000000006E-2</v>
      </c>
      <c r="O240" s="1">
        <v>-6.1</v>
      </c>
      <c r="P240" s="1" t="s">
        <v>2000</v>
      </c>
      <c r="Q240" s="1" t="s">
        <v>3526</v>
      </c>
    </row>
    <row r="241" spans="1:17" x14ac:dyDescent="0.25">
      <c r="A241" s="1" t="s">
        <v>239</v>
      </c>
      <c r="B241" s="1" t="s">
        <v>2001</v>
      </c>
      <c r="C241" s="1">
        <v>7.81</v>
      </c>
      <c r="D241" s="1">
        <v>1.28</v>
      </c>
      <c r="E241" s="1">
        <v>0.95</v>
      </c>
      <c r="F241" s="1">
        <v>40.590000000000003</v>
      </c>
      <c r="G241" s="1">
        <v>49.37</v>
      </c>
      <c r="H241" s="1">
        <v>245</v>
      </c>
      <c r="I241" s="1">
        <v>14355444.460000001</v>
      </c>
      <c r="J241" s="1">
        <v>-52615</v>
      </c>
      <c r="K241" s="1">
        <v>708728</v>
      </c>
      <c r="L241" s="1">
        <v>-7.4</v>
      </c>
      <c r="M241" s="1">
        <v>44.37</v>
      </c>
      <c r="N241" s="1">
        <v>-23.3452755</v>
      </c>
      <c r="O241" s="1">
        <v>-13.96</v>
      </c>
      <c r="P241" s="1" t="s">
        <v>2001</v>
      </c>
      <c r="Q241" s="1" t="s">
        <v>3526</v>
      </c>
    </row>
    <row r="242" spans="1:17" x14ac:dyDescent="0.25">
      <c r="A242" s="1" t="s">
        <v>240</v>
      </c>
      <c r="B242" s="1" t="s">
        <v>2002</v>
      </c>
      <c r="C242" s="1">
        <v>10.38</v>
      </c>
      <c r="D242" s="1">
        <v>0.43</v>
      </c>
      <c r="E242" s="1">
        <v>0.02</v>
      </c>
      <c r="F242" s="1">
        <v>12.98</v>
      </c>
      <c r="G242" s="1">
        <v>76.19</v>
      </c>
      <c r="H242" s="1">
        <v>246</v>
      </c>
      <c r="I242" s="1">
        <v>5815994.2400000002</v>
      </c>
      <c r="J242" s="1">
        <v>-1214</v>
      </c>
      <c r="K242" s="1">
        <v>443121</v>
      </c>
      <c r="L242" s="1">
        <v>-0.3</v>
      </c>
      <c r="M242" s="1">
        <v>72.819999999999993</v>
      </c>
      <c r="N242" s="1">
        <v>-0.88403480000000001</v>
      </c>
      <c r="O242" s="1">
        <v>-7.96</v>
      </c>
      <c r="P242" s="1" t="s">
        <v>2002</v>
      </c>
      <c r="Q242" s="1" t="s">
        <v>3526</v>
      </c>
    </row>
    <row r="243" spans="1:17" x14ac:dyDescent="0.25">
      <c r="A243" s="1" t="s">
        <v>241</v>
      </c>
      <c r="B243" s="1" t="s">
        <v>2003</v>
      </c>
      <c r="C243" s="1">
        <v>2.2200000000000002</v>
      </c>
      <c r="D243" s="1">
        <v>0</v>
      </c>
      <c r="E243" s="1">
        <v>8.73</v>
      </c>
      <c r="F243" s="1">
        <v>31.71</v>
      </c>
      <c r="G243" s="1">
        <v>57.339999999999996</v>
      </c>
      <c r="H243" s="1">
        <v>247</v>
      </c>
      <c r="I243" s="1">
        <v>3418674.62</v>
      </c>
      <c r="J243" s="1">
        <v>400</v>
      </c>
      <c r="K243" s="1">
        <v>196027</v>
      </c>
      <c r="L243" s="1">
        <v>0.2</v>
      </c>
      <c r="M243" s="1">
        <v>19.63</v>
      </c>
      <c r="N243" s="1">
        <v>7.8520000000000006E-2</v>
      </c>
      <c r="O243" s="1">
        <v>-3.31</v>
      </c>
      <c r="P243" s="1" t="s">
        <v>2003</v>
      </c>
      <c r="Q243" s="1" t="s">
        <v>3526</v>
      </c>
    </row>
    <row r="244" spans="1:17" x14ac:dyDescent="0.25">
      <c r="A244" s="1" t="s">
        <v>242</v>
      </c>
      <c r="B244" s="1" t="s">
        <v>2004</v>
      </c>
      <c r="C244" s="1">
        <v>1.69</v>
      </c>
      <c r="D244" s="1">
        <v>0.03</v>
      </c>
      <c r="E244" s="1">
        <v>1.1000000000000001</v>
      </c>
      <c r="F244" s="1">
        <v>16.71</v>
      </c>
      <c r="G244" s="1">
        <v>80.47</v>
      </c>
      <c r="H244" s="1">
        <v>248</v>
      </c>
      <c r="I244" s="1">
        <v>2225261</v>
      </c>
      <c r="J244" s="1">
        <v>-1984</v>
      </c>
      <c r="K244" s="1">
        <v>179067</v>
      </c>
      <c r="L244" s="1">
        <v>-1.1000000000000001</v>
      </c>
      <c r="M244" s="1">
        <v>31.18</v>
      </c>
      <c r="N244" s="1">
        <v>-0.61861120000000003</v>
      </c>
      <c r="O244" s="1">
        <v>-7.47</v>
      </c>
      <c r="P244" s="1" t="s">
        <v>2004</v>
      </c>
      <c r="Q244" s="1" t="s">
        <v>3526</v>
      </c>
    </row>
    <row r="245" spans="1:17" x14ac:dyDescent="0.25">
      <c r="A245" s="1" t="s">
        <v>243</v>
      </c>
      <c r="B245" s="1" t="s">
        <v>2005</v>
      </c>
      <c r="C245" s="1">
        <v>3.76</v>
      </c>
      <c r="D245" s="1">
        <v>0</v>
      </c>
      <c r="E245" s="1">
        <v>0.02</v>
      </c>
      <c r="F245" s="1">
        <v>5.67</v>
      </c>
      <c r="G245" s="1">
        <v>90.55</v>
      </c>
      <c r="H245" s="1">
        <v>249</v>
      </c>
      <c r="I245" s="1">
        <v>4797519.76</v>
      </c>
      <c r="J245" s="1">
        <v>-2742</v>
      </c>
      <c r="K245" s="1">
        <v>434415</v>
      </c>
      <c r="L245" s="1">
        <v>-0.6</v>
      </c>
      <c r="M245" s="1">
        <v>13.32</v>
      </c>
      <c r="N245" s="1">
        <v>-0.36523440000000001</v>
      </c>
      <c r="O245" s="1">
        <v>-23.33</v>
      </c>
      <c r="P245" s="1" t="s">
        <v>2005</v>
      </c>
      <c r="Q245" s="1" t="s">
        <v>3526</v>
      </c>
    </row>
    <row r="246" spans="1:17" x14ac:dyDescent="0.25">
      <c r="A246" s="1" t="s">
        <v>244</v>
      </c>
      <c r="B246" s="1" t="s">
        <v>2006</v>
      </c>
      <c r="C246" s="1">
        <v>7.64</v>
      </c>
      <c r="D246" s="1">
        <v>0.08</v>
      </c>
      <c r="E246" s="1">
        <v>0.2</v>
      </c>
      <c r="F246" s="1">
        <v>3.27</v>
      </c>
      <c r="G246" s="1">
        <v>88.81</v>
      </c>
      <c r="H246" s="1">
        <v>250</v>
      </c>
      <c r="I246" s="1">
        <v>18905695.18</v>
      </c>
      <c r="J246" s="1">
        <v>4958</v>
      </c>
      <c r="K246" s="1">
        <v>1679015</v>
      </c>
      <c r="L246" s="1">
        <v>0.3</v>
      </c>
      <c r="M246" s="1">
        <v>20.95</v>
      </c>
      <c r="N246" s="1">
        <v>1.0387009999999999</v>
      </c>
      <c r="O246" s="1">
        <v>-17.75</v>
      </c>
      <c r="P246" s="1" t="s">
        <v>2006</v>
      </c>
      <c r="Q246" s="1" t="s">
        <v>3526</v>
      </c>
    </row>
    <row r="247" spans="1:17" x14ac:dyDescent="0.25">
      <c r="A247" s="1" t="s">
        <v>245</v>
      </c>
      <c r="B247" s="1" t="s">
        <v>2007</v>
      </c>
      <c r="C247" s="1">
        <v>0.54</v>
      </c>
      <c r="D247" s="1">
        <v>0</v>
      </c>
      <c r="E247" s="1">
        <v>0.05</v>
      </c>
      <c r="F247" s="1">
        <v>26.61</v>
      </c>
      <c r="G247" s="1">
        <v>72.8</v>
      </c>
      <c r="H247" s="1">
        <v>251</v>
      </c>
      <c r="I247" s="1">
        <v>975000</v>
      </c>
      <c r="J247" s="1">
        <v>115</v>
      </c>
      <c r="K247" s="1">
        <v>70980</v>
      </c>
      <c r="L247" s="1">
        <v>0.2</v>
      </c>
      <c r="M247" s="1">
        <v>16.329999999999998</v>
      </c>
      <c r="N247" s="1">
        <v>1.8779499999999998E-2</v>
      </c>
      <c r="O247" s="1">
        <v>-8.93</v>
      </c>
      <c r="P247" s="1" t="s">
        <v>2007</v>
      </c>
      <c r="Q247" s="1" t="s">
        <v>3526</v>
      </c>
    </row>
    <row r="248" spans="1:17" x14ac:dyDescent="0.25">
      <c r="A248" s="1" t="s">
        <v>246</v>
      </c>
      <c r="B248" s="1" t="s">
        <v>2008</v>
      </c>
      <c r="C248" s="1">
        <v>0.18</v>
      </c>
      <c r="D248" s="1">
        <v>0</v>
      </c>
      <c r="E248" s="1">
        <v>0</v>
      </c>
      <c r="F248" s="1">
        <v>12.21</v>
      </c>
      <c r="G248" s="1">
        <v>87.61</v>
      </c>
      <c r="H248" s="1">
        <v>252</v>
      </c>
      <c r="I248" s="1">
        <v>2811672.62</v>
      </c>
      <c r="J248" s="1">
        <v>358</v>
      </c>
      <c r="K248" s="1">
        <v>246331</v>
      </c>
      <c r="L248" s="1">
        <v>0.1</v>
      </c>
      <c r="M248" s="1">
        <v>3.47</v>
      </c>
      <c r="N248" s="1">
        <v>1.2422600000000001E-2</v>
      </c>
      <c r="O248" s="1">
        <v>4.74</v>
      </c>
      <c r="P248" s="1" t="s">
        <v>2008</v>
      </c>
      <c r="Q248" s="1" t="s">
        <v>3526</v>
      </c>
    </row>
    <row r="249" spans="1:17" x14ac:dyDescent="0.25">
      <c r="A249" s="1" t="s">
        <v>247</v>
      </c>
      <c r="B249" s="1" t="s">
        <v>2009</v>
      </c>
      <c r="C249" s="1">
        <v>20.14</v>
      </c>
      <c r="D249" s="1">
        <v>1.48</v>
      </c>
      <c r="E249" s="1">
        <v>3.75</v>
      </c>
      <c r="F249" s="1">
        <v>8</v>
      </c>
      <c r="G249" s="1">
        <v>66.63</v>
      </c>
      <c r="H249" s="1">
        <v>253</v>
      </c>
      <c r="I249" s="1">
        <v>16584658.529999999</v>
      </c>
      <c r="J249" s="1">
        <v>23686</v>
      </c>
      <c r="K249" s="1">
        <v>1105036</v>
      </c>
      <c r="L249" s="1">
        <v>2.1</v>
      </c>
      <c r="M249" s="1">
        <v>40.03</v>
      </c>
      <c r="N249" s="1">
        <v>9.4815058000000008</v>
      </c>
      <c r="O249" s="1">
        <v>-7.42</v>
      </c>
      <c r="P249" s="1" t="s">
        <v>4329</v>
      </c>
      <c r="Q249" s="1" t="s">
        <v>3526</v>
      </c>
    </row>
    <row r="250" spans="1:17" x14ac:dyDescent="0.25">
      <c r="A250" s="1" t="s">
        <v>248</v>
      </c>
      <c r="B250" s="1" t="s">
        <v>2010</v>
      </c>
      <c r="C250" s="1">
        <v>1.1299999999999999</v>
      </c>
      <c r="D250" s="1">
        <v>0.13</v>
      </c>
      <c r="E250" s="1">
        <v>0.01</v>
      </c>
      <c r="F250" s="1">
        <v>13.22</v>
      </c>
      <c r="G250" s="1">
        <v>85.51</v>
      </c>
      <c r="H250" s="1">
        <v>254</v>
      </c>
      <c r="I250" s="1">
        <v>3257148</v>
      </c>
      <c r="J250" s="1">
        <v>-2990</v>
      </c>
      <c r="K250" s="1">
        <v>278519</v>
      </c>
      <c r="L250" s="1">
        <v>-1.1000000000000001</v>
      </c>
      <c r="M250" s="1">
        <v>31.05</v>
      </c>
      <c r="N250" s="1">
        <v>-0.92839499999999997</v>
      </c>
      <c r="O250" s="1">
        <v>-2.89</v>
      </c>
      <c r="P250" s="1" t="s">
        <v>2010</v>
      </c>
      <c r="Q250" s="1" t="s">
        <v>3526</v>
      </c>
    </row>
    <row r="251" spans="1:17" x14ac:dyDescent="0.25">
      <c r="A251" s="1" t="s">
        <v>249</v>
      </c>
      <c r="B251" s="1" t="s">
        <v>2011</v>
      </c>
      <c r="C251" s="1">
        <v>70.58</v>
      </c>
      <c r="D251" s="1">
        <v>1.63</v>
      </c>
      <c r="E251" s="1">
        <v>0.06</v>
      </c>
      <c r="F251" s="1">
        <v>65.760000000000005</v>
      </c>
      <c r="G251" s="1">
        <v>-38.03</v>
      </c>
      <c r="H251" s="1">
        <v>255</v>
      </c>
      <c r="I251" s="1">
        <v>3211800</v>
      </c>
      <c r="J251" s="1">
        <v>-4369</v>
      </c>
      <c r="K251" s="1">
        <v>-122145</v>
      </c>
      <c r="L251" s="1">
        <v>3.6</v>
      </c>
      <c r="M251" s="1">
        <v>32.29</v>
      </c>
      <c r="N251" s="1">
        <v>-1.4107501</v>
      </c>
      <c r="O251" s="1">
        <v>-21.89</v>
      </c>
      <c r="P251" s="1" t="s">
        <v>2011</v>
      </c>
      <c r="Q251" s="1" t="s">
        <v>3526</v>
      </c>
    </row>
    <row r="252" spans="1:17" x14ac:dyDescent="0.25">
      <c r="A252" s="1" t="s">
        <v>250</v>
      </c>
      <c r="B252" s="1" t="s">
        <v>2012</v>
      </c>
      <c r="C252" s="1">
        <v>3.2</v>
      </c>
      <c r="D252" s="1">
        <v>0.16</v>
      </c>
      <c r="E252" s="1">
        <v>0.03</v>
      </c>
      <c r="F252" s="1">
        <v>17</v>
      </c>
      <c r="G252" s="1">
        <v>79.61</v>
      </c>
      <c r="H252" s="1">
        <v>256</v>
      </c>
      <c r="I252" s="1">
        <v>2805260.27</v>
      </c>
      <c r="J252" s="1">
        <v>-2254</v>
      </c>
      <c r="K252" s="1">
        <v>223327</v>
      </c>
      <c r="L252" s="1">
        <v>-1</v>
      </c>
      <c r="M252" s="1">
        <v>18.239999999999998</v>
      </c>
      <c r="N252" s="1">
        <v>-0.41112959999999998</v>
      </c>
      <c r="O252" s="1">
        <v>-11.06</v>
      </c>
      <c r="P252" s="1" t="s">
        <v>2012</v>
      </c>
      <c r="Q252" s="1" t="s">
        <v>3526</v>
      </c>
    </row>
    <row r="253" spans="1:17" x14ac:dyDescent="0.25">
      <c r="A253" s="1" t="s">
        <v>251</v>
      </c>
      <c r="B253" s="1" t="s">
        <v>2013</v>
      </c>
      <c r="C253" s="1">
        <v>13.95</v>
      </c>
      <c r="D253" s="1">
        <v>3.23</v>
      </c>
      <c r="E253" s="1">
        <v>0.92</v>
      </c>
      <c r="F253" s="1">
        <v>15.91</v>
      </c>
      <c r="G253" s="1">
        <v>65.989999999999995</v>
      </c>
      <c r="H253" s="1">
        <v>257</v>
      </c>
      <c r="I253" s="1">
        <v>3082861.07</v>
      </c>
      <c r="J253" s="1">
        <v>-13953</v>
      </c>
      <c r="K253" s="1">
        <v>203438</v>
      </c>
      <c r="L253" s="1">
        <v>-6.9</v>
      </c>
      <c r="M253" s="1">
        <v>58.85</v>
      </c>
      <c r="N253" s="1">
        <v>-8.2113405000000004</v>
      </c>
      <c r="O253" s="1">
        <v>-10.93</v>
      </c>
      <c r="P253" s="1" t="s">
        <v>2013</v>
      </c>
      <c r="Q253" s="1" t="s">
        <v>3526</v>
      </c>
    </row>
    <row r="254" spans="1:17" x14ac:dyDescent="0.25">
      <c r="A254" s="1" t="s">
        <v>252</v>
      </c>
      <c r="B254" s="1" t="s">
        <v>2014</v>
      </c>
      <c r="C254" s="1">
        <v>2.93</v>
      </c>
      <c r="D254" s="1">
        <v>0</v>
      </c>
      <c r="E254" s="1">
        <v>0.01</v>
      </c>
      <c r="F254" s="1">
        <v>24.53</v>
      </c>
      <c r="G254" s="1">
        <v>72.53</v>
      </c>
      <c r="H254" s="1">
        <v>258</v>
      </c>
      <c r="I254" s="1">
        <v>1305215.45</v>
      </c>
      <c r="J254" s="1">
        <v>747</v>
      </c>
      <c r="K254" s="1">
        <v>94667</v>
      </c>
      <c r="L254" s="1">
        <v>0.8</v>
      </c>
      <c r="M254" s="1">
        <v>18.12</v>
      </c>
      <c r="N254" s="1">
        <v>0.13535640000000002</v>
      </c>
      <c r="O254" s="1">
        <v>-7.26</v>
      </c>
      <c r="P254" s="1" t="s">
        <v>2014</v>
      </c>
      <c r="Q254" s="1" t="s">
        <v>3526</v>
      </c>
    </row>
    <row r="255" spans="1:17" x14ac:dyDescent="0.25">
      <c r="A255" s="1" t="s">
        <v>253</v>
      </c>
      <c r="B255" s="1" t="s">
        <v>2015</v>
      </c>
      <c r="C255" s="1">
        <v>2.0299999999999998</v>
      </c>
      <c r="D255" s="1">
        <v>0</v>
      </c>
      <c r="E255" s="1">
        <v>0.02</v>
      </c>
      <c r="F255" s="1">
        <v>11.78</v>
      </c>
      <c r="G255" s="1">
        <v>86.17</v>
      </c>
      <c r="H255" s="1">
        <v>259</v>
      </c>
      <c r="I255" s="1">
        <v>806945.36</v>
      </c>
      <c r="J255" s="1">
        <v>742</v>
      </c>
      <c r="K255" s="1">
        <v>69534</v>
      </c>
      <c r="L255" s="1">
        <v>1.1000000000000001</v>
      </c>
      <c r="M255" s="1">
        <v>16.02</v>
      </c>
      <c r="N255" s="1">
        <v>0.1188684</v>
      </c>
      <c r="O255" s="1">
        <v>-17.38</v>
      </c>
      <c r="P255" s="1" t="s">
        <v>2015</v>
      </c>
      <c r="Q255" s="1" t="s">
        <v>3526</v>
      </c>
    </row>
    <row r="256" spans="1:17" x14ac:dyDescent="0.25">
      <c r="A256" s="1" t="s">
        <v>254</v>
      </c>
      <c r="B256" s="1" t="s">
        <v>2016</v>
      </c>
      <c r="C256" s="1">
        <v>7.68</v>
      </c>
      <c r="D256" s="1">
        <v>1.1200000000000001</v>
      </c>
      <c r="E256" s="1">
        <v>0.45</v>
      </c>
      <c r="F256" s="1">
        <v>16.91</v>
      </c>
      <c r="G256" s="1">
        <v>73.84</v>
      </c>
      <c r="H256" s="1">
        <v>260</v>
      </c>
      <c r="I256" s="1">
        <v>4371307.43</v>
      </c>
      <c r="J256" s="1">
        <v>-5535</v>
      </c>
      <c r="K256" s="1">
        <v>322777</v>
      </c>
      <c r="L256" s="1">
        <v>-1.7</v>
      </c>
      <c r="M256" s="1">
        <v>29.75</v>
      </c>
      <c r="N256" s="1">
        <v>-1.6466624999999999</v>
      </c>
      <c r="O256" s="1">
        <v>-11.48</v>
      </c>
      <c r="P256" s="1" t="s">
        <v>2016</v>
      </c>
      <c r="Q256" s="1" t="s">
        <v>3526</v>
      </c>
    </row>
    <row r="257" spans="1:17" x14ac:dyDescent="0.25">
      <c r="A257" s="1" t="s">
        <v>255</v>
      </c>
      <c r="B257" s="1" t="s">
        <v>2017</v>
      </c>
      <c r="C257" s="1">
        <v>0</v>
      </c>
      <c r="D257" s="1">
        <v>0.04</v>
      </c>
      <c r="E257" s="1">
        <v>0.01</v>
      </c>
      <c r="F257" s="1">
        <v>45.19</v>
      </c>
      <c r="G257" s="1">
        <v>54.760000000000005</v>
      </c>
      <c r="H257" s="1">
        <v>261</v>
      </c>
      <c r="I257" s="1">
        <v>3500000</v>
      </c>
      <c r="J257" s="1">
        <v>2</v>
      </c>
      <c r="K257" s="1">
        <v>191660</v>
      </c>
      <c r="L257" s="1">
        <v>0</v>
      </c>
      <c r="M257" s="1">
        <v>36.369999999999997</v>
      </c>
      <c r="N257" s="1">
        <v>7.273999999999999E-4</v>
      </c>
      <c r="O257" s="1">
        <v>2.2999999999999998</v>
      </c>
      <c r="P257" s="1" t="s">
        <v>2017</v>
      </c>
      <c r="Q257" s="1" t="s">
        <v>3526</v>
      </c>
    </row>
    <row r="258" spans="1:17" x14ac:dyDescent="0.25">
      <c r="A258" s="1" t="s">
        <v>256</v>
      </c>
      <c r="B258" s="1" t="s">
        <v>2018</v>
      </c>
      <c r="C258" s="1">
        <v>2.2400000000000002</v>
      </c>
      <c r="D258" s="1">
        <v>0</v>
      </c>
      <c r="E258" s="1">
        <v>0.21</v>
      </c>
      <c r="F258" s="1">
        <v>32.700000000000003</v>
      </c>
      <c r="G258" s="1">
        <v>64.849999999999994</v>
      </c>
      <c r="H258" s="1">
        <v>262</v>
      </c>
      <c r="I258" s="1">
        <v>1812645.22</v>
      </c>
      <c r="J258" s="1">
        <v>1537</v>
      </c>
      <c r="K258" s="1">
        <v>117550</v>
      </c>
      <c r="L258" s="1">
        <v>1.3</v>
      </c>
      <c r="M258" s="1">
        <v>29.93</v>
      </c>
      <c r="N258" s="1">
        <v>0.46002409999999994</v>
      </c>
      <c r="O258" s="1">
        <v>3.19</v>
      </c>
      <c r="P258" s="1" t="s">
        <v>2018</v>
      </c>
      <c r="Q258" s="1" t="s">
        <v>3526</v>
      </c>
    </row>
    <row r="259" spans="1:17" x14ac:dyDescent="0.25">
      <c r="A259" s="1" t="s">
        <v>257</v>
      </c>
      <c r="B259" s="1" t="s">
        <v>2019</v>
      </c>
      <c r="C259" s="1">
        <v>47.4</v>
      </c>
      <c r="D259" s="1">
        <v>1.28</v>
      </c>
      <c r="E259" s="1">
        <v>2.76</v>
      </c>
      <c r="F259" s="1">
        <v>12.29</v>
      </c>
      <c r="G259" s="1">
        <v>36.270000000000003</v>
      </c>
      <c r="H259" s="1">
        <v>263</v>
      </c>
      <c r="I259" s="1">
        <v>3308662.52</v>
      </c>
      <c r="J259" s="1">
        <v>2812</v>
      </c>
      <c r="K259" s="1">
        <v>120005</v>
      </c>
      <c r="L259" s="1">
        <v>2.2999999999999998</v>
      </c>
      <c r="M259" s="1">
        <v>341.04</v>
      </c>
      <c r="N259" s="1">
        <v>9.5900448000000011</v>
      </c>
      <c r="O259" s="1">
        <v>8.3800000000000008</v>
      </c>
      <c r="P259" s="1" t="s">
        <v>4330</v>
      </c>
      <c r="Q259" s="1" t="s">
        <v>3525</v>
      </c>
    </row>
    <row r="260" spans="1:17" x14ac:dyDescent="0.25">
      <c r="A260" s="1" t="s">
        <v>258</v>
      </c>
      <c r="B260" s="1" t="s">
        <v>2020</v>
      </c>
      <c r="C260" s="1">
        <v>18.48</v>
      </c>
      <c r="D260" s="1">
        <v>1.26</v>
      </c>
      <c r="E260" s="1">
        <v>0.39</v>
      </c>
      <c r="F260" s="1">
        <v>17.46</v>
      </c>
      <c r="G260" s="1">
        <v>62.41</v>
      </c>
      <c r="H260" s="1">
        <v>264</v>
      </c>
      <c r="I260" s="1">
        <v>952970.72</v>
      </c>
      <c r="J260" s="1">
        <v>180</v>
      </c>
      <c r="K260" s="1">
        <v>59475</v>
      </c>
      <c r="L260" s="1">
        <v>0.3</v>
      </c>
      <c r="M260" s="1">
        <v>379.62</v>
      </c>
      <c r="N260" s="1">
        <v>0.68331600000000003</v>
      </c>
      <c r="O260" s="1">
        <v>-0.92</v>
      </c>
      <c r="P260" s="1" t="s">
        <v>4331</v>
      </c>
      <c r="Q260" s="1" t="s">
        <v>3530</v>
      </c>
    </row>
    <row r="261" spans="1:17" x14ac:dyDescent="0.25">
      <c r="A261" s="1" t="s">
        <v>259</v>
      </c>
      <c r="B261" s="1" t="s">
        <v>2021</v>
      </c>
      <c r="C261" s="1">
        <v>0.51</v>
      </c>
      <c r="D261" s="1">
        <v>0</v>
      </c>
      <c r="E261" s="1">
        <v>0.01</v>
      </c>
      <c r="F261" s="1">
        <v>19.68</v>
      </c>
      <c r="G261" s="1">
        <v>79.8</v>
      </c>
      <c r="H261" s="1">
        <v>265</v>
      </c>
      <c r="I261" s="1">
        <v>469287.58</v>
      </c>
      <c r="J261" s="1">
        <v>150</v>
      </c>
      <c r="K261" s="1">
        <v>37449</v>
      </c>
      <c r="L261" s="1">
        <v>0.4</v>
      </c>
      <c r="M261" s="1">
        <v>19.48</v>
      </c>
      <c r="N261" s="1">
        <v>2.9219999999999999E-2</v>
      </c>
      <c r="O261" s="1">
        <v>5.77</v>
      </c>
      <c r="P261" s="1" t="s">
        <v>2021</v>
      </c>
      <c r="Q261" s="1" t="s">
        <v>3532</v>
      </c>
    </row>
    <row r="262" spans="1:17" x14ac:dyDescent="0.25">
      <c r="A262" s="1" t="s">
        <v>260</v>
      </c>
      <c r="B262" s="1" t="s">
        <v>2022</v>
      </c>
      <c r="C262" s="1">
        <v>11.17</v>
      </c>
      <c r="D262" s="1">
        <v>0</v>
      </c>
      <c r="E262" s="1">
        <v>0.16</v>
      </c>
      <c r="F262" s="1">
        <v>18.399999999999999</v>
      </c>
      <c r="G262" s="1">
        <v>70.27000000000001</v>
      </c>
      <c r="H262" s="1">
        <v>266</v>
      </c>
      <c r="I262" s="1">
        <v>1630141.52</v>
      </c>
      <c r="J262" s="1">
        <v>14</v>
      </c>
      <c r="K262" s="1">
        <v>114550</v>
      </c>
      <c r="L262" s="1">
        <v>0</v>
      </c>
      <c r="M262" s="1">
        <v>27.24</v>
      </c>
      <c r="N262" s="1">
        <v>3.8135999999999995E-3</v>
      </c>
      <c r="O262" s="1">
        <v>-5.43</v>
      </c>
      <c r="P262" s="1" t="s">
        <v>2022</v>
      </c>
      <c r="Q262" s="1" t="s">
        <v>3516</v>
      </c>
    </row>
    <row r="263" spans="1:17" x14ac:dyDescent="0.25">
      <c r="A263" s="1" t="s">
        <v>261</v>
      </c>
      <c r="B263" s="1" t="s">
        <v>2023</v>
      </c>
      <c r="C263" s="1">
        <v>1.28</v>
      </c>
      <c r="D263" s="1">
        <v>0</v>
      </c>
      <c r="E263" s="1">
        <v>0.05</v>
      </c>
      <c r="F263" s="1">
        <v>13.7</v>
      </c>
      <c r="G263" s="1">
        <v>84.97</v>
      </c>
      <c r="H263" s="1">
        <v>267</v>
      </c>
      <c r="I263" s="1">
        <v>450000</v>
      </c>
      <c r="J263" s="1">
        <v>16</v>
      </c>
      <c r="K263" s="1">
        <v>38237</v>
      </c>
      <c r="L263" s="1">
        <v>0</v>
      </c>
      <c r="M263" s="1">
        <v>33.549999999999997</v>
      </c>
      <c r="N263" s="1">
        <v>5.3679999999999995E-3</v>
      </c>
      <c r="O263" s="1">
        <v>-5.21</v>
      </c>
      <c r="P263" s="1" t="s">
        <v>2023</v>
      </c>
      <c r="Q263" s="1" t="s">
        <v>3526</v>
      </c>
    </row>
    <row r="264" spans="1:17" x14ac:dyDescent="0.25">
      <c r="A264" s="1" t="s">
        <v>262</v>
      </c>
      <c r="B264" s="1" t="s">
        <v>2024</v>
      </c>
      <c r="C264" s="1">
        <v>0.15</v>
      </c>
      <c r="D264" s="1">
        <v>0</v>
      </c>
      <c r="E264" s="1">
        <v>0.01</v>
      </c>
      <c r="F264" s="1">
        <v>16.25</v>
      </c>
      <c r="G264" s="1">
        <v>83.59</v>
      </c>
      <c r="H264" s="1">
        <v>268</v>
      </c>
      <c r="I264" s="1">
        <v>696300</v>
      </c>
      <c r="J264" s="1">
        <v>-6</v>
      </c>
      <c r="K264" s="1">
        <v>58204</v>
      </c>
      <c r="L264" s="1">
        <v>0</v>
      </c>
      <c r="M264" s="1">
        <v>16.079999999999998</v>
      </c>
      <c r="N264" s="1">
        <v>-9.6479999999999992E-4</v>
      </c>
      <c r="O264" s="1">
        <v>1.53</v>
      </c>
      <c r="P264" s="1" t="s">
        <v>2024</v>
      </c>
      <c r="Q264" s="1" t="s">
        <v>3526</v>
      </c>
    </row>
    <row r="265" spans="1:17" x14ac:dyDescent="0.25">
      <c r="A265" s="1" t="s">
        <v>263</v>
      </c>
      <c r="B265" s="1" t="s">
        <v>2025</v>
      </c>
      <c r="C265" s="1">
        <v>1.57</v>
      </c>
      <c r="D265" s="1">
        <v>0</v>
      </c>
      <c r="E265" s="1">
        <v>0</v>
      </c>
      <c r="F265" s="1">
        <v>10.92</v>
      </c>
      <c r="G265" s="1">
        <v>87.51</v>
      </c>
      <c r="H265" s="1">
        <v>269</v>
      </c>
      <c r="I265" s="1">
        <v>453235</v>
      </c>
      <c r="J265" s="1">
        <v>27</v>
      </c>
      <c r="K265" s="1">
        <v>39663</v>
      </c>
      <c r="L265" s="1">
        <v>0.1</v>
      </c>
      <c r="M265" s="1">
        <v>46.54</v>
      </c>
      <c r="N265" s="1">
        <v>1.2565799999999998E-2</v>
      </c>
      <c r="O265" s="1">
        <v>-8.58</v>
      </c>
      <c r="P265" s="1" t="s">
        <v>2025</v>
      </c>
      <c r="Q265" s="1" t="s">
        <v>3526</v>
      </c>
    </row>
    <row r="266" spans="1:17" x14ac:dyDescent="0.25">
      <c r="A266" s="1" t="s">
        <v>264</v>
      </c>
      <c r="B266" s="1" t="s">
        <v>2026</v>
      </c>
      <c r="C266" s="1">
        <v>10.220000000000001</v>
      </c>
      <c r="D266" s="1">
        <v>0</v>
      </c>
      <c r="E266" s="1">
        <v>0.19</v>
      </c>
      <c r="F266" s="1">
        <v>27.82</v>
      </c>
      <c r="G266" s="1">
        <v>61.769999999999996</v>
      </c>
      <c r="H266" s="1">
        <v>270</v>
      </c>
      <c r="I266" s="1">
        <v>365028.7</v>
      </c>
      <c r="J266" s="1">
        <v>16</v>
      </c>
      <c r="K266" s="1">
        <v>22548</v>
      </c>
      <c r="L266" s="1">
        <v>0.1</v>
      </c>
      <c r="M266" s="1">
        <v>51.42</v>
      </c>
      <c r="N266" s="1">
        <v>8.2272000000000005E-3</v>
      </c>
      <c r="O266" s="1">
        <v>-6.32</v>
      </c>
      <c r="P266" s="1" t="s">
        <v>2026</v>
      </c>
      <c r="Q266" s="1" t="s">
        <v>3520</v>
      </c>
    </row>
    <row r="267" spans="1:17" x14ac:dyDescent="0.25">
      <c r="A267" s="1" t="s">
        <v>265</v>
      </c>
      <c r="B267" s="1" t="s">
        <v>2027</v>
      </c>
      <c r="C267" s="1">
        <v>12.23</v>
      </c>
      <c r="D267" s="1">
        <v>0</v>
      </c>
      <c r="E267" s="1">
        <v>0</v>
      </c>
      <c r="F267" s="1">
        <v>27.35</v>
      </c>
      <c r="G267" s="1">
        <v>60.42</v>
      </c>
      <c r="H267" s="1">
        <v>271</v>
      </c>
      <c r="I267" s="1">
        <v>451381.77</v>
      </c>
      <c r="J267" s="1">
        <v>-26</v>
      </c>
      <c r="K267" s="1">
        <v>27272</v>
      </c>
      <c r="L267" s="1">
        <v>-0.1</v>
      </c>
      <c r="M267" s="1">
        <v>12.57</v>
      </c>
      <c r="N267" s="1">
        <v>-3.2681999999999998E-3</v>
      </c>
      <c r="O267" s="1">
        <v>-6.96</v>
      </c>
      <c r="P267" s="1" t="s">
        <v>2027</v>
      </c>
      <c r="Q267" s="1" t="s">
        <v>3525</v>
      </c>
    </row>
    <row r="268" spans="1:17" x14ac:dyDescent="0.25">
      <c r="A268" s="1" t="s">
        <v>266</v>
      </c>
      <c r="B268" s="1" t="s">
        <v>2028</v>
      </c>
      <c r="C268" s="1">
        <v>2.17</v>
      </c>
      <c r="D268" s="1">
        <v>0</v>
      </c>
      <c r="E268" s="1">
        <v>0.06</v>
      </c>
      <c r="F268" s="1">
        <v>29.9</v>
      </c>
      <c r="G268" s="1">
        <v>67.87</v>
      </c>
      <c r="H268" s="1">
        <v>272</v>
      </c>
      <c r="I268" s="1">
        <v>1563868.36</v>
      </c>
      <c r="J268" s="1">
        <v>2030</v>
      </c>
      <c r="K268" s="1">
        <v>106140</v>
      </c>
      <c r="L268" s="1">
        <v>1.9</v>
      </c>
      <c r="M268" s="1">
        <v>22</v>
      </c>
      <c r="N268" s="1">
        <v>0.4466</v>
      </c>
      <c r="O268" s="1">
        <v>-3.16</v>
      </c>
      <c r="P268" s="1" t="s">
        <v>2028</v>
      </c>
      <c r="Q268" s="1" t="s">
        <v>3526</v>
      </c>
    </row>
    <row r="269" spans="1:17" x14ac:dyDescent="0.25">
      <c r="A269" s="1" t="s">
        <v>267</v>
      </c>
      <c r="B269" s="1" t="s">
        <v>2029</v>
      </c>
      <c r="C269" s="1">
        <v>7.0000000000000007E-2</v>
      </c>
      <c r="D269" s="1">
        <v>0</v>
      </c>
      <c r="E269" s="1">
        <v>0</v>
      </c>
      <c r="F269" s="1">
        <v>23.82</v>
      </c>
      <c r="G269" s="1">
        <v>76.11</v>
      </c>
      <c r="H269" s="1">
        <v>273</v>
      </c>
      <c r="I269" s="1">
        <v>357828</v>
      </c>
      <c r="J269" s="1">
        <v>-4</v>
      </c>
      <c r="K269" s="1">
        <v>27234</v>
      </c>
      <c r="L269" s="1">
        <v>0</v>
      </c>
      <c r="M269" s="1">
        <v>28.65</v>
      </c>
      <c r="N269" s="1">
        <v>-1.1459999999999999E-3</v>
      </c>
      <c r="O269" s="1">
        <v>-5.75</v>
      </c>
      <c r="P269" s="1" t="s">
        <v>2029</v>
      </c>
      <c r="Q269" s="1" t="s">
        <v>3525</v>
      </c>
    </row>
    <row r="270" spans="1:17" x14ac:dyDescent="0.25">
      <c r="A270" s="1" t="s">
        <v>268</v>
      </c>
      <c r="B270" s="1" t="s">
        <v>2030</v>
      </c>
      <c r="C270" s="1">
        <v>5.68</v>
      </c>
      <c r="D270" s="1">
        <v>0.64</v>
      </c>
      <c r="E270" s="1">
        <v>0.28999999999999998</v>
      </c>
      <c r="F270" s="1">
        <v>4.07</v>
      </c>
      <c r="G270" s="1">
        <v>89.32</v>
      </c>
      <c r="H270" s="1">
        <v>274</v>
      </c>
      <c r="I270" s="1">
        <v>8339349.04</v>
      </c>
      <c r="J270" s="1">
        <v>-5402</v>
      </c>
      <c r="K270" s="1">
        <v>744871</v>
      </c>
      <c r="L270" s="1">
        <v>-0.7</v>
      </c>
      <c r="M270" s="1">
        <v>37.43</v>
      </c>
      <c r="N270" s="1">
        <v>-2.0219685999999997</v>
      </c>
      <c r="O270" s="1">
        <v>-6.13</v>
      </c>
      <c r="P270" s="1" t="s">
        <v>2030</v>
      </c>
      <c r="Q270" s="1" t="s">
        <v>3538</v>
      </c>
    </row>
    <row r="271" spans="1:17" x14ac:dyDescent="0.25">
      <c r="A271" s="1" t="s">
        <v>269</v>
      </c>
      <c r="B271" s="1" t="s">
        <v>2031</v>
      </c>
      <c r="C271" s="1">
        <v>4.3899999999999997</v>
      </c>
      <c r="D271" s="1">
        <v>0.62</v>
      </c>
      <c r="E271" s="1">
        <v>0.18</v>
      </c>
      <c r="F271" s="1">
        <v>24.28</v>
      </c>
      <c r="G271" s="1">
        <v>70.53</v>
      </c>
      <c r="H271" s="1">
        <v>275</v>
      </c>
      <c r="I271" s="1">
        <v>4733292.07</v>
      </c>
      <c r="J271" s="1">
        <v>-8131</v>
      </c>
      <c r="K271" s="1">
        <v>333839</v>
      </c>
      <c r="L271" s="1">
        <v>-2.4</v>
      </c>
      <c r="M271" s="1">
        <v>26.17</v>
      </c>
      <c r="N271" s="1">
        <v>-2.1278827000000002</v>
      </c>
      <c r="O271" s="1">
        <v>13.72</v>
      </c>
      <c r="P271" s="1" t="s">
        <v>2031</v>
      </c>
      <c r="Q271" s="1" t="s">
        <v>3538</v>
      </c>
    </row>
    <row r="272" spans="1:17" x14ac:dyDescent="0.25">
      <c r="A272" s="1" t="s">
        <v>270</v>
      </c>
      <c r="B272" s="1" t="s">
        <v>2032</v>
      </c>
      <c r="C272" s="1">
        <v>30.1</v>
      </c>
      <c r="D272" s="1">
        <v>2.33</v>
      </c>
      <c r="E272" s="1">
        <v>0.44</v>
      </c>
      <c r="F272" s="1">
        <v>14.15</v>
      </c>
      <c r="G272" s="1">
        <v>52.980000000000004</v>
      </c>
      <c r="H272" s="1">
        <v>276</v>
      </c>
      <c r="I272" s="1">
        <v>8257099.7800000003</v>
      </c>
      <c r="J272" s="1">
        <v>13508</v>
      </c>
      <c r="K272" s="1">
        <v>437461</v>
      </c>
      <c r="L272" s="1">
        <v>3.1</v>
      </c>
      <c r="M272" s="1">
        <v>29.78</v>
      </c>
      <c r="N272" s="1">
        <v>4.0226823999999999</v>
      </c>
      <c r="O272" s="1">
        <v>-16.12</v>
      </c>
      <c r="P272" s="1" t="s">
        <v>2032</v>
      </c>
      <c r="Q272" s="1" t="s">
        <v>3538</v>
      </c>
    </row>
    <row r="273" spans="1:17" x14ac:dyDescent="0.25">
      <c r="A273" s="1" t="s">
        <v>271</v>
      </c>
      <c r="B273" s="1" t="s">
        <v>2033</v>
      </c>
      <c r="C273" s="1">
        <v>14.25</v>
      </c>
      <c r="D273" s="1">
        <v>0</v>
      </c>
      <c r="E273" s="1">
        <v>0.03</v>
      </c>
      <c r="F273" s="1">
        <v>25.22</v>
      </c>
      <c r="G273" s="1">
        <v>60.5</v>
      </c>
      <c r="H273" s="1">
        <v>277</v>
      </c>
      <c r="I273" s="1">
        <v>9847336.25</v>
      </c>
      <c r="J273" s="1">
        <v>-4260</v>
      </c>
      <c r="K273" s="1">
        <v>595764</v>
      </c>
      <c r="L273" s="1">
        <v>-0.7</v>
      </c>
      <c r="M273" s="1">
        <v>24.19</v>
      </c>
      <c r="N273" s="1">
        <v>-1.030494</v>
      </c>
      <c r="O273" s="1">
        <v>-11.7</v>
      </c>
      <c r="P273" s="1" t="s">
        <v>2033</v>
      </c>
      <c r="Q273" s="1" t="s">
        <v>3538</v>
      </c>
    </row>
    <row r="274" spans="1:17" x14ac:dyDescent="0.25">
      <c r="A274" s="1" t="s">
        <v>272</v>
      </c>
      <c r="B274" s="1" t="s">
        <v>2034</v>
      </c>
      <c r="C274" s="1">
        <v>17.62</v>
      </c>
      <c r="D274" s="1">
        <v>1.0900000000000001</v>
      </c>
      <c r="E274" s="1">
        <v>0.87</v>
      </c>
      <c r="F274" s="1">
        <v>8.1</v>
      </c>
      <c r="G274" s="1">
        <v>72.319999999999993</v>
      </c>
      <c r="H274" s="1">
        <v>278</v>
      </c>
      <c r="I274" s="1">
        <v>32414155.359999999</v>
      </c>
      <c r="J274" s="1">
        <v>-3807</v>
      </c>
      <c r="K274" s="1">
        <v>2344192</v>
      </c>
      <c r="L274" s="1">
        <v>-0.2</v>
      </c>
      <c r="M274" s="1">
        <v>44.78</v>
      </c>
      <c r="N274" s="1">
        <v>-1.7047745999999999</v>
      </c>
      <c r="O274" s="1">
        <v>-2.4700000000000002</v>
      </c>
      <c r="P274" s="1" t="s">
        <v>4332</v>
      </c>
      <c r="Q274" s="1" t="s">
        <v>3538</v>
      </c>
    </row>
    <row r="275" spans="1:17" x14ac:dyDescent="0.25">
      <c r="A275" s="1" t="s">
        <v>273</v>
      </c>
      <c r="B275" s="1" t="s">
        <v>2035</v>
      </c>
      <c r="C275" s="1">
        <v>8.58</v>
      </c>
      <c r="D275" s="1">
        <v>0.49</v>
      </c>
      <c r="E275" s="1">
        <v>1.18</v>
      </c>
      <c r="F275" s="1">
        <v>24.95</v>
      </c>
      <c r="G275" s="1">
        <v>64.8</v>
      </c>
      <c r="H275" s="1">
        <v>279</v>
      </c>
      <c r="I275" s="1">
        <v>9094100</v>
      </c>
      <c r="J275" s="1">
        <v>-1731</v>
      </c>
      <c r="K275" s="1">
        <v>589298</v>
      </c>
      <c r="L275" s="1">
        <v>-0.3</v>
      </c>
      <c r="M275" s="1">
        <v>38.99</v>
      </c>
      <c r="N275" s="1">
        <v>-0.67491690000000004</v>
      </c>
      <c r="O275" s="1">
        <v>-7.94</v>
      </c>
      <c r="P275" s="1" t="s">
        <v>2035</v>
      </c>
      <c r="Q275" s="1" t="s">
        <v>3538</v>
      </c>
    </row>
    <row r="276" spans="1:17" x14ac:dyDescent="0.25">
      <c r="A276" s="1" t="s">
        <v>274</v>
      </c>
      <c r="B276" s="1" t="s">
        <v>2036</v>
      </c>
      <c r="C276" s="1">
        <v>12.19</v>
      </c>
      <c r="D276" s="1">
        <v>0.11</v>
      </c>
      <c r="E276" s="1">
        <v>0.5</v>
      </c>
      <c r="F276" s="1">
        <v>17.11</v>
      </c>
      <c r="G276" s="1">
        <v>70.09</v>
      </c>
      <c r="H276" s="1">
        <v>280</v>
      </c>
      <c r="I276" s="1">
        <v>3423260</v>
      </c>
      <c r="J276" s="1">
        <v>-3802</v>
      </c>
      <c r="K276" s="1">
        <v>239936</v>
      </c>
      <c r="L276" s="1">
        <v>-1.6</v>
      </c>
      <c r="M276" s="1">
        <v>23.47</v>
      </c>
      <c r="N276" s="1">
        <v>-0.89232940000000005</v>
      </c>
      <c r="O276" s="1">
        <v>-6.42</v>
      </c>
      <c r="P276" s="1" t="s">
        <v>2036</v>
      </c>
      <c r="Q276" s="1" t="s">
        <v>3538</v>
      </c>
    </row>
    <row r="277" spans="1:17" x14ac:dyDescent="0.25">
      <c r="A277" s="1" t="s">
        <v>275</v>
      </c>
      <c r="B277" s="1" t="s">
        <v>2037</v>
      </c>
      <c r="C277" s="1">
        <v>11.26</v>
      </c>
      <c r="D277" s="1">
        <v>0.66</v>
      </c>
      <c r="E277" s="1">
        <v>0.18</v>
      </c>
      <c r="F277" s="1">
        <v>39.25</v>
      </c>
      <c r="G277" s="1">
        <v>48.65</v>
      </c>
      <c r="H277" s="1">
        <v>281</v>
      </c>
      <c r="I277" s="1">
        <v>4924166.59</v>
      </c>
      <c r="J277" s="1">
        <v>-3244</v>
      </c>
      <c r="K277" s="1">
        <v>239561</v>
      </c>
      <c r="L277" s="1">
        <v>-1.4</v>
      </c>
      <c r="M277" s="1">
        <v>128</v>
      </c>
      <c r="N277" s="1">
        <v>-4.1523199999999996</v>
      </c>
      <c r="O277" s="1">
        <v>-6.09</v>
      </c>
      <c r="P277" s="1" t="s">
        <v>2037</v>
      </c>
      <c r="Q277" s="1" t="s">
        <v>3538</v>
      </c>
    </row>
    <row r="278" spans="1:17" x14ac:dyDescent="0.25">
      <c r="A278" s="1" t="s">
        <v>276</v>
      </c>
      <c r="B278" s="1" t="s">
        <v>2038</v>
      </c>
      <c r="C278" s="1">
        <v>14.89</v>
      </c>
      <c r="D278" s="1">
        <v>0</v>
      </c>
      <c r="E278" s="1">
        <v>0.01</v>
      </c>
      <c r="F278" s="1">
        <v>14.81</v>
      </c>
      <c r="G278" s="1">
        <v>70.289999999999992</v>
      </c>
      <c r="H278" s="1">
        <v>282</v>
      </c>
      <c r="I278" s="1">
        <v>2793491.34</v>
      </c>
      <c r="J278" s="1">
        <v>538</v>
      </c>
      <c r="K278" s="1">
        <v>196355</v>
      </c>
      <c r="L278" s="1">
        <v>0.3</v>
      </c>
      <c r="M278" s="1">
        <v>18.23</v>
      </c>
      <c r="N278" s="1">
        <v>9.8077399999999995E-2</v>
      </c>
      <c r="O278" s="1">
        <v>-7.23</v>
      </c>
      <c r="P278" s="1" t="s">
        <v>2038</v>
      </c>
      <c r="Q278" s="1" t="s">
        <v>3538</v>
      </c>
    </row>
    <row r="279" spans="1:17" x14ac:dyDescent="0.25">
      <c r="A279" s="1" t="s">
        <v>277</v>
      </c>
      <c r="B279" s="1" t="s">
        <v>2039</v>
      </c>
      <c r="C279" s="1">
        <v>2.34</v>
      </c>
      <c r="D279" s="1">
        <v>0</v>
      </c>
      <c r="E279" s="1">
        <v>0.02</v>
      </c>
      <c r="F279" s="1">
        <v>15.5</v>
      </c>
      <c r="G279" s="1">
        <v>82.14</v>
      </c>
      <c r="H279" s="1">
        <v>283</v>
      </c>
      <c r="I279" s="1">
        <v>709015.52</v>
      </c>
      <c r="J279" s="1">
        <v>-88</v>
      </c>
      <c r="K279" s="1">
        <v>58239</v>
      </c>
      <c r="L279" s="1">
        <v>-0.2</v>
      </c>
      <c r="M279" s="1">
        <v>117.04</v>
      </c>
      <c r="N279" s="1">
        <v>-0.10299520000000001</v>
      </c>
      <c r="O279" s="1">
        <v>2.11</v>
      </c>
      <c r="P279" s="1" t="s">
        <v>2039</v>
      </c>
      <c r="Q279" s="1" t="s">
        <v>3538</v>
      </c>
    </row>
    <row r="280" spans="1:17" x14ac:dyDescent="0.25">
      <c r="A280" s="1" t="s">
        <v>278</v>
      </c>
      <c r="B280" s="1" t="s">
        <v>2040</v>
      </c>
      <c r="C280" s="1">
        <v>45.23</v>
      </c>
      <c r="D280" s="1">
        <v>0</v>
      </c>
      <c r="E280" s="1">
        <v>0.02</v>
      </c>
      <c r="F280" s="1">
        <v>7.69</v>
      </c>
      <c r="G280" s="1">
        <v>47.06</v>
      </c>
      <c r="H280" s="1">
        <v>284</v>
      </c>
      <c r="I280" s="1">
        <v>903663.75</v>
      </c>
      <c r="J280" s="1">
        <v>-89</v>
      </c>
      <c r="K280" s="1">
        <v>42526</v>
      </c>
      <c r="L280" s="1">
        <v>-0.2</v>
      </c>
      <c r="M280" s="1">
        <v>45.5</v>
      </c>
      <c r="N280" s="1">
        <v>-4.0495000000000003E-2</v>
      </c>
      <c r="O280" s="1">
        <v>-2</v>
      </c>
      <c r="P280" s="1" t="s">
        <v>2040</v>
      </c>
      <c r="Q280" s="1" t="s">
        <v>3520</v>
      </c>
    </row>
    <row r="281" spans="1:17" x14ac:dyDescent="0.25">
      <c r="A281" s="1" t="s">
        <v>279</v>
      </c>
      <c r="B281" s="1" t="s">
        <v>2041</v>
      </c>
      <c r="C281" s="1">
        <v>7.9</v>
      </c>
      <c r="D281" s="1">
        <v>0.4</v>
      </c>
      <c r="E281" s="1">
        <v>0.51</v>
      </c>
      <c r="F281" s="1">
        <v>35.880000000000003</v>
      </c>
      <c r="G281" s="1">
        <v>55.309999999999995</v>
      </c>
      <c r="H281" s="1">
        <v>285</v>
      </c>
      <c r="I281" s="1">
        <v>10000000</v>
      </c>
      <c r="J281" s="1">
        <v>-2720</v>
      </c>
      <c r="K281" s="1">
        <v>553100</v>
      </c>
      <c r="L281" s="1">
        <v>-0.5</v>
      </c>
      <c r="M281" s="1">
        <v>38.82</v>
      </c>
      <c r="N281" s="1">
        <v>-1.055904</v>
      </c>
      <c r="O281" s="1">
        <v>-2.2200000000000002</v>
      </c>
      <c r="P281" s="1" t="s">
        <v>4333</v>
      </c>
      <c r="Q281" s="1" t="s">
        <v>3539</v>
      </c>
    </row>
    <row r="282" spans="1:17" x14ac:dyDescent="0.25">
      <c r="A282" s="1" t="s">
        <v>280</v>
      </c>
      <c r="B282" s="1" t="s">
        <v>2042</v>
      </c>
      <c r="C282" s="1">
        <v>29.07</v>
      </c>
      <c r="D282" s="1">
        <v>0.03</v>
      </c>
      <c r="E282" s="1">
        <v>0.09</v>
      </c>
      <c r="F282" s="1">
        <v>52.44</v>
      </c>
      <c r="G282" s="1">
        <v>18.370000000000005</v>
      </c>
      <c r="H282" s="1">
        <v>286</v>
      </c>
      <c r="I282" s="1">
        <v>5536203.4199999999</v>
      </c>
      <c r="J282" s="1">
        <v>-3570</v>
      </c>
      <c r="K282" s="1">
        <v>101700</v>
      </c>
      <c r="L282" s="1">
        <v>-3.5</v>
      </c>
      <c r="M282" s="1">
        <v>67.260000000000005</v>
      </c>
      <c r="N282" s="1">
        <v>-2.4011819999999999</v>
      </c>
      <c r="O282" s="1">
        <v>-2.4500000000000002</v>
      </c>
      <c r="P282" s="1" t="s">
        <v>2042</v>
      </c>
      <c r="Q282" s="1" t="s">
        <v>3539</v>
      </c>
    </row>
    <row r="283" spans="1:17" x14ac:dyDescent="0.25">
      <c r="A283" s="1" t="s">
        <v>281</v>
      </c>
      <c r="B283" s="1" t="s">
        <v>2043</v>
      </c>
      <c r="C283" s="1">
        <v>10.42</v>
      </c>
      <c r="D283" s="1">
        <v>0.06</v>
      </c>
      <c r="E283" s="1">
        <v>0.59</v>
      </c>
      <c r="F283" s="1">
        <v>7.96</v>
      </c>
      <c r="G283" s="1">
        <v>80.97</v>
      </c>
      <c r="H283" s="1">
        <v>287</v>
      </c>
      <c r="I283" s="1">
        <v>8030776.04</v>
      </c>
      <c r="J283" s="1">
        <v>-2301</v>
      </c>
      <c r="K283" s="1">
        <v>650252</v>
      </c>
      <c r="L283" s="1">
        <v>-0.4</v>
      </c>
      <c r="M283" s="1">
        <v>27.41</v>
      </c>
      <c r="N283" s="1">
        <v>-0.63070409999999999</v>
      </c>
      <c r="O283" s="1">
        <v>-2.95</v>
      </c>
      <c r="P283" s="1" t="s">
        <v>2043</v>
      </c>
      <c r="Q283" s="1" t="s">
        <v>3539</v>
      </c>
    </row>
    <row r="284" spans="1:17" x14ac:dyDescent="0.25">
      <c r="A284" s="1" t="s">
        <v>282</v>
      </c>
      <c r="B284" s="1" t="s">
        <v>2044</v>
      </c>
      <c r="C284" s="1">
        <v>23.48</v>
      </c>
      <c r="D284" s="1">
        <v>0.82</v>
      </c>
      <c r="E284" s="1">
        <v>0</v>
      </c>
      <c r="F284" s="1">
        <v>19.2</v>
      </c>
      <c r="G284" s="1">
        <v>56.5</v>
      </c>
      <c r="H284" s="1">
        <v>288</v>
      </c>
      <c r="I284" s="1">
        <v>5461791.8399999999</v>
      </c>
      <c r="J284" s="1">
        <v>-535</v>
      </c>
      <c r="K284" s="1">
        <v>308591</v>
      </c>
      <c r="L284" s="1">
        <v>-0.2</v>
      </c>
      <c r="M284" s="1">
        <v>540.69000000000005</v>
      </c>
      <c r="N284" s="1">
        <v>-2.8926915000000002</v>
      </c>
      <c r="O284" s="1">
        <v>-3.09</v>
      </c>
      <c r="P284" s="1" t="s">
        <v>2044</v>
      </c>
      <c r="Q284" s="1" t="s">
        <v>3539</v>
      </c>
    </row>
    <row r="285" spans="1:17" x14ac:dyDescent="0.25">
      <c r="A285" s="1" t="s">
        <v>283</v>
      </c>
      <c r="B285" s="1" t="s">
        <v>2045</v>
      </c>
      <c r="C285" s="1">
        <v>3.54</v>
      </c>
      <c r="D285" s="1">
        <v>0</v>
      </c>
      <c r="E285" s="1">
        <v>0.02</v>
      </c>
      <c r="F285" s="1">
        <v>42.88</v>
      </c>
      <c r="G285" s="1">
        <v>53.559999999999995</v>
      </c>
      <c r="H285" s="1">
        <v>289</v>
      </c>
      <c r="I285" s="1">
        <v>9230554.9299999997</v>
      </c>
      <c r="J285" s="1">
        <v>-1797</v>
      </c>
      <c r="K285" s="1">
        <v>494389</v>
      </c>
      <c r="L285" s="1">
        <v>-0.4</v>
      </c>
      <c r="M285" s="1">
        <v>20.93</v>
      </c>
      <c r="N285" s="1">
        <v>-0.3761121</v>
      </c>
      <c r="O285" s="1">
        <v>-1.52</v>
      </c>
      <c r="P285" s="1" t="s">
        <v>2045</v>
      </c>
      <c r="Q285" s="1" t="s">
        <v>3540</v>
      </c>
    </row>
    <row r="286" spans="1:17" x14ac:dyDescent="0.25">
      <c r="A286" s="1" t="s">
        <v>284</v>
      </c>
      <c r="B286" s="1" t="s">
        <v>2046</v>
      </c>
      <c r="C286" s="1">
        <v>0.57999999999999996</v>
      </c>
      <c r="D286" s="1">
        <v>0</v>
      </c>
      <c r="E286" s="1">
        <v>0</v>
      </c>
      <c r="F286" s="1">
        <v>24.77</v>
      </c>
      <c r="G286" s="1">
        <v>74.650000000000006</v>
      </c>
      <c r="H286" s="1">
        <v>290</v>
      </c>
      <c r="I286" s="1">
        <v>4199819.63</v>
      </c>
      <c r="J286" s="1">
        <v>368</v>
      </c>
      <c r="K286" s="1">
        <v>313517</v>
      </c>
      <c r="L286" s="1">
        <v>0.1</v>
      </c>
      <c r="M286" s="1">
        <v>50.75</v>
      </c>
      <c r="N286" s="1">
        <v>0.18676000000000001</v>
      </c>
      <c r="O286" s="1">
        <v>-12.54</v>
      </c>
      <c r="P286" s="1" t="s">
        <v>2046</v>
      </c>
      <c r="Q286" s="1" t="s">
        <v>3526</v>
      </c>
    </row>
    <row r="287" spans="1:17" x14ac:dyDescent="0.25">
      <c r="A287" s="1" t="s">
        <v>285</v>
      </c>
      <c r="B287" s="1" t="s">
        <v>2047</v>
      </c>
      <c r="C287" s="1">
        <v>0.21</v>
      </c>
      <c r="D287" s="1">
        <v>0.04</v>
      </c>
      <c r="E287" s="1">
        <v>0.01</v>
      </c>
      <c r="F287" s="1">
        <v>40.909999999999997</v>
      </c>
      <c r="G287" s="1">
        <v>58.830000000000005</v>
      </c>
      <c r="H287" s="1">
        <v>291</v>
      </c>
      <c r="I287" s="1">
        <v>423250</v>
      </c>
      <c r="J287" s="1">
        <v>22</v>
      </c>
      <c r="K287" s="1">
        <v>24900</v>
      </c>
      <c r="L287" s="1">
        <v>0.1</v>
      </c>
      <c r="M287" s="1">
        <v>23.63</v>
      </c>
      <c r="N287" s="1">
        <v>5.1986000000000003E-3</v>
      </c>
      <c r="O287" s="1">
        <v>-7.74</v>
      </c>
      <c r="P287" s="1" t="s">
        <v>2047</v>
      </c>
      <c r="Q287" s="1" t="s">
        <v>3526</v>
      </c>
    </row>
    <row r="288" spans="1:17" x14ac:dyDescent="0.25">
      <c r="A288" s="1" t="s">
        <v>286</v>
      </c>
      <c r="B288" s="1" t="s">
        <v>2048</v>
      </c>
      <c r="C288" s="1">
        <v>40.86</v>
      </c>
      <c r="D288" s="1">
        <v>0.27</v>
      </c>
      <c r="E288" s="1">
        <v>0.05</v>
      </c>
      <c r="F288" s="1">
        <v>87.83</v>
      </c>
      <c r="G288" s="1">
        <v>-29.009999999999991</v>
      </c>
      <c r="H288" s="1">
        <v>292</v>
      </c>
      <c r="I288" s="1">
        <v>3000000</v>
      </c>
      <c r="J288" s="1">
        <v>-203</v>
      </c>
      <c r="K288" s="1">
        <v>-87030</v>
      </c>
      <c r="L288" s="1">
        <v>0.2</v>
      </c>
      <c r="M288" s="1">
        <v>261.64999999999998</v>
      </c>
      <c r="N288" s="1">
        <v>-0.53114949999999994</v>
      </c>
      <c r="O288" s="1">
        <v>-4.16</v>
      </c>
      <c r="P288" s="1" t="s">
        <v>2048</v>
      </c>
      <c r="Q288" s="1" t="s">
        <v>3539</v>
      </c>
    </row>
    <row r="289" spans="1:17" x14ac:dyDescent="0.25">
      <c r="A289" s="1" t="s">
        <v>287</v>
      </c>
      <c r="B289" s="1" t="s">
        <v>2049</v>
      </c>
      <c r="C289" s="1">
        <v>5.1100000000000003</v>
      </c>
      <c r="D289" s="1">
        <v>0.15</v>
      </c>
      <c r="E289" s="1">
        <v>0.71</v>
      </c>
      <c r="F289" s="1">
        <v>25.58</v>
      </c>
      <c r="G289" s="1">
        <v>68.45</v>
      </c>
      <c r="H289" s="1">
        <v>293</v>
      </c>
      <c r="I289" s="1">
        <v>757802.81</v>
      </c>
      <c r="J289" s="1">
        <v>120</v>
      </c>
      <c r="K289" s="1">
        <v>51872</v>
      </c>
      <c r="L289" s="1">
        <v>0.2</v>
      </c>
      <c r="M289" s="1">
        <v>70.150000000000006</v>
      </c>
      <c r="N289" s="1">
        <v>8.4180000000000005E-2</v>
      </c>
      <c r="O289" s="1">
        <v>-4.1100000000000003</v>
      </c>
      <c r="P289" s="1" t="s">
        <v>2049</v>
      </c>
      <c r="Q289" s="1" t="s">
        <v>3520</v>
      </c>
    </row>
    <row r="290" spans="1:17" x14ac:dyDescent="0.25">
      <c r="A290" s="1" t="s">
        <v>288</v>
      </c>
      <c r="B290" s="1" t="s">
        <v>2050</v>
      </c>
      <c r="C290" s="1">
        <v>0.67</v>
      </c>
      <c r="D290" s="1">
        <v>0</v>
      </c>
      <c r="E290" s="1">
        <v>0</v>
      </c>
      <c r="F290" s="1">
        <v>19.41</v>
      </c>
      <c r="G290" s="1">
        <v>79.92</v>
      </c>
      <c r="H290" s="1">
        <v>294</v>
      </c>
      <c r="I290" s="1">
        <v>399131.94</v>
      </c>
      <c r="J290" s="1">
        <v>-54</v>
      </c>
      <c r="K290" s="1">
        <v>31899</v>
      </c>
      <c r="L290" s="1">
        <v>-0.2</v>
      </c>
      <c r="M290" s="1">
        <v>15.27</v>
      </c>
      <c r="N290" s="1">
        <v>-8.2457999999999993E-3</v>
      </c>
      <c r="O290" s="1">
        <v>-0.91</v>
      </c>
      <c r="P290" s="1" t="s">
        <v>2050</v>
      </c>
      <c r="Q290" s="1" t="s">
        <v>3520</v>
      </c>
    </row>
    <row r="291" spans="1:17" x14ac:dyDescent="0.25">
      <c r="A291" s="1" t="s">
        <v>289</v>
      </c>
      <c r="B291" s="1" t="s">
        <v>2051</v>
      </c>
      <c r="C291" s="1">
        <v>9.35</v>
      </c>
      <c r="D291" s="1">
        <v>1.24</v>
      </c>
      <c r="E291" s="1">
        <v>0.25</v>
      </c>
      <c r="F291" s="1">
        <v>23.49</v>
      </c>
      <c r="G291" s="1">
        <v>65.67</v>
      </c>
      <c r="H291" s="1">
        <v>295</v>
      </c>
      <c r="I291" s="1">
        <v>1219166.6499999999</v>
      </c>
      <c r="J291" s="1">
        <v>1608</v>
      </c>
      <c r="K291" s="1">
        <v>80063</v>
      </c>
      <c r="L291" s="1">
        <v>2</v>
      </c>
      <c r="M291" s="1">
        <v>192.92</v>
      </c>
      <c r="N291" s="1">
        <v>3.1021535999999998</v>
      </c>
      <c r="O291" s="1">
        <v>-6.53</v>
      </c>
      <c r="P291" s="1" t="s">
        <v>4334</v>
      </c>
      <c r="Q291" s="1" t="s">
        <v>3520</v>
      </c>
    </row>
    <row r="292" spans="1:17" x14ac:dyDescent="0.25">
      <c r="A292" s="1" t="s">
        <v>290</v>
      </c>
      <c r="B292" s="1" t="s">
        <v>2052</v>
      </c>
      <c r="C292" s="1">
        <v>17.55</v>
      </c>
      <c r="D292" s="1">
        <v>6.26</v>
      </c>
      <c r="E292" s="1">
        <v>0</v>
      </c>
      <c r="F292" s="1">
        <v>9.91</v>
      </c>
      <c r="G292" s="1">
        <v>66.28</v>
      </c>
      <c r="H292" s="1">
        <v>296</v>
      </c>
      <c r="I292" s="1">
        <v>602880.89</v>
      </c>
      <c r="J292" s="1">
        <v>-947</v>
      </c>
      <c r="K292" s="1">
        <v>39959</v>
      </c>
      <c r="L292" s="1">
        <v>-2.4</v>
      </c>
      <c r="M292" s="1">
        <v>104.47</v>
      </c>
      <c r="N292" s="1">
        <v>-0.98933090000000001</v>
      </c>
      <c r="O292" s="1">
        <v>-10.25</v>
      </c>
      <c r="P292" s="1" t="s">
        <v>2052</v>
      </c>
      <c r="Q292" s="1" t="s">
        <v>3520</v>
      </c>
    </row>
    <row r="293" spans="1:17" x14ac:dyDescent="0.25">
      <c r="A293" s="1" t="s">
        <v>291</v>
      </c>
      <c r="B293" s="1" t="s">
        <v>2053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11</v>
      </c>
      <c r="K293" s="1">
        <v>21667</v>
      </c>
      <c r="L293" s="1">
        <v>0.1</v>
      </c>
      <c r="M293" s="1">
        <v>41.9</v>
      </c>
      <c r="N293" s="1">
        <v>4.6089999999999994E-3</v>
      </c>
      <c r="O293" s="1">
        <v>1.07</v>
      </c>
      <c r="P293" s="1" t="s">
        <v>2053</v>
      </c>
      <c r="Q293" s="1" t="s">
        <v>3520</v>
      </c>
    </row>
    <row r="294" spans="1:17" x14ac:dyDescent="0.25">
      <c r="A294" s="1" t="s">
        <v>292</v>
      </c>
      <c r="B294" s="1" t="s">
        <v>2054</v>
      </c>
      <c r="C294" s="1">
        <v>34.22</v>
      </c>
      <c r="D294" s="1">
        <v>0.67</v>
      </c>
      <c r="E294" s="1">
        <v>0.03</v>
      </c>
      <c r="F294" s="1">
        <v>24.39</v>
      </c>
      <c r="G294" s="1">
        <v>40.69</v>
      </c>
      <c r="H294" s="1">
        <v>298</v>
      </c>
      <c r="I294" s="1">
        <v>457597.03</v>
      </c>
      <c r="J294" s="1">
        <v>-27</v>
      </c>
      <c r="K294" s="1">
        <v>18620</v>
      </c>
      <c r="L294" s="1">
        <v>-0.1</v>
      </c>
      <c r="M294" s="1">
        <v>24.52</v>
      </c>
      <c r="N294" s="1">
        <v>-6.6203999999999994E-3</v>
      </c>
      <c r="O294" s="1">
        <v>-5.43</v>
      </c>
      <c r="P294" s="1" t="s">
        <v>2054</v>
      </c>
      <c r="Q294" s="1" t="s">
        <v>3520</v>
      </c>
    </row>
    <row r="295" spans="1:17" x14ac:dyDescent="0.25">
      <c r="A295" s="1" t="s">
        <v>293</v>
      </c>
      <c r="B295" s="1" t="s">
        <v>2055</v>
      </c>
      <c r="C295" s="1">
        <v>77.02</v>
      </c>
      <c r="D295" s="1">
        <v>1.1100000000000001</v>
      </c>
      <c r="E295" s="1">
        <v>0.01</v>
      </c>
      <c r="F295" s="1">
        <v>39.07</v>
      </c>
      <c r="G295" s="1">
        <v>-17.210000000000008</v>
      </c>
      <c r="H295" s="1">
        <v>299</v>
      </c>
      <c r="I295" s="1">
        <v>1180070</v>
      </c>
      <c r="J295" s="1">
        <v>239</v>
      </c>
      <c r="K295" s="1">
        <v>-20309</v>
      </c>
      <c r="L295" s="1">
        <v>-1.2</v>
      </c>
      <c r="M295" s="1">
        <v>87.48</v>
      </c>
      <c r="N295" s="1">
        <v>0.20907720000000002</v>
      </c>
      <c r="O295" s="1">
        <v>1.78</v>
      </c>
      <c r="P295" s="1" t="s">
        <v>2055</v>
      </c>
      <c r="Q295" s="1" t="s">
        <v>3520</v>
      </c>
    </row>
    <row r="296" spans="1:17" x14ac:dyDescent="0.25">
      <c r="A296" s="1" t="s">
        <v>294</v>
      </c>
      <c r="B296" s="1" t="s">
        <v>2056</v>
      </c>
      <c r="C296" s="1">
        <v>22.35</v>
      </c>
      <c r="D296" s="1">
        <v>0.03</v>
      </c>
      <c r="E296" s="1">
        <v>0</v>
      </c>
      <c r="F296" s="1">
        <v>12.67</v>
      </c>
      <c r="G296" s="1">
        <v>64.949999999999989</v>
      </c>
      <c r="H296" s="1">
        <v>300</v>
      </c>
      <c r="I296" s="1">
        <v>896023.06</v>
      </c>
      <c r="J296" s="1">
        <v>-231</v>
      </c>
      <c r="K296" s="1">
        <v>58197</v>
      </c>
      <c r="L296" s="1">
        <v>-0.4</v>
      </c>
      <c r="M296" s="1">
        <v>51.58</v>
      </c>
      <c r="N296" s="1">
        <v>-0.1191498</v>
      </c>
      <c r="O296" s="1">
        <v>-9.27</v>
      </c>
      <c r="P296" s="1" t="s">
        <v>2056</v>
      </c>
      <c r="Q296" s="1" t="s">
        <v>3520</v>
      </c>
    </row>
    <row r="297" spans="1:17" x14ac:dyDescent="0.25">
      <c r="A297" s="1" t="s">
        <v>295</v>
      </c>
      <c r="B297" s="1" t="s">
        <v>2057</v>
      </c>
      <c r="C297" s="1">
        <v>44.06</v>
      </c>
      <c r="D297" s="1">
        <v>0</v>
      </c>
      <c r="E297" s="1">
        <v>0.05</v>
      </c>
      <c r="F297" s="1">
        <v>26.75</v>
      </c>
      <c r="G297" s="1">
        <v>29.14</v>
      </c>
      <c r="H297" s="1">
        <v>301</v>
      </c>
      <c r="I297" s="1">
        <v>456685.29</v>
      </c>
      <c r="J297" s="1">
        <v>-22</v>
      </c>
      <c r="K297" s="1">
        <v>13308</v>
      </c>
      <c r="L297" s="1">
        <v>-0.2</v>
      </c>
      <c r="M297" s="1">
        <v>9.6999999999999993</v>
      </c>
      <c r="N297" s="1">
        <v>-2.1339999999999996E-3</v>
      </c>
      <c r="O297" s="1">
        <v>-4.72</v>
      </c>
      <c r="P297" s="1" t="s">
        <v>2057</v>
      </c>
      <c r="Q297" s="1" t="s">
        <v>3520</v>
      </c>
    </row>
    <row r="298" spans="1:17" x14ac:dyDescent="0.25">
      <c r="A298" s="1" t="s">
        <v>296</v>
      </c>
      <c r="B298" s="1" t="s">
        <v>2058</v>
      </c>
      <c r="C298" s="1">
        <v>0.43</v>
      </c>
      <c r="D298" s="1">
        <v>0</v>
      </c>
      <c r="E298" s="1">
        <v>0</v>
      </c>
      <c r="F298" s="1">
        <v>27.02</v>
      </c>
      <c r="G298" s="1">
        <v>72.55</v>
      </c>
      <c r="H298" s="1">
        <v>302</v>
      </c>
      <c r="I298" s="1">
        <v>807087.35</v>
      </c>
      <c r="J298" s="1">
        <v>-10</v>
      </c>
      <c r="K298" s="1">
        <v>58554</v>
      </c>
      <c r="L298" s="1">
        <v>0</v>
      </c>
      <c r="M298" s="1">
        <v>221.04</v>
      </c>
      <c r="N298" s="1">
        <v>-2.2104000000000002E-2</v>
      </c>
      <c r="O298" s="1">
        <v>-7.29</v>
      </c>
      <c r="P298" s="1" t="s">
        <v>2058</v>
      </c>
      <c r="Q298" s="1" t="s">
        <v>3539</v>
      </c>
    </row>
    <row r="299" spans="1:17" x14ac:dyDescent="0.25">
      <c r="A299" s="1" t="s">
        <v>297</v>
      </c>
      <c r="B299" s="1" t="s">
        <v>2059</v>
      </c>
      <c r="C299" s="1">
        <v>50.79</v>
      </c>
      <c r="D299" s="1">
        <v>1.83</v>
      </c>
      <c r="E299" s="1">
        <v>2.88</v>
      </c>
      <c r="F299" s="1">
        <v>5.97</v>
      </c>
      <c r="G299" s="1">
        <v>38.53</v>
      </c>
      <c r="H299" s="1">
        <v>303</v>
      </c>
      <c r="I299" s="1">
        <v>23508670.32</v>
      </c>
      <c r="J299" s="1">
        <v>-7261</v>
      </c>
      <c r="K299" s="1">
        <v>905789</v>
      </c>
      <c r="L299" s="1">
        <v>-0.8</v>
      </c>
      <c r="M299" s="1">
        <v>62.57</v>
      </c>
      <c r="N299" s="1">
        <v>-4.5432077</v>
      </c>
      <c r="O299" s="1">
        <v>4.29</v>
      </c>
      <c r="P299" s="1" t="s">
        <v>4335</v>
      </c>
      <c r="Q299" s="1" t="s">
        <v>3541</v>
      </c>
    </row>
    <row r="300" spans="1:17" x14ac:dyDescent="0.25">
      <c r="A300" s="1" t="s">
        <v>298</v>
      </c>
      <c r="B300" s="1" t="s">
        <v>2060</v>
      </c>
      <c r="C300" s="1">
        <v>6.13</v>
      </c>
      <c r="D300" s="1">
        <v>0</v>
      </c>
      <c r="E300" s="1">
        <v>0</v>
      </c>
      <c r="F300" s="1">
        <v>26.63</v>
      </c>
      <c r="G300" s="1">
        <v>67.240000000000009</v>
      </c>
      <c r="H300" s="1">
        <v>304</v>
      </c>
      <c r="I300" s="1">
        <v>1663028.81</v>
      </c>
      <c r="J300" s="1">
        <v>546</v>
      </c>
      <c r="K300" s="1">
        <v>111822</v>
      </c>
      <c r="L300" s="1">
        <v>0.5</v>
      </c>
      <c r="M300" s="1">
        <v>17.010000000000002</v>
      </c>
      <c r="N300" s="1">
        <v>9.2874600000000015E-2</v>
      </c>
      <c r="O300" s="1">
        <v>-13.79</v>
      </c>
      <c r="P300" s="1" t="s">
        <v>2060</v>
      </c>
      <c r="Q300" s="1" t="s">
        <v>3542</v>
      </c>
    </row>
    <row r="301" spans="1:17" x14ac:dyDescent="0.25">
      <c r="A301" s="1" t="s">
        <v>299</v>
      </c>
      <c r="B301" s="1" t="s">
        <v>2061</v>
      </c>
      <c r="C301" s="1">
        <v>37.729999999999997</v>
      </c>
      <c r="D301" s="1">
        <v>3.28</v>
      </c>
      <c r="E301" s="1">
        <v>1.26</v>
      </c>
      <c r="F301" s="1">
        <v>6.35</v>
      </c>
      <c r="G301" s="1">
        <v>51.38</v>
      </c>
      <c r="H301" s="1">
        <v>305</v>
      </c>
      <c r="I301" s="1">
        <v>124220014.93000001</v>
      </c>
      <c r="J301" s="1">
        <v>-118041</v>
      </c>
      <c r="K301" s="1">
        <v>6382424</v>
      </c>
      <c r="L301" s="1">
        <v>-1.8</v>
      </c>
      <c r="M301" s="1">
        <v>48.43</v>
      </c>
      <c r="N301" s="1">
        <v>-57.167256299999998</v>
      </c>
      <c r="O301" s="1">
        <v>6.94</v>
      </c>
      <c r="P301" s="1" t="s">
        <v>4336</v>
      </c>
      <c r="Q301" s="1" t="s">
        <v>3543</v>
      </c>
    </row>
    <row r="302" spans="1:17" x14ac:dyDescent="0.25">
      <c r="A302" s="1" t="s">
        <v>300</v>
      </c>
      <c r="B302" s="1" t="s">
        <v>2062</v>
      </c>
      <c r="C302" s="1">
        <v>7.09</v>
      </c>
      <c r="D302" s="1">
        <v>0</v>
      </c>
      <c r="E302" s="1">
        <v>0.06</v>
      </c>
      <c r="F302" s="1">
        <v>21.53</v>
      </c>
      <c r="G302" s="1">
        <v>71.319999999999993</v>
      </c>
      <c r="H302" s="1">
        <v>306</v>
      </c>
      <c r="I302" s="1">
        <v>2056608.27</v>
      </c>
      <c r="J302" s="1">
        <v>1761</v>
      </c>
      <c r="K302" s="1">
        <v>146677</v>
      </c>
      <c r="L302" s="1">
        <v>1.2</v>
      </c>
      <c r="M302" s="1">
        <v>8.49</v>
      </c>
      <c r="N302" s="1">
        <v>0.1495089</v>
      </c>
      <c r="O302" s="1">
        <v>0.43</v>
      </c>
      <c r="P302" s="1" t="s">
        <v>2062</v>
      </c>
      <c r="Q302" s="1" t="s">
        <v>3544</v>
      </c>
    </row>
    <row r="303" spans="1:17" x14ac:dyDescent="0.25">
      <c r="A303" s="1" t="s">
        <v>301</v>
      </c>
      <c r="B303" s="1" t="s">
        <v>2063</v>
      </c>
      <c r="C303" s="1">
        <v>69.28</v>
      </c>
      <c r="D303" s="1">
        <v>0.47</v>
      </c>
      <c r="E303" s="1">
        <v>0.23</v>
      </c>
      <c r="F303" s="1">
        <v>7.37</v>
      </c>
      <c r="G303" s="1">
        <v>22.649999999999991</v>
      </c>
      <c r="H303" s="1">
        <v>307</v>
      </c>
      <c r="I303" s="1">
        <v>25975433.289999999</v>
      </c>
      <c r="J303" s="1">
        <v>458</v>
      </c>
      <c r="K303" s="1">
        <v>588344</v>
      </c>
      <c r="L303" s="1">
        <v>0.1</v>
      </c>
      <c r="M303" s="1">
        <v>279.27</v>
      </c>
      <c r="N303" s="1">
        <v>1.2790565999999999</v>
      </c>
      <c r="O303" s="1">
        <v>7.56</v>
      </c>
      <c r="P303" s="1" t="s">
        <v>4337</v>
      </c>
      <c r="Q303" s="1" t="s">
        <v>3541</v>
      </c>
    </row>
    <row r="304" spans="1:17" x14ac:dyDescent="0.25">
      <c r="A304" s="1" t="s">
        <v>302</v>
      </c>
      <c r="B304" s="1" t="s">
        <v>2064</v>
      </c>
      <c r="C304" s="1">
        <v>12.76</v>
      </c>
      <c r="D304" s="1">
        <v>0.02</v>
      </c>
      <c r="E304" s="1">
        <v>1.5</v>
      </c>
      <c r="F304" s="1">
        <v>6.09</v>
      </c>
      <c r="G304" s="1">
        <v>79.63</v>
      </c>
      <c r="H304" s="1">
        <v>308</v>
      </c>
      <c r="I304" s="1">
        <v>14670052.109999999</v>
      </c>
      <c r="J304" s="1">
        <v>119</v>
      </c>
      <c r="K304" s="1">
        <v>1168176</v>
      </c>
      <c r="L304" s="1">
        <v>0</v>
      </c>
      <c r="M304" s="1">
        <v>13.23</v>
      </c>
      <c r="N304" s="1">
        <v>1.5743700000000003E-2</v>
      </c>
      <c r="O304" s="1">
        <v>-8.94</v>
      </c>
      <c r="P304" s="1" t="s">
        <v>2064</v>
      </c>
      <c r="Q304" s="1" t="s">
        <v>3541</v>
      </c>
    </row>
    <row r="305" spans="1:17" x14ac:dyDescent="0.25">
      <c r="A305" s="1" t="s">
        <v>303</v>
      </c>
      <c r="B305" s="1" t="s">
        <v>2065</v>
      </c>
      <c r="C305" s="1">
        <v>12.99</v>
      </c>
      <c r="D305" s="1">
        <v>0.2</v>
      </c>
      <c r="E305" s="1">
        <v>1.35</v>
      </c>
      <c r="F305" s="1">
        <v>9.33</v>
      </c>
      <c r="G305" s="1">
        <v>76.13</v>
      </c>
      <c r="H305" s="1">
        <v>309</v>
      </c>
      <c r="I305" s="1">
        <v>11918205.890000001</v>
      </c>
      <c r="J305" s="1">
        <v>5263</v>
      </c>
      <c r="K305" s="1">
        <v>907333</v>
      </c>
      <c r="L305" s="1">
        <v>0.6</v>
      </c>
      <c r="M305" s="1">
        <v>35.58</v>
      </c>
      <c r="N305" s="1">
        <v>1.8725753999999999</v>
      </c>
      <c r="O305" s="1">
        <v>5.22</v>
      </c>
      <c r="P305" s="1" t="s">
        <v>4338</v>
      </c>
      <c r="Q305" s="1" t="s">
        <v>3545</v>
      </c>
    </row>
    <row r="306" spans="1:17" x14ac:dyDescent="0.25">
      <c r="A306" s="1" t="s">
        <v>304</v>
      </c>
      <c r="B306" s="1" t="s">
        <v>2066</v>
      </c>
      <c r="C306" s="1">
        <v>4.41</v>
      </c>
      <c r="D306" s="1">
        <v>0.2</v>
      </c>
      <c r="E306" s="1">
        <v>0.32</v>
      </c>
      <c r="F306" s="1">
        <v>26.91</v>
      </c>
      <c r="G306" s="1">
        <v>68.16</v>
      </c>
      <c r="H306" s="1">
        <v>310</v>
      </c>
      <c r="I306" s="1">
        <v>2280283.2000000002</v>
      </c>
      <c r="J306" s="1">
        <v>236</v>
      </c>
      <c r="K306" s="1">
        <v>155424</v>
      </c>
      <c r="L306" s="1">
        <v>0.2</v>
      </c>
      <c r="M306" s="1">
        <v>31.95</v>
      </c>
      <c r="N306" s="1">
        <v>7.5401999999999997E-2</v>
      </c>
      <c r="O306" s="1">
        <v>2.91</v>
      </c>
      <c r="P306" s="1" t="s">
        <v>2066</v>
      </c>
      <c r="Q306" s="1" t="s">
        <v>3546</v>
      </c>
    </row>
    <row r="307" spans="1:17" x14ac:dyDescent="0.25">
      <c r="A307" s="1" t="s">
        <v>305</v>
      </c>
      <c r="B307" s="1" t="s">
        <v>2067</v>
      </c>
      <c r="C307" s="1">
        <v>25.45</v>
      </c>
      <c r="D307" s="1">
        <v>0</v>
      </c>
      <c r="E307" s="1">
        <v>0.01</v>
      </c>
      <c r="F307" s="1">
        <v>18.8</v>
      </c>
      <c r="G307" s="1">
        <v>55.739999999999995</v>
      </c>
      <c r="H307" s="1">
        <v>311</v>
      </c>
      <c r="I307" s="1">
        <v>1827405.36</v>
      </c>
      <c r="J307" s="1">
        <v>993</v>
      </c>
      <c r="K307" s="1">
        <v>101860</v>
      </c>
      <c r="L307" s="1">
        <v>1</v>
      </c>
      <c r="M307" s="1">
        <v>27.76</v>
      </c>
      <c r="N307" s="1">
        <v>0.27565679999999998</v>
      </c>
      <c r="O307" s="1">
        <v>-3.83</v>
      </c>
      <c r="P307" s="1" t="s">
        <v>2067</v>
      </c>
      <c r="Q307" s="1" t="s">
        <v>3545</v>
      </c>
    </row>
    <row r="308" spans="1:17" x14ac:dyDescent="0.25">
      <c r="A308" s="1" t="s">
        <v>306</v>
      </c>
      <c r="B308" s="1" t="s">
        <v>2068</v>
      </c>
      <c r="C308" s="1">
        <v>49.13</v>
      </c>
      <c r="D308" s="1">
        <v>0.57999999999999996</v>
      </c>
      <c r="E308" s="1">
        <v>0.85</v>
      </c>
      <c r="F308" s="1">
        <v>9.75</v>
      </c>
      <c r="G308" s="1">
        <v>39.69</v>
      </c>
      <c r="H308" s="1">
        <v>312</v>
      </c>
      <c r="I308" s="1">
        <v>138629906.09</v>
      </c>
      <c r="J308" s="1">
        <v>74305</v>
      </c>
      <c r="K308" s="1">
        <v>5502221</v>
      </c>
      <c r="L308" s="1">
        <v>1.4</v>
      </c>
      <c r="M308" s="1">
        <v>106.82</v>
      </c>
      <c r="N308" s="1">
        <v>79.372601000000003</v>
      </c>
      <c r="O308" s="1">
        <v>3.74</v>
      </c>
      <c r="P308" s="1" t="s">
        <v>4339</v>
      </c>
      <c r="Q308" s="1" t="s">
        <v>3541</v>
      </c>
    </row>
    <row r="309" spans="1:17" x14ac:dyDescent="0.25">
      <c r="A309" s="1" t="s">
        <v>307</v>
      </c>
      <c r="B309" s="1" t="s">
        <v>2069</v>
      </c>
      <c r="C309" s="1">
        <v>0.02</v>
      </c>
      <c r="D309" s="1">
        <v>0.02</v>
      </c>
      <c r="E309" s="1">
        <v>0</v>
      </c>
      <c r="F309" s="1">
        <v>14.77</v>
      </c>
      <c r="G309" s="1">
        <v>85.19</v>
      </c>
      <c r="H309" s="1">
        <v>313</v>
      </c>
      <c r="I309" s="1">
        <v>945997.77</v>
      </c>
      <c r="J309" s="1">
        <v>-1</v>
      </c>
      <c r="K309" s="1">
        <v>80590</v>
      </c>
      <c r="L309" s="1">
        <v>0</v>
      </c>
      <c r="M309" s="1">
        <v>7.27</v>
      </c>
      <c r="N309" s="1">
        <v>-7.2699999999999992E-5</v>
      </c>
      <c r="O309" s="1">
        <v>-12.15</v>
      </c>
      <c r="P309" s="1" t="s">
        <v>2069</v>
      </c>
      <c r="Q309" s="1" t="s">
        <v>3546</v>
      </c>
    </row>
    <row r="310" spans="1:17" x14ac:dyDescent="0.25">
      <c r="A310" s="1" t="s">
        <v>308</v>
      </c>
      <c r="B310" s="1" t="s">
        <v>2070</v>
      </c>
      <c r="C310" s="1">
        <v>13.38</v>
      </c>
      <c r="D310" s="1">
        <v>0.04</v>
      </c>
      <c r="E310" s="1">
        <v>0.35</v>
      </c>
      <c r="F310" s="1">
        <v>9.6</v>
      </c>
      <c r="G310" s="1">
        <v>76.63</v>
      </c>
      <c r="H310" s="1">
        <v>314</v>
      </c>
      <c r="I310" s="1">
        <v>11588812</v>
      </c>
      <c r="J310" s="1">
        <v>8039</v>
      </c>
      <c r="K310" s="1">
        <v>888051</v>
      </c>
      <c r="L310" s="1">
        <v>0.9</v>
      </c>
      <c r="M310" s="1">
        <v>9.91</v>
      </c>
      <c r="N310" s="1">
        <v>0.79666490000000001</v>
      </c>
      <c r="O310" s="1">
        <v>-6.85</v>
      </c>
      <c r="P310" s="1" t="s">
        <v>4340</v>
      </c>
      <c r="Q310" s="1" t="s">
        <v>3535</v>
      </c>
    </row>
    <row r="311" spans="1:17" x14ac:dyDescent="0.25">
      <c r="A311" s="1" t="s">
        <v>309</v>
      </c>
      <c r="B311" s="1" t="s">
        <v>2071</v>
      </c>
      <c r="C311" s="1">
        <v>47.31</v>
      </c>
      <c r="D311" s="1">
        <v>2.52</v>
      </c>
      <c r="E311" s="1">
        <v>2.85</v>
      </c>
      <c r="F311" s="1">
        <v>5.39</v>
      </c>
      <c r="G311" s="1">
        <v>41.929999999999993</v>
      </c>
      <c r="H311" s="1">
        <v>315</v>
      </c>
      <c r="I311" s="1">
        <v>44071466.25</v>
      </c>
      <c r="J311" s="1">
        <v>-11155</v>
      </c>
      <c r="K311" s="1">
        <v>1847917</v>
      </c>
      <c r="L311" s="1">
        <v>-0.6</v>
      </c>
      <c r="M311" s="1">
        <v>22.98</v>
      </c>
      <c r="N311" s="1">
        <v>-2.5634190000000001</v>
      </c>
      <c r="O311" s="1">
        <v>-0.85</v>
      </c>
      <c r="P311" s="1" t="s">
        <v>4341</v>
      </c>
      <c r="Q311" s="1" t="s">
        <v>3547</v>
      </c>
    </row>
    <row r="312" spans="1:17" x14ac:dyDescent="0.25">
      <c r="A312" s="1" t="s">
        <v>310</v>
      </c>
      <c r="B312" s="1" t="s">
        <v>2072</v>
      </c>
      <c r="C312" s="1">
        <v>43.61</v>
      </c>
      <c r="D312" s="1">
        <v>0.75</v>
      </c>
      <c r="E312" s="1">
        <v>2.69</v>
      </c>
      <c r="F312" s="1">
        <v>8.25</v>
      </c>
      <c r="G312" s="1">
        <v>44.7</v>
      </c>
      <c r="H312" s="1">
        <v>316</v>
      </c>
      <c r="I312" s="1">
        <v>4988838.57</v>
      </c>
      <c r="J312" s="1">
        <v>-5443</v>
      </c>
      <c r="K312" s="1">
        <v>223001</v>
      </c>
      <c r="L312" s="1">
        <v>-2.4</v>
      </c>
      <c r="M312" s="1">
        <v>451.81</v>
      </c>
      <c r="N312" s="1">
        <v>-24.592018299999999</v>
      </c>
      <c r="O312" s="1">
        <v>4.4800000000000004</v>
      </c>
      <c r="P312" s="1" t="s">
        <v>4342</v>
      </c>
      <c r="Q312" s="1" t="s">
        <v>3548</v>
      </c>
    </row>
    <row r="313" spans="1:17" x14ac:dyDescent="0.25">
      <c r="A313" s="1" t="s">
        <v>311</v>
      </c>
      <c r="B313" s="1" t="s">
        <v>2073</v>
      </c>
      <c r="C313" s="1">
        <v>11.81</v>
      </c>
      <c r="D313" s="1">
        <v>0.02</v>
      </c>
      <c r="E313" s="1">
        <v>1.28</v>
      </c>
      <c r="F313" s="1">
        <v>3.92</v>
      </c>
      <c r="G313" s="1">
        <v>82.97</v>
      </c>
      <c r="H313" s="1">
        <v>317</v>
      </c>
      <c r="I313" s="1">
        <v>5183462.82</v>
      </c>
      <c r="J313" s="1">
        <v>9384</v>
      </c>
      <c r="K313" s="1">
        <v>430072</v>
      </c>
      <c r="L313" s="1">
        <v>2.2000000000000002</v>
      </c>
      <c r="M313" s="1">
        <v>37.1</v>
      </c>
      <c r="N313" s="1">
        <v>3.4814640000000003</v>
      </c>
      <c r="O313" s="1">
        <v>5.81</v>
      </c>
      <c r="P313" s="1" t="s">
        <v>4343</v>
      </c>
      <c r="Q313" s="1" t="s">
        <v>3529</v>
      </c>
    </row>
    <row r="314" spans="1:17" x14ac:dyDescent="0.25">
      <c r="A314" s="1" t="s">
        <v>312</v>
      </c>
      <c r="B314" s="1" t="s">
        <v>2074</v>
      </c>
      <c r="C314" s="1">
        <v>9.15</v>
      </c>
      <c r="D314" s="1">
        <v>0.04</v>
      </c>
      <c r="E314" s="1">
        <v>0.18</v>
      </c>
      <c r="F314" s="1">
        <v>1.07</v>
      </c>
      <c r="G314" s="1">
        <v>89.56</v>
      </c>
      <c r="H314" s="1">
        <v>318</v>
      </c>
      <c r="I314" s="1">
        <v>5568610.3300000001</v>
      </c>
      <c r="J314" s="1">
        <v>3470</v>
      </c>
      <c r="K314" s="1">
        <v>498725</v>
      </c>
      <c r="L314" s="1">
        <v>0.7</v>
      </c>
      <c r="M314" s="1">
        <v>15.88</v>
      </c>
      <c r="N314" s="1">
        <v>0.55103600000000008</v>
      </c>
      <c r="O314" s="1">
        <v>6.55</v>
      </c>
      <c r="P314" s="1" t="s">
        <v>2074</v>
      </c>
      <c r="Q314" s="1" t="s">
        <v>3549</v>
      </c>
    </row>
    <row r="315" spans="1:17" x14ac:dyDescent="0.25">
      <c r="A315" s="1" t="s">
        <v>313</v>
      </c>
      <c r="B315" s="1" t="s">
        <v>2075</v>
      </c>
      <c r="C315" s="1">
        <v>74.61</v>
      </c>
      <c r="D315" s="1">
        <v>0.34</v>
      </c>
      <c r="E315" s="1">
        <v>0.61</v>
      </c>
      <c r="F315" s="1">
        <v>6.59</v>
      </c>
      <c r="G315" s="1">
        <v>17.849999999999994</v>
      </c>
      <c r="H315" s="1">
        <v>319</v>
      </c>
      <c r="I315" s="1">
        <v>259303804.58000001</v>
      </c>
      <c r="J315" s="1">
        <v>20422</v>
      </c>
      <c r="K315" s="1">
        <v>4628573</v>
      </c>
      <c r="L315" s="1">
        <v>0.4</v>
      </c>
      <c r="M315" s="1">
        <v>569.23</v>
      </c>
      <c r="N315" s="1">
        <v>116.2481506</v>
      </c>
      <c r="O315" s="1">
        <v>3.33</v>
      </c>
      <c r="P315" s="1" t="s">
        <v>4344</v>
      </c>
      <c r="Q315" s="1" t="s">
        <v>3543</v>
      </c>
    </row>
    <row r="316" spans="1:17" x14ac:dyDescent="0.25">
      <c r="A316" s="1" t="s">
        <v>314</v>
      </c>
      <c r="B316" s="1" t="s">
        <v>2076</v>
      </c>
      <c r="C316" s="1">
        <v>8.9700000000000006</v>
      </c>
      <c r="D316" s="1">
        <v>0.02</v>
      </c>
      <c r="E316" s="1">
        <v>0.39</v>
      </c>
      <c r="F316" s="1">
        <v>12.36</v>
      </c>
      <c r="G316" s="1">
        <v>78.259999999999991</v>
      </c>
      <c r="H316" s="1">
        <v>320</v>
      </c>
      <c r="I316" s="1">
        <v>5574029.6799999997</v>
      </c>
      <c r="J316" s="1">
        <v>14675</v>
      </c>
      <c r="K316" s="1">
        <v>436224</v>
      </c>
      <c r="L316" s="1">
        <v>3.4</v>
      </c>
      <c r="M316" s="1">
        <v>23.65</v>
      </c>
      <c r="N316" s="1">
        <v>3.4706375</v>
      </c>
      <c r="O316" s="1">
        <v>-1.43</v>
      </c>
      <c r="P316" s="1" t="s">
        <v>4345</v>
      </c>
      <c r="Q316" s="1" t="s">
        <v>3550</v>
      </c>
    </row>
    <row r="317" spans="1:17" x14ac:dyDescent="0.25">
      <c r="A317" s="1" t="s">
        <v>315</v>
      </c>
      <c r="B317" s="1" t="s">
        <v>2077</v>
      </c>
      <c r="C317" s="1">
        <v>9.86</v>
      </c>
      <c r="D317" s="1">
        <v>0</v>
      </c>
      <c r="E317" s="1">
        <v>0.3</v>
      </c>
      <c r="F317" s="1">
        <v>5.24</v>
      </c>
      <c r="G317" s="1">
        <v>84.6</v>
      </c>
      <c r="H317" s="1">
        <v>321</v>
      </c>
      <c r="I317" s="1">
        <v>6519961.6600000001</v>
      </c>
      <c r="J317" s="1">
        <v>6145</v>
      </c>
      <c r="K317" s="1">
        <v>551589</v>
      </c>
      <c r="L317" s="1">
        <v>1.1000000000000001</v>
      </c>
      <c r="M317" s="1">
        <v>18.600000000000001</v>
      </c>
      <c r="N317" s="1">
        <v>1.14297</v>
      </c>
      <c r="O317" s="1">
        <v>0.26</v>
      </c>
      <c r="P317" s="1" t="s">
        <v>4346</v>
      </c>
      <c r="Q317" s="1" t="s">
        <v>3551</v>
      </c>
    </row>
    <row r="318" spans="1:17" x14ac:dyDescent="0.25">
      <c r="A318" s="1" t="s">
        <v>316</v>
      </c>
      <c r="B318" s="1" t="s">
        <v>2078</v>
      </c>
      <c r="C318" s="1">
        <v>14.42</v>
      </c>
      <c r="D318" s="1">
        <v>2.87</v>
      </c>
      <c r="E318" s="1">
        <v>1.26</v>
      </c>
      <c r="F318" s="1">
        <v>2.74</v>
      </c>
      <c r="G318" s="1">
        <v>78.710000000000008</v>
      </c>
      <c r="H318" s="1">
        <v>322</v>
      </c>
      <c r="I318" s="1">
        <v>18561270.02</v>
      </c>
      <c r="J318" s="1">
        <v>-8007</v>
      </c>
      <c r="K318" s="1">
        <v>1460958</v>
      </c>
      <c r="L318" s="1">
        <v>-0.5</v>
      </c>
      <c r="M318" s="1">
        <v>38.82</v>
      </c>
      <c r="N318" s="1">
        <v>-3.1083173999999998</v>
      </c>
      <c r="O318" s="1">
        <v>7.05</v>
      </c>
      <c r="P318" s="1" t="s">
        <v>4347</v>
      </c>
      <c r="Q318" s="1" t="s">
        <v>3552</v>
      </c>
    </row>
    <row r="319" spans="1:17" x14ac:dyDescent="0.25">
      <c r="A319" s="1" t="s">
        <v>317</v>
      </c>
      <c r="B319" s="1" t="s">
        <v>2079</v>
      </c>
      <c r="C319" s="1">
        <v>5.27</v>
      </c>
      <c r="D319" s="1">
        <v>1.59</v>
      </c>
      <c r="E319" s="1">
        <v>1.39</v>
      </c>
      <c r="F319" s="1">
        <v>6.81</v>
      </c>
      <c r="G319" s="1">
        <v>84.94</v>
      </c>
      <c r="H319" s="1">
        <v>323</v>
      </c>
      <c r="I319" s="1">
        <v>2527136.11</v>
      </c>
      <c r="J319" s="1">
        <v>1948</v>
      </c>
      <c r="K319" s="1">
        <v>214655</v>
      </c>
      <c r="L319" s="1">
        <v>0.9</v>
      </c>
      <c r="M319" s="1">
        <v>74.06</v>
      </c>
      <c r="N319" s="1">
        <v>1.4426888</v>
      </c>
      <c r="O319" s="1">
        <v>15.65</v>
      </c>
      <c r="P319" s="1" t="s">
        <v>2079</v>
      </c>
      <c r="Q319" s="1" t="s">
        <v>3553</v>
      </c>
    </row>
    <row r="320" spans="1:17" x14ac:dyDescent="0.25">
      <c r="A320" s="1" t="s">
        <v>318</v>
      </c>
      <c r="B320" s="1" t="s">
        <v>2080</v>
      </c>
      <c r="C320" s="1">
        <v>17.329999999999998</v>
      </c>
      <c r="D320" s="1">
        <v>0.22</v>
      </c>
      <c r="E320" s="1">
        <v>0.44</v>
      </c>
      <c r="F320" s="1">
        <v>7.66</v>
      </c>
      <c r="G320" s="1">
        <v>74.349999999999994</v>
      </c>
      <c r="H320" s="1">
        <v>324</v>
      </c>
      <c r="I320" s="1">
        <v>3786228.46</v>
      </c>
      <c r="J320" s="1">
        <v>-816</v>
      </c>
      <c r="K320" s="1">
        <v>281506</v>
      </c>
      <c r="L320" s="1">
        <v>-0.3</v>
      </c>
      <c r="M320" s="1">
        <v>24.75</v>
      </c>
      <c r="N320" s="1">
        <v>-0.20196</v>
      </c>
      <c r="O320" s="1">
        <v>2.2599999999999998</v>
      </c>
      <c r="P320" s="1" t="s">
        <v>4348</v>
      </c>
      <c r="Q320" s="1" t="s">
        <v>3542</v>
      </c>
    </row>
    <row r="321" spans="1:17" x14ac:dyDescent="0.25">
      <c r="A321" s="1" t="s">
        <v>319</v>
      </c>
      <c r="B321" s="1" t="s">
        <v>2081</v>
      </c>
      <c r="C321" s="1">
        <v>4.71</v>
      </c>
      <c r="D321" s="1">
        <v>0</v>
      </c>
      <c r="E321" s="1">
        <v>0</v>
      </c>
      <c r="F321" s="1">
        <v>31.34</v>
      </c>
      <c r="G321" s="1">
        <v>63.95</v>
      </c>
      <c r="H321" s="1">
        <v>325</v>
      </c>
      <c r="I321" s="1">
        <v>1561651.44</v>
      </c>
      <c r="J321" s="1">
        <v>2882</v>
      </c>
      <c r="K321" s="1">
        <v>99868</v>
      </c>
      <c r="L321" s="1">
        <v>2.9</v>
      </c>
      <c r="M321" s="1">
        <v>29.89</v>
      </c>
      <c r="N321" s="1">
        <v>0.86142979999999991</v>
      </c>
      <c r="O321" s="1">
        <v>-0.62</v>
      </c>
      <c r="P321" s="1" t="s">
        <v>2081</v>
      </c>
      <c r="Q321" s="1" t="s">
        <v>3554</v>
      </c>
    </row>
    <row r="322" spans="1:17" x14ac:dyDescent="0.25">
      <c r="A322" s="1" t="s">
        <v>320</v>
      </c>
      <c r="B322" s="1" t="s">
        <v>2082</v>
      </c>
      <c r="C322" s="1">
        <v>22.59</v>
      </c>
      <c r="D322" s="1">
        <v>1.93</v>
      </c>
      <c r="E322" s="1">
        <v>0.28999999999999998</v>
      </c>
      <c r="F322" s="1">
        <v>30.12</v>
      </c>
      <c r="G322" s="1">
        <v>45.07</v>
      </c>
      <c r="H322" s="1">
        <v>326</v>
      </c>
      <c r="I322" s="1">
        <v>39800001.93</v>
      </c>
      <c r="J322" s="1">
        <v>6665</v>
      </c>
      <c r="K322" s="1">
        <v>1793786</v>
      </c>
      <c r="L322" s="1">
        <v>0.4</v>
      </c>
      <c r="M322" s="1">
        <v>29.51</v>
      </c>
      <c r="N322" s="1">
        <v>1.9668415000000001</v>
      </c>
      <c r="O322" s="1">
        <v>10.8</v>
      </c>
      <c r="P322" s="1" t="s">
        <v>4349</v>
      </c>
      <c r="Q322" s="1" t="s">
        <v>3552</v>
      </c>
    </row>
    <row r="323" spans="1:17" x14ac:dyDescent="0.25">
      <c r="A323" s="1" t="s">
        <v>321</v>
      </c>
      <c r="B323" s="1" t="s">
        <v>2083</v>
      </c>
      <c r="C323" s="1">
        <v>71.34</v>
      </c>
      <c r="D323" s="1">
        <v>0.72</v>
      </c>
      <c r="E323" s="1">
        <v>1.55</v>
      </c>
      <c r="F323" s="1">
        <v>1.68</v>
      </c>
      <c r="G323" s="1">
        <v>24.709999999999994</v>
      </c>
      <c r="H323" s="1">
        <v>327</v>
      </c>
      <c r="I323" s="1">
        <v>5594673.9699999997</v>
      </c>
      <c r="J323" s="1">
        <v>1649</v>
      </c>
      <c r="K323" s="1">
        <v>138244</v>
      </c>
      <c r="L323" s="1">
        <v>1.2</v>
      </c>
      <c r="M323" s="1">
        <v>289.04000000000002</v>
      </c>
      <c r="N323" s="1">
        <v>4.7662696000000002</v>
      </c>
      <c r="O323" s="1">
        <v>13.13</v>
      </c>
      <c r="P323" s="1" t="s">
        <v>4350</v>
      </c>
      <c r="Q323" s="1" t="s">
        <v>3551</v>
      </c>
    </row>
    <row r="324" spans="1:17" x14ac:dyDescent="0.25">
      <c r="A324" s="1" t="s">
        <v>322</v>
      </c>
      <c r="B324" s="1" t="s">
        <v>2084</v>
      </c>
      <c r="C324" s="1">
        <v>33.78</v>
      </c>
      <c r="D324" s="1">
        <v>3.08</v>
      </c>
      <c r="E324" s="1">
        <v>3.44</v>
      </c>
      <c r="F324" s="1">
        <v>19.489999999999998</v>
      </c>
      <c r="G324" s="1">
        <v>40.210000000000008</v>
      </c>
      <c r="H324" s="1">
        <v>328</v>
      </c>
      <c r="I324" s="1">
        <v>16679469.68</v>
      </c>
      <c r="J324" s="1">
        <v>-10166</v>
      </c>
      <c r="K324" s="1">
        <v>670681</v>
      </c>
      <c r="L324" s="1">
        <v>-1.5</v>
      </c>
      <c r="M324" s="1">
        <v>57.76</v>
      </c>
      <c r="N324" s="1">
        <v>-5.8718816</v>
      </c>
      <c r="O324" s="1">
        <v>4.63</v>
      </c>
      <c r="P324" s="1" t="s">
        <v>4351</v>
      </c>
      <c r="Q324" s="1" t="s">
        <v>3555</v>
      </c>
    </row>
    <row r="325" spans="1:17" x14ac:dyDescent="0.25">
      <c r="A325" s="1" t="s">
        <v>323</v>
      </c>
      <c r="B325" s="1" t="s">
        <v>2085</v>
      </c>
      <c r="C325" s="1">
        <v>1.32</v>
      </c>
      <c r="D325" s="1">
        <v>0</v>
      </c>
      <c r="E325" s="1">
        <v>0</v>
      </c>
      <c r="F325" s="1">
        <v>19.260000000000002</v>
      </c>
      <c r="G325" s="1">
        <v>79.42</v>
      </c>
      <c r="H325" s="1">
        <v>329</v>
      </c>
      <c r="I325" s="1">
        <v>967835.68</v>
      </c>
      <c r="J325" s="1">
        <v>-1764</v>
      </c>
      <c r="K325" s="1">
        <v>76866</v>
      </c>
      <c r="L325" s="1">
        <v>-2.2999999999999998</v>
      </c>
      <c r="M325" s="1">
        <v>93.08</v>
      </c>
      <c r="N325" s="1">
        <v>-1.6419311999999999</v>
      </c>
      <c r="O325" s="1">
        <v>-9.86</v>
      </c>
      <c r="P325" s="1" t="s">
        <v>2085</v>
      </c>
      <c r="Q325" s="1" t="s">
        <v>3516</v>
      </c>
    </row>
    <row r="326" spans="1:17" x14ac:dyDescent="0.25">
      <c r="A326" s="1" t="s">
        <v>324</v>
      </c>
      <c r="B326" s="1" t="s">
        <v>2086</v>
      </c>
      <c r="C326" s="1">
        <v>12.15</v>
      </c>
      <c r="D326" s="1">
        <v>0.01</v>
      </c>
      <c r="E326" s="1">
        <v>0.05</v>
      </c>
      <c r="F326" s="1">
        <v>3.27</v>
      </c>
      <c r="G326" s="1">
        <v>84.52</v>
      </c>
      <c r="H326" s="1">
        <v>330</v>
      </c>
      <c r="I326" s="1">
        <v>6936796.6299999999</v>
      </c>
      <c r="J326" s="1">
        <v>-4860</v>
      </c>
      <c r="K326" s="1">
        <v>586298</v>
      </c>
      <c r="L326" s="1">
        <v>-0.8</v>
      </c>
      <c r="M326" s="1">
        <v>9.36</v>
      </c>
      <c r="N326" s="1">
        <v>-0.45489599999999997</v>
      </c>
      <c r="O326" s="1">
        <v>-6.25</v>
      </c>
      <c r="P326" s="1" t="s">
        <v>2086</v>
      </c>
      <c r="Q326" s="1" t="s">
        <v>3535</v>
      </c>
    </row>
    <row r="327" spans="1:17" x14ac:dyDescent="0.25">
      <c r="A327" s="1" t="s">
        <v>325</v>
      </c>
      <c r="B327" s="1" t="s">
        <v>2087</v>
      </c>
      <c r="C327" s="1">
        <v>17.54</v>
      </c>
      <c r="D327" s="1">
        <v>9.99</v>
      </c>
      <c r="E327" s="1">
        <v>1.04</v>
      </c>
      <c r="F327" s="1">
        <v>12.15</v>
      </c>
      <c r="G327" s="1">
        <v>59.28</v>
      </c>
      <c r="H327" s="1">
        <v>331</v>
      </c>
      <c r="I327" s="1">
        <v>1821402.49</v>
      </c>
      <c r="J327" s="1">
        <v>10620</v>
      </c>
      <c r="K327" s="1">
        <v>107973</v>
      </c>
      <c r="L327" s="1">
        <v>9.8000000000000007</v>
      </c>
      <c r="M327" s="1">
        <v>83.99</v>
      </c>
      <c r="N327" s="1">
        <v>8.9197379999999988</v>
      </c>
      <c r="O327" s="1">
        <v>17.02</v>
      </c>
      <c r="P327" s="1" t="s">
        <v>2087</v>
      </c>
      <c r="Q327" s="1" t="s">
        <v>3553</v>
      </c>
    </row>
    <row r="328" spans="1:17" x14ac:dyDescent="0.25">
      <c r="A328" s="1" t="s">
        <v>326</v>
      </c>
      <c r="B328" s="1" t="s">
        <v>2088</v>
      </c>
      <c r="C328" s="1">
        <v>25.33</v>
      </c>
      <c r="D328" s="1">
        <v>1.1000000000000001</v>
      </c>
      <c r="E328" s="1">
        <v>2.34</v>
      </c>
      <c r="F328" s="1">
        <v>17.59</v>
      </c>
      <c r="G328" s="1">
        <v>53.64</v>
      </c>
      <c r="H328" s="1">
        <v>332</v>
      </c>
      <c r="I328" s="1">
        <v>19667819.579999998</v>
      </c>
      <c r="J328" s="1">
        <v>-15368</v>
      </c>
      <c r="K328" s="1">
        <v>1054982</v>
      </c>
      <c r="L328" s="1">
        <v>-1.5</v>
      </c>
      <c r="M328" s="1">
        <v>29.19</v>
      </c>
      <c r="N328" s="1">
        <v>-4.4859192000000006</v>
      </c>
      <c r="O328" s="1">
        <v>-4.59</v>
      </c>
      <c r="P328" s="1" t="s">
        <v>4352</v>
      </c>
      <c r="Q328" s="1" t="s">
        <v>3541</v>
      </c>
    </row>
    <row r="329" spans="1:17" x14ac:dyDescent="0.25">
      <c r="A329" s="1" t="s">
        <v>327</v>
      </c>
      <c r="B329" s="1" t="s">
        <v>2089</v>
      </c>
      <c r="C329" s="1">
        <v>43.37</v>
      </c>
      <c r="D329" s="1">
        <v>0.14000000000000001</v>
      </c>
      <c r="E329" s="1">
        <v>1.41</v>
      </c>
      <c r="F329" s="1">
        <v>3.67</v>
      </c>
      <c r="G329" s="1">
        <v>51.410000000000004</v>
      </c>
      <c r="H329" s="1">
        <v>333</v>
      </c>
      <c r="I329" s="1">
        <v>30478538.280000001</v>
      </c>
      <c r="J329" s="1">
        <v>-62840</v>
      </c>
      <c r="K329" s="1">
        <v>1566902</v>
      </c>
      <c r="L329" s="1">
        <v>-4</v>
      </c>
      <c r="M329" s="1">
        <v>30.65</v>
      </c>
      <c r="N329" s="1">
        <v>-19.260459999999998</v>
      </c>
      <c r="O329" s="1">
        <v>-4.5</v>
      </c>
      <c r="P329" s="1" t="s">
        <v>4353</v>
      </c>
      <c r="Q329" s="1" t="s">
        <v>3547</v>
      </c>
    </row>
    <row r="330" spans="1:17" x14ac:dyDescent="0.25">
      <c r="A330" s="1" t="s">
        <v>328</v>
      </c>
      <c r="B330" s="1" t="s">
        <v>2090</v>
      </c>
      <c r="C330" s="1">
        <v>20.170000000000002</v>
      </c>
      <c r="D330" s="1">
        <v>1.5</v>
      </c>
      <c r="E330" s="1">
        <v>0.75</v>
      </c>
      <c r="F330" s="1">
        <v>6.01</v>
      </c>
      <c r="G330" s="1">
        <v>71.569999999999993</v>
      </c>
      <c r="H330" s="1">
        <v>334</v>
      </c>
      <c r="I330" s="1">
        <v>14144851.92</v>
      </c>
      <c r="J330" s="1">
        <v>20477</v>
      </c>
      <c r="K330" s="1">
        <v>1012347</v>
      </c>
      <c r="L330" s="1">
        <v>2</v>
      </c>
      <c r="M330" s="1">
        <v>62.32</v>
      </c>
      <c r="N330" s="1">
        <v>12.761266399999998</v>
      </c>
      <c r="O330" s="1">
        <v>4.1900000000000004</v>
      </c>
      <c r="P330" s="1" t="s">
        <v>4354</v>
      </c>
      <c r="Q330" s="1" t="s">
        <v>3556</v>
      </c>
    </row>
    <row r="331" spans="1:17" x14ac:dyDescent="0.25">
      <c r="A331" s="1" t="s">
        <v>329</v>
      </c>
      <c r="B331" s="1" t="s">
        <v>2091</v>
      </c>
      <c r="C331" s="1">
        <v>18.059999999999999</v>
      </c>
      <c r="D331" s="1">
        <v>0.38</v>
      </c>
      <c r="E331" s="1">
        <v>0.03</v>
      </c>
      <c r="F331" s="1">
        <v>11.7</v>
      </c>
      <c r="G331" s="1">
        <v>69.83</v>
      </c>
      <c r="H331" s="1">
        <v>335</v>
      </c>
      <c r="I331" s="1">
        <v>3974954.2</v>
      </c>
      <c r="J331" s="1">
        <v>1951</v>
      </c>
      <c r="K331" s="1">
        <v>277571</v>
      </c>
      <c r="L331" s="1">
        <v>0.7</v>
      </c>
      <c r="M331" s="1">
        <v>26.91</v>
      </c>
      <c r="N331" s="1">
        <v>0.52501410000000004</v>
      </c>
      <c r="O331" s="1">
        <v>-1.86</v>
      </c>
      <c r="P331" s="1" t="s">
        <v>4355</v>
      </c>
      <c r="Q331" s="1" t="s">
        <v>3545</v>
      </c>
    </row>
    <row r="332" spans="1:17" x14ac:dyDescent="0.25">
      <c r="A332" s="1" t="s">
        <v>330</v>
      </c>
      <c r="B332" s="1" t="s">
        <v>2092</v>
      </c>
      <c r="C332" s="1">
        <v>23.07</v>
      </c>
      <c r="D332" s="1">
        <v>2.92</v>
      </c>
      <c r="E332" s="1">
        <v>2.81</v>
      </c>
      <c r="F332" s="1">
        <v>12.46</v>
      </c>
      <c r="G332" s="1">
        <v>58.739999999999995</v>
      </c>
      <c r="H332" s="1">
        <v>336</v>
      </c>
      <c r="I332" s="1">
        <v>35874750.659999996</v>
      </c>
      <c r="J332" s="1">
        <v>-13613</v>
      </c>
      <c r="K332" s="1">
        <v>2107283</v>
      </c>
      <c r="L332" s="1">
        <v>-0.6</v>
      </c>
      <c r="M332" s="1">
        <v>25.36</v>
      </c>
      <c r="N332" s="1">
        <v>-3.4522567999999998</v>
      </c>
      <c r="O332" s="1">
        <v>-2.2799999999999998</v>
      </c>
      <c r="P332" s="1" t="s">
        <v>4356</v>
      </c>
      <c r="Q332" s="1" t="s">
        <v>3547</v>
      </c>
    </row>
    <row r="333" spans="1:17" x14ac:dyDescent="0.25">
      <c r="A333" s="1" t="s">
        <v>331</v>
      </c>
      <c r="B333" s="1" t="s">
        <v>2093</v>
      </c>
      <c r="C333" s="1">
        <v>56.47</v>
      </c>
      <c r="D333" s="1">
        <v>2.14</v>
      </c>
      <c r="E333" s="1">
        <v>2.35</v>
      </c>
      <c r="F333" s="1">
        <v>5.52</v>
      </c>
      <c r="G333" s="1">
        <v>33.519999999999996</v>
      </c>
      <c r="H333" s="1">
        <v>337</v>
      </c>
      <c r="I333" s="1">
        <v>7427602.7999999998</v>
      </c>
      <c r="J333" s="1">
        <v>-5503</v>
      </c>
      <c r="K333" s="1">
        <v>248973</v>
      </c>
      <c r="L333" s="1">
        <v>-2.2000000000000002</v>
      </c>
      <c r="M333" s="1">
        <v>386.88</v>
      </c>
      <c r="N333" s="1">
        <v>-21.290006400000003</v>
      </c>
      <c r="O333" s="1">
        <v>6.53</v>
      </c>
      <c r="P333" s="1" t="s">
        <v>4357</v>
      </c>
      <c r="Q333" s="1" t="s">
        <v>3547</v>
      </c>
    </row>
    <row r="334" spans="1:17" x14ac:dyDescent="0.25">
      <c r="A334" s="1" t="s">
        <v>332</v>
      </c>
      <c r="B334" s="1" t="s">
        <v>2094</v>
      </c>
      <c r="C334" s="1">
        <v>0.9</v>
      </c>
      <c r="D334" s="1">
        <v>0</v>
      </c>
      <c r="E334" s="1">
        <v>0.08</v>
      </c>
      <c r="F334" s="1">
        <v>9.99</v>
      </c>
      <c r="G334" s="1">
        <v>89.03</v>
      </c>
      <c r="H334" s="1">
        <v>338</v>
      </c>
      <c r="I334" s="1">
        <v>946161.72</v>
      </c>
      <c r="J334" s="1">
        <v>172</v>
      </c>
      <c r="K334" s="1">
        <v>84237</v>
      </c>
      <c r="L334" s="1">
        <v>0.2</v>
      </c>
      <c r="M334" s="1">
        <v>13.97</v>
      </c>
      <c r="N334" s="1">
        <v>2.4028400000000002E-2</v>
      </c>
      <c r="O334" s="1">
        <v>-13.55</v>
      </c>
      <c r="P334" s="1" t="s">
        <v>2094</v>
      </c>
      <c r="Q334" s="1" t="s">
        <v>3557</v>
      </c>
    </row>
    <row r="335" spans="1:17" x14ac:dyDescent="0.25">
      <c r="A335" s="1" t="s">
        <v>333</v>
      </c>
      <c r="B335" s="1" t="s">
        <v>2095</v>
      </c>
      <c r="C335" s="1">
        <v>1.91</v>
      </c>
      <c r="D335" s="1">
        <v>0</v>
      </c>
      <c r="E335" s="1">
        <v>0.01</v>
      </c>
      <c r="F335" s="1">
        <v>18.45</v>
      </c>
      <c r="G335" s="1">
        <v>79.63</v>
      </c>
      <c r="H335" s="1">
        <v>339</v>
      </c>
      <c r="I335" s="1">
        <v>1714710.52</v>
      </c>
      <c r="J335" s="1">
        <v>-564</v>
      </c>
      <c r="K335" s="1">
        <v>136542</v>
      </c>
      <c r="L335" s="1">
        <v>-0.4</v>
      </c>
      <c r="M335" s="1">
        <v>16.600000000000001</v>
      </c>
      <c r="N335" s="1">
        <v>-9.3624000000000013E-2</v>
      </c>
      <c r="O335" s="1">
        <v>-2.58</v>
      </c>
      <c r="P335" s="1" t="s">
        <v>2095</v>
      </c>
      <c r="Q335" s="1" t="s">
        <v>3558</v>
      </c>
    </row>
    <row r="336" spans="1:17" x14ac:dyDescent="0.25">
      <c r="A336" s="1" t="s">
        <v>334</v>
      </c>
      <c r="B336" s="1" t="s">
        <v>2096</v>
      </c>
      <c r="C336" s="1">
        <v>69.760000000000005</v>
      </c>
      <c r="D336" s="1">
        <v>0.41</v>
      </c>
      <c r="E336" s="1">
        <v>0.16</v>
      </c>
      <c r="F336" s="1">
        <v>5.04</v>
      </c>
      <c r="G336" s="1">
        <v>24.629999999999995</v>
      </c>
      <c r="H336" s="1">
        <v>340</v>
      </c>
      <c r="I336" s="1">
        <v>4216315.37</v>
      </c>
      <c r="J336" s="1">
        <v>1633</v>
      </c>
      <c r="K336" s="1">
        <v>103848</v>
      </c>
      <c r="L336" s="1">
        <v>1.6</v>
      </c>
      <c r="M336" s="1">
        <v>185.38</v>
      </c>
      <c r="N336" s="1">
        <v>3.0272553999999996</v>
      </c>
      <c r="O336" s="1">
        <v>7.56</v>
      </c>
      <c r="P336" s="1" t="s">
        <v>4358</v>
      </c>
      <c r="Q336" s="1" t="s">
        <v>3559</v>
      </c>
    </row>
    <row r="337" spans="1:17" x14ac:dyDescent="0.25">
      <c r="A337" s="1" t="s">
        <v>335</v>
      </c>
      <c r="B337" s="1" t="s">
        <v>2097</v>
      </c>
      <c r="C337" s="1">
        <v>10.4</v>
      </c>
      <c r="D337" s="1">
        <v>0.16</v>
      </c>
      <c r="E337" s="1">
        <v>0.01</v>
      </c>
      <c r="F337" s="1">
        <v>9.6199999999999992</v>
      </c>
      <c r="G337" s="1">
        <v>79.81</v>
      </c>
      <c r="H337" s="1">
        <v>341</v>
      </c>
      <c r="I337" s="1">
        <v>6597630</v>
      </c>
      <c r="J337" s="1">
        <v>-1888</v>
      </c>
      <c r="K337" s="1">
        <v>526557</v>
      </c>
      <c r="L337" s="1">
        <v>-0.4</v>
      </c>
      <c r="M337" s="1">
        <v>29.36</v>
      </c>
      <c r="N337" s="1">
        <v>-0.55431680000000005</v>
      </c>
      <c r="O337" s="1">
        <v>-0.66</v>
      </c>
      <c r="P337" s="1" t="s">
        <v>2097</v>
      </c>
      <c r="Q337" s="1" t="s">
        <v>3547</v>
      </c>
    </row>
    <row r="338" spans="1:17" x14ac:dyDescent="0.25">
      <c r="A338" s="1" t="s">
        <v>336</v>
      </c>
      <c r="B338" s="1" t="s">
        <v>2098</v>
      </c>
      <c r="C338" s="1">
        <v>6.03</v>
      </c>
      <c r="D338" s="1">
        <v>0</v>
      </c>
      <c r="E338" s="1">
        <v>1.03</v>
      </c>
      <c r="F338" s="1">
        <v>25.93</v>
      </c>
      <c r="G338" s="1">
        <v>67.009999999999991</v>
      </c>
      <c r="H338" s="1">
        <v>342</v>
      </c>
      <c r="I338" s="1">
        <v>6309674.7300000004</v>
      </c>
      <c r="J338" s="1">
        <v>-12460</v>
      </c>
      <c r="K338" s="1">
        <v>422811</v>
      </c>
      <c r="L338" s="1">
        <v>-2.9</v>
      </c>
      <c r="M338" s="1">
        <v>19.53</v>
      </c>
      <c r="N338" s="1">
        <v>-2.4334380000000002</v>
      </c>
      <c r="O338" s="1">
        <v>1.68</v>
      </c>
      <c r="P338" s="1" t="s">
        <v>2098</v>
      </c>
      <c r="Q338" s="1" t="s">
        <v>3560</v>
      </c>
    </row>
    <row r="339" spans="1:17" x14ac:dyDescent="0.25">
      <c r="A339" s="1" t="s">
        <v>337</v>
      </c>
      <c r="B339" s="1" t="s">
        <v>2099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1959324.33</v>
      </c>
      <c r="J339" s="1">
        <v>-12</v>
      </c>
      <c r="K339" s="1">
        <v>102962</v>
      </c>
      <c r="L339" s="1">
        <v>0</v>
      </c>
      <c r="M339" s="1">
        <v>3.26</v>
      </c>
      <c r="N339" s="1">
        <v>-3.9119999999999997E-4</v>
      </c>
      <c r="O339" s="1">
        <v>-6</v>
      </c>
      <c r="P339" s="1" t="s">
        <v>2099</v>
      </c>
      <c r="Q339" s="1" t="s">
        <v>3547</v>
      </c>
    </row>
    <row r="340" spans="1:17" x14ac:dyDescent="0.25">
      <c r="A340" s="1" t="s">
        <v>338</v>
      </c>
      <c r="B340" s="1" t="s">
        <v>2100</v>
      </c>
      <c r="C340" s="1">
        <v>5.31</v>
      </c>
      <c r="D340" s="1">
        <v>1.33</v>
      </c>
      <c r="E340" s="1">
        <v>0.02</v>
      </c>
      <c r="F340" s="1">
        <v>8.06</v>
      </c>
      <c r="G340" s="1">
        <v>85.28</v>
      </c>
      <c r="H340" s="1">
        <v>344</v>
      </c>
      <c r="I340" s="1">
        <v>2245284.96</v>
      </c>
      <c r="J340" s="1">
        <v>-4125</v>
      </c>
      <c r="K340" s="1">
        <v>191478</v>
      </c>
      <c r="L340" s="1">
        <v>-2.2000000000000002</v>
      </c>
      <c r="M340" s="1">
        <v>12.17</v>
      </c>
      <c r="N340" s="1">
        <v>-0.50201249999999997</v>
      </c>
      <c r="O340" s="1">
        <v>1.19</v>
      </c>
      <c r="P340" s="1" t="s">
        <v>2100</v>
      </c>
      <c r="Q340" s="1" t="s">
        <v>3544</v>
      </c>
    </row>
    <row r="341" spans="1:17" x14ac:dyDescent="0.25">
      <c r="A341" s="1" t="s">
        <v>339</v>
      </c>
      <c r="B341" s="1" t="s">
        <v>2101</v>
      </c>
      <c r="C341" s="1">
        <v>9.84</v>
      </c>
      <c r="D341" s="1">
        <v>0.02</v>
      </c>
      <c r="E341" s="1">
        <v>0.46</v>
      </c>
      <c r="F341" s="1">
        <v>6.44</v>
      </c>
      <c r="G341" s="1">
        <v>83.24</v>
      </c>
      <c r="H341" s="1">
        <v>345</v>
      </c>
      <c r="I341" s="1">
        <v>6194071.75</v>
      </c>
      <c r="J341" s="1">
        <v>-2209</v>
      </c>
      <c r="K341" s="1">
        <v>515595</v>
      </c>
      <c r="L341" s="1">
        <v>-0.4</v>
      </c>
      <c r="M341" s="1">
        <v>19.850000000000001</v>
      </c>
      <c r="N341" s="1">
        <v>-0.4384865</v>
      </c>
      <c r="O341" s="1">
        <v>-6.36</v>
      </c>
      <c r="P341" s="1" t="s">
        <v>2101</v>
      </c>
      <c r="Q341" s="1" t="s">
        <v>3545</v>
      </c>
    </row>
    <row r="342" spans="1:17" x14ac:dyDescent="0.25">
      <c r="A342" s="1" t="s">
        <v>340</v>
      </c>
      <c r="B342" s="1" t="s">
        <v>2102</v>
      </c>
      <c r="C342" s="1">
        <v>9.49</v>
      </c>
      <c r="D342" s="1">
        <v>5.61</v>
      </c>
      <c r="E342" s="1">
        <v>1.07</v>
      </c>
      <c r="F342" s="1">
        <v>26.08</v>
      </c>
      <c r="G342" s="1">
        <v>57.75</v>
      </c>
      <c r="H342" s="1">
        <v>346</v>
      </c>
      <c r="I342" s="1">
        <v>5464878.4100000001</v>
      </c>
      <c r="J342" s="1">
        <v>15772</v>
      </c>
      <c r="K342" s="1">
        <v>315597</v>
      </c>
      <c r="L342" s="1">
        <v>5</v>
      </c>
      <c r="M342" s="1">
        <v>49.7</v>
      </c>
      <c r="N342" s="1">
        <v>7.8386840000000007</v>
      </c>
      <c r="O342" s="1">
        <v>14.19</v>
      </c>
      <c r="P342" s="1" t="s">
        <v>2102</v>
      </c>
      <c r="Q342" s="1" t="s">
        <v>3545</v>
      </c>
    </row>
    <row r="343" spans="1:17" x14ac:dyDescent="0.25">
      <c r="A343" s="1" t="s">
        <v>341</v>
      </c>
      <c r="B343" s="1" t="s">
        <v>2103</v>
      </c>
      <c r="C343" s="1">
        <v>18.09</v>
      </c>
      <c r="D343" s="1">
        <v>0.27</v>
      </c>
      <c r="E343" s="1">
        <v>0.03</v>
      </c>
      <c r="F343" s="1">
        <v>4.5999999999999996</v>
      </c>
      <c r="G343" s="1">
        <v>77.009999999999991</v>
      </c>
      <c r="H343" s="1">
        <v>347</v>
      </c>
      <c r="I343" s="1">
        <v>3801023.44</v>
      </c>
      <c r="J343" s="1">
        <v>-9359</v>
      </c>
      <c r="K343" s="1">
        <v>292717</v>
      </c>
      <c r="L343" s="1">
        <v>-3.2</v>
      </c>
      <c r="M343" s="1">
        <v>15.88</v>
      </c>
      <c r="N343" s="1">
        <v>-1.4862092000000002</v>
      </c>
      <c r="O343" s="1">
        <v>-3.58</v>
      </c>
      <c r="P343" s="1" t="s">
        <v>2103</v>
      </c>
      <c r="Q343" s="1" t="s">
        <v>3549</v>
      </c>
    </row>
    <row r="344" spans="1:17" x14ac:dyDescent="0.25">
      <c r="A344" s="1" t="s">
        <v>342</v>
      </c>
      <c r="B344" s="1" t="s">
        <v>2104</v>
      </c>
      <c r="C344" s="1">
        <v>18.690000000000001</v>
      </c>
      <c r="D344" s="1">
        <v>0.68</v>
      </c>
      <c r="E344" s="1">
        <v>1.08</v>
      </c>
      <c r="F344" s="1">
        <v>2.78</v>
      </c>
      <c r="G344" s="1">
        <v>76.77</v>
      </c>
      <c r="H344" s="1">
        <v>348</v>
      </c>
      <c r="I344" s="1">
        <v>23395366.850000001</v>
      </c>
      <c r="J344" s="1">
        <v>3779</v>
      </c>
      <c r="K344" s="1">
        <v>1796062</v>
      </c>
      <c r="L344" s="1">
        <v>0.2</v>
      </c>
      <c r="M344" s="1">
        <v>23.24</v>
      </c>
      <c r="N344" s="1">
        <v>0.8782395999999999</v>
      </c>
      <c r="O344" s="1">
        <v>2.68</v>
      </c>
      <c r="P344" s="1" t="s">
        <v>2104</v>
      </c>
      <c r="Q344" s="1" t="s">
        <v>3525</v>
      </c>
    </row>
    <row r="345" spans="1:17" x14ac:dyDescent="0.25">
      <c r="A345" s="1" t="s">
        <v>343</v>
      </c>
      <c r="B345" s="1" t="s">
        <v>2105</v>
      </c>
      <c r="C345" s="1">
        <v>1.82</v>
      </c>
      <c r="D345" s="1">
        <v>0</v>
      </c>
      <c r="E345" s="1">
        <v>0</v>
      </c>
      <c r="F345" s="1">
        <v>52.62</v>
      </c>
      <c r="G345" s="1">
        <v>45.56</v>
      </c>
      <c r="H345" s="1">
        <v>349</v>
      </c>
      <c r="I345" s="1">
        <v>2362025.1800000002</v>
      </c>
      <c r="J345" s="1">
        <v>-37</v>
      </c>
      <c r="K345" s="1">
        <v>107614</v>
      </c>
      <c r="L345" s="1">
        <v>0</v>
      </c>
      <c r="M345" s="1">
        <v>90.53</v>
      </c>
      <c r="N345" s="1">
        <v>-3.3496100000000001E-2</v>
      </c>
      <c r="O345" s="1">
        <v>0.66</v>
      </c>
      <c r="P345" s="1" t="s">
        <v>2105</v>
      </c>
      <c r="Q345" s="1" t="s">
        <v>3555</v>
      </c>
    </row>
    <row r="346" spans="1:17" x14ac:dyDescent="0.25">
      <c r="A346" s="1" t="s">
        <v>344</v>
      </c>
      <c r="B346" s="1" t="s">
        <v>2106</v>
      </c>
      <c r="C346" s="1">
        <v>8.99</v>
      </c>
      <c r="D346" s="1">
        <v>0.32</v>
      </c>
      <c r="E346" s="1">
        <v>0.26</v>
      </c>
      <c r="F346" s="1">
        <v>9.75</v>
      </c>
      <c r="G346" s="1">
        <v>80.680000000000007</v>
      </c>
      <c r="H346" s="1">
        <v>350</v>
      </c>
      <c r="I346" s="1">
        <v>2823628.12</v>
      </c>
      <c r="J346" s="1">
        <v>-2321</v>
      </c>
      <c r="K346" s="1">
        <v>227810</v>
      </c>
      <c r="L346" s="1">
        <v>-1</v>
      </c>
      <c r="M346" s="1">
        <v>14.78</v>
      </c>
      <c r="N346" s="1">
        <v>-0.34304379999999995</v>
      </c>
      <c r="O346" s="1">
        <v>-4.72</v>
      </c>
      <c r="P346" s="1" t="s">
        <v>2106</v>
      </c>
      <c r="Q346" s="1" t="s">
        <v>3561</v>
      </c>
    </row>
    <row r="347" spans="1:17" x14ac:dyDescent="0.25">
      <c r="A347" s="1" t="s">
        <v>345</v>
      </c>
      <c r="B347" s="1" t="s">
        <v>2107</v>
      </c>
      <c r="C347" s="1">
        <v>8.08</v>
      </c>
      <c r="D347" s="1">
        <v>1.07</v>
      </c>
      <c r="E347" s="1">
        <v>0.69</v>
      </c>
      <c r="F347" s="1">
        <v>6.63</v>
      </c>
      <c r="G347" s="1">
        <v>83.53</v>
      </c>
      <c r="H347" s="1">
        <v>351</v>
      </c>
      <c r="I347" s="1">
        <v>1358441.68</v>
      </c>
      <c r="J347" s="1">
        <v>-140</v>
      </c>
      <c r="K347" s="1">
        <v>113471</v>
      </c>
      <c r="L347" s="1">
        <v>-0.1</v>
      </c>
      <c r="M347" s="1">
        <v>97.32</v>
      </c>
      <c r="N347" s="1">
        <v>-0.13624799999999998</v>
      </c>
      <c r="O347" s="1">
        <v>3.47</v>
      </c>
      <c r="P347" s="1" t="s">
        <v>2107</v>
      </c>
      <c r="Q347" s="1" t="s">
        <v>3548</v>
      </c>
    </row>
    <row r="348" spans="1:17" x14ac:dyDescent="0.25">
      <c r="A348" s="1" t="s">
        <v>346</v>
      </c>
      <c r="B348" s="1" t="s">
        <v>2108</v>
      </c>
      <c r="C348" s="1">
        <v>32.909999999999997</v>
      </c>
      <c r="D348" s="1">
        <v>4.3</v>
      </c>
      <c r="E348" s="1">
        <v>5.53</v>
      </c>
      <c r="F348" s="1">
        <v>10.78</v>
      </c>
      <c r="G348" s="1">
        <v>46.480000000000004</v>
      </c>
      <c r="H348" s="1">
        <v>352</v>
      </c>
      <c r="I348" s="1">
        <v>6356888.8600000003</v>
      </c>
      <c r="J348" s="1">
        <v>4357</v>
      </c>
      <c r="K348" s="1">
        <v>295468</v>
      </c>
      <c r="L348" s="1">
        <v>1.5</v>
      </c>
      <c r="M348" s="1">
        <v>104.49</v>
      </c>
      <c r="N348" s="1">
        <v>4.5526292999999995</v>
      </c>
      <c r="O348" s="1">
        <v>-6.49</v>
      </c>
      <c r="P348" s="1" t="s">
        <v>4359</v>
      </c>
      <c r="Q348" s="1" t="s">
        <v>3550</v>
      </c>
    </row>
    <row r="349" spans="1:17" x14ac:dyDescent="0.25">
      <c r="A349" s="1" t="s">
        <v>347</v>
      </c>
      <c r="B349" s="1" t="s">
        <v>2109</v>
      </c>
      <c r="C349" s="1">
        <v>46.11</v>
      </c>
      <c r="D349" s="1">
        <v>2.06</v>
      </c>
      <c r="E349" s="1">
        <v>3.6</v>
      </c>
      <c r="F349" s="1">
        <v>13.89</v>
      </c>
      <c r="G349" s="1">
        <v>34.340000000000003</v>
      </c>
      <c r="H349" s="1">
        <v>353</v>
      </c>
      <c r="I349" s="1">
        <v>8448561.9900000002</v>
      </c>
      <c r="J349" s="1">
        <v>9255</v>
      </c>
      <c r="K349" s="1">
        <v>290124</v>
      </c>
      <c r="L349" s="1">
        <v>3.2</v>
      </c>
      <c r="M349" s="1">
        <v>167.73</v>
      </c>
      <c r="N349" s="1">
        <v>15.5234115</v>
      </c>
      <c r="O349" s="1">
        <v>-4.3099999999999996</v>
      </c>
      <c r="P349" s="1" t="s">
        <v>4360</v>
      </c>
      <c r="Q349" s="1" t="s">
        <v>3550</v>
      </c>
    </row>
    <row r="350" spans="1:17" x14ac:dyDescent="0.25">
      <c r="A350" s="1" t="s">
        <v>348</v>
      </c>
      <c r="B350" s="1" t="s">
        <v>2110</v>
      </c>
      <c r="C350" s="1">
        <v>62.28</v>
      </c>
      <c r="D350" s="1">
        <v>2.4500000000000002</v>
      </c>
      <c r="E350" s="1">
        <v>1.46</v>
      </c>
      <c r="F350" s="1">
        <v>6.68</v>
      </c>
      <c r="G350" s="1">
        <v>27.129999999999995</v>
      </c>
      <c r="H350" s="1">
        <v>354</v>
      </c>
      <c r="I350" s="1">
        <v>5106848.75</v>
      </c>
      <c r="J350" s="1">
        <v>-1927</v>
      </c>
      <c r="K350" s="1">
        <v>138549</v>
      </c>
      <c r="L350" s="1">
        <v>-1.4</v>
      </c>
      <c r="M350" s="1">
        <v>461.38</v>
      </c>
      <c r="N350" s="1">
        <v>-8.8907925999999993</v>
      </c>
      <c r="O350" s="1">
        <v>8.99</v>
      </c>
      <c r="P350" s="1" t="s">
        <v>4361</v>
      </c>
      <c r="Q350" s="1" t="s">
        <v>3560</v>
      </c>
    </row>
    <row r="351" spans="1:17" x14ac:dyDescent="0.25">
      <c r="A351" s="1" t="s">
        <v>349</v>
      </c>
      <c r="B351" s="1" t="s">
        <v>2111</v>
      </c>
      <c r="C351" s="1">
        <v>4</v>
      </c>
      <c r="D351" s="1">
        <v>0.11</v>
      </c>
      <c r="E351" s="1">
        <v>0.11</v>
      </c>
      <c r="F351" s="1">
        <v>6.78</v>
      </c>
      <c r="G351" s="1">
        <v>89</v>
      </c>
      <c r="H351" s="1">
        <v>355</v>
      </c>
      <c r="I351" s="1">
        <v>1794440.84</v>
      </c>
      <c r="J351" s="1">
        <v>-83</v>
      </c>
      <c r="K351" s="1">
        <v>159705</v>
      </c>
      <c r="L351" s="1">
        <v>-0.1</v>
      </c>
      <c r="M351" s="1">
        <v>11.86</v>
      </c>
      <c r="N351" s="1">
        <v>-9.8437999999999998E-3</v>
      </c>
      <c r="O351" s="1">
        <v>-8.89</v>
      </c>
      <c r="P351" s="1" t="s">
        <v>2111</v>
      </c>
      <c r="Q351" s="1" t="s">
        <v>3544</v>
      </c>
    </row>
    <row r="352" spans="1:17" x14ac:dyDescent="0.25">
      <c r="A352" s="1" t="s">
        <v>350</v>
      </c>
      <c r="B352" s="1" t="s">
        <v>2112</v>
      </c>
      <c r="C352" s="1">
        <v>29.47</v>
      </c>
      <c r="D352" s="1">
        <v>1.62</v>
      </c>
      <c r="E352" s="1">
        <v>1.86</v>
      </c>
      <c r="F352" s="1">
        <v>13.04</v>
      </c>
      <c r="G352" s="1">
        <v>54.01</v>
      </c>
      <c r="H352" s="1">
        <v>356</v>
      </c>
      <c r="I352" s="1">
        <v>38626274.32</v>
      </c>
      <c r="J352" s="1">
        <v>-59810</v>
      </c>
      <c r="K352" s="1">
        <v>2086205</v>
      </c>
      <c r="L352" s="1">
        <v>-2.9</v>
      </c>
      <c r="M352" s="1">
        <v>88.43</v>
      </c>
      <c r="N352" s="1">
        <v>-52.889983000000008</v>
      </c>
      <c r="O352" s="1">
        <v>-3.93</v>
      </c>
      <c r="P352" s="1" t="s">
        <v>4362</v>
      </c>
      <c r="Q352" s="1" t="s">
        <v>3547</v>
      </c>
    </row>
    <row r="353" spans="1:17" x14ac:dyDescent="0.25">
      <c r="A353" s="1" t="s">
        <v>351</v>
      </c>
      <c r="B353" s="1" t="s">
        <v>2113</v>
      </c>
      <c r="C353" s="1">
        <v>28.94</v>
      </c>
      <c r="D353" s="1">
        <v>3.04</v>
      </c>
      <c r="E353" s="1">
        <v>0.01</v>
      </c>
      <c r="F353" s="1">
        <v>9.23</v>
      </c>
      <c r="G353" s="1">
        <v>58.78</v>
      </c>
      <c r="H353" s="1">
        <v>357</v>
      </c>
      <c r="I353" s="1">
        <v>3329182.99</v>
      </c>
      <c r="J353" s="1">
        <v>-3898</v>
      </c>
      <c r="K353" s="1">
        <v>195689</v>
      </c>
      <c r="L353" s="1">
        <v>-2</v>
      </c>
      <c r="M353" s="1">
        <v>156.81</v>
      </c>
      <c r="N353" s="1">
        <v>-6.1124537999999999</v>
      </c>
      <c r="O353" s="1">
        <v>-1.55</v>
      </c>
      <c r="P353" s="1" t="s">
        <v>4363</v>
      </c>
      <c r="Q353" s="1" t="s">
        <v>3531</v>
      </c>
    </row>
    <row r="354" spans="1:17" x14ac:dyDescent="0.25">
      <c r="A354" s="1" t="s">
        <v>352</v>
      </c>
      <c r="B354" s="1" t="s">
        <v>2114</v>
      </c>
      <c r="C354" s="1">
        <v>42</v>
      </c>
      <c r="D354" s="1">
        <v>1.56</v>
      </c>
      <c r="E354" s="1">
        <v>3.03</v>
      </c>
      <c r="F354" s="1">
        <v>11.27</v>
      </c>
      <c r="G354" s="1">
        <v>42.14</v>
      </c>
      <c r="H354" s="1">
        <v>358</v>
      </c>
      <c r="I354" s="1">
        <v>7452927.4900000002</v>
      </c>
      <c r="J354" s="1">
        <v>-24812</v>
      </c>
      <c r="K354" s="1">
        <v>314066</v>
      </c>
      <c r="L354" s="1">
        <v>-7.9</v>
      </c>
      <c r="M354" s="1">
        <v>78.209999999999994</v>
      </c>
      <c r="N354" s="1">
        <v>-19.405465199999998</v>
      </c>
      <c r="O354" s="1">
        <v>-2.4</v>
      </c>
      <c r="P354" s="1" t="s">
        <v>2114</v>
      </c>
      <c r="Q354" s="1" t="s">
        <v>3558</v>
      </c>
    </row>
    <row r="355" spans="1:17" x14ac:dyDescent="0.25">
      <c r="A355" s="1" t="s">
        <v>353</v>
      </c>
      <c r="B355" s="1" t="s">
        <v>2115</v>
      </c>
      <c r="C355" s="1">
        <v>2.7</v>
      </c>
      <c r="D355" s="1">
        <v>6.03</v>
      </c>
      <c r="E355" s="1">
        <v>0.04</v>
      </c>
      <c r="F355" s="1">
        <v>33.18</v>
      </c>
      <c r="G355" s="1">
        <v>58.05</v>
      </c>
      <c r="H355" s="1">
        <v>359</v>
      </c>
      <c r="I355" s="1">
        <v>1962979.52</v>
      </c>
      <c r="J355" s="1">
        <v>530</v>
      </c>
      <c r="K355" s="1">
        <v>113951</v>
      </c>
      <c r="L355" s="1">
        <v>0.5</v>
      </c>
      <c r="M355" s="1">
        <v>53.9</v>
      </c>
      <c r="N355" s="1">
        <v>0.28566999999999998</v>
      </c>
      <c r="O355" s="1">
        <v>-2.93</v>
      </c>
      <c r="P355" s="1" t="s">
        <v>2115</v>
      </c>
      <c r="Q355" s="1" t="s">
        <v>3521</v>
      </c>
    </row>
    <row r="356" spans="1:17" x14ac:dyDescent="0.25">
      <c r="A356" s="1" t="s">
        <v>354</v>
      </c>
      <c r="B356" s="1" t="s">
        <v>2116</v>
      </c>
      <c r="C356" s="1">
        <v>8.2100000000000009</v>
      </c>
      <c r="D356" s="1">
        <v>0.02</v>
      </c>
      <c r="E356" s="1">
        <v>0</v>
      </c>
      <c r="F356" s="1">
        <v>9.4499999999999993</v>
      </c>
      <c r="G356" s="1">
        <v>82.32</v>
      </c>
      <c r="H356" s="1">
        <v>360</v>
      </c>
      <c r="I356" s="1">
        <v>4943959.41</v>
      </c>
      <c r="J356" s="1">
        <v>1008</v>
      </c>
      <c r="K356" s="1">
        <v>406987</v>
      </c>
      <c r="L356" s="1">
        <v>0.2</v>
      </c>
      <c r="M356" s="1">
        <v>44.38</v>
      </c>
      <c r="N356" s="1">
        <v>0.44735039999999998</v>
      </c>
      <c r="O356" s="1">
        <v>-3.21</v>
      </c>
      <c r="P356" s="1" t="s">
        <v>2116</v>
      </c>
      <c r="Q356" s="1" t="s">
        <v>3560</v>
      </c>
    </row>
    <row r="357" spans="1:17" x14ac:dyDescent="0.25">
      <c r="A357" s="1" t="s">
        <v>355</v>
      </c>
      <c r="B357" s="1" t="s">
        <v>2117</v>
      </c>
      <c r="C357" s="1">
        <v>4.07</v>
      </c>
      <c r="D357" s="1">
        <v>0.01</v>
      </c>
      <c r="E357" s="1">
        <v>0.08</v>
      </c>
      <c r="F357" s="1">
        <v>29.28</v>
      </c>
      <c r="G357" s="1">
        <v>66.56</v>
      </c>
      <c r="H357" s="1">
        <v>361</v>
      </c>
      <c r="I357" s="1">
        <v>2140216.02</v>
      </c>
      <c r="J357" s="1">
        <v>4770</v>
      </c>
      <c r="K357" s="1">
        <v>142453</v>
      </c>
      <c r="L357" s="1">
        <v>3.3</v>
      </c>
      <c r="M357" s="1">
        <v>23.14</v>
      </c>
      <c r="N357" s="1">
        <v>1.1037779999999999</v>
      </c>
      <c r="O357" s="1">
        <v>46.65</v>
      </c>
      <c r="P357" s="1" t="s">
        <v>2117</v>
      </c>
      <c r="Q357" s="1" t="s">
        <v>3562</v>
      </c>
    </row>
    <row r="358" spans="1:17" x14ac:dyDescent="0.25">
      <c r="A358" s="1" t="s">
        <v>356</v>
      </c>
      <c r="B358" s="1" t="s">
        <v>2118</v>
      </c>
      <c r="C358" s="1">
        <v>13.16</v>
      </c>
      <c r="D358" s="1">
        <v>2.97</v>
      </c>
      <c r="E358" s="1">
        <v>0.89</v>
      </c>
      <c r="F358" s="1">
        <v>20.25</v>
      </c>
      <c r="G358" s="1">
        <v>62.730000000000004</v>
      </c>
      <c r="H358" s="1">
        <v>362</v>
      </c>
      <c r="I358" s="1">
        <v>5123269.4000000004</v>
      </c>
      <c r="J358" s="1">
        <v>-1896</v>
      </c>
      <c r="K358" s="1">
        <v>321383</v>
      </c>
      <c r="L358" s="1">
        <v>-0.6</v>
      </c>
      <c r="M358" s="1">
        <v>38.99</v>
      </c>
      <c r="N358" s="1">
        <v>-0.73925040000000009</v>
      </c>
      <c r="O358" s="1">
        <v>-3.73</v>
      </c>
      <c r="P358" s="1" t="s">
        <v>4364</v>
      </c>
      <c r="Q358" s="1" t="s">
        <v>3529</v>
      </c>
    </row>
    <row r="359" spans="1:17" x14ac:dyDescent="0.25">
      <c r="A359" s="1" t="s">
        <v>357</v>
      </c>
      <c r="B359" s="1" t="s">
        <v>2119</v>
      </c>
      <c r="C359" s="1">
        <v>34.81</v>
      </c>
      <c r="D359" s="1">
        <v>1.38</v>
      </c>
      <c r="E359" s="1">
        <v>1.45</v>
      </c>
      <c r="F359" s="1">
        <v>7.81</v>
      </c>
      <c r="G359" s="1">
        <v>54.54999999999999</v>
      </c>
      <c r="H359" s="1">
        <v>363</v>
      </c>
      <c r="I359" s="1">
        <v>4433930.8600000003</v>
      </c>
      <c r="J359" s="1">
        <v>2818</v>
      </c>
      <c r="K359" s="1">
        <v>241871</v>
      </c>
      <c r="L359" s="1">
        <v>1.2</v>
      </c>
      <c r="M359" s="1">
        <v>42.39</v>
      </c>
      <c r="N359" s="1">
        <v>1.1945502000000001</v>
      </c>
      <c r="O359" s="1">
        <v>11.22</v>
      </c>
      <c r="P359" s="1" t="s">
        <v>4365</v>
      </c>
      <c r="Q359" s="1" t="s">
        <v>3542</v>
      </c>
    </row>
    <row r="360" spans="1:17" x14ac:dyDescent="0.25">
      <c r="A360" s="1" t="s">
        <v>358</v>
      </c>
      <c r="B360" s="1" t="s">
        <v>2120</v>
      </c>
      <c r="C360" s="1">
        <v>41.21</v>
      </c>
      <c r="D360" s="1">
        <v>0.69</v>
      </c>
      <c r="E360" s="1">
        <v>0.01</v>
      </c>
      <c r="F360" s="1">
        <v>30.06</v>
      </c>
      <c r="G360" s="1">
        <v>28.03</v>
      </c>
      <c r="H360" s="1">
        <v>364</v>
      </c>
      <c r="I360" s="1">
        <v>7726405.1100000003</v>
      </c>
      <c r="J360" s="1">
        <v>-1675</v>
      </c>
      <c r="K360" s="1">
        <v>216571</v>
      </c>
      <c r="L360" s="1">
        <v>-0.8</v>
      </c>
      <c r="M360" s="1">
        <v>322.23</v>
      </c>
      <c r="N360" s="1">
        <v>-5.3973525000000002</v>
      </c>
      <c r="O360" s="1">
        <v>0</v>
      </c>
      <c r="P360" s="1" t="s">
        <v>2120</v>
      </c>
      <c r="Q360" s="1" t="s">
        <v>3563</v>
      </c>
    </row>
    <row r="361" spans="1:17" x14ac:dyDescent="0.25">
      <c r="A361" s="1" t="s">
        <v>359</v>
      </c>
      <c r="B361" s="1" t="s">
        <v>2121</v>
      </c>
      <c r="C361" s="1">
        <v>21.41</v>
      </c>
      <c r="D361" s="1">
        <v>0.05</v>
      </c>
      <c r="E361" s="1">
        <v>2.37</v>
      </c>
      <c r="F361" s="1">
        <v>44.99</v>
      </c>
      <c r="G361" s="1">
        <v>31.179999999999993</v>
      </c>
      <c r="H361" s="1">
        <v>365</v>
      </c>
      <c r="I361" s="1">
        <v>1146888.57</v>
      </c>
      <c r="J361" s="1">
        <v>-99</v>
      </c>
      <c r="K361" s="1">
        <v>35760</v>
      </c>
      <c r="L361" s="1">
        <v>-0.3</v>
      </c>
      <c r="M361" s="1">
        <v>60.45</v>
      </c>
      <c r="N361" s="1">
        <v>-5.9845500000000003E-2</v>
      </c>
      <c r="O361" s="1">
        <v>-0.94</v>
      </c>
      <c r="P361" s="1" t="s">
        <v>2121</v>
      </c>
      <c r="Q361" s="1" t="s">
        <v>3550</v>
      </c>
    </row>
    <row r="362" spans="1:17" x14ac:dyDescent="0.25">
      <c r="A362" s="1" t="s">
        <v>360</v>
      </c>
      <c r="B362" s="1" t="s">
        <v>2122</v>
      </c>
      <c r="C362" s="1">
        <v>16.920000000000002</v>
      </c>
      <c r="D362" s="1">
        <v>0.14000000000000001</v>
      </c>
      <c r="E362" s="1">
        <v>0.45</v>
      </c>
      <c r="F362" s="1">
        <v>12.3</v>
      </c>
      <c r="G362" s="1">
        <v>70.19</v>
      </c>
      <c r="H362" s="1">
        <v>366</v>
      </c>
      <c r="I362" s="1">
        <v>1781000</v>
      </c>
      <c r="J362" s="1">
        <v>-853</v>
      </c>
      <c r="K362" s="1">
        <v>125008</v>
      </c>
      <c r="L362" s="1">
        <v>-0.7</v>
      </c>
      <c r="M362" s="1">
        <v>23.49</v>
      </c>
      <c r="N362" s="1">
        <v>-0.20036969999999998</v>
      </c>
      <c r="O362" s="1">
        <v>-12.7</v>
      </c>
      <c r="P362" s="1" t="s">
        <v>2122</v>
      </c>
      <c r="Q362" s="1" t="s">
        <v>3550</v>
      </c>
    </row>
    <row r="363" spans="1:17" x14ac:dyDescent="0.25">
      <c r="A363" s="1" t="s">
        <v>361</v>
      </c>
      <c r="B363" s="1" t="s">
        <v>2123</v>
      </c>
      <c r="C363" s="1">
        <v>9.69</v>
      </c>
      <c r="D363" s="1">
        <v>0.04</v>
      </c>
      <c r="E363" s="1">
        <v>1</v>
      </c>
      <c r="F363" s="1">
        <v>17.36</v>
      </c>
      <c r="G363" s="1">
        <v>71.91</v>
      </c>
      <c r="H363" s="1">
        <v>367</v>
      </c>
      <c r="I363" s="1">
        <v>5919949.1900000004</v>
      </c>
      <c r="J363" s="1">
        <v>8142</v>
      </c>
      <c r="K363" s="1">
        <v>425704</v>
      </c>
      <c r="L363" s="1">
        <v>1.9</v>
      </c>
      <c r="M363" s="1">
        <v>26.9</v>
      </c>
      <c r="N363" s="1">
        <v>2.1901980000000001</v>
      </c>
      <c r="O363" s="1">
        <v>5.73</v>
      </c>
      <c r="P363" s="1" t="s">
        <v>4366</v>
      </c>
      <c r="Q363" s="1" t="s">
        <v>3560</v>
      </c>
    </row>
    <row r="364" spans="1:17" x14ac:dyDescent="0.25">
      <c r="A364" s="1" t="s">
        <v>362</v>
      </c>
      <c r="B364" s="1" t="s">
        <v>2124</v>
      </c>
      <c r="C364" s="1">
        <v>10.49</v>
      </c>
      <c r="D364" s="1">
        <v>0.01</v>
      </c>
      <c r="E364" s="1">
        <v>0.97</v>
      </c>
      <c r="F364" s="1">
        <v>13.91</v>
      </c>
      <c r="G364" s="1">
        <v>74.62</v>
      </c>
      <c r="H364" s="1">
        <v>368</v>
      </c>
      <c r="I364" s="1">
        <v>3075365.33</v>
      </c>
      <c r="J364" s="1">
        <v>2751</v>
      </c>
      <c r="K364" s="1">
        <v>229484</v>
      </c>
      <c r="L364" s="1">
        <v>1.2</v>
      </c>
      <c r="M364" s="1">
        <v>16.13</v>
      </c>
      <c r="N364" s="1">
        <v>0.44373629999999997</v>
      </c>
      <c r="O364" s="1">
        <v>0.88</v>
      </c>
      <c r="P364" s="1" t="s">
        <v>2124</v>
      </c>
      <c r="Q364" s="1" t="s">
        <v>3521</v>
      </c>
    </row>
    <row r="365" spans="1:17" x14ac:dyDescent="0.25">
      <c r="A365" s="1" t="s">
        <v>363</v>
      </c>
      <c r="B365" s="1" t="s">
        <v>2125</v>
      </c>
      <c r="C365" s="1">
        <v>24.39</v>
      </c>
      <c r="D365" s="1">
        <v>1.49</v>
      </c>
      <c r="E365" s="1">
        <v>3.96</v>
      </c>
      <c r="F365" s="1">
        <v>6.3</v>
      </c>
      <c r="G365" s="1">
        <v>63.86</v>
      </c>
      <c r="H365" s="1">
        <v>369</v>
      </c>
      <c r="I365" s="1">
        <v>1905866.98</v>
      </c>
      <c r="J365" s="1">
        <v>2716</v>
      </c>
      <c r="K365" s="1">
        <v>121709</v>
      </c>
      <c r="L365" s="1">
        <v>2.2000000000000002</v>
      </c>
      <c r="M365" s="1">
        <v>225.23</v>
      </c>
      <c r="N365" s="1">
        <v>6.1172467999999993</v>
      </c>
      <c r="O365" s="1">
        <v>4.0199999999999996</v>
      </c>
      <c r="P365" s="1" t="s">
        <v>4367</v>
      </c>
      <c r="Q365" s="1" t="s">
        <v>3559</v>
      </c>
    </row>
    <row r="366" spans="1:17" x14ac:dyDescent="0.25">
      <c r="A366" s="1" t="s">
        <v>364</v>
      </c>
      <c r="B366" s="1" t="s">
        <v>2126</v>
      </c>
      <c r="C366" s="1">
        <v>9.08</v>
      </c>
      <c r="D366" s="1">
        <v>0.05</v>
      </c>
      <c r="E366" s="1">
        <v>0.05</v>
      </c>
      <c r="F366" s="1">
        <v>6.7</v>
      </c>
      <c r="G366" s="1">
        <v>84.12</v>
      </c>
      <c r="H366" s="1">
        <v>370</v>
      </c>
      <c r="I366" s="1">
        <v>3434273.03</v>
      </c>
      <c r="J366" s="1">
        <v>-1142</v>
      </c>
      <c r="K366" s="1">
        <v>288891</v>
      </c>
      <c r="L366" s="1">
        <v>-0.4</v>
      </c>
      <c r="M366" s="1">
        <v>12.07</v>
      </c>
      <c r="N366" s="1">
        <v>-0.1378394</v>
      </c>
      <c r="O366" s="1">
        <v>1.1499999999999999</v>
      </c>
      <c r="P366" s="1" t="s">
        <v>2126</v>
      </c>
      <c r="Q366" s="1" t="s">
        <v>3550</v>
      </c>
    </row>
    <row r="367" spans="1:17" x14ac:dyDescent="0.25">
      <c r="A367" s="1" t="s">
        <v>365</v>
      </c>
      <c r="B367" s="1" t="s">
        <v>2127</v>
      </c>
      <c r="C367" s="1">
        <v>4.75</v>
      </c>
      <c r="D367" s="1">
        <v>0.04</v>
      </c>
      <c r="E367" s="1">
        <v>0.01</v>
      </c>
      <c r="F367" s="1">
        <v>5.61</v>
      </c>
      <c r="G367" s="1">
        <v>89.59</v>
      </c>
      <c r="H367" s="1">
        <v>371</v>
      </c>
      <c r="I367" s="1">
        <v>2859056.89</v>
      </c>
      <c r="J367" s="1">
        <v>626</v>
      </c>
      <c r="K367" s="1">
        <v>256143</v>
      </c>
      <c r="L367" s="1">
        <v>0.2</v>
      </c>
      <c r="M367" s="1">
        <v>17.670000000000002</v>
      </c>
      <c r="N367" s="1">
        <v>0.11061420000000002</v>
      </c>
      <c r="O367" s="1">
        <v>6.21</v>
      </c>
      <c r="P367" s="1" t="s">
        <v>2127</v>
      </c>
      <c r="Q367" s="1" t="s">
        <v>3564</v>
      </c>
    </row>
    <row r="368" spans="1:17" x14ac:dyDescent="0.25">
      <c r="A368" s="1" t="s">
        <v>366</v>
      </c>
      <c r="B368" s="1" t="s">
        <v>2128</v>
      </c>
      <c r="C368" s="1">
        <v>19.78</v>
      </c>
      <c r="D368" s="1">
        <v>1.06</v>
      </c>
      <c r="E368" s="1">
        <v>0.63</v>
      </c>
      <c r="F368" s="1">
        <v>29.58</v>
      </c>
      <c r="G368" s="1">
        <v>48.95</v>
      </c>
      <c r="H368" s="1">
        <v>372</v>
      </c>
      <c r="I368" s="1">
        <v>30964348.940000001</v>
      </c>
      <c r="J368" s="1">
        <v>-12236</v>
      </c>
      <c r="K368" s="1">
        <v>1515705</v>
      </c>
      <c r="L368" s="1">
        <v>-0.8</v>
      </c>
      <c r="M368" s="1">
        <v>75.989999999999995</v>
      </c>
      <c r="N368" s="1">
        <v>-9.2981363999999989</v>
      </c>
      <c r="O368" s="1">
        <v>5.36</v>
      </c>
      <c r="P368" s="1" t="s">
        <v>4368</v>
      </c>
      <c r="Q368" s="1" t="s">
        <v>3565</v>
      </c>
    </row>
    <row r="369" spans="1:17" x14ac:dyDescent="0.25">
      <c r="A369" s="1" t="s">
        <v>367</v>
      </c>
      <c r="B369" s="1" t="s">
        <v>2129</v>
      </c>
      <c r="C369" s="1">
        <v>32.36</v>
      </c>
      <c r="D369" s="1">
        <v>2.71</v>
      </c>
      <c r="E369" s="1">
        <v>1.57</v>
      </c>
      <c r="F369" s="1">
        <v>0.18</v>
      </c>
      <c r="G369" s="1">
        <v>63.18</v>
      </c>
      <c r="H369" s="1">
        <v>373</v>
      </c>
      <c r="I369" s="1">
        <v>96242451.150000006</v>
      </c>
      <c r="J369" s="1">
        <v>-218479</v>
      </c>
      <c r="K369" s="1">
        <v>6080598</v>
      </c>
      <c r="L369" s="1">
        <v>-3.6</v>
      </c>
      <c r="M369" s="1">
        <v>22.16</v>
      </c>
      <c r="N369" s="1">
        <v>-48.414946399999998</v>
      </c>
      <c r="O369" s="1">
        <v>-2.89</v>
      </c>
      <c r="P369" s="1" t="s">
        <v>4369</v>
      </c>
      <c r="Q369" s="1" t="s">
        <v>3566</v>
      </c>
    </row>
    <row r="370" spans="1:17" x14ac:dyDescent="0.25">
      <c r="A370" s="1" t="s">
        <v>368</v>
      </c>
      <c r="B370" s="1" t="s">
        <v>2130</v>
      </c>
      <c r="C370" s="1">
        <v>15.45</v>
      </c>
      <c r="D370" s="1">
        <v>0.37</v>
      </c>
      <c r="E370" s="1">
        <v>0.76</v>
      </c>
      <c r="F370" s="1">
        <v>35.29</v>
      </c>
      <c r="G370" s="1">
        <v>48.13</v>
      </c>
      <c r="H370" s="1">
        <v>374</v>
      </c>
      <c r="I370" s="1">
        <v>77574465.450000003</v>
      </c>
      <c r="J370" s="1">
        <v>-1452</v>
      </c>
      <c r="K370" s="1">
        <v>3733659</v>
      </c>
      <c r="L370" s="1">
        <v>0</v>
      </c>
      <c r="M370" s="1">
        <v>112.96</v>
      </c>
      <c r="N370" s="1">
        <v>-1.6401791999999997</v>
      </c>
      <c r="O370" s="1">
        <v>-1.31</v>
      </c>
      <c r="P370" s="1" t="s">
        <v>4370</v>
      </c>
      <c r="Q370" s="1" t="s">
        <v>3567</v>
      </c>
    </row>
    <row r="371" spans="1:17" x14ac:dyDescent="0.25">
      <c r="A371" s="1" t="s">
        <v>369</v>
      </c>
      <c r="B371" s="1" t="s">
        <v>2131</v>
      </c>
      <c r="C371" s="1">
        <v>4.47</v>
      </c>
      <c r="D371" s="1">
        <v>0.09</v>
      </c>
      <c r="E371" s="1">
        <v>0.41</v>
      </c>
      <c r="F371" s="1">
        <v>37.409999999999997</v>
      </c>
      <c r="G371" s="1">
        <v>57.620000000000005</v>
      </c>
      <c r="H371" s="1">
        <v>375</v>
      </c>
      <c r="I371" s="1">
        <v>1273592</v>
      </c>
      <c r="J371" s="1">
        <v>2939</v>
      </c>
      <c r="K371" s="1">
        <v>73384</v>
      </c>
      <c r="L371" s="1">
        <v>4</v>
      </c>
      <c r="M371" s="1">
        <v>21.17</v>
      </c>
      <c r="N371" s="1">
        <v>0.62218630000000008</v>
      </c>
      <c r="O371" s="1">
        <v>3.86</v>
      </c>
      <c r="P371" s="1" t="s">
        <v>2131</v>
      </c>
      <c r="Q371" s="1" t="s">
        <v>3524</v>
      </c>
    </row>
    <row r="372" spans="1:17" x14ac:dyDescent="0.25">
      <c r="A372" s="1" t="s">
        <v>370</v>
      </c>
      <c r="B372" s="1" t="s">
        <v>2132</v>
      </c>
      <c r="C372" s="1">
        <v>3.77</v>
      </c>
      <c r="D372" s="1">
        <v>0</v>
      </c>
      <c r="E372" s="1">
        <v>0.02</v>
      </c>
      <c r="F372" s="1">
        <v>13.76</v>
      </c>
      <c r="G372" s="1">
        <v>82.45</v>
      </c>
      <c r="H372" s="1">
        <v>376</v>
      </c>
      <c r="I372" s="1">
        <v>1617358.46</v>
      </c>
      <c r="J372" s="1">
        <v>-126</v>
      </c>
      <c r="K372" s="1">
        <v>133351</v>
      </c>
      <c r="L372" s="1">
        <v>-0.1</v>
      </c>
      <c r="M372" s="1">
        <v>28.08</v>
      </c>
      <c r="N372" s="1">
        <v>-3.5380799999999997E-2</v>
      </c>
      <c r="O372" s="1">
        <v>0.35</v>
      </c>
      <c r="P372" s="1" t="s">
        <v>2132</v>
      </c>
      <c r="Q372" s="1" t="s">
        <v>3555</v>
      </c>
    </row>
    <row r="373" spans="1:17" x14ac:dyDescent="0.25">
      <c r="A373" s="1" t="s">
        <v>371</v>
      </c>
      <c r="B373" s="1" t="s">
        <v>2133</v>
      </c>
      <c r="C373" s="1">
        <v>5.66</v>
      </c>
      <c r="D373" s="1">
        <v>0</v>
      </c>
      <c r="E373" s="1">
        <v>0.12</v>
      </c>
      <c r="F373" s="1">
        <v>14.28</v>
      </c>
      <c r="G373" s="1">
        <v>79.94</v>
      </c>
      <c r="H373" s="1">
        <v>377</v>
      </c>
      <c r="I373" s="1">
        <v>800000</v>
      </c>
      <c r="J373" s="1">
        <v>2050</v>
      </c>
      <c r="K373" s="1">
        <v>63952</v>
      </c>
      <c r="L373" s="1">
        <v>3.2</v>
      </c>
      <c r="M373" s="1">
        <v>34.97</v>
      </c>
      <c r="N373" s="1">
        <v>0.71688499999999999</v>
      </c>
      <c r="O373" s="1">
        <v>2.74</v>
      </c>
      <c r="P373" s="1" t="s">
        <v>2133</v>
      </c>
      <c r="Q373" s="1" t="s">
        <v>3530</v>
      </c>
    </row>
    <row r="374" spans="1:17" x14ac:dyDescent="0.25">
      <c r="A374" s="1" t="s">
        <v>372</v>
      </c>
      <c r="B374" s="1" t="s">
        <v>2134</v>
      </c>
      <c r="C374" s="1">
        <v>2.3199999999999998</v>
      </c>
      <c r="D374" s="1">
        <v>0</v>
      </c>
      <c r="E374" s="1">
        <v>0.97</v>
      </c>
      <c r="F374" s="1">
        <v>5.0599999999999996</v>
      </c>
      <c r="G374" s="1">
        <v>91.65</v>
      </c>
      <c r="H374" s="1">
        <v>378</v>
      </c>
      <c r="I374" s="1">
        <v>1928923.3</v>
      </c>
      <c r="J374" s="1">
        <v>-850</v>
      </c>
      <c r="K374" s="1">
        <v>176786</v>
      </c>
      <c r="L374" s="1">
        <v>-0.5</v>
      </c>
      <c r="M374" s="1">
        <v>44.07</v>
      </c>
      <c r="N374" s="1">
        <v>-0.37459500000000001</v>
      </c>
      <c r="O374" s="1">
        <v>8.25</v>
      </c>
      <c r="P374" s="1" t="s">
        <v>2134</v>
      </c>
      <c r="Q374" s="1" t="s">
        <v>3568</v>
      </c>
    </row>
    <row r="375" spans="1:17" x14ac:dyDescent="0.25">
      <c r="A375" s="1" t="s">
        <v>373</v>
      </c>
      <c r="B375" s="1" t="s">
        <v>2135</v>
      </c>
      <c r="C375" s="1">
        <v>3.1</v>
      </c>
      <c r="D375" s="1">
        <v>0.02</v>
      </c>
      <c r="E375" s="1">
        <v>0</v>
      </c>
      <c r="F375" s="1">
        <v>61.02</v>
      </c>
      <c r="G375" s="1">
        <v>35.86</v>
      </c>
      <c r="H375" s="1">
        <v>379</v>
      </c>
      <c r="I375" s="1">
        <v>3289862.29</v>
      </c>
      <c r="J375" s="1">
        <v>1302</v>
      </c>
      <c r="K375" s="1">
        <v>117974</v>
      </c>
      <c r="L375" s="1">
        <v>1.1000000000000001</v>
      </c>
      <c r="M375" s="1">
        <v>20.13</v>
      </c>
      <c r="N375" s="1">
        <v>0.26209260000000001</v>
      </c>
      <c r="O375" s="1">
        <v>0</v>
      </c>
      <c r="P375" s="1" t="s">
        <v>2135</v>
      </c>
      <c r="Q375" s="1" t="s">
        <v>3546</v>
      </c>
    </row>
    <row r="376" spans="1:17" x14ac:dyDescent="0.25">
      <c r="A376" s="1" t="s">
        <v>374</v>
      </c>
      <c r="B376" s="1" t="s">
        <v>2136</v>
      </c>
      <c r="C376" s="1">
        <v>4.2699999999999996</v>
      </c>
      <c r="D376" s="1">
        <v>0.02</v>
      </c>
      <c r="E376" s="1">
        <v>0.03</v>
      </c>
      <c r="F376" s="1">
        <v>23.23</v>
      </c>
      <c r="G376" s="1">
        <v>72.45</v>
      </c>
      <c r="H376" s="1">
        <v>380</v>
      </c>
      <c r="I376" s="1">
        <v>1526486.88</v>
      </c>
      <c r="J376" s="1">
        <v>-1015</v>
      </c>
      <c r="K376" s="1">
        <v>110594</v>
      </c>
      <c r="L376" s="1">
        <v>-0.9</v>
      </c>
      <c r="M376" s="1">
        <v>36.119999999999997</v>
      </c>
      <c r="N376" s="1">
        <v>-0.36661799999999994</v>
      </c>
      <c r="O376" s="1">
        <v>-1.47</v>
      </c>
      <c r="P376" s="1" t="s">
        <v>2136</v>
      </c>
      <c r="Q376" s="1" t="s">
        <v>3524</v>
      </c>
    </row>
    <row r="377" spans="1:17" x14ac:dyDescent="0.25">
      <c r="A377" s="1" t="s">
        <v>375</v>
      </c>
      <c r="B377" s="1" t="s">
        <v>2137</v>
      </c>
      <c r="C377" s="1">
        <v>21</v>
      </c>
      <c r="D377" s="1">
        <v>0</v>
      </c>
      <c r="E377" s="1">
        <v>0.01</v>
      </c>
      <c r="F377" s="1">
        <v>7.51</v>
      </c>
      <c r="G377" s="1">
        <v>71.47999999999999</v>
      </c>
      <c r="H377" s="1">
        <v>381</v>
      </c>
      <c r="I377" s="1">
        <v>2509297.3199999998</v>
      </c>
      <c r="J377" s="1">
        <v>-462</v>
      </c>
      <c r="K377" s="1">
        <v>179365</v>
      </c>
      <c r="L377" s="1">
        <v>-0.3</v>
      </c>
      <c r="M377" s="1">
        <v>42.18</v>
      </c>
      <c r="N377" s="1">
        <v>-0.19487160000000001</v>
      </c>
      <c r="O377" s="1">
        <v>-0.91</v>
      </c>
      <c r="P377" s="1" t="s">
        <v>2137</v>
      </c>
      <c r="Q377" s="1" t="s">
        <v>3524</v>
      </c>
    </row>
    <row r="378" spans="1:17" x14ac:dyDescent="0.25">
      <c r="A378" s="1" t="s">
        <v>376</v>
      </c>
      <c r="B378" s="1" t="s">
        <v>2138</v>
      </c>
      <c r="C378" s="1">
        <v>1.93</v>
      </c>
      <c r="D378" s="1">
        <v>0.01</v>
      </c>
      <c r="E378" s="1">
        <v>0</v>
      </c>
      <c r="F378" s="1">
        <v>17.079999999999998</v>
      </c>
      <c r="G378" s="1">
        <v>80.98</v>
      </c>
      <c r="H378" s="1">
        <v>382</v>
      </c>
      <c r="I378" s="1">
        <v>1450472.89</v>
      </c>
      <c r="J378" s="1">
        <v>-218</v>
      </c>
      <c r="K378" s="1">
        <v>117459</v>
      </c>
      <c r="L378" s="1">
        <v>-0.2</v>
      </c>
      <c r="M378" s="1">
        <v>23.58</v>
      </c>
      <c r="N378" s="1">
        <v>-5.1404399999999996E-2</v>
      </c>
      <c r="O378" s="1">
        <v>-1.84</v>
      </c>
      <c r="P378" s="1" t="s">
        <v>2138</v>
      </c>
      <c r="Q378" s="1" t="s">
        <v>3559</v>
      </c>
    </row>
    <row r="379" spans="1:17" x14ac:dyDescent="0.25">
      <c r="A379" s="1" t="s">
        <v>377</v>
      </c>
      <c r="B379" s="1" t="s">
        <v>2139</v>
      </c>
      <c r="C379" s="1">
        <v>0.24</v>
      </c>
      <c r="D379" s="1">
        <v>0</v>
      </c>
      <c r="E379" s="1">
        <v>0</v>
      </c>
      <c r="F379" s="1">
        <v>30.2</v>
      </c>
      <c r="G379" s="1">
        <v>69.56</v>
      </c>
      <c r="H379" s="1">
        <v>383</v>
      </c>
      <c r="I379" s="1">
        <v>214930</v>
      </c>
      <c r="J379" s="1">
        <v>-3</v>
      </c>
      <c r="K379" s="1">
        <v>14951</v>
      </c>
      <c r="L379" s="1">
        <v>0</v>
      </c>
      <c r="M379" s="1">
        <v>25.6</v>
      </c>
      <c r="N379" s="1">
        <v>-7.6800000000000013E-4</v>
      </c>
      <c r="O379" s="1">
        <v>2.94</v>
      </c>
      <c r="P379" s="1" t="s">
        <v>2139</v>
      </c>
      <c r="Q379" s="1" t="s">
        <v>3568</v>
      </c>
    </row>
    <row r="380" spans="1:17" x14ac:dyDescent="0.25">
      <c r="A380" s="1" t="s">
        <v>378</v>
      </c>
      <c r="B380" s="1" t="s">
        <v>2140</v>
      </c>
      <c r="C380" s="1">
        <v>21.27</v>
      </c>
      <c r="D380" s="1">
        <v>0</v>
      </c>
      <c r="E380" s="1">
        <v>0</v>
      </c>
      <c r="F380" s="1">
        <v>29.27</v>
      </c>
      <c r="G380" s="1">
        <v>49.46</v>
      </c>
      <c r="H380" s="1">
        <v>384</v>
      </c>
      <c r="I380" s="1">
        <v>1014988.31</v>
      </c>
      <c r="J380" s="1">
        <v>2160</v>
      </c>
      <c r="K380" s="1">
        <v>50201</v>
      </c>
      <c r="L380" s="1">
        <v>4.3</v>
      </c>
      <c r="M380" s="1">
        <v>30.15</v>
      </c>
      <c r="N380" s="1">
        <v>0.65124000000000004</v>
      </c>
      <c r="O380" s="1">
        <v>-5.23</v>
      </c>
      <c r="P380" s="1" t="s">
        <v>2140</v>
      </c>
      <c r="Q380" s="1" t="s">
        <v>3550</v>
      </c>
    </row>
    <row r="381" spans="1:17" x14ac:dyDescent="0.25">
      <c r="A381" s="1" t="s">
        <v>379</v>
      </c>
      <c r="B381" s="1" t="s">
        <v>2141</v>
      </c>
      <c r="C381" s="1">
        <v>11.94</v>
      </c>
      <c r="D381" s="1">
        <v>0.27</v>
      </c>
      <c r="E381" s="1">
        <v>0.14000000000000001</v>
      </c>
      <c r="F381" s="1">
        <v>7.39</v>
      </c>
      <c r="G381" s="1">
        <v>80.260000000000005</v>
      </c>
      <c r="H381" s="1">
        <v>385</v>
      </c>
      <c r="I381" s="1">
        <v>3006222.52</v>
      </c>
      <c r="J381" s="1">
        <v>11910</v>
      </c>
      <c r="K381" s="1">
        <v>241279</v>
      </c>
      <c r="L381" s="1">
        <v>4.9000000000000004</v>
      </c>
      <c r="M381" s="1">
        <v>23.88</v>
      </c>
      <c r="N381" s="1">
        <v>2.8441079999999999</v>
      </c>
      <c r="O381" s="1">
        <v>10.89</v>
      </c>
      <c r="P381" s="1" t="s">
        <v>2141</v>
      </c>
      <c r="Q381" s="1" t="s">
        <v>3542</v>
      </c>
    </row>
    <row r="382" spans="1:17" x14ac:dyDescent="0.25">
      <c r="A382" s="1" t="s">
        <v>380</v>
      </c>
      <c r="B382" s="1" t="s">
        <v>2142</v>
      </c>
      <c r="C382" s="1">
        <v>2.41</v>
      </c>
      <c r="D382" s="1">
        <v>0.01</v>
      </c>
      <c r="E382" s="1">
        <v>0.01</v>
      </c>
      <c r="F382" s="1">
        <v>53.47</v>
      </c>
      <c r="G382" s="1">
        <v>44.1</v>
      </c>
      <c r="H382" s="1">
        <v>386</v>
      </c>
      <c r="I382" s="1">
        <v>1843144.63</v>
      </c>
      <c r="J382" s="1">
        <v>91</v>
      </c>
      <c r="K382" s="1">
        <v>81283</v>
      </c>
      <c r="L382" s="1">
        <v>0.1</v>
      </c>
      <c r="M382" s="1">
        <v>11.32</v>
      </c>
      <c r="N382" s="1">
        <v>1.0301200000000002E-2</v>
      </c>
      <c r="O382" s="1">
        <v>-0.43</v>
      </c>
      <c r="P382" s="1" t="s">
        <v>2142</v>
      </c>
      <c r="Q382" s="1" t="s">
        <v>3569</v>
      </c>
    </row>
    <row r="383" spans="1:17" x14ac:dyDescent="0.25">
      <c r="A383" s="1" t="s">
        <v>381</v>
      </c>
      <c r="B383" s="1" t="s">
        <v>2143</v>
      </c>
      <c r="C383" s="1">
        <v>16.47</v>
      </c>
      <c r="D383" s="1">
        <v>0.24</v>
      </c>
      <c r="E383" s="1">
        <v>0.02</v>
      </c>
      <c r="F383" s="1">
        <v>21.26</v>
      </c>
      <c r="G383" s="1">
        <v>62.010000000000005</v>
      </c>
      <c r="H383" s="1">
        <v>387</v>
      </c>
      <c r="I383" s="1">
        <v>1281127.26</v>
      </c>
      <c r="J383" s="1">
        <v>563</v>
      </c>
      <c r="K383" s="1">
        <v>79443</v>
      </c>
      <c r="L383" s="1">
        <v>0.7</v>
      </c>
      <c r="M383" s="1">
        <v>154</v>
      </c>
      <c r="N383" s="1">
        <v>0.86702000000000001</v>
      </c>
      <c r="O383" s="1">
        <v>1.91</v>
      </c>
      <c r="P383" s="1" t="s">
        <v>2143</v>
      </c>
      <c r="Q383" s="1" t="s">
        <v>3548</v>
      </c>
    </row>
    <row r="384" spans="1:17" x14ac:dyDescent="0.25">
      <c r="A384" s="1" t="s">
        <v>382</v>
      </c>
      <c r="B384" s="1" t="s">
        <v>2144</v>
      </c>
      <c r="C384" s="1">
        <v>2.57</v>
      </c>
      <c r="D384" s="1">
        <v>0</v>
      </c>
      <c r="E384" s="1">
        <v>0</v>
      </c>
      <c r="F384" s="1">
        <v>34.35</v>
      </c>
      <c r="G384" s="1">
        <v>63.08</v>
      </c>
      <c r="H384" s="1">
        <v>388</v>
      </c>
      <c r="I384" s="1">
        <v>397482</v>
      </c>
      <c r="J384" s="1">
        <v>22</v>
      </c>
      <c r="K384" s="1">
        <v>25073</v>
      </c>
      <c r="L384" s="1">
        <v>0.1</v>
      </c>
      <c r="M384" s="1">
        <v>16.38</v>
      </c>
      <c r="N384" s="1">
        <v>3.6035999999999998E-3</v>
      </c>
      <c r="O384" s="1">
        <v>-6.73</v>
      </c>
      <c r="P384" s="1" t="s">
        <v>2144</v>
      </c>
      <c r="Q384" s="1" t="s">
        <v>3545</v>
      </c>
    </row>
    <row r="385" spans="1:17" x14ac:dyDescent="0.25">
      <c r="A385" s="1" t="s">
        <v>383</v>
      </c>
      <c r="B385" s="1" t="s">
        <v>2145</v>
      </c>
      <c r="C385" s="1">
        <v>3.16</v>
      </c>
      <c r="D385" s="1">
        <v>0.04</v>
      </c>
      <c r="E385" s="1">
        <v>0.48</v>
      </c>
      <c r="F385" s="1">
        <v>31.49</v>
      </c>
      <c r="G385" s="1">
        <v>64.83</v>
      </c>
      <c r="H385" s="1">
        <v>389</v>
      </c>
      <c r="I385" s="1">
        <v>1664688.25</v>
      </c>
      <c r="J385" s="1">
        <v>-1362</v>
      </c>
      <c r="K385" s="1">
        <v>107922</v>
      </c>
      <c r="L385" s="1">
        <v>-1.3</v>
      </c>
      <c r="M385" s="1">
        <v>27.47</v>
      </c>
      <c r="N385" s="1">
        <v>-0.37414140000000001</v>
      </c>
      <c r="O385" s="1">
        <v>-4.74</v>
      </c>
      <c r="P385" s="1" t="s">
        <v>2145</v>
      </c>
      <c r="Q385" s="1" t="s">
        <v>3555</v>
      </c>
    </row>
    <row r="386" spans="1:17" x14ac:dyDescent="0.25">
      <c r="A386" s="1" t="s">
        <v>384</v>
      </c>
      <c r="B386" s="1" t="s">
        <v>2146</v>
      </c>
      <c r="C386" s="1">
        <v>5.28</v>
      </c>
      <c r="D386" s="1">
        <v>0.01</v>
      </c>
      <c r="E386" s="1">
        <v>0.28000000000000003</v>
      </c>
      <c r="F386" s="1">
        <v>34.799999999999997</v>
      </c>
      <c r="G386" s="1">
        <v>59.63</v>
      </c>
      <c r="H386" s="1">
        <v>390</v>
      </c>
      <c r="I386" s="1">
        <v>1109270.1399999999</v>
      </c>
      <c r="J386" s="1">
        <v>-835</v>
      </c>
      <c r="K386" s="1">
        <v>66146</v>
      </c>
      <c r="L386" s="1">
        <v>-1.3</v>
      </c>
      <c r="M386" s="1">
        <v>13.05</v>
      </c>
      <c r="N386" s="1">
        <v>-0.10896749999999999</v>
      </c>
      <c r="O386" s="1">
        <v>24.17</v>
      </c>
      <c r="P386" s="1" t="s">
        <v>2146</v>
      </c>
      <c r="Q386" s="1" t="s">
        <v>3570</v>
      </c>
    </row>
    <row r="387" spans="1:17" x14ac:dyDescent="0.25">
      <c r="A387" s="1" t="s">
        <v>385</v>
      </c>
      <c r="B387" s="1" t="s">
        <v>2147</v>
      </c>
      <c r="C387" s="1">
        <v>0.79</v>
      </c>
      <c r="D387" s="1">
        <v>0</v>
      </c>
      <c r="E387" s="1">
        <v>0.01</v>
      </c>
      <c r="F387" s="1">
        <v>59.84</v>
      </c>
      <c r="G387" s="1">
        <v>39.36</v>
      </c>
      <c r="H387" s="1">
        <v>391</v>
      </c>
      <c r="I387" s="1">
        <v>1444960.11</v>
      </c>
      <c r="J387" s="1">
        <v>-226</v>
      </c>
      <c r="K387" s="1">
        <v>56874</v>
      </c>
      <c r="L387" s="1">
        <v>-0.4</v>
      </c>
      <c r="M387" s="1">
        <v>51.61</v>
      </c>
      <c r="N387" s="1">
        <v>-0.11663860000000001</v>
      </c>
      <c r="O387" s="1">
        <v>-1.69</v>
      </c>
      <c r="P387" s="1" t="s">
        <v>2147</v>
      </c>
      <c r="Q387" s="1" t="s">
        <v>3569</v>
      </c>
    </row>
    <row r="388" spans="1:17" x14ac:dyDescent="0.25">
      <c r="A388" s="1" t="s">
        <v>386</v>
      </c>
      <c r="B388" s="1" t="s">
        <v>2148</v>
      </c>
      <c r="C388" s="1">
        <v>0.97</v>
      </c>
      <c r="D388" s="1">
        <v>0</v>
      </c>
      <c r="E388" s="1">
        <v>0</v>
      </c>
      <c r="F388" s="1">
        <v>15.32</v>
      </c>
      <c r="G388" s="1">
        <v>83.710000000000008</v>
      </c>
      <c r="H388" s="1">
        <v>392</v>
      </c>
      <c r="I388" s="1">
        <v>370000</v>
      </c>
      <c r="J388" s="1">
        <v>-4</v>
      </c>
      <c r="K388" s="1">
        <v>30973</v>
      </c>
      <c r="L388" s="1">
        <v>0</v>
      </c>
      <c r="M388" s="1">
        <v>37.54</v>
      </c>
      <c r="N388" s="1">
        <v>-1.5016000000000001E-3</v>
      </c>
      <c r="O388" s="1">
        <v>-7.04</v>
      </c>
      <c r="P388" s="1" t="s">
        <v>2148</v>
      </c>
      <c r="Q388" s="1" t="s">
        <v>3542</v>
      </c>
    </row>
    <row r="389" spans="1:17" x14ac:dyDescent="0.25">
      <c r="A389" s="1" t="s">
        <v>387</v>
      </c>
      <c r="B389" s="1" t="s">
        <v>2149</v>
      </c>
      <c r="C389" s="1">
        <v>6.33</v>
      </c>
      <c r="D389" s="1">
        <v>2</v>
      </c>
      <c r="E389" s="1">
        <v>0.52</v>
      </c>
      <c r="F389" s="1">
        <v>7.86</v>
      </c>
      <c r="G389" s="1">
        <v>83.289999999999992</v>
      </c>
      <c r="H389" s="1">
        <v>393</v>
      </c>
      <c r="I389" s="1">
        <v>1780099.61</v>
      </c>
      <c r="J389" s="1">
        <v>-19615</v>
      </c>
      <c r="K389" s="1">
        <v>148264</v>
      </c>
      <c r="L389" s="1">
        <v>-13.2</v>
      </c>
      <c r="M389" s="1">
        <v>60.29</v>
      </c>
      <c r="N389" s="1">
        <v>-11.825883500000002</v>
      </c>
      <c r="O389" s="1">
        <v>12.52</v>
      </c>
      <c r="P389" s="1" t="s">
        <v>2149</v>
      </c>
      <c r="Q389" s="1" t="s">
        <v>3560</v>
      </c>
    </row>
    <row r="390" spans="1:17" x14ac:dyDescent="0.25">
      <c r="A390" s="1" t="s">
        <v>388</v>
      </c>
      <c r="B390" s="1" t="s">
        <v>2150</v>
      </c>
      <c r="C390" s="1">
        <v>0.37</v>
      </c>
      <c r="D390" s="1">
        <v>0</v>
      </c>
      <c r="E390" s="1">
        <v>0</v>
      </c>
      <c r="F390" s="1">
        <v>39.35</v>
      </c>
      <c r="G390" s="1">
        <v>60.28</v>
      </c>
      <c r="H390" s="1">
        <v>394</v>
      </c>
      <c r="I390" s="1">
        <v>601956.41</v>
      </c>
      <c r="J390" s="1">
        <v>38</v>
      </c>
      <c r="K390" s="1">
        <v>36286</v>
      </c>
      <c r="L390" s="1">
        <v>0.1</v>
      </c>
      <c r="M390" s="1">
        <v>10.96</v>
      </c>
      <c r="N390" s="1">
        <v>4.1647999999999998E-3</v>
      </c>
      <c r="O390" s="1">
        <v>-4.2</v>
      </c>
      <c r="P390" s="1" t="s">
        <v>2150</v>
      </c>
      <c r="Q390" s="1" t="s">
        <v>3542</v>
      </c>
    </row>
    <row r="391" spans="1:17" x14ac:dyDescent="0.25">
      <c r="A391" s="1" t="s">
        <v>389</v>
      </c>
      <c r="B391" s="1" t="s">
        <v>2151</v>
      </c>
      <c r="C391" s="1">
        <v>14.18</v>
      </c>
      <c r="D391" s="1">
        <v>0</v>
      </c>
      <c r="E391" s="1">
        <v>5.87</v>
      </c>
      <c r="F391" s="1">
        <v>8.2899999999999991</v>
      </c>
      <c r="G391" s="1">
        <v>71.66</v>
      </c>
      <c r="H391" s="1">
        <v>395</v>
      </c>
      <c r="I391" s="1">
        <v>2092776.42</v>
      </c>
      <c r="J391" s="1">
        <v>1195</v>
      </c>
      <c r="K391" s="1">
        <v>149968</v>
      </c>
      <c r="L391" s="1">
        <v>0.8</v>
      </c>
      <c r="M391" s="1">
        <v>103.38</v>
      </c>
      <c r="N391" s="1">
        <v>1.2353909999999999</v>
      </c>
      <c r="O391" s="1">
        <v>3.88</v>
      </c>
      <c r="P391" s="1" t="s">
        <v>4371</v>
      </c>
      <c r="Q391" s="1" t="s">
        <v>3521</v>
      </c>
    </row>
    <row r="392" spans="1:17" x14ac:dyDescent="0.25">
      <c r="A392" s="1" t="s">
        <v>390</v>
      </c>
      <c r="B392" s="1" t="s">
        <v>2152</v>
      </c>
      <c r="C392" s="1">
        <v>1.46</v>
      </c>
      <c r="D392" s="1">
        <v>0</v>
      </c>
      <c r="E392" s="1">
        <v>0</v>
      </c>
      <c r="F392" s="1">
        <v>40.21</v>
      </c>
      <c r="G392" s="1">
        <v>58.33</v>
      </c>
      <c r="H392" s="1">
        <v>396</v>
      </c>
      <c r="I392" s="1">
        <v>1391172.71</v>
      </c>
      <c r="J392" s="1">
        <v>1125</v>
      </c>
      <c r="K392" s="1">
        <v>81147</v>
      </c>
      <c r="L392" s="1">
        <v>1.4</v>
      </c>
      <c r="M392" s="1">
        <v>17.41</v>
      </c>
      <c r="N392" s="1">
        <v>0.19586249999999999</v>
      </c>
      <c r="O392" s="1">
        <v>-5.58</v>
      </c>
      <c r="P392" s="1" t="s">
        <v>2152</v>
      </c>
      <c r="Q392" s="1" t="s">
        <v>3529</v>
      </c>
    </row>
    <row r="393" spans="1:17" x14ac:dyDescent="0.25">
      <c r="A393" s="1" t="s">
        <v>391</v>
      </c>
      <c r="B393" s="1" t="s">
        <v>2153</v>
      </c>
      <c r="C393" s="1">
        <v>18.66</v>
      </c>
      <c r="D393" s="1">
        <v>1.18</v>
      </c>
      <c r="E393" s="1">
        <v>0.23</v>
      </c>
      <c r="F393" s="1">
        <v>43.93</v>
      </c>
      <c r="G393" s="1">
        <v>36</v>
      </c>
      <c r="H393" s="1">
        <v>397</v>
      </c>
      <c r="I393" s="1">
        <v>5688459.21</v>
      </c>
      <c r="J393" s="1">
        <v>4439</v>
      </c>
      <c r="K393" s="1">
        <v>204785</v>
      </c>
      <c r="L393" s="1">
        <v>2.2000000000000002</v>
      </c>
      <c r="M393" s="1">
        <v>66.78</v>
      </c>
      <c r="N393" s="1">
        <v>2.9643641999999999</v>
      </c>
      <c r="O393" s="1">
        <v>4.2699999999999996</v>
      </c>
      <c r="P393" s="1" t="s">
        <v>2153</v>
      </c>
      <c r="Q393" s="1" t="s">
        <v>3549</v>
      </c>
    </row>
    <row r="394" spans="1:17" x14ac:dyDescent="0.25">
      <c r="A394" s="1" t="s">
        <v>392</v>
      </c>
      <c r="B394" s="1" t="s">
        <v>2154</v>
      </c>
      <c r="C394" s="1">
        <v>1.4</v>
      </c>
      <c r="D394" s="1">
        <v>0.1</v>
      </c>
      <c r="E394" s="1">
        <v>0.04</v>
      </c>
      <c r="F394" s="1">
        <v>26.95</v>
      </c>
      <c r="G394" s="1">
        <v>71.510000000000005</v>
      </c>
      <c r="H394" s="1">
        <v>398</v>
      </c>
      <c r="I394" s="1">
        <v>2399693.5099999998</v>
      </c>
      <c r="J394" s="1">
        <v>-454</v>
      </c>
      <c r="K394" s="1">
        <v>171602</v>
      </c>
      <c r="L394" s="1">
        <v>-0.3</v>
      </c>
      <c r="M394" s="1">
        <v>10.050000000000001</v>
      </c>
      <c r="N394" s="1">
        <v>-4.5627000000000008E-2</v>
      </c>
      <c r="O394" s="1">
        <v>-8.11</v>
      </c>
      <c r="P394" s="1" t="s">
        <v>2154</v>
      </c>
      <c r="Q394" s="1" t="s">
        <v>3557</v>
      </c>
    </row>
    <row r="395" spans="1:17" x14ac:dyDescent="0.25">
      <c r="A395" s="1" t="s">
        <v>393</v>
      </c>
      <c r="B395" s="1" t="s">
        <v>2155</v>
      </c>
      <c r="C395" s="1">
        <v>0.21</v>
      </c>
      <c r="D395" s="1">
        <v>0</v>
      </c>
      <c r="E395" s="1">
        <v>0.05</v>
      </c>
      <c r="F395" s="1">
        <v>9.3000000000000007</v>
      </c>
      <c r="G395" s="1">
        <v>90.44</v>
      </c>
      <c r="H395" s="1">
        <v>399</v>
      </c>
      <c r="I395" s="1">
        <v>1456870</v>
      </c>
      <c r="J395" s="1">
        <v>-35</v>
      </c>
      <c r="K395" s="1">
        <v>131759</v>
      </c>
      <c r="L395" s="1">
        <v>0</v>
      </c>
      <c r="M395" s="1">
        <v>2.83</v>
      </c>
      <c r="N395" s="1">
        <v>-9.9050000000000006E-4</v>
      </c>
      <c r="O395" s="1">
        <v>3.47</v>
      </c>
      <c r="P395" s="1" t="s">
        <v>2155</v>
      </c>
      <c r="Q395" s="1" t="s">
        <v>3558</v>
      </c>
    </row>
    <row r="396" spans="1:17" x14ac:dyDescent="0.25">
      <c r="A396" s="1" t="s">
        <v>394</v>
      </c>
      <c r="B396" s="1" t="s">
        <v>2156</v>
      </c>
      <c r="C396" s="1">
        <v>0.73</v>
      </c>
      <c r="D396" s="1">
        <v>0.06</v>
      </c>
      <c r="E396" s="1">
        <v>0.19</v>
      </c>
      <c r="F396" s="1">
        <v>0.06</v>
      </c>
      <c r="G396" s="1">
        <v>98.96</v>
      </c>
      <c r="H396" s="1">
        <v>400</v>
      </c>
      <c r="I396" s="1">
        <v>1055575.73</v>
      </c>
      <c r="J396" s="1">
        <v>408</v>
      </c>
      <c r="K396" s="1">
        <v>104460</v>
      </c>
      <c r="L396" s="1">
        <v>0.4</v>
      </c>
      <c r="M396" s="1">
        <v>12.04</v>
      </c>
      <c r="N396" s="1">
        <v>4.9123199999999999E-2</v>
      </c>
      <c r="O396" s="1">
        <v>-15.03</v>
      </c>
      <c r="P396" s="1" t="s">
        <v>2156</v>
      </c>
      <c r="Q396" s="1" t="s">
        <v>3551</v>
      </c>
    </row>
    <row r="397" spans="1:17" x14ac:dyDescent="0.25">
      <c r="A397" s="1" t="s">
        <v>395</v>
      </c>
      <c r="B397" s="1" t="s">
        <v>2157</v>
      </c>
      <c r="C397" s="1">
        <v>36.200000000000003</v>
      </c>
      <c r="D397" s="1">
        <v>0.82</v>
      </c>
      <c r="E397" s="1">
        <v>5.33</v>
      </c>
      <c r="F397" s="1">
        <v>8.27</v>
      </c>
      <c r="G397" s="1">
        <v>49.379999999999995</v>
      </c>
      <c r="H397" s="1">
        <v>401</v>
      </c>
      <c r="I397" s="1">
        <v>12227450.65</v>
      </c>
      <c r="J397" s="1">
        <v>-11097</v>
      </c>
      <c r="K397" s="1">
        <v>603792</v>
      </c>
      <c r="L397" s="1">
        <v>-1.8</v>
      </c>
      <c r="M397" s="1">
        <v>41.54</v>
      </c>
      <c r="N397" s="1">
        <v>-4.6096937999999996</v>
      </c>
      <c r="O397" s="1">
        <v>-6.66</v>
      </c>
      <c r="P397" s="1" t="s">
        <v>4372</v>
      </c>
      <c r="Q397" s="1" t="s">
        <v>3549</v>
      </c>
    </row>
    <row r="398" spans="1:17" x14ac:dyDescent="0.25">
      <c r="A398" s="1" t="s">
        <v>396</v>
      </c>
      <c r="B398" s="1" t="s">
        <v>2158</v>
      </c>
      <c r="C398" s="1">
        <v>3.81</v>
      </c>
      <c r="D398" s="1">
        <v>0</v>
      </c>
      <c r="E398" s="1">
        <v>0.14000000000000001</v>
      </c>
      <c r="F398" s="1">
        <v>33.53</v>
      </c>
      <c r="G398" s="1">
        <v>62.519999999999996</v>
      </c>
      <c r="H398" s="1">
        <v>402</v>
      </c>
      <c r="I398" s="1">
        <v>2582526.5699999998</v>
      </c>
      <c r="J398" s="1">
        <v>-317</v>
      </c>
      <c r="K398" s="1">
        <v>161460</v>
      </c>
      <c r="L398" s="1">
        <v>-0.2</v>
      </c>
      <c r="M398" s="1">
        <v>31.36</v>
      </c>
      <c r="N398" s="1">
        <v>-9.9411199999999991E-2</v>
      </c>
      <c r="O398" s="1">
        <v>-3.44</v>
      </c>
      <c r="P398" s="1" t="s">
        <v>2158</v>
      </c>
      <c r="Q398" s="1" t="s">
        <v>3555</v>
      </c>
    </row>
    <row r="399" spans="1:17" x14ac:dyDescent="0.25">
      <c r="A399" s="1" t="s">
        <v>397</v>
      </c>
      <c r="B399" s="1" t="s">
        <v>2159</v>
      </c>
      <c r="C399" s="1">
        <v>9.06</v>
      </c>
      <c r="D399" s="1">
        <v>0.05</v>
      </c>
      <c r="E399" s="1">
        <v>4.72</v>
      </c>
      <c r="F399" s="1">
        <v>3.9</v>
      </c>
      <c r="G399" s="1">
        <v>82.27</v>
      </c>
      <c r="H399" s="1">
        <v>403</v>
      </c>
      <c r="I399" s="1">
        <v>4290616.75</v>
      </c>
      <c r="J399" s="1">
        <v>-785</v>
      </c>
      <c r="K399" s="1">
        <v>352989</v>
      </c>
      <c r="L399" s="1">
        <v>-0.2</v>
      </c>
      <c r="M399" s="1">
        <v>69.599999999999994</v>
      </c>
      <c r="N399" s="1">
        <v>-0.54635999999999996</v>
      </c>
      <c r="O399" s="1">
        <v>-0.42</v>
      </c>
      <c r="P399" s="1" t="s">
        <v>2159</v>
      </c>
      <c r="Q399" s="1" t="s">
        <v>3554</v>
      </c>
    </row>
    <row r="400" spans="1:17" x14ac:dyDescent="0.25">
      <c r="A400" s="1" t="s">
        <v>398</v>
      </c>
      <c r="B400" s="1" t="s">
        <v>2160</v>
      </c>
      <c r="C400" s="1">
        <v>4.63</v>
      </c>
      <c r="D400" s="1">
        <v>0</v>
      </c>
      <c r="E400" s="1">
        <v>0.02</v>
      </c>
      <c r="F400" s="1">
        <v>21.94</v>
      </c>
      <c r="G400" s="1">
        <v>73.41</v>
      </c>
      <c r="H400" s="1">
        <v>404</v>
      </c>
      <c r="I400" s="1">
        <v>1000000</v>
      </c>
      <c r="J400" s="1">
        <v>2347</v>
      </c>
      <c r="K400" s="1">
        <v>73410</v>
      </c>
      <c r="L400" s="1">
        <v>3.2</v>
      </c>
      <c r="M400" s="1">
        <v>24.47</v>
      </c>
      <c r="N400" s="1">
        <v>0.57431089999999996</v>
      </c>
      <c r="O400" s="1">
        <v>0.97</v>
      </c>
      <c r="P400" s="1" t="s">
        <v>2160</v>
      </c>
      <c r="Q400" s="1" t="s">
        <v>3569</v>
      </c>
    </row>
    <row r="401" spans="1:17" x14ac:dyDescent="0.25">
      <c r="A401" s="1" t="s">
        <v>399</v>
      </c>
      <c r="B401" s="1" t="s">
        <v>2161</v>
      </c>
      <c r="C401" s="1">
        <v>65.92</v>
      </c>
      <c r="D401" s="1">
        <v>1.57</v>
      </c>
      <c r="E401" s="1">
        <v>1.05</v>
      </c>
      <c r="F401" s="1">
        <v>2.9</v>
      </c>
      <c r="G401" s="1">
        <v>28.560000000000002</v>
      </c>
      <c r="H401" s="1">
        <v>405</v>
      </c>
      <c r="I401" s="1">
        <v>15903357.880000001</v>
      </c>
      <c r="J401" s="1">
        <v>5185</v>
      </c>
      <c r="K401" s="1">
        <v>454200</v>
      </c>
      <c r="L401" s="1">
        <v>1.1000000000000001</v>
      </c>
      <c r="M401" s="1">
        <v>933.38</v>
      </c>
      <c r="N401" s="1">
        <v>48.395752999999999</v>
      </c>
      <c r="O401" s="1">
        <v>5.49</v>
      </c>
      <c r="P401" s="1" t="s">
        <v>4373</v>
      </c>
      <c r="Q401" s="1" t="s">
        <v>3560</v>
      </c>
    </row>
    <row r="402" spans="1:17" x14ac:dyDescent="0.25">
      <c r="A402" s="1" t="s">
        <v>400</v>
      </c>
      <c r="B402" s="1" t="s">
        <v>2162</v>
      </c>
      <c r="C402" s="1">
        <v>36.590000000000003</v>
      </c>
      <c r="D402" s="1">
        <v>2.21</v>
      </c>
      <c r="E402" s="1">
        <v>1.72</v>
      </c>
      <c r="F402" s="1">
        <v>6.15</v>
      </c>
      <c r="G402" s="1">
        <v>53.33</v>
      </c>
      <c r="H402" s="1">
        <v>406</v>
      </c>
      <c r="I402" s="1">
        <v>1849059.18</v>
      </c>
      <c r="J402" s="1">
        <v>2685</v>
      </c>
      <c r="K402" s="1">
        <v>98610</v>
      </c>
      <c r="L402" s="1">
        <v>2.7</v>
      </c>
      <c r="M402" s="1">
        <v>99.97</v>
      </c>
      <c r="N402" s="1">
        <v>2.6841945000000003</v>
      </c>
      <c r="O402" s="1">
        <v>11.44</v>
      </c>
      <c r="P402" s="1" t="s">
        <v>4374</v>
      </c>
      <c r="Q402" s="1" t="s">
        <v>3542</v>
      </c>
    </row>
    <row r="403" spans="1:17" x14ac:dyDescent="0.25">
      <c r="A403" s="1" t="s">
        <v>401</v>
      </c>
      <c r="B403" s="1" t="s">
        <v>2163</v>
      </c>
      <c r="C403" s="1">
        <v>9.3699999999999992</v>
      </c>
      <c r="D403" s="1">
        <v>0.52</v>
      </c>
      <c r="E403" s="1">
        <v>0.1</v>
      </c>
      <c r="F403" s="1">
        <v>10.24</v>
      </c>
      <c r="G403" s="1">
        <v>79.77000000000001</v>
      </c>
      <c r="H403" s="1">
        <v>407</v>
      </c>
      <c r="I403" s="1">
        <v>2634531.9300000002</v>
      </c>
      <c r="J403" s="1">
        <v>1784</v>
      </c>
      <c r="K403" s="1">
        <v>210157</v>
      </c>
      <c r="L403" s="1">
        <v>0.8</v>
      </c>
      <c r="M403" s="1">
        <v>93.05</v>
      </c>
      <c r="N403" s="1">
        <v>1.6600119999999998</v>
      </c>
      <c r="O403" s="1">
        <v>3.02</v>
      </c>
      <c r="P403" s="1" t="s">
        <v>2163</v>
      </c>
      <c r="Q403" s="1" t="s">
        <v>3548</v>
      </c>
    </row>
    <row r="404" spans="1:17" x14ac:dyDescent="0.25">
      <c r="A404" s="1" t="s">
        <v>402</v>
      </c>
      <c r="B404" s="1" t="s">
        <v>2164</v>
      </c>
      <c r="C404" s="1">
        <v>8.2899999999999991</v>
      </c>
      <c r="D404" s="1">
        <v>0.04</v>
      </c>
      <c r="E404" s="1">
        <v>0.26</v>
      </c>
      <c r="F404" s="1">
        <v>17.21</v>
      </c>
      <c r="G404" s="1">
        <v>74.2</v>
      </c>
      <c r="H404" s="1">
        <v>408</v>
      </c>
      <c r="I404" s="1">
        <v>3376884.16</v>
      </c>
      <c r="J404" s="1">
        <v>-707</v>
      </c>
      <c r="K404" s="1">
        <v>250565</v>
      </c>
      <c r="L404" s="1">
        <v>-0.3</v>
      </c>
      <c r="M404" s="1">
        <v>29.16</v>
      </c>
      <c r="N404" s="1">
        <v>-0.20616119999999999</v>
      </c>
      <c r="O404" s="1">
        <v>5.3</v>
      </c>
      <c r="P404" s="1" t="s">
        <v>2164</v>
      </c>
      <c r="Q404" s="1" t="s">
        <v>3570</v>
      </c>
    </row>
    <row r="405" spans="1:17" x14ac:dyDescent="0.25">
      <c r="A405" s="1" t="s">
        <v>403</v>
      </c>
      <c r="B405" s="1" t="s">
        <v>2165</v>
      </c>
      <c r="C405" s="1">
        <v>30.91</v>
      </c>
      <c r="D405" s="1">
        <v>8.18</v>
      </c>
      <c r="E405" s="1">
        <v>2.93</v>
      </c>
      <c r="F405" s="1">
        <v>4</v>
      </c>
      <c r="G405" s="1">
        <v>53.98</v>
      </c>
      <c r="H405" s="1">
        <v>409</v>
      </c>
      <c r="I405" s="1">
        <v>3038803.92</v>
      </c>
      <c r="J405" s="1">
        <v>1079</v>
      </c>
      <c r="K405" s="1">
        <v>164035</v>
      </c>
      <c r="L405" s="1">
        <v>0.7</v>
      </c>
      <c r="M405" s="1">
        <v>200.08</v>
      </c>
      <c r="N405" s="1">
        <v>2.1588631999999999</v>
      </c>
      <c r="O405" s="1">
        <v>12.33</v>
      </c>
      <c r="P405" s="1" t="s">
        <v>4375</v>
      </c>
      <c r="Q405" s="1" t="s">
        <v>3560</v>
      </c>
    </row>
    <row r="406" spans="1:17" x14ac:dyDescent="0.25">
      <c r="A406" s="1" t="s">
        <v>404</v>
      </c>
      <c r="B406" s="1" t="s">
        <v>2166</v>
      </c>
      <c r="C406" s="1">
        <v>17.41</v>
      </c>
      <c r="D406" s="1">
        <v>0.09</v>
      </c>
      <c r="E406" s="1">
        <v>0.31</v>
      </c>
      <c r="F406" s="1">
        <v>25.68</v>
      </c>
      <c r="G406" s="1">
        <v>56.510000000000005</v>
      </c>
      <c r="H406" s="1">
        <v>410</v>
      </c>
      <c r="I406" s="1">
        <v>1055956.1499999999</v>
      </c>
      <c r="J406" s="1">
        <v>319</v>
      </c>
      <c r="K406" s="1">
        <v>59672</v>
      </c>
      <c r="L406" s="1">
        <v>0.5</v>
      </c>
      <c r="M406" s="1">
        <v>52.87</v>
      </c>
      <c r="N406" s="1">
        <v>0.16865529999999998</v>
      </c>
      <c r="O406" s="1">
        <v>-0.19</v>
      </c>
      <c r="P406" s="1" t="s">
        <v>2166</v>
      </c>
      <c r="Q406" s="1" t="s">
        <v>3528</v>
      </c>
    </row>
    <row r="407" spans="1:17" x14ac:dyDescent="0.25">
      <c r="A407" s="1" t="s">
        <v>405</v>
      </c>
      <c r="B407" s="1" t="s">
        <v>2167</v>
      </c>
      <c r="C407" s="1">
        <v>4.3600000000000003</v>
      </c>
      <c r="D407" s="1">
        <v>0.02</v>
      </c>
      <c r="E407" s="1">
        <v>0.03</v>
      </c>
      <c r="F407" s="1">
        <v>34.130000000000003</v>
      </c>
      <c r="G407" s="1">
        <v>61.459999999999994</v>
      </c>
      <c r="H407" s="1">
        <v>411</v>
      </c>
      <c r="I407" s="1">
        <v>1692000</v>
      </c>
      <c r="J407" s="1">
        <v>529</v>
      </c>
      <c r="K407" s="1">
        <v>103990</v>
      </c>
      <c r="L407" s="1">
        <v>0.5</v>
      </c>
      <c r="M407" s="1">
        <v>31</v>
      </c>
      <c r="N407" s="1">
        <v>0.16399</v>
      </c>
      <c r="O407" s="1">
        <v>-7.49</v>
      </c>
      <c r="P407" s="1" t="s">
        <v>2167</v>
      </c>
      <c r="Q407" s="1" t="s">
        <v>3529</v>
      </c>
    </row>
    <row r="408" spans="1:17" x14ac:dyDescent="0.25">
      <c r="A408" s="1" t="s">
        <v>406</v>
      </c>
      <c r="B408" s="1" t="s">
        <v>2168</v>
      </c>
      <c r="C408" s="1">
        <v>12.49</v>
      </c>
      <c r="D408" s="1">
        <v>0.06</v>
      </c>
      <c r="E408" s="1">
        <v>0.03</v>
      </c>
      <c r="F408" s="1">
        <v>8.11</v>
      </c>
      <c r="G408" s="1">
        <v>79.31</v>
      </c>
      <c r="H408" s="1">
        <v>412</v>
      </c>
      <c r="I408" s="1">
        <v>1593246.31</v>
      </c>
      <c r="J408" s="1">
        <v>3622</v>
      </c>
      <c r="K408" s="1">
        <v>126360</v>
      </c>
      <c r="L408" s="1">
        <v>2.9</v>
      </c>
      <c r="M408" s="1">
        <v>19.16</v>
      </c>
      <c r="N408" s="1">
        <v>0.69397520000000001</v>
      </c>
      <c r="O408" s="1">
        <v>4.13</v>
      </c>
      <c r="P408" s="1" t="s">
        <v>2168</v>
      </c>
      <c r="Q408" s="1" t="s">
        <v>3530</v>
      </c>
    </row>
    <row r="409" spans="1:17" x14ac:dyDescent="0.25">
      <c r="A409" s="1" t="s">
        <v>407</v>
      </c>
      <c r="B409" s="1" t="s">
        <v>2169</v>
      </c>
      <c r="C409" s="1">
        <v>1.23</v>
      </c>
      <c r="D409" s="1">
        <v>0</v>
      </c>
      <c r="E409" s="1">
        <v>0</v>
      </c>
      <c r="F409" s="1">
        <v>38.78</v>
      </c>
      <c r="G409" s="1">
        <v>59.99</v>
      </c>
      <c r="H409" s="1">
        <v>413</v>
      </c>
      <c r="I409" s="1">
        <v>1419345.96</v>
      </c>
      <c r="J409" s="1">
        <v>591</v>
      </c>
      <c r="K409" s="1">
        <v>85147</v>
      </c>
      <c r="L409" s="1">
        <v>0.7</v>
      </c>
      <c r="M409" s="1">
        <v>30.23</v>
      </c>
      <c r="N409" s="1">
        <v>0.17865929999999999</v>
      </c>
      <c r="O409" s="1">
        <v>12.61</v>
      </c>
      <c r="P409" s="1" t="s">
        <v>2169</v>
      </c>
      <c r="Q409" s="1" t="s">
        <v>3529</v>
      </c>
    </row>
    <row r="410" spans="1:17" x14ac:dyDescent="0.25">
      <c r="A410" s="1" t="s">
        <v>408</v>
      </c>
      <c r="B410" s="1" t="s">
        <v>2170</v>
      </c>
      <c r="C410" s="1">
        <v>6.52</v>
      </c>
      <c r="D410" s="1">
        <v>0</v>
      </c>
      <c r="E410" s="1">
        <v>0.19</v>
      </c>
      <c r="F410" s="1">
        <v>13.36</v>
      </c>
      <c r="G410" s="1">
        <v>79.930000000000007</v>
      </c>
      <c r="H410" s="1">
        <v>414</v>
      </c>
      <c r="I410" s="1">
        <v>1955312.26</v>
      </c>
      <c r="J410" s="1">
        <v>254</v>
      </c>
      <c r="K410" s="1">
        <v>156288</v>
      </c>
      <c r="L410" s="1">
        <v>0.2</v>
      </c>
      <c r="M410" s="1">
        <v>41.8</v>
      </c>
      <c r="N410" s="1">
        <v>0.10617199999999999</v>
      </c>
      <c r="O410" s="1">
        <v>-0.56000000000000005</v>
      </c>
      <c r="P410" s="1" t="s">
        <v>2170</v>
      </c>
      <c r="Q410" s="1" t="s">
        <v>3559</v>
      </c>
    </row>
    <row r="411" spans="1:17" x14ac:dyDescent="0.25">
      <c r="A411" s="1" t="s">
        <v>409</v>
      </c>
      <c r="B411" s="1" t="s">
        <v>2171</v>
      </c>
      <c r="C411" s="1">
        <v>3.12</v>
      </c>
      <c r="D411" s="1">
        <v>0</v>
      </c>
      <c r="E411" s="1">
        <v>0.02</v>
      </c>
      <c r="F411" s="1">
        <v>1.78</v>
      </c>
      <c r="G411" s="1">
        <v>95.08</v>
      </c>
      <c r="H411" s="1">
        <v>415</v>
      </c>
      <c r="I411" s="1">
        <v>535873.01</v>
      </c>
      <c r="J411" s="1">
        <v>-685</v>
      </c>
      <c r="K411" s="1">
        <v>50951</v>
      </c>
      <c r="L411" s="1">
        <v>-1.3</v>
      </c>
      <c r="M411" s="1">
        <v>45.47</v>
      </c>
      <c r="N411" s="1">
        <v>-0.31146950000000001</v>
      </c>
      <c r="O411" s="1">
        <v>0.55000000000000004</v>
      </c>
      <c r="P411" s="1" t="s">
        <v>2171</v>
      </c>
      <c r="Q411" s="1" t="s">
        <v>3568</v>
      </c>
    </row>
    <row r="412" spans="1:17" x14ac:dyDescent="0.25">
      <c r="A412" s="1" t="s">
        <v>410</v>
      </c>
      <c r="B412" s="1" t="s">
        <v>2172</v>
      </c>
      <c r="C412" s="1">
        <v>9.9</v>
      </c>
      <c r="D412" s="1">
        <v>0.21</v>
      </c>
      <c r="E412" s="1">
        <v>0.01</v>
      </c>
      <c r="F412" s="1">
        <v>10.31</v>
      </c>
      <c r="G412" s="1">
        <v>79.569999999999993</v>
      </c>
      <c r="H412" s="1">
        <v>416</v>
      </c>
      <c r="I412" s="1">
        <v>1563342.26</v>
      </c>
      <c r="J412" s="1">
        <v>-158</v>
      </c>
      <c r="K412" s="1">
        <v>124395</v>
      </c>
      <c r="L412" s="1">
        <v>-0.1</v>
      </c>
      <c r="M412" s="1">
        <v>31.79</v>
      </c>
      <c r="N412" s="1">
        <v>-5.0228199999999994E-2</v>
      </c>
      <c r="O412" s="1">
        <v>-3.03</v>
      </c>
      <c r="P412" s="1" t="s">
        <v>2172</v>
      </c>
      <c r="Q412" s="1" t="s">
        <v>3542</v>
      </c>
    </row>
    <row r="413" spans="1:17" x14ac:dyDescent="0.25">
      <c r="A413" s="1" t="s">
        <v>411</v>
      </c>
      <c r="B413" s="1" t="s">
        <v>2173</v>
      </c>
      <c r="C413" s="1">
        <v>13.59</v>
      </c>
      <c r="D413" s="1">
        <v>0.18</v>
      </c>
      <c r="E413" s="1">
        <v>0.05</v>
      </c>
      <c r="F413" s="1">
        <v>4.22</v>
      </c>
      <c r="G413" s="1">
        <v>81.960000000000008</v>
      </c>
      <c r="H413" s="1">
        <v>417</v>
      </c>
      <c r="I413" s="1">
        <v>1492055.48</v>
      </c>
      <c r="J413" s="1">
        <v>403</v>
      </c>
      <c r="K413" s="1">
        <v>122289</v>
      </c>
      <c r="L413" s="1">
        <v>0.3</v>
      </c>
      <c r="M413" s="1">
        <v>50.83</v>
      </c>
      <c r="N413" s="1">
        <v>0.20484489999999997</v>
      </c>
      <c r="O413" s="1">
        <v>2.91</v>
      </c>
      <c r="P413" s="1" t="s">
        <v>2173</v>
      </c>
      <c r="Q413" s="1" t="s">
        <v>3531</v>
      </c>
    </row>
    <row r="414" spans="1:17" x14ac:dyDescent="0.25">
      <c r="A414" s="1" t="s">
        <v>412</v>
      </c>
      <c r="B414" s="1" t="s">
        <v>2174</v>
      </c>
      <c r="C414" s="1">
        <v>0.41</v>
      </c>
      <c r="D414" s="1">
        <v>0.19</v>
      </c>
      <c r="E414" s="1">
        <v>0</v>
      </c>
      <c r="F414" s="1">
        <v>67.47</v>
      </c>
      <c r="G414" s="1">
        <v>31.930000000000007</v>
      </c>
      <c r="H414" s="1">
        <v>418</v>
      </c>
      <c r="I414" s="1">
        <v>699612.49</v>
      </c>
      <c r="J414" s="1">
        <v>57</v>
      </c>
      <c r="K414" s="1">
        <v>22339</v>
      </c>
      <c r="L414" s="1">
        <v>0.3</v>
      </c>
      <c r="M414" s="1">
        <v>13.42</v>
      </c>
      <c r="N414" s="1">
        <v>7.6493999999999998E-3</v>
      </c>
      <c r="O414" s="1">
        <v>-6.25</v>
      </c>
      <c r="P414" s="1" t="s">
        <v>2174</v>
      </c>
      <c r="Q414" s="1" t="s">
        <v>3569</v>
      </c>
    </row>
    <row r="415" spans="1:17" x14ac:dyDescent="0.25">
      <c r="A415" s="1" t="s">
        <v>413</v>
      </c>
      <c r="B415" s="1" t="s">
        <v>2175</v>
      </c>
      <c r="C415" s="1">
        <v>4.8</v>
      </c>
      <c r="D415" s="1">
        <v>0</v>
      </c>
      <c r="E415" s="1">
        <v>0.01</v>
      </c>
      <c r="F415" s="1">
        <v>15.99</v>
      </c>
      <c r="G415" s="1">
        <v>79.2</v>
      </c>
      <c r="H415" s="1">
        <v>419</v>
      </c>
      <c r="I415" s="1">
        <v>472538.9</v>
      </c>
      <c r="J415" s="1">
        <v>276</v>
      </c>
      <c r="K415" s="1">
        <v>37425</v>
      </c>
      <c r="L415" s="1">
        <v>0.7</v>
      </c>
      <c r="M415" s="1">
        <v>25.74</v>
      </c>
      <c r="N415" s="1">
        <v>7.1042399999999992E-2</v>
      </c>
      <c r="O415" s="1">
        <v>-4.2300000000000004</v>
      </c>
      <c r="P415" s="1" t="s">
        <v>2175</v>
      </c>
      <c r="Q415" s="1" t="s">
        <v>3569</v>
      </c>
    </row>
    <row r="416" spans="1:17" x14ac:dyDescent="0.25">
      <c r="A416" s="1" t="s">
        <v>414</v>
      </c>
      <c r="B416" s="1" t="s">
        <v>2176</v>
      </c>
      <c r="C416" s="1">
        <v>3.23</v>
      </c>
      <c r="D416" s="1">
        <v>0.39</v>
      </c>
      <c r="E416" s="1">
        <v>0.01</v>
      </c>
      <c r="F416" s="1">
        <v>13.7</v>
      </c>
      <c r="G416" s="1">
        <v>82.67</v>
      </c>
      <c r="H416" s="1">
        <v>420</v>
      </c>
      <c r="I416" s="1">
        <v>1532635.61</v>
      </c>
      <c r="J416" s="1">
        <v>1291</v>
      </c>
      <c r="K416" s="1">
        <v>126703</v>
      </c>
      <c r="L416" s="1">
        <v>1</v>
      </c>
      <c r="M416" s="1">
        <v>60.23</v>
      </c>
      <c r="N416" s="1">
        <v>0.77756929999999991</v>
      </c>
      <c r="O416" s="1">
        <v>4.21</v>
      </c>
      <c r="P416" s="1" t="s">
        <v>2176</v>
      </c>
      <c r="Q416" s="1" t="s">
        <v>3548</v>
      </c>
    </row>
    <row r="417" spans="1:17" x14ac:dyDescent="0.25">
      <c r="A417" s="1" t="s">
        <v>415</v>
      </c>
      <c r="B417" s="1" t="s">
        <v>2177</v>
      </c>
      <c r="C417" s="1">
        <v>48.08</v>
      </c>
      <c r="D417" s="1">
        <v>1.84</v>
      </c>
      <c r="E417" s="1">
        <v>0.25</v>
      </c>
      <c r="F417" s="1">
        <v>4.16</v>
      </c>
      <c r="G417" s="1">
        <v>45.67</v>
      </c>
      <c r="H417" s="1">
        <v>421</v>
      </c>
      <c r="I417" s="1">
        <v>7616180.6900000004</v>
      </c>
      <c r="J417" s="1">
        <v>-9272</v>
      </c>
      <c r="K417" s="1">
        <v>347831</v>
      </c>
      <c r="L417" s="1">
        <v>-2.7</v>
      </c>
      <c r="M417" s="1">
        <v>178.85</v>
      </c>
      <c r="N417" s="1">
        <v>-16.582971999999998</v>
      </c>
      <c r="O417" s="1">
        <v>-1.61</v>
      </c>
      <c r="P417" s="1" t="s">
        <v>4376</v>
      </c>
      <c r="Q417" s="1" t="s">
        <v>3556</v>
      </c>
    </row>
    <row r="418" spans="1:17" x14ac:dyDescent="0.25">
      <c r="A418" s="1" t="s">
        <v>416</v>
      </c>
      <c r="B418" s="1" t="s">
        <v>2178</v>
      </c>
      <c r="C418" s="1">
        <v>6.25</v>
      </c>
      <c r="D418" s="1">
        <v>0</v>
      </c>
      <c r="E418" s="1">
        <v>7.0000000000000007E-2</v>
      </c>
      <c r="F418" s="1">
        <v>9.94</v>
      </c>
      <c r="G418" s="1">
        <v>83.740000000000009</v>
      </c>
      <c r="H418" s="1">
        <v>422</v>
      </c>
      <c r="I418" s="1">
        <v>1849682.98</v>
      </c>
      <c r="J418" s="1">
        <v>672</v>
      </c>
      <c r="K418" s="1">
        <v>154892</v>
      </c>
      <c r="L418" s="1">
        <v>0.4</v>
      </c>
      <c r="M418" s="1">
        <v>32.19</v>
      </c>
      <c r="N418" s="1">
        <v>0.2163168</v>
      </c>
      <c r="O418" s="1">
        <v>6.27</v>
      </c>
      <c r="P418" s="1" t="s">
        <v>2178</v>
      </c>
      <c r="Q418" s="1" t="s">
        <v>3529</v>
      </c>
    </row>
    <row r="419" spans="1:17" x14ac:dyDescent="0.25">
      <c r="A419" s="1" t="s">
        <v>417</v>
      </c>
      <c r="B419" s="1" t="s">
        <v>2179</v>
      </c>
      <c r="C419" s="1">
        <v>24.19</v>
      </c>
      <c r="D419" s="1">
        <v>0.27</v>
      </c>
      <c r="E419" s="1">
        <v>0.06</v>
      </c>
      <c r="F419" s="1">
        <v>30.15</v>
      </c>
      <c r="G419" s="1">
        <v>45.33</v>
      </c>
      <c r="H419" s="1">
        <v>423</v>
      </c>
      <c r="I419" s="1">
        <v>1982165.55</v>
      </c>
      <c r="J419" s="1">
        <v>701</v>
      </c>
      <c r="K419" s="1">
        <v>89852</v>
      </c>
      <c r="L419" s="1">
        <v>0.8</v>
      </c>
      <c r="M419" s="1">
        <v>34.479999999999997</v>
      </c>
      <c r="N419" s="1">
        <v>0.2417048</v>
      </c>
      <c r="O419" s="1">
        <v>-4.82</v>
      </c>
      <c r="P419" s="1" t="s">
        <v>2179</v>
      </c>
      <c r="Q419" s="1" t="s">
        <v>3533</v>
      </c>
    </row>
    <row r="420" spans="1:17" x14ac:dyDescent="0.25">
      <c r="A420" s="1" t="s">
        <v>418</v>
      </c>
      <c r="B420" s="1" t="s">
        <v>2180</v>
      </c>
      <c r="C420" s="1">
        <v>9.68</v>
      </c>
      <c r="D420" s="1">
        <v>0</v>
      </c>
      <c r="E420" s="1">
        <v>0.06</v>
      </c>
      <c r="F420" s="1">
        <v>14.52</v>
      </c>
      <c r="G420" s="1">
        <v>75.740000000000009</v>
      </c>
      <c r="H420" s="1">
        <v>424</v>
      </c>
      <c r="I420" s="1">
        <v>1447376.39</v>
      </c>
      <c r="J420" s="1">
        <v>-1544</v>
      </c>
      <c r="K420" s="1">
        <v>109624</v>
      </c>
      <c r="L420" s="1">
        <v>-1.4</v>
      </c>
      <c r="M420" s="1">
        <v>65.19</v>
      </c>
      <c r="N420" s="1">
        <v>-1.0065336</v>
      </c>
      <c r="O420" s="1">
        <v>-0.43</v>
      </c>
      <c r="P420" s="1" t="s">
        <v>2180</v>
      </c>
      <c r="Q420" s="1" t="s">
        <v>3548</v>
      </c>
    </row>
    <row r="421" spans="1:17" x14ac:dyDescent="0.25">
      <c r="A421" s="1" t="s">
        <v>419</v>
      </c>
      <c r="B421" s="1" t="s">
        <v>2181</v>
      </c>
      <c r="C421" s="1">
        <v>4.6500000000000004</v>
      </c>
      <c r="D421" s="1">
        <v>0.33</v>
      </c>
      <c r="E421" s="1">
        <v>0.62</v>
      </c>
      <c r="F421" s="1">
        <v>8.0299999999999994</v>
      </c>
      <c r="G421" s="1">
        <v>86.37</v>
      </c>
      <c r="H421" s="1">
        <v>425</v>
      </c>
      <c r="I421" s="1">
        <v>1063602.9099999999</v>
      </c>
      <c r="J421" s="1">
        <v>-863</v>
      </c>
      <c r="K421" s="1">
        <v>91863</v>
      </c>
      <c r="L421" s="1">
        <v>-0.9</v>
      </c>
      <c r="M421" s="1">
        <v>68.349999999999994</v>
      </c>
      <c r="N421" s="1">
        <v>-0.58986050000000001</v>
      </c>
      <c r="O421" s="1">
        <v>-1.28</v>
      </c>
      <c r="P421" s="1" t="s">
        <v>2181</v>
      </c>
      <c r="Q421" s="1" t="s">
        <v>3569</v>
      </c>
    </row>
    <row r="422" spans="1:17" x14ac:dyDescent="0.25">
      <c r="A422" s="1" t="s">
        <v>420</v>
      </c>
      <c r="B422" s="1" t="s">
        <v>2182</v>
      </c>
      <c r="C422" s="1">
        <v>17.34</v>
      </c>
      <c r="D422" s="1">
        <v>1.71</v>
      </c>
      <c r="E422" s="1">
        <v>0.36</v>
      </c>
      <c r="F422" s="1">
        <v>18.45</v>
      </c>
      <c r="G422" s="1">
        <v>62.14</v>
      </c>
      <c r="H422" s="1">
        <v>426</v>
      </c>
      <c r="I422" s="1">
        <v>3328149.27</v>
      </c>
      <c r="J422" s="1">
        <v>853</v>
      </c>
      <c r="K422" s="1">
        <v>206811</v>
      </c>
      <c r="L422" s="1">
        <v>0.4</v>
      </c>
      <c r="M422" s="1">
        <v>45.51</v>
      </c>
      <c r="N422" s="1">
        <v>0.3882003</v>
      </c>
      <c r="O422" s="1">
        <v>8.58</v>
      </c>
      <c r="P422" s="1" t="s">
        <v>2182</v>
      </c>
      <c r="Q422" s="1" t="s">
        <v>3542</v>
      </c>
    </row>
    <row r="423" spans="1:17" x14ac:dyDescent="0.25">
      <c r="A423" s="1" t="s">
        <v>421</v>
      </c>
      <c r="B423" s="1" t="s">
        <v>2183</v>
      </c>
      <c r="C423" s="1">
        <v>0.89</v>
      </c>
      <c r="D423" s="1">
        <v>0</v>
      </c>
      <c r="E423" s="1">
        <v>0.01</v>
      </c>
      <c r="F423" s="1">
        <v>23.41</v>
      </c>
      <c r="G423" s="1">
        <v>75.69</v>
      </c>
      <c r="H423" s="1">
        <v>427</v>
      </c>
      <c r="I423" s="1">
        <v>620725.49</v>
      </c>
      <c r="J423" s="1">
        <v>204</v>
      </c>
      <c r="K423" s="1">
        <v>46983</v>
      </c>
      <c r="L423" s="1">
        <v>0.4</v>
      </c>
      <c r="M423" s="1">
        <v>10.96</v>
      </c>
      <c r="N423" s="1">
        <v>2.23584E-2</v>
      </c>
      <c r="O423" s="1">
        <v>-7.85</v>
      </c>
      <c r="P423" s="1" t="s">
        <v>2183</v>
      </c>
      <c r="Q423" s="1" t="s">
        <v>3571</v>
      </c>
    </row>
    <row r="424" spans="1:17" x14ac:dyDescent="0.25">
      <c r="A424" s="1" t="s">
        <v>422</v>
      </c>
      <c r="B424" s="1" t="s">
        <v>2184</v>
      </c>
      <c r="C424" s="1">
        <v>0.94</v>
      </c>
      <c r="D424" s="1">
        <v>0</v>
      </c>
      <c r="E424" s="1">
        <v>0.01</v>
      </c>
      <c r="F424" s="1">
        <v>18.86</v>
      </c>
      <c r="G424" s="1">
        <v>80.19</v>
      </c>
      <c r="H424" s="1">
        <v>428</v>
      </c>
      <c r="I424" s="1">
        <v>1090938.07</v>
      </c>
      <c r="J424" s="1">
        <v>-239</v>
      </c>
      <c r="K424" s="1">
        <v>87482</v>
      </c>
      <c r="L424" s="1">
        <v>-0.3</v>
      </c>
      <c r="M424" s="1">
        <v>19.27</v>
      </c>
      <c r="N424" s="1">
        <v>-4.60553E-2</v>
      </c>
      <c r="O424" s="1">
        <v>-4.83</v>
      </c>
      <c r="P424" s="1" t="s">
        <v>2184</v>
      </c>
      <c r="Q424" s="1" t="s">
        <v>3529</v>
      </c>
    </row>
    <row r="425" spans="1:17" x14ac:dyDescent="0.25">
      <c r="A425" s="1" t="s">
        <v>423</v>
      </c>
      <c r="B425" s="1" t="s">
        <v>2185</v>
      </c>
      <c r="C425" s="1">
        <v>4.8600000000000003</v>
      </c>
      <c r="D425" s="1">
        <v>0</v>
      </c>
      <c r="E425" s="1">
        <v>0.01</v>
      </c>
      <c r="F425" s="1">
        <v>8.84</v>
      </c>
      <c r="G425" s="1">
        <v>86.289999999999992</v>
      </c>
      <c r="H425" s="1">
        <v>429</v>
      </c>
      <c r="I425" s="1">
        <v>1594210.22</v>
      </c>
      <c r="J425" s="1">
        <v>-1989</v>
      </c>
      <c r="K425" s="1">
        <v>137564</v>
      </c>
      <c r="L425" s="1">
        <v>-1.4</v>
      </c>
      <c r="M425" s="1">
        <v>26.07</v>
      </c>
      <c r="N425" s="1">
        <v>-0.51853230000000006</v>
      </c>
      <c r="O425" s="1">
        <v>3.45</v>
      </c>
      <c r="P425" s="1" t="s">
        <v>2185</v>
      </c>
      <c r="Q425" s="1" t="s">
        <v>3548</v>
      </c>
    </row>
    <row r="426" spans="1:17" x14ac:dyDescent="0.25">
      <c r="A426" s="1" t="s">
        <v>424</v>
      </c>
      <c r="B426" s="1" t="s">
        <v>2186</v>
      </c>
      <c r="C426" s="1">
        <v>9</v>
      </c>
      <c r="D426" s="1">
        <v>0.49</v>
      </c>
      <c r="E426" s="1">
        <v>0.27</v>
      </c>
      <c r="F426" s="1">
        <v>11.4</v>
      </c>
      <c r="G426" s="1">
        <v>78.84</v>
      </c>
      <c r="H426" s="1">
        <v>430</v>
      </c>
      <c r="I426" s="1">
        <v>3176890.37</v>
      </c>
      <c r="J426" s="1">
        <v>-4457</v>
      </c>
      <c r="K426" s="1">
        <v>250466</v>
      </c>
      <c r="L426" s="1">
        <v>-1.8</v>
      </c>
      <c r="M426" s="1">
        <v>18.8</v>
      </c>
      <c r="N426" s="1">
        <v>-0.83791600000000011</v>
      </c>
      <c r="O426" s="1">
        <v>-16.11</v>
      </c>
      <c r="P426" s="1" t="s">
        <v>4377</v>
      </c>
      <c r="Q426" s="1" t="s">
        <v>3546</v>
      </c>
    </row>
    <row r="427" spans="1:17" x14ac:dyDescent="0.25">
      <c r="A427" s="1" t="s">
        <v>425</v>
      </c>
      <c r="B427" s="1" t="s">
        <v>2187</v>
      </c>
      <c r="C427" s="1">
        <v>9.5299999999999994</v>
      </c>
      <c r="D427" s="1">
        <v>0</v>
      </c>
      <c r="E427" s="1">
        <v>0.18</v>
      </c>
      <c r="F427" s="1">
        <v>18.52</v>
      </c>
      <c r="G427" s="1">
        <v>71.77000000000001</v>
      </c>
      <c r="H427" s="1">
        <v>431</v>
      </c>
      <c r="I427" s="1">
        <v>2019585.79</v>
      </c>
      <c r="J427" s="1">
        <v>2166</v>
      </c>
      <c r="K427" s="1">
        <v>144946</v>
      </c>
      <c r="L427" s="1">
        <v>1.5</v>
      </c>
      <c r="M427" s="1">
        <v>27.14</v>
      </c>
      <c r="N427" s="1">
        <v>0.58785239999999994</v>
      </c>
      <c r="O427" s="1">
        <v>4.75</v>
      </c>
      <c r="P427" s="1" t="s">
        <v>2187</v>
      </c>
      <c r="Q427" s="1" t="s">
        <v>3542</v>
      </c>
    </row>
    <row r="428" spans="1:17" x14ac:dyDescent="0.25">
      <c r="A428" s="1" t="s">
        <v>426</v>
      </c>
      <c r="B428" s="1" t="s">
        <v>2188</v>
      </c>
      <c r="C428" s="1">
        <v>3.06</v>
      </c>
      <c r="D428" s="1">
        <v>7.0000000000000007E-2</v>
      </c>
      <c r="E428" s="1">
        <v>0.27</v>
      </c>
      <c r="F428" s="1">
        <v>19.45</v>
      </c>
      <c r="G428" s="1">
        <v>77.150000000000006</v>
      </c>
      <c r="H428" s="1">
        <v>432</v>
      </c>
      <c r="I428" s="1">
        <v>799994.33</v>
      </c>
      <c r="J428" s="1">
        <v>15</v>
      </c>
      <c r="K428" s="1">
        <v>61720</v>
      </c>
      <c r="L428" s="1">
        <v>0</v>
      </c>
      <c r="M428" s="1">
        <v>29.26</v>
      </c>
      <c r="N428" s="1">
        <v>4.3890000000000005E-3</v>
      </c>
      <c r="O428" s="1">
        <v>-2.61</v>
      </c>
      <c r="P428" s="1" t="s">
        <v>2188</v>
      </c>
      <c r="Q428" s="1" t="s">
        <v>3533</v>
      </c>
    </row>
    <row r="429" spans="1:17" x14ac:dyDescent="0.25">
      <c r="A429" s="1" t="s">
        <v>427</v>
      </c>
      <c r="B429" s="1" t="s">
        <v>2189</v>
      </c>
      <c r="C429" s="1">
        <v>9.4700000000000006</v>
      </c>
      <c r="D429" s="1">
        <v>0.08</v>
      </c>
      <c r="E429" s="1">
        <v>0.48</v>
      </c>
      <c r="F429" s="1">
        <v>8.77</v>
      </c>
      <c r="G429" s="1">
        <v>81.2</v>
      </c>
      <c r="H429" s="1">
        <v>433</v>
      </c>
      <c r="I429" s="1">
        <v>8093620.4500000002</v>
      </c>
      <c r="J429" s="1">
        <v>11066</v>
      </c>
      <c r="K429" s="1">
        <v>657202</v>
      </c>
      <c r="L429" s="1">
        <v>1.7</v>
      </c>
      <c r="M429" s="1">
        <v>16.07</v>
      </c>
      <c r="N429" s="1">
        <v>1.7783062000000001</v>
      </c>
      <c r="O429" s="1">
        <v>0.28000000000000003</v>
      </c>
      <c r="P429" s="1" t="s">
        <v>4378</v>
      </c>
      <c r="Q429" s="1" t="s">
        <v>3557</v>
      </c>
    </row>
    <row r="430" spans="1:17" x14ac:dyDescent="0.25">
      <c r="A430" s="1" t="s">
        <v>428</v>
      </c>
      <c r="B430" s="1" t="s">
        <v>2190</v>
      </c>
      <c r="C430" s="1">
        <v>11.24</v>
      </c>
      <c r="D430" s="1">
        <v>0</v>
      </c>
      <c r="E430" s="1">
        <v>0.23</v>
      </c>
      <c r="F430" s="1">
        <v>25.98</v>
      </c>
      <c r="G430" s="1">
        <v>62.55</v>
      </c>
      <c r="H430" s="1">
        <v>434</v>
      </c>
      <c r="I430" s="1">
        <v>820080</v>
      </c>
      <c r="J430" s="1">
        <v>1198</v>
      </c>
      <c r="K430" s="1">
        <v>51296</v>
      </c>
      <c r="L430" s="1">
        <v>2.2999999999999998</v>
      </c>
      <c r="M430" s="1">
        <v>24.9</v>
      </c>
      <c r="N430" s="1">
        <v>0.29830199999999996</v>
      </c>
      <c r="O430" s="1">
        <v>33.909999999999997</v>
      </c>
      <c r="P430" s="1" t="s">
        <v>2190</v>
      </c>
      <c r="Q430" s="1" t="s">
        <v>3535</v>
      </c>
    </row>
    <row r="431" spans="1:17" x14ac:dyDescent="0.25">
      <c r="A431" s="1" t="s">
        <v>429</v>
      </c>
      <c r="B431" s="1" t="s">
        <v>2191</v>
      </c>
      <c r="C431" s="1">
        <v>21.25</v>
      </c>
      <c r="D431" s="1">
        <v>0</v>
      </c>
      <c r="E431" s="1">
        <v>2.91</v>
      </c>
      <c r="F431" s="1">
        <v>28.6</v>
      </c>
      <c r="G431" s="1">
        <v>47.239999999999995</v>
      </c>
      <c r="H431" s="1">
        <v>435</v>
      </c>
      <c r="I431" s="1">
        <v>4858042.99</v>
      </c>
      <c r="J431" s="1">
        <v>1224</v>
      </c>
      <c r="K431" s="1">
        <v>229494</v>
      </c>
      <c r="L431" s="1">
        <v>0.5</v>
      </c>
      <c r="M431" s="1">
        <v>195.85</v>
      </c>
      <c r="N431" s="1">
        <v>2.3972039999999999</v>
      </c>
      <c r="O431" s="1">
        <v>1.22</v>
      </c>
      <c r="P431" s="1" t="s">
        <v>4379</v>
      </c>
      <c r="Q431" s="1" t="s">
        <v>3548</v>
      </c>
    </row>
    <row r="432" spans="1:17" x14ac:dyDescent="0.25">
      <c r="A432" s="1" t="s">
        <v>430</v>
      </c>
      <c r="B432" s="1" t="s">
        <v>2192</v>
      </c>
      <c r="C432" s="1">
        <v>5.75</v>
      </c>
      <c r="D432" s="1">
        <v>0</v>
      </c>
      <c r="E432" s="1">
        <v>0.01</v>
      </c>
      <c r="F432" s="1">
        <v>12.93</v>
      </c>
      <c r="G432" s="1">
        <v>81.31</v>
      </c>
      <c r="H432" s="1">
        <v>436</v>
      </c>
      <c r="I432" s="1">
        <v>1144373.8999999999</v>
      </c>
      <c r="J432" s="1">
        <v>-1542</v>
      </c>
      <c r="K432" s="1">
        <v>93049</v>
      </c>
      <c r="L432" s="1">
        <v>-1.7</v>
      </c>
      <c r="M432" s="1">
        <v>36.520000000000003</v>
      </c>
      <c r="N432" s="1">
        <v>-0.56313840000000004</v>
      </c>
      <c r="O432" s="1">
        <v>1.08</v>
      </c>
      <c r="P432" s="1" t="s">
        <v>2192</v>
      </c>
      <c r="Q432" s="1" t="s">
        <v>3531</v>
      </c>
    </row>
    <row r="433" spans="1:17" x14ac:dyDescent="0.25">
      <c r="A433" s="1" t="s">
        <v>431</v>
      </c>
      <c r="B433" s="1" t="s">
        <v>2193</v>
      </c>
      <c r="C433" s="1">
        <v>18.920000000000002</v>
      </c>
      <c r="D433" s="1">
        <v>0.2</v>
      </c>
      <c r="E433" s="1">
        <v>0.01</v>
      </c>
      <c r="F433" s="1">
        <v>14.33</v>
      </c>
      <c r="G433" s="1">
        <v>66.539999999999992</v>
      </c>
      <c r="H433" s="1">
        <v>437</v>
      </c>
      <c r="I433" s="1">
        <v>2735515.38</v>
      </c>
      <c r="J433" s="1">
        <v>522</v>
      </c>
      <c r="K433" s="1">
        <v>182021</v>
      </c>
      <c r="L433" s="1">
        <v>0.3</v>
      </c>
      <c r="M433" s="1">
        <v>20.72</v>
      </c>
      <c r="N433" s="1">
        <v>0.1081584</v>
      </c>
      <c r="O433" s="1">
        <v>-27.65</v>
      </c>
      <c r="P433" s="1" t="s">
        <v>2193</v>
      </c>
      <c r="Q433" s="1" t="s">
        <v>3530</v>
      </c>
    </row>
    <row r="434" spans="1:17" x14ac:dyDescent="0.25">
      <c r="A434" s="1" t="s">
        <v>432</v>
      </c>
      <c r="B434" s="1" t="s">
        <v>2194</v>
      </c>
      <c r="C434" s="1">
        <v>33.19</v>
      </c>
      <c r="D434" s="1">
        <v>0</v>
      </c>
      <c r="E434" s="1">
        <v>0.01</v>
      </c>
      <c r="F434" s="1">
        <v>23.71</v>
      </c>
      <c r="G434" s="1">
        <v>43.09</v>
      </c>
      <c r="H434" s="1">
        <v>438</v>
      </c>
      <c r="I434" s="1">
        <v>191854.4</v>
      </c>
      <c r="J434" s="1">
        <v>-14</v>
      </c>
      <c r="K434" s="1">
        <v>8267</v>
      </c>
      <c r="L434" s="1">
        <v>-0.2</v>
      </c>
      <c r="M434" s="1">
        <v>58.05</v>
      </c>
      <c r="N434" s="1">
        <v>-8.1269999999999988E-3</v>
      </c>
      <c r="O434" s="1">
        <v>1.03</v>
      </c>
      <c r="P434" s="1" t="s">
        <v>2194</v>
      </c>
      <c r="Q434" s="1" t="s">
        <v>3516</v>
      </c>
    </row>
    <row r="435" spans="1:17" x14ac:dyDescent="0.25">
      <c r="A435" s="1" t="s">
        <v>433</v>
      </c>
      <c r="B435" s="1" t="s">
        <v>2195</v>
      </c>
      <c r="C435" s="1">
        <v>2.96</v>
      </c>
      <c r="D435" s="1">
        <v>0.04</v>
      </c>
      <c r="E435" s="1">
        <v>0.17</v>
      </c>
      <c r="F435" s="1">
        <v>24.44</v>
      </c>
      <c r="G435" s="1">
        <v>72.39</v>
      </c>
      <c r="H435" s="1">
        <v>439</v>
      </c>
      <c r="I435" s="1">
        <v>1187984.6299999999</v>
      </c>
      <c r="J435" s="1">
        <v>1266</v>
      </c>
      <c r="K435" s="1">
        <v>85998</v>
      </c>
      <c r="L435" s="1">
        <v>1.5</v>
      </c>
      <c r="M435" s="1">
        <v>28.38</v>
      </c>
      <c r="N435" s="1">
        <v>0.35929080000000002</v>
      </c>
      <c r="O435" s="1">
        <v>1.2</v>
      </c>
      <c r="P435" s="1" t="s">
        <v>2195</v>
      </c>
      <c r="Q435" s="1" t="s">
        <v>3520</v>
      </c>
    </row>
    <row r="436" spans="1:17" x14ac:dyDescent="0.25">
      <c r="A436" s="1" t="s">
        <v>434</v>
      </c>
      <c r="B436" s="1" t="s">
        <v>2196</v>
      </c>
      <c r="C436" s="1">
        <v>14.32</v>
      </c>
      <c r="D436" s="1">
        <v>0.08</v>
      </c>
      <c r="E436" s="1">
        <v>5.74</v>
      </c>
      <c r="F436" s="1">
        <v>6.75</v>
      </c>
      <c r="G436" s="1">
        <v>73.11</v>
      </c>
      <c r="H436" s="1">
        <v>440</v>
      </c>
      <c r="I436" s="1">
        <v>8186443.8499999996</v>
      </c>
      <c r="J436" s="1">
        <v>489</v>
      </c>
      <c r="K436" s="1">
        <v>598511</v>
      </c>
      <c r="L436" s="1">
        <v>0.1</v>
      </c>
      <c r="M436" s="1">
        <v>34.909999999999997</v>
      </c>
      <c r="N436" s="1">
        <v>0.17070989999999997</v>
      </c>
      <c r="O436" s="1">
        <v>-4.21</v>
      </c>
      <c r="P436" s="1" t="s">
        <v>4380</v>
      </c>
      <c r="Q436" s="1" t="s">
        <v>3572</v>
      </c>
    </row>
    <row r="437" spans="1:17" x14ac:dyDescent="0.25">
      <c r="A437" s="1" t="s">
        <v>435</v>
      </c>
      <c r="B437" s="1" t="s">
        <v>2197</v>
      </c>
      <c r="C437" s="1">
        <v>8.3800000000000008</v>
      </c>
      <c r="D437" s="1">
        <v>0.2</v>
      </c>
      <c r="E437" s="1">
        <v>0.03</v>
      </c>
      <c r="F437" s="1">
        <v>2.85</v>
      </c>
      <c r="G437" s="1">
        <v>88.54</v>
      </c>
      <c r="H437" s="1">
        <v>441</v>
      </c>
      <c r="I437" s="1">
        <v>11595610.59</v>
      </c>
      <c r="J437" s="1">
        <v>123</v>
      </c>
      <c r="K437" s="1">
        <v>1026675</v>
      </c>
      <c r="L437" s="1">
        <v>0</v>
      </c>
      <c r="M437" s="1">
        <v>19.5</v>
      </c>
      <c r="N437" s="1">
        <v>2.3984999999999999E-2</v>
      </c>
      <c r="O437" s="1">
        <v>-1.99</v>
      </c>
      <c r="P437" s="1" t="s">
        <v>2197</v>
      </c>
      <c r="Q437" s="1" t="s">
        <v>3519</v>
      </c>
    </row>
    <row r="438" spans="1:17" x14ac:dyDescent="0.25">
      <c r="A438" s="1" t="s">
        <v>436</v>
      </c>
      <c r="B438" s="1" t="s">
        <v>2198</v>
      </c>
      <c r="C438" s="1">
        <v>12.21</v>
      </c>
      <c r="D438" s="1">
        <v>0</v>
      </c>
      <c r="E438" s="1">
        <v>2.42</v>
      </c>
      <c r="F438" s="1">
        <v>10.3</v>
      </c>
      <c r="G438" s="1">
        <v>75.069999999999993</v>
      </c>
      <c r="H438" s="1">
        <v>442</v>
      </c>
      <c r="I438" s="1">
        <v>11800000</v>
      </c>
      <c r="J438" s="1">
        <v>-11627</v>
      </c>
      <c r="K438" s="1">
        <v>885826</v>
      </c>
      <c r="L438" s="1">
        <v>-1.3</v>
      </c>
      <c r="M438" s="1">
        <v>23.67</v>
      </c>
      <c r="N438" s="1">
        <v>-2.7521109000000004</v>
      </c>
      <c r="O438" s="1">
        <v>-3.46</v>
      </c>
      <c r="P438" s="1" t="s">
        <v>2198</v>
      </c>
      <c r="Q438" s="1" t="s">
        <v>3519</v>
      </c>
    </row>
    <row r="439" spans="1:17" x14ac:dyDescent="0.25">
      <c r="A439" s="1" t="s">
        <v>437</v>
      </c>
      <c r="B439" s="1" t="s">
        <v>2199</v>
      </c>
      <c r="C439" s="1">
        <v>6.09</v>
      </c>
      <c r="D439" s="1">
        <v>0</v>
      </c>
      <c r="E439" s="1">
        <v>0.02</v>
      </c>
      <c r="F439" s="1">
        <v>7.43</v>
      </c>
      <c r="G439" s="1">
        <v>86.460000000000008</v>
      </c>
      <c r="H439" s="1">
        <v>443</v>
      </c>
      <c r="I439" s="1">
        <v>3800000</v>
      </c>
      <c r="J439" s="1">
        <v>1077</v>
      </c>
      <c r="K439" s="1">
        <v>328548</v>
      </c>
      <c r="L439" s="1">
        <v>0.3</v>
      </c>
      <c r="M439" s="1">
        <v>30.68</v>
      </c>
      <c r="N439" s="1">
        <v>0.33042359999999998</v>
      </c>
      <c r="O439" s="1">
        <v>-11.06</v>
      </c>
      <c r="P439" s="1" t="s">
        <v>2199</v>
      </c>
      <c r="Q439" s="1" t="s">
        <v>3519</v>
      </c>
    </row>
    <row r="440" spans="1:17" x14ac:dyDescent="0.25">
      <c r="A440" s="1" t="s">
        <v>438</v>
      </c>
      <c r="B440" s="1" t="s">
        <v>2200</v>
      </c>
      <c r="C440" s="1">
        <v>3.5</v>
      </c>
      <c r="D440" s="1">
        <v>0</v>
      </c>
      <c r="E440" s="1">
        <v>0.03</v>
      </c>
      <c r="F440" s="1">
        <v>5.29</v>
      </c>
      <c r="G440" s="1">
        <v>91.18</v>
      </c>
      <c r="H440" s="1">
        <v>444</v>
      </c>
      <c r="I440" s="1">
        <v>3870000</v>
      </c>
      <c r="J440" s="1">
        <v>-190</v>
      </c>
      <c r="K440" s="1">
        <v>352867</v>
      </c>
      <c r="L440" s="1">
        <v>-0.1</v>
      </c>
      <c r="M440" s="1">
        <v>10.08</v>
      </c>
      <c r="N440" s="1">
        <v>-1.9151999999999999E-2</v>
      </c>
      <c r="O440" s="1">
        <v>-5.53</v>
      </c>
      <c r="P440" s="1" t="s">
        <v>2200</v>
      </c>
      <c r="Q440" s="1" t="s">
        <v>3519</v>
      </c>
    </row>
    <row r="441" spans="1:17" x14ac:dyDescent="0.25">
      <c r="A441" s="1" t="s">
        <v>439</v>
      </c>
      <c r="B441" s="1" t="s">
        <v>2201</v>
      </c>
      <c r="C441" s="1">
        <v>1.21</v>
      </c>
      <c r="D441" s="1">
        <v>0.59</v>
      </c>
      <c r="E441" s="1">
        <v>0</v>
      </c>
      <c r="F441" s="1">
        <v>16.68</v>
      </c>
      <c r="G441" s="1">
        <v>81.52</v>
      </c>
      <c r="H441" s="1">
        <v>445</v>
      </c>
      <c r="I441" s="1">
        <v>2245505.2999999998</v>
      </c>
      <c r="J441" s="1">
        <v>157</v>
      </c>
      <c r="K441" s="1">
        <v>183054</v>
      </c>
      <c r="L441" s="1">
        <v>0.1</v>
      </c>
      <c r="M441" s="1">
        <v>18.940000000000001</v>
      </c>
      <c r="N441" s="1">
        <v>2.9735800000000003E-2</v>
      </c>
      <c r="O441" s="1">
        <v>-1.76</v>
      </c>
      <c r="P441" s="1" t="s">
        <v>2201</v>
      </c>
      <c r="Q441" s="1" t="s">
        <v>3519</v>
      </c>
    </row>
    <row r="442" spans="1:17" x14ac:dyDescent="0.25">
      <c r="A442" s="1" t="s">
        <v>440</v>
      </c>
      <c r="B442" s="1" t="s">
        <v>2202</v>
      </c>
      <c r="C442" s="1">
        <v>8.75</v>
      </c>
      <c r="D442" s="1">
        <v>0</v>
      </c>
      <c r="E442" s="1">
        <v>0.12</v>
      </c>
      <c r="F442" s="1">
        <v>28.69</v>
      </c>
      <c r="G442" s="1">
        <v>62.44</v>
      </c>
      <c r="H442" s="1">
        <v>446</v>
      </c>
      <c r="I442" s="1">
        <v>16233261.470000001</v>
      </c>
      <c r="J442" s="1">
        <v>-4451</v>
      </c>
      <c r="K442" s="1">
        <v>1013605</v>
      </c>
      <c r="L442" s="1">
        <v>-0.4</v>
      </c>
      <c r="M442" s="1">
        <v>11.5</v>
      </c>
      <c r="N442" s="1">
        <v>-0.51186500000000001</v>
      </c>
      <c r="O442" s="1">
        <v>-8.85</v>
      </c>
      <c r="P442" s="1" t="s">
        <v>2202</v>
      </c>
      <c r="Q442" s="1" t="s">
        <v>3519</v>
      </c>
    </row>
    <row r="443" spans="1:17" x14ac:dyDescent="0.25">
      <c r="A443" s="1" t="s">
        <v>441</v>
      </c>
      <c r="B443" s="1" t="s">
        <v>2203</v>
      </c>
      <c r="C443" s="1">
        <v>1.88</v>
      </c>
      <c r="D443" s="1">
        <v>0.03</v>
      </c>
      <c r="E443" s="1">
        <v>1</v>
      </c>
      <c r="F443" s="1">
        <v>24.26</v>
      </c>
      <c r="G443" s="1">
        <v>72.83</v>
      </c>
      <c r="H443" s="1">
        <v>447</v>
      </c>
      <c r="I443" s="1">
        <v>3947292.78</v>
      </c>
      <c r="J443" s="1">
        <v>-934</v>
      </c>
      <c r="K443" s="1">
        <v>287481</v>
      </c>
      <c r="L443" s="1">
        <v>-0.3</v>
      </c>
      <c r="M443" s="1">
        <v>17.079999999999998</v>
      </c>
      <c r="N443" s="1">
        <v>-0.15952719999999998</v>
      </c>
      <c r="O443" s="1">
        <v>1.35</v>
      </c>
      <c r="P443" s="1" t="s">
        <v>2203</v>
      </c>
      <c r="Q443" s="1" t="s">
        <v>3519</v>
      </c>
    </row>
    <row r="444" spans="1:17" x14ac:dyDescent="0.25">
      <c r="A444" s="1" t="s">
        <v>442</v>
      </c>
      <c r="B444" s="1" t="s">
        <v>2204</v>
      </c>
      <c r="C444" s="1">
        <v>11.3</v>
      </c>
      <c r="D444" s="1">
        <v>0.03</v>
      </c>
      <c r="E444" s="1">
        <v>0.25</v>
      </c>
      <c r="F444" s="1">
        <v>11.68</v>
      </c>
      <c r="G444" s="1">
        <v>76.740000000000009</v>
      </c>
      <c r="H444" s="1">
        <v>448</v>
      </c>
      <c r="I444" s="1">
        <v>15308998.220000001</v>
      </c>
      <c r="J444" s="1">
        <v>-1030</v>
      </c>
      <c r="K444" s="1">
        <v>1174813</v>
      </c>
      <c r="L444" s="1">
        <v>-0.1</v>
      </c>
      <c r="M444" s="1">
        <v>8.86</v>
      </c>
      <c r="N444" s="1">
        <v>-9.1257999999999992E-2</v>
      </c>
      <c r="O444" s="1">
        <v>-10.35</v>
      </c>
      <c r="P444" s="1" t="s">
        <v>4381</v>
      </c>
      <c r="Q444" s="1" t="s">
        <v>3519</v>
      </c>
    </row>
    <row r="445" spans="1:17" x14ac:dyDescent="0.25">
      <c r="A445" s="1" t="s">
        <v>443</v>
      </c>
      <c r="B445" s="1" t="s">
        <v>2205</v>
      </c>
      <c r="C445" s="1">
        <v>1.73</v>
      </c>
      <c r="D445" s="1">
        <v>0</v>
      </c>
      <c r="E445" s="1">
        <v>0.11</v>
      </c>
      <c r="F445" s="1">
        <v>7.35</v>
      </c>
      <c r="G445" s="1">
        <v>90.81</v>
      </c>
      <c r="H445" s="1">
        <v>449</v>
      </c>
      <c r="I445" s="1">
        <v>2262784.5699999998</v>
      </c>
      <c r="J445" s="1">
        <v>85</v>
      </c>
      <c r="K445" s="1">
        <v>205483</v>
      </c>
      <c r="L445" s="1">
        <v>0</v>
      </c>
      <c r="M445" s="1">
        <v>5.5</v>
      </c>
      <c r="N445" s="1">
        <v>4.6750000000000003E-3</v>
      </c>
      <c r="O445" s="1">
        <v>-6</v>
      </c>
      <c r="P445" s="1" t="s">
        <v>2205</v>
      </c>
      <c r="Q445" s="1" t="s">
        <v>3519</v>
      </c>
    </row>
    <row r="446" spans="1:17" x14ac:dyDescent="0.25">
      <c r="A446" s="1" t="s">
        <v>444</v>
      </c>
      <c r="B446" s="1" t="s">
        <v>2206</v>
      </c>
      <c r="C446" s="1">
        <v>17.68</v>
      </c>
      <c r="D446" s="1">
        <v>1.46</v>
      </c>
      <c r="E446" s="1">
        <v>0.08</v>
      </c>
      <c r="F446" s="1">
        <v>19.12</v>
      </c>
      <c r="G446" s="1">
        <v>61.66</v>
      </c>
      <c r="H446" s="1">
        <v>450</v>
      </c>
      <c r="I446" s="1">
        <v>5037910</v>
      </c>
      <c r="J446" s="1">
        <v>-9996</v>
      </c>
      <c r="K446" s="1">
        <v>310638</v>
      </c>
      <c r="L446" s="1">
        <v>-3.2</v>
      </c>
      <c r="M446" s="1">
        <v>36.92</v>
      </c>
      <c r="N446" s="1">
        <v>-3.6905231999999999</v>
      </c>
      <c r="O446" s="1">
        <v>-6.78</v>
      </c>
      <c r="P446" s="1" t="s">
        <v>4382</v>
      </c>
      <c r="Q446" s="1" t="s">
        <v>3519</v>
      </c>
    </row>
    <row r="447" spans="1:17" x14ac:dyDescent="0.25">
      <c r="A447" s="1" t="s">
        <v>445</v>
      </c>
      <c r="B447" s="1" t="s">
        <v>2207</v>
      </c>
      <c r="C447" s="1">
        <v>1.4</v>
      </c>
      <c r="D447" s="1">
        <v>0.04</v>
      </c>
      <c r="E447" s="1">
        <v>0.01</v>
      </c>
      <c r="F447" s="1">
        <v>13.75</v>
      </c>
      <c r="G447" s="1">
        <v>84.8</v>
      </c>
      <c r="H447" s="1">
        <v>451</v>
      </c>
      <c r="I447" s="1">
        <v>3711930.98</v>
      </c>
      <c r="J447" s="1">
        <v>-347</v>
      </c>
      <c r="K447" s="1">
        <v>314772</v>
      </c>
      <c r="L447" s="1">
        <v>-0.1</v>
      </c>
      <c r="M447" s="1">
        <v>35.06</v>
      </c>
      <c r="N447" s="1">
        <v>-0.12165820000000002</v>
      </c>
      <c r="O447" s="1">
        <v>-2.36</v>
      </c>
      <c r="P447" s="1" t="s">
        <v>2207</v>
      </c>
      <c r="Q447" s="1" t="s">
        <v>3519</v>
      </c>
    </row>
    <row r="448" spans="1:17" x14ac:dyDescent="0.25">
      <c r="A448" s="1" t="s">
        <v>446</v>
      </c>
      <c r="B448" s="1" t="s">
        <v>2208</v>
      </c>
      <c r="C448" s="1">
        <v>29.25</v>
      </c>
      <c r="D448" s="1">
        <v>0</v>
      </c>
      <c r="E448" s="1">
        <v>0.05</v>
      </c>
      <c r="F448" s="1">
        <v>25.43</v>
      </c>
      <c r="G448" s="1">
        <v>45.269999999999996</v>
      </c>
      <c r="H448" s="1">
        <v>452</v>
      </c>
      <c r="I448" s="1">
        <v>2703060</v>
      </c>
      <c r="J448" s="1">
        <v>-22</v>
      </c>
      <c r="K448" s="1">
        <v>122368</v>
      </c>
      <c r="L448" s="1">
        <v>0</v>
      </c>
      <c r="M448" s="1">
        <v>22.6</v>
      </c>
      <c r="N448" s="1">
        <v>-4.9720000000000007E-3</v>
      </c>
      <c r="O448" s="1">
        <v>-4.6100000000000003</v>
      </c>
      <c r="P448" s="1" t="s">
        <v>2208</v>
      </c>
      <c r="Q448" s="1" t="s">
        <v>3519</v>
      </c>
    </row>
    <row r="449" spans="1:17" x14ac:dyDescent="0.25">
      <c r="A449" s="1" t="s">
        <v>447</v>
      </c>
      <c r="B449" s="1" t="s">
        <v>2209</v>
      </c>
      <c r="C449" s="1">
        <v>0.17</v>
      </c>
      <c r="D449" s="1">
        <v>0</v>
      </c>
      <c r="E449" s="1">
        <v>0.04</v>
      </c>
      <c r="F449" s="1">
        <v>41.08</v>
      </c>
      <c r="G449" s="1">
        <v>58.71</v>
      </c>
      <c r="H449" s="1">
        <v>453</v>
      </c>
      <c r="I449" s="1">
        <v>3299974.09</v>
      </c>
      <c r="J449" s="1">
        <v>-132</v>
      </c>
      <c r="K449" s="1">
        <v>193741</v>
      </c>
      <c r="L449" s="1">
        <v>-0.1</v>
      </c>
      <c r="M449" s="1">
        <v>21.92</v>
      </c>
      <c r="N449" s="1">
        <v>-2.8934399999999999E-2</v>
      </c>
      <c r="O449" s="1">
        <v>-1.98</v>
      </c>
      <c r="P449" s="1" t="s">
        <v>2209</v>
      </c>
      <c r="Q449" s="1" t="s">
        <v>3519</v>
      </c>
    </row>
    <row r="450" spans="1:17" x14ac:dyDescent="0.25">
      <c r="A450" s="1" t="s">
        <v>448</v>
      </c>
      <c r="B450" s="1" t="s">
        <v>2210</v>
      </c>
      <c r="C450" s="1">
        <v>0.55000000000000004</v>
      </c>
      <c r="D450" s="1">
        <v>0</v>
      </c>
      <c r="E450" s="1">
        <v>0</v>
      </c>
      <c r="F450" s="1">
        <v>3.34</v>
      </c>
      <c r="G450" s="1">
        <v>96.11</v>
      </c>
      <c r="H450" s="1">
        <v>454</v>
      </c>
      <c r="I450" s="1">
        <v>5207524.66</v>
      </c>
      <c r="J450" s="1">
        <v>359</v>
      </c>
      <c r="K450" s="1">
        <v>500495</v>
      </c>
      <c r="L450" s="1">
        <v>0.1</v>
      </c>
      <c r="M450" s="1">
        <v>13.6</v>
      </c>
      <c r="N450" s="1">
        <v>4.8823999999999999E-2</v>
      </c>
      <c r="O450" s="1">
        <v>0.72</v>
      </c>
      <c r="P450" s="1" t="s">
        <v>2210</v>
      </c>
      <c r="Q450" s="1" t="s">
        <v>3519</v>
      </c>
    </row>
    <row r="451" spans="1:17" x14ac:dyDescent="0.25">
      <c r="A451" s="1" t="s">
        <v>449</v>
      </c>
      <c r="B451" s="1" t="s">
        <v>2211</v>
      </c>
      <c r="C451" s="1">
        <v>10.6</v>
      </c>
      <c r="D451" s="1">
        <v>0.67</v>
      </c>
      <c r="E451" s="1">
        <v>0.01</v>
      </c>
      <c r="F451" s="1">
        <v>6.75</v>
      </c>
      <c r="G451" s="1">
        <v>81.97</v>
      </c>
      <c r="H451" s="1">
        <v>455</v>
      </c>
      <c r="I451" s="1">
        <v>4742279.7</v>
      </c>
      <c r="J451" s="1">
        <v>-3833</v>
      </c>
      <c r="K451" s="1">
        <v>388725</v>
      </c>
      <c r="L451" s="1">
        <v>-1</v>
      </c>
      <c r="M451" s="1">
        <v>19.43</v>
      </c>
      <c r="N451" s="1">
        <v>-0.74475190000000002</v>
      </c>
      <c r="O451" s="1">
        <v>-7.49</v>
      </c>
      <c r="P451" s="1" t="s">
        <v>2211</v>
      </c>
      <c r="Q451" s="1" t="s">
        <v>3519</v>
      </c>
    </row>
    <row r="452" spans="1:17" x14ac:dyDescent="0.25">
      <c r="A452" s="1" t="s">
        <v>450</v>
      </c>
      <c r="B452" s="1" t="s">
        <v>2212</v>
      </c>
      <c r="C452" s="1">
        <v>11.3</v>
      </c>
      <c r="D452" s="1">
        <v>0.05</v>
      </c>
      <c r="E452" s="1">
        <v>6.67</v>
      </c>
      <c r="F452" s="1">
        <v>15.94</v>
      </c>
      <c r="G452" s="1">
        <v>66.039999999999992</v>
      </c>
      <c r="H452" s="1">
        <v>456</v>
      </c>
      <c r="I452" s="1">
        <v>3339706.65</v>
      </c>
      <c r="J452" s="1">
        <v>-3560</v>
      </c>
      <c r="K452" s="1">
        <v>220554</v>
      </c>
      <c r="L452" s="1">
        <v>-1.6</v>
      </c>
      <c r="M452" s="1">
        <v>32.79</v>
      </c>
      <c r="N452" s="1">
        <v>-1.167324</v>
      </c>
      <c r="O452" s="1">
        <v>-4.03</v>
      </c>
      <c r="P452" s="1" t="s">
        <v>2212</v>
      </c>
      <c r="Q452" s="1" t="s">
        <v>3519</v>
      </c>
    </row>
    <row r="453" spans="1:17" x14ac:dyDescent="0.25">
      <c r="A453" s="1" t="s">
        <v>451</v>
      </c>
      <c r="B453" s="1" t="s">
        <v>2213</v>
      </c>
      <c r="C453" s="1">
        <v>10.1</v>
      </c>
      <c r="D453" s="1">
        <v>0.78</v>
      </c>
      <c r="E453" s="1">
        <v>0.27</v>
      </c>
      <c r="F453" s="1">
        <v>35.799999999999997</v>
      </c>
      <c r="G453" s="1">
        <v>53.050000000000004</v>
      </c>
      <c r="H453" s="1">
        <v>457</v>
      </c>
      <c r="I453" s="1">
        <v>3328086.52</v>
      </c>
      <c r="J453" s="1">
        <v>-1281</v>
      </c>
      <c r="K453" s="1">
        <v>176555</v>
      </c>
      <c r="L453" s="1">
        <v>-0.7</v>
      </c>
      <c r="M453" s="1">
        <v>21.25</v>
      </c>
      <c r="N453" s="1">
        <v>-0.27221250000000002</v>
      </c>
      <c r="O453" s="1">
        <v>-5.27</v>
      </c>
      <c r="P453" s="1" t="s">
        <v>2213</v>
      </c>
      <c r="Q453" s="1" t="s">
        <v>3519</v>
      </c>
    </row>
    <row r="454" spans="1:17" x14ac:dyDescent="0.25">
      <c r="A454" s="1" t="s">
        <v>452</v>
      </c>
      <c r="B454" s="1" t="s">
        <v>2214</v>
      </c>
      <c r="C454" s="1">
        <v>1.58</v>
      </c>
      <c r="D454" s="1">
        <v>0</v>
      </c>
      <c r="E454" s="1">
        <v>0.08</v>
      </c>
      <c r="F454" s="1">
        <v>22.83</v>
      </c>
      <c r="G454" s="1">
        <v>75.510000000000005</v>
      </c>
      <c r="H454" s="1">
        <v>458</v>
      </c>
      <c r="I454" s="1">
        <v>3005577.95</v>
      </c>
      <c r="J454" s="1">
        <v>-754</v>
      </c>
      <c r="K454" s="1">
        <v>226951</v>
      </c>
      <c r="L454" s="1">
        <v>-0.3</v>
      </c>
      <c r="M454" s="1">
        <v>8.81</v>
      </c>
      <c r="N454" s="1">
        <v>-6.6427400000000011E-2</v>
      </c>
      <c r="O454" s="1">
        <v>-4.68</v>
      </c>
      <c r="P454" s="1" t="s">
        <v>2214</v>
      </c>
      <c r="Q454" s="1" t="s">
        <v>3519</v>
      </c>
    </row>
    <row r="455" spans="1:17" x14ac:dyDescent="0.25">
      <c r="A455" s="1" t="s">
        <v>453</v>
      </c>
      <c r="B455" s="1" t="s">
        <v>2215</v>
      </c>
      <c r="C455" s="1">
        <v>12.6</v>
      </c>
      <c r="D455" s="1">
        <v>0.16</v>
      </c>
      <c r="E455" s="1">
        <v>0.06</v>
      </c>
      <c r="F455" s="1">
        <v>6.14</v>
      </c>
      <c r="G455" s="1">
        <v>81.039999999999992</v>
      </c>
      <c r="H455" s="1">
        <v>459</v>
      </c>
      <c r="I455" s="1">
        <v>4384487.6399999997</v>
      </c>
      <c r="J455" s="1">
        <v>-2908</v>
      </c>
      <c r="K455" s="1">
        <v>355319</v>
      </c>
      <c r="L455" s="1">
        <v>-0.8</v>
      </c>
      <c r="M455" s="1">
        <v>9.6999999999999993</v>
      </c>
      <c r="N455" s="1">
        <v>-0.28207599999999999</v>
      </c>
      <c r="O455" s="1">
        <v>-2.54</v>
      </c>
      <c r="P455" s="1" t="s">
        <v>2215</v>
      </c>
      <c r="Q455" s="1" t="s">
        <v>3519</v>
      </c>
    </row>
    <row r="456" spans="1:17" x14ac:dyDescent="0.25">
      <c r="A456" s="1" t="s">
        <v>454</v>
      </c>
      <c r="B456" s="1" t="s">
        <v>2216</v>
      </c>
      <c r="C456" s="1">
        <v>0.49</v>
      </c>
      <c r="D456" s="1">
        <v>0</v>
      </c>
      <c r="E456" s="1">
        <v>0.01</v>
      </c>
      <c r="F456" s="1">
        <v>20.190000000000001</v>
      </c>
      <c r="G456" s="1">
        <v>79.31</v>
      </c>
      <c r="H456" s="1">
        <v>460</v>
      </c>
      <c r="I456" s="1">
        <v>5589173.0300000003</v>
      </c>
      <c r="J456" s="1">
        <v>-519</v>
      </c>
      <c r="K456" s="1">
        <v>443277</v>
      </c>
      <c r="L456" s="1">
        <v>-0.1</v>
      </c>
      <c r="M456" s="1">
        <v>31.24</v>
      </c>
      <c r="N456" s="1">
        <v>-0.16213559999999999</v>
      </c>
      <c r="O456" s="1">
        <v>-1.25</v>
      </c>
      <c r="P456" s="1" t="s">
        <v>2216</v>
      </c>
      <c r="Q456" s="1" t="s">
        <v>3519</v>
      </c>
    </row>
    <row r="457" spans="1:17" x14ac:dyDescent="0.25">
      <c r="A457" s="1" t="s">
        <v>455</v>
      </c>
      <c r="B457" s="1" t="s">
        <v>2217</v>
      </c>
      <c r="C457" s="1">
        <v>0.26</v>
      </c>
      <c r="D457" s="1">
        <v>0</v>
      </c>
      <c r="E457" s="1">
        <v>0.03</v>
      </c>
      <c r="F457" s="1">
        <v>43.6</v>
      </c>
      <c r="G457" s="1">
        <v>56.11</v>
      </c>
      <c r="H457" s="1">
        <v>461</v>
      </c>
      <c r="I457" s="1">
        <v>1466000</v>
      </c>
      <c r="J457" s="1">
        <v>-148</v>
      </c>
      <c r="K457" s="1">
        <v>82257</v>
      </c>
      <c r="L457" s="1">
        <v>-0.2</v>
      </c>
      <c r="M457" s="1">
        <v>72.72</v>
      </c>
      <c r="N457" s="1">
        <v>-0.1076256</v>
      </c>
      <c r="O457" s="1">
        <v>-1.31</v>
      </c>
      <c r="P457" s="1" t="s">
        <v>2217</v>
      </c>
      <c r="Q457" s="1" t="s">
        <v>3519</v>
      </c>
    </row>
    <row r="458" spans="1:17" x14ac:dyDescent="0.25">
      <c r="A458" s="1" t="s">
        <v>456</v>
      </c>
      <c r="B458" s="1" t="s">
        <v>2218</v>
      </c>
      <c r="C458" s="1">
        <v>13.91</v>
      </c>
      <c r="D458" s="1">
        <v>4.17</v>
      </c>
      <c r="E458" s="1">
        <v>3.44</v>
      </c>
      <c r="F458" s="1">
        <v>5.15</v>
      </c>
      <c r="G458" s="1">
        <v>73.33</v>
      </c>
      <c r="H458" s="1">
        <v>462</v>
      </c>
      <c r="I458" s="1">
        <v>12909636.17</v>
      </c>
      <c r="J458" s="1">
        <v>-7364</v>
      </c>
      <c r="K458" s="1">
        <v>946664</v>
      </c>
      <c r="L458" s="1">
        <v>-0.8</v>
      </c>
      <c r="M458" s="1">
        <v>42.28</v>
      </c>
      <c r="N458" s="1">
        <v>-3.1134991999999997</v>
      </c>
      <c r="O458" s="1">
        <v>-4.91</v>
      </c>
      <c r="P458" s="1" t="s">
        <v>4383</v>
      </c>
      <c r="Q458" s="1" t="s">
        <v>3519</v>
      </c>
    </row>
    <row r="459" spans="1:17" x14ac:dyDescent="0.25">
      <c r="A459" s="1" t="s">
        <v>457</v>
      </c>
      <c r="B459" s="1" t="s">
        <v>2219</v>
      </c>
      <c r="C459" s="1">
        <v>0.16</v>
      </c>
      <c r="D459" s="1">
        <v>0.17</v>
      </c>
      <c r="E459" s="1">
        <v>0</v>
      </c>
      <c r="F459" s="1">
        <v>49.47</v>
      </c>
      <c r="G459" s="1">
        <v>50.2</v>
      </c>
      <c r="H459" s="1">
        <v>463</v>
      </c>
      <c r="I459" s="1">
        <v>2419837.88</v>
      </c>
      <c r="J459" s="1">
        <v>-120</v>
      </c>
      <c r="K459" s="1">
        <v>121476</v>
      </c>
      <c r="L459" s="1">
        <v>-0.1</v>
      </c>
      <c r="M459" s="1">
        <v>7.62</v>
      </c>
      <c r="N459" s="1">
        <v>-9.1439999999999994E-3</v>
      </c>
      <c r="O459" s="1">
        <v>-13.26</v>
      </c>
      <c r="P459" s="1" t="s">
        <v>2219</v>
      </c>
      <c r="Q459" s="1" t="s">
        <v>3519</v>
      </c>
    </row>
    <row r="460" spans="1:17" x14ac:dyDescent="0.25">
      <c r="A460" s="1" t="s">
        <v>458</v>
      </c>
      <c r="B460" s="1" t="s">
        <v>2220</v>
      </c>
      <c r="C460" s="1">
        <v>4.2</v>
      </c>
      <c r="D460" s="1">
        <v>0.33</v>
      </c>
      <c r="E460" s="1">
        <v>0.17</v>
      </c>
      <c r="F460" s="1">
        <v>30.67</v>
      </c>
      <c r="G460" s="1">
        <v>64.63</v>
      </c>
      <c r="H460" s="1">
        <v>464</v>
      </c>
      <c r="I460" s="1">
        <v>3277348.08</v>
      </c>
      <c r="J460" s="1">
        <v>-2566</v>
      </c>
      <c r="K460" s="1">
        <v>211815</v>
      </c>
      <c r="L460" s="1">
        <v>-1.2</v>
      </c>
      <c r="M460" s="1">
        <v>39.93</v>
      </c>
      <c r="N460" s="1">
        <v>-1.0246038</v>
      </c>
      <c r="O460" s="1">
        <v>-4.8099999999999996</v>
      </c>
      <c r="P460" s="1" t="s">
        <v>2220</v>
      </c>
      <c r="Q460" s="1" t="s">
        <v>3519</v>
      </c>
    </row>
    <row r="461" spans="1:17" x14ac:dyDescent="0.25">
      <c r="A461" s="1" t="s">
        <v>459</v>
      </c>
      <c r="B461" s="1" t="s">
        <v>2221</v>
      </c>
      <c r="C461" s="1">
        <v>3.57</v>
      </c>
      <c r="D461" s="1">
        <v>0.02</v>
      </c>
      <c r="E461" s="1">
        <v>0</v>
      </c>
      <c r="F461" s="1">
        <v>34.200000000000003</v>
      </c>
      <c r="G461" s="1">
        <v>62.209999999999994</v>
      </c>
      <c r="H461" s="1">
        <v>465</v>
      </c>
      <c r="I461" s="1">
        <v>1060356.6000000001</v>
      </c>
      <c r="J461" s="1">
        <v>-238</v>
      </c>
      <c r="K461" s="1">
        <v>65965</v>
      </c>
      <c r="L461" s="1">
        <v>-0.4</v>
      </c>
      <c r="M461" s="1">
        <v>46.65</v>
      </c>
      <c r="N461" s="1">
        <v>-0.11102699999999999</v>
      </c>
      <c r="O461" s="1">
        <v>-1.1399999999999999</v>
      </c>
      <c r="P461" s="1" t="s">
        <v>2221</v>
      </c>
      <c r="Q461" s="1" t="s">
        <v>3519</v>
      </c>
    </row>
    <row r="462" spans="1:17" x14ac:dyDescent="0.25">
      <c r="A462" s="1" t="s">
        <v>460</v>
      </c>
      <c r="B462" s="1" t="s">
        <v>2222</v>
      </c>
      <c r="C462" s="1">
        <v>19.77</v>
      </c>
      <c r="D462" s="1">
        <v>0</v>
      </c>
      <c r="E462" s="1">
        <v>0</v>
      </c>
      <c r="F462" s="1">
        <v>12.98</v>
      </c>
      <c r="G462" s="1">
        <v>67.25</v>
      </c>
      <c r="H462" s="1">
        <v>466</v>
      </c>
      <c r="I462" s="1">
        <v>9000946.4900000002</v>
      </c>
      <c r="J462" s="1">
        <v>-5995</v>
      </c>
      <c r="K462" s="1">
        <v>605314</v>
      </c>
      <c r="L462" s="1">
        <v>-1</v>
      </c>
      <c r="M462" s="1">
        <v>10.83</v>
      </c>
      <c r="N462" s="1">
        <v>-0.64925849999999996</v>
      </c>
      <c r="O462" s="1">
        <v>-7.47</v>
      </c>
      <c r="P462" s="1" t="s">
        <v>2222</v>
      </c>
      <c r="Q462" s="1" t="s">
        <v>3519</v>
      </c>
    </row>
    <row r="463" spans="1:17" x14ac:dyDescent="0.25">
      <c r="A463" s="1" t="s">
        <v>461</v>
      </c>
      <c r="B463" s="1" t="s">
        <v>2223</v>
      </c>
      <c r="C463" s="1">
        <v>22.21</v>
      </c>
      <c r="D463" s="1">
        <v>1.94</v>
      </c>
      <c r="E463" s="1">
        <v>2.56</v>
      </c>
      <c r="F463" s="1">
        <v>15.24</v>
      </c>
      <c r="G463" s="1">
        <v>58.05</v>
      </c>
      <c r="H463" s="1">
        <v>467</v>
      </c>
      <c r="I463" s="1">
        <v>2768127.26</v>
      </c>
      <c r="J463" s="1">
        <v>-951</v>
      </c>
      <c r="K463" s="1">
        <v>160690</v>
      </c>
      <c r="L463" s="1">
        <v>-0.6</v>
      </c>
      <c r="M463" s="1">
        <v>91.43</v>
      </c>
      <c r="N463" s="1">
        <v>-0.86949930000000009</v>
      </c>
      <c r="O463" s="1">
        <v>0.11</v>
      </c>
      <c r="P463" s="1" t="s">
        <v>4384</v>
      </c>
      <c r="Q463" s="1" t="s">
        <v>3519</v>
      </c>
    </row>
    <row r="464" spans="1:17" x14ac:dyDescent="0.25">
      <c r="A464" s="1" t="s">
        <v>462</v>
      </c>
      <c r="B464" s="1" t="s">
        <v>2224</v>
      </c>
      <c r="C464" s="1">
        <v>0.22</v>
      </c>
      <c r="D464" s="1">
        <v>0</v>
      </c>
      <c r="E464" s="1">
        <v>0</v>
      </c>
      <c r="F464" s="1">
        <v>49.41</v>
      </c>
      <c r="G464" s="1">
        <v>50.370000000000005</v>
      </c>
      <c r="H464" s="1">
        <v>468</v>
      </c>
      <c r="I464" s="1">
        <v>1000000</v>
      </c>
      <c r="J464" s="1">
        <v>34</v>
      </c>
      <c r="K464" s="1">
        <v>50370</v>
      </c>
      <c r="L464" s="1">
        <v>0.1</v>
      </c>
      <c r="M464" s="1">
        <v>20.95</v>
      </c>
      <c r="N464" s="1">
        <v>7.1229999999999991E-3</v>
      </c>
      <c r="O464" s="1">
        <v>-3.88</v>
      </c>
      <c r="P464" s="1" t="s">
        <v>2224</v>
      </c>
      <c r="Q464" s="1" t="s">
        <v>3519</v>
      </c>
    </row>
    <row r="465" spans="1:17" x14ac:dyDescent="0.25">
      <c r="A465" s="1" t="s">
        <v>463</v>
      </c>
      <c r="B465" s="1" t="s">
        <v>2225</v>
      </c>
      <c r="C465" s="1">
        <v>2.15</v>
      </c>
      <c r="D465" s="1">
        <v>0</v>
      </c>
      <c r="E465" s="1">
        <v>0.01</v>
      </c>
      <c r="F465" s="1">
        <v>47.57</v>
      </c>
      <c r="G465" s="1">
        <v>50.27</v>
      </c>
      <c r="H465" s="1">
        <v>469</v>
      </c>
      <c r="I465" s="1">
        <v>1350000</v>
      </c>
      <c r="J465" s="1">
        <v>267</v>
      </c>
      <c r="K465" s="1">
        <v>67865</v>
      </c>
      <c r="L465" s="1">
        <v>0.4</v>
      </c>
      <c r="M465" s="1">
        <v>140.62</v>
      </c>
      <c r="N465" s="1">
        <v>0.37545539999999999</v>
      </c>
      <c r="O465" s="1">
        <v>-2.7</v>
      </c>
      <c r="P465" s="1" t="s">
        <v>2225</v>
      </c>
      <c r="Q465" s="1" t="s">
        <v>3519</v>
      </c>
    </row>
    <row r="466" spans="1:17" x14ac:dyDescent="0.25">
      <c r="A466" s="1" t="s">
        <v>464</v>
      </c>
      <c r="B466" s="1" t="s">
        <v>2226</v>
      </c>
      <c r="C466" s="1">
        <v>6.07</v>
      </c>
      <c r="D466" s="1">
        <v>0.09</v>
      </c>
      <c r="E466" s="1">
        <v>0.17</v>
      </c>
      <c r="F466" s="1">
        <v>12.81</v>
      </c>
      <c r="G466" s="1">
        <v>80.86</v>
      </c>
      <c r="H466" s="1">
        <v>470</v>
      </c>
      <c r="I466" s="1">
        <v>7459680.0800000001</v>
      </c>
      <c r="J466" s="1">
        <v>9558</v>
      </c>
      <c r="K466" s="1">
        <v>603190</v>
      </c>
      <c r="L466" s="1">
        <v>1.6</v>
      </c>
      <c r="M466" s="1">
        <v>12.21</v>
      </c>
      <c r="N466" s="1">
        <v>1.1670318000000002</v>
      </c>
      <c r="O466" s="1">
        <v>-13.42</v>
      </c>
      <c r="P466" s="1" t="s">
        <v>2226</v>
      </c>
      <c r="Q466" s="1" t="s">
        <v>3523</v>
      </c>
    </row>
    <row r="467" spans="1:17" x14ac:dyDescent="0.25">
      <c r="A467" s="1" t="s">
        <v>465</v>
      </c>
      <c r="B467" s="1" t="s">
        <v>2227</v>
      </c>
      <c r="C467" s="1">
        <v>31.43</v>
      </c>
      <c r="D467" s="1">
        <v>2.04</v>
      </c>
      <c r="E467" s="1">
        <v>1.67</v>
      </c>
      <c r="F467" s="1">
        <v>14.38</v>
      </c>
      <c r="G467" s="1">
        <v>50.48</v>
      </c>
      <c r="H467" s="1">
        <v>471</v>
      </c>
      <c r="I467" s="1">
        <v>52215557.039999999</v>
      </c>
      <c r="J467" s="1">
        <v>-57553</v>
      </c>
      <c r="K467" s="1">
        <v>2635841</v>
      </c>
      <c r="L467" s="1">
        <v>-2.2000000000000002</v>
      </c>
      <c r="M467" s="1">
        <v>80.209999999999994</v>
      </c>
      <c r="N467" s="1">
        <v>-46.163261300000002</v>
      </c>
      <c r="O467" s="1">
        <v>0.84</v>
      </c>
      <c r="P467" s="1" t="s">
        <v>4385</v>
      </c>
      <c r="Q467" s="1" t="s">
        <v>3540</v>
      </c>
    </row>
    <row r="468" spans="1:17" x14ac:dyDescent="0.25">
      <c r="A468" s="1" t="s">
        <v>466</v>
      </c>
      <c r="B468" s="1" t="s">
        <v>2228</v>
      </c>
      <c r="C468" s="1">
        <v>36.07</v>
      </c>
      <c r="D468" s="1">
        <v>0.03</v>
      </c>
      <c r="E468" s="1">
        <v>0.7</v>
      </c>
      <c r="F468" s="1">
        <v>5.61</v>
      </c>
      <c r="G468" s="1">
        <v>57.589999999999996</v>
      </c>
      <c r="H468" s="1">
        <v>472</v>
      </c>
      <c r="I468" s="1">
        <v>5853532.9699999997</v>
      </c>
      <c r="J468" s="1">
        <v>-9220</v>
      </c>
      <c r="K468" s="1">
        <v>337105</v>
      </c>
      <c r="L468" s="1">
        <v>-2.7</v>
      </c>
      <c r="M468" s="1">
        <v>25.17</v>
      </c>
      <c r="N468" s="1">
        <v>-2.3206740000000003</v>
      </c>
      <c r="O468" s="1">
        <v>-16.8</v>
      </c>
      <c r="P468" s="1" t="s">
        <v>2228</v>
      </c>
      <c r="Q468" s="1" t="s">
        <v>3540</v>
      </c>
    </row>
    <row r="469" spans="1:17" x14ac:dyDescent="0.25">
      <c r="A469" s="1" t="s">
        <v>467</v>
      </c>
      <c r="B469" s="1" t="s">
        <v>2229</v>
      </c>
      <c r="C469" s="1">
        <v>10.01</v>
      </c>
      <c r="D469" s="1">
        <v>3.89</v>
      </c>
      <c r="E469" s="1">
        <v>0.51</v>
      </c>
      <c r="F469" s="1">
        <v>40.44</v>
      </c>
      <c r="G469" s="1">
        <v>45.150000000000006</v>
      </c>
      <c r="H469" s="1">
        <v>473</v>
      </c>
      <c r="I469" s="1">
        <v>8450557.1199999992</v>
      </c>
      <c r="J469" s="1">
        <v>-14006</v>
      </c>
      <c r="K469" s="1">
        <v>381543</v>
      </c>
      <c r="L469" s="1">
        <v>-3.7</v>
      </c>
      <c r="M469" s="1">
        <v>52.86</v>
      </c>
      <c r="N469" s="1">
        <v>-7.4035716000000003</v>
      </c>
      <c r="O469" s="1">
        <v>-7.08</v>
      </c>
      <c r="P469" s="1" t="s">
        <v>4386</v>
      </c>
      <c r="Q469" s="1" t="s">
        <v>3540</v>
      </c>
    </row>
    <row r="470" spans="1:17" x14ac:dyDescent="0.25">
      <c r="A470" s="1" t="s">
        <v>468</v>
      </c>
      <c r="B470" s="1" t="s">
        <v>2230</v>
      </c>
      <c r="C470" s="1">
        <v>7.18</v>
      </c>
      <c r="D470" s="1">
        <v>0</v>
      </c>
      <c r="E470" s="1">
        <v>0.71</v>
      </c>
      <c r="F470" s="1">
        <v>48.83</v>
      </c>
      <c r="G470" s="1">
        <v>43.28</v>
      </c>
      <c r="H470" s="1">
        <v>474</v>
      </c>
      <c r="I470" s="1">
        <v>10671410.939999999</v>
      </c>
      <c r="J470" s="1">
        <v>2303</v>
      </c>
      <c r="K470" s="1">
        <v>461859</v>
      </c>
      <c r="L470" s="1">
        <v>0.5</v>
      </c>
      <c r="M470" s="1">
        <v>20.149999999999999</v>
      </c>
      <c r="N470" s="1">
        <v>0.46405449999999998</v>
      </c>
      <c r="O470" s="1">
        <v>4.1399999999999997</v>
      </c>
      <c r="P470" s="1" t="s">
        <v>2230</v>
      </c>
      <c r="Q470" s="1" t="s">
        <v>3540</v>
      </c>
    </row>
    <row r="471" spans="1:17" x14ac:dyDescent="0.25">
      <c r="A471" s="1" t="s">
        <v>469</v>
      </c>
      <c r="B471" s="1" t="s">
        <v>2231</v>
      </c>
      <c r="C471" s="1">
        <v>8.3699999999999992</v>
      </c>
      <c r="D471" s="1">
        <v>0.32</v>
      </c>
      <c r="E471" s="1">
        <v>0.01</v>
      </c>
      <c r="F471" s="1">
        <v>9.1199999999999992</v>
      </c>
      <c r="G471" s="1">
        <v>82.18</v>
      </c>
      <c r="H471" s="1">
        <v>475</v>
      </c>
      <c r="I471" s="1">
        <v>4670004.9800000004</v>
      </c>
      <c r="J471" s="1">
        <v>-14684</v>
      </c>
      <c r="K471" s="1">
        <v>383781</v>
      </c>
      <c r="L471" s="1">
        <v>-3.8</v>
      </c>
      <c r="M471" s="1">
        <v>52.62</v>
      </c>
      <c r="N471" s="1">
        <v>-7.7267207999999998</v>
      </c>
      <c r="O471" s="1">
        <v>40.94</v>
      </c>
      <c r="P471" s="1" t="s">
        <v>2231</v>
      </c>
      <c r="Q471" s="1" t="s">
        <v>3540</v>
      </c>
    </row>
    <row r="472" spans="1:17" x14ac:dyDescent="0.25">
      <c r="A472" s="1" t="s">
        <v>470</v>
      </c>
      <c r="B472" s="1" t="s">
        <v>2232</v>
      </c>
      <c r="C472" s="1">
        <v>13.02</v>
      </c>
      <c r="D472" s="1">
        <v>1.9</v>
      </c>
      <c r="E472" s="1">
        <v>0.11</v>
      </c>
      <c r="F472" s="1">
        <v>34.93</v>
      </c>
      <c r="G472" s="1">
        <v>50.04</v>
      </c>
      <c r="H472" s="1">
        <v>476</v>
      </c>
      <c r="I472" s="1">
        <v>31676621.969999999</v>
      </c>
      <c r="J472" s="1">
        <v>136549</v>
      </c>
      <c r="K472" s="1">
        <v>1585098</v>
      </c>
      <c r="L472" s="1">
        <v>8.6</v>
      </c>
      <c r="M472" s="1">
        <v>86.97</v>
      </c>
      <c r="N472" s="1">
        <v>118.75666529999999</v>
      </c>
      <c r="O472" s="1">
        <v>10.66</v>
      </c>
      <c r="P472" s="1" t="s">
        <v>2232</v>
      </c>
      <c r="Q472" s="1" t="s">
        <v>3540</v>
      </c>
    </row>
    <row r="473" spans="1:17" x14ac:dyDescent="0.25">
      <c r="A473" s="1" t="s">
        <v>471</v>
      </c>
      <c r="B473" s="1" t="s">
        <v>2233</v>
      </c>
      <c r="C473" s="1">
        <v>9.98</v>
      </c>
      <c r="D473" s="1">
        <v>1.3</v>
      </c>
      <c r="E473" s="1">
        <v>0.17</v>
      </c>
      <c r="F473" s="1">
        <v>44.03</v>
      </c>
      <c r="G473" s="1">
        <v>44.519999999999996</v>
      </c>
      <c r="H473" s="1">
        <v>477</v>
      </c>
      <c r="I473" s="1">
        <v>54209846.5</v>
      </c>
      <c r="J473" s="1">
        <v>-34530</v>
      </c>
      <c r="K473" s="1">
        <v>2413422</v>
      </c>
      <c r="L473" s="1">
        <v>-1.4</v>
      </c>
      <c r="M473" s="1">
        <v>15.53</v>
      </c>
      <c r="N473" s="1">
        <v>-5.3625090000000002</v>
      </c>
      <c r="O473" s="1">
        <v>10.37</v>
      </c>
      <c r="P473" s="1" t="s">
        <v>2233</v>
      </c>
      <c r="Q473" s="1" t="s">
        <v>3540</v>
      </c>
    </row>
    <row r="474" spans="1:17" x14ac:dyDescent="0.25">
      <c r="A474" s="1" t="s">
        <v>472</v>
      </c>
      <c r="B474" s="1" t="s">
        <v>2234</v>
      </c>
      <c r="C474" s="1">
        <v>3.27</v>
      </c>
      <c r="D474" s="1">
        <v>0.02</v>
      </c>
      <c r="E474" s="1">
        <v>0.01</v>
      </c>
      <c r="F474" s="1">
        <v>33.020000000000003</v>
      </c>
      <c r="G474" s="1">
        <v>63.68</v>
      </c>
      <c r="H474" s="1">
        <v>478</v>
      </c>
      <c r="I474" s="1">
        <v>1718202.47</v>
      </c>
      <c r="J474" s="1">
        <v>454</v>
      </c>
      <c r="K474" s="1">
        <v>109415</v>
      </c>
      <c r="L474" s="1">
        <v>0.4</v>
      </c>
      <c r="M474" s="1">
        <v>16.09</v>
      </c>
      <c r="N474" s="1">
        <v>7.3048599999999991E-2</v>
      </c>
      <c r="O474" s="1">
        <v>-0.55000000000000004</v>
      </c>
      <c r="P474" s="1" t="s">
        <v>2234</v>
      </c>
      <c r="Q474" s="1" t="s">
        <v>3540</v>
      </c>
    </row>
    <row r="475" spans="1:17" x14ac:dyDescent="0.25">
      <c r="A475" s="1" t="s">
        <v>473</v>
      </c>
      <c r="B475" s="1" t="s">
        <v>2235</v>
      </c>
      <c r="C475" s="1">
        <v>1.79</v>
      </c>
      <c r="D475" s="1">
        <v>0.91</v>
      </c>
      <c r="E475" s="1">
        <v>0.01</v>
      </c>
      <c r="F475" s="1">
        <v>21.73</v>
      </c>
      <c r="G475" s="1">
        <v>75.56</v>
      </c>
      <c r="H475" s="1">
        <v>479</v>
      </c>
      <c r="I475" s="1">
        <v>1974845.93</v>
      </c>
      <c r="J475" s="1">
        <v>-1105</v>
      </c>
      <c r="K475" s="1">
        <v>149219</v>
      </c>
      <c r="L475" s="1">
        <v>-0.7</v>
      </c>
      <c r="M475" s="1">
        <v>41.39</v>
      </c>
      <c r="N475" s="1">
        <v>-0.45735949999999997</v>
      </c>
      <c r="O475" s="1">
        <v>0.67</v>
      </c>
      <c r="P475" s="1" t="s">
        <v>2235</v>
      </c>
      <c r="Q475" s="1" t="s">
        <v>3540</v>
      </c>
    </row>
    <row r="476" spans="1:17" x14ac:dyDescent="0.25">
      <c r="A476" s="1" t="s">
        <v>474</v>
      </c>
      <c r="B476" s="1" t="s">
        <v>2236</v>
      </c>
      <c r="C476" s="1">
        <v>0.56000000000000005</v>
      </c>
      <c r="D476" s="1">
        <v>0</v>
      </c>
      <c r="E476" s="1">
        <v>0.01</v>
      </c>
      <c r="F476" s="1">
        <v>48.52</v>
      </c>
      <c r="G476" s="1">
        <v>50.91</v>
      </c>
      <c r="H476" s="1">
        <v>480</v>
      </c>
      <c r="I476" s="1">
        <v>1484234.58</v>
      </c>
      <c r="J476" s="1">
        <v>273</v>
      </c>
      <c r="K476" s="1">
        <v>75562</v>
      </c>
      <c r="L476" s="1">
        <v>0.4</v>
      </c>
      <c r="M476" s="1">
        <v>24.3</v>
      </c>
      <c r="N476" s="1">
        <v>6.6339000000000009E-2</v>
      </c>
      <c r="O476" s="1">
        <v>-1.77</v>
      </c>
      <c r="P476" s="1" t="s">
        <v>2236</v>
      </c>
      <c r="Q476" s="1" t="s">
        <v>3540</v>
      </c>
    </row>
    <row r="477" spans="1:17" x14ac:dyDescent="0.25">
      <c r="A477" s="1" t="s">
        <v>475</v>
      </c>
      <c r="B477" s="1" t="s">
        <v>2237</v>
      </c>
      <c r="C477" s="1">
        <v>2.0499999999999998</v>
      </c>
      <c r="D477" s="1">
        <v>0</v>
      </c>
      <c r="E477" s="1">
        <v>0.96</v>
      </c>
      <c r="F477" s="1">
        <v>5.56</v>
      </c>
      <c r="G477" s="1">
        <v>91.43</v>
      </c>
      <c r="H477" s="1">
        <v>481</v>
      </c>
      <c r="I477" s="1">
        <v>5567898.8899999997</v>
      </c>
      <c r="J477" s="1">
        <v>-9964</v>
      </c>
      <c r="K477" s="1">
        <v>509073</v>
      </c>
      <c r="L477" s="1">
        <v>-2</v>
      </c>
      <c r="M477" s="1">
        <v>17.100000000000001</v>
      </c>
      <c r="N477" s="1">
        <v>-1.7038440000000001</v>
      </c>
      <c r="O477" s="1">
        <v>9.09</v>
      </c>
      <c r="P477" s="1" t="s">
        <v>2237</v>
      </c>
      <c r="Q477" s="1" t="s">
        <v>3523</v>
      </c>
    </row>
    <row r="478" spans="1:17" x14ac:dyDescent="0.25">
      <c r="A478" s="1" t="s">
        <v>476</v>
      </c>
      <c r="B478" s="1" t="s">
        <v>2238</v>
      </c>
      <c r="C478" s="1">
        <v>45.92</v>
      </c>
      <c r="D478" s="1">
        <v>0.37</v>
      </c>
      <c r="E478" s="1">
        <v>0.24</v>
      </c>
      <c r="F478" s="1">
        <v>3.01</v>
      </c>
      <c r="G478" s="1">
        <v>50.46</v>
      </c>
      <c r="H478" s="1">
        <v>482</v>
      </c>
      <c r="I478" s="1">
        <v>22182974.66</v>
      </c>
      <c r="J478" s="1">
        <v>61616</v>
      </c>
      <c r="K478" s="1">
        <v>1119353</v>
      </c>
      <c r="L478" s="1">
        <v>5.5</v>
      </c>
      <c r="M478" s="1">
        <v>107.07</v>
      </c>
      <c r="N478" s="1">
        <v>65.972251199999988</v>
      </c>
      <c r="O478" s="1">
        <v>56.53</v>
      </c>
      <c r="P478" s="1" t="s">
        <v>2238</v>
      </c>
      <c r="Q478" s="1" t="s">
        <v>3540</v>
      </c>
    </row>
    <row r="479" spans="1:17" x14ac:dyDescent="0.25">
      <c r="A479" s="1" t="s">
        <v>477</v>
      </c>
      <c r="B479" s="1" t="s">
        <v>2239</v>
      </c>
      <c r="C479" s="1">
        <v>3.47</v>
      </c>
      <c r="D479" s="1">
        <v>0.03</v>
      </c>
      <c r="E479" s="1">
        <v>0</v>
      </c>
      <c r="F479" s="1">
        <v>24.97</v>
      </c>
      <c r="G479" s="1">
        <v>71.53</v>
      </c>
      <c r="H479" s="1">
        <v>483</v>
      </c>
      <c r="I479" s="1">
        <v>1372818.27</v>
      </c>
      <c r="J479" s="1">
        <v>-309</v>
      </c>
      <c r="K479" s="1">
        <v>98198</v>
      </c>
      <c r="L479" s="1">
        <v>-0.3</v>
      </c>
      <c r="M479" s="1">
        <v>35.03</v>
      </c>
      <c r="N479" s="1">
        <v>-0.10824270000000001</v>
      </c>
      <c r="O479" s="1">
        <v>-2.4500000000000002</v>
      </c>
      <c r="P479" s="1" t="s">
        <v>2239</v>
      </c>
      <c r="Q479" s="1" t="s">
        <v>3516</v>
      </c>
    </row>
    <row r="480" spans="1:17" x14ac:dyDescent="0.25">
      <c r="A480" s="1" t="s">
        <v>478</v>
      </c>
      <c r="B480" s="1" t="s">
        <v>2240</v>
      </c>
      <c r="C480" s="1">
        <v>5.98</v>
      </c>
      <c r="D480" s="1">
        <v>0.31</v>
      </c>
      <c r="E480" s="1">
        <v>0.2</v>
      </c>
      <c r="F480" s="1">
        <v>31.57</v>
      </c>
      <c r="G480" s="1">
        <v>61.94</v>
      </c>
      <c r="H480" s="1">
        <v>484</v>
      </c>
      <c r="I480" s="1">
        <v>4172944.87</v>
      </c>
      <c r="J480" s="1">
        <v>7409</v>
      </c>
      <c r="K480" s="1">
        <v>258472</v>
      </c>
      <c r="L480" s="1">
        <v>2.9</v>
      </c>
      <c r="M480" s="1">
        <v>35.479999999999997</v>
      </c>
      <c r="N480" s="1">
        <v>2.6287131999999995</v>
      </c>
      <c r="O480" s="1">
        <v>-15.88</v>
      </c>
      <c r="P480" s="1" t="s">
        <v>2240</v>
      </c>
      <c r="Q480" s="1" t="s">
        <v>3540</v>
      </c>
    </row>
    <row r="481" spans="1:17" x14ac:dyDescent="0.25">
      <c r="A481" s="1" t="s">
        <v>479</v>
      </c>
      <c r="B481" s="1" t="s">
        <v>2241</v>
      </c>
      <c r="C481" s="1">
        <v>19.260000000000002</v>
      </c>
      <c r="D481" s="1">
        <v>0.43</v>
      </c>
      <c r="E481" s="1">
        <v>0.19</v>
      </c>
      <c r="F481" s="1">
        <v>26.36</v>
      </c>
      <c r="G481" s="1">
        <v>53.76</v>
      </c>
      <c r="H481" s="1">
        <v>485</v>
      </c>
      <c r="I481" s="1">
        <v>49234979.960000001</v>
      </c>
      <c r="J481" s="1">
        <v>-11671</v>
      </c>
      <c r="K481" s="1">
        <v>2646873</v>
      </c>
      <c r="L481" s="1">
        <v>-0.4</v>
      </c>
      <c r="M481" s="1">
        <v>15.24</v>
      </c>
      <c r="N481" s="1">
        <v>-1.7786604000000001</v>
      </c>
      <c r="O481" s="1">
        <v>2.96</v>
      </c>
      <c r="P481" s="1" t="s">
        <v>4387</v>
      </c>
      <c r="Q481" s="1" t="s">
        <v>3540</v>
      </c>
    </row>
    <row r="482" spans="1:17" x14ac:dyDescent="0.25">
      <c r="A482" s="1" t="s">
        <v>480</v>
      </c>
      <c r="B482" s="1" t="s">
        <v>2242</v>
      </c>
      <c r="C482" s="1">
        <v>0.26</v>
      </c>
      <c r="D482" s="1">
        <v>0</v>
      </c>
      <c r="E482" s="1">
        <v>0</v>
      </c>
      <c r="F482" s="1">
        <v>81.87</v>
      </c>
      <c r="G482" s="1">
        <v>17.86999999999999</v>
      </c>
      <c r="H482" s="1">
        <v>486</v>
      </c>
      <c r="I482" s="1">
        <v>1311710.3999999999</v>
      </c>
      <c r="J482" s="1">
        <v>-280</v>
      </c>
      <c r="K482" s="1">
        <v>23440</v>
      </c>
      <c r="L482" s="1">
        <v>-1.2</v>
      </c>
      <c r="M482" s="1">
        <v>16.239999999999998</v>
      </c>
      <c r="N482" s="1">
        <v>-4.5471999999999999E-2</v>
      </c>
      <c r="O482" s="1">
        <v>0</v>
      </c>
      <c r="P482" s="1" t="s">
        <v>2242</v>
      </c>
      <c r="Q482" s="1" t="s">
        <v>3540</v>
      </c>
    </row>
    <row r="483" spans="1:17" x14ac:dyDescent="0.25">
      <c r="A483" s="1" t="s">
        <v>481</v>
      </c>
      <c r="B483" s="1" t="s">
        <v>2243</v>
      </c>
      <c r="C483" s="1">
        <v>9.42</v>
      </c>
      <c r="D483" s="1">
        <v>0.23</v>
      </c>
      <c r="E483" s="1">
        <v>0.08</v>
      </c>
      <c r="F483" s="1">
        <v>61.34</v>
      </c>
      <c r="G483" s="1">
        <v>28.929999999999993</v>
      </c>
      <c r="H483" s="1">
        <v>487</v>
      </c>
      <c r="I483" s="1">
        <v>56282930.579999998</v>
      </c>
      <c r="J483" s="1">
        <v>-18799</v>
      </c>
      <c r="K483" s="1">
        <v>1628265</v>
      </c>
      <c r="L483" s="1">
        <v>-1.2</v>
      </c>
      <c r="M483" s="1">
        <v>28.32</v>
      </c>
      <c r="N483" s="1">
        <v>-5.3238768000000007</v>
      </c>
      <c r="O483" s="1">
        <v>-3.99</v>
      </c>
      <c r="P483" s="1" t="s">
        <v>4388</v>
      </c>
      <c r="Q483" s="1" t="s">
        <v>3540</v>
      </c>
    </row>
    <row r="484" spans="1:17" x14ac:dyDescent="0.25">
      <c r="A484" s="1" t="s">
        <v>482</v>
      </c>
      <c r="B484" s="1" t="s">
        <v>2244</v>
      </c>
      <c r="C484" s="1">
        <v>1.29</v>
      </c>
      <c r="D484" s="1">
        <v>0.03</v>
      </c>
      <c r="E484" s="1">
        <v>0.02</v>
      </c>
      <c r="F484" s="1">
        <v>36.35</v>
      </c>
      <c r="G484" s="1">
        <v>62.309999999999995</v>
      </c>
      <c r="H484" s="1">
        <v>488</v>
      </c>
      <c r="I484" s="1">
        <v>9418671.0099999998</v>
      </c>
      <c r="J484" s="1">
        <v>-2559</v>
      </c>
      <c r="K484" s="1">
        <v>586877</v>
      </c>
      <c r="L484" s="1">
        <v>-0.4</v>
      </c>
      <c r="M484" s="1">
        <v>26.87</v>
      </c>
      <c r="N484" s="1">
        <v>-0.68760330000000003</v>
      </c>
      <c r="O484" s="1">
        <v>-1.25</v>
      </c>
      <c r="P484" s="1" t="s">
        <v>2244</v>
      </c>
      <c r="Q484" s="1" t="s">
        <v>3540</v>
      </c>
    </row>
    <row r="485" spans="1:17" x14ac:dyDescent="0.25">
      <c r="A485" s="1" t="s">
        <v>483</v>
      </c>
      <c r="B485" s="1" t="s">
        <v>2245</v>
      </c>
      <c r="C485" s="1">
        <v>19.02</v>
      </c>
      <c r="D485" s="1">
        <v>1.23</v>
      </c>
      <c r="E485" s="1">
        <v>0.25</v>
      </c>
      <c r="F485" s="1">
        <v>11.05</v>
      </c>
      <c r="G485" s="1">
        <v>68.45</v>
      </c>
      <c r="H485" s="1">
        <v>489</v>
      </c>
      <c r="I485" s="1">
        <v>1271574.02</v>
      </c>
      <c r="J485" s="1">
        <v>710</v>
      </c>
      <c r="K485" s="1">
        <v>87039</v>
      </c>
      <c r="L485" s="1">
        <v>0.8</v>
      </c>
      <c r="M485" s="1">
        <v>72.260000000000005</v>
      </c>
      <c r="N485" s="1">
        <v>0.51304600000000011</v>
      </c>
      <c r="O485" s="1">
        <v>20.440000000000001</v>
      </c>
      <c r="P485" s="1" t="s">
        <v>2245</v>
      </c>
      <c r="Q485" s="1" t="s">
        <v>3540</v>
      </c>
    </row>
    <row r="486" spans="1:17" x14ac:dyDescent="0.25">
      <c r="A486" s="1" t="s">
        <v>484</v>
      </c>
      <c r="B486" s="1" t="s">
        <v>2246</v>
      </c>
      <c r="C486" s="1">
        <v>8.7899999999999991</v>
      </c>
      <c r="D486" s="1">
        <v>2.15</v>
      </c>
      <c r="E486" s="1">
        <v>0.8</v>
      </c>
      <c r="F486" s="1">
        <v>27.63</v>
      </c>
      <c r="G486" s="1">
        <v>60.63</v>
      </c>
      <c r="H486" s="1">
        <v>490</v>
      </c>
      <c r="I486" s="1">
        <v>7464091.9900000002</v>
      </c>
      <c r="J486" s="1">
        <v>-2937</v>
      </c>
      <c r="K486" s="1">
        <v>452548</v>
      </c>
      <c r="L486" s="1">
        <v>-0.6</v>
      </c>
      <c r="M486" s="1">
        <v>63.56</v>
      </c>
      <c r="N486" s="1">
        <v>-1.8667572000000001</v>
      </c>
      <c r="O486" s="1">
        <v>-3.11</v>
      </c>
      <c r="P486" s="1" t="s">
        <v>2246</v>
      </c>
      <c r="Q486" s="1" t="s">
        <v>3540</v>
      </c>
    </row>
    <row r="487" spans="1:17" x14ac:dyDescent="0.25">
      <c r="A487" s="1" t="s">
        <v>485</v>
      </c>
      <c r="B487" s="1" t="s">
        <v>2247</v>
      </c>
      <c r="C487" s="1">
        <v>6.15</v>
      </c>
      <c r="D487" s="1">
        <v>0.69</v>
      </c>
      <c r="E487" s="1">
        <v>0.08</v>
      </c>
      <c r="F487" s="1">
        <v>31.03</v>
      </c>
      <c r="G487" s="1">
        <v>62.05</v>
      </c>
      <c r="H487" s="1">
        <v>491</v>
      </c>
      <c r="I487" s="1">
        <v>564428.15</v>
      </c>
      <c r="J487" s="1">
        <v>17</v>
      </c>
      <c r="K487" s="1">
        <v>35023</v>
      </c>
      <c r="L487" s="1">
        <v>0</v>
      </c>
      <c r="M487" s="1">
        <v>79.75</v>
      </c>
      <c r="N487" s="1">
        <v>1.35575E-2</v>
      </c>
      <c r="O487" s="1">
        <v>-3.26</v>
      </c>
      <c r="P487" s="1" t="s">
        <v>2247</v>
      </c>
      <c r="Q487" s="1" t="s">
        <v>3516</v>
      </c>
    </row>
    <row r="488" spans="1:17" x14ac:dyDescent="0.25">
      <c r="A488" s="1" t="s">
        <v>486</v>
      </c>
      <c r="B488" s="1" t="s">
        <v>2248</v>
      </c>
      <c r="C488" s="1">
        <v>2.87</v>
      </c>
      <c r="D488" s="1">
        <v>0</v>
      </c>
      <c r="E488" s="1">
        <v>0</v>
      </c>
      <c r="F488" s="1">
        <v>22.27</v>
      </c>
      <c r="G488" s="1">
        <v>74.86</v>
      </c>
      <c r="H488" s="1">
        <v>492</v>
      </c>
      <c r="I488" s="1">
        <v>1526358.88</v>
      </c>
      <c r="J488" s="1">
        <v>-2150</v>
      </c>
      <c r="K488" s="1">
        <v>114263</v>
      </c>
      <c r="L488" s="1">
        <v>-1.9</v>
      </c>
      <c r="M488" s="1">
        <v>17.010000000000002</v>
      </c>
      <c r="N488" s="1">
        <v>-0.36571500000000001</v>
      </c>
      <c r="O488" s="1">
        <v>-14.12</v>
      </c>
      <c r="P488" s="1" t="s">
        <v>2248</v>
      </c>
      <c r="Q488" s="1" t="s">
        <v>3540</v>
      </c>
    </row>
    <row r="489" spans="1:17" x14ac:dyDescent="0.25">
      <c r="A489" s="1" t="s">
        <v>487</v>
      </c>
      <c r="B489" s="1" t="s">
        <v>2249</v>
      </c>
      <c r="C489" s="1">
        <v>5.34</v>
      </c>
      <c r="D489" s="1">
        <v>0</v>
      </c>
      <c r="E489" s="1">
        <v>0</v>
      </c>
      <c r="F489" s="1">
        <v>46.12</v>
      </c>
      <c r="G489" s="1">
        <v>48.540000000000006</v>
      </c>
      <c r="H489" s="1">
        <v>493</v>
      </c>
      <c r="I489" s="1">
        <v>954670</v>
      </c>
      <c r="J489" s="1">
        <v>-705</v>
      </c>
      <c r="K489" s="1">
        <v>46340</v>
      </c>
      <c r="L489" s="1">
        <v>-1.5</v>
      </c>
      <c r="M489" s="1">
        <v>50.29</v>
      </c>
      <c r="N489" s="1">
        <v>-0.35454449999999998</v>
      </c>
      <c r="O489" s="1">
        <v>124.86</v>
      </c>
      <c r="P489" s="1" t="s">
        <v>2249</v>
      </c>
      <c r="Q489" s="1" t="s">
        <v>3540</v>
      </c>
    </row>
    <row r="490" spans="1:17" x14ac:dyDescent="0.25">
      <c r="A490" s="1" t="s">
        <v>488</v>
      </c>
      <c r="B490" s="1" t="s">
        <v>2250</v>
      </c>
      <c r="C490" s="1">
        <v>2.2400000000000002</v>
      </c>
      <c r="D490" s="1">
        <v>0</v>
      </c>
      <c r="E490" s="1">
        <v>0</v>
      </c>
      <c r="F490" s="1">
        <v>39.92</v>
      </c>
      <c r="G490" s="1">
        <v>57.839999999999996</v>
      </c>
      <c r="H490" s="1">
        <v>494</v>
      </c>
      <c r="I490" s="1">
        <v>300000</v>
      </c>
      <c r="J490" s="1">
        <v>79</v>
      </c>
      <c r="K490" s="1">
        <v>17352</v>
      </c>
      <c r="L490" s="1">
        <v>0.5</v>
      </c>
      <c r="M490" s="1">
        <v>57.83</v>
      </c>
      <c r="N490" s="1">
        <v>4.5685699999999996E-2</v>
      </c>
      <c r="O490" s="1">
        <v>1.75</v>
      </c>
      <c r="P490" s="1" t="s">
        <v>2250</v>
      </c>
      <c r="Q490" s="1" t="s">
        <v>3540</v>
      </c>
    </row>
    <row r="491" spans="1:17" x14ac:dyDescent="0.25">
      <c r="A491" s="1" t="s">
        <v>489</v>
      </c>
      <c r="B491" s="1" t="s">
        <v>2251</v>
      </c>
      <c r="C491" s="1">
        <v>0.48</v>
      </c>
      <c r="D491" s="1">
        <v>0</v>
      </c>
      <c r="E491" s="1">
        <v>0</v>
      </c>
      <c r="F491" s="1">
        <v>19.96</v>
      </c>
      <c r="G491" s="1">
        <v>79.56</v>
      </c>
      <c r="H491" s="1">
        <v>495</v>
      </c>
      <c r="I491" s="1">
        <v>4499678.38</v>
      </c>
      <c r="J491" s="1">
        <v>-328</v>
      </c>
      <c r="K491" s="1">
        <v>357994</v>
      </c>
      <c r="L491" s="1">
        <v>-0.1</v>
      </c>
      <c r="M491" s="1">
        <v>11.58</v>
      </c>
      <c r="N491" s="1">
        <v>-3.7982399999999999E-2</v>
      </c>
      <c r="O491" s="1">
        <v>-7.81</v>
      </c>
      <c r="P491" s="1" t="s">
        <v>2251</v>
      </c>
      <c r="Q491" s="1" t="s">
        <v>3517</v>
      </c>
    </row>
    <row r="492" spans="1:17" x14ac:dyDescent="0.25">
      <c r="A492" s="1" t="s">
        <v>490</v>
      </c>
      <c r="B492" s="1" t="s">
        <v>2252</v>
      </c>
      <c r="C492" s="1">
        <v>36.909999999999997</v>
      </c>
      <c r="D492" s="1">
        <v>0</v>
      </c>
      <c r="E492" s="1">
        <v>0.01</v>
      </c>
      <c r="F492" s="1">
        <v>19.48</v>
      </c>
      <c r="G492" s="1">
        <v>43.600000000000009</v>
      </c>
      <c r="H492" s="1">
        <v>496</v>
      </c>
      <c r="I492" s="1">
        <v>1104855.3799999999</v>
      </c>
      <c r="J492" s="1">
        <v>-19</v>
      </c>
      <c r="K492" s="1">
        <v>48172</v>
      </c>
      <c r="L492" s="1">
        <v>0</v>
      </c>
      <c r="M492" s="1">
        <v>18.52</v>
      </c>
      <c r="N492" s="1">
        <v>-3.5187999999999999E-3</v>
      </c>
      <c r="O492" s="1">
        <v>0.27</v>
      </c>
      <c r="P492" s="1" t="s">
        <v>2252</v>
      </c>
      <c r="Q492" s="1" t="s">
        <v>3517</v>
      </c>
    </row>
    <row r="493" spans="1:17" x14ac:dyDescent="0.25">
      <c r="A493" s="1" t="s">
        <v>491</v>
      </c>
      <c r="B493" s="1" t="s">
        <v>2253</v>
      </c>
      <c r="C493" s="1">
        <v>9.6999999999999993</v>
      </c>
      <c r="D493" s="1">
        <v>0.09</v>
      </c>
      <c r="E493" s="1">
        <v>0.6</v>
      </c>
      <c r="F493" s="1">
        <v>20.16</v>
      </c>
      <c r="G493" s="1">
        <v>69.45</v>
      </c>
      <c r="H493" s="1">
        <v>497</v>
      </c>
      <c r="I493" s="1">
        <v>3669233.43</v>
      </c>
      <c r="J493" s="1">
        <v>319</v>
      </c>
      <c r="K493" s="1">
        <v>254828</v>
      </c>
      <c r="L493" s="1">
        <v>0.1</v>
      </c>
      <c r="M493" s="1">
        <v>27.88</v>
      </c>
      <c r="N493" s="1">
        <v>8.8937199999999994E-2</v>
      </c>
      <c r="O493" s="1">
        <v>-4.1100000000000003</v>
      </c>
      <c r="P493" s="1" t="s">
        <v>2253</v>
      </c>
      <c r="Q493" s="1" t="s">
        <v>3517</v>
      </c>
    </row>
    <row r="494" spans="1:17" x14ac:dyDescent="0.25">
      <c r="A494" s="1" t="s">
        <v>492</v>
      </c>
      <c r="B494" s="1" t="s">
        <v>2254</v>
      </c>
      <c r="C494" s="1">
        <v>1.59</v>
      </c>
      <c r="D494" s="1">
        <v>0</v>
      </c>
      <c r="E494" s="1">
        <v>0.02</v>
      </c>
      <c r="F494" s="1">
        <v>13.7</v>
      </c>
      <c r="G494" s="1">
        <v>84.69</v>
      </c>
      <c r="H494" s="1">
        <v>498</v>
      </c>
      <c r="I494" s="1">
        <v>1865366.3</v>
      </c>
      <c r="J494" s="1">
        <v>-9</v>
      </c>
      <c r="K494" s="1">
        <v>157978</v>
      </c>
      <c r="L494" s="1">
        <v>0</v>
      </c>
      <c r="M494" s="1">
        <v>16.02</v>
      </c>
      <c r="N494" s="1">
        <v>-1.4418E-3</v>
      </c>
      <c r="O494" s="1">
        <v>-7.22</v>
      </c>
      <c r="P494" s="1" t="s">
        <v>2254</v>
      </c>
      <c r="Q494" s="1" t="s">
        <v>3517</v>
      </c>
    </row>
    <row r="495" spans="1:17" x14ac:dyDescent="0.25">
      <c r="A495" s="1" t="s">
        <v>493</v>
      </c>
      <c r="B495" s="1" t="s">
        <v>2255</v>
      </c>
      <c r="C495" s="1">
        <v>2.5499999999999998</v>
      </c>
      <c r="D495" s="1">
        <v>0</v>
      </c>
      <c r="E495" s="1">
        <v>0</v>
      </c>
      <c r="F495" s="1">
        <v>19.809999999999999</v>
      </c>
      <c r="G495" s="1">
        <v>77.64</v>
      </c>
      <c r="H495" s="1">
        <v>499</v>
      </c>
      <c r="I495" s="1">
        <v>4999983.46</v>
      </c>
      <c r="J495" s="1">
        <v>-301</v>
      </c>
      <c r="K495" s="1">
        <v>388199</v>
      </c>
      <c r="L495" s="1">
        <v>-0.1</v>
      </c>
      <c r="M495" s="1">
        <v>13.29</v>
      </c>
      <c r="N495" s="1">
        <v>-4.0002900000000001E-2</v>
      </c>
      <c r="O495" s="1">
        <v>-2.12</v>
      </c>
      <c r="P495" s="1" t="s">
        <v>2255</v>
      </c>
      <c r="Q495" s="1" t="s">
        <v>3517</v>
      </c>
    </row>
    <row r="496" spans="1:17" x14ac:dyDescent="0.25">
      <c r="A496" s="1" t="s">
        <v>494</v>
      </c>
      <c r="B496" s="1" t="s">
        <v>2256</v>
      </c>
      <c r="C496" s="1">
        <v>12.95</v>
      </c>
      <c r="D496" s="1">
        <v>0.01</v>
      </c>
      <c r="E496" s="1">
        <v>7.0000000000000007E-2</v>
      </c>
      <c r="F496" s="1">
        <v>11.2</v>
      </c>
      <c r="G496" s="1">
        <v>75.77000000000001</v>
      </c>
      <c r="H496" s="1">
        <v>500</v>
      </c>
      <c r="I496" s="1">
        <v>1274019.72</v>
      </c>
      <c r="J496" s="1">
        <v>510</v>
      </c>
      <c r="K496" s="1">
        <v>96532</v>
      </c>
      <c r="L496" s="1">
        <v>0.5</v>
      </c>
      <c r="M496" s="1">
        <v>133.91999999999999</v>
      </c>
      <c r="N496" s="1">
        <v>0.68299199999999993</v>
      </c>
      <c r="O496" s="1">
        <v>-0.71</v>
      </c>
      <c r="P496" s="1" t="s">
        <v>2256</v>
      </c>
      <c r="Q496" s="1" t="s">
        <v>3517</v>
      </c>
    </row>
    <row r="497" spans="1:17" x14ac:dyDescent="0.25">
      <c r="A497" s="1" t="s">
        <v>495</v>
      </c>
      <c r="B497" s="1" t="s">
        <v>2257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-7</v>
      </c>
      <c r="K497" s="1">
        <v>51167</v>
      </c>
      <c r="L497" s="1">
        <v>0</v>
      </c>
      <c r="M497" s="1">
        <v>32.69</v>
      </c>
      <c r="N497" s="1">
        <v>-2.2883000000000001E-3</v>
      </c>
      <c r="O497" s="1">
        <v>-6.34</v>
      </c>
      <c r="P497" s="1" t="s">
        <v>2257</v>
      </c>
      <c r="Q497" s="1" t="s">
        <v>3517</v>
      </c>
    </row>
    <row r="498" spans="1:17" x14ac:dyDescent="0.25">
      <c r="A498" s="1" t="s">
        <v>496</v>
      </c>
      <c r="B498" s="1" t="s">
        <v>2258</v>
      </c>
      <c r="C498" s="1">
        <v>0.01</v>
      </c>
      <c r="D498" s="1">
        <v>0</v>
      </c>
      <c r="E498" s="1">
        <v>0</v>
      </c>
      <c r="F498" s="1">
        <v>16.03</v>
      </c>
      <c r="G498" s="1">
        <v>83.96</v>
      </c>
      <c r="H498" s="1">
        <v>502</v>
      </c>
      <c r="I498" s="1">
        <v>725760</v>
      </c>
      <c r="J498" s="1">
        <v>0</v>
      </c>
      <c r="K498" s="1">
        <v>60935</v>
      </c>
      <c r="L498" s="1">
        <v>0</v>
      </c>
      <c r="M498" s="1">
        <v>27.79</v>
      </c>
      <c r="N498" s="1">
        <v>0</v>
      </c>
      <c r="O498" s="1">
        <v>-8.7799999999999994</v>
      </c>
      <c r="P498" s="1" t="s">
        <v>2258</v>
      </c>
      <c r="Q498" s="1" t="s">
        <v>3517</v>
      </c>
    </row>
    <row r="499" spans="1:17" x14ac:dyDescent="0.25">
      <c r="A499" s="1" t="s">
        <v>497</v>
      </c>
      <c r="B499" s="1" t="s">
        <v>2259</v>
      </c>
      <c r="C499" s="1">
        <v>0.32</v>
      </c>
      <c r="D499" s="1">
        <v>0</v>
      </c>
      <c r="E499" s="1">
        <v>0</v>
      </c>
      <c r="F499" s="1">
        <v>25.37</v>
      </c>
      <c r="G499" s="1">
        <v>74.31</v>
      </c>
      <c r="H499" s="1">
        <v>503</v>
      </c>
      <c r="I499" s="1">
        <v>310721</v>
      </c>
      <c r="J499" s="1">
        <v>0</v>
      </c>
      <c r="K499" s="1">
        <v>23090</v>
      </c>
      <c r="L499" s="1">
        <v>0</v>
      </c>
      <c r="M499" s="1">
        <v>10.87</v>
      </c>
      <c r="N499" s="1">
        <v>0</v>
      </c>
      <c r="O499" s="1">
        <v>1.34</v>
      </c>
      <c r="P499" s="1" t="s">
        <v>2259</v>
      </c>
      <c r="Q499" s="1" t="s">
        <v>3517</v>
      </c>
    </row>
    <row r="500" spans="1:17" x14ac:dyDescent="0.25">
      <c r="A500" s="1" t="s">
        <v>498</v>
      </c>
      <c r="B500" s="1" t="s">
        <v>2260</v>
      </c>
      <c r="C500" s="1">
        <v>0.19</v>
      </c>
      <c r="D500" s="1">
        <v>0</v>
      </c>
      <c r="E500" s="1">
        <v>0.32</v>
      </c>
      <c r="F500" s="1">
        <v>58.01</v>
      </c>
      <c r="G500" s="1">
        <v>41.480000000000004</v>
      </c>
      <c r="H500" s="1">
        <v>504</v>
      </c>
      <c r="I500" s="1">
        <v>1115229.6100000001</v>
      </c>
      <c r="J500" s="1">
        <v>109</v>
      </c>
      <c r="K500" s="1">
        <v>46260</v>
      </c>
      <c r="L500" s="1">
        <v>0.2</v>
      </c>
      <c r="M500" s="1">
        <v>27.21</v>
      </c>
      <c r="N500" s="1">
        <v>2.9658899999999998E-2</v>
      </c>
      <c r="O500" s="1">
        <v>-1.69</v>
      </c>
      <c r="P500" s="1" t="s">
        <v>2260</v>
      </c>
      <c r="Q500" s="1" t="s">
        <v>3517</v>
      </c>
    </row>
    <row r="501" spans="1:17" x14ac:dyDescent="0.25">
      <c r="A501" s="1" t="s">
        <v>499</v>
      </c>
      <c r="B501" s="1" t="s">
        <v>2261</v>
      </c>
      <c r="C501" s="1">
        <v>65.400000000000006</v>
      </c>
      <c r="D501" s="1">
        <v>0.1</v>
      </c>
      <c r="E501" s="1">
        <v>0.04</v>
      </c>
      <c r="F501" s="1">
        <v>45.74</v>
      </c>
      <c r="G501" s="1">
        <v>-11.280000000000001</v>
      </c>
      <c r="H501" s="1">
        <v>505</v>
      </c>
      <c r="I501" s="1">
        <v>1800000</v>
      </c>
      <c r="J501" s="1">
        <v>498</v>
      </c>
      <c r="K501" s="1">
        <v>-20304</v>
      </c>
      <c r="L501" s="1">
        <v>-2.5</v>
      </c>
      <c r="M501" s="1">
        <v>148.19</v>
      </c>
      <c r="N501" s="1">
        <v>0.73798619999999993</v>
      </c>
      <c r="O501" s="1">
        <v>1.53</v>
      </c>
      <c r="P501" s="1" t="s">
        <v>2261</v>
      </c>
      <c r="Q501" s="1" t="s">
        <v>3517</v>
      </c>
    </row>
    <row r="502" spans="1:17" x14ac:dyDescent="0.25">
      <c r="A502" s="1" t="s">
        <v>500</v>
      </c>
      <c r="B502" s="1" t="s">
        <v>2262</v>
      </c>
      <c r="C502" s="1">
        <v>72.61</v>
      </c>
      <c r="D502" s="1">
        <v>0</v>
      </c>
      <c r="E502" s="1">
        <v>0</v>
      </c>
      <c r="F502" s="1">
        <v>67.47</v>
      </c>
      <c r="G502" s="1">
        <v>-40.079999999999984</v>
      </c>
      <c r="H502" s="1">
        <v>506</v>
      </c>
      <c r="I502" s="1">
        <v>793126.9</v>
      </c>
      <c r="J502" s="1">
        <v>0</v>
      </c>
      <c r="K502" s="1">
        <v>-31789</v>
      </c>
      <c r="L502" s="1">
        <v>0</v>
      </c>
      <c r="M502" s="1">
        <v>5.83</v>
      </c>
      <c r="N502" s="1">
        <v>0</v>
      </c>
      <c r="O502" s="1">
        <v>3.1</v>
      </c>
      <c r="P502" s="1" t="s">
        <v>2262</v>
      </c>
      <c r="Q502" s="1" t="s">
        <v>3517</v>
      </c>
    </row>
    <row r="503" spans="1:17" x14ac:dyDescent="0.25">
      <c r="A503" s="1" t="s">
        <v>501</v>
      </c>
      <c r="B503" s="1" t="s">
        <v>2263</v>
      </c>
      <c r="C503" s="1">
        <v>38.22</v>
      </c>
      <c r="D503" s="1">
        <v>0.24</v>
      </c>
      <c r="E503" s="1">
        <v>2.75</v>
      </c>
      <c r="F503" s="1">
        <v>34.630000000000003</v>
      </c>
      <c r="G503" s="1">
        <v>24.159999999999997</v>
      </c>
      <c r="H503" s="1">
        <v>507</v>
      </c>
      <c r="I503" s="1">
        <v>365544.12</v>
      </c>
      <c r="J503" s="1">
        <v>162</v>
      </c>
      <c r="K503" s="1">
        <v>8832</v>
      </c>
      <c r="L503" s="1">
        <v>1.8</v>
      </c>
      <c r="M503" s="1">
        <v>65.77</v>
      </c>
      <c r="N503" s="1">
        <v>0.1065474</v>
      </c>
      <c r="O503" s="1">
        <v>1.47</v>
      </c>
      <c r="P503" s="1" t="s">
        <v>2263</v>
      </c>
      <c r="Q503" s="1" t="s">
        <v>3517</v>
      </c>
    </row>
    <row r="504" spans="1:17" x14ac:dyDescent="0.25">
      <c r="A504" s="1" t="s">
        <v>502</v>
      </c>
      <c r="B504" s="1" t="s">
        <v>2264</v>
      </c>
      <c r="C504" s="1">
        <v>23.79</v>
      </c>
      <c r="D504" s="1">
        <v>1.02</v>
      </c>
      <c r="E504" s="1">
        <v>0.09</v>
      </c>
      <c r="F504" s="1">
        <v>8.01</v>
      </c>
      <c r="G504" s="1">
        <v>67.09</v>
      </c>
      <c r="H504" s="1">
        <v>508</v>
      </c>
      <c r="I504" s="1">
        <v>769878.83</v>
      </c>
      <c r="J504" s="1">
        <v>635</v>
      </c>
      <c r="K504" s="1">
        <v>51651</v>
      </c>
      <c r="L504" s="1">
        <v>1.2</v>
      </c>
      <c r="M504" s="1">
        <v>125.92</v>
      </c>
      <c r="N504" s="1">
        <v>0.79959199999999997</v>
      </c>
      <c r="O504" s="1">
        <v>-5.36</v>
      </c>
      <c r="P504" s="1" t="s">
        <v>2264</v>
      </c>
      <c r="Q504" s="1" t="s">
        <v>3517</v>
      </c>
    </row>
    <row r="505" spans="1:17" x14ac:dyDescent="0.25">
      <c r="A505" s="1" t="s">
        <v>503</v>
      </c>
      <c r="B505" s="1" t="s">
        <v>2265</v>
      </c>
      <c r="C505" s="1">
        <v>2.21</v>
      </c>
      <c r="D505" s="1">
        <v>0</v>
      </c>
      <c r="E505" s="1">
        <v>0.1</v>
      </c>
      <c r="F505" s="1">
        <v>46.25</v>
      </c>
      <c r="G505" s="1">
        <v>51.44</v>
      </c>
      <c r="H505" s="1">
        <v>509</v>
      </c>
      <c r="I505" s="1">
        <v>232663.33</v>
      </c>
      <c r="J505" s="1">
        <v>1</v>
      </c>
      <c r="K505" s="1">
        <v>11968</v>
      </c>
      <c r="L505" s="1">
        <v>0</v>
      </c>
      <c r="M505" s="1">
        <v>221.5</v>
      </c>
      <c r="N505" s="1">
        <v>2.215E-3</v>
      </c>
      <c r="O505" s="1">
        <v>-4.96</v>
      </c>
      <c r="P505" s="1" t="s">
        <v>2265</v>
      </c>
      <c r="Q505" s="1" t="s">
        <v>3517</v>
      </c>
    </row>
    <row r="506" spans="1:17" x14ac:dyDescent="0.25">
      <c r="A506" s="1" t="s">
        <v>504</v>
      </c>
      <c r="B506" s="1" t="s">
        <v>2266</v>
      </c>
      <c r="C506" s="1">
        <v>1.57</v>
      </c>
      <c r="D506" s="1">
        <v>0</v>
      </c>
      <c r="E506" s="1">
        <v>0.02</v>
      </c>
      <c r="F506" s="1">
        <v>20.5</v>
      </c>
      <c r="G506" s="1">
        <v>77.91</v>
      </c>
      <c r="H506" s="1">
        <v>510</v>
      </c>
      <c r="I506" s="1">
        <v>722124.27</v>
      </c>
      <c r="J506" s="1">
        <v>617</v>
      </c>
      <c r="K506" s="1">
        <v>56261</v>
      </c>
      <c r="L506" s="1">
        <v>1.1000000000000001</v>
      </c>
      <c r="M506" s="1">
        <v>78.02</v>
      </c>
      <c r="N506" s="1">
        <v>0.48138339999999996</v>
      </c>
      <c r="O506" s="1">
        <v>3.98</v>
      </c>
      <c r="P506" s="1" t="s">
        <v>2266</v>
      </c>
      <c r="Q506" s="1" t="s">
        <v>3517</v>
      </c>
    </row>
    <row r="507" spans="1:17" x14ac:dyDescent="0.25">
      <c r="A507" s="1" t="s">
        <v>505</v>
      </c>
      <c r="B507" s="1" t="s">
        <v>2267</v>
      </c>
      <c r="C507" s="1">
        <v>6.98</v>
      </c>
      <c r="D507" s="1">
        <v>0.93</v>
      </c>
      <c r="E507" s="1">
        <v>0.08</v>
      </c>
      <c r="F507" s="1">
        <v>28.65</v>
      </c>
      <c r="G507" s="1">
        <v>63.36</v>
      </c>
      <c r="H507" s="1">
        <v>511</v>
      </c>
      <c r="I507" s="1">
        <v>434043.77</v>
      </c>
      <c r="J507" s="1">
        <v>211</v>
      </c>
      <c r="K507" s="1">
        <v>27501</v>
      </c>
      <c r="L507" s="1">
        <v>0.8</v>
      </c>
      <c r="M507" s="1">
        <v>107.62</v>
      </c>
      <c r="N507" s="1">
        <v>0.22707820000000001</v>
      </c>
      <c r="O507" s="1">
        <v>-2.98</v>
      </c>
      <c r="P507" s="1" t="s">
        <v>2267</v>
      </c>
      <c r="Q507" s="1" t="s">
        <v>3517</v>
      </c>
    </row>
    <row r="508" spans="1:17" x14ac:dyDescent="0.25">
      <c r="A508" s="1" t="s">
        <v>506</v>
      </c>
      <c r="B508" s="1" t="s">
        <v>2268</v>
      </c>
      <c r="C508" s="1">
        <v>9.5399999999999991</v>
      </c>
      <c r="D508" s="1">
        <v>0</v>
      </c>
      <c r="E508" s="1">
        <v>0</v>
      </c>
      <c r="F508" s="1">
        <v>42.42</v>
      </c>
      <c r="G508" s="1">
        <v>48.04</v>
      </c>
      <c r="H508" s="1">
        <v>512</v>
      </c>
      <c r="I508" s="1">
        <v>302597.59999999998</v>
      </c>
      <c r="J508" s="1">
        <v>107</v>
      </c>
      <c r="K508" s="1">
        <v>14537</v>
      </c>
      <c r="L508" s="1">
        <v>0.7</v>
      </c>
      <c r="M508" s="1">
        <v>18.09</v>
      </c>
      <c r="N508" s="1">
        <v>1.93563E-2</v>
      </c>
      <c r="O508" s="1">
        <v>6.6</v>
      </c>
      <c r="P508" s="1" t="s">
        <v>2268</v>
      </c>
      <c r="Q508" s="1" t="s">
        <v>3517</v>
      </c>
    </row>
    <row r="509" spans="1:17" x14ac:dyDescent="0.25">
      <c r="A509" s="1" t="s">
        <v>507</v>
      </c>
      <c r="B509" s="1" t="s">
        <v>2269</v>
      </c>
      <c r="C509" s="1">
        <v>0.4</v>
      </c>
      <c r="D509" s="1">
        <v>0</v>
      </c>
      <c r="E509" s="1">
        <v>0.04</v>
      </c>
      <c r="F509" s="1">
        <v>27.09</v>
      </c>
      <c r="G509" s="1">
        <v>72.47</v>
      </c>
      <c r="H509" s="1">
        <v>513</v>
      </c>
      <c r="I509" s="1">
        <v>489923.83</v>
      </c>
      <c r="J509" s="1">
        <v>37</v>
      </c>
      <c r="K509" s="1">
        <v>35505</v>
      </c>
      <c r="L509" s="1">
        <v>0.1</v>
      </c>
      <c r="M509" s="1">
        <v>14.49</v>
      </c>
      <c r="N509" s="1">
        <v>5.3613000000000003E-3</v>
      </c>
      <c r="O509" s="1">
        <v>-5.26</v>
      </c>
      <c r="P509" s="1" t="s">
        <v>2269</v>
      </c>
      <c r="Q509" s="1" t="s">
        <v>3517</v>
      </c>
    </row>
    <row r="510" spans="1:17" x14ac:dyDescent="0.25">
      <c r="A510" s="1" t="s">
        <v>508</v>
      </c>
      <c r="B510" s="1" t="s">
        <v>2270</v>
      </c>
      <c r="C510" s="1">
        <v>3.27</v>
      </c>
      <c r="D510" s="1">
        <v>0</v>
      </c>
      <c r="E510" s="1">
        <v>0.01</v>
      </c>
      <c r="F510" s="1">
        <v>40.950000000000003</v>
      </c>
      <c r="G510" s="1">
        <v>55.769999999999996</v>
      </c>
      <c r="H510" s="1">
        <v>514</v>
      </c>
      <c r="I510" s="1">
        <v>1115260</v>
      </c>
      <c r="J510" s="1">
        <v>-59</v>
      </c>
      <c r="K510" s="1">
        <v>62198</v>
      </c>
      <c r="L510" s="1">
        <v>-0.1</v>
      </c>
      <c r="M510" s="1">
        <v>23.18</v>
      </c>
      <c r="N510" s="1">
        <v>-1.3676199999999999E-2</v>
      </c>
      <c r="O510" s="1">
        <v>-5.49</v>
      </c>
      <c r="P510" s="1" t="s">
        <v>2270</v>
      </c>
      <c r="Q510" s="1" t="s">
        <v>3517</v>
      </c>
    </row>
    <row r="511" spans="1:17" x14ac:dyDescent="0.25">
      <c r="A511" s="1" t="s">
        <v>509</v>
      </c>
      <c r="B511" s="1" t="s">
        <v>2271</v>
      </c>
      <c r="C511" s="1">
        <v>22.35</v>
      </c>
      <c r="D511" s="1">
        <v>0</v>
      </c>
      <c r="E511" s="1">
        <v>0</v>
      </c>
      <c r="F511" s="1">
        <v>16.32</v>
      </c>
      <c r="G511" s="1">
        <v>61.33</v>
      </c>
      <c r="H511" s="1">
        <v>515</v>
      </c>
      <c r="I511" s="1">
        <v>131854.84</v>
      </c>
      <c r="J511" s="1">
        <v>-6</v>
      </c>
      <c r="K511" s="1">
        <v>8087</v>
      </c>
      <c r="L511" s="1">
        <v>-0.1</v>
      </c>
      <c r="M511" s="1">
        <v>21.24</v>
      </c>
      <c r="N511" s="1">
        <v>-1.2744E-3</v>
      </c>
      <c r="O511" s="1">
        <v>-5.22</v>
      </c>
      <c r="P511" s="1" t="s">
        <v>2271</v>
      </c>
      <c r="Q511" s="1" t="s">
        <v>3517</v>
      </c>
    </row>
    <row r="512" spans="1:17" x14ac:dyDescent="0.25">
      <c r="A512" s="1" t="s">
        <v>510</v>
      </c>
      <c r="B512" s="1" t="s">
        <v>2272</v>
      </c>
      <c r="C512" s="1">
        <v>2.0699999999999998</v>
      </c>
      <c r="D512" s="1">
        <v>0</v>
      </c>
      <c r="E512" s="1">
        <v>0</v>
      </c>
      <c r="F512" s="1">
        <v>38.83</v>
      </c>
      <c r="G512" s="1">
        <v>59.1</v>
      </c>
      <c r="H512" s="1">
        <v>516</v>
      </c>
      <c r="I512" s="1">
        <v>320317</v>
      </c>
      <c r="J512" s="1">
        <v>48</v>
      </c>
      <c r="K512" s="1">
        <v>18931</v>
      </c>
      <c r="L512" s="1">
        <v>0.3</v>
      </c>
      <c r="M512" s="1">
        <v>19.09</v>
      </c>
      <c r="N512" s="1">
        <v>9.1631999999999998E-3</v>
      </c>
      <c r="O512" s="1">
        <v>4.38</v>
      </c>
      <c r="P512" s="1" t="s">
        <v>2272</v>
      </c>
      <c r="Q512" s="1" t="s">
        <v>3517</v>
      </c>
    </row>
    <row r="513" spans="1:17" x14ac:dyDescent="0.25">
      <c r="A513" s="1" t="s">
        <v>511</v>
      </c>
      <c r="B513" s="1" t="s">
        <v>2273</v>
      </c>
      <c r="C513" s="1">
        <v>0.44</v>
      </c>
      <c r="D513" s="1">
        <v>0</v>
      </c>
      <c r="E513" s="1">
        <v>0</v>
      </c>
      <c r="F513" s="1">
        <v>40.68</v>
      </c>
      <c r="G513" s="1">
        <v>58.88</v>
      </c>
      <c r="H513" s="1">
        <v>517</v>
      </c>
      <c r="I513" s="1">
        <v>293085.26</v>
      </c>
      <c r="J513" s="1">
        <v>-30</v>
      </c>
      <c r="K513" s="1">
        <v>17257</v>
      </c>
      <c r="L513" s="1">
        <v>-0.2</v>
      </c>
      <c r="M513" s="1">
        <v>20.28</v>
      </c>
      <c r="N513" s="1">
        <v>-6.0840000000000009E-3</v>
      </c>
      <c r="O513" s="1">
        <v>3.62</v>
      </c>
      <c r="P513" s="1" t="s">
        <v>2273</v>
      </c>
      <c r="Q513" s="1" t="s">
        <v>3517</v>
      </c>
    </row>
    <row r="514" spans="1:17" x14ac:dyDescent="0.25">
      <c r="A514" s="1" t="s">
        <v>512</v>
      </c>
      <c r="B514" s="1" t="s">
        <v>2274</v>
      </c>
      <c r="C514" s="1">
        <v>0.35</v>
      </c>
      <c r="D514" s="1">
        <v>0.27</v>
      </c>
      <c r="E514" s="1">
        <v>0</v>
      </c>
      <c r="F514" s="1">
        <v>69.31</v>
      </c>
      <c r="G514" s="1">
        <v>30.069999999999993</v>
      </c>
      <c r="H514" s="1">
        <v>518</v>
      </c>
      <c r="I514" s="1">
        <v>754825.5</v>
      </c>
      <c r="J514" s="1">
        <v>7</v>
      </c>
      <c r="K514" s="1">
        <v>22698</v>
      </c>
      <c r="L514" s="1">
        <v>0</v>
      </c>
      <c r="M514" s="1">
        <v>38.79</v>
      </c>
      <c r="N514" s="1">
        <v>2.7152999999999999E-3</v>
      </c>
      <c r="O514" s="1">
        <v>-2.56</v>
      </c>
      <c r="P514" s="1" t="s">
        <v>2274</v>
      </c>
      <c r="Q514" s="1" t="s">
        <v>3517</v>
      </c>
    </row>
    <row r="515" spans="1:17" x14ac:dyDescent="0.25">
      <c r="A515" s="1" t="s">
        <v>513</v>
      </c>
      <c r="B515" s="1" t="s">
        <v>2275</v>
      </c>
      <c r="C515" s="1">
        <v>2.25</v>
      </c>
      <c r="D515" s="1">
        <v>0</v>
      </c>
      <c r="E515" s="1">
        <v>0</v>
      </c>
      <c r="F515" s="1">
        <v>24.75</v>
      </c>
      <c r="G515" s="1">
        <v>73</v>
      </c>
      <c r="H515" s="1">
        <v>519</v>
      </c>
      <c r="I515" s="1">
        <v>230199.84</v>
      </c>
      <c r="J515" s="1">
        <v>87</v>
      </c>
      <c r="K515" s="1">
        <v>16805</v>
      </c>
      <c r="L515" s="1">
        <v>0.5</v>
      </c>
      <c r="M515" s="1">
        <v>158.54</v>
      </c>
      <c r="N515" s="1">
        <v>0.13792979999999999</v>
      </c>
      <c r="O515" s="1">
        <v>-3.33</v>
      </c>
      <c r="P515" s="1" t="s">
        <v>2275</v>
      </c>
      <c r="Q515" s="1" t="s">
        <v>3517</v>
      </c>
    </row>
    <row r="516" spans="1:17" x14ac:dyDescent="0.25">
      <c r="A516" s="1" t="s">
        <v>514</v>
      </c>
      <c r="B516" s="1" t="s">
        <v>2276</v>
      </c>
      <c r="C516" s="1">
        <v>71.62</v>
      </c>
      <c r="D516" s="1">
        <v>0</v>
      </c>
      <c r="E516" s="1">
        <v>0.01</v>
      </c>
      <c r="F516" s="1">
        <v>68.12</v>
      </c>
      <c r="G516" s="1">
        <v>-39.75</v>
      </c>
      <c r="H516" s="1">
        <v>520</v>
      </c>
      <c r="I516" s="1">
        <v>457860</v>
      </c>
      <c r="J516" s="1">
        <v>136</v>
      </c>
      <c r="K516" s="1">
        <v>-18200</v>
      </c>
      <c r="L516" s="1">
        <v>-0.7</v>
      </c>
      <c r="M516" s="1">
        <v>61.83</v>
      </c>
      <c r="N516" s="1">
        <v>8.4088799999999991E-2</v>
      </c>
      <c r="O516" s="1">
        <v>-3.57</v>
      </c>
      <c r="P516" s="1" t="s">
        <v>2276</v>
      </c>
      <c r="Q516" s="1" t="s">
        <v>3517</v>
      </c>
    </row>
    <row r="517" spans="1:17" x14ac:dyDescent="0.25">
      <c r="A517" s="1" t="s">
        <v>515</v>
      </c>
      <c r="B517" s="1" t="s">
        <v>2277</v>
      </c>
      <c r="C517" s="1">
        <v>0.67</v>
      </c>
      <c r="D517" s="1">
        <v>0</v>
      </c>
      <c r="E517" s="1">
        <v>0</v>
      </c>
      <c r="F517" s="1">
        <v>11.74</v>
      </c>
      <c r="G517" s="1">
        <v>87.59</v>
      </c>
      <c r="H517" s="1">
        <v>521</v>
      </c>
      <c r="I517" s="1">
        <v>200000</v>
      </c>
      <c r="J517" s="1">
        <v>3</v>
      </c>
      <c r="K517" s="1">
        <v>17518</v>
      </c>
      <c r="L517" s="1">
        <v>0</v>
      </c>
      <c r="M517" s="1">
        <v>52.06</v>
      </c>
      <c r="N517" s="1">
        <v>1.5618000000000001E-3</v>
      </c>
      <c r="O517" s="1">
        <v>-7.37</v>
      </c>
      <c r="P517" s="1" t="s">
        <v>2277</v>
      </c>
      <c r="Q517" s="1" t="s">
        <v>3517</v>
      </c>
    </row>
    <row r="518" spans="1:17" x14ac:dyDescent="0.25">
      <c r="A518" s="1" t="s">
        <v>516</v>
      </c>
      <c r="B518" s="1" t="s">
        <v>2278</v>
      </c>
      <c r="C518" s="1">
        <v>11.49</v>
      </c>
      <c r="D518" s="1">
        <v>0.27</v>
      </c>
      <c r="E518" s="1">
        <v>0.5</v>
      </c>
      <c r="F518" s="1">
        <v>20.94</v>
      </c>
      <c r="G518" s="1">
        <v>66.8</v>
      </c>
      <c r="H518" s="1">
        <v>522</v>
      </c>
      <c r="I518" s="1">
        <v>103847236.06</v>
      </c>
      <c r="J518" s="1">
        <v>-65091</v>
      </c>
      <c r="K518" s="1">
        <v>6936995</v>
      </c>
      <c r="L518" s="1">
        <v>-0.9</v>
      </c>
      <c r="M518" s="1">
        <v>16.670000000000002</v>
      </c>
      <c r="N518" s="1">
        <v>-10.850669700000003</v>
      </c>
      <c r="O518" s="1">
        <v>-3.98</v>
      </c>
      <c r="P518" s="1" t="s">
        <v>4389</v>
      </c>
      <c r="Q518" s="1" t="s">
        <v>3573</v>
      </c>
    </row>
    <row r="519" spans="1:17" x14ac:dyDescent="0.25">
      <c r="A519" s="1" t="s">
        <v>517</v>
      </c>
      <c r="B519" s="1" t="s">
        <v>2279</v>
      </c>
      <c r="C519" s="1">
        <v>15.82</v>
      </c>
      <c r="D519" s="1">
        <v>3.77</v>
      </c>
      <c r="E519" s="1">
        <v>0.68</v>
      </c>
      <c r="F519" s="1">
        <v>3.96</v>
      </c>
      <c r="G519" s="1">
        <v>75.77</v>
      </c>
      <c r="H519" s="1">
        <v>523</v>
      </c>
      <c r="I519" s="1">
        <v>11212342.65</v>
      </c>
      <c r="J519" s="1">
        <v>-6233</v>
      </c>
      <c r="K519" s="1">
        <v>849559</v>
      </c>
      <c r="L519" s="1">
        <v>-0.7</v>
      </c>
      <c r="M519" s="1">
        <v>40.049999999999997</v>
      </c>
      <c r="N519" s="1">
        <v>-2.4963164999999998</v>
      </c>
      <c r="O519" s="1">
        <v>-3.39</v>
      </c>
      <c r="P519" s="1" t="s">
        <v>2279</v>
      </c>
      <c r="Q519" s="1" t="s">
        <v>3573</v>
      </c>
    </row>
    <row r="520" spans="1:17" x14ac:dyDescent="0.25">
      <c r="A520" s="1" t="s">
        <v>518</v>
      </c>
      <c r="B520" s="1" t="s">
        <v>2280</v>
      </c>
      <c r="C520" s="1">
        <v>10.53</v>
      </c>
      <c r="D520" s="1">
        <v>0.13</v>
      </c>
      <c r="E520" s="1">
        <v>0.04</v>
      </c>
      <c r="F520" s="1">
        <v>3.21</v>
      </c>
      <c r="G520" s="1">
        <v>86.09</v>
      </c>
      <c r="H520" s="1">
        <v>524</v>
      </c>
      <c r="I520" s="1">
        <v>41516943.130000003</v>
      </c>
      <c r="J520" s="1">
        <v>-29578</v>
      </c>
      <c r="K520" s="1">
        <v>3574194</v>
      </c>
      <c r="L520" s="1">
        <v>-0.8</v>
      </c>
      <c r="M520" s="1">
        <v>11.3</v>
      </c>
      <c r="N520" s="1">
        <v>-3.3423140000000005</v>
      </c>
      <c r="O520" s="1">
        <v>-4.22</v>
      </c>
      <c r="P520" s="1" t="s">
        <v>2280</v>
      </c>
      <c r="Q520" s="1" t="s">
        <v>3573</v>
      </c>
    </row>
    <row r="521" spans="1:17" x14ac:dyDescent="0.25">
      <c r="A521" s="1" t="s">
        <v>519</v>
      </c>
      <c r="B521" s="1" t="s">
        <v>2281</v>
      </c>
      <c r="C521" s="1">
        <v>1.88</v>
      </c>
      <c r="D521" s="1">
        <v>0</v>
      </c>
      <c r="E521" s="1">
        <v>0.12</v>
      </c>
      <c r="F521" s="1">
        <v>20.88</v>
      </c>
      <c r="G521" s="1">
        <v>77.12</v>
      </c>
      <c r="H521" s="1">
        <v>525</v>
      </c>
      <c r="I521" s="1">
        <v>2236080</v>
      </c>
      <c r="J521" s="1">
        <v>-511</v>
      </c>
      <c r="K521" s="1">
        <v>172446</v>
      </c>
      <c r="L521" s="1">
        <v>-0.3</v>
      </c>
      <c r="M521" s="1">
        <v>20.100000000000001</v>
      </c>
      <c r="N521" s="1">
        <v>-0.102711</v>
      </c>
      <c r="O521" s="1">
        <v>-3.76</v>
      </c>
      <c r="P521" s="1" t="s">
        <v>2281</v>
      </c>
      <c r="Q521" s="1" t="s">
        <v>3574</v>
      </c>
    </row>
    <row r="522" spans="1:17" x14ac:dyDescent="0.25">
      <c r="A522" s="1" t="s">
        <v>520</v>
      </c>
      <c r="B522" s="1" t="s">
        <v>2282</v>
      </c>
      <c r="C522" s="1">
        <v>6.36</v>
      </c>
      <c r="D522" s="1">
        <v>0.06</v>
      </c>
      <c r="E522" s="1">
        <v>0.57999999999999996</v>
      </c>
      <c r="F522" s="1">
        <v>34.22</v>
      </c>
      <c r="G522" s="1">
        <v>58.78</v>
      </c>
      <c r="H522" s="1">
        <v>526</v>
      </c>
      <c r="I522" s="1">
        <v>13429600</v>
      </c>
      <c r="J522" s="1">
        <v>-243</v>
      </c>
      <c r="K522" s="1">
        <v>789392</v>
      </c>
      <c r="L522" s="1">
        <v>0</v>
      </c>
      <c r="M522" s="1">
        <v>15.84</v>
      </c>
      <c r="N522" s="1">
        <v>-3.8491199999999996E-2</v>
      </c>
      <c r="O522" s="1">
        <v>-1.84</v>
      </c>
      <c r="P522" s="1" t="s">
        <v>2282</v>
      </c>
      <c r="Q522" s="1" t="s">
        <v>3573</v>
      </c>
    </row>
    <row r="523" spans="1:17" x14ac:dyDescent="0.25">
      <c r="A523" s="1" t="s">
        <v>521</v>
      </c>
      <c r="B523" s="1" t="s">
        <v>2283</v>
      </c>
      <c r="C523" s="1">
        <v>15.04</v>
      </c>
      <c r="D523" s="1">
        <v>0.01</v>
      </c>
      <c r="E523" s="1">
        <v>0.98</v>
      </c>
      <c r="F523" s="1">
        <v>47.31</v>
      </c>
      <c r="G523" s="1">
        <v>36.659999999999997</v>
      </c>
      <c r="H523" s="1">
        <v>527</v>
      </c>
      <c r="I523" s="1">
        <v>47313972.420000002</v>
      </c>
      <c r="J523" s="1">
        <v>-21831</v>
      </c>
      <c r="K523" s="1">
        <v>1734530</v>
      </c>
      <c r="L523" s="1">
        <v>-1.3</v>
      </c>
      <c r="M523" s="1">
        <v>23.85</v>
      </c>
      <c r="N523" s="1">
        <v>-5.2066935000000001</v>
      </c>
      <c r="O523" s="1">
        <v>-5.19</v>
      </c>
      <c r="P523" s="1" t="s">
        <v>4390</v>
      </c>
      <c r="Q523" s="1" t="s">
        <v>3574</v>
      </c>
    </row>
    <row r="524" spans="1:17" x14ac:dyDescent="0.25">
      <c r="A524" s="1" t="s">
        <v>522</v>
      </c>
      <c r="B524" s="1" t="s">
        <v>2284</v>
      </c>
      <c r="C524" s="1">
        <v>3.73</v>
      </c>
      <c r="D524" s="1">
        <v>0.02</v>
      </c>
      <c r="E524" s="1">
        <v>0.28999999999999998</v>
      </c>
      <c r="F524" s="1">
        <v>26.58</v>
      </c>
      <c r="G524" s="1">
        <v>69.38</v>
      </c>
      <c r="H524" s="1">
        <v>528</v>
      </c>
      <c r="I524" s="1">
        <v>3622004</v>
      </c>
      <c r="J524" s="1">
        <v>696</v>
      </c>
      <c r="K524" s="1">
        <v>251295</v>
      </c>
      <c r="L524" s="1">
        <v>0.3</v>
      </c>
      <c r="M524" s="1">
        <v>20.52</v>
      </c>
      <c r="N524" s="1">
        <v>0.14281920000000001</v>
      </c>
      <c r="O524" s="1">
        <v>-10.220000000000001</v>
      </c>
      <c r="P524" s="1" t="s">
        <v>2284</v>
      </c>
      <c r="Q524" s="1" t="s">
        <v>3574</v>
      </c>
    </row>
    <row r="525" spans="1:17" x14ac:dyDescent="0.25">
      <c r="A525" s="1" t="s">
        <v>523</v>
      </c>
      <c r="B525" s="1" t="s">
        <v>2285</v>
      </c>
      <c r="C525" s="1">
        <v>17.510000000000002</v>
      </c>
      <c r="D525" s="1">
        <v>0.15</v>
      </c>
      <c r="E525" s="1">
        <v>0.02</v>
      </c>
      <c r="F525" s="1">
        <v>20.81</v>
      </c>
      <c r="G525" s="1">
        <v>61.510000000000005</v>
      </c>
      <c r="H525" s="1">
        <v>529</v>
      </c>
      <c r="I525" s="1">
        <v>74885834.569999993</v>
      </c>
      <c r="J525" s="1">
        <v>-68969</v>
      </c>
      <c r="K525" s="1">
        <v>4606228</v>
      </c>
      <c r="L525" s="1">
        <v>-1.5</v>
      </c>
      <c r="M525" s="1">
        <v>9.4600000000000009</v>
      </c>
      <c r="N525" s="1">
        <v>-6.5244674000000007</v>
      </c>
      <c r="O525" s="1">
        <v>-3.92</v>
      </c>
      <c r="P525" s="1" t="s">
        <v>4391</v>
      </c>
      <c r="Q525" s="1" t="s">
        <v>3573</v>
      </c>
    </row>
    <row r="526" spans="1:17" x14ac:dyDescent="0.25">
      <c r="A526" s="1" t="s">
        <v>524</v>
      </c>
      <c r="B526" s="1" t="s">
        <v>2286</v>
      </c>
      <c r="C526" s="1">
        <v>7.7</v>
      </c>
      <c r="D526" s="1">
        <v>0.32</v>
      </c>
      <c r="E526" s="1">
        <v>0.01</v>
      </c>
      <c r="F526" s="1">
        <v>55.65</v>
      </c>
      <c r="G526" s="1">
        <v>36.32</v>
      </c>
      <c r="H526" s="1">
        <v>530</v>
      </c>
      <c r="I526" s="1">
        <v>11695577.27</v>
      </c>
      <c r="J526" s="1">
        <v>922</v>
      </c>
      <c r="K526" s="1">
        <v>424783</v>
      </c>
      <c r="L526" s="1">
        <v>0.2</v>
      </c>
      <c r="M526" s="1">
        <v>10.73</v>
      </c>
      <c r="N526" s="1">
        <v>9.8930599999999994E-2</v>
      </c>
      <c r="O526" s="1">
        <v>-5.19</v>
      </c>
      <c r="P526" s="1" t="s">
        <v>2286</v>
      </c>
      <c r="Q526" s="1" t="s">
        <v>3573</v>
      </c>
    </row>
    <row r="527" spans="1:17" x14ac:dyDescent="0.25">
      <c r="A527" s="1" t="s">
        <v>525</v>
      </c>
      <c r="B527" s="1" t="s">
        <v>2287</v>
      </c>
      <c r="C527" s="1">
        <v>3.22</v>
      </c>
      <c r="D527" s="1">
        <v>0.02</v>
      </c>
      <c r="E527" s="1">
        <v>0</v>
      </c>
      <c r="F527" s="1">
        <v>13.9</v>
      </c>
      <c r="G527" s="1">
        <v>82.86</v>
      </c>
      <c r="H527" s="1">
        <v>531</v>
      </c>
      <c r="I527" s="1">
        <v>32933688.059999999</v>
      </c>
      <c r="J527" s="1">
        <v>-3520</v>
      </c>
      <c r="K527" s="1">
        <v>2728885</v>
      </c>
      <c r="L527" s="1">
        <v>-0.1</v>
      </c>
      <c r="M527" s="1">
        <v>11.53</v>
      </c>
      <c r="N527" s="1">
        <v>-0.40585599999999999</v>
      </c>
      <c r="O527" s="1">
        <v>-4.0999999999999996</v>
      </c>
      <c r="P527" s="1" t="s">
        <v>2287</v>
      </c>
      <c r="Q527" s="1" t="s">
        <v>3573</v>
      </c>
    </row>
    <row r="528" spans="1:17" x14ac:dyDescent="0.25">
      <c r="A528" s="1" t="s">
        <v>526</v>
      </c>
      <c r="B528" s="1" t="s">
        <v>2288</v>
      </c>
      <c r="C528" s="1">
        <v>7.05</v>
      </c>
      <c r="D528" s="1">
        <v>0.02</v>
      </c>
      <c r="E528" s="1">
        <v>0.13</v>
      </c>
      <c r="F528" s="1">
        <v>3.45</v>
      </c>
      <c r="G528" s="1">
        <v>89.35</v>
      </c>
      <c r="H528" s="1">
        <v>532</v>
      </c>
      <c r="I528" s="1">
        <v>7609436</v>
      </c>
      <c r="J528" s="1">
        <v>6237</v>
      </c>
      <c r="K528" s="1">
        <v>679903</v>
      </c>
      <c r="L528" s="1">
        <v>0.9</v>
      </c>
      <c r="M528" s="1">
        <v>6.52</v>
      </c>
      <c r="N528" s="1">
        <v>0.40665239999999997</v>
      </c>
      <c r="O528" s="1">
        <v>7.01</v>
      </c>
      <c r="P528" s="1" t="s">
        <v>2288</v>
      </c>
      <c r="Q528" s="1" t="s">
        <v>3519</v>
      </c>
    </row>
    <row r="529" spans="1:17" x14ac:dyDescent="0.25">
      <c r="A529" s="1" t="s">
        <v>527</v>
      </c>
      <c r="B529" s="1" t="s">
        <v>2289</v>
      </c>
      <c r="C529" s="1">
        <v>10.63</v>
      </c>
      <c r="D529" s="1">
        <v>0.1</v>
      </c>
      <c r="E529" s="1">
        <v>0.83</v>
      </c>
      <c r="F529" s="1">
        <v>7.81</v>
      </c>
      <c r="G529" s="1">
        <v>80.63</v>
      </c>
      <c r="H529" s="1">
        <v>533</v>
      </c>
      <c r="I529" s="1">
        <v>34481044.409999996</v>
      </c>
      <c r="J529" s="1">
        <v>-20452</v>
      </c>
      <c r="K529" s="1">
        <v>2780207</v>
      </c>
      <c r="L529" s="1">
        <v>-0.7</v>
      </c>
      <c r="M529" s="1">
        <v>10.45</v>
      </c>
      <c r="N529" s="1">
        <v>-2.1372339999999999</v>
      </c>
      <c r="O529" s="1">
        <v>-3.65</v>
      </c>
      <c r="P529" s="1" t="s">
        <v>2289</v>
      </c>
      <c r="Q529" s="1" t="s">
        <v>3573</v>
      </c>
    </row>
    <row r="530" spans="1:17" x14ac:dyDescent="0.25">
      <c r="A530" s="1" t="s">
        <v>528</v>
      </c>
      <c r="B530" s="1" t="s">
        <v>2290</v>
      </c>
      <c r="C530" s="1">
        <v>59.01</v>
      </c>
      <c r="D530" s="1">
        <v>0.03</v>
      </c>
      <c r="E530" s="1">
        <v>0.02</v>
      </c>
      <c r="F530" s="1">
        <v>21.88</v>
      </c>
      <c r="G530" s="1">
        <v>19.060000000000002</v>
      </c>
      <c r="H530" s="1">
        <v>534</v>
      </c>
      <c r="I530" s="1">
        <v>19579100.5</v>
      </c>
      <c r="J530" s="1">
        <v>-1026</v>
      </c>
      <c r="K530" s="1">
        <v>373178</v>
      </c>
      <c r="L530" s="1">
        <v>-0.3</v>
      </c>
      <c r="M530" s="1">
        <v>14.4</v>
      </c>
      <c r="N530" s="1">
        <v>-0.14774399999999999</v>
      </c>
      <c r="O530" s="1">
        <v>-3.62</v>
      </c>
      <c r="P530" s="1" t="s">
        <v>2290</v>
      </c>
      <c r="Q530" s="1" t="s">
        <v>3573</v>
      </c>
    </row>
    <row r="531" spans="1:17" x14ac:dyDescent="0.25">
      <c r="A531" s="1" t="s">
        <v>529</v>
      </c>
      <c r="B531" s="1" t="s">
        <v>2291</v>
      </c>
      <c r="C531" s="1">
        <v>7.24</v>
      </c>
      <c r="D531" s="1">
        <v>0.6</v>
      </c>
      <c r="E531" s="1">
        <v>0.37</v>
      </c>
      <c r="F531" s="1">
        <v>6.32</v>
      </c>
      <c r="G531" s="1">
        <v>85.47</v>
      </c>
      <c r="H531" s="1">
        <v>535</v>
      </c>
      <c r="I531" s="1">
        <v>3159633</v>
      </c>
      <c r="J531" s="1">
        <v>172</v>
      </c>
      <c r="K531" s="1">
        <v>270054</v>
      </c>
      <c r="L531" s="1">
        <v>0.1</v>
      </c>
      <c r="M531" s="1">
        <v>39.369999999999997</v>
      </c>
      <c r="N531" s="1">
        <v>6.7716399999999996E-2</v>
      </c>
      <c r="O531" s="1">
        <v>-0.62</v>
      </c>
      <c r="P531" s="1" t="s">
        <v>2291</v>
      </c>
      <c r="Q531" s="1" t="s">
        <v>3574</v>
      </c>
    </row>
    <row r="532" spans="1:17" x14ac:dyDescent="0.25">
      <c r="A532" s="1" t="s">
        <v>530</v>
      </c>
      <c r="B532" s="1" t="s">
        <v>2292</v>
      </c>
      <c r="C532" s="1">
        <v>2.36</v>
      </c>
      <c r="D532" s="1">
        <v>0.05</v>
      </c>
      <c r="E532" s="1">
        <v>0.09</v>
      </c>
      <c r="F532" s="1">
        <v>62.57</v>
      </c>
      <c r="G532" s="1">
        <v>34.930000000000007</v>
      </c>
      <c r="H532" s="1">
        <v>536</v>
      </c>
      <c r="I532" s="1">
        <v>5903887.5</v>
      </c>
      <c r="J532" s="1">
        <v>451</v>
      </c>
      <c r="K532" s="1">
        <v>206223</v>
      </c>
      <c r="L532" s="1">
        <v>0.2</v>
      </c>
      <c r="M532" s="1">
        <v>25.08</v>
      </c>
      <c r="N532" s="1">
        <v>0.1131108</v>
      </c>
      <c r="O532" s="1">
        <v>-5.37</v>
      </c>
      <c r="P532" s="1" t="s">
        <v>2292</v>
      </c>
      <c r="Q532" s="1" t="s">
        <v>3574</v>
      </c>
    </row>
    <row r="533" spans="1:17" x14ac:dyDescent="0.25">
      <c r="A533" s="1" t="s">
        <v>531</v>
      </c>
      <c r="B533" s="1" t="s">
        <v>2293</v>
      </c>
      <c r="C533" s="1">
        <v>3.42</v>
      </c>
      <c r="D533" s="1">
        <v>0.1</v>
      </c>
      <c r="E533" s="1">
        <v>0</v>
      </c>
      <c r="F533" s="1">
        <v>18.52</v>
      </c>
      <c r="G533" s="1">
        <v>77.960000000000008</v>
      </c>
      <c r="H533" s="1">
        <v>537</v>
      </c>
      <c r="I533" s="1">
        <v>3011637.84</v>
      </c>
      <c r="J533" s="1">
        <v>-793</v>
      </c>
      <c r="K533" s="1">
        <v>234787</v>
      </c>
      <c r="L533" s="1">
        <v>-0.3</v>
      </c>
      <c r="M533" s="1">
        <v>13</v>
      </c>
      <c r="N533" s="1">
        <v>-0.10309</v>
      </c>
      <c r="O533" s="1">
        <v>-2.97</v>
      </c>
      <c r="P533" s="1" t="s">
        <v>2293</v>
      </c>
      <c r="Q533" s="1" t="s">
        <v>3574</v>
      </c>
    </row>
    <row r="534" spans="1:17" x14ac:dyDescent="0.25">
      <c r="A534" s="1" t="s">
        <v>532</v>
      </c>
      <c r="B534" s="1" t="s">
        <v>2294</v>
      </c>
      <c r="C534" s="1">
        <v>10.99</v>
      </c>
      <c r="D534" s="1">
        <v>0.42</v>
      </c>
      <c r="E534" s="1">
        <v>0.02</v>
      </c>
      <c r="F534" s="1">
        <v>7.34</v>
      </c>
      <c r="G534" s="1">
        <v>81.23</v>
      </c>
      <c r="H534" s="1">
        <v>538</v>
      </c>
      <c r="I534" s="1">
        <v>13998378.289999999</v>
      </c>
      <c r="J534" s="1">
        <v>2675</v>
      </c>
      <c r="K534" s="1">
        <v>1137088</v>
      </c>
      <c r="L534" s="1">
        <v>0.2</v>
      </c>
      <c r="M534" s="1">
        <v>26.72</v>
      </c>
      <c r="N534" s="1">
        <v>0.71475999999999995</v>
      </c>
      <c r="O534" s="1">
        <v>-2.0499999999999998</v>
      </c>
      <c r="P534" s="1" t="s">
        <v>2294</v>
      </c>
      <c r="Q534" s="1" t="s">
        <v>3575</v>
      </c>
    </row>
    <row r="535" spans="1:17" x14ac:dyDescent="0.25">
      <c r="A535" s="1" t="s">
        <v>533</v>
      </c>
      <c r="B535" s="1" t="s">
        <v>2295</v>
      </c>
      <c r="C535" s="1">
        <v>7.18</v>
      </c>
      <c r="D535" s="1">
        <v>0.03</v>
      </c>
      <c r="E535" s="1">
        <v>0</v>
      </c>
      <c r="F535" s="1">
        <v>40.619999999999997</v>
      </c>
      <c r="G535" s="1">
        <v>52.17</v>
      </c>
      <c r="H535" s="1">
        <v>539</v>
      </c>
      <c r="I535" s="1">
        <v>25019714.710000001</v>
      </c>
      <c r="J535" s="1">
        <v>-4511</v>
      </c>
      <c r="K535" s="1">
        <v>1305279</v>
      </c>
      <c r="L535" s="1">
        <v>-0.3</v>
      </c>
      <c r="M535" s="1">
        <v>9.02</v>
      </c>
      <c r="N535" s="1">
        <v>-0.40689220000000004</v>
      </c>
      <c r="O535" s="1">
        <v>-4.87</v>
      </c>
      <c r="P535" s="1" t="s">
        <v>2295</v>
      </c>
      <c r="Q535" s="1" t="s">
        <v>3574</v>
      </c>
    </row>
    <row r="536" spans="1:17" x14ac:dyDescent="0.25">
      <c r="A536" s="1" t="s">
        <v>534</v>
      </c>
      <c r="B536" s="1" t="s">
        <v>2296</v>
      </c>
      <c r="C536" s="1">
        <v>16.690000000000001</v>
      </c>
      <c r="D536" s="1">
        <v>0.24</v>
      </c>
      <c r="E536" s="1">
        <v>0</v>
      </c>
      <c r="F536" s="1">
        <v>25.26</v>
      </c>
      <c r="G536" s="1">
        <v>57.81</v>
      </c>
      <c r="H536" s="1">
        <v>540</v>
      </c>
      <c r="I536" s="1">
        <v>128547788.09999999</v>
      </c>
      <c r="J536" s="1">
        <v>-35285</v>
      </c>
      <c r="K536" s="1">
        <v>7431348</v>
      </c>
      <c r="L536" s="1">
        <v>-0.5</v>
      </c>
      <c r="M536" s="1">
        <v>17.97</v>
      </c>
      <c r="N536" s="1">
        <v>-6.3407144999999998</v>
      </c>
      <c r="O536" s="1">
        <v>-2.94</v>
      </c>
      <c r="P536" s="1" t="s">
        <v>4392</v>
      </c>
      <c r="Q536" s="1" t="s">
        <v>3576</v>
      </c>
    </row>
    <row r="537" spans="1:17" x14ac:dyDescent="0.25">
      <c r="A537" s="1" t="s">
        <v>535</v>
      </c>
      <c r="B537" s="1" t="s">
        <v>2297</v>
      </c>
      <c r="C537" s="1">
        <v>26.34</v>
      </c>
      <c r="D537" s="1">
        <v>0.6</v>
      </c>
      <c r="E537" s="1">
        <v>0.68</v>
      </c>
      <c r="F537" s="1">
        <v>23.84</v>
      </c>
      <c r="G537" s="1">
        <v>48.54</v>
      </c>
      <c r="H537" s="1">
        <v>541</v>
      </c>
      <c r="I537" s="1">
        <v>115002639.95</v>
      </c>
      <c r="J537" s="1">
        <v>13688</v>
      </c>
      <c r="K537" s="1">
        <v>5582228</v>
      </c>
      <c r="L537" s="1">
        <v>0.2</v>
      </c>
      <c r="M537" s="1">
        <v>70.55</v>
      </c>
      <c r="N537" s="1">
        <v>9.6568839999999998</v>
      </c>
      <c r="O537" s="1">
        <v>-3.74</v>
      </c>
      <c r="P537" s="1" t="s">
        <v>4393</v>
      </c>
      <c r="Q537" s="1" t="s">
        <v>3576</v>
      </c>
    </row>
    <row r="538" spans="1:17" x14ac:dyDescent="0.25">
      <c r="A538" s="1" t="s">
        <v>536</v>
      </c>
      <c r="B538" s="1" t="s">
        <v>2298</v>
      </c>
      <c r="C538" s="1">
        <v>22.94</v>
      </c>
      <c r="D538" s="1">
        <v>0.56999999999999995</v>
      </c>
      <c r="E538" s="1">
        <v>0.6</v>
      </c>
      <c r="F538" s="1">
        <v>1.19</v>
      </c>
      <c r="G538" s="1">
        <v>74.699999999999989</v>
      </c>
      <c r="H538" s="1">
        <v>542</v>
      </c>
      <c r="I538" s="1">
        <v>147025101.28</v>
      </c>
      <c r="J538" s="1">
        <v>62688</v>
      </c>
      <c r="K538" s="1">
        <v>10982775</v>
      </c>
      <c r="L538" s="1">
        <v>0.6</v>
      </c>
      <c r="M538" s="1">
        <v>53.18</v>
      </c>
      <c r="N538" s="1">
        <v>33.337478400000002</v>
      </c>
      <c r="O538" s="1">
        <v>-1.94</v>
      </c>
      <c r="P538" s="1" t="s">
        <v>4394</v>
      </c>
      <c r="Q538" s="1" t="s">
        <v>3576</v>
      </c>
    </row>
    <row r="539" spans="1:17" x14ac:dyDescent="0.25">
      <c r="A539" s="1" t="s">
        <v>537</v>
      </c>
      <c r="B539" s="1" t="s">
        <v>2299</v>
      </c>
      <c r="C539" s="1">
        <v>22.89</v>
      </c>
      <c r="D539" s="1">
        <v>2.66</v>
      </c>
      <c r="E539" s="1">
        <v>0.88</v>
      </c>
      <c r="F539" s="1">
        <v>1.45</v>
      </c>
      <c r="G539" s="1">
        <v>72.12</v>
      </c>
      <c r="H539" s="1">
        <v>543</v>
      </c>
      <c r="I539" s="1">
        <v>149736024.24000001</v>
      </c>
      <c r="J539" s="1">
        <v>-27131</v>
      </c>
      <c r="K539" s="1">
        <v>10798962</v>
      </c>
      <c r="L539" s="1">
        <v>-0.3</v>
      </c>
      <c r="M539" s="1">
        <v>12.04</v>
      </c>
      <c r="N539" s="1">
        <v>-3.2665723999999998</v>
      </c>
      <c r="O539" s="1">
        <v>-5.38</v>
      </c>
      <c r="P539" s="1" t="s">
        <v>4395</v>
      </c>
      <c r="Q539" s="1" t="s">
        <v>3576</v>
      </c>
    </row>
    <row r="540" spans="1:17" x14ac:dyDescent="0.25">
      <c r="A540" s="1" t="s">
        <v>538</v>
      </c>
      <c r="B540" s="1" t="s">
        <v>2300</v>
      </c>
      <c r="C540" s="1">
        <v>35.299999999999997</v>
      </c>
      <c r="D540" s="1">
        <v>1.17</v>
      </c>
      <c r="E540" s="1">
        <v>0</v>
      </c>
      <c r="F540" s="1">
        <v>1.81</v>
      </c>
      <c r="G540" s="1">
        <v>61.72</v>
      </c>
      <c r="H540" s="1">
        <v>544</v>
      </c>
      <c r="I540" s="1">
        <v>125671000</v>
      </c>
      <c r="J540" s="1">
        <v>-39524</v>
      </c>
      <c r="K540" s="1">
        <v>7756414</v>
      </c>
      <c r="L540" s="1">
        <v>-0.5</v>
      </c>
      <c r="M540" s="1">
        <v>25.37</v>
      </c>
      <c r="N540" s="1">
        <v>-10.027238799999999</v>
      </c>
      <c r="O540" s="1">
        <v>-3.24</v>
      </c>
      <c r="P540" s="1" t="s">
        <v>4396</v>
      </c>
      <c r="Q540" s="1" t="s">
        <v>3576</v>
      </c>
    </row>
    <row r="541" spans="1:17" x14ac:dyDescent="0.25">
      <c r="A541" s="1" t="s">
        <v>539</v>
      </c>
      <c r="B541" s="1" t="s">
        <v>2301</v>
      </c>
      <c r="C541" s="1">
        <v>32.75</v>
      </c>
      <c r="D541" s="1">
        <v>0.8</v>
      </c>
      <c r="E541" s="1">
        <v>0.23</v>
      </c>
      <c r="F541" s="1">
        <v>4.63</v>
      </c>
      <c r="G541" s="1">
        <v>61.59</v>
      </c>
      <c r="H541" s="1">
        <v>545</v>
      </c>
      <c r="I541" s="1">
        <v>121374359.14</v>
      </c>
      <c r="J541" s="1">
        <v>-37713</v>
      </c>
      <c r="K541" s="1">
        <v>7475447</v>
      </c>
      <c r="L541" s="1">
        <v>-0.5</v>
      </c>
      <c r="M541" s="1">
        <v>24.6</v>
      </c>
      <c r="N541" s="1">
        <v>-9.2773979999999998</v>
      </c>
      <c r="O541" s="1">
        <v>-1.54</v>
      </c>
      <c r="P541" s="1" t="s">
        <v>4397</v>
      </c>
      <c r="Q541" s="1" t="s">
        <v>3576</v>
      </c>
    </row>
    <row r="542" spans="1:17" x14ac:dyDescent="0.25">
      <c r="A542" s="1" t="s">
        <v>540</v>
      </c>
      <c r="B542" s="1" t="s">
        <v>2302</v>
      </c>
      <c r="C542" s="1">
        <v>20.36</v>
      </c>
      <c r="D542" s="1">
        <v>0.52</v>
      </c>
      <c r="E542" s="1">
        <v>0.57999999999999996</v>
      </c>
      <c r="F542" s="1">
        <v>20.59</v>
      </c>
      <c r="G542" s="1">
        <v>57.95</v>
      </c>
      <c r="H542" s="1">
        <v>546</v>
      </c>
      <c r="I542" s="1">
        <v>135998239.83000001</v>
      </c>
      <c r="J542" s="1">
        <v>36959</v>
      </c>
      <c r="K542" s="1">
        <v>7881098</v>
      </c>
      <c r="L542" s="1">
        <v>0.5</v>
      </c>
      <c r="M542" s="1">
        <v>32.200000000000003</v>
      </c>
      <c r="N542" s="1">
        <v>11.900798</v>
      </c>
      <c r="O542" s="1">
        <v>2</v>
      </c>
      <c r="P542" s="1" t="s">
        <v>4398</v>
      </c>
      <c r="Q542" s="1" t="s">
        <v>3576</v>
      </c>
    </row>
    <row r="543" spans="1:17" x14ac:dyDescent="0.25">
      <c r="A543" s="1" t="s">
        <v>541</v>
      </c>
      <c r="B543" s="1" t="s">
        <v>2303</v>
      </c>
      <c r="C543" s="1">
        <v>26.53</v>
      </c>
      <c r="D543" s="1">
        <v>0.91</v>
      </c>
      <c r="E543" s="1">
        <v>1.51</v>
      </c>
      <c r="F543" s="1">
        <v>3.95</v>
      </c>
      <c r="G543" s="1">
        <v>67.099999999999994</v>
      </c>
      <c r="H543" s="1">
        <v>547</v>
      </c>
      <c r="I543" s="1">
        <v>117136171.7</v>
      </c>
      <c r="J543" s="1">
        <v>-5266</v>
      </c>
      <c r="K543" s="1">
        <v>7859837</v>
      </c>
      <c r="L543" s="1">
        <v>-0.1</v>
      </c>
      <c r="M543" s="1">
        <v>14.38</v>
      </c>
      <c r="N543" s="1">
        <v>-0.7572508</v>
      </c>
      <c r="O543" s="1">
        <v>-1.34</v>
      </c>
      <c r="P543" s="1" t="s">
        <v>4399</v>
      </c>
      <c r="Q543" s="1" t="s">
        <v>3576</v>
      </c>
    </row>
    <row r="544" spans="1:17" x14ac:dyDescent="0.25">
      <c r="A544" s="1" t="s">
        <v>542</v>
      </c>
      <c r="B544" s="1" t="s">
        <v>2304</v>
      </c>
      <c r="C544" s="1">
        <v>20.66</v>
      </c>
      <c r="D544" s="1">
        <v>0.17</v>
      </c>
      <c r="E544" s="1">
        <v>0.31</v>
      </c>
      <c r="F544" s="1">
        <v>4</v>
      </c>
      <c r="G544" s="1">
        <v>74.86</v>
      </c>
      <c r="H544" s="1">
        <v>548</v>
      </c>
      <c r="I544" s="1">
        <v>130953940.63</v>
      </c>
      <c r="J544" s="1">
        <v>141314</v>
      </c>
      <c r="K544" s="1">
        <v>9803212</v>
      </c>
      <c r="L544" s="1">
        <v>1.4</v>
      </c>
      <c r="M544" s="1">
        <v>9.33</v>
      </c>
      <c r="N544" s="1">
        <v>13.184596200000001</v>
      </c>
      <c r="O544" s="1">
        <v>-0.7</v>
      </c>
      <c r="P544" s="1" t="s">
        <v>4400</v>
      </c>
      <c r="Q544" s="1" t="s">
        <v>3576</v>
      </c>
    </row>
    <row r="545" spans="1:17" x14ac:dyDescent="0.25">
      <c r="A545" s="1" t="s">
        <v>543</v>
      </c>
      <c r="B545" s="1" t="s">
        <v>2305</v>
      </c>
      <c r="C545" s="1">
        <v>13.53</v>
      </c>
      <c r="D545" s="1">
        <v>0.25</v>
      </c>
      <c r="E545" s="1">
        <v>0.05</v>
      </c>
      <c r="F545" s="1">
        <v>6.81</v>
      </c>
      <c r="G545" s="1">
        <v>79.36</v>
      </c>
      <c r="H545" s="1">
        <v>549</v>
      </c>
      <c r="I545" s="1">
        <v>28964816.949999999</v>
      </c>
      <c r="J545" s="1">
        <v>4069</v>
      </c>
      <c r="K545" s="1">
        <v>2298648</v>
      </c>
      <c r="L545" s="1">
        <v>0.2</v>
      </c>
      <c r="M545" s="1">
        <v>16.690000000000001</v>
      </c>
      <c r="N545" s="1">
        <v>0.6791161</v>
      </c>
      <c r="O545" s="1">
        <v>-3.39</v>
      </c>
      <c r="P545" s="1" t="s">
        <v>2305</v>
      </c>
      <c r="Q545" s="1" t="s">
        <v>3576</v>
      </c>
    </row>
    <row r="546" spans="1:17" x14ac:dyDescent="0.25">
      <c r="A546" s="1" t="s">
        <v>544</v>
      </c>
      <c r="B546" s="1" t="s">
        <v>2306</v>
      </c>
      <c r="C546" s="1">
        <v>27.44</v>
      </c>
      <c r="D546" s="1">
        <v>0.25</v>
      </c>
      <c r="E546" s="1">
        <v>0.64</v>
      </c>
      <c r="F546" s="1">
        <v>2.7</v>
      </c>
      <c r="G546" s="1">
        <v>68.97</v>
      </c>
      <c r="H546" s="1">
        <v>550</v>
      </c>
      <c r="I546" s="1">
        <v>112810541.06</v>
      </c>
      <c r="J546" s="1">
        <v>1947</v>
      </c>
      <c r="K546" s="1">
        <v>7780543</v>
      </c>
      <c r="L546" s="1">
        <v>0</v>
      </c>
      <c r="M546" s="1">
        <v>13.17</v>
      </c>
      <c r="N546" s="1">
        <v>0.25641990000000003</v>
      </c>
      <c r="O546" s="1">
        <v>-1.82</v>
      </c>
      <c r="P546" s="1" t="s">
        <v>4401</v>
      </c>
      <c r="Q546" s="1" t="s">
        <v>3576</v>
      </c>
    </row>
    <row r="547" spans="1:17" x14ac:dyDescent="0.25">
      <c r="A547" s="1" t="s">
        <v>545</v>
      </c>
      <c r="B547" s="1" t="s">
        <v>2307</v>
      </c>
      <c r="C547" s="1">
        <v>37.68</v>
      </c>
      <c r="D547" s="1">
        <v>0.34</v>
      </c>
      <c r="E547" s="1">
        <v>0.5</v>
      </c>
      <c r="F547" s="1">
        <v>1.42</v>
      </c>
      <c r="G547" s="1">
        <v>60.059999999999995</v>
      </c>
      <c r="H547" s="1">
        <v>551</v>
      </c>
      <c r="I547" s="1">
        <v>199969795.69</v>
      </c>
      <c r="J547" s="1">
        <v>102651</v>
      </c>
      <c r="K547" s="1">
        <v>12010186</v>
      </c>
      <c r="L547" s="1">
        <v>0.9</v>
      </c>
      <c r="M547" s="1">
        <v>22.41</v>
      </c>
      <c r="N547" s="1">
        <v>23.004089100000002</v>
      </c>
      <c r="O547" s="1">
        <v>-2.75</v>
      </c>
      <c r="P547" s="1" t="s">
        <v>4402</v>
      </c>
      <c r="Q547" s="1" t="s">
        <v>3576</v>
      </c>
    </row>
    <row r="548" spans="1:17" x14ac:dyDescent="0.25">
      <c r="A548" s="1" t="s">
        <v>546</v>
      </c>
      <c r="B548" s="1" t="s">
        <v>2308</v>
      </c>
      <c r="C548" s="1">
        <v>23.28</v>
      </c>
      <c r="D548" s="1">
        <v>0.47</v>
      </c>
      <c r="E548" s="1">
        <v>0</v>
      </c>
      <c r="F548" s="1">
        <v>19</v>
      </c>
      <c r="G548" s="1">
        <v>57.25</v>
      </c>
      <c r="H548" s="1">
        <v>552</v>
      </c>
      <c r="I548" s="1">
        <v>128358010.78</v>
      </c>
      <c r="J548" s="1">
        <v>-35500</v>
      </c>
      <c r="K548" s="1">
        <v>7348496</v>
      </c>
      <c r="L548" s="1">
        <v>-0.5</v>
      </c>
      <c r="M548" s="1">
        <v>21.6</v>
      </c>
      <c r="N548" s="1">
        <v>-7.6680000000000001</v>
      </c>
      <c r="O548" s="1">
        <v>-2.46</v>
      </c>
      <c r="P548" s="1" t="s">
        <v>4403</v>
      </c>
      <c r="Q548" s="1" t="s">
        <v>3576</v>
      </c>
    </row>
    <row r="549" spans="1:17" x14ac:dyDescent="0.25">
      <c r="A549" s="1" t="s">
        <v>547</v>
      </c>
      <c r="B549" s="1" t="s">
        <v>2309</v>
      </c>
      <c r="C549" s="1">
        <v>1.73</v>
      </c>
      <c r="D549" s="1">
        <v>0.03</v>
      </c>
      <c r="E549" s="1">
        <v>0.01</v>
      </c>
      <c r="F549" s="1">
        <v>24.56</v>
      </c>
      <c r="G549" s="1">
        <v>73.67</v>
      </c>
      <c r="H549" s="1">
        <v>553</v>
      </c>
      <c r="I549" s="1">
        <v>30330063.010000002</v>
      </c>
      <c r="J549" s="1">
        <v>-8976</v>
      </c>
      <c r="K549" s="1">
        <v>2234416</v>
      </c>
      <c r="L549" s="1">
        <v>-0.4</v>
      </c>
      <c r="M549" s="1">
        <v>6.89</v>
      </c>
      <c r="N549" s="1">
        <v>-0.61844639999999995</v>
      </c>
      <c r="O549" s="1">
        <v>-4.49</v>
      </c>
      <c r="P549" s="1" t="s">
        <v>2309</v>
      </c>
      <c r="Q549" s="1" t="s">
        <v>3573</v>
      </c>
    </row>
    <row r="550" spans="1:17" x14ac:dyDescent="0.25">
      <c r="A550" s="1" t="s">
        <v>548</v>
      </c>
      <c r="B550" s="1" t="s">
        <v>2310</v>
      </c>
      <c r="C550" s="1">
        <v>0.16</v>
      </c>
      <c r="D550" s="1">
        <v>0</v>
      </c>
      <c r="E550" s="1">
        <v>0.01</v>
      </c>
      <c r="F550" s="1">
        <v>48.81</v>
      </c>
      <c r="G550" s="1">
        <v>51.019999999999996</v>
      </c>
      <c r="H550" s="1">
        <v>554</v>
      </c>
      <c r="I550" s="1">
        <v>730432.83</v>
      </c>
      <c r="J550" s="1">
        <v>-21</v>
      </c>
      <c r="K550" s="1">
        <v>37267</v>
      </c>
      <c r="L550" s="1">
        <v>-0.1</v>
      </c>
      <c r="M550" s="1">
        <v>29.09</v>
      </c>
      <c r="N550" s="1">
        <v>-6.1088999999999996E-3</v>
      </c>
      <c r="O550" s="1">
        <v>-5.19</v>
      </c>
      <c r="P550" s="1" t="s">
        <v>2310</v>
      </c>
      <c r="Q550" s="1" t="s">
        <v>3523</v>
      </c>
    </row>
    <row r="551" spans="1:17" x14ac:dyDescent="0.25">
      <c r="A551" s="1" t="s">
        <v>549</v>
      </c>
      <c r="B551" s="1" t="s">
        <v>2311</v>
      </c>
      <c r="C551" s="1">
        <v>11.29</v>
      </c>
      <c r="D551" s="1">
        <v>0.32</v>
      </c>
      <c r="E551" s="1">
        <v>0.37</v>
      </c>
      <c r="F551" s="1">
        <v>22.97</v>
      </c>
      <c r="G551" s="1">
        <v>65.050000000000011</v>
      </c>
      <c r="H551" s="1">
        <v>555</v>
      </c>
      <c r="I551" s="1">
        <v>14169405.890000001</v>
      </c>
      <c r="J551" s="1">
        <v>-2385</v>
      </c>
      <c r="K551" s="1">
        <v>921720</v>
      </c>
      <c r="L551" s="1">
        <v>-0.3</v>
      </c>
      <c r="M551" s="1">
        <v>21.8</v>
      </c>
      <c r="N551" s="1">
        <v>-0.51993</v>
      </c>
      <c r="O551" s="1">
        <v>-6.12</v>
      </c>
      <c r="P551" s="1" t="s">
        <v>2311</v>
      </c>
      <c r="Q551" s="1" t="s">
        <v>3523</v>
      </c>
    </row>
    <row r="552" spans="1:17" x14ac:dyDescent="0.25">
      <c r="A552" s="1" t="s">
        <v>550</v>
      </c>
      <c r="B552" s="1" t="s">
        <v>2312</v>
      </c>
      <c r="C552" s="1">
        <v>0.99</v>
      </c>
      <c r="D552" s="1">
        <v>0</v>
      </c>
      <c r="E552" s="1">
        <v>0.01</v>
      </c>
      <c r="F552" s="1">
        <v>42.6</v>
      </c>
      <c r="G552" s="1">
        <v>56.4</v>
      </c>
      <c r="H552" s="1">
        <v>556</v>
      </c>
      <c r="I552" s="1">
        <v>690344.32</v>
      </c>
      <c r="J552" s="1">
        <v>-15</v>
      </c>
      <c r="K552" s="1">
        <v>38935</v>
      </c>
      <c r="L552" s="1">
        <v>0</v>
      </c>
      <c r="M552" s="1">
        <v>28.75</v>
      </c>
      <c r="N552" s="1">
        <v>-4.3125000000000004E-3</v>
      </c>
      <c r="O552" s="1">
        <v>-2.2000000000000002</v>
      </c>
      <c r="P552" s="1" t="s">
        <v>2312</v>
      </c>
      <c r="Q552" s="1" t="s">
        <v>3516</v>
      </c>
    </row>
    <row r="553" spans="1:17" x14ac:dyDescent="0.25">
      <c r="A553" s="1" t="s">
        <v>551</v>
      </c>
      <c r="B553" s="1" t="s">
        <v>2313</v>
      </c>
      <c r="C553" s="1">
        <v>5.95</v>
      </c>
      <c r="D553" s="1">
        <v>0</v>
      </c>
      <c r="E553" s="1">
        <v>0.2</v>
      </c>
      <c r="F553" s="1">
        <v>34.770000000000003</v>
      </c>
      <c r="G553" s="1">
        <v>59.08</v>
      </c>
      <c r="H553" s="1">
        <v>557</v>
      </c>
      <c r="I553" s="1">
        <v>9093509.5600000005</v>
      </c>
      <c r="J553" s="1">
        <v>-2047</v>
      </c>
      <c r="K553" s="1">
        <v>537245</v>
      </c>
      <c r="L553" s="1">
        <v>-0.4</v>
      </c>
      <c r="M553" s="1">
        <v>21.31</v>
      </c>
      <c r="N553" s="1">
        <v>-0.43621569999999998</v>
      </c>
      <c r="O553" s="1">
        <v>-3.55</v>
      </c>
      <c r="P553" s="1" t="s">
        <v>2313</v>
      </c>
      <c r="Q553" s="1" t="s">
        <v>3523</v>
      </c>
    </row>
    <row r="554" spans="1:17" x14ac:dyDescent="0.25">
      <c r="A554" s="1" t="s">
        <v>552</v>
      </c>
      <c r="B554" s="1" t="s">
        <v>2314</v>
      </c>
      <c r="C554" s="1">
        <v>1.4</v>
      </c>
      <c r="D554" s="1">
        <v>0.03</v>
      </c>
      <c r="E554" s="1">
        <v>3.26</v>
      </c>
      <c r="F554" s="1">
        <v>30.23</v>
      </c>
      <c r="G554" s="1">
        <v>65.08</v>
      </c>
      <c r="H554" s="1">
        <v>558</v>
      </c>
      <c r="I554" s="1">
        <v>2091110.93</v>
      </c>
      <c r="J554" s="1">
        <v>-960</v>
      </c>
      <c r="K554" s="1">
        <v>136089</v>
      </c>
      <c r="L554" s="1">
        <v>-0.7</v>
      </c>
      <c r="M554" s="1">
        <v>14.86</v>
      </c>
      <c r="N554" s="1">
        <v>-0.14265599999999998</v>
      </c>
      <c r="O554" s="1">
        <v>1.95</v>
      </c>
      <c r="P554" s="1" t="s">
        <v>2314</v>
      </c>
      <c r="Q554" s="1" t="s">
        <v>3523</v>
      </c>
    </row>
    <row r="555" spans="1:17" x14ac:dyDescent="0.25">
      <c r="A555" s="1" t="s">
        <v>553</v>
      </c>
      <c r="B555" s="1" t="s">
        <v>2315</v>
      </c>
      <c r="C555" s="1">
        <v>7.53</v>
      </c>
      <c r="D555" s="1">
        <v>0.02</v>
      </c>
      <c r="E555" s="1">
        <v>0</v>
      </c>
      <c r="F555" s="1">
        <v>13.22</v>
      </c>
      <c r="G555" s="1">
        <v>79.23</v>
      </c>
      <c r="H555" s="1">
        <v>559</v>
      </c>
      <c r="I555" s="1">
        <v>5098875.58</v>
      </c>
      <c r="J555" s="1">
        <v>36</v>
      </c>
      <c r="K555" s="1">
        <v>403984</v>
      </c>
      <c r="L555" s="1">
        <v>0</v>
      </c>
      <c r="M555" s="1">
        <v>25.66</v>
      </c>
      <c r="N555" s="1">
        <v>9.2376000000000003E-3</v>
      </c>
      <c r="O555" s="1">
        <v>3.24</v>
      </c>
      <c r="P555" s="1" t="s">
        <v>2315</v>
      </c>
      <c r="Q555" s="1" t="s">
        <v>3523</v>
      </c>
    </row>
    <row r="556" spans="1:17" x14ac:dyDescent="0.25">
      <c r="A556" s="1" t="s">
        <v>554</v>
      </c>
      <c r="B556" s="1" t="s">
        <v>2316</v>
      </c>
      <c r="C556" s="1">
        <v>0.19</v>
      </c>
      <c r="D556" s="1">
        <v>0</v>
      </c>
      <c r="E556" s="1">
        <v>0</v>
      </c>
      <c r="F556" s="1">
        <v>19.34</v>
      </c>
      <c r="G556" s="1">
        <v>80.47</v>
      </c>
      <c r="H556" s="1">
        <v>560</v>
      </c>
      <c r="I556" s="1">
        <v>2087250</v>
      </c>
      <c r="J556" s="1">
        <v>-63</v>
      </c>
      <c r="K556" s="1">
        <v>167961</v>
      </c>
      <c r="L556" s="1">
        <v>0</v>
      </c>
      <c r="M556" s="1">
        <v>31.47</v>
      </c>
      <c r="N556" s="1">
        <v>-1.9826099999999999E-2</v>
      </c>
      <c r="O556" s="1">
        <v>-4.9400000000000004</v>
      </c>
      <c r="P556" s="1" t="s">
        <v>2316</v>
      </c>
      <c r="Q556" s="1" t="s">
        <v>3523</v>
      </c>
    </row>
    <row r="557" spans="1:17" x14ac:dyDescent="0.25">
      <c r="A557" s="1" t="s">
        <v>555</v>
      </c>
      <c r="B557" s="1" t="s">
        <v>2317</v>
      </c>
      <c r="C557" s="1">
        <v>18.12</v>
      </c>
      <c r="D557" s="1">
        <v>0</v>
      </c>
      <c r="E557" s="1">
        <v>0.77</v>
      </c>
      <c r="F557" s="1">
        <v>18.100000000000001</v>
      </c>
      <c r="G557" s="1">
        <v>63.01</v>
      </c>
      <c r="H557" s="1">
        <v>561</v>
      </c>
      <c r="I557" s="1">
        <v>1846777.75</v>
      </c>
      <c r="J557" s="1">
        <v>102</v>
      </c>
      <c r="K557" s="1">
        <v>116365</v>
      </c>
      <c r="L557" s="1">
        <v>0.1</v>
      </c>
      <c r="M557" s="1">
        <v>7.52</v>
      </c>
      <c r="N557" s="1">
        <v>7.6704E-3</v>
      </c>
      <c r="O557" s="1">
        <v>-5.0599999999999996</v>
      </c>
      <c r="P557" s="1" t="s">
        <v>2317</v>
      </c>
      <c r="Q557" s="1" t="s">
        <v>3523</v>
      </c>
    </row>
    <row r="558" spans="1:17" x14ac:dyDescent="0.25">
      <c r="A558" s="1" t="s">
        <v>556</v>
      </c>
      <c r="B558" s="1" t="s">
        <v>2318</v>
      </c>
      <c r="C558" s="1">
        <v>31.1</v>
      </c>
      <c r="D558" s="1">
        <v>0.57999999999999996</v>
      </c>
      <c r="E558" s="1">
        <v>0.28999999999999998</v>
      </c>
      <c r="F558" s="1">
        <v>45.9</v>
      </c>
      <c r="G558" s="1">
        <v>22.129999999999995</v>
      </c>
      <c r="H558" s="1">
        <v>562</v>
      </c>
      <c r="I558" s="1">
        <v>10396222.550000001</v>
      </c>
      <c r="J558" s="1">
        <v>-2661</v>
      </c>
      <c r="K558" s="1">
        <v>230068</v>
      </c>
      <c r="L558" s="1">
        <v>-1.2</v>
      </c>
      <c r="M558" s="1">
        <v>265.81</v>
      </c>
      <c r="N558" s="1">
        <v>-7.0732040999999999</v>
      </c>
      <c r="O558" s="1">
        <v>-2.78</v>
      </c>
      <c r="P558" s="1" t="s">
        <v>2318</v>
      </c>
      <c r="Q558" s="1" t="s">
        <v>3523</v>
      </c>
    </row>
    <row r="559" spans="1:17" x14ac:dyDescent="0.25">
      <c r="A559" s="1" t="s">
        <v>557</v>
      </c>
      <c r="B559" s="1" t="s">
        <v>2319</v>
      </c>
      <c r="C559" s="1">
        <v>6.87</v>
      </c>
      <c r="D559" s="1">
        <v>0</v>
      </c>
      <c r="E559" s="1">
        <v>0.09</v>
      </c>
      <c r="F559" s="1">
        <v>31.1</v>
      </c>
      <c r="G559" s="1">
        <v>61.94</v>
      </c>
      <c r="H559" s="1">
        <v>563</v>
      </c>
      <c r="I559" s="1">
        <v>7900000</v>
      </c>
      <c r="J559" s="1">
        <v>-3698</v>
      </c>
      <c r="K559" s="1">
        <v>489326</v>
      </c>
      <c r="L559" s="1">
        <v>-0.8</v>
      </c>
      <c r="M559" s="1">
        <v>18.62</v>
      </c>
      <c r="N559" s="1">
        <v>-0.68856760000000006</v>
      </c>
      <c r="O559" s="1">
        <v>-9.26</v>
      </c>
      <c r="P559" s="1" t="s">
        <v>4404</v>
      </c>
      <c r="Q559" s="1" t="s">
        <v>3523</v>
      </c>
    </row>
    <row r="560" spans="1:17" x14ac:dyDescent="0.25">
      <c r="A560" s="1" t="s">
        <v>558</v>
      </c>
      <c r="B560" s="1" t="s">
        <v>2320</v>
      </c>
      <c r="C560" s="1">
        <v>10.8</v>
      </c>
      <c r="D560" s="1">
        <v>1.1000000000000001</v>
      </c>
      <c r="E560" s="1">
        <v>3.98</v>
      </c>
      <c r="F560" s="1">
        <v>10.17</v>
      </c>
      <c r="G560" s="1">
        <v>73.95</v>
      </c>
      <c r="H560" s="1">
        <v>564</v>
      </c>
      <c r="I560" s="1">
        <v>5648605.9400000004</v>
      </c>
      <c r="J560" s="1">
        <v>-1400</v>
      </c>
      <c r="K560" s="1">
        <v>417714</v>
      </c>
      <c r="L560" s="1">
        <v>-0.3</v>
      </c>
      <c r="M560" s="1">
        <v>81.84</v>
      </c>
      <c r="N560" s="1">
        <v>-1.1457599999999999</v>
      </c>
      <c r="O560" s="1">
        <v>-4.28</v>
      </c>
      <c r="P560" s="1" t="s">
        <v>4405</v>
      </c>
      <c r="Q560" s="1" t="s">
        <v>3523</v>
      </c>
    </row>
    <row r="561" spans="1:17" x14ac:dyDescent="0.25">
      <c r="A561" s="1" t="s">
        <v>559</v>
      </c>
      <c r="B561" s="1" t="s">
        <v>2321</v>
      </c>
      <c r="C561" s="1">
        <v>21.72</v>
      </c>
      <c r="D561" s="1">
        <v>0</v>
      </c>
      <c r="E561" s="1">
        <v>0.01</v>
      </c>
      <c r="F561" s="1">
        <v>38.6</v>
      </c>
      <c r="G561" s="1">
        <v>39.67</v>
      </c>
      <c r="H561" s="1">
        <v>565</v>
      </c>
      <c r="I561" s="1">
        <v>546268.78</v>
      </c>
      <c r="J561" s="1">
        <v>156</v>
      </c>
      <c r="K561" s="1">
        <v>21670</v>
      </c>
      <c r="L561" s="1">
        <v>0.7</v>
      </c>
      <c r="M561" s="1">
        <v>22.35</v>
      </c>
      <c r="N561" s="1">
        <v>3.4866000000000001E-2</v>
      </c>
      <c r="O561" s="1">
        <v>-3.67</v>
      </c>
      <c r="P561" s="1" t="s">
        <v>2321</v>
      </c>
      <c r="Q561" s="1" t="s">
        <v>3523</v>
      </c>
    </row>
    <row r="562" spans="1:17" x14ac:dyDescent="0.25">
      <c r="A562" s="1" t="s">
        <v>560</v>
      </c>
      <c r="B562" s="1" t="s">
        <v>2322</v>
      </c>
      <c r="C562" s="1">
        <v>99.35</v>
      </c>
      <c r="D562" s="1">
        <v>0</v>
      </c>
      <c r="E562" s="1">
        <v>0</v>
      </c>
      <c r="F562" s="1">
        <v>58.5</v>
      </c>
      <c r="G562" s="1">
        <v>-57.849999999999994</v>
      </c>
      <c r="H562" s="1">
        <v>566</v>
      </c>
      <c r="I562" s="1">
        <v>17402969.82</v>
      </c>
      <c r="J562" s="1">
        <v>-854</v>
      </c>
      <c r="K562" s="1">
        <v>-1006762</v>
      </c>
      <c r="L562" s="1">
        <v>0.1</v>
      </c>
      <c r="M562" s="1">
        <v>28.42</v>
      </c>
      <c r="N562" s="1">
        <v>-0.2427068</v>
      </c>
      <c r="O562" s="1">
        <v>-15.88</v>
      </c>
      <c r="P562" s="1" t="s">
        <v>2322</v>
      </c>
      <c r="Q562" s="1" t="s">
        <v>3519</v>
      </c>
    </row>
    <row r="563" spans="1:17" x14ac:dyDescent="0.25">
      <c r="A563" s="1" t="s">
        <v>561</v>
      </c>
      <c r="B563" s="1" t="s">
        <v>2323</v>
      </c>
      <c r="C563" s="1">
        <v>49.82</v>
      </c>
      <c r="D563" s="1">
        <v>0</v>
      </c>
      <c r="E563" s="1">
        <v>0</v>
      </c>
      <c r="F563" s="1">
        <v>30.5</v>
      </c>
      <c r="G563" s="1">
        <v>19.680000000000007</v>
      </c>
      <c r="H563" s="1">
        <v>567</v>
      </c>
      <c r="I563" s="1">
        <v>328051.74</v>
      </c>
      <c r="J563" s="1">
        <v>-6</v>
      </c>
      <c r="K563" s="1">
        <v>6456</v>
      </c>
      <c r="L563" s="1">
        <v>-0.1</v>
      </c>
      <c r="M563" s="1">
        <v>18.53</v>
      </c>
      <c r="N563" s="1">
        <v>-1.1118E-3</v>
      </c>
      <c r="O563" s="1">
        <v>-4.2300000000000004</v>
      </c>
      <c r="P563" s="1" t="s">
        <v>2323</v>
      </c>
      <c r="Q563" s="1" t="s">
        <v>3523</v>
      </c>
    </row>
    <row r="564" spans="1:17" x14ac:dyDescent="0.25">
      <c r="A564" s="1" t="s">
        <v>562</v>
      </c>
      <c r="B564" s="1" t="s">
        <v>2324</v>
      </c>
      <c r="C564" s="1">
        <v>14.68</v>
      </c>
      <c r="D564" s="1">
        <v>0.01</v>
      </c>
      <c r="E564" s="1">
        <v>0</v>
      </c>
      <c r="F564" s="1">
        <v>51.74</v>
      </c>
      <c r="G564" s="1">
        <v>33.569999999999993</v>
      </c>
      <c r="H564" s="1">
        <v>568</v>
      </c>
      <c r="I564" s="1">
        <v>473896.5</v>
      </c>
      <c r="J564" s="1">
        <v>-104</v>
      </c>
      <c r="K564" s="1">
        <v>15909</v>
      </c>
      <c r="L564" s="1">
        <v>-0.7</v>
      </c>
      <c r="M564" s="1">
        <v>63.02</v>
      </c>
      <c r="N564" s="1">
        <v>-6.5540799999999996E-2</v>
      </c>
      <c r="O564" s="1">
        <v>-13.01</v>
      </c>
      <c r="P564" s="1" t="s">
        <v>2324</v>
      </c>
      <c r="Q564" s="1" t="s">
        <v>3523</v>
      </c>
    </row>
    <row r="565" spans="1:17" x14ac:dyDescent="0.25">
      <c r="A565" s="1" t="s">
        <v>563</v>
      </c>
      <c r="B565" s="1" t="s">
        <v>2325</v>
      </c>
      <c r="C565" s="1">
        <v>81.84</v>
      </c>
      <c r="D565" s="1">
        <v>0</v>
      </c>
      <c r="E565" s="1">
        <v>0.08</v>
      </c>
      <c r="F565" s="1">
        <v>5.9</v>
      </c>
      <c r="G565" s="1">
        <v>12.179999999999993</v>
      </c>
      <c r="H565" s="1">
        <v>569</v>
      </c>
      <c r="I565" s="1">
        <v>473011.54</v>
      </c>
      <c r="J565" s="1">
        <v>-4</v>
      </c>
      <c r="K565" s="1">
        <v>5761</v>
      </c>
      <c r="L565" s="1">
        <v>-0.1</v>
      </c>
      <c r="M565" s="1">
        <v>19.75</v>
      </c>
      <c r="N565" s="1">
        <v>-7.9000000000000001E-4</v>
      </c>
      <c r="O565" s="1">
        <v>-7.14</v>
      </c>
      <c r="P565" s="1" t="s">
        <v>2325</v>
      </c>
      <c r="Q565" s="1" t="s">
        <v>3517</v>
      </c>
    </row>
    <row r="566" spans="1:17" x14ac:dyDescent="0.25">
      <c r="A566" s="1" t="s">
        <v>564</v>
      </c>
      <c r="B566" s="1" t="s">
        <v>2326</v>
      </c>
      <c r="C566" s="1">
        <v>23.8</v>
      </c>
      <c r="D566" s="1">
        <v>0</v>
      </c>
      <c r="E566" s="1">
        <v>0.14000000000000001</v>
      </c>
      <c r="F566" s="1">
        <v>0</v>
      </c>
      <c r="G566" s="1">
        <v>76.06</v>
      </c>
      <c r="H566" s="1">
        <v>570</v>
      </c>
      <c r="I566" s="1">
        <v>1094938.3799999999</v>
      </c>
      <c r="J566" s="1">
        <v>-132</v>
      </c>
      <c r="K566" s="1">
        <v>83281</v>
      </c>
      <c r="L566" s="1">
        <v>-0.2</v>
      </c>
      <c r="M566" s="1">
        <v>13.32</v>
      </c>
      <c r="N566" s="1">
        <v>-1.7582400000000001E-2</v>
      </c>
      <c r="O566" s="1">
        <v>5.8</v>
      </c>
      <c r="P566" s="1" t="s">
        <v>2326</v>
      </c>
      <c r="Q566" s="1" t="s">
        <v>3523</v>
      </c>
    </row>
    <row r="567" spans="1:17" x14ac:dyDescent="0.25">
      <c r="A567" s="1" t="s">
        <v>565</v>
      </c>
      <c r="B567" s="1" t="s">
        <v>2327</v>
      </c>
      <c r="C567" s="1">
        <v>90.05</v>
      </c>
      <c r="D567" s="1">
        <v>0</v>
      </c>
      <c r="E567" s="1">
        <v>0.01</v>
      </c>
      <c r="F567" s="1">
        <v>34.4</v>
      </c>
      <c r="G567" s="1">
        <v>-24.460000000000008</v>
      </c>
      <c r="H567" s="1">
        <v>571</v>
      </c>
      <c r="I567" s="1">
        <v>765556.96</v>
      </c>
      <c r="J567" s="1">
        <v>67</v>
      </c>
      <c r="K567" s="1">
        <v>-18726</v>
      </c>
      <c r="L567" s="1">
        <v>-0.4</v>
      </c>
      <c r="M567" s="1">
        <v>22.22</v>
      </c>
      <c r="N567" s="1">
        <v>1.48874E-2</v>
      </c>
      <c r="O567" s="1">
        <v>1.33</v>
      </c>
      <c r="P567" s="1" t="s">
        <v>2327</v>
      </c>
      <c r="Q567" s="1" t="s">
        <v>3523</v>
      </c>
    </row>
    <row r="568" spans="1:17" x14ac:dyDescent="0.25">
      <c r="A568" s="1" t="s">
        <v>566</v>
      </c>
      <c r="B568" s="1" t="s">
        <v>2328</v>
      </c>
      <c r="C568" s="1">
        <v>0.09</v>
      </c>
      <c r="D568" s="1">
        <v>0</v>
      </c>
      <c r="E568" s="1">
        <v>0</v>
      </c>
      <c r="F568" s="1">
        <v>13.73</v>
      </c>
      <c r="G568" s="1">
        <v>86.18</v>
      </c>
      <c r="H568" s="1">
        <v>572</v>
      </c>
      <c r="I568" s="1">
        <v>328600</v>
      </c>
      <c r="J568" s="1">
        <v>11</v>
      </c>
      <c r="K568" s="1">
        <v>28319</v>
      </c>
      <c r="L568" s="1">
        <v>0</v>
      </c>
      <c r="M568" s="1">
        <v>35.590000000000003</v>
      </c>
      <c r="N568" s="1">
        <v>3.9148999999999998E-3</v>
      </c>
      <c r="O568" s="1">
        <v>-7.69</v>
      </c>
      <c r="P568" s="1" t="s">
        <v>2328</v>
      </c>
      <c r="Q568" s="1" t="s">
        <v>3523</v>
      </c>
    </row>
    <row r="569" spans="1:17" x14ac:dyDescent="0.25">
      <c r="A569" s="1" t="s">
        <v>567</v>
      </c>
      <c r="B569" s="1" t="s">
        <v>2329</v>
      </c>
      <c r="C569" s="1">
        <v>52.41</v>
      </c>
      <c r="D569" s="1">
        <v>0</v>
      </c>
      <c r="E569" s="1">
        <v>0.35</v>
      </c>
      <c r="F569" s="1">
        <v>5.96</v>
      </c>
      <c r="G569" s="1">
        <v>41.28</v>
      </c>
      <c r="H569" s="1">
        <v>573</v>
      </c>
      <c r="I569" s="1">
        <v>455486.65</v>
      </c>
      <c r="J569" s="1">
        <v>649</v>
      </c>
      <c r="K569" s="1">
        <v>18802</v>
      </c>
      <c r="L569" s="1">
        <v>3.5</v>
      </c>
      <c r="M569" s="1">
        <v>32.119999999999997</v>
      </c>
      <c r="N569" s="1">
        <v>0.20845879999999997</v>
      </c>
      <c r="O569" s="1">
        <v>-3.97</v>
      </c>
      <c r="P569" s="1" t="s">
        <v>2329</v>
      </c>
      <c r="Q569" s="1" t="s">
        <v>3523</v>
      </c>
    </row>
    <row r="570" spans="1:17" x14ac:dyDescent="0.25">
      <c r="A570" s="1" t="s">
        <v>568</v>
      </c>
      <c r="B570" s="1" t="s">
        <v>2330</v>
      </c>
      <c r="C570" s="1">
        <v>0.38</v>
      </c>
      <c r="D570" s="1">
        <v>0.11</v>
      </c>
      <c r="E570" s="1">
        <v>0.01</v>
      </c>
      <c r="F570" s="1">
        <v>27.65</v>
      </c>
      <c r="G570" s="1">
        <v>71.849999999999994</v>
      </c>
      <c r="H570" s="1">
        <v>574</v>
      </c>
      <c r="I570" s="1">
        <v>1020000</v>
      </c>
      <c r="J570" s="1">
        <v>-20</v>
      </c>
      <c r="K570" s="1">
        <v>73287</v>
      </c>
      <c r="L570" s="1">
        <v>0</v>
      </c>
      <c r="M570" s="1">
        <v>11.76</v>
      </c>
      <c r="N570" s="1">
        <v>-2.3519999999999999E-3</v>
      </c>
      <c r="O570" s="1">
        <v>-0.83</v>
      </c>
      <c r="P570" s="1" t="s">
        <v>2330</v>
      </c>
      <c r="Q570" s="1" t="s">
        <v>3524</v>
      </c>
    </row>
    <row r="571" spans="1:17" x14ac:dyDescent="0.25">
      <c r="A571" s="1" t="s">
        <v>569</v>
      </c>
      <c r="B571" s="1" t="s">
        <v>2331</v>
      </c>
      <c r="C571" s="1">
        <v>7.88</v>
      </c>
      <c r="D571" s="1">
        <v>0.84</v>
      </c>
      <c r="E571" s="1">
        <v>0.55000000000000004</v>
      </c>
      <c r="F571" s="1">
        <v>9.3699999999999992</v>
      </c>
      <c r="G571" s="1">
        <v>81.36</v>
      </c>
      <c r="H571" s="1">
        <v>575</v>
      </c>
      <c r="I571" s="1">
        <v>1556548.9</v>
      </c>
      <c r="J571" s="1">
        <v>1775</v>
      </c>
      <c r="K571" s="1">
        <v>126641</v>
      </c>
      <c r="L571" s="1">
        <v>1.4</v>
      </c>
      <c r="M571" s="1">
        <v>64.88</v>
      </c>
      <c r="N571" s="1">
        <v>1.1516199999999999</v>
      </c>
      <c r="O571" s="1">
        <v>6.61</v>
      </c>
      <c r="P571" s="1" t="s">
        <v>2331</v>
      </c>
      <c r="Q571" s="1" t="s">
        <v>3529</v>
      </c>
    </row>
    <row r="572" spans="1:17" x14ac:dyDescent="0.25">
      <c r="A572" s="1" t="s">
        <v>570</v>
      </c>
      <c r="B572" s="1" t="s">
        <v>2332</v>
      </c>
      <c r="C572" s="1">
        <v>2.36</v>
      </c>
      <c r="D572" s="1">
        <v>0</v>
      </c>
      <c r="E572" s="1">
        <v>0.01</v>
      </c>
      <c r="F572" s="1">
        <v>47.1</v>
      </c>
      <c r="G572" s="1">
        <v>50.53</v>
      </c>
      <c r="H572" s="1">
        <v>576</v>
      </c>
      <c r="I572" s="1">
        <v>526471.55000000005</v>
      </c>
      <c r="J572" s="1">
        <v>27</v>
      </c>
      <c r="K572" s="1">
        <v>26603</v>
      </c>
      <c r="L572" s="1">
        <v>0.1</v>
      </c>
      <c r="M572" s="1">
        <v>50.61</v>
      </c>
      <c r="N572" s="1">
        <v>1.36647E-2</v>
      </c>
      <c r="O572" s="1">
        <v>9.51</v>
      </c>
      <c r="P572" s="1" t="s">
        <v>2332</v>
      </c>
      <c r="Q572" s="1" t="s">
        <v>3530</v>
      </c>
    </row>
    <row r="573" spans="1:17" x14ac:dyDescent="0.25">
      <c r="A573" s="1" t="s">
        <v>571</v>
      </c>
      <c r="B573" s="1" t="s">
        <v>2333</v>
      </c>
      <c r="C573" s="1">
        <v>31.03</v>
      </c>
      <c r="D573" s="1">
        <v>0.14000000000000001</v>
      </c>
      <c r="E573" s="1">
        <v>4.92</v>
      </c>
      <c r="F573" s="1">
        <v>34.380000000000003</v>
      </c>
      <c r="G573" s="1">
        <v>29.53</v>
      </c>
      <c r="H573" s="1">
        <v>577</v>
      </c>
      <c r="I573" s="1">
        <v>5892476.5</v>
      </c>
      <c r="J573" s="1">
        <v>-1340</v>
      </c>
      <c r="K573" s="1">
        <v>174005</v>
      </c>
      <c r="L573" s="1">
        <v>-0.8</v>
      </c>
      <c r="M573" s="1">
        <v>50.27</v>
      </c>
      <c r="N573" s="1">
        <v>-0.67361800000000005</v>
      </c>
      <c r="O573" s="1">
        <v>-2.0699999999999998</v>
      </c>
      <c r="P573" s="1" t="s">
        <v>2333</v>
      </c>
      <c r="Q573" s="1" t="s">
        <v>3547</v>
      </c>
    </row>
    <row r="574" spans="1:17" x14ac:dyDescent="0.25">
      <c r="A574" s="1" t="s">
        <v>572</v>
      </c>
      <c r="B574" s="1" t="s">
        <v>2334</v>
      </c>
      <c r="C574" s="1">
        <v>13.86</v>
      </c>
      <c r="D574" s="1">
        <v>2.57</v>
      </c>
      <c r="E574" s="1">
        <v>1.21</v>
      </c>
      <c r="F574" s="1">
        <v>5.38</v>
      </c>
      <c r="G574" s="1">
        <v>76.98</v>
      </c>
      <c r="H574" s="1">
        <v>578</v>
      </c>
      <c r="I574" s="1">
        <v>2860998.96</v>
      </c>
      <c r="J574" s="1">
        <v>-11464</v>
      </c>
      <c r="K574" s="1">
        <v>220240</v>
      </c>
      <c r="L574" s="1">
        <v>-5.2</v>
      </c>
      <c r="M574" s="1">
        <v>114.9</v>
      </c>
      <c r="N574" s="1">
        <v>-13.172136</v>
      </c>
      <c r="O574" s="1">
        <v>8.8699999999999992</v>
      </c>
      <c r="P574" s="1" t="s">
        <v>4406</v>
      </c>
      <c r="Q574" s="1" t="s">
        <v>3560</v>
      </c>
    </row>
    <row r="575" spans="1:17" x14ac:dyDescent="0.25">
      <c r="A575" s="1" t="s">
        <v>573</v>
      </c>
      <c r="B575" s="1" t="s">
        <v>2335</v>
      </c>
      <c r="C575" s="1">
        <v>42.03</v>
      </c>
      <c r="D575" s="1">
        <v>0.36</v>
      </c>
      <c r="E575" s="1">
        <v>2.4500000000000002</v>
      </c>
      <c r="F575" s="1">
        <v>28.37</v>
      </c>
      <c r="G575" s="1">
        <v>26.789999999999992</v>
      </c>
      <c r="H575" s="1">
        <v>579</v>
      </c>
      <c r="I575" s="1">
        <v>1341401.97</v>
      </c>
      <c r="J575" s="1">
        <v>455</v>
      </c>
      <c r="K575" s="1">
        <v>35936</v>
      </c>
      <c r="L575" s="1">
        <v>1.3</v>
      </c>
      <c r="M575" s="1">
        <v>2887.69</v>
      </c>
      <c r="N575" s="1">
        <v>13.138989499999999</v>
      </c>
      <c r="O575" s="1">
        <v>4.3</v>
      </c>
      <c r="P575" s="1" t="s">
        <v>4407</v>
      </c>
      <c r="Q575" s="1" t="s">
        <v>3577</v>
      </c>
    </row>
    <row r="576" spans="1:17" x14ac:dyDescent="0.25">
      <c r="A576" s="1" t="s">
        <v>574</v>
      </c>
      <c r="B576" s="1" t="s">
        <v>2336</v>
      </c>
      <c r="C576" s="1">
        <v>14.4</v>
      </c>
      <c r="D576" s="1">
        <v>0.1</v>
      </c>
      <c r="E576" s="1">
        <v>0.35</v>
      </c>
      <c r="F576" s="1">
        <v>12.34</v>
      </c>
      <c r="G576" s="1">
        <v>72.81</v>
      </c>
      <c r="H576" s="1">
        <v>580</v>
      </c>
      <c r="I576" s="1">
        <v>2313901.38</v>
      </c>
      <c r="J576" s="1">
        <v>-1788</v>
      </c>
      <c r="K576" s="1">
        <v>168475</v>
      </c>
      <c r="L576" s="1">
        <v>-1.1000000000000001</v>
      </c>
      <c r="M576" s="1">
        <v>75.540000000000006</v>
      </c>
      <c r="N576" s="1">
        <v>-1.3506552000000003</v>
      </c>
      <c r="O576" s="1">
        <v>1.45</v>
      </c>
      <c r="P576" s="1" t="s">
        <v>2336</v>
      </c>
      <c r="Q576" s="1" t="s">
        <v>3528</v>
      </c>
    </row>
    <row r="577" spans="1:17" x14ac:dyDescent="0.25">
      <c r="A577" s="1" t="s">
        <v>575</v>
      </c>
      <c r="B577" s="1" t="s">
        <v>2337</v>
      </c>
      <c r="C577" s="1">
        <v>0.89</v>
      </c>
      <c r="D577" s="1">
        <v>0.03</v>
      </c>
      <c r="E577" s="1">
        <v>0.39</v>
      </c>
      <c r="F577" s="1">
        <v>11.98</v>
      </c>
      <c r="G577" s="1">
        <v>86.71</v>
      </c>
      <c r="H577" s="1">
        <v>581</v>
      </c>
      <c r="I577" s="1">
        <v>1127192.51</v>
      </c>
      <c r="J577" s="1">
        <v>232</v>
      </c>
      <c r="K577" s="1">
        <v>97739</v>
      </c>
      <c r="L577" s="1">
        <v>0.2</v>
      </c>
      <c r="M577" s="1">
        <v>7.47</v>
      </c>
      <c r="N577" s="1">
        <v>1.7330399999999999E-2</v>
      </c>
      <c r="O577" s="1">
        <v>0.63</v>
      </c>
      <c r="P577" s="1" t="s">
        <v>2337</v>
      </c>
      <c r="Q577" s="1" t="s">
        <v>3529</v>
      </c>
    </row>
    <row r="578" spans="1:17" x14ac:dyDescent="0.25">
      <c r="A578" s="1" t="s">
        <v>576</v>
      </c>
      <c r="B578" s="1" t="s">
        <v>2338</v>
      </c>
      <c r="C578" s="1">
        <v>2.09</v>
      </c>
      <c r="D578" s="1">
        <v>0</v>
      </c>
      <c r="E578" s="1">
        <v>0.04</v>
      </c>
      <c r="F578" s="1">
        <v>20.81</v>
      </c>
      <c r="G578" s="1">
        <v>77.06</v>
      </c>
      <c r="H578" s="1">
        <v>582</v>
      </c>
      <c r="I578" s="1">
        <v>1559350.18</v>
      </c>
      <c r="J578" s="1">
        <v>-484</v>
      </c>
      <c r="K578" s="1">
        <v>120164</v>
      </c>
      <c r="L578" s="1">
        <v>-0.4</v>
      </c>
      <c r="M578" s="1">
        <v>12.8</v>
      </c>
      <c r="N578" s="1">
        <v>-6.1952000000000007E-2</v>
      </c>
      <c r="O578" s="1">
        <v>-2.94</v>
      </c>
      <c r="P578" s="1" t="s">
        <v>2338</v>
      </c>
      <c r="Q578" s="1" t="s">
        <v>3556</v>
      </c>
    </row>
    <row r="579" spans="1:17" x14ac:dyDescent="0.25">
      <c r="A579" s="1" t="s">
        <v>577</v>
      </c>
      <c r="B579" s="1" t="s">
        <v>2339</v>
      </c>
      <c r="C579" s="1">
        <v>12.56</v>
      </c>
      <c r="D579" s="1">
        <v>1.79</v>
      </c>
      <c r="E579" s="1">
        <v>1.38</v>
      </c>
      <c r="F579" s="1">
        <v>10.46</v>
      </c>
      <c r="G579" s="1">
        <v>73.81</v>
      </c>
      <c r="H579" s="1">
        <v>583</v>
      </c>
      <c r="I579" s="1">
        <v>1610801.24</v>
      </c>
      <c r="J579" s="1">
        <v>3921</v>
      </c>
      <c r="K579" s="1">
        <v>118893</v>
      </c>
      <c r="L579" s="1">
        <v>3.3</v>
      </c>
      <c r="M579" s="1">
        <v>110.15</v>
      </c>
      <c r="N579" s="1">
        <v>4.3189815000000005</v>
      </c>
      <c r="O579" s="1">
        <v>18.36</v>
      </c>
      <c r="P579" s="1" t="s">
        <v>2339</v>
      </c>
      <c r="Q579" s="1" t="s">
        <v>3560</v>
      </c>
    </row>
    <row r="580" spans="1:17" x14ac:dyDescent="0.25">
      <c r="A580" s="1" t="s">
        <v>578</v>
      </c>
      <c r="B580" s="1" t="s">
        <v>2340</v>
      </c>
      <c r="C580" s="1">
        <v>12.83</v>
      </c>
      <c r="D580" s="1">
        <v>0.01</v>
      </c>
      <c r="E580" s="1">
        <v>0.02</v>
      </c>
      <c r="F580" s="1">
        <v>23.58</v>
      </c>
      <c r="G580" s="1">
        <v>63.56</v>
      </c>
      <c r="H580" s="1">
        <v>584</v>
      </c>
      <c r="I580" s="1">
        <v>1872619.5</v>
      </c>
      <c r="J580" s="1">
        <v>-754</v>
      </c>
      <c r="K580" s="1">
        <v>119024</v>
      </c>
      <c r="L580" s="1">
        <v>-0.6</v>
      </c>
      <c r="M580" s="1">
        <v>41.93</v>
      </c>
      <c r="N580" s="1">
        <v>-0.31615219999999999</v>
      </c>
      <c r="O580" s="1">
        <v>-5.51</v>
      </c>
      <c r="P580" s="1" t="s">
        <v>2340</v>
      </c>
      <c r="Q580" s="1" t="s">
        <v>3524</v>
      </c>
    </row>
    <row r="581" spans="1:17" x14ac:dyDescent="0.25">
      <c r="A581" s="1" t="s">
        <v>579</v>
      </c>
      <c r="B581" s="1" t="s">
        <v>2341</v>
      </c>
      <c r="C581" s="1">
        <v>1.44</v>
      </c>
      <c r="D581" s="1">
        <v>0.02</v>
      </c>
      <c r="E581" s="1">
        <v>0.06</v>
      </c>
      <c r="F581" s="1">
        <v>63.8</v>
      </c>
      <c r="G581" s="1">
        <v>34.680000000000007</v>
      </c>
      <c r="H581" s="1">
        <v>585</v>
      </c>
      <c r="I581" s="1">
        <v>2800687.9</v>
      </c>
      <c r="J581" s="1">
        <v>141</v>
      </c>
      <c r="K581" s="1">
        <v>97128</v>
      </c>
      <c r="L581" s="1">
        <v>0.1</v>
      </c>
      <c r="M581" s="1">
        <v>62.32</v>
      </c>
      <c r="N581" s="1">
        <v>8.787120000000001E-2</v>
      </c>
      <c r="O581" s="1">
        <v>2.4500000000000002</v>
      </c>
      <c r="P581" s="1" t="s">
        <v>2341</v>
      </c>
      <c r="Q581" s="1" t="s">
        <v>3552</v>
      </c>
    </row>
    <row r="582" spans="1:17" x14ac:dyDescent="0.25">
      <c r="A582" s="1" t="s">
        <v>580</v>
      </c>
      <c r="B582" s="1" t="s">
        <v>2342</v>
      </c>
      <c r="C582" s="1">
        <v>34.17</v>
      </c>
      <c r="D582" s="1">
        <v>4.1500000000000004</v>
      </c>
      <c r="E582" s="1">
        <v>1</v>
      </c>
      <c r="F582" s="1">
        <v>17.39</v>
      </c>
      <c r="G582" s="1">
        <v>43.29</v>
      </c>
      <c r="H582" s="1">
        <v>586</v>
      </c>
      <c r="I582" s="1">
        <v>3533101.57</v>
      </c>
      <c r="J582" s="1">
        <v>6274</v>
      </c>
      <c r="K582" s="1">
        <v>152948</v>
      </c>
      <c r="L582" s="1">
        <v>4.0999999999999996</v>
      </c>
      <c r="M582" s="1">
        <v>63.7</v>
      </c>
      <c r="N582" s="1">
        <v>3.9965380000000006</v>
      </c>
      <c r="O582" s="1">
        <v>12.23</v>
      </c>
      <c r="P582" s="1" t="s">
        <v>2342</v>
      </c>
      <c r="Q582" s="1" t="s">
        <v>3521</v>
      </c>
    </row>
    <row r="583" spans="1:17" x14ac:dyDescent="0.25">
      <c r="A583" s="1" t="s">
        <v>581</v>
      </c>
      <c r="B583" s="1" t="s">
        <v>2343</v>
      </c>
      <c r="C583" s="1">
        <v>0.3</v>
      </c>
      <c r="D583" s="1">
        <v>0</v>
      </c>
      <c r="E583" s="1">
        <v>0.05</v>
      </c>
      <c r="F583" s="1">
        <v>7.37</v>
      </c>
      <c r="G583" s="1">
        <v>92.28</v>
      </c>
      <c r="H583" s="1">
        <v>587</v>
      </c>
      <c r="I583" s="1">
        <v>731471.32</v>
      </c>
      <c r="J583" s="1">
        <v>52</v>
      </c>
      <c r="K583" s="1">
        <v>67500</v>
      </c>
      <c r="L583" s="1">
        <v>0.1</v>
      </c>
      <c r="M583" s="1">
        <v>16.05</v>
      </c>
      <c r="N583" s="1">
        <v>8.346000000000001E-3</v>
      </c>
      <c r="O583" s="1">
        <v>-5.17</v>
      </c>
      <c r="P583" s="1" t="s">
        <v>2343</v>
      </c>
      <c r="Q583" s="1" t="s">
        <v>3559</v>
      </c>
    </row>
    <row r="584" spans="1:17" x14ac:dyDescent="0.25">
      <c r="A584" s="1" t="s">
        <v>582</v>
      </c>
      <c r="B584" s="1" t="s">
        <v>2344</v>
      </c>
      <c r="C584" s="1">
        <v>10.82</v>
      </c>
      <c r="D584" s="1">
        <v>0.01</v>
      </c>
      <c r="E584" s="1">
        <v>1.08</v>
      </c>
      <c r="F584" s="1">
        <v>7.25</v>
      </c>
      <c r="G584" s="1">
        <v>80.84</v>
      </c>
      <c r="H584" s="1">
        <v>588</v>
      </c>
      <c r="I584" s="1">
        <v>2810839.01</v>
      </c>
      <c r="J584" s="1">
        <v>5557</v>
      </c>
      <c r="K584" s="1">
        <v>227228</v>
      </c>
      <c r="L584" s="1">
        <v>2.4</v>
      </c>
      <c r="M584" s="1">
        <v>75.52</v>
      </c>
      <c r="N584" s="1">
        <v>4.1966463999999997</v>
      </c>
      <c r="O584" s="1">
        <v>4.6399999999999997</v>
      </c>
      <c r="P584" s="1" t="s">
        <v>4408</v>
      </c>
      <c r="Q584" s="1" t="s">
        <v>3577</v>
      </c>
    </row>
    <row r="585" spans="1:17" x14ac:dyDescent="0.25">
      <c r="A585" s="1" t="s">
        <v>583</v>
      </c>
      <c r="B585" s="1" t="s">
        <v>2345</v>
      </c>
      <c r="C585" s="1">
        <v>5.68</v>
      </c>
      <c r="D585" s="1">
        <v>0.02</v>
      </c>
      <c r="E585" s="1">
        <v>0.02</v>
      </c>
      <c r="F585" s="1">
        <v>27.36</v>
      </c>
      <c r="G585" s="1">
        <v>66.92</v>
      </c>
      <c r="H585" s="1">
        <v>589</v>
      </c>
      <c r="I585" s="1">
        <v>940000</v>
      </c>
      <c r="J585" s="1">
        <v>477</v>
      </c>
      <c r="K585" s="1">
        <v>62905</v>
      </c>
      <c r="L585" s="1">
        <v>0.8</v>
      </c>
      <c r="M585" s="1">
        <v>19.899999999999999</v>
      </c>
      <c r="N585" s="1">
        <v>9.4922999999999993E-2</v>
      </c>
      <c r="O585" s="1">
        <v>-9.4700000000000006</v>
      </c>
      <c r="P585" s="1" t="s">
        <v>2345</v>
      </c>
      <c r="Q585" s="1" t="s">
        <v>3529</v>
      </c>
    </row>
    <row r="586" spans="1:17" x14ac:dyDescent="0.25">
      <c r="A586" s="1" t="s">
        <v>584</v>
      </c>
      <c r="B586" s="1" t="s">
        <v>2346</v>
      </c>
      <c r="C586" s="1">
        <v>19.97</v>
      </c>
      <c r="D586" s="1">
        <v>0</v>
      </c>
      <c r="E586" s="1">
        <v>0.04</v>
      </c>
      <c r="F586" s="1">
        <v>14.9</v>
      </c>
      <c r="G586" s="1">
        <v>65.09</v>
      </c>
      <c r="H586" s="1">
        <v>590</v>
      </c>
      <c r="I586" s="1">
        <v>1765977.9</v>
      </c>
      <c r="J586" s="1">
        <v>-228</v>
      </c>
      <c r="K586" s="1">
        <v>114948</v>
      </c>
      <c r="L586" s="1">
        <v>-0.2</v>
      </c>
      <c r="M586" s="1">
        <v>48.33</v>
      </c>
      <c r="N586" s="1">
        <v>-0.1101924</v>
      </c>
      <c r="O586" s="1">
        <v>0</v>
      </c>
      <c r="P586" s="1" t="s">
        <v>2346</v>
      </c>
      <c r="Q586" s="1" t="s">
        <v>3563</v>
      </c>
    </row>
    <row r="587" spans="1:17" x14ac:dyDescent="0.25">
      <c r="A587" s="1" t="s">
        <v>585</v>
      </c>
      <c r="B587" s="1" t="s">
        <v>2347</v>
      </c>
      <c r="C587" s="1">
        <v>53.73</v>
      </c>
      <c r="D587" s="1">
        <v>2.0699999999999998</v>
      </c>
      <c r="E587" s="1">
        <v>0</v>
      </c>
      <c r="F587" s="1">
        <v>8.76</v>
      </c>
      <c r="G587" s="1">
        <v>35.44</v>
      </c>
      <c r="H587" s="1">
        <v>591</v>
      </c>
      <c r="I587" s="1">
        <v>2329370.7200000002</v>
      </c>
      <c r="J587" s="1">
        <v>900</v>
      </c>
      <c r="K587" s="1">
        <v>82553</v>
      </c>
      <c r="L587" s="1">
        <v>1.1000000000000001</v>
      </c>
      <c r="M587" s="1">
        <v>247.46</v>
      </c>
      <c r="N587" s="1">
        <v>2.2271399999999999</v>
      </c>
      <c r="O587" s="1">
        <v>5.87</v>
      </c>
      <c r="P587" s="1" t="s">
        <v>2347</v>
      </c>
      <c r="Q587" s="1" t="s">
        <v>3529</v>
      </c>
    </row>
    <row r="588" spans="1:17" x14ac:dyDescent="0.25">
      <c r="A588" s="1" t="s">
        <v>586</v>
      </c>
      <c r="B588" s="1" t="s">
        <v>2348</v>
      </c>
      <c r="C588" s="1">
        <v>2.62</v>
      </c>
      <c r="D588" s="1">
        <v>0.62</v>
      </c>
      <c r="E588" s="1">
        <v>0.01</v>
      </c>
      <c r="F588" s="1">
        <v>12.55</v>
      </c>
      <c r="G588" s="1">
        <v>84.2</v>
      </c>
      <c r="H588" s="1">
        <v>592</v>
      </c>
      <c r="I588" s="1">
        <v>2771574.96</v>
      </c>
      <c r="J588" s="1">
        <v>1712</v>
      </c>
      <c r="K588" s="1">
        <v>233367</v>
      </c>
      <c r="L588" s="1">
        <v>0.7</v>
      </c>
      <c r="M588" s="1">
        <v>12.77</v>
      </c>
      <c r="N588" s="1">
        <v>0.21862239999999997</v>
      </c>
      <c r="O588" s="1">
        <v>-1.81</v>
      </c>
      <c r="P588" s="1" t="s">
        <v>2348</v>
      </c>
      <c r="Q588" s="1" t="s">
        <v>3557</v>
      </c>
    </row>
    <row r="589" spans="1:17" x14ac:dyDescent="0.25">
      <c r="A589" s="1" t="s">
        <v>587</v>
      </c>
      <c r="B589" s="1" t="s">
        <v>2349</v>
      </c>
      <c r="C589" s="1">
        <v>9.57</v>
      </c>
      <c r="D589" s="1">
        <v>0.01</v>
      </c>
      <c r="E589" s="1">
        <v>0.33</v>
      </c>
      <c r="F589" s="1">
        <v>13.84</v>
      </c>
      <c r="G589" s="1">
        <v>76.25</v>
      </c>
      <c r="H589" s="1">
        <v>593</v>
      </c>
      <c r="I589" s="1">
        <v>709205.5</v>
      </c>
      <c r="J589" s="1">
        <v>4064</v>
      </c>
      <c r="K589" s="1">
        <v>54077</v>
      </c>
      <c r="L589" s="1">
        <v>7.5</v>
      </c>
      <c r="M589" s="1">
        <v>24.82</v>
      </c>
      <c r="N589" s="1">
        <v>1.0086847999999999</v>
      </c>
      <c r="O589" s="1">
        <v>-3.89</v>
      </c>
      <c r="P589" s="1" t="s">
        <v>2349</v>
      </c>
      <c r="Q589" s="1" t="s">
        <v>3546</v>
      </c>
    </row>
    <row r="590" spans="1:17" x14ac:dyDescent="0.25">
      <c r="A590" s="1" t="s">
        <v>588</v>
      </c>
      <c r="B590" s="1" t="s">
        <v>2350</v>
      </c>
      <c r="C590" s="1">
        <v>11.98</v>
      </c>
      <c r="D590" s="1">
        <v>1.7</v>
      </c>
      <c r="E590" s="1">
        <v>1.22</v>
      </c>
      <c r="F590" s="1">
        <v>9.35</v>
      </c>
      <c r="G590" s="1">
        <v>75.75</v>
      </c>
      <c r="H590" s="1">
        <v>594</v>
      </c>
      <c r="I590" s="1">
        <v>1579907.79</v>
      </c>
      <c r="J590" s="1">
        <v>-1786</v>
      </c>
      <c r="K590" s="1">
        <v>119678</v>
      </c>
      <c r="L590" s="1">
        <v>-1.5</v>
      </c>
      <c r="M590" s="1">
        <v>125</v>
      </c>
      <c r="N590" s="1">
        <v>-2.2324999999999999</v>
      </c>
      <c r="O590" s="1">
        <v>1.94</v>
      </c>
      <c r="P590" s="1" t="s">
        <v>2350</v>
      </c>
      <c r="Q590" s="1" t="s">
        <v>3548</v>
      </c>
    </row>
    <row r="591" spans="1:17" x14ac:dyDescent="0.25">
      <c r="A591" s="1" t="s">
        <v>589</v>
      </c>
      <c r="B591" s="1" t="s">
        <v>2351</v>
      </c>
      <c r="C591" s="1">
        <v>5.91</v>
      </c>
      <c r="D591" s="1">
        <v>0</v>
      </c>
      <c r="E591" s="1">
        <v>0</v>
      </c>
      <c r="F591" s="1">
        <v>19.43</v>
      </c>
      <c r="G591" s="1">
        <v>74.66</v>
      </c>
      <c r="H591" s="1">
        <v>595</v>
      </c>
      <c r="I591" s="1">
        <v>988563.11</v>
      </c>
      <c r="J591" s="1">
        <v>-1284</v>
      </c>
      <c r="K591" s="1">
        <v>73806</v>
      </c>
      <c r="L591" s="1">
        <v>-1.7</v>
      </c>
      <c r="M591" s="1">
        <v>21.84</v>
      </c>
      <c r="N591" s="1">
        <v>-0.2804256</v>
      </c>
      <c r="O591" s="1">
        <v>-3.52</v>
      </c>
      <c r="P591" s="1" t="s">
        <v>2351</v>
      </c>
      <c r="Q591" s="1" t="s">
        <v>3524</v>
      </c>
    </row>
    <row r="592" spans="1:17" x14ac:dyDescent="0.25">
      <c r="A592" s="1" t="s">
        <v>590</v>
      </c>
      <c r="B592" s="1" t="s">
        <v>2352</v>
      </c>
      <c r="C592" s="1">
        <v>8.31</v>
      </c>
      <c r="D592" s="1">
        <v>0</v>
      </c>
      <c r="E592" s="1">
        <v>0.03</v>
      </c>
      <c r="F592" s="1">
        <v>12</v>
      </c>
      <c r="G592" s="1">
        <v>79.66</v>
      </c>
      <c r="H592" s="1">
        <v>596</v>
      </c>
      <c r="I592" s="1">
        <v>2138248.64</v>
      </c>
      <c r="J592" s="1">
        <v>2513</v>
      </c>
      <c r="K592" s="1">
        <v>170333</v>
      </c>
      <c r="L592" s="1">
        <v>1.5</v>
      </c>
      <c r="M592" s="1">
        <v>27.43</v>
      </c>
      <c r="N592" s="1">
        <v>0.68931589999999998</v>
      </c>
      <c r="O592" s="1">
        <v>-1.75</v>
      </c>
      <c r="P592" s="1" t="s">
        <v>2352</v>
      </c>
      <c r="Q592" s="1" t="s">
        <v>3528</v>
      </c>
    </row>
    <row r="593" spans="1:17" x14ac:dyDescent="0.25">
      <c r="A593" s="1" t="s">
        <v>591</v>
      </c>
      <c r="B593" s="1" t="s">
        <v>2353</v>
      </c>
      <c r="C593" s="1">
        <v>6.61</v>
      </c>
      <c r="D593" s="1">
        <v>0</v>
      </c>
      <c r="E593" s="1">
        <v>0.62</v>
      </c>
      <c r="F593" s="1">
        <v>11.03</v>
      </c>
      <c r="G593" s="1">
        <v>81.740000000000009</v>
      </c>
      <c r="H593" s="1">
        <v>597</v>
      </c>
      <c r="I593" s="1">
        <v>1263292.1200000001</v>
      </c>
      <c r="J593" s="1">
        <v>-1381</v>
      </c>
      <c r="K593" s="1">
        <v>103261</v>
      </c>
      <c r="L593" s="1">
        <v>-1.3</v>
      </c>
      <c r="M593" s="1">
        <v>44.94</v>
      </c>
      <c r="N593" s="1">
        <v>-0.62062139999999999</v>
      </c>
      <c r="O593" s="1">
        <v>-2.19</v>
      </c>
      <c r="P593" s="1" t="s">
        <v>2353</v>
      </c>
      <c r="Q593" s="1" t="s">
        <v>3569</v>
      </c>
    </row>
    <row r="594" spans="1:17" x14ac:dyDescent="0.25">
      <c r="A594" s="1" t="s">
        <v>592</v>
      </c>
      <c r="B594" s="1" t="s">
        <v>2354</v>
      </c>
      <c r="C594" s="1">
        <v>17.170000000000002</v>
      </c>
      <c r="D594" s="1">
        <v>0.85</v>
      </c>
      <c r="E594" s="1">
        <v>0.17</v>
      </c>
      <c r="F594" s="1">
        <v>18.86</v>
      </c>
      <c r="G594" s="1">
        <v>62.949999999999996</v>
      </c>
      <c r="H594" s="1">
        <v>598</v>
      </c>
      <c r="I594" s="1">
        <v>2362160</v>
      </c>
      <c r="J594" s="1">
        <v>-804</v>
      </c>
      <c r="K594" s="1">
        <v>148698</v>
      </c>
      <c r="L594" s="1">
        <v>-0.5</v>
      </c>
      <c r="M594" s="1">
        <v>56</v>
      </c>
      <c r="N594" s="1">
        <v>-0.45023999999999997</v>
      </c>
      <c r="O594" s="1">
        <v>-2.06</v>
      </c>
      <c r="P594" s="1" t="s">
        <v>2354</v>
      </c>
      <c r="Q594" s="1" t="s">
        <v>3553</v>
      </c>
    </row>
    <row r="595" spans="1:17" x14ac:dyDescent="0.25">
      <c r="A595" s="1" t="s">
        <v>593</v>
      </c>
      <c r="B595" s="1" t="s">
        <v>2355</v>
      </c>
      <c r="C595" s="1">
        <v>2.72</v>
      </c>
      <c r="D595" s="1">
        <v>1.1499999999999999</v>
      </c>
      <c r="E595" s="1">
        <v>0.04</v>
      </c>
      <c r="F595" s="1">
        <v>32.86</v>
      </c>
      <c r="G595" s="1">
        <v>63.230000000000004</v>
      </c>
      <c r="H595" s="1">
        <v>599</v>
      </c>
      <c r="I595" s="1">
        <v>1816742.24</v>
      </c>
      <c r="J595" s="1">
        <v>792</v>
      </c>
      <c r="K595" s="1">
        <v>114873</v>
      </c>
      <c r="L595" s="1">
        <v>0.7</v>
      </c>
      <c r="M595" s="1">
        <v>16.940000000000001</v>
      </c>
      <c r="N595" s="1">
        <v>0.1341648</v>
      </c>
      <c r="O595" s="1">
        <v>2.23</v>
      </c>
      <c r="P595" s="1" t="s">
        <v>2355</v>
      </c>
      <c r="Q595" s="1" t="s">
        <v>3542</v>
      </c>
    </row>
    <row r="596" spans="1:17" x14ac:dyDescent="0.25">
      <c r="A596" s="1" t="s">
        <v>594</v>
      </c>
      <c r="B596" s="1" t="s">
        <v>2356</v>
      </c>
      <c r="C596" s="1">
        <v>2.1800000000000002</v>
      </c>
      <c r="D596" s="1">
        <v>0.11</v>
      </c>
      <c r="E596" s="1">
        <v>0</v>
      </c>
      <c r="F596" s="1">
        <v>28.26</v>
      </c>
      <c r="G596" s="1">
        <v>69.45</v>
      </c>
      <c r="H596" s="1">
        <v>600</v>
      </c>
      <c r="I596" s="1">
        <v>1132856.26</v>
      </c>
      <c r="J596" s="1">
        <v>-391</v>
      </c>
      <c r="K596" s="1">
        <v>78677</v>
      </c>
      <c r="L596" s="1">
        <v>-0.5</v>
      </c>
      <c r="M596" s="1">
        <v>40.11</v>
      </c>
      <c r="N596" s="1">
        <v>-0.1568301</v>
      </c>
      <c r="O596" s="1">
        <v>-2.0099999999999998</v>
      </c>
      <c r="P596" s="1" t="s">
        <v>2356</v>
      </c>
      <c r="Q596" s="1" t="s">
        <v>3556</v>
      </c>
    </row>
    <row r="597" spans="1:17" x14ac:dyDescent="0.25">
      <c r="A597" s="1" t="s">
        <v>595</v>
      </c>
      <c r="B597" s="1" t="s">
        <v>2357</v>
      </c>
      <c r="C597" s="1">
        <v>6.19</v>
      </c>
      <c r="D597" s="1">
        <v>0</v>
      </c>
      <c r="E597" s="1">
        <v>0.1</v>
      </c>
      <c r="F597" s="1">
        <v>12.44</v>
      </c>
      <c r="G597" s="1">
        <v>81.27</v>
      </c>
      <c r="H597" s="1">
        <v>601</v>
      </c>
      <c r="I597" s="1">
        <v>3677512.42</v>
      </c>
      <c r="J597" s="1">
        <v>561</v>
      </c>
      <c r="K597" s="1">
        <v>298871</v>
      </c>
      <c r="L597" s="1">
        <v>0.2</v>
      </c>
      <c r="M597" s="1">
        <v>22.03</v>
      </c>
      <c r="N597" s="1">
        <v>0.1235883</v>
      </c>
      <c r="O597" s="1">
        <v>0.44</v>
      </c>
      <c r="P597" s="1" t="s">
        <v>2357</v>
      </c>
      <c r="Q597" s="1" t="s">
        <v>3528</v>
      </c>
    </row>
    <row r="598" spans="1:17" x14ac:dyDescent="0.25">
      <c r="A598" s="1" t="s">
        <v>596</v>
      </c>
      <c r="B598" s="1" t="s">
        <v>2358</v>
      </c>
      <c r="C598" s="1">
        <v>58.01</v>
      </c>
      <c r="D598" s="1">
        <v>3.41</v>
      </c>
      <c r="E598" s="1">
        <v>3.06</v>
      </c>
      <c r="F598" s="1">
        <v>4.5599999999999996</v>
      </c>
      <c r="G598" s="1">
        <v>30.959999999999994</v>
      </c>
      <c r="H598" s="1">
        <v>602</v>
      </c>
      <c r="I598" s="1">
        <v>6085114.6900000004</v>
      </c>
      <c r="J598" s="1">
        <v>-4190</v>
      </c>
      <c r="K598" s="1">
        <v>188395</v>
      </c>
      <c r="L598" s="1">
        <v>-2.2000000000000002</v>
      </c>
      <c r="M598" s="1">
        <v>486.23</v>
      </c>
      <c r="N598" s="1">
        <v>-20.373037000000004</v>
      </c>
      <c r="O598" s="1">
        <v>2.85</v>
      </c>
      <c r="P598" s="1" t="s">
        <v>4409</v>
      </c>
      <c r="Q598" s="1" t="s">
        <v>3560</v>
      </c>
    </row>
    <row r="599" spans="1:17" x14ac:dyDescent="0.25">
      <c r="A599" s="1" t="s">
        <v>597</v>
      </c>
      <c r="B599" s="1" t="s">
        <v>2359</v>
      </c>
      <c r="C599" s="1">
        <v>30.17</v>
      </c>
      <c r="D599" s="1">
        <v>5.01</v>
      </c>
      <c r="E599" s="1">
        <v>2.2400000000000002</v>
      </c>
      <c r="F599" s="1">
        <v>14.1</v>
      </c>
      <c r="G599" s="1">
        <v>48.48</v>
      </c>
      <c r="H599" s="1">
        <v>603</v>
      </c>
      <c r="I599" s="1">
        <v>2485503.13</v>
      </c>
      <c r="J599" s="1">
        <v>1116</v>
      </c>
      <c r="K599" s="1">
        <v>120497</v>
      </c>
      <c r="L599" s="1">
        <v>0.9</v>
      </c>
      <c r="M599" s="1">
        <v>61.02</v>
      </c>
      <c r="N599" s="1">
        <v>0.68098320000000012</v>
      </c>
      <c r="O599" s="1">
        <v>6.64</v>
      </c>
      <c r="P599" s="1" t="s">
        <v>4410</v>
      </c>
      <c r="Q599" s="1" t="s">
        <v>3560</v>
      </c>
    </row>
    <row r="600" spans="1:17" x14ac:dyDescent="0.25">
      <c r="A600" s="1" t="s">
        <v>598</v>
      </c>
      <c r="B600" s="1" t="s">
        <v>2360</v>
      </c>
      <c r="C600" s="1">
        <v>12.79</v>
      </c>
      <c r="D600" s="1">
        <v>0.4</v>
      </c>
      <c r="E600" s="1">
        <v>0.03</v>
      </c>
      <c r="F600" s="1">
        <v>4.57</v>
      </c>
      <c r="G600" s="1">
        <v>82.210000000000008</v>
      </c>
      <c r="H600" s="1">
        <v>604</v>
      </c>
      <c r="I600" s="1">
        <v>9262768.5</v>
      </c>
      <c r="J600" s="1">
        <v>5603</v>
      </c>
      <c r="K600" s="1">
        <v>761492</v>
      </c>
      <c r="L600" s="1">
        <v>0.7</v>
      </c>
      <c r="M600" s="1">
        <v>51.08</v>
      </c>
      <c r="N600" s="1">
        <v>2.8620123999999998</v>
      </c>
      <c r="O600" s="1">
        <v>4.03</v>
      </c>
      <c r="P600" s="1" t="s">
        <v>4411</v>
      </c>
      <c r="Q600" s="1" t="s">
        <v>3528</v>
      </c>
    </row>
    <row r="601" spans="1:17" x14ac:dyDescent="0.25">
      <c r="A601" s="1" t="s">
        <v>599</v>
      </c>
      <c r="B601" s="1" t="s">
        <v>2361</v>
      </c>
      <c r="C601" s="1">
        <v>50.24</v>
      </c>
      <c r="D601" s="1">
        <v>2.92</v>
      </c>
      <c r="E601" s="1">
        <v>1.41</v>
      </c>
      <c r="F601" s="1">
        <v>14.03</v>
      </c>
      <c r="G601" s="1">
        <v>31.400000000000006</v>
      </c>
      <c r="H601" s="1">
        <v>605</v>
      </c>
      <c r="I601" s="1">
        <v>15047323.33</v>
      </c>
      <c r="J601" s="1">
        <v>-13004</v>
      </c>
      <c r="K601" s="1">
        <v>472486</v>
      </c>
      <c r="L601" s="1">
        <v>-2.8</v>
      </c>
      <c r="M601" s="1">
        <v>98.79</v>
      </c>
      <c r="N601" s="1">
        <v>-12.846651600000001</v>
      </c>
      <c r="O601" s="1">
        <v>8.4</v>
      </c>
      <c r="P601" s="1" t="s">
        <v>4412</v>
      </c>
      <c r="Q601" s="1" t="s">
        <v>3545</v>
      </c>
    </row>
    <row r="602" spans="1:17" x14ac:dyDescent="0.25">
      <c r="A602" s="1" t="s">
        <v>600</v>
      </c>
      <c r="B602" s="1" t="s">
        <v>2362</v>
      </c>
      <c r="C602" s="1">
        <v>1.2</v>
      </c>
      <c r="D602" s="1">
        <v>1.1299999999999999</v>
      </c>
      <c r="E602" s="1">
        <v>0.01</v>
      </c>
      <c r="F602" s="1">
        <v>18.98</v>
      </c>
      <c r="G602" s="1">
        <v>78.680000000000007</v>
      </c>
      <c r="H602" s="1">
        <v>606</v>
      </c>
      <c r="I602" s="1">
        <v>1624076.03</v>
      </c>
      <c r="J602" s="1">
        <v>-863</v>
      </c>
      <c r="K602" s="1">
        <v>127782</v>
      </c>
      <c r="L602" s="1">
        <v>-0.7</v>
      </c>
      <c r="M602" s="1">
        <v>19.350000000000001</v>
      </c>
      <c r="N602" s="1">
        <v>-0.16699050000000004</v>
      </c>
      <c r="O602" s="1">
        <v>6.97</v>
      </c>
      <c r="P602" s="1" t="s">
        <v>2362</v>
      </c>
      <c r="Q602" s="1" t="s">
        <v>3578</v>
      </c>
    </row>
    <row r="603" spans="1:17" x14ac:dyDescent="0.25">
      <c r="A603" s="1" t="s">
        <v>601</v>
      </c>
      <c r="B603" s="1" t="s">
        <v>2363</v>
      </c>
      <c r="C603" s="1">
        <v>16.350000000000001</v>
      </c>
      <c r="D603" s="1">
        <v>0</v>
      </c>
      <c r="E603" s="1">
        <v>0.08</v>
      </c>
      <c r="F603" s="1">
        <v>25.98</v>
      </c>
      <c r="G603" s="1">
        <v>57.59</v>
      </c>
      <c r="H603" s="1">
        <v>607</v>
      </c>
      <c r="I603" s="1">
        <v>630000</v>
      </c>
      <c r="J603" s="1">
        <v>-168</v>
      </c>
      <c r="K603" s="1">
        <v>36282</v>
      </c>
      <c r="L603" s="1">
        <v>-0.5</v>
      </c>
      <c r="M603" s="1">
        <v>47.72</v>
      </c>
      <c r="N603" s="1">
        <v>-8.0169599999999994E-2</v>
      </c>
      <c r="O603" s="1">
        <v>2.02</v>
      </c>
      <c r="P603" s="1" t="s">
        <v>2363</v>
      </c>
      <c r="Q603" s="1" t="s">
        <v>3533</v>
      </c>
    </row>
    <row r="604" spans="1:17" x14ac:dyDescent="0.25">
      <c r="A604" s="1" t="s">
        <v>602</v>
      </c>
      <c r="B604" s="1" t="s">
        <v>2364</v>
      </c>
      <c r="C604" s="1">
        <v>9.19</v>
      </c>
      <c r="D604" s="1">
        <v>0.32</v>
      </c>
      <c r="E604" s="1">
        <v>0.73</v>
      </c>
      <c r="F604" s="1">
        <v>0.74</v>
      </c>
      <c r="G604" s="1">
        <v>89.02</v>
      </c>
      <c r="H604" s="1">
        <v>608</v>
      </c>
      <c r="I604" s="1">
        <v>1938697.46</v>
      </c>
      <c r="J604" s="1">
        <v>2084</v>
      </c>
      <c r="K604" s="1">
        <v>172583</v>
      </c>
      <c r="L604" s="1">
        <v>1.2</v>
      </c>
      <c r="M604" s="1">
        <v>23.9</v>
      </c>
      <c r="N604" s="1">
        <v>0.49807599999999996</v>
      </c>
      <c r="O604" s="1">
        <v>2.16</v>
      </c>
      <c r="P604" s="1" t="s">
        <v>2364</v>
      </c>
      <c r="Q604" s="1" t="s">
        <v>3560</v>
      </c>
    </row>
    <row r="605" spans="1:17" x14ac:dyDescent="0.25">
      <c r="A605" s="1" t="s">
        <v>603</v>
      </c>
      <c r="B605" s="1" t="s">
        <v>2365</v>
      </c>
      <c r="C605" s="1">
        <v>18.47</v>
      </c>
      <c r="D605" s="1">
        <v>4.76</v>
      </c>
      <c r="E605" s="1">
        <v>1.26</v>
      </c>
      <c r="F605" s="1">
        <v>6.74</v>
      </c>
      <c r="G605" s="1">
        <v>68.77000000000001</v>
      </c>
      <c r="H605" s="1">
        <v>609</v>
      </c>
      <c r="I605" s="1">
        <v>3097570.4</v>
      </c>
      <c r="J605" s="1">
        <v>-14955</v>
      </c>
      <c r="K605" s="1">
        <v>213020</v>
      </c>
      <c r="L605" s="1">
        <v>-7</v>
      </c>
      <c r="M605" s="1">
        <v>95.57</v>
      </c>
      <c r="N605" s="1">
        <v>-14.292493499999999</v>
      </c>
      <c r="O605" s="1">
        <v>3.83</v>
      </c>
      <c r="P605" s="1" t="s">
        <v>4413</v>
      </c>
      <c r="Q605" s="1" t="s">
        <v>3548</v>
      </c>
    </row>
    <row r="606" spans="1:17" x14ac:dyDescent="0.25">
      <c r="A606" s="1" t="s">
        <v>604</v>
      </c>
      <c r="B606" s="1" t="s">
        <v>2366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9</v>
      </c>
      <c r="K606" s="1">
        <v>192286</v>
      </c>
      <c r="L606" s="1">
        <v>0</v>
      </c>
      <c r="M606" s="1">
        <v>4</v>
      </c>
      <c r="N606" s="1">
        <v>3.6000000000000002E-4</v>
      </c>
      <c r="O606" s="1">
        <v>-3.45</v>
      </c>
      <c r="P606" s="1" t="s">
        <v>2366</v>
      </c>
      <c r="Q606" s="1" t="s">
        <v>3570</v>
      </c>
    </row>
    <row r="607" spans="1:17" x14ac:dyDescent="0.25">
      <c r="A607" s="1" t="s">
        <v>605</v>
      </c>
      <c r="B607" s="1" t="s">
        <v>2367</v>
      </c>
      <c r="C607" s="1">
        <v>45.49</v>
      </c>
      <c r="D607" s="1">
        <v>5.35</v>
      </c>
      <c r="E607" s="1">
        <v>1.76</v>
      </c>
      <c r="F607" s="1">
        <v>5.28</v>
      </c>
      <c r="G607" s="1">
        <v>42.12</v>
      </c>
      <c r="H607" s="1">
        <v>611</v>
      </c>
      <c r="I607" s="1">
        <v>5256058.9800000004</v>
      </c>
      <c r="J607" s="1">
        <v>-4875</v>
      </c>
      <c r="K607" s="1">
        <v>221385</v>
      </c>
      <c r="L607" s="1">
        <v>-2.2000000000000002</v>
      </c>
      <c r="M607" s="1">
        <v>125.88</v>
      </c>
      <c r="N607" s="1">
        <v>-6.1366500000000004</v>
      </c>
      <c r="O607" s="1">
        <v>3.27</v>
      </c>
      <c r="P607" s="1" t="s">
        <v>4414</v>
      </c>
      <c r="Q607" s="1" t="s">
        <v>3545</v>
      </c>
    </row>
    <row r="608" spans="1:17" x14ac:dyDescent="0.25">
      <c r="A608" s="1" t="s">
        <v>606</v>
      </c>
      <c r="B608" s="1" t="s">
        <v>2368</v>
      </c>
      <c r="C608" s="1">
        <v>14.37</v>
      </c>
      <c r="D608" s="1">
        <v>0.7</v>
      </c>
      <c r="E608" s="1">
        <v>0.08</v>
      </c>
      <c r="F608" s="1">
        <v>5.87</v>
      </c>
      <c r="G608" s="1">
        <v>78.98</v>
      </c>
      <c r="H608" s="1">
        <v>612</v>
      </c>
      <c r="I608" s="1">
        <v>35124214.609999999</v>
      </c>
      <c r="J608" s="1">
        <v>-7918</v>
      </c>
      <c r="K608" s="1">
        <v>2774110</v>
      </c>
      <c r="L608" s="1">
        <v>-0.3</v>
      </c>
      <c r="M608" s="1">
        <v>99.61</v>
      </c>
      <c r="N608" s="1">
        <v>-7.8871197999999998</v>
      </c>
      <c r="O608" s="1">
        <v>-0.8</v>
      </c>
      <c r="P608" s="1" t="s">
        <v>4415</v>
      </c>
      <c r="Q608" s="1" t="s">
        <v>3567</v>
      </c>
    </row>
    <row r="609" spans="1:17" x14ac:dyDescent="0.25">
      <c r="A609" s="1" t="s">
        <v>607</v>
      </c>
      <c r="B609" s="1" t="s">
        <v>2369</v>
      </c>
      <c r="C609" s="1">
        <v>2.0299999999999998</v>
      </c>
      <c r="D609" s="1">
        <v>0</v>
      </c>
      <c r="E609" s="1">
        <v>0</v>
      </c>
      <c r="F609" s="1">
        <v>41.67</v>
      </c>
      <c r="G609" s="1">
        <v>56.3</v>
      </c>
      <c r="H609" s="1">
        <v>613</v>
      </c>
      <c r="I609" s="1">
        <v>714480.13</v>
      </c>
      <c r="J609" s="1">
        <v>255</v>
      </c>
      <c r="K609" s="1">
        <v>40225</v>
      </c>
      <c r="L609" s="1">
        <v>0.6</v>
      </c>
      <c r="M609" s="1">
        <v>22.04</v>
      </c>
      <c r="N609" s="1">
        <v>5.6201999999999995E-2</v>
      </c>
      <c r="O609" s="1">
        <v>-7.25</v>
      </c>
      <c r="P609" s="1" t="s">
        <v>2369</v>
      </c>
      <c r="Q609" s="1" t="s">
        <v>3550</v>
      </c>
    </row>
    <row r="610" spans="1:17" x14ac:dyDescent="0.25">
      <c r="A610" s="1" t="s">
        <v>608</v>
      </c>
      <c r="B610" s="1" t="s">
        <v>2370</v>
      </c>
      <c r="C610" s="1">
        <v>2.95</v>
      </c>
      <c r="D610" s="1">
        <v>0.2</v>
      </c>
      <c r="E610" s="1">
        <v>0.47</v>
      </c>
      <c r="F610" s="1">
        <v>6.54</v>
      </c>
      <c r="G610" s="1">
        <v>89.84</v>
      </c>
      <c r="H610" s="1">
        <v>614</v>
      </c>
      <c r="I610" s="1">
        <v>1892792.33</v>
      </c>
      <c r="J610" s="1">
        <v>2361</v>
      </c>
      <c r="K610" s="1">
        <v>170048</v>
      </c>
      <c r="L610" s="1">
        <v>1.4</v>
      </c>
      <c r="M610" s="1">
        <v>10.68</v>
      </c>
      <c r="N610" s="1">
        <v>0.25215480000000001</v>
      </c>
      <c r="O610" s="1">
        <v>-3.86</v>
      </c>
      <c r="P610" s="1" t="s">
        <v>2370</v>
      </c>
      <c r="Q610" s="1" t="s">
        <v>3551</v>
      </c>
    </row>
    <row r="611" spans="1:17" x14ac:dyDescent="0.25">
      <c r="A611" s="1" t="s">
        <v>609</v>
      </c>
      <c r="B611" s="1" t="s">
        <v>2371</v>
      </c>
      <c r="C611" s="1">
        <v>9.8699999999999992</v>
      </c>
      <c r="D611" s="1">
        <v>0.08</v>
      </c>
      <c r="E611" s="1">
        <v>0.05</v>
      </c>
      <c r="F611" s="1">
        <v>21.24</v>
      </c>
      <c r="G611" s="1">
        <v>68.760000000000005</v>
      </c>
      <c r="H611" s="1">
        <v>615</v>
      </c>
      <c r="I611" s="1">
        <v>2225725.4</v>
      </c>
      <c r="J611" s="1">
        <v>592</v>
      </c>
      <c r="K611" s="1">
        <v>153041</v>
      </c>
      <c r="L611" s="1">
        <v>0.4</v>
      </c>
      <c r="M611" s="1">
        <v>33.090000000000003</v>
      </c>
      <c r="N611" s="1">
        <v>0.19589280000000003</v>
      </c>
      <c r="O611" s="1">
        <v>3.87</v>
      </c>
      <c r="P611" s="1" t="s">
        <v>2371</v>
      </c>
      <c r="Q611" s="1" t="s">
        <v>3528</v>
      </c>
    </row>
    <row r="612" spans="1:17" x14ac:dyDescent="0.25">
      <c r="A612" s="1" t="s">
        <v>610</v>
      </c>
      <c r="B612" s="1" t="s">
        <v>2372</v>
      </c>
      <c r="C612" s="1">
        <v>10.65</v>
      </c>
      <c r="D612" s="1">
        <v>0.05</v>
      </c>
      <c r="E612" s="1">
        <v>0.04</v>
      </c>
      <c r="F612" s="1">
        <v>7.95</v>
      </c>
      <c r="G612" s="1">
        <v>81.31</v>
      </c>
      <c r="H612" s="1">
        <v>616</v>
      </c>
      <c r="I612" s="1">
        <v>8069485.29</v>
      </c>
      <c r="J612" s="1">
        <v>13772</v>
      </c>
      <c r="K612" s="1">
        <v>656130</v>
      </c>
      <c r="L612" s="1">
        <v>2.1</v>
      </c>
      <c r="M612" s="1">
        <v>11.62</v>
      </c>
      <c r="N612" s="1">
        <v>1.6003063999999998</v>
      </c>
      <c r="O612" s="1">
        <v>2.0499999999999998</v>
      </c>
      <c r="P612" s="1" t="s">
        <v>2372</v>
      </c>
      <c r="Q612" s="1" t="s">
        <v>3579</v>
      </c>
    </row>
    <row r="613" spans="1:17" x14ac:dyDescent="0.25">
      <c r="A613" s="1" t="s">
        <v>611</v>
      </c>
      <c r="B613" s="1" t="s">
        <v>2373</v>
      </c>
      <c r="C613" s="1">
        <v>9.06</v>
      </c>
      <c r="D613" s="1">
        <v>0</v>
      </c>
      <c r="E613" s="1">
        <v>0.14000000000000001</v>
      </c>
      <c r="F613" s="1">
        <v>23.21</v>
      </c>
      <c r="G613" s="1">
        <v>67.59</v>
      </c>
      <c r="H613" s="1">
        <v>617</v>
      </c>
      <c r="I613" s="1">
        <v>1459844.5</v>
      </c>
      <c r="J613" s="1">
        <v>2633</v>
      </c>
      <c r="K613" s="1">
        <v>98671</v>
      </c>
      <c r="L613" s="1">
        <v>2.7</v>
      </c>
      <c r="M613" s="1">
        <v>14.57</v>
      </c>
      <c r="N613" s="1">
        <v>0.38362809999999997</v>
      </c>
      <c r="O613" s="1">
        <v>4.3499999999999996</v>
      </c>
      <c r="P613" s="1" t="s">
        <v>2373</v>
      </c>
      <c r="Q613" s="1" t="s">
        <v>3535</v>
      </c>
    </row>
    <row r="614" spans="1:17" x14ac:dyDescent="0.25">
      <c r="A614" s="1" t="s">
        <v>612</v>
      </c>
      <c r="B614" s="1" t="s">
        <v>2374</v>
      </c>
      <c r="C614" s="1">
        <v>0.54</v>
      </c>
      <c r="D614" s="1">
        <v>0</v>
      </c>
      <c r="E614" s="1">
        <v>0.19</v>
      </c>
      <c r="F614" s="1">
        <v>13.02</v>
      </c>
      <c r="G614" s="1">
        <v>86.25</v>
      </c>
      <c r="H614" s="1">
        <v>618</v>
      </c>
      <c r="I614" s="1">
        <v>3253323.96</v>
      </c>
      <c r="J614" s="1">
        <v>-131</v>
      </c>
      <c r="K614" s="1">
        <v>280599</v>
      </c>
      <c r="L614" s="1">
        <v>0</v>
      </c>
      <c r="M614" s="1">
        <v>7.65</v>
      </c>
      <c r="N614" s="1">
        <v>-1.0021500000000001E-2</v>
      </c>
      <c r="O614" s="1">
        <v>0.64</v>
      </c>
      <c r="P614" s="1" t="s">
        <v>2374</v>
      </c>
      <c r="Q614" s="1" t="s">
        <v>3579</v>
      </c>
    </row>
    <row r="615" spans="1:17" x14ac:dyDescent="0.25">
      <c r="A615" s="1" t="s">
        <v>613</v>
      </c>
      <c r="B615" s="1" t="s">
        <v>2375</v>
      </c>
      <c r="C615" s="1">
        <v>3.76</v>
      </c>
      <c r="D615" s="1">
        <v>0</v>
      </c>
      <c r="E615" s="1">
        <v>0.03</v>
      </c>
      <c r="F615" s="1">
        <v>7.2</v>
      </c>
      <c r="G615" s="1">
        <v>89.01</v>
      </c>
      <c r="H615" s="1">
        <v>619</v>
      </c>
      <c r="I615" s="1">
        <v>2287135.54</v>
      </c>
      <c r="J615" s="1">
        <v>-2831</v>
      </c>
      <c r="K615" s="1">
        <v>203578</v>
      </c>
      <c r="L615" s="1">
        <v>-1.4</v>
      </c>
      <c r="M615" s="1">
        <v>11.65</v>
      </c>
      <c r="N615" s="1">
        <v>-0.32981150000000004</v>
      </c>
      <c r="O615" s="1">
        <v>-7.78</v>
      </c>
      <c r="P615" s="1" t="s">
        <v>2375</v>
      </c>
      <c r="Q615" s="1" t="s">
        <v>3519</v>
      </c>
    </row>
    <row r="616" spans="1:17" x14ac:dyDescent="0.25">
      <c r="A616" s="1" t="s">
        <v>614</v>
      </c>
      <c r="B616" s="1" t="s">
        <v>2376</v>
      </c>
      <c r="C616" s="1">
        <v>0.38</v>
      </c>
      <c r="D616" s="1">
        <v>0</v>
      </c>
      <c r="E616" s="1">
        <v>7.0000000000000007E-2</v>
      </c>
      <c r="F616" s="1">
        <v>53.59</v>
      </c>
      <c r="G616" s="1">
        <v>45.959999999999994</v>
      </c>
      <c r="H616" s="1">
        <v>620</v>
      </c>
      <c r="I616" s="1">
        <v>834110.41</v>
      </c>
      <c r="J616" s="1">
        <v>-31</v>
      </c>
      <c r="K616" s="1">
        <v>38336</v>
      </c>
      <c r="L616" s="1">
        <v>-0.1</v>
      </c>
      <c r="M616" s="1">
        <v>20.83</v>
      </c>
      <c r="N616" s="1">
        <v>-6.4572999999999992E-3</v>
      </c>
      <c r="O616" s="1">
        <v>9.33</v>
      </c>
      <c r="P616" s="1" t="s">
        <v>2376</v>
      </c>
      <c r="Q616" s="1" t="s">
        <v>3558</v>
      </c>
    </row>
    <row r="617" spans="1:17" x14ac:dyDescent="0.25">
      <c r="A617" s="1" t="s">
        <v>615</v>
      </c>
      <c r="B617" s="1" t="s">
        <v>2377</v>
      </c>
      <c r="C617" s="1">
        <v>1.75</v>
      </c>
      <c r="D617" s="1">
        <v>0.09</v>
      </c>
      <c r="E617" s="1">
        <v>0.01</v>
      </c>
      <c r="F617" s="1">
        <v>31.54</v>
      </c>
      <c r="G617" s="1">
        <v>66.61</v>
      </c>
      <c r="H617" s="1">
        <v>621</v>
      </c>
      <c r="I617" s="1">
        <v>1024419.18</v>
      </c>
      <c r="J617" s="1">
        <v>170</v>
      </c>
      <c r="K617" s="1">
        <v>68237</v>
      </c>
      <c r="L617" s="1">
        <v>0.2</v>
      </c>
      <c r="M617" s="1">
        <v>27.75</v>
      </c>
      <c r="N617" s="1">
        <v>4.7175000000000002E-2</v>
      </c>
      <c r="O617" s="1">
        <v>-5.39</v>
      </c>
      <c r="P617" s="1" t="s">
        <v>2377</v>
      </c>
      <c r="Q617" s="1" t="s">
        <v>3559</v>
      </c>
    </row>
    <row r="618" spans="1:17" x14ac:dyDescent="0.25">
      <c r="A618" s="1" t="s">
        <v>616</v>
      </c>
      <c r="B618" s="1" t="s">
        <v>2378</v>
      </c>
      <c r="C618" s="1">
        <v>9.27</v>
      </c>
      <c r="D618" s="1">
        <v>0.04</v>
      </c>
      <c r="E618" s="1">
        <v>0.06</v>
      </c>
      <c r="F618" s="1">
        <v>21.75</v>
      </c>
      <c r="G618" s="1">
        <v>68.88</v>
      </c>
      <c r="H618" s="1">
        <v>622</v>
      </c>
      <c r="I618" s="1">
        <v>2107907.08</v>
      </c>
      <c r="J618" s="1">
        <v>-767</v>
      </c>
      <c r="K618" s="1">
        <v>145193</v>
      </c>
      <c r="L618" s="1">
        <v>-0.5</v>
      </c>
      <c r="M618" s="1">
        <v>38.4</v>
      </c>
      <c r="N618" s="1">
        <v>-0.29452800000000001</v>
      </c>
      <c r="O618" s="1">
        <v>-1.26</v>
      </c>
      <c r="P618" s="1" t="s">
        <v>2378</v>
      </c>
      <c r="Q618" s="1" t="s">
        <v>3519</v>
      </c>
    </row>
    <row r="619" spans="1:17" x14ac:dyDescent="0.25">
      <c r="A619" s="1" t="s">
        <v>617</v>
      </c>
      <c r="B619" s="1" t="s">
        <v>2379</v>
      </c>
      <c r="C619" s="1">
        <v>2.52</v>
      </c>
      <c r="D619" s="1">
        <v>0.05</v>
      </c>
      <c r="E619" s="1">
        <v>0.12</v>
      </c>
      <c r="F619" s="1">
        <v>5.1100000000000003</v>
      </c>
      <c r="G619" s="1">
        <v>92.2</v>
      </c>
      <c r="H619" s="1">
        <v>623</v>
      </c>
      <c r="I619" s="1">
        <v>880868.08</v>
      </c>
      <c r="J619" s="1">
        <v>-161</v>
      </c>
      <c r="K619" s="1">
        <v>81216</v>
      </c>
      <c r="L619" s="1">
        <v>-0.2</v>
      </c>
      <c r="M619" s="1">
        <v>14.78</v>
      </c>
      <c r="N619" s="1">
        <v>-2.3795799999999999E-2</v>
      </c>
      <c r="O619" s="1">
        <v>-8.6</v>
      </c>
      <c r="P619" s="1" t="s">
        <v>2379</v>
      </c>
      <c r="Q619" s="1" t="s">
        <v>3530</v>
      </c>
    </row>
    <row r="620" spans="1:17" x14ac:dyDescent="0.25">
      <c r="A620" s="1" t="s">
        <v>618</v>
      </c>
      <c r="B620" s="1" t="s">
        <v>2380</v>
      </c>
      <c r="C620" s="1">
        <v>6.34</v>
      </c>
      <c r="D620" s="1">
        <v>0</v>
      </c>
      <c r="E620" s="1">
        <v>0.03</v>
      </c>
      <c r="F620" s="1">
        <v>6.2</v>
      </c>
      <c r="G620" s="1">
        <v>87.43</v>
      </c>
      <c r="H620" s="1">
        <v>624</v>
      </c>
      <c r="I620" s="1">
        <v>1619373.51</v>
      </c>
      <c r="J620" s="1">
        <v>6002</v>
      </c>
      <c r="K620" s="1">
        <v>141582</v>
      </c>
      <c r="L620" s="1">
        <v>4.2</v>
      </c>
      <c r="M620" s="1">
        <v>14.67</v>
      </c>
      <c r="N620" s="1">
        <v>0.88049339999999998</v>
      </c>
      <c r="O620" s="1">
        <v>-3.99</v>
      </c>
      <c r="P620" s="1" t="s">
        <v>2380</v>
      </c>
      <c r="Q620" s="1" t="s">
        <v>3570</v>
      </c>
    </row>
    <row r="621" spans="1:17" x14ac:dyDescent="0.25">
      <c r="A621" s="1" t="s">
        <v>619</v>
      </c>
      <c r="B621" s="1" t="s">
        <v>2381</v>
      </c>
      <c r="C621" s="1">
        <v>12.4</v>
      </c>
      <c r="D621" s="1">
        <v>0.1</v>
      </c>
      <c r="E621" s="1">
        <v>0.71</v>
      </c>
      <c r="F621" s="1">
        <v>5.45</v>
      </c>
      <c r="G621" s="1">
        <v>81.34</v>
      </c>
      <c r="H621" s="1">
        <v>625</v>
      </c>
      <c r="I621" s="1">
        <v>2793415.25</v>
      </c>
      <c r="J621" s="1">
        <v>3030</v>
      </c>
      <c r="K621" s="1">
        <v>227216</v>
      </c>
      <c r="L621" s="1">
        <v>1.3</v>
      </c>
      <c r="M621" s="1">
        <v>32.1</v>
      </c>
      <c r="N621" s="1">
        <v>0.97262999999999999</v>
      </c>
      <c r="O621" s="1">
        <v>8.23</v>
      </c>
      <c r="P621" s="1" t="s">
        <v>2381</v>
      </c>
      <c r="Q621" s="1" t="s">
        <v>3561</v>
      </c>
    </row>
    <row r="622" spans="1:17" x14ac:dyDescent="0.25">
      <c r="A622" s="1" t="s">
        <v>620</v>
      </c>
      <c r="B622" s="1" t="s">
        <v>2382</v>
      </c>
      <c r="C622" s="1">
        <v>6.14</v>
      </c>
      <c r="D622" s="1">
        <v>0.62</v>
      </c>
      <c r="E622" s="1">
        <v>2.06</v>
      </c>
      <c r="F622" s="1">
        <v>6.38</v>
      </c>
      <c r="G622" s="1">
        <v>84.8</v>
      </c>
      <c r="H622" s="1">
        <v>626</v>
      </c>
      <c r="I622" s="1">
        <v>1375631.9</v>
      </c>
      <c r="J622" s="1">
        <v>-2717</v>
      </c>
      <c r="K622" s="1">
        <v>116654</v>
      </c>
      <c r="L622" s="1">
        <v>-2.2999999999999998</v>
      </c>
      <c r="M622" s="1">
        <v>24.57</v>
      </c>
      <c r="N622" s="1">
        <v>-0.66756690000000007</v>
      </c>
      <c r="O622" s="1">
        <v>-16.5</v>
      </c>
      <c r="P622" s="1" t="s">
        <v>2382</v>
      </c>
      <c r="Q622" s="1" t="s">
        <v>3530</v>
      </c>
    </row>
    <row r="623" spans="1:17" x14ac:dyDescent="0.25">
      <c r="A623" s="1" t="s">
        <v>621</v>
      </c>
      <c r="B623" s="1" t="s">
        <v>2383</v>
      </c>
      <c r="C623" s="1">
        <v>12.6</v>
      </c>
      <c r="D623" s="1">
        <v>0.26</v>
      </c>
      <c r="E623" s="1">
        <v>1.1100000000000001</v>
      </c>
      <c r="F623" s="1">
        <v>6.18</v>
      </c>
      <c r="G623" s="1">
        <v>79.849999999999994</v>
      </c>
      <c r="H623" s="1">
        <v>627</v>
      </c>
      <c r="I623" s="1">
        <v>3286054.18</v>
      </c>
      <c r="J623" s="1">
        <v>6068</v>
      </c>
      <c r="K623" s="1">
        <v>262391</v>
      </c>
      <c r="L623" s="1">
        <v>2.2999999999999998</v>
      </c>
      <c r="M623" s="1">
        <v>16.350000000000001</v>
      </c>
      <c r="N623" s="1">
        <v>0.99211800000000006</v>
      </c>
      <c r="O623" s="1">
        <v>0.28999999999999998</v>
      </c>
      <c r="P623" s="1" t="s">
        <v>2383</v>
      </c>
      <c r="Q623" s="1" t="s">
        <v>3551</v>
      </c>
    </row>
    <row r="624" spans="1:17" x14ac:dyDescent="0.25">
      <c r="A624" s="1" t="s">
        <v>622</v>
      </c>
      <c r="B624" s="1" t="s">
        <v>2384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20835</v>
      </c>
      <c r="L624" s="1">
        <v>0</v>
      </c>
      <c r="M624" s="1">
        <v>25.05</v>
      </c>
      <c r="N624" s="1">
        <v>0</v>
      </c>
      <c r="O624" s="1">
        <v>-1.64</v>
      </c>
      <c r="P624" s="1" t="s">
        <v>2384</v>
      </c>
      <c r="Q624" s="1" t="s">
        <v>3580</v>
      </c>
    </row>
    <row r="625" spans="1:17" x14ac:dyDescent="0.25">
      <c r="A625" s="1" t="s">
        <v>623</v>
      </c>
      <c r="B625" s="1" t="s">
        <v>2385</v>
      </c>
      <c r="C625" s="1">
        <v>0.08</v>
      </c>
      <c r="D625" s="1">
        <v>0</v>
      </c>
      <c r="E625" s="1">
        <v>0</v>
      </c>
      <c r="F625" s="1">
        <v>29.17</v>
      </c>
      <c r="G625" s="1">
        <v>70.75</v>
      </c>
      <c r="H625" s="1">
        <v>629</v>
      </c>
      <c r="I625" s="1">
        <v>830706.12</v>
      </c>
      <c r="J625" s="1">
        <v>52</v>
      </c>
      <c r="K625" s="1">
        <v>58772</v>
      </c>
      <c r="L625" s="1">
        <v>0.1</v>
      </c>
      <c r="M625" s="1">
        <v>11.52</v>
      </c>
      <c r="N625" s="1">
        <v>5.9903999999999999E-3</v>
      </c>
      <c r="O625" s="1">
        <v>7.48</v>
      </c>
      <c r="P625" s="1" t="s">
        <v>2385</v>
      </c>
      <c r="Q625" s="1" t="s">
        <v>3542</v>
      </c>
    </row>
    <row r="626" spans="1:17" x14ac:dyDescent="0.25">
      <c r="A626" s="1" t="s">
        <v>624</v>
      </c>
      <c r="B626" s="1" t="s">
        <v>2386</v>
      </c>
      <c r="C626" s="1">
        <v>0.81</v>
      </c>
      <c r="D626" s="1">
        <v>0</v>
      </c>
      <c r="E626" s="1">
        <v>0</v>
      </c>
      <c r="F626" s="1">
        <v>58.23</v>
      </c>
      <c r="G626" s="1">
        <v>40.96</v>
      </c>
      <c r="H626" s="1">
        <v>630</v>
      </c>
      <c r="I626" s="1">
        <v>290252.40000000002</v>
      </c>
      <c r="J626" s="1">
        <v>1</v>
      </c>
      <c r="K626" s="1">
        <v>11889</v>
      </c>
      <c r="L626" s="1">
        <v>0</v>
      </c>
      <c r="M626" s="1">
        <v>27.58</v>
      </c>
      <c r="N626" s="1">
        <v>2.7579999999999998E-4</v>
      </c>
      <c r="O626" s="1">
        <v>-4.71</v>
      </c>
      <c r="P626" s="1" t="s">
        <v>2386</v>
      </c>
      <c r="Q626" s="1" t="s">
        <v>3533</v>
      </c>
    </row>
    <row r="627" spans="1:17" x14ac:dyDescent="0.25">
      <c r="A627" s="1" t="s">
        <v>625</v>
      </c>
      <c r="B627" s="1" t="s">
        <v>2387</v>
      </c>
      <c r="C627" s="1">
        <v>2.52</v>
      </c>
      <c r="D627" s="1">
        <v>0</v>
      </c>
      <c r="E627" s="1">
        <v>0.04</v>
      </c>
      <c r="F627" s="1">
        <v>37.6</v>
      </c>
      <c r="G627" s="1">
        <v>59.839999999999996</v>
      </c>
      <c r="H627" s="1">
        <v>631</v>
      </c>
      <c r="I627" s="1">
        <v>1100000</v>
      </c>
      <c r="J627" s="1">
        <v>1042</v>
      </c>
      <c r="K627" s="1">
        <v>65824</v>
      </c>
      <c r="L627" s="1">
        <v>1.6</v>
      </c>
      <c r="M627" s="1">
        <v>24.87</v>
      </c>
      <c r="N627" s="1">
        <v>0.25914540000000003</v>
      </c>
      <c r="O627" s="1">
        <v>-2.83</v>
      </c>
      <c r="P627" s="1" t="s">
        <v>2387</v>
      </c>
      <c r="Q627" s="1" t="s">
        <v>3524</v>
      </c>
    </row>
    <row r="628" spans="1:17" x14ac:dyDescent="0.25">
      <c r="A628" s="1" t="s">
        <v>626</v>
      </c>
      <c r="B628" s="1" t="s">
        <v>2388</v>
      </c>
      <c r="C628" s="1">
        <v>0</v>
      </c>
      <c r="D628" s="1">
        <v>0</v>
      </c>
      <c r="E628" s="1">
        <v>0</v>
      </c>
      <c r="F628" s="1">
        <v>12</v>
      </c>
      <c r="G628" s="1">
        <v>88</v>
      </c>
      <c r="H628" s="1">
        <v>632</v>
      </c>
      <c r="I628" s="1">
        <v>170995.56</v>
      </c>
      <c r="J628" s="1">
        <v>0</v>
      </c>
      <c r="K628" s="1">
        <v>15048</v>
      </c>
      <c r="L628" s="1">
        <v>0</v>
      </c>
      <c r="M628" s="1">
        <v>24.38</v>
      </c>
      <c r="N628" s="1">
        <v>0</v>
      </c>
      <c r="O628" s="1">
        <v>-6.3</v>
      </c>
      <c r="P628" s="1" t="s">
        <v>2388</v>
      </c>
      <c r="Q628" s="1" t="s">
        <v>3560</v>
      </c>
    </row>
    <row r="629" spans="1:17" x14ac:dyDescent="0.25">
      <c r="A629" s="1" t="s">
        <v>627</v>
      </c>
      <c r="B629" s="1" t="s">
        <v>2389</v>
      </c>
      <c r="C629" s="1">
        <v>3.03</v>
      </c>
      <c r="D629" s="1">
        <v>0.12</v>
      </c>
      <c r="E629" s="1">
        <v>1.1399999999999999</v>
      </c>
      <c r="F629" s="1">
        <v>10.199999999999999</v>
      </c>
      <c r="G629" s="1">
        <v>85.51</v>
      </c>
      <c r="H629" s="1">
        <v>633</v>
      </c>
      <c r="I629" s="1">
        <v>2273910.64</v>
      </c>
      <c r="J629" s="1">
        <v>2806</v>
      </c>
      <c r="K629" s="1">
        <v>194442</v>
      </c>
      <c r="L629" s="1">
        <v>1.4</v>
      </c>
      <c r="M629" s="1">
        <v>48.5</v>
      </c>
      <c r="N629" s="1">
        <v>1.3609100000000001</v>
      </c>
      <c r="O629" s="1">
        <v>0.57999999999999996</v>
      </c>
      <c r="P629" s="1" t="s">
        <v>2389</v>
      </c>
      <c r="Q629" s="1" t="s">
        <v>3524</v>
      </c>
    </row>
    <row r="630" spans="1:17" x14ac:dyDescent="0.25">
      <c r="A630" s="1" t="s">
        <v>628</v>
      </c>
      <c r="B630" s="1" t="s">
        <v>2390</v>
      </c>
      <c r="C630" s="1">
        <v>51.45</v>
      </c>
      <c r="D630" s="1">
        <v>0.1</v>
      </c>
      <c r="E630" s="1">
        <v>1.01</v>
      </c>
      <c r="F630" s="1">
        <v>8.23</v>
      </c>
      <c r="G630" s="1">
        <v>39.209999999999994</v>
      </c>
      <c r="H630" s="1">
        <v>634</v>
      </c>
      <c r="I630" s="1">
        <v>913691.77</v>
      </c>
      <c r="J630" s="1">
        <v>-268</v>
      </c>
      <c r="K630" s="1">
        <v>35826</v>
      </c>
      <c r="L630" s="1">
        <v>-0.7</v>
      </c>
      <c r="M630" s="1">
        <v>235.15</v>
      </c>
      <c r="N630" s="1">
        <v>-0.63020200000000004</v>
      </c>
      <c r="O630" s="1">
        <v>6.67</v>
      </c>
      <c r="P630" s="1" t="s">
        <v>4416</v>
      </c>
      <c r="Q630" s="1" t="s">
        <v>3546</v>
      </c>
    </row>
    <row r="631" spans="1:17" x14ac:dyDescent="0.25">
      <c r="A631" s="1" t="s">
        <v>629</v>
      </c>
      <c r="B631" s="1" t="s">
        <v>2391</v>
      </c>
      <c r="C631" s="1">
        <v>2.12</v>
      </c>
      <c r="D631" s="1">
        <v>0</v>
      </c>
      <c r="E631" s="1">
        <v>0.59</v>
      </c>
      <c r="F631" s="1">
        <v>53.13</v>
      </c>
      <c r="G631" s="1">
        <v>44.16</v>
      </c>
      <c r="H631" s="1">
        <v>635</v>
      </c>
      <c r="I631" s="1">
        <v>861163.58</v>
      </c>
      <c r="J631" s="1">
        <v>153</v>
      </c>
      <c r="K631" s="1">
        <v>38029</v>
      </c>
      <c r="L631" s="1">
        <v>0.4</v>
      </c>
      <c r="M631" s="1">
        <v>55.14</v>
      </c>
      <c r="N631" s="1">
        <v>8.43642E-2</v>
      </c>
      <c r="O631" s="1">
        <v>10.7</v>
      </c>
      <c r="P631" s="1" t="s">
        <v>2391</v>
      </c>
      <c r="Q631" s="1" t="s">
        <v>3580</v>
      </c>
    </row>
    <row r="632" spans="1:17" x14ac:dyDescent="0.25">
      <c r="A632" s="1" t="s">
        <v>630</v>
      </c>
      <c r="B632" s="1" t="s">
        <v>2392</v>
      </c>
      <c r="C632" s="1">
        <v>20.09</v>
      </c>
      <c r="D632" s="1">
        <v>0.04</v>
      </c>
      <c r="E632" s="1">
        <v>0</v>
      </c>
      <c r="F632" s="1">
        <v>48.16</v>
      </c>
      <c r="G632" s="1">
        <v>31.710000000000008</v>
      </c>
      <c r="H632" s="1">
        <v>636</v>
      </c>
      <c r="I632" s="1">
        <v>480385.77</v>
      </c>
      <c r="J632" s="1">
        <v>0</v>
      </c>
      <c r="K632" s="1">
        <v>15233</v>
      </c>
      <c r="L632" s="1">
        <v>0</v>
      </c>
      <c r="M632" s="1">
        <v>10.3</v>
      </c>
      <c r="N632" s="1">
        <v>0</v>
      </c>
      <c r="O632" s="1">
        <v>5.24</v>
      </c>
      <c r="P632" s="1" t="s">
        <v>2392</v>
      </c>
      <c r="Q632" s="1" t="s">
        <v>3581</v>
      </c>
    </row>
    <row r="633" spans="1:17" x14ac:dyDescent="0.25">
      <c r="A633" s="1" t="s">
        <v>631</v>
      </c>
      <c r="B633" s="1" t="s">
        <v>2393</v>
      </c>
      <c r="C633" s="1">
        <v>28.8</v>
      </c>
      <c r="D633" s="1">
        <v>0</v>
      </c>
      <c r="E633" s="1">
        <v>0</v>
      </c>
      <c r="F633" s="1">
        <v>26.01</v>
      </c>
      <c r="G633" s="1">
        <v>45.19</v>
      </c>
      <c r="H633" s="1">
        <v>637</v>
      </c>
      <c r="I633" s="1">
        <v>193694</v>
      </c>
      <c r="J633" s="1">
        <v>9</v>
      </c>
      <c r="K633" s="1">
        <v>8753</v>
      </c>
      <c r="L633" s="1">
        <v>0.1</v>
      </c>
      <c r="M633" s="1">
        <v>119.07</v>
      </c>
      <c r="N633" s="1">
        <v>1.0716299999999998E-2</v>
      </c>
      <c r="O633" s="1">
        <v>22.54</v>
      </c>
      <c r="P633" s="1" t="s">
        <v>2393</v>
      </c>
      <c r="Q633" s="1" t="s">
        <v>3580</v>
      </c>
    </row>
    <row r="634" spans="1:17" x14ac:dyDescent="0.25">
      <c r="A634" s="1" t="s">
        <v>632</v>
      </c>
      <c r="B634" s="1" t="s">
        <v>2394</v>
      </c>
      <c r="C634" s="1">
        <v>4.66</v>
      </c>
      <c r="D634" s="1">
        <v>0.32</v>
      </c>
      <c r="E634" s="1">
        <v>0</v>
      </c>
      <c r="F634" s="1">
        <v>29.7</v>
      </c>
      <c r="G634" s="1">
        <v>65.319999999999993</v>
      </c>
      <c r="H634" s="1">
        <v>638</v>
      </c>
      <c r="I634" s="1">
        <v>834499.27</v>
      </c>
      <c r="J634" s="1">
        <v>-233</v>
      </c>
      <c r="K634" s="1">
        <v>54509</v>
      </c>
      <c r="L634" s="1">
        <v>-0.4</v>
      </c>
      <c r="M634" s="1">
        <v>54.17</v>
      </c>
      <c r="N634" s="1">
        <v>-0.1262161</v>
      </c>
      <c r="O634" s="1">
        <v>-0.55000000000000004</v>
      </c>
      <c r="P634" s="1" t="s">
        <v>2394</v>
      </c>
      <c r="Q634" s="1" t="s">
        <v>3563</v>
      </c>
    </row>
    <row r="635" spans="1:17" x14ac:dyDescent="0.25">
      <c r="A635" s="1" t="s">
        <v>633</v>
      </c>
      <c r="B635" s="1" t="s">
        <v>2395</v>
      </c>
      <c r="C635" s="1"/>
      <c r="D635" s="1"/>
      <c r="E635" s="1"/>
      <c r="F635" s="1">
        <v>4.0599999999999996</v>
      </c>
      <c r="G635" s="1">
        <v>95.94</v>
      </c>
      <c r="H635" s="1">
        <v>639</v>
      </c>
      <c r="I635" s="1">
        <v>601133.14</v>
      </c>
      <c r="J635" s="1"/>
      <c r="K635" s="1">
        <v>57673</v>
      </c>
      <c r="L635" s="1">
        <v>0</v>
      </c>
      <c r="M635" s="1"/>
      <c r="N635" s="1">
        <v>0</v>
      </c>
      <c r="O635" s="1"/>
      <c r="P635" s="1" t="s">
        <v>2395</v>
      </c>
      <c r="Q635" s="1" t="s">
        <v>3548</v>
      </c>
    </row>
    <row r="636" spans="1:17" x14ac:dyDescent="0.25">
      <c r="A636" s="1" t="s">
        <v>634</v>
      </c>
      <c r="B636" s="1" t="s">
        <v>2396</v>
      </c>
      <c r="C636" s="1">
        <v>10.35</v>
      </c>
      <c r="D636" s="1">
        <v>0</v>
      </c>
      <c r="E636" s="1">
        <v>7.0000000000000007E-2</v>
      </c>
      <c r="F636" s="1">
        <v>6.97</v>
      </c>
      <c r="G636" s="1">
        <v>82.61</v>
      </c>
      <c r="H636" s="1">
        <v>640</v>
      </c>
      <c r="I636" s="1">
        <v>1786571.5</v>
      </c>
      <c r="J636" s="1">
        <v>-2735</v>
      </c>
      <c r="K636" s="1">
        <v>147589</v>
      </c>
      <c r="L636" s="1">
        <v>-1.9</v>
      </c>
      <c r="M636" s="1">
        <v>51.48</v>
      </c>
      <c r="N636" s="1">
        <v>-1.407978</v>
      </c>
      <c r="O636" s="1">
        <v>-4.51</v>
      </c>
      <c r="P636" s="1" t="s">
        <v>2396</v>
      </c>
      <c r="Q636" s="1" t="s">
        <v>3548</v>
      </c>
    </row>
    <row r="637" spans="1:17" x14ac:dyDescent="0.25">
      <c r="A637" s="1" t="s">
        <v>635</v>
      </c>
      <c r="B637" s="1" t="s">
        <v>2397</v>
      </c>
      <c r="C637" s="1">
        <v>2.5299999999999998</v>
      </c>
      <c r="D637" s="1">
        <v>1.77</v>
      </c>
      <c r="E637" s="1">
        <v>0.67</v>
      </c>
      <c r="F637" s="1">
        <v>8.82</v>
      </c>
      <c r="G637" s="1">
        <v>86.210000000000008</v>
      </c>
      <c r="H637" s="1">
        <v>641</v>
      </c>
      <c r="I637" s="1">
        <v>899081.35</v>
      </c>
      <c r="J637" s="1">
        <v>-1304</v>
      </c>
      <c r="K637" s="1">
        <v>77510</v>
      </c>
      <c r="L637" s="1">
        <v>-1.7</v>
      </c>
      <c r="M637" s="1">
        <v>62.04</v>
      </c>
      <c r="N637" s="1">
        <v>-0.80900159999999999</v>
      </c>
      <c r="O637" s="1">
        <v>-6.99</v>
      </c>
      <c r="P637" s="1" t="s">
        <v>2397</v>
      </c>
      <c r="Q637" s="1" t="s">
        <v>3529</v>
      </c>
    </row>
    <row r="638" spans="1:17" x14ac:dyDescent="0.25">
      <c r="A638" s="1" t="s">
        <v>636</v>
      </c>
      <c r="B638" s="1" t="s">
        <v>2398</v>
      </c>
      <c r="C638" s="1">
        <v>68.680000000000007</v>
      </c>
      <c r="D638" s="1">
        <v>0</v>
      </c>
      <c r="E638" s="1">
        <v>0.02</v>
      </c>
      <c r="F638" s="1">
        <v>70.599999999999994</v>
      </c>
      <c r="G638" s="1">
        <v>-39.300000000000011</v>
      </c>
      <c r="H638" s="1">
        <v>642</v>
      </c>
      <c r="I638" s="1">
        <v>362888.94</v>
      </c>
      <c r="J638" s="1">
        <v>160</v>
      </c>
      <c r="K638" s="1">
        <v>-14262</v>
      </c>
      <c r="L638" s="1">
        <v>-1.1000000000000001</v>
      </c>
      <c r="M638" s="1">
        <v>54.65</v>
      </c>
      <c r="N638" s="1">
        <v>8.7440000000000004E-2</v>
      </c>
      <c r="O638" s="1">
        <v>-0.18</v>
      </c>
      <c r="P638" s="1" t="s">
        <v>2398</v>
      </c>
      <c r="Q638" s="1" t="s">
        <v>3559</v>
      </c>
    </row>
    <row r="639" spans="1:17" x14ac:dyDescent="0.25">
      <c r="A639" s="1" t="s">
        <v>637</v>
      </c>
      <c r="B639" s="1" t="s">
        <v>2399</v>
      </c>
      <c r="C639" s="1">
        <v>8.0399999999999991</v>
      </c>
      <c r="D639" s="1">
        <v>0.04</v>
      </c>
      <c r="E639" s="1">
        <v>0</v>
      </c>
      <c r="F639" s="1">
        <v>9.8800000000000008</v>
      </c>
      <c r="G639" s="1">
        <v>82.039999999999992</v>
      </c>
      <c r="H639" s="1">
        <v>643</v>
      </c>
      <c r="I639" s="1">
        <v>846320.89</v>
      </c>
      <c r="J639" s="1">
        <v>3201</v>
      </c>
      <c r="K639" s="1">
        <v>69432</v>
      </c>
      <c r="L639" s="1">
        <v>4.5999999999999996</v>
      </c>
      <c r="M639" s="1">
        <v>31.28</v>
      </c>
      <c r="N639" s="1">
        <v>1.0012728</v>
      </c>
      <c r="O639" s="1">
        <v>8.4700000000000006</v>
      </c>
      <c r="P639" s="1" t="s">
        <v>2399</v>
      </c>
      <c r="Q639" s="1" t="s">
        <v>3560</v>
      </c>
    </row>
    <row r="640" spans="1:17" x14ac:dyDescent="0.25">
      <c r="A640" s="1" t="s">
        <v>638</v>
      </c>
      <c r="B640" s="1" t="s">
        <v>2400</v>
      </c>
      <c r="C640" s="1">
        <v>4.5199999999999996</v>
      </c>
      <c r="D640" s="1">
        <v>0.01</v>
      </c>
      <c r="E640" s="1">
        <v>0.43</v>
      </c>
      <c r="F640" s="1">
        <v>26.54</v>
      </c>
      <c r="G640" s="1">
        <v>68.5</v>
      </c>
      <c r="H640" s="1">
        <v>644</v>
      </c>
      <c r="I640" s="1">
        <v>1092763.21</v>
      </c>
      <c r="J640" s="1">
        <v>4</v>
      </c>
      <c r="K640" s="1">
        <v>74854</v>
      </c>
      <c r="L640" s="1">
        <v>0</v>
      </c>
      <c r="M640" s="1">
        <v>3.11</v>
      </c>
      <c r="N640" s="1">
        <v>1.2439999999999999E-4</v>
      </c>
      <c r="O640" s="1">
        <v>-16.22</v>
      </c>
      <c r="P640" s="1" t="s">
        <v>2400</v>
      </c>
      <c r="Q640" s="1" t="s">
        <v>3521</v>
      </c>
    </row>
    <row r="641" spans="1:17" x14ac:dyDescent="0.25">
      <c r="A641" s="1" t="s">
        <v>639</v>
      </c>
      <c r="B641" s="1" t="s">
        <v>2401</v>
      </c>
      <c r="C641" s="1">
        <v>45.42</v>
      </c>
      <c r="D641" s="1">
        <v>0.45</v>
      </c>
      <c r="E641" s="1">
        <v>1.06</v>
      </c>
      <c r="F641" s="1">
        <v>6.33</v>
      </c>
      <c r="G641" s="1">
        <v>46.739999999999995</v>
      </c>
      <c r="H641" s="1">
        <v>645</v>
      </c>
      <c r="I641" s="1">
        <v>4240413.84</v>
      </c>
      <c r="J641" s="1">
        <v>106</v>
      </c>
      <c r="K641" s="1">
        <v>198197</v>
      </c>
      <c r="L641" s="1">
        <v>0.1</v>
      </c>
      <c r="M641" s="1">
        <v>315.27</v>
      </c>
      <c r="N641" s="1">
        <v>0.33418619999999993</v>
      </c>
      <c r="O641" s="1">
        <v>1.0900000000000001</v>
      </c>
      <c r="P641" s="1" t="s">
        <v>4417</v>
      </c>
      <c r="Q641" s="1" t="s">
        <v>3543</v>
      </c>
    </row>
    <row r="642" spans="1:17" x14ac:dyDescent="0.25">
      <c r="A642" s="1" t="s">
        <v>640</v>
      </c>
      <c r="B642" s="1" t="s">
        <v>2402</v>
      </c>
      <c r="C642" s="1">
        <v>0.73</v>
      </c>
      <c r="D642" s="1">
        <v>0</v>
      </c>
      <c r="E642" s="1">
        <v>0</v>
      </c>
      <c r="F642" s="1">
        <v>22.69</v>
      </c>
      <c r="G642" s="1">
        <v>76.58</v>
      </c>
      <c r="H642" s="1">
        <v>646</v>
      </c>
      <c r="I642" s="1">
        <v>590800</v>
      </c>
      <c r="J642" s="1">
        <v>65</v>
      </c>
      <c r="K642" s="1">
        <v>45243</v>
      </c>
      <c r="L642" s="1">
        <v>0.1</v>
      </c>
      <c r="M642" s="1">
        <v>23.83</v>
      </c>
      <c r="N642" s="1">
        <v>1.5489499999999998E-2</v>
      </c>
      <c r="O642" s="1">
        <v>-4.54</v>
      </c>
      <c r="P642" s="1" t="s">
        <v>2402</v>
      </c>
      <c r="Q642" s="1" t="s">
        <v>3555</v>
      </c>
    </row>
    <row r="643" spans="1:17" x14ac:dyDescent="0.25">
      <c r="A643" s="1" t="s">
        <v>641</v>
      </c>
      <c r="B643" s="1" t="s">
        <v>2403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-3</v>
      </c>
      <c r="K643" s="1">
        <v>29033</v>
      </c>
      <c r="L643" s="1">
        <v>0</v>
      </c>
      <c r="M643" s="1">
        <v>15.88</v>
      </c>
      <c r="N643" s="1">
        <v>-4.7639999999999998E-4</v>
      </c>
      <c r="O643" s="1">
        <v>1.27</v>
      </c>
      <c r="P643" s="1" t="s">
        <v>2403</v>
      </c>
      <c r="Q643" s="1" t="s">
        <v>3545</v>
      </c>
    </row>
    <row r="644" spans="1:17" x14ac:dyDescent="0.25">
      <c r="A644" s="1" t="s">
        <v>642</v>
      </c>
      <c r="B644" s="1" t="s">
        <v>2404</v>
      </c>
      <c r="C644" s="1">
        <v>11.01</v>
      </c>
      <c r="D644" s="1">
        <v>0</v>
      </c>
      <c r="E644" s="1">
        <v>0</v>
      </c>
      <c r="F644" s="1">
        <v>17.03</v>
      </c>
      <c r="G644" s="1">
        <v>71.960000000000008</v>
      </c>
      <c r="H644" s="1">
        <v>648</v>
      </c>
      <c r="I644" s="1">
        <v>324528.59999999998</v>
      </c>
      <c r="J644" s="1">
        <v>30</v>
      </c>
      <c r="K644" s="1">
        <v>23353</v>
      </c>
      <c r="L644" s="1">
        <v>0.1</v>
      </c>
      <c r="M644" s="1">
        <v>31.92</v>
      </c>
      <c r="N644" s="1">
        <v>9.5759999999999994E-3</v>
      </c>
      <c r="O644" s="1">
        <v>2.74</v>
      </c>
      <c r="P644" s="1" t="s">
        <v>2404</v>
      </c>
      <c r="Q644" s="1" t="s">
        <v>3527</v>
      </c>
    </row>
    <row r="645" spans="1:17" x14ac:dyDescent="0.25">
      <c r="A645" s="1" t="s">
        <v>643</v>
      </c>
      <c r="B645" s="1" t="s">
        <v>2405</v>
      </c>
      <c r="C645" s="1">
        <v>2.77</v>
      </c>
      <c r="D645" s="1">
        <v>0</v>
      </c>
      <c r="E645" s="1">
        <v>0.85</v>
      </c>
      <c r="F645" s="1">
        <v>14.72</v>
      </c>
      <c r="G645" s="1">
        <v>81.66</v>
      </c>
      <c r="H645" s="1">
        <v>649</v>
      </c>
      <c r="I645" s="1">
        <v>382999.34</v>
      </c>
      <c r="J645" s="1">
        <v>155</v>
      </c>
      <c r="K645" s="1">
        <v>31276</v>
      </c>
      <c r="L645" s="1">
        <v>0.5</v>
      </c>
      <c r="M645" s="1">
        <v>32.99</v>
      </c>
      <c r="N645" s="1">
        <v>5.1134500000000006E-2</v>
      </c>
      <c r="O645" s="1">
        <v>6.29</v>
      </c>
      <c r="P645" s="1" t="s">
        <v>2405</v>
      </c>
      <c r="Q645" s="1" t="s">
        <v>3560</v>
      </c>
    </row>
    <row r="646" spans="1:17" x14ac:dyDescent="0.25">
      <c r="A646" s="1" t="s">
        <v>644</v>
      </c>
      <c r="B646" s="1" t="s">
        <v>2406</v>
      </c>
      <c r="C646" s="1">
        <v>1.0900000000000001</v>
      </c>
      <c r="D646" s="1">
        <v>0</v>
      </c>
      <c r="E646" s="1">
        <v>0.19</v>
      </c>
      <c r="F646" s="1">
        <v>19.670000000000002</v>
      </c>
      <c r="G646" s="1">
        <v>79.05</v>
      </c>
      <c r="H646" s="1">
        <v>650</v>
      </c>
      <c r="I646" s="1">
        <v>420000</v>
      </c>
      <c r="J646" s="1">
        <v>278</v>
      </c>
      <c r="K646" s="1">
        <v>33201</v>
      </c>
      <c r="L646" s="1">
        <v>0.8</v>
      </c>
      <c r="M646" s="1">
        <v>16.78</v>
      </c>
      <c r="N646" s="1">
        <v>4.66484E-2</v>
      </c>
      <c r="O646" s="1">
        <v>6.65</v>
      </c>
      <c r="P646" s="1" t="s">
        <v>2406</v>
      </c>
      <c r="Q646" s="1" t="s">
        <v>3562</v>
      </c>
    </row>
    <row r="647" spans="1:17" x14ac:dyDescent="0.25">
      <c r="A647" s="1" t="s">
        <v>645</v>
      </c>
      <c r="B647" s="1" t="s">
        <v>2407</v>
      </c>
      <c r="C647" s="1">
        <v>41.55</v>
      </c>
      <c r="D647" s="1">
        <v>0</v>
      </c>
      <c r="E647" s="1">
        <v>1.44</v>
      </c>
      <c r="F647" s="1">
        <v>22.02</v>
      </c>
      <c r="G647" s="1">
        <v>34.990000000000009</v>
      </c>
      <c r="H647" s="1">
        <v>651</v>
      </c>
      <c r="I647" s="1">
        <v>331907</v>
      </c>
      <c r="J647" s="1">
        <v>-4</v>
      </c>
      <c r="K647" s="1">
        <v>11613</v>
      </c>
      <c r="L647" s="1">
        <v>0</v>
      </c>
      <c r="M647" s="1">
        <v>165.04</v>
      </c>
      <c r="N647" s="1">
        <v>-6.6016E-3</v>
      </c>
      <c r="O647" s="1">
        <v>-1.18</v>
      </c>
      <c r="P647" s="1" t="s">
        <v>2407</v>
      </c>
      <c r="Q647" s="1" t="s">
        <v>3581</v>
      </c>
    </row>
    <row r="648" spans="1:17" x14ac:dyDescent="0.25">
      <c r="A648" s="1" t="s">
        <v>646</v>
      </c>
      <c r="B648" s="1" t="s">
        <v>2408</v>
      </c>
      <c r="C648" s="1">
        <v>2.23</v>
      </c>
      <c r="D648" s="1">
        <v>8.01</v>
      </c>
      <c r="E648" s="1">
        <v>0.52</v>
      </c>
      <c r="F648" s="1">
        <v>22.85</v>
      </c>
      <c r="G648" s="1">
        <v>66.39</v>
      </c>
      <c r="H648" s="1">
        <v>652</v>
      </c>
      <c r="I648" s="1">
        <v>292160.15000000002</v>
      </c>
      <c r="J648" s="1">
        <v>46</v>
      </c>
      <c r="K648" s="1">
        <v>19397</v>
      </c>
      <c r="L648" s="1">
        <v>0.2</v>
      </c>
      <c r="M648" s="1">
        <v>304.31</v>
      </c>
      <c r="N648" s="1">
        <v>0.13998260000000001</v>
      </c>
      <c r="O648" s="1">
        <v>9.82</v>
      </c>
      <c r="P648" s="1" t="s">
        <v>2408</v>
      </c>
      <c r="Q648" s="1" t="s">
        <v>3559</v>
      </c>
    </row>
    <row r="649" spans="1:17" x14ac:dyDescent="0.25">
      <c r="A649" s="1" t="s">
        <v>647</v>
      </c>
      <c r="B649" s="1" t="s">
        <v>2409</v>
      </c>
      <c r="C649" s="1">
        <v>0.83</v>
      </c>
      <c r="D649" s="1">
        <v>0</v>
      </c>
      <c r="E649" s="1">
        <v>0.02</v>
      </c>
      <c r="F649" s="1">
        <v>17.03</v>
      </c>
      <c r="G649" s="1">
        <v>82.12</v>
      </c>
      <c r="H649" s="1">
        <v>653</v>
      </c>
      <c r="I649" s="1">
        <v>466956.63</v>
      </c>
      <c r="J649" s="1">
        <v>-151</v>
      </c>
      <c r="K649" s="1">
        <v>38346</v>
      </c>
      <c r="L649" s="1">
        <v>-0.4</v>
      </c>
      <c r="M649" s="1">
        <v>171.15</v>
      </c>
      <c r="N649" s="1">
        <v>-0.25843650000000001</v>
      </c>
      <c r="O649" s="1">
        <v>10.56</v>
      </c>
      <c r="P649" s="1" t="s">
        <v>2409</v>
      </c>
      <c r="Q649" s="1" t="s">
        <v>3546</v>
      </c>
    </row>
    <row r="650" spans="1:17" x14ac:dyDescent="0.25">
      <c r="A650" s="1" t="s">
        <v>648</v>
      </c>
      <c r="B650" s="1" t="s">
        <v>2410</v>
      </c>
      <c r="C650" s="1">
        <v>7.02</v>
      </c>
      <c r="D650" s="1">
        <v>0.95</v>
      </c>
      <c r="E650" s="1">
        <v>0.35</v>
      </c>
      <c r="F650" s="1">
        <v>3.62</v>
      </c>
      <c r="G650" s="1">
        <v>88.06</v>
      </c>
      <c r="H650" s="1">
        <v>654</v>
      </c>
      <c r="I650" s="1">
        <v>653590.96</v>
      </c>
      <c r="J650" s="1">
        <v>-664</v>
      </c>
      <c r="K650" s="1">
        <v>57555</v>
      </c>
      <c r="L650" s="1">
        <v>-1.2</v>
      </c>
      <c r="M650" s="1">
        <v>56.21</v>
      </c>
      <c r="N650" s="1">
        <v>-0.37323440000000002</v>
      </c>
      <c r="O650" s="1">
        <v>12.32</v>
      </c>
      <c r="P650" s="1" t="s">
        <v>2410</v>
      </c>
      <c r="Q650" s="1" t="s">
        <v>3560</v>
      </c>
    </row>
    <row r="651" spans="1:17" x14ac:dyDescent="0.25">
      <c r="A651" s="1" t="s">
        <v>649</v>
      </c>
      <c r="B651" s="1" t="s">
        <v>2411</v>
      </c>
      <c r="C651" s="1">
        <v>66.08</v>
      </c>
      <c r="D651" s="1">
        <v>0.1</v>
      </c>
      <c r="E651" s="1">
        <v>0.01</v>
      </c>
      <c r="F651" s="1">
        <v>84.9</v>
      </c>
      <c r="G651" s="1">
        <v>-51.09</v>
      </c>
      <c r="H651" s="1">
        <v>655</v>
      </c>
      <c r="I651" s="1">
        <v>1006377.5</v>
      </c>
      <c r="J651" s="1">
        <v>4896</v>
      </c>
      <c r="K651" s="1">
        <v>-51416</v>
      </c>
      <c r="L651" s="1">
        <v>-9.5</v>
      </c>
      <c r="M651" s="1">
        <v>37.26</v>
      </c>
      <c r="N651" s="1">
        <v>1.8242495999999999</v>
      </c>
      <c r="O651" s="1">
        <v>6.08</v>
      </c>
      <c r="P651" s="1" t="s">
        <v>2411</v>
      </c>
      <c r="Q651" s="1" t="s">
        <v>3545</v>
      </c>
    </row>
    <row r="652" spans="1:17" x14ac:dyDescent="0.25">
      <c r="A652" s="1" t="s">
        <v>650</v>
      </c>
      <c r="B652" s="1" t="s">
        <v>2412</v>
      </c>
      <c r="C652" s="1">
        <v>0.99</v>
      </c>
      <c r="D652" s="1">
        <v>0</v>
      </c>
      <c r="E652" s="1">
        <v>0.18</v>
      </c>
      <c r="F652" s="1">
        <v>14.71</v>
      </c>
      <c r="G652" s="1">
        <v>84.12</v>
      </c>
      <c r="H652" s="1">
        <v>656</v>
      </c>
      <c r="I652" s="1">
        <v>340060.99</v>
      </c>
      <c r="J652" s="1">
        <v>-92</v>
      </c>
      <c r="K652" s="1">
        <v>28606</v>
      </c>
      <c r="L652" s="1">
        <v>-0.3</v>
      </c>
      <c r="M652" s="1">
        <v>43.73</v>
      </c>
      <c r="N652" s="1">
        <v>-4.0231599999999999E-2</v>
      </c>
      <c r="O652" s="1">
        <v>-5.58</v>
      </c>
      <c r="P652" s="1" t="s">
        <v>2412</v>
      </c>
      <c r="Q652" s="1" t="s">
        <v>3569</v>
      </c>
    </row>
    <row r="653" spans="1:17" x14ac:dyDescent="0.25">
      <c r="A653" s="1" t="s">
        <v>651</v>
      </c>
      <c r="B653" s="1" t="s">
        <v>2413</v>
      </c>
      <c r="C653" s="1">
        <v>3.08</v>
      </c>
      <c r="D653" s="1">
        <v>0</v>
      </c>
      <c r="E653" s="1">
        <v>0.03</v>
      </c>
      <c r="F653" s="1">
        <v>10.37</v>
      </c>
      <c r="G653" s="1">
        <v>86.52</v>
      </c>
      <c r="H653" s="1">
        <v>657</v>
      </c>
      <c r="I653" s="1">
        <v>2063936.04</v>
      </c>
      <c r="J653" s="1">
        <v>1570</v>
      </c>
      <c r="K653" s="1">
        <v>178572</v>
      </c>
      <c r="L653" s="1">
        <v>0.9</v>
      </c>
      <c r="M653" s="1">
        <v>31.62</v>
      </c>
      <c r="N653" s="1">
        <v>0.49643400000000004</v>
      </c>
      <c r="O653" s="1">
        <v>-2.16</v>
      </c>
      <c r="P653" s="1" t="s">
        <v>2413</v>
      </c>
      <c r="Q653" s="1" t="s">
        <v>3578</v>
      </c>
    </row>
    <row r="654" spans="1:17" x14ac:dyDescent="0.25">
      <c r="A654" s="1" t="s">
        <v>652</v>
      </c>
      <c r="B654" s="1" t="s">
        <v>2414</v>
      </c>
      <c r="C654" s="1">
        <v>21.93</v>
      </c>
      <c r="D654" s="1">
        <v>7.68</v>
      </c>
      <c r="E654" s="1">
        <v>0.98</v>
      </c>
      <c r="F654" s="1">
        <v>22</v>
      </c>
      <c r="G654" s="1">
        <v>47.41</v>
      </c>
      <c r="H654" s="1">
        <v>658</v>
      </c>
      <c r="I654" s="1">
        <v>690162</v>
      </c>
      <c r="J654" s="1">
        <v>210</v>
      </c>
      <c r="K654" s="1">
        <v>32721</v>
      </c>
      <c r="L654" s="1">
        <v>0.6</v>
      </c>
      <c r="M654" s="1">
        <v>446.69</v>
      </c>
      <c r="N654" s="1">
        <v>0.93804899999999991</v>
      </c>
      <c r="O654" s="1">
        <v>4.8899999999999997</v>
      </c>
      <c r="P654" s="1" t="s">
        <v>4418</v>
      </c>
      <c r="Q654" s="1" t="s">
        <v>3548</v>
      </c>
    </row>
    <row r="655" spans="1:17" x14ac:dyDescent="0.25">
      <c r="A655" s="1" t="s">
        <v>653</v>
      </c>
      <c r="B655" s="1" t="s">
        <v>2415</v>
      </c>
      <c r="C655" s="1">
        <v>58.2</v>
      </c>
      <c r="D655" s="1">
        <v>0</v>
      </c>
      <c r="E655" s="1">
        <v>0</v>
      </c>
      <c r="F655" s="1">
        <v>44.19</v>
      </c>
      <c r="G655" s="1">
        <v>-2.3900000000000006</v>
      </c>
      <c r="H655" s="1">
        <v>659</v>
      </c>
      <c r="I655" s="1">
        <v>765313.42</v>
      </c>
      <c r="J655" s="1">
        <v>0</v>
      </c>
      <c r="K655" s="1">
        <v>-1829</v>
      </c>
      <c r="L655" s="1">
        <v>0</v>
      </c>
      <c r="M655" s="1">
        <v>25.28</v>
      </c>
      <c r="N655" s="1">
        <v>0</v>
      </c>
      <c r="O655" s="1">
        <v>-5.44</v>
      </c>
      <c r="P655" s="1" t="s">
        <v>2415</v>
      </c>
      <c r="Q655" s="1" t="s">
        <v>3582</v>
      </c>
    </row>
    <row r="656" spans="1:17" x14ac:dyDescent="0.25">
      <c r="A656" s="1" t="s">
        <v>654</v>
      </c>
      <c r="B656" s="1" t="s">
        <v>2416</v>
      </c>
      <c r="C656" s="1">
        <v>5.52</v>
      </c>
      <c r="D656" s="1">
        <v>0</v>
      </c>
      <c r="E656" s="1">
        <v>0.31</v>
      </c>
      <c r="F656" s="1">
        <v>10.14</v>
      </c>
      <c r="G656" s="1">
        <v>84.03</v>
      </c>
      <c r="H656" s="1">
        <v>660</v>
      </c>
      <c r="I656" s="1">
        <v>752868.99</v>
      </c>
      <c r="J656" s="1">
        <v>1640</v>
      </c>
      <c r="K656" s="1">
        <v>63264</v>
      </c>
      <c r="L656" s="1">
        <v>2.6</v>
      </c>
      <c r="M656" s="1">
        <v>42.04</v>
      </c>
      <c r="N656" s="1">
        <v>0.68945600000000007</v>
      </c>
      <c r="O656" s="1">
        <v>1.1399999999999999</v>
      </c>
      <c r="P656" s="1" t="s">
        <v>2416</v>
      </c>
      <c r="Q656" s="1" t="s">
        <v>3546</v>
      </c>
    </row>
    <row r="657" spans="1:17" x14ac:dyDescent="0.25">
      <c r="A657" s="1" t="s">
        <v>655</v>
      </c>
      <c r="B657" s="1" t="s">
        <v>2417</v>
      </c>
      <c r="C657" s="1">
        <v>0.93</v>
      </c>
      <c r="D657" s="1">
        <v>0.22</v>
      </c>
      <c r="E657" s="1">
        <v>0.01</v>
      </c>
      <c r="F657" s="1">
        <v>13.19</v>
      </c>
      <c r="G657" s="1">
        <v>85.65</v>
      </c>
      <c r="H657" s="1">
        <v>661</v>
      </c>
      <c r="I657" s="1">
        <v>863413.64</v>
      </c>
      <c r="J657" s="1">
        <v>67</v>
      </c>
      <c r="K657" s="1">
        <v>73951</v>
      </c>
      <c r="L657" s="1">
        <v>0.1</v>
      </c>
      <c r="M657" s="1">
        <v>25.6</v>
      </c>
      <c r="N657" s="1">
        <v>1.7152000000000001E-2</v>
      </c>
      <c r="O657" s="1">
        <v>6.74</v>
      </c>
      <c r="P657" s="1" t="s">
        <v>2417</v>
      </c>
      <c r="Q657" s="1" t="s">
        <v>3527</v>
      </c>
    </row>
    <row r="658" spans="1:17" x14ac:dyDescent="0.25">
      <c r="A658" s="1" t="s">
        <v>656</v>
      </c>
      <c r="B658" s="1" t="s">
        <v>2418</v>
      </c>
      <c r="C658" s="1">
        <v>2.63</v>
      </c>
      <c r="D658" s="1">
        <v>0.26</v>
      </c>
      <c r="E658" s="1">
        <v>0</v>
      </c>
      <c r="F658" s="1">
        <v>14.12</v>
      </c>
      <c r="G658" s="1">
        <v>82.990000000000009</v>
      </c>
      <c r="H658" s="1">
        <v>662</v>
      </c>
      <c r="I658" s="1">
        <v>801341.16</v>
      </c>
      <c r="J658" s="1">
        <v>377</v>
      </c>
      <c r="K658" s="1">
        <v>66503</v>
      </c>
      <c r="L658" s="1">
        <v>0.6</v>
      </c>
      <c r="M658" s="1">
        <v>61.62</v>
      </c>
      <c r="N658" s="1">
        <v>0.23230739999999997</v>
      </c>
      <c r="O658" s="1">
        <v>-2.16</v>
      </c>
      <c r="P658" s="1" t="s">
        <v>2418</v>
      </c>
      <c r="Q658" s="1" t="s">
        <v>3525</v>
      </c>
    </row>
    <row r="659" spans="1:17" x14ac:dyDescent="0.25">
      <c r="A659" s="1" t="s">
        <v>657</v>
      </c>
      <c r="B659" s="1" t="s">
        <v>2419</v>
      </c>
      <c r="C659" s="1">
        <v>3.1</v>
      </c>
      <c r="D659" s="1">
        <v>0</v>
      </c>
      <c r="E659" s="1">
        <v>0.24</v>
      </c>
      <c r="F659" s="1">
        <v>2.68</v>
      </c>
      <c r="G659" s="1">
        <v>93.98</v>
      </c>
      <c r="H659" s="1">
        <v>663</v>
      </c>
      <c r="I659" s="1">
        <v>619769.81000000006</v>
      </c>
      <c r="J659" s="1">
        <v>-2861</v>
      </c>
      <c r="K659" s="1">
        <v>58246</v>
      </c>
      <c r="L659" s="1">
        <v>-4.9000000000000004</v>
      </c>
      <c r="M659" s="1">
        <v>115.65</v>
      </c>
      <c r="N659" s="1">
        <v>-3.3087465000000003</v>
      </c>
      <c r="O659" s="1">
        <v>3.72</v>
      </c>
      <c r="P659" s="1" t="s">
        <v>2419</v>
      </c>
      <c r="Q659" s="1" t="s">
        <v>3551</v>
      </c>
    </row>
    <row r="660" spans="1:17" x14ac:dyDescent="0.25">
      <c r="A660" s="1" t="s">
        <v>658</v>
      </c>
      <c r="B660" s="1" t="s">
        <v>2420</v>
      </c>
      <c r="C660" s="1">
        <v>1.24</v>
      </c>
      <c r="D660" s="1">
        <v>0</v>
      </c>
      <c r="E660" s="1">
        <v>0</v>
      </c>
      <c r="F660" s="1">
        <v>38.590000000000003</v>
      </c>
      <c r="G660" s="1">
        <v>60.169999999999995</v>
      </c>
      <c r="H660" s="1">
        <v>664</v>
      </c>
      <c r="I660" s="1">
        <v>667035.15</v>
      </c>
      <c r="J660" s="1">
        <v>-122</v>
      </c>
      <c r="K660" s="1">
        <v>40136</v>
      </c>
      <c r="L660" s="1">
        <v>-0.3</v>
      </c>
      <c r="M660" s="1">
        <v>23.45</v>
      </c>
      <c r="N660" s="1">
        <v>-2.8609000000000002E-2</v>
      </c>
      <c r="O660" s="1">
        <v>-6.51</v>
      </c>
      <c r="P660" s="1" t="s">
        <v>2420</v>
      </c>
      <c r="Q660" s="1" t="s">
        <v>3516</v>
      </c>
    </row>
    <row r="661" spans="1:17" x14ac:dyDescent="0.25">
      <c r="A661" s="1" t="s">
        <v>659</v>
      </c>
      <c r="B661" s="1" t="s">
        <v>2421</v>
      </c>
      <c r="C661" s="1">
        <v>4.08</v>
      </c>
      <c r="D661" s="1">
        <v>0</v>
      </c>
      <c r="E661" s="1">
        <v>0</v>
      </c>
      <c r="F661" s="1">
        <v>17.48</v>
      </c>
      <c r="G661" s="1">
        <v>78.44</v>
      </c>
      <c r="H661" s="1">
        <v>665</v>
      </c>
      <c r="I661" s="1">
        <v>1390985.05</v>
      </c>
      <c r="J661" s="1">
        <v>877</v>
      </c>
      <c r="K661" s="1">
        <v>109109</v>
      </c>
      <c r="L661" s="1">
        <v>0.8</v>
      </c>
      <c r="M661" s="1">
        <v>68.66</v>
      </c>
      <c r="N661" s="1">
        <v>0.60214820000000002</v>
      </c>
      <c r="O661" s="1">
        <v>21.5</v>
      </c>
      <c r="P661" s="1" t="s">
        <v>2421</v>
      </c>
      <c r="Q661" s="1" t="s">
        <v>3527</v>
      </c>
    </row>
    <row r="662" spans="1:17" x14ac:dyDescent="0.25">
      <c r="A662" s="1" t="s">
        <v>660</v>
      </c>
      <c r="B662" s="1" t="s">
        <v>2422</v>
      </c>
      <c r="C662" s="1">
        <v>4.8600000000000003</v>
      </c>
      <c r="D662" s="1">
        <v>0</v>
      </c>
      <c r="E662" s="1">
        <v>0.09</v>
      </c>
      <c r="F662" s="1">
        <v>38.49</v>
      </c>
      <c r="G662" s="1">
        <v>56.559999999999995</v>
      </c>
      <c r="H662" s="1">
        <v>666</v>
      </c>
      <c r="I662" s="1">
        <v>450500</v>
      </c>
      <c r="J662" s="1">
        <v>1303</v>
      </c>
      <c r="K662" s="1">
        <v>25480</v>
      </c>
      <c r="L662" s="1">
        <v>5.0999999999999996</v>
      </c>
      <c r="M662" s="1">
        <v>67.599999999999994</v>
      </c>
      <c r="N662" s="1">
        <v>0.88082799999999983</v>
      </c>
      <c r="O662" s="1">
        <v>7.68</v>
      </c>
      <c r="P662" s="1" t="s">
        <v>2422</v>
      </c>
      <c r="Q662" s="1" t="s">
        <v>3525</v>
      </c>
    </row>
    <row r="663" spans="1:17" x14ac:dyDescent="0.25">
      <c r="A663" s="1" t="s">
        <v>661</v>
      </c>
      <c r="B663" s="1" t="s">
        <v>2423</v>
      </c>
      <c r="C663" s="1">
        <v>0.14000000000000001</v>
      </c>
      <c r="D663" s="1">
        <v>0</v>
      </c>
      <c r="E663" s="1">
        <v>0</v>
      </c>
      <c r="F663" s="1">
        <v>39.43</v>
      </c>
      <c r="G663" s="1">
        <v>60.43</v>
      </c>
      <c r="H663" s="1">
        <v>667</v>
      </c>
      <c r="I663" s="1">
        <v>1202951.2</v>
      </c>
      <c r="J663" s="1">
        <v>-1</v>
      </c>
      <c r="K663" s="1">
        <v>72694</v>
      </c>
      <c r="L663" s="1">
        <v>0</v>
      </c>
      <c r="M663" s="1">
        <v>14.17</v>
      </c>
      <c r="N663" s="1">
        <v>-1.417E-4</v>
      </c>
      <c r="O663" s="1">
        <v>0.35</v>
      </c>
      <c r="P663" s="1" t="s">
        <v>2423</v>
      </c>
      <c r="Q663" s="1" t="s">
        <v>3519</v>
      </c>
    </row>
    <row r="664" spans="1:17" x14ac:dyDescent="0.25">
      <c r="A664" s="1" t="s">
        <v>662</v>
      </c>
      <c r="B664" s="1" t="s">
        <v>2424</v>
      </c>
      <c r="C664" s="1">
        <v>20.46</v>
      </c>
      <c r="D664" s="1">
        <v>5.88</v>
      </c>
      <c r="E664" s="1">
        <v>0.96</v>
      </c>
      <c r="F664" s="1">
        <v>25.56</v>
      </c>
      <c r="G664" s="1">
        <v>47.14</v>
      </c>
      <c r="H664" s="1">
        <v>668</v>
      </c>
      <c r="I664" s="1">
        <v>4508440.5999999996</v>
      </c>
      <c r="J664" s="1">
        <v>6507</v>
      </c>
      <c r="K664" s="1">
        <v>212528</v>
      </c>
      <c r="L664" s="1">
        <v>3.1</v>
      </c>
      <c r="M664" s="1">
        <v>95.09</v>
      </c>
      <c r="N664" s="1">
        <v>6.1875062999999999</v>
      </c>
      <c r="O664" s="1">
        <v>18.75</v>
      </c>
      <c r="P664" s="1" t="s">
        <v>4419</v>
      </c>
      <c r="Q664" s="1" t="s">
        <v>3545</v>
      </c>
    </row>
    <row r="665" spans="1:17" x14ac:dyDescent="0.25">
      <c r="A665" s="1" t="s">
        <v>663</v>
      </c>
      <c r="B665" s="1" t="s">
        <v>2425</v>
      </c>
      <c r="C665" s="1">
        <v>0.99</v>
      </c>
      <c r="D665" s="1">
        <v>0</v>
      </c>
      <c r="E665" s="1">
        <v>0</v>
      </c>
      <c r="F665" s="1">
        <v>3.36</v>
      </c>
      <c r="G665" s="1">
        <v>95.65</v>
      </c>
      <c r="H665" s="1">
        <v>669</v>
      </c>
      <c r="I665" s="1">
        <v>571947.61</v>
      </c>
      <c r="J665" s="1">
        <v>24</v>
      </c>
      <c r="K665" s="1">
        <v>54707</v>
      </c>
      <c r="L665" s="1">
        <v>0</v>
      </c>
      <c r="M665" s="1">
        <v>6.01</v>
      </c>
      <c r="N665" s="1">
        <v>1.4424000000000001E-3</v>
      </c>
      <c r="O665" s="1">
        <v>-5.61</v>
      </c>
      <c r="P665" s="1" t="s">
        <v>2425</v>
      </c>
      <c r="Q665" s="1" t="s">
        <v>3570</v>
      </c>
    </row>
    <row r="666" spans="1:17" x14ac:dyDescent="0.25">
      <c r="A666" s="1" t="s">
        <v>664</v>
      </c>
      <c r="B666" s="1" t="s">
        <v>2426</v>
      </c>
      <c r="C666" s="1">
        <v>0.99</v>
      </c>
      <c r="D666" s="1">
        <v>0</v>
      </c>
      <c r="E666" s="1">
        <v>0.52</v>
      </c>
      <c r="F666" s="1">
        <v>7.62</v>
      </c>
      <c r="G666" s="1">
        <v>90.87</v>
      </c>
      <c r="H666" s="1">
        <v>670</v>
      </c>
      <c r="I666" s="1">
        <v>1171648.7</v>
      </c>
      <c r="J666" s="1">
        <v>798</v>
      </c>
      <c r="K666" s="1">
        <v>106468</v>
      </c>
      <c r="L666" s="1">
        <v>0.7</v>
      </c>
      <c r="M666" s="1">
        <v>13.51</v>
      </c>
      <c r="N666" s="1">
        <v>0.1078098</v>
      </c>
      <c r="O666" s="1">
        <v>-1.03</v>
      </c>
      <c r="P666" s="1" t="s">
        <v>2426</v>
      </c>
      <c r="Q666" s="1" t="s">
        <v>3529</v>
      </c>
    </row>
    <row r="667" spans="1:17" x14ac:dyDescent="0.25">
      <c r="A667" s="1" t="s">
        <v>665</v>
      </c>
      <c r="B667" s="1" t="s">
        <v>2427</v>
      </c>
      <c r="C667" s="1">
        <v>9.66</v>
      </c>
      <c r="D667" s="1">
        <v>0</v>
      </c>
      <c r="E667" s="1">
        <v>0.12</v>
      </c>
      <c r="F667" s="1">
        <v>10.62</v>
      </c>
      <c r="G667" s="1">
        <v>79.599999999999994</v>
      </c>
      <c r="H667" s="1">
        <v>671</v>
      </c>
      <c r="I667" s="1">
        <v>327726.31</v>
      </c>
      <c r="J667" s="1">
        <v>8</v>
      </c>
      <c r="K667" s="1">
        <v>26087</v>
      </c>
      <c r="L667" s="1">
        <v>0</v>
      </c>
      <c r="M667" s="1">
        <v>28.78</v>
      </c>
      <c r="N667" s="1">
        <v>2.3024E-3</v>
      </c>
      <c r="O667" s="1">
        <v>1.26</v>
      </c>
      <c r="P667" s="1" t="s">
        <v>2427</v>
      </c>
      <c r="Q667" s="1" t="s">
        <v>3527</v>
      </c>
    </row>
    <row r="668" spans="1:17" x14ac:dyDescent="0.25">
      <c r="A668" s="1" t="s">
        <v>666</v>
      </c>
      <c r="B668" s="1" t="s">
        <v>2428</v>
      </c>
      <c r="C668" s="1">
        <v>1.1299999999999999</v>
      </c>
      <c r="D668" s="1">
        <v>0</v>
      </c>
      <c r="E668" s="1">
        <v>0</v>
      </c>
      <c r="F668" s="1">
        <v>24.04</v>
      </c>
      <c r="G668" s="1">
        <v>74.83</v>
      </c>
      <c r="H668" s="1">
        <v>672</v>
      </c>
      <c r="I668" s="1">
        <v>539166.21</v>
      </c>
      <c r="J668" s="1">
        <v>27</v>
      </c>
      <c r="K668" s="1">
        <v>40346</v>
      </c>
      <c r="L668" s="1">
        <v>0.1</v>
      </c>
      <c r="M668" s="1">
        <v>32.07</v>
      </c>
      <c r="N668" s="1">
        <v>8.6589000000000006E-3</v>
      </c>
      <c r="O668" s="1">
        <v>-3.52</v>
      </c>
      <c r="P668" s="1" t="s">
        <v>2428</v>
      </c>
      <c r="Q668" s="1" t="s">
        <v>3521</v>
      </c>
    </row>
    <row r="669" spans="1:17" x14ac:dyDescent="0.25">
      <c r="A669" s="1" t="s">
        <v>667</v>
      </c>
      <c r="B669" s="1" t="s">
        <v>2429</v>
      </c>
      <c r="C669" s="1">
        <v>7.65</v>
      </c>
      <c r="D669" s="1">
        <v>0</v>
      </c>
      <c r="E669" s="1">
        <v>0</v>
      </c>
      <c r="F669" s="1">
        <v>13.15</v>
      </c>
      <c r="G669" s="1">
        <v>79.2</v>
      </c>
      <c r="H669" s="1">
        <v>673</v>
      </c>
      <c r="I669" s="1">
        <v>437703.41</v>
      </c>
      <c r="J669" s="1">
        <v>2</v>
      </c>
      <c r="K669" s="1">
        <v>34666</v>
      </c>
      <c r="L669" s="1">
        <v>0</v>
      </c>
      <c r="M669" s="1">
        <v>10.68</v>
      </c>
      <c r="N669" s="1">
        <v>2.1359999999999999E-4</v>
      </c>
      <c r="O669" s="1">
        <v>-7.59</v>
      </c>
      <c r="P669" s="1" t="s">
        <v>2429</v>
      </c>
      <c r="Q669" s="1" t="s">
        <v>3570</v>
      </c>
    </row>
    <row r="670" spans="1:17" x14ac:dyDescent="0.25">
      <c r="A670" s="1" t="s">
        <v>668</v>
      </c>
      <c r="B670" s="1" t="s">
        <v>2430</v>
      </c>
      <c r="C670" s="1">
        <v>5.66</v>
      </c>
      <c r="D670" s="1">
        <v>0.02</v>
      </c>
      <c r="E670" s="1">
        <v>0</v>
      </c>
      <c r="F670" s="1">
        <v>10.85</v>
      </c>
      <c r="G670" s="1">
        <v>83.47</v>
      </c>
      <c r="H670" s="1">
        <v>674</v>
      </c>
      <c r="I670" s="1">
        <v>1891813.06</v>
      </c>
      <c r="J670" s="1">
        <v>-594</v>
      </c>
      <c r="K670" s="1">
        <v>157910</v>
      </c>
      <c r="L670" s="1">
        <v>-0.4</v>
      </c>
      <c r="M670" s="1">
        <v>27.71</v>
      </c>
      <c r="N670" s="1">
        <v>-0.1645974</v>
      </c>
      <c r="O670" s="1">
        <v>-1.39</v>
      </c>
      <c r="P670" s="1" t="s">
        <v>2430</v>
      </c>
      <c r="Q670" s="1" t="s">
        <v>3528</v>
      </c>
    </row>
    <row r="671" spans="1:17" x14ac:dyDescent="0.25">
      <c r="A671" s="1" t="s">
        <v>669</v>
      </c>
      <c r="B671" s="1" t="s">
        <v>2431</v>
      </c>
      <c r="C671" s="1">
        <v>17.100000000000001</v>
      </c>
      <c r="D671" s="1">
        <v>1.02</v>
      </c>
      <c r="E671" s="1">
        <v>1.51</v>
      </c>
      <c r="F671" s="1">
        <v>8.91</v>
      </c>
      <c r="G671" s="1">
        <v>71.459999999999994</v>
      </c>
      <c r="H671" s="1">
        <v>675</v>
      </c>
      <c r="I671" s="1">
        <v>1474805.21</v>
      </c>
      <c r="J671" s="1">
        <v>1377</v>
      </c>
      <c r="K671" s="1">
        <v>105390</v>
      </c>
      <c r="L671" s="1">
        <v>1.3</v>
      </c>
      <c r="M671" s="1">
        <v>106.19</v>
      </c>
      <c r="N671" s="1">
        <v>1.4622363</v>
      </c>
      <c r="O671" s="1">
        <v>2.83</v>
      </c>
      <c r="P671" s="1" t="s">
        <v>4420</v>
      </c>
      <c r="Q671" s="1" t="s">
        <v>3521</v>
      </c>
    </row>
    <row r="672" spans="1:17" x14ac:dyDescent="0.25">
      <c r="A672" s="1" t="s">
        <v>670</v>
      </c>
      <c r="B672" s="1" t="s">
        <v>2432</v>
      </c>
      <c r="C672" s="1">
        <v>5.15</v>
      </c>
      <c r="D672" s="1">
        <v>0.01</v>
      </c>
      <c r="E672" s="1">
        <v>1.1599999999999999</v>
      </c>
      <c r="F672" s="1">
        <v>10.73</v>
      </c>
      <c r="G672" s="1">
        <v>82.95</v>
      </c>
      <c r="H672" s="1">
        <v>676</v>
      </c>
      <c r="I672" s="1">
        <v>586855.47</v>
      </c>
      <c r="J672" s="1">
        <v>-35</v>
      </c>
      <c r="K672" s="1">
        <v>48680</v>
      </c>
      <c r="L672" s="1">
        <v>-0.1</v>
      </c>
      <c r="M672" s="1">
        <v>55.93</v>
      </c>
      <c r="N672" s="1">
        <v>-1.9575499999999999E-2</v>
      </c>
      <c r="O672" s="1">
        <v>1.96</v>
      </c>
      <c r="P672" s="1" t="s">
        <v>2432</v>
      </c>
      <c r="Q672" s="1" t="s">
        <v>3555</v>
      </c>
    </row>
    <row r="673" spans="1:17" x14ac:dyDescent="0.25">
      <c r="A673" s="1" t="s">
        <v>671</v>
      </c>
      <c r="B673" s="1" t="s">
        <v>2433</v>
      </c>
      <c r="C673" s="1">
        <v>2.88</v>
      </c>
      <c r="D673" s="1">
        <v>3.48</v>
      </c>
      <c r="E673" s="1">
        <v>0.01</v>
      </c>
      <c r="F673" s="1">
        <v>12.73</v>
      </c>
      <c r="G673" s="1">
        <v>80.900000000000006</v>
      </c>
      <c r="H673" s="1">
        <v>677</v>
      </c>
      <c r="I673" s="1">
        <v>901042.03</v>
      </c>
      <c r="J673" s="1">
        <v>-29</v>
      </c>
      <c r="K673" s="1">
        <v>72894</v>
      </c>
      <c r="L673" s="1">
        <v>0</v>
      </c>
      <c r="M673" s="1">
        <v>95.98</v>
      </c>
      <c r="N673" s="1">
        <v>-2.78342E-2</v>
      </c>
      <c r="O673" s="1">
        <v>1.7</v>
      </c>
      <c r="P673" s="1" t="s">
        <v>2433</v>
      </c>
      <c r="Q673" s="1" t="s">
        <v>3529</v>
      </c>
    </row>
    <row r="674" spans="1:17" x14ac:dyDescent="0.25">
      <c r="A674" s="1" t="s">
        <v>672</v>
      </c>
      <c r="B674" s="1" t="s">
        <v>2434</v>
      </c>
      <c r="C674" s="1">
        <v>31.41</v>
      </c>
      <c r="D674" s="1">
        <v>2.23</v>
      </c>
      <c r="E674" s="1">
        <v>0.39</v>
      </c>
      <c r="F674" s="1">
        <v>8.8699999999999992</v>
      </c>
      <c r="G674" s="1">
        <v>57.1</v>
      </c>
      <c r="H674" s="1">
        <v>678</v>
      </c>
      <c r="I674" s="1">
        <v>761230</v>
      </c>
      <c r="J674" s="1">
        <v>597</v>
      </c>
      <c r="K674" s="1">
        <v>43466</v>
      </c>
      <c r="L674" s="1">
        <v>1.4</v>
      </c>
      <c r="M674" s="1">
        <v>298.42</v>
      </c>
      <c r="N674" s="1">
        <v>1.7815674000000001</v>
      </c>
      <c r="O674" s="1">
        <v>-0.49</v>
      </c>
      <c r="P674" s="1" t="s">
        <v>2434</v>
      </c>
      <c r="Q674" s="1" t="s">
        <v>3527</v>
      </c>
    </row>
    <row r="675" spans="1:17" x14ac:dyDescent="0.25">
      <c r="A675" s="1" t="s">
        <v>673</v>
      </c>
      <c r="B675" s="1" t="s">
        <v>2435</v>
      </c>
      <c r="C675" s="1">
        <v>3.95</v>
      </c>
      <c r="D675" s="1">
        <v>0</v>
      </c>
      <c r="E675" s="1">
        <v>0</v>
      </c>
      <c r="F675" s="1">
        <v>17.760000000000002</v>
      </c>
      <c r="G675" s="1">
        <v>78.289999999999992</v>
      </c>
      <c r="H675" s="1">
        <v>679</v>
      </c>
      <c r="I675" s="1">
        <v>702839.68</v>
      </c>
      <c r="J675" s="1">
        <v>36</v>
      </c>
      <c r="K675" s="1">
        <v>55025</v>
      </c>
      <c r="L675" s="1">
        <v>0.1</v>
      </c>
      <c r="M675" s="1">
        <v>110.23</v>
      </c>
      <c r="N675" s="1">
        <v>3.9682800000000004E-2</v>
      </c>
      <c r="O675" s="1">
        <v>-2.19</v>
      </c>
      <c r="P675" s="1" t="s">
        <v>2435</v>
      </c>
      <c r="Q675" s="1" t="s">
        <v>3560</v>
      </c>
    </row>
    <row r="676" spans="1:17" x14ac:dyDescent="0.25">
      <c r="A676" s="1" t="s">
        <v>674</v>
      </c>
      <c r="B676" s="1" t="s">
        <v>2436</v>
      </c>
      <c r="C676" s="1">
        <v>3.26</v>
      </c>
      <c r="D676" s="1">
        <v>0</v>
      </c>
      <c r="E676" s="1">
        <v>0</v>
      </c>
      <c r="F676" s="1">
        <v>15.67</v>
      </c>
      <c r="G676" s="1">
        <v>81.069999999999993</v>
      </c>
      <c r="H676" s="1">
        <v>680</v>
      </c>
      <c r="I676" s="1">
        <v>1036734.1</v>
      </c>
      <c r="J676" s="1">
        <v>502</v>
      </c>
      <c r="K676" s="1">
        <v>84048</v>
      </c>
      <c r="L676" s="1">
        <v>0.6</v>
      </c>
      <c r="M676" s="1">
        <v>20.59</v>
      </c>
      <c r="N676" s="1">
        <v>0.1033618</v>
      </c>
      <c r="O676" s="1">
        <v>0.91</v>
      </c>
      <c r="P676" s="1" t="s">
        <v>2436</v>
      </c>
      <c r="Q676" s="1" t="s">
        <v>3548</v>
      </c>
    </row>
    <row r="677" spans="1:17" x14ac:dyDescent="0.25">
      <c r="A677" s="1" t="s">
        <v>675</v>
      </c>
      <c r="B677" s="1" t="s">
        <v>2437</v>
      </c>
      <c r="C677" s="1">
        <v>0.64</v>
      </c>
      <c r="D677" s="1">
        <v>0</v>
      </c>
      <c r="E677" s="1">
        <v>0.05</v>
      </c>
      <c r="F677" s="1">
        <v>19.940000000000001</v>
      </c>
      <c r="G677" s="1">
        <v>79.37</v>
      </c>
      <c r="H677" s="1">
        <v>681</v>
      </c>
      <c r="I677" s="1">
        <v>580160.44999999995</v>
      </c>
      <c r="J677" s="1">
        <v>-24</v>
      </c>
      <c r="K677" s="1">
        <v>46047</v>
      </c>
      <c r="L677" s="1">
        <v>-0.1</v>
      </c>
      <c r="M677" s="1">
        <v>42.6</v>
      </c>
      <c r="N677" s="1">
        <v>-1.0224E-2</v>
      </c>
      <c r="O677" s="1">
        <v>-4.78</v>
      </c>
      <c r="P677" s="1" t="s">
        <v>2437</v>
      </c>
      <c r="Q677" s="1" t="s">
        <v>3569</v>
      </c>
    </row>
    <row r="678" spans="1:17" x14ac:dyDescent="0.25">
      <c r="A678" s="1" t="s">
        <v>676</v>
      </c>
      <c r="B678" s="1" t="s">
        <v>2438</v>
      </c>
      <c r="C678" s="1">
        <v>0.05</v>
      </c>
      <c r="D678" s="1">
        <v>0.01</v>
      </c>
      <c r="E678" s="1">
        <v>0.01</v>
      </c>
      <c r="F678" s="1">
        <v>61.05</v>
      </c>
      <c r="G678" s="1">
        <v>38.880000000000003</v>
      </c>
      <c r="H678" s="1">
        <v>682</v>
      </c>
      <c r="I678" s="1">
        <v>644305.73</v>
      </c>
      <c r="J678" s="1">
        <v>13</v>
      </c>
      <c r="K678" s="1">
        <v>25051</v>
      </c>
      <c r="L678" s="1">
        <v>0.1</v>
      </c>
      <c r="M678" s="1">
        <v>67.16</v>
      </c>
      <c r="N678" s="1">
        <v>8.7307999999999986E-3</v>
      </c>
      <c r="O678" s="1">
        <v>3.58</v>
      </c>
      <c r="P678" s="1" t="s">
        <v>2438</v>
      </c>
      <c r="Q678" s="1" t="s">
        <v>3520</v>
      </c>
    </row>
    <row r="679" spans="1:17" x14ac:dyDescent="0.25">
      <c r="A679" s="1" t="s">
        <v>677</v>
      </c>
      <c r="B679" s="1" t="s">
        <v>2439</v>
      </c>
      <c r="C679" s="1">
        <v>14.96</v>
      </c>
      <c r="D679" s="1">
        <v>3.49</v>
      </c>
      <c r="E679" s="1">
        <v>2.5099999999999998</v>
      </c>
      <c r="F679" s="1">
        <v>6.43</v>
      </c>
      <c r="G679" s="1">
        <v>72.61</v>
      </c>
      <c r="H679" s="1">
        <v>683</v>
      </c>
      <c r="I679" s="1">
        <v>1419650.78</v>
      </c>
      <c r="J679" s="1">
        <v>4251</v>
      </c>
      <c r="K679" s="1">
        <v>103081</v>
      </c>
      <c r="L679" s="1">
        <v>4.0999999999999996</v>
      </c>
      <c r="M679" s="1">
        <v>174.15</v>
      </c>
      <c r="N679" s="1">
        <v>7.4031165000000003</v>
      </c>
      <c r="O679" s="1">
        <v>4.57</v>
      </c>
      <c r="P679" s="1" t="s">
        <v>4421</v>
      </c>
      <c r="Q679" s="1" t="s">
        <v>3560</v>
      </c>
    </row>
    <row r="680" spans="1:17" x14ac:dyDescent="0.25">
      <c r="A680" s="1" t="s">
        <v>678</v>
      </c>
      <c r="B680" s="1" t="s">
        <v>2440</v>
      </c>
      <c r="C680" s="1">
        <v>6.25</v>
      </c>
      <c r="D680" s="1">
        <v>0.02</v>
      </c>
      <c r="E680" s="1">
        <v>0.03</v>
      </c>
      <c r="F680" s="1">
        <v>14.37</v>
      </c>
      <c r="G680" s="1">
        <v>79.33</v>
      </c>
      <c r="H680" s="1">
        <v>684</v>
      </c>
      <c r="I680" s="1">
        <v>677927.05</v>
      </c>
      <c r="J680" s="1">
        <v>-717</v>
      </c>
      <c r="K680" s="1">
        <v>53780</v>
      </c>
      <c r="L680" s="1">
        <v>-1.3</v>
      </c>
      <c r="M680" s="1">
        <v>235.62</v>
      </c>
      <c r="N680" s="1">
        <v>-1.6893954</v>
      </c>
      <c r="O680" s="1">
        <v>33.03</v>
      </c>
      <c r="P680" s="1" t="s">
        <v>2440</v>
      </c>
      <c r="Q680" s="1" t="s">
        <v>3560</v>
      </c>
    </row>
    <row r="681" spans="1:17" x14ac:dyDescent="0.25">
      <c r="A681" s="1" t="s">
        <v>679</v>
      </c>
      <c r="B681" s="1" t="s">
        <v>2441</v>
      </c>
      <c r="C681" s="1">
        <v>1.53</v>
      </c>
      <c r="D681" s="1">
        <v>0</v>
      </c>
      <c r="E681" s="1">
        <v>0.01</v>
      </c>
      <c r="F681" s="1">
        <v>22.76</v>
      </c>
      <c r="G681" s="1">
        <v>75.7</v>
      </c>
      <c r="H681" s="1">
        <v>685</v>
      </c>
      <c r="I681" s="1">
        <v>935158.81</v>
      </c>
      <c r="J681" s="1">
        <v>-5</v>
      </c>
      <c r="K681" s="1">
        <v>70792</v>
      </c>
      <c r="L681" s="1">
        <v>0</v>
      </c>
      <c r="M681" s="1">
        <v>6.25</v>
      </c>
      <c r="N681" s="1">
        <v>-3.1250000000000001E-4</v>
      </c>
      <c r="O681" s="1">
        <v>-4.8099999999999996</v>
      </c>
      <c r="P681" s="1" t="s">
        <v>2441</v>
      </c>
      <c r="Q681" s="1" t="s">
        <v>3545</v>
      </c>
    </row>
    <row r="682" spans="1:17" x14ac:dyDescent="0.25">
      <c r="A682" s="1" t="s">
        <v>680</v>
      </c>
      <c r="B682" s="1" t="s">
        <v>2442</v>
      </c>
      <c r="C682" s="1">
        <v>0.64</v>
      </c>
      <c r="D682" s="1">
        <v>0</v>
      </c>
      <c r="E682" s="1">
        <v>0</v>
      </c>
      <c r="F682" s="1">
        <v>16.489999999999998</v>
      </c>
      <c r="G682" s="1">
        <v>82.87</v>
      </c>
      <c r="H682" s="1">
        <v>686</v>
      </c>
      <c r="I682" s="1">
        <v>590109</v>
      </c>
      <c r="J682" s="1">
        <v>280</v>
      </c>
      <c r="K682" s="1">
        <v>48902</v>
      </c>
      <c r="L682" s="1">
        <v>0.6</v>
      </c>
      <c r="M682" s="1">
        <v>15.09</v>
      </c>
      <c r="N682" s="1">
        <v>4.2251999999999998E-2</v>
      </c>
      <c r="O682" s="1">
        <v>-8.3800000000000008</v>
      </c>
      <c r="P682" s="1" t="s">
        <v>2442</v>
      </c>
      <c r="Q682" s="1" t="s">
        <v>3556</v>
      </c>
    </row>
    <row r="683" spans="1:17" x14ac:dyDescent="0.25">
      <c r="A683" s="1" t="s">
        <v>681</v>
      </c>
      <c r="B683" s="1" t="s">
        <v>2443</v>
      </c>
      <c r="C683" s="1">
        <v>37.26</v>
      </c>
      <c r="D683" s="1">
        <v>2.37</v>
      </c>
      <c r="E683" s="1">
        <v>3.48</v>
      </c>
      <c r="F683" s="1">
        <v>2.81</v>
      </c>
      <c r="G683" s="1">
        <v>54.080000000000005</v>
      </c>
      <c r="H683" s="1">
        <v>687</v>
      </c>
      <c r="I683" s="1">
        <v>29036120.5</v>
      </c>
      <c r="J683" s="1">
        <v>-59926</v>
      </c>
      <c r="K683" s="1">
        <v>1570273</v>
      </c>
      <c r="L683" s="1">
        <v>-3.8</v>
      </c>
      <c r="M683" s="1">
        <v>29.38</v>
      </c>
      <c r="N683" s="1">
        <v>-17.606258799999999</v>
      </c>
      <c r="O683" s="1">
        <v>0.16</v>
      </c>
      <c r="P683" s="1" t="s">
        <v>4422</v>
      </c>
      <c r="Q683" s="1" t="s">
        <v>3547</v>
      </c>
    </row>
    <row r="684" spans="1:17" x14ac:dyDescent="0.25">
      <c r="A684" s="1" t="s">
        <v>682</v>
      </c>
      <c r="B684" s="1" t="s">
        <v>2444</v>
      </c>
      <c r="C684" s="1">
        <v>4.16</v>
      </c>
      <c r="D684" s="1">
        <v>0.05</v>
      </c>
      <c r="E684" s="1">
        <v>0</v>
      </c>
      <c r="F684" s="1">
        <v>24.53</v>
      </c>
      <c r="G684" s="1">
        <v>71.259999999999991</v>
      </c>
      <c r="H684" s="1">
        <v>688</v>
      </c>
      <c r="I684" s="1">
        <v>365678.65</v>
      </c>
      <c r="J684" s="1">
        <v>22</v>
      </c>
      <c r="K684" s="1">
        <v>26058</v>
      </c>
      <c r="L684" s="1">
        <v>0.1</v>
      </c>
      <c r="M684" s="1">
        <v>21.75</v>
      </c>
      <c r="N684" s="1">
        <v>4.7850000000000002E-3</v>
      </c>
      <c r="O684" s="1">
        <v>-3.29</v>
      </c>
      <c r="P684" s="1" t="s">
        <v>2444</v>
      </c>
      <c r="Q684" s="1" t="s">
        <v>3528</v>
      </c>
    </row>
    <row r="685" spans="1:17" x14ac:dyDescent="0.25">
      <c r="A685" s="1" t="s">
        <v>683</v>
      </c>
      <c r="B685" s="1" t="s">
        <v>2445</v>
      </c>
      <c r="C685" s="1">
        <v>3.43</v>
      </c>
      <c r="D685" s="1">
        <v>0</v>
      </c>
      <c r="E685" s="1">
        <v>3.08</v>
      </c>
      <c r="F685" s="1">
        <v>3.11</v>
      </c>
      <c r="G685" s="1">
        <v>90.38</v>
      </c>
      <c r="H685" s="1">
        <v>689</v>
      </c>
      <c r="I685" s="1">
        <v>764746.92</v>
      </c>
      <c r="J685" s="1">
        <v>1553</v>
      </c>
      <c r="K685" s="1">
        <v>69118</v>
      </c>
      <c r="L685" s="1">
        <v>2.2000000000000002</v>
      </c>
      <c r="M685" s="1">
        <v>28.31</v>
      </c>
      <c r="N685" s="1">
        <v>0.4396543</v>
      </c>
      <c r="O685" s="1">
        <v>-0.17</v>
      </c>
      <c r="P685" s="1" t="s">
        <v>2445</v>
      </c>
      <c r="Q685" s="1" t="s">
        <v>3551</v>
      </c>
    </row>
    <row r="686" spans="1:17" x14ac:dyDescent="0.25">
      <c r="A686" s="1" t="s">
        <v>684</v>
      </c>
      <c r="B686" s="1" t="s">
        <v>2446</v>
      </c>
      <c r="C686" s="1">
        <v>11.5</v>
      </c>
      <c r="D686" s="1">
        <v>0</v>
      </c>
      <c r="E686" s="1">
        <v>0.04</v>
      </c>
      <c r="F686" s="1">
        <v>19.12</v>
      </c>
      <c r="G686" s="1">
        <v>69.34</v>
      </c>
      <c r="H686" s="1">
        <v>690</v>
      </c>
      <c r="I686" s="1">
        <v>929208.96</v>
      </c>
      <c r="J686" s="1">
        <v>1380</v>
      </c>
      <c r="K686" s="1">
        <v>64431</v>
      </c>
      <c r="L686" s="1">
        <v>2.1</v>
      </c>
      <c r="M686" s="1">
        <v>25.12</v>
      </c>
      <c r="N686" s="1">
        <v>0.34665599999999996</v>
      </c>
      <c r="O686" s="1">
        <v>-7.24</v>
      </c>
      <c r="P686" s="1" t="s">
        <v>2446</v>
      </c>
      <c r="Q686" s="1" t="s">
        <v>3548</v>
      </c>
    </row>
    <row r="687" spans="1:17" x14ac:dyDescent="0.25">
      <c r="A687" s="1" t="s">
        <v>685</v>
      </c>
      <c r="B687" s="1" t="s">
        <v>2447</v>
      </c>
      <c r="C687" s="1">
        <v>7.46</v>
      </c>
      <c r="D687" s="1">
        <v>0</v>
      </c>
      <c r="E687" s="1">
        <v>0</v>
      </c>
      <c r="F687" s="1">
        <v>18.399999999999999</v>
      </c>
      <c r="G687" s="1">
        <v>74.14</v>
      </c>
      <c r="H687" s="1">
        <v>691</v>
      </c>
      <c r="I687" s="1">
        <v>501957.54</v>
      </c>
      <c r="J687" s="1">
        <v>-18</v>
      </c>
      <c r="K687" s="1">
        <v>37215</v>
      </c>
      <c r="L687" s="1">
        <v>0</v>
      </c>
      <c r="M687" s="1">
        <v>17.2</v>
      </c>
      <c r="N687" s="1">
        <v>-3.0959999999999998E-3</v>
      </c>
      <c r="O687" s="1">
        <v>-1.43</v>
      </c>
      <c r="P687" s="1" t="s">
        <v>2447</v>
      </c>
      <c r="Q687" s="1" t="s">
        <v>3517</v>
      </c>
    </row>
    <row r="688" spans="1:17" x14ac:dyDescent="0.25">
      <c r="A688" s="1" t="s">
        <v>686</v>
      </c>
      <c r="B688" s="1" t="s">
        <v>2448</v>
      </c>
      <c r="C688" s="1">
        <v>4.8099999999999996</v>
      </c>
      <c r="D688" s="1">
        <v>1.02</v>
      </c>
      <c r="E688" s="1">
        <v>0.02</v>
      </c>
      <c r="F688" s="1">
        <v>15.66</v>
      </c>
      <c r="G688" s="1">
        <v>78.490000000000009</v>
      </c>
      <c r="H688" s="1">
        <v>692</v>
      </c>
      <c r="I688" s="1">
        <v>727389.91</v>
      </c>
      <c r="J688" s="1">
        <v>254</v>
      </c>
      <c r="K688" s="1">
        <v>57093</v>
      </c>
      <c r="L688" s="1">
        <v>0.4</v>
      </c>
      <c r="M688" s="1">
        <v>71.67</v>
      </c>
      <c r="N688" s="1">
        <v>0.1820418</v>
      </c>
      <c r="O688" s="1">
        <v>0.81</v>
      </c>
      <c r="P688" s="1" t="s">
        <v>2448</v>
      </c>
      <c r="Q688" s="1" t="s">
        <v>3560</v>
      </c>
    </row>
    <row r="689" spans="1:17" x14ac:dyDescent="0.25">
      <c r="A689" s="1" t="s">
        <v>687</v>
      </c>
      <c r="B689" s="1" t="s">
        <v>2449</v>
      </c>
      <c r="C689" s="1">
        <v>18.29</v>
      </c>
      <c r="D689" s="1">
        <v>0.23</v>
      </c>
      <c r="E689" s="1">
        <v>0</v>
      </c>
      <c r="F689" s="1">
        <v>20.57</v>
      </c>
      <c r="G689" s="1">
        <v>60.91</v>
      </c>
      <c r="H689" s="1">
        <v>693</v>
      </c>
      <c r="I689" s="1">
        <v>646876.42000000004</v>
      </c>
      <c r="J689" s="1">
        <v>-109</v>
      </c>
      <c r="K689" s="1">
        <v>39401</v>
      </c>
      <c r="L689" s="1">
        <v>-0.3</v>
      </c>
      <c r="M689" s="1">
        <v>33.69</v>
      </c>
      <c r="N689" s="1">
        <v>-3.6722099999999994E-2</v>
      </c>
      <c r="O689" s="1">
        <v>4.0199999999999996</v>
      </c>
      <c r="P689" s="1" t="s">
        <v>2449</v>
      </c>
      <c r="Q689" s="1" t="s">
        <v>3560</v>
      </c>
    </row>
    <row r="690" spans="1:17" x14ac:dyDescent="0.25">
      <c r="A690" s="1" t="s">
        <v>688</v>
      </c>
      <c r="B690" s="1" t="s">
        <v>2450</v>
      </c>
      <c r="C690" s="1">
        <v>8.58</v>
      </c>
      <c r="D690" s="1">
        <v>4.79</v>
      </c>
      <c r="E690" s="1">
        <v>0.56000000000000005</v>
      </c>
      <c r="F690" s="1">
        <v>5.0199999999999996</v>
      </c>
      <c r="G690" s="1">
        <v>81.05</v>
      </c>
      <c r="H690" s="1">
        <v>694</v>
      </c>
      <c r="I690" s="1">
        <v>2537916.0699999998</v>
      </c>
      <c r="J690" s="1">
        <v>-9236</v>
      </c>
      <c r="K690" s="1">
        <v>205698</v>
      </c>
      <c r="L690" s="1">
        <v>-4.5</v>
      </c>
      <c r="M690" s="1">
        <v>90.39</v>
      </c>
      <c r="N690" s="1">
        <v>-8.3484204000000002</v>
      </c>
      <c r="O690" s="1">
        <v>5.32</v>
      </c>
      <c r="P690" s="1" t="s">
        <v>4423</v>
      </c>
      <c r="Q690" s="1" t="s">
        <v>3554</v>
      </c>
    </row>
    <row r="691" spans="1:17" x14ac:dyDescent="0.25">
      <c r="A691" s="1" t="s">
        <v>689</v>
      </c>
      <c r="B691" s="1" t="s">
        <v>2451</v>
      </c>
      <c r="C691" s="1">
        <v>27.86</v>
      </c>
      <c r="D691" s="1">
        <v>2.37</v>
      </c>
      <c r="E691" s="1">
        <v>1.19</v>
      </c>
      <c r="F691" s="1">
        <v>13.77</v>
      </c>
      <c r="G691" s="1">
        <v>54.81</v>
      </c>
      <c r="H691" s="1">
        <v>695</v>
      </c>
      <c r="I691" s="1">
        <v>4901919.76</v>
      </c>
      <c r="J691" s="1">
        <v>-574</v>
      </c>
      <c r="K691" s="1">
        <v>268674</v>
      </c>
      <c r="L691" s="1">
        <v>-0.2</v>
      </c>
      <c r="M691" s="1">
        <v>39.42</v>
      </c>
      <c r="N691" s="1">
        <v>-0.22627080000000002</v>
      </c>
      <c r="O691" s="1">
        <v>4.93</v>
      </c>
      <c r="P691" s="1" t="s">
        <v>4424</v>
      </c>
      <c r="Q691" s="1" t="s">
        <v>3549</v>
      </c>
    </row>
    <row r="692" spans="1:17" x14ac:dyDescent="0.25">
      <c r="A692" s="1" t="s">
        <v>690</v>
      </c>
      <c r="B692" s="1" t="s">
        <v>2452</v>
      </c>
      <c r="C692" s="1">
        <v>5.1100000000000003</v>
      </c>
      <c r="D692" s="1">
        <v>0.48</v>
      </c>
      <c r="E692" s="1">
        <v>0.21</v>
      </c>
      <c r="F692" s="1">
        <v>52.31</v>
      </c>
      <c r="G692" s="1">
        <v>41.89</v>
      </c>
      <c r="H692" s="1">
        <v>696</v>
      </c>
      <c r="I692" s="1">
        <v>1362616.59</v>
      </c>
      <c r="J692" s="1">
        <v>-201</v>
      </c>
      <c r="K692" s="1">
        <v>57080</v>
      </c>
      <c r="L692" s="1">
        <v>-0.4</v>
      </c>
      <c r="M692" s="1">
        <v>26.32</v>
      </c>
      <c r="N692" s="1">
        <v>-5.2903199999999997E-2</v>
      </c>
      <c r="O692" s="1">
        <v>-1.96</v>
      </c>
      <c r="P692" s="1" t="s">
        <v>2452</v>
      </c>
      <c r="Q692" s="1" t="s">
        <v>3549</v>
      </c>
    </row>
    <row r="693" spans="1:17" x14ac:dyDescent="0.25">
      <c r="A693" s="1" t="s">
        <v>691</v>
      </c>
      <c r="B693" s="1" t="s">
        <v>2453</v>
      </c>
      <c r="C693" s="1">
        <v>7.09</v>
      </c>
      <c r="D693" s="1">
        <v>0.02</v>
      </c>
      <c r="E693" s="1">
        <v>0.01</v>
      </c>
      <c r="F693" s="1">
        <v>13.01</v>
      </c>
      <c r="G693" s="1">
        <v>79.87</v>
      </c>
      <c r="H693" s="1">
        <v>697</v>
      </c>
      <c r="I693" s="1">
        <v>3523143.09</v>
      </c>
      <c r="J693" s="1">
        <v>-104</v>
      </c>
      <c r="K693" s="1">
        <v>281393</v>
      </c>
      <c r="L693" s="1">
        <v>0</v>
      </c>
      <c r="M693" s="1">
        <v>12.45</v>
      </c>
      <c r="N693" s="1">
        <v>-1.2947999999999999E-2</v>
      </c>
      <c r="O693" s="1">
        <v>-3.42</v>
      </c>
      <c r="P693" s="1" t="s">
        <v>2453</v>
      </c>
      <c r="Q693" s="1" t="s">
        <v>3519</v>
      </c>
    </row>
    <row r="694" spans="1:17" x14ac:dyDescent="0.25">
      <c r="A694" s="1" t="s">
        <v>692</v>
      </c>
      <c r="B694" s="1" t="s">
        <v>2454</v>
      </c>
      <c r="C694" s="1">
        <v>4.41</v>
      </c>
      <c r="D694" s="1">
        <v>0</v>
      </c>
      <c r="E694" s="1">
        <v>0.02</v>
      </c>
      <c r="F694" s="1">
        <v>13.35</v>
      </c>
      <c r="G694" s="1">
        <v>82.22</v>
      </c>
      <c r="H694" s="1">
        <v>698</v>
      </c>
      <c r="I694" s="1">
        <v>334262.71999999997</v>
      </c>
      <c r="J694" s="1">
        <v>579</v>
      </c>
      <c r="K694" s="1">
        <v>27483</v>
      </c>
      <c r="L694" s="1">
        <v>2.1</v>
      </c>
      <c r="M694" s="1">
        <v>26.38</v>
      </c>
      <c r="N694" s="1">
        <v>0.15274019999999999</v>
      </c>
      <c r="O694" s="1">
        <v>-4.37</v>
      </c>
      <c r="P694" s="1" t="s">
        <v>2454</v>
      </c>
      <c r="Q694" s="1" t="s">
        <v>3560</v>
      </c>
    </row>
    <row r="695" spans="1:17" x14ac:dyDescent="0.25">
      <c r="A695" s="1" t="s">
        <v>693</v>
      </c>
      <c r="B695" s="1" t="s">
        <v>2455</v>
      </c>
      <c r="C695" s="1">
        <v>1.64</v>
      </c>
      <c r="D695" s="1">
        <v>7.0000000000000007E-2</v>
      </c>
      <c r="E695" s="1">
        <v>0.02</v>
      </c>
      <c r="F695" s="1">
        <v>24.19</v>
      </c>
      <c r="G695" s="1">
        <v>74.08</v>
      </c>
      <c r="H695" s="1">
        <v>699</v>
      </c>
      <c r="I695" s="1">
        <v>546143.02</v>
      </c>
      <c r="J695" s="1">
        <v>887</v>
      </c>
      <c r="K695" s="1">
        <v>40458</v>
      </c>
      <c r="L695" s="1">
        <v>2.2000000000000002</v>
      </c>
      <c r="M695" s="1">
        <v>40.51</v>
      </c>
      <c r="N695" s="1">
        <v>0.35932369999999997</v>
      </c>
      <c r="O695" s="1">
        <v>-3.72</v>
      </c>
      <c r="P695" s="1" t="s">
        <v>2455</v>
      </c>
      <c r="Q695" s="1" t="s">
        <v>3529</v>
      </c>
    </row>
    <row r="696" spans="1:17" x14ac:dyDescent="0.25">
      <c r="A696" s="1" t="s">
        <v>694</v>
      </c>
      <c r="B696" s="1" t="s">
        <v>2456</v>
      </c>
      <c r="C696" s="1">
        <v>0.57999999999999996</v>
      </c>
      <c r="D696" s="1">
        <v>0</v>
      </c>
      <c r="E696" s="1">
        <v>0.02</v>
      </c>
      <c r="F696" s="1">
        <v>45.14</v>
      </c>
      <c r="G696" s="1">
        <v>54.26</v>
      </c>
      <c r="H696" s="1">
        <v>700</v>
      </c>
      <c r="I696" s="1">
        <v>697126.66</v>
      </c>
      <c r="J696" s="1">
        <v>308</v>
      </c>
      <c r="K696" s="1">
        <v>37826</v>
      </c>
      <c r="L696" s="1">
        <v>0.8</v>
      </c>
      <c r="M696" s="1">
        <v>13.35</v>
      </c>
      <c r="N696" s="1">
        <v>4.1118000000000002E-2</v>
      </c>
      <c r="O696" s="1">
        <v>-9.42</v>
      </c>
      <c r="P696" s="1" t="s">
        <v>2456</v>
      </c>
      <c r="Q696" s="1" t="s">
        <v>3545</v>
      </c>
    </row>
    <row r="697" spans="1:17" x14ac:dyDescent="0.25">
      <c r="A697" s="1" t="s">
        <v>695</v>
      </c>
      <c r="B697" s="1" t="s">
        <v>2457</v>
      </c>
      <c r="C697" s="1">
        <v>0.66</v>
      </c>
      <c r="D697" s="1">
        <v>0</v>
      </c>
      <c r="E697" s="1">
        <v>0.15</v>
      </c>
      <c r="F697" s="1">
        <v>17.86</v>
      </c>
      <c r="G697" s="1">
        <v>81.33</v>
      </c>
      <c r="H697" s="1">
        <v>701</v>
      </c>
      <c r="I697" s="1">
        <v>559617.9</v>
      </c>
      <c r="J697" s="1">
        <v>58</v>
      </c>
      <c r="K697" s="1">
        <v>45514</v>
      </c>
      <c r="L697" s="1">
        <v>0.1</v>
      </c>
      <c r="M697" s="1">
        <v>12.93</v>
      </c>
      <c r="N697" s="1">
        <v>7.4993999999999998E-3</v>
      </c>
      <c r="O697" s="1">
        <v>-5.1100000000000003</v>
      </c>
      <c r="P697" s="1" t="s">
        <v>2457</v>
      </c>
      <c r="Q697" s="1" t="s">
        <v>3516</v>
      </c>
    </row>
    <row r="698" spans="1:17" x14ac:dyDescent="0.25">
      <c r="A698" s="1" t="s">
        <v>696</v>
      </c>
      <c r="B698" s="1" t="s">
        <v>2458</v>
      </c>
      <c r="C698" s="1">
        <v>0.92</v>
      </c>
      <c r="D698" s="1">
        <v>0</v>
      </c>
      <c r="E698" s="1">
        <v>0</v>
      </c>
      <c r="F698" s="1">
        <v>16.79</v>
      </c>
      <c r="G698" s="1">
        <v>82.289999999999992</v>
      </c>
      <c r="H698" s="1">
        <v>702</v>
      </c>
      <c r="I698" s="1">
        <v>441093.24</v>
      </c>
      <c r="J698" s="1">
        <v>32</v>
      </c>
      <c r="K698" s="1">
        <v>36298</v>
      </c>
      <c r="L698" s="1">
        <v>0.1</v>
      </c>
      <c r="M698" s="1">
        <v>22.5</v>
      </c>
      <c r="N698" s="1">
        <v>7.1999999999999998E-3</v>
      </c>
      <c r="O698" s="1">
        <v>-2.78</v>
      </c>
      <c r="P698" s="1" t="s">
        <v>2458</v>
      </c>
      <c r="Q698" s="1" t="s">
        <v>3533</v>
      </c>
    </row>
    <row r="699" spans="1:17" x14ac:dyDescent="0.25">
      <c r="A699" s="1" t="s">
        <v>697</v>
      </c>
      <c r="B699" s="1" t="s">
        <v>2459</v>
      </c>
      <c r="C699" s="1">
        <v>1.05</v>
      </c>
      <c r="D699" s="1">
        <v>0</v>
      </c>
      <c r="E699" s="1">
        <v>0</v>
      </c>
      <c r="F699" s="1">
        <v>40.82</v>
      </c>
      <c r="G699" s="1">
        <v>58.13</v>
      </c>
      <c r="H699" s="1">
        <v>703</v>
      </c>
      <c r="I699" s="1">
        <v>439704.83</v>
      </c>
      <c r="J699" s="1">
        <v>280</v>
      </c>
      <c r="K699" s="1">
        <v>25560</v>
      </c>
      <c r="L699" s="1">
        <v>1.1000000000000001</v>
      </c>
      <c r="M699" s="1">
        <v>21.62</v>
      </c>
      <c r="N699" s="1">
        <v>6.0536000000000006E-2</v>
      </c>
      <c r="O699" s="1">
        <v>2.2999999999999998</v>
      </c>
      <c r="P699" s="1" t="s">
        <v>2459</v>
      </c>
      <c r="Q699" s="1" t="s">
        <v>3533</v>
      </c>
    </row>
    <row r="700" spans="1:17" x14ac:dyDescent="0.25">
      <c r="A700" s="1" t="s">
        <v>698</v>
      </c>
      <c r="B700" s="1" t="s">
        <v>2460</v>
      </c>
      <c r="C700" s="1">
        <v>0.84</v>
      </c>
      <c r="D700" s="1">
        <v>0</v>
      </c>
      <c r="E700" s="1">
        <v>0</v>
      </c>
      <c r="F700" s="1">
        <v>15.5</v>
      </c>
      <c r="G700" s="1">
        <v>83.66</v>
      </c>
      <c r="H700" s="1">
        <v>704</v>
      </c>
      <c r="I700" s="1">
        <v>226600.6</v>
      </c>
      <c r="J700" s="1">
        <v>3</v>
      </c>
      <c r="K700" s="1">
        <v>18957</v>
      </c>
      <c r="L700" s="1">
        <v>0</v>
      </c>
      <c r="M700" s="1">
        <v>14.64</v>
      </c>
      <c r="N700" s="1">
        <v>4.392E-4</v>
      </c>
      <c r="O700" s="1">
        <v>-5.21</v>
      </c>
      <c r="P700" s="1" t="s">
        <v>2460</v>
      </c>
      <c r="Q700" s="1" t="s">
        <v>3560</v>
      </c>
    </row>
    <row r="701" spans="1:17" x14ac:dyDescent="0.25">
      <c r="A701" s="1" t="s">
        <v>699</v>
      </c>
      <c r="B701" s="1" t="s">
        <v>2461</v>
      </c>
      <c r="C701" s="1">
        <v>4.53</v>
      </c>
      <c r="D701" s="1">
        <v>0</v>
      </c>
      <c r="E701" s="1">
        <v>0.68</v>
      </c>
      <c r="F701" s="1">
        <v>8.11</v>
      </c>
      <c r="G701" s="1">
        <v>86.68</v>
      </c>
      <c r="H701" s="1">
        <v>705</v>
      </c>
      <c r="I701" s="1">
        <v>935751.21</v>
      </c>
      <c r="J701" s="1">
        <v>537</v>
      </c>
      <c r="K701" s="1">
        <v>81111</v>
      </c>
      <c r="L701" s="1">
        <v>0.7</v>
      </c>
      <c r="M701" s="1">
        <v>46.31</v>
      </c>
      <c r="N701" s="1">
        <v>0.24868470000000001</v>
      </c>
      <c r="O701" s="1">
        <v>5.63</v>
      </c>
      <c r="P701" s="1" t="s">
        <v>2461</v>
      </c>
      <c r="Q701" s="1" t="s">
        <v>3553</v>
      </c>
    </row>
    <row r="702" spans="1:17" x14ac:dyDescent="0.25">
      <c r="A702" s="1" t="s">
        <v>700</v>
      </c>
      <c r="B702" s="1" t="s">
        <v>2462</v>
      </c>
      <c r="C702" s="1">
        <v>0.62</v>
      </c>
      <c r="D702" s="1">
        <v>0</v>
      </c>
      <c r="E702" s="1">
        <v>0</v>
      </c>
      <c r="F702" s="1">
        <v>10.58</v>
      </c>
      <c r="G702" s="1">
        <v>88.8</v>
      </c>
      <c r="H702" s="1">
        <v>706</v>
      </c>
      <c r="I702" s="1">
        <v>995489.26</v>
      </c>
      <c r="J702" s="1">
        <v>118</v>
      </c>
      <c r="K702" s="1">
        <v>88399</v>
      </c>
      <c r="L702" s="1">
        <v>0.1</v>
      </c>
      <c r="M702" s="1">
        <v>12.54</v>
      </c>
      <c r="N702" s="1">
        <v>1.4797199999999998E-2</v>
      </c>
      <c r="O702" s="1">
        <v>-8.0299999999999994</v>
      </c>
      <c r="P702" s="1" t="s">
        <v>2462</v>
      </c>
      <c r="Q702" s="1" t="s">
        <v>3530</v>
      </c>
    </row>
    <row r="703" spans="1:17" x14ac:dyDescent="0.25">
      <c r="A703" s="1" t="s">
        <v>701</v>
      </c>
      <c r="B703" s="1" t="s">
        <v>2463</v>
      </c>
      <c r="C703" s="1">
        <v>28.46</v>
      </c>
      <c r="D703" s="1">
        <v>1.69</v>
      </c>
      <c r="E703" s="1">
        <v>3.64</v>
      </c>
      <c r="F703" s="1">
        <v>10.039999999999999</v>
      </c>
      <c r="G703" s="1">
        <v>56.17</v>
      </c>
      <c r="H703" s="1">
        <v>707</v>
      </c>
      <c r="I703" s="1">
        <v>704503.9</v>
      </c>
      <c r="J703" s="1">
        <v>4671</v>
      </c>
      <c r="K703" s="1">
        <v>39572</v>
      </c>
      <c r="L703" s="1">
        <v>11.8</v>
      </c>
      <c r="M703" s="1">
        <v>816.31</v>
      </c>
      <c r="N703" s="1">
        <v>38.129840099999996</v>
      </c>
      <c r="O703" s="1">
        <v>27.67</v>
      </c>
      <c r="P703" s="1" t="s">
        <v>4425</v>
      </c>
      <c r="Q703" s="1" t="s">
        <v>3580</v>
      </c>
    </row>
    <row r="704" spans="1:17" x14ac:dyDescent="0.25">
      <c r="A704" s="1" t="s">
        <v>702</v>
      </c>
      <c r="B704" s="1" t="s">
        <v>2464</v>
      </c>
      <c r="C704" s="1">
        <v>9.59</v>
      </c>
      <c r="D704" s="1">
        <v>0</v>
      </c>
      <c r="E704" s="1">
        <v>0.09</v>
      </c>
      <c r="F704" s="1">
        <v>42.36</v>
      </c>
      <c r="G704" s="1">
        <v>47.96</v>
      </c>
      <c r="H704" s="1">
        <v>708</v>
      </c>
      <c r="I704" s="1">
        <v>1320159.19</v>
      </c>
      <c r="J704" s="1">
        <v>1742</v>
      </c>
      <c r="K704" s="1">
        <v>63315</v>
      </c>
      <c r="L704" s="1">
        <v>2.8</v>
      </c>
      <c r="M704" s="1">
        <v>19.73</v>
      </c>
      <c r="N704" s="1">
        <v>0.34369660000000002</v>
      </c>
      <c r="O704" s="1">
        <v>-1.2</v>
      </c>
      <c r="P704" s="1" t="s">
        <v>2464</v>
      </c>
      <c r="Q704" s="1" t="s">
        <v>3556</v>
      </c>
    </row>
    <row r="705" spans="1:17" x14ac:dyDescent="0.25">
      <c r="A705" s="1" t="s">
        <v>703</v>
      </c>
      <c r="B705" s="1" t="s">
        <v>2465</v>
      </c>
      <c r="C705" s="1">
        <v>2.85</v>
      </c>
      <c r="D705" s="1">
        <v>0.26</v>
      </c>
      <c r="E705" s="1">
        <v>0.01</v>
      </c>
      <c r="F705" s="1">
        <v>11.9</v>
      </c>
      <c r="G705" s="1">
        <v>84.98</v>
      </c>
      <c r="H705" s="1">
        <v>709</v>
      </c>
      <c r="I705" s="1">
        <v>967244.5</v>
      </c>
      <c r="J705" s="1">
        <v>-47</v>
      </c>
      <c r="K705" s="1">
        <v>82196</v>
      </c>
      <c r="L705" s="1">
        <v>-0.1</v>
      </c>
      <c r="M705" s="1">
        <v>20.059999999999999</v>
      </c>
      <c r="N705" s="1">
        <v>-9.4281999999999994E-3</v>
      </c>
      <c r="O705" s="1">
        <v>-7.67</v>
      </c>
      <c r="P705" s="1" t="s">
        <v>2465</v>
      </c>
      <c r="Q705" s="1" t="s">
        <v>3570</v>
      </c>
    </row>
    <row r="706" spans="1:17" x14ac:dyDescent="0.25">
      <c r="A706" s="1" t="s">
        <v>704</v>
      </c>
      <c r="B706" s="1" t="s">
        <v>2466</v>
      </c>
      <c r="C706" s="1">
        <v>0.45</v>
      </c>
      <c r="D706" s="1">
        <v>0</v>
      </c>
      <c r="E706" s="1">
        <v>0.23</v>
      </c>
      <c r="F706" s="1">
        <v>23.71</v>
      </c>
      <c r="G706" s="1">
        <v>75.61</v>
      </c>
      <c r="H706" s="1">
        <v>710</v>
      </c>
      <c r="I706" s="1">
        <v>368394.45</v>
      </c>
      <c r="J706" s="1">
        <v>14</v>
      </c>
      <c r="K706" s="1">
        <v>27854</v>
      </c>
      <c r="L706" s="1">
        <v>0.1</v>
      </c>
      <c r="M706" s="1">
        <v>15.99</v>
      </c>
      <c r="N706" s="1">
        <v>2.2386000000000003E-3</v>
      </c>
      <c r="O706" s="1">
        <v>-0.93</v>
      </c>
      <c r="P706" s="1" t="s">
        <v>2466</v>
      </c>
      <c r="Q706" s="1" t="s">
        <v>3562</v>
      </c>
    </row>
    <row r="707" spans="1:17" x14ac:dyDescent="0.25">
      <c r="A707" s="1" t="s">
        <v>705</v>
      </c>
      <c r="B707" s="1" t="s">
        <v>2467</v>
      </c>
      <c r="C707" s="1">
        <v>1.89</v>
      </c>
      <c r="D707" s="1">
        <v>0</v>
      </c>
      <c r="E707" s="1">
        <v>0.04</v>
      </c>
      <c r="F707" s="1">
        <v>18.89</v>
      </c>
      <c r="G707" s="1">
        <v>79.180000000000007</v>
      </c>
      <c r="H707" s="1">
        <v>711</v>
      </c>
      <c r="I707" s="1">
        <v>960896.07</v>
      </c>
      <c r="J707" s="1">
        <v>-746</v>
      </c>
      <c r="K707" s="1">
        <v>76084</v>
      </c>
      <c r="L707" s="1">
        <v>-1</v>
      </c>
      <c r="M707" s="1">
        <v>21.71</v>
      </c>
      <c r="N707" s="1">
        <v>-0.16195660000000001</v>
      </c>
      <c r="O707" s="1">
        <v>-4.53</v>
      </c>
      <c r="P707" s="1" t="s">
        <v>2467</v>
      </c>
      <c r="Q707" s="1" t="s">
        <v>3530</v>
      </c>
    </row>
    <row r="708" spans="1:17" x14ac:dyDescent="0.25">
      <c r="A708" s="1" t="s">
        <v>706</v>
      </c>
      <c r="B708" s="1" t="s">
        <v>2468</v>
      </c>
      <c r="C708" s="1">
        <v>4.8600000000000003</v>
      </c>
      <c r="D708" s="1">
        <v>0</v>
      </c>
      <c r="E708" s="1">
        <v>0.15</v>
      </c>
      <c r="F708" s="1">
        <v>13.97</v>
      </c>
      <c r="G708" s="1">
        <v>81.02</v>
      </c>
      <c r="H708" s="1">
        <v>712</v>
      </c>
      <c r="I708" s="1">
        <v>1182652.71</v>
      </c>
      <c r="J708" s="1">
        <v>1118</v>
      </c>
      <c r="K708" s="1">
        <v>95819</v>
      </c>
      <c r="L708" s="1">
        <v>1.2</v>
      </c>
      <c r="M708" s="1">
        <v>40</v>
      </c>
      <c r="N708" s="1">
        <v>0.44719999999999999</v>
      </c>
      <c r="O708" s="1">
        <v>3.09</v>
      </c>
      <c r="P708" s="1" t="s">
        <v>2468</v>
      </c>
      <c r="Q708" s="1" t="s">
        <v>3530</v>
      </c>
    </row>
    <row r="709" spans="1:17" x14ac:dyDescent="0.25">
      <c r="A709" s="1" t="s">
        <v>707</v>
      </c>
      <c r="B709" s="1" t="s">
        <v>2469</v>
      </c>
      <c r="C709" s="1">
        <v>0.42</v>
      </c>
      <c r="D709" s="1">
        <v>0</v>
      </c>
      <c r="E709" s="1">
        <v>0.17</v>
      </c>
      <c r="F709" s="1">
        <v>36.86</v>
      </c>
      <c r="G709" s="1">
        <v>62.55</v>
      </c>
      <c r="H709" s="1">
        <v>713</v>
      </c>
      <c r="I709" s="1">
        <v>506077.02</v>
      </c>
      <c r="J709" s="1">
        <v>118</v>
      </c>
      <c r="K709" s="1">
        <v>31655</v>
      </c>
      <c r="L709" s="1">
        <v>0.4</v>
      </c>
      <c r="M709" s="1">
        <v>20.36</v>
      </c>
      <c r="N709" s="1">
        <v>2.4024799999999999E-2</v>
      </c>
      <c r="O709" s="1">
        <v>-3.5</v>
      </c>
      <c r="P709" s="1" t="s">
        <v>2469</v>
      </c>
      <c r="Q709" s="1" t="s">
        <v>3558</v>
      </c>
    </row>
    <row r="710" spans="1:17" x14ac:dyDescent="0.25">
      <c r="A710" s="1" t="s">
        <v>708</v>
      </c>
      <c r="B710" s="1" t="s">
        <v>2470</v>
      </c>
      <c r="C710" s="1">
        <v>0.27</v>
      </c>
      <c r="D710" s="1">
        <v>0</v>
      </c>
      <c r="E710" s="1">
        <v>0.03</v>
      </c>
      <c r="F710" s="1">
        <v>30.07</v>
      </c>
      <c r="G710" s="1">
        <v>69.63</v>
      </c>
      <c r="H710" s="1">
        <v>714</v>
      </c>
      <c r="I710" s="1">
        <v>985696.63</v>
      </c>
      <c r="J710" s="1">
        <v>61</v>
      </c>
      <c r="K710" s="1">
        <v>68634</v>
      </c>
      <c r="L710" s="1">
        <v>0.1</v>
      </c>
      <c r="M710" s="1">
        <v>8.31</v>
      </c>
      <c r="N710" s="1">
        <v>5.0691E-3</v>
      </c>
      <c r="O710" s="1">
        <v>-7.58</v>
      </c>
      <c r="P710" s="1" t="s">
        <v>2470</v>
      </c>
      <c r="Q710" s="1" t="s">
        <v>3524</v>
      </c>
    </row>
    <row r="711" spans="1:17" x14ac:dyDescent="0.25">
      <c r="A711" s="1" t="s">
        <v>709</v>
      </c>
      <c r="B711" s="1" t="s">
        <v>2471</v>
      </c>
      <c r="C711" s="1">
        <v>0.11</v>
      </c>
      <c r="D711" s="1">
        <v>0</v>
      </c>
      <c r="E711" s="1">
        <v>0.05</v>
      </c>
      <c r="F711" s="1">
        <v>27.87</v>
      </c>
      <c r="G711" s="1">
        <v>71.97</v>
      </c>
      <c r="H711" s="1">
        <v>715</v>
      </c>
      <c r="I711" s="1">
        <v>502252.69</v>
      </c>
      <c r="J711" s="1">
        <v>-11</v>
      </c>
      <c r="K711" s="1">
        <v>36147</v>
      </c>
      <c r="L711" s="1">
        <v>0</v>
      </c>
      <c r="M711" s="1">
        <v>28.46</v>
      </c>
      <c r="N711" s="1">
        <v>-3.1305999999999999E-3</v>
      </c>
      <c r="O711" s="1">
        <v>-4.08</v>
      </c>
      <c r="P711" s="1" t="s">
        <v>2471</v>
      </c>
      <c r="Q711" s="1" t="s">
        <v>3529</v>
      </c>
    </row>
    <row r="712" spans="1:17" x14ac:dyDescent="0.25">
      <c r="A712" s="1" t="s">
        <v>710</v>
      </c>
      <c r="B712" s="1" t="s">
        <v>2472</v>
      </c>
      <c r="C712" s="1">
        <v>2.95</v>
      </c>
      <c r="D712" s="1">
        <v>0.02</v>
      </c>
      <c r="E712" s="1">
        <v>0.53</v>
      </c>
      <c r="F712" s="1">
        <v>41.65</v>
      </c>
      <c r="G712" s="1">
        <v>54.85</v>
      </c>
      <c r="H712" s="1">
        <v>716</v>
      </c>
      <c r="I712" s="1">
        <v>680000</v>
      </c>
      <c r="J712" s="1">
        <v>395</v>
      </c>
      <c r="K712" s="1">
        <v>37298</v>
      </c>
      <c r="L712" s="1">
        <v>1.1000000000000001</v>
      </c>
      <c r="M712" s="1">
        <v>33.200000000000003</v>
      </c>
      <c r="N712" s="1">
        <v>0.13114000000000001</v>
      </c>
      <c r="O712" s="1">
        <v>-3.41</v>
      </c>
      <c r="P712" s="1" t="s">
        <v>2472</v>
      </c>
      <c r="Q712" s="1" t="s">
        <v>3521</v>
      </c>
    </row>
    <row r="713" spans="1:17" x14ac:dyDescent="0.25">
      <c r="A713" s="1" t="s">
        <v>711</v>
      </c>
      <c r="B713" s="1" t="s">
        <v>2473</v>
      </c>
      <c r="C713" s="1">
        <v>6.12</v>
      </c>
      <c r="D713" s="1">
        <v>0</v>
      </c>
      <c r="E713" s="1">
        <v>0.2</v>
      </c>
      <c r="F713" s="1">
        <v>27.42</v>
      </c>
      <c r="G713" s="1">
        <v>66.259999999999991</v>
      </c>
      <c r="H713" s="1">
        <v>717</v>
      </c>
      <c r="I713" s="1">
        <v>1251140.5</v>
      </c>
      <c r="J713" s="1">
        <v>2919</v>
      </c>
      <c r="K713" s="1">
        <v>82901</v>
      </c>
      <c r="L713" s="1">
        <v>3.5</v>
      </c>
      <c r="M713" s="1">
        <v>19.04</v>
      </c>
      <c r="N713" s="1">
        <v>0.55577759999999998</v>
      </c>
      <c r="O713" s="1">
        <v>-2.65</v>
      </c>
      <c r="P713" s="1" t="s">
        <v>2473</v>
      </c>
      <c r="Q713" s="1" t="s">
        <v>3528</v>
      </c>
    </row>
    <row r="714" spans="1:17" x14ac:dyDescent="0.25">
      <c r="A714" s="1" t="s">
        <v>712</v>
      </c>
      <c r="B714" s="1" t="s">
        <v>2474</v>
      </c>
      <c r="C714" s="1">
        <v>2.37</v>
      </c>
      <c r="D714" s="1">
        <v>0</v>
      </c>
      <c r="E714" s="1">
        <v>0.04</v>
      </c>
      <c r="F714" s="1">
        <v>33.630000000000003</v>
      </c>
      <c r="G714" s="1">
        <v>63.959999999999994</v>
      </c>
      <c r="H714" s="1">
        <v>718</v>
      </c>
      <c r="I714" s="1">
        <v>987707.76</v>
      </c>
      <c r="J714" s="1">
        <v>18</v>
      </c>
      <c r="K714" s="1">
        <v>63174</v>
      </c>
      <c r="L714" s="1">
        <v>0</v>
      </c>
      <c r="M714" s="1">
        <v>11.69</v>
      </c>
      <c r="N714" s="1">
        <v>2.1042000000000001E-3</v>
      </c>
      <c r="O714" s="1">
        <v>-2.87</v>
      </c>
      <c r="P714" s="1" t="s">
        <v>2474</v>
      </c>
      <c r="Q714" s="1" t="s">
        <v>3548</v>
      </c>
    </row>
    <row r="715" spans="1:17" x14ac:dyDescent="0.25">
      <c r="A715" s="1" t="s">
        <v>713</v>
      </c>
      <c r="B715" s="1" t="s">
        <v>2475</v>
      </c>
      <c r="C715" s="1">
        <v>4.66</v>
      </c>
      <c r="D715" s="1">
        <v>0</v>
      </c>
      <c r="E715" s="1">
        <v>0.56999999999999995</v>
      </c>
      <c r="F715" s="1">
        <v>9.98</v>
      </c>
      <c r="G715" s="1">
        <v>84.789999999999992</v>
      </c>
      <c r="H715" s="1">
        <v>719</v>
      </c>
      <c r="I715" s="1">
        <v>612515.5</v>
      </c>
      <c r="J715" s="1">
        <v>1099</v>
      </c>
      <c r="K715" s="1">
        <v>51935</v>
      </c>
      <c r="L715" s="1">
        <v>2.1</v>
      </c>
      <c r="M715" s="1">
        <v>55.69</v>
      </c>
      <c r="N715" s="1">
        <v>0.6120331</v>
      </c>
      <c r="O715" s="1">
        <v>11.35</v>
      </c>
      <c r="P715" s="1" t="s">
        <v>2475</v>
      </c>
      <c r="Q715" s="1" t="s">
        <v>3560</v>
      </c>
    </row>
    <row r="716" spans="1:17" x14ac:dyDescent="0.25">
      <c r="A716" s="1" t="s">
        <v>714</v>
      </c>
      <c r="B716" s="1" t="s">
        <v>2476</v>
      </c>
      <c r="C716" s="1">
        <v>0.78</v>
      </c>
      <c r="D716" s="1">
        <v>0</v>
      </c>
      <c r="E716" s="1">
        <v>0</v>
      </c>
      <c r="F716" s="1">
        <v>27.32</v>
      </c>
      <c r="G716" s="1">
        <v>71.900000000000006</v>
      </c>
      <c r="H716" s="1">
        <v>720</v>
      </c>
      <c r="I716" s="1">
        <v>1561448.25</v>
      </c>
      <c r="J716" s="1">
        <v>586</v>
      </c>
      <c r="K716" s="1">
        <v>112268</v>
      </c>
      <c r="L716" s="1">
        <v>0.5</v>
      </c>
      <c r="M716" s="1">
        <v>12.18</v>
      </c>
      <c r="N716" s="1">
        <v>7.1374800000000002E-2</v>
      </c>
      <c r="O716" s="1">
        <v>-1.49</v>
      </c>
      <c r="P716" s="1" t="s">
        <v>2476</v>
      </c>
      <c r="Q716" s="1" t="s">
        <v>3545</v>
      </c>
    </row>
    <row r="717" spans="1:17" x14ac:dyDescent="0.25">
      <c r="A717" s="1" t="s">
        <v>715</v>
      </c>
      <c r="B717" s="1" t="s">
        <v>2477</v>
      </c>
      <c r="C717" s="1">
        <v>3.36</v>
      </c>
      <c r="D717" s="1">
        <v>0</v>
      </c>
      <c r="E717" s="1">
        <v>0.48</v>
      </c>
      <c r="F717" s="1">
        <v>18.93</v>
      </c>
      <c r="G717" s="1">
        <v>77.23</v>
      </c>
      <c r="H717" s="1">
        <v>721</v>
      </c>
      <c r="I717" s="1">
        <v>966515.19999999995</v>
      </c>
      <c r="J717" s="1">
        <v>1709</v>
      </c>
      <c r="K717" s="1">
        <v>74644</v>
      </c>
      <c r="L717" s="1">
        <v>2.2999999999999998</v>
      </c>
      <c r="M717" s="1">
        <v>17.68</v>
      </c>
      <c r="N717" s="1">
        <v>0.30215120000000001</v>
      </c>
      <c r="O717" s="1">
        <v>4.68</v>
      </c>
      <c r="P717" s="1" t="s">
        <v>2477</v>
      </c>
      <c r="Q717" s="1" t="s">
        <v>3529</v>
      </c>
    </row>
    <row r="718" spans="1:17" x14ac:dyDescent="0.25">
      <c r="A718" s="1" t="s">
        <v>716</v>
      </c>
      <c r="B718" s="1" t="s">
        <v>2478</v>
      </c>
      <c r="C718" s="1">
        <v>6.08</v>
      </c>
      <c r="D718" s="1">
        <v>0.18</v>
      </c>
      <c r="E718" s="1">
        <v>0.65</v>
      </c>
      <c r="F718" s="1">
        <v>9.5500000000000007</v>
      </c>
      <c r="G718" s="1">
        <v>83.539999999999992</v>
      </c>
      <c r="H718" s="1">
        <v>722</v>
      </c>
      <c r="I718" s="1">
        <v>803059.14</v>
      </c>
      <c r="J718" s="1">
        <v>565</v>
      </c>
      <c r="K718" s="1">
        <v>67088</v>
      </c>
      <c r="L718" s="1">
        <v>0.8</v>
      </c>
      <c r="M718" s="1">
        <v>42.43</v>
      </c>
      <c r="N718" s="1">
        <v>0.23972950000000001</v>
      </c>
      <c r="O718" s="1">
        <v>-0.56000000000000005</v>
      </c>
      <c r="P718" s="1" t="s">
        <v>2478</v>
      </c>
      <c r="Q718" s="1" t="s">
        <v>3521</v>
      </c>
    </row>
    <row r="719" spans="1:17" x14ac:dyDescent="0.25">
      <c r="A719" s="1" t="s">
        <v>717</v>
      </c>
      <c r="B719" s="1" t="s">
        <v>2479</v>
      </c>
      <c r="C719" s="1">
        <v>8.6</v>
      </c>
      <c r="D719" s="1">
        <v>0.52</v>
      </c>
      <c r="E719" s="1">
        <v>1.43</v>
      </c>
      <c r="F719" s="1">
        <v>19</v>
      </c>
      <c r="G719" s="1">
        <v>70.45</v>
      </c>
      <c r="H719" s="1">
        <v>723</v>
      </c>
      <c r="I719" s="1">
        <v>883940.92</v>
      </c>
      <c r="J719" s="1">
        <v>1556</v>
      </c>
      <c r="K719" s="1">
        <v>62274</v>
      </c>
      <c r="L719" s="1">
        <v>2.5</v>
      </c>
      <c r="M719" s="1">
        <v>154.04</v>
      </c>
      <c r="N719" s="1">
        <v>2.3968623999999998</v>
      </c>
      <c r="O719" s="1">
        <v>9.8699999999999992</v>
      </c>
      <c r="P719" s="1" t="s">
        <v>4426</v>
      </c>
      <c r="Q719" s="1" t="s">
        <v>3521</v>
      </c>
    </row>
    <row r="720" spans="1:17" x14ac:dyDescent="0.25">
      <c r="A720" s="1" t="s">
        <v>718</v>
      </c>
      <c r="B720" s="1" t="s">
        <v>2480</v>
      </c>
      <c r="C720" s="1">
        <v>2.21</v>
      </c>
      <c r="D720" s="1">
        <v>0.04</v>
      </c>
      <c r="E720" s="1">
        <v>0</v>
      </c>
      <c r="F720" s="1">
        <v>12.2</v>
      </c>
      <c r="G720" s="1">
        <v>85.55</v>
      </c>
      <c r="H720" s="1">
        <v>724</v>
      </c>
      <c r="I720" s="1">
        <v>846345.79</v>
      </c>
      <c r="J720" s="1">
        <v>480</v>
      </c>
      <c r="K720" s="1">
        <v>72405</v>
      </c>
      <c r="L720" s="1">
        <v>0.7</v>
      </c>
      <c r="M720" s="1">
        <v>24.88</v>
      </c>
      <c r="N720" s="1">
        <v>0.119424</v>
      </c>
      <c r="O720" s="1">
        <v>0.57999999999999996</v>
      </c>
      <c r="P720" s="1" t="s">
        <v>2480</v>
      </c>
      <c r="Q720" s="1" t="s">
        <v>3556</v>
      </c>
    </row>
    <row r="721" spans="1:17" x14ac:dyDescent="0.25">
      <c r="A721" s="1" t="s">
        <v>719</v>
      </c>
      <c r="B721" s="1" t="s">
        <v>2481</v>
      </c>
      <c r="C721" s="1">
        <v>0.2</v>
      </c>
      <c r="D721" s="1">
        <v>0</v>
      </c>
      <c r="E721" s="1">
        <v>0</v>
      </c>
      <c r="F721" s="1">
        <v>39.19</v>
      </c>
      <c r="G721" s="1">
        <v>60.61</v>
      </c>
      <c r="H721" s="1">
        <v>725</v>
      </c>
      <c r="I721" s="1">
        <v>481042.46</v>
      </c>
      <c r="J721" s="1">
        <v>15</v>
      </c>
      <c r="K721" s="1">
        <v>29156</v>
      </c>
      <c r="L721" s="1">
        <v>0.1</v>
      </c>
      <c r="M721" s="1">
        <v>37.56</v>
      </c>
      <c r="N721" s="1">
        <v>5.634000000000001E-3</v>
      </c>
      <c r="O721" s="1">
        <v>-1.05</v>
      </c>
      <c r="P721" s="1" t="s">
        <v>2481</v>
      </c>
      <c r="Q721" s="1" t="s">
        <v>3524</v>
      </c>
    </row>
    <row r="722" spans="1:17" x14ac:dyDescent="0.25">
      <c r="A722" s="1" t="s">
        <v>720</v>
      </c>
      <c r="B722" s="1" t="s">
        <v>2482</v>
      </c>
      <c r="C722" s="1">
        <v>1.62</v>
      </c>
      <c r="D722" s="1">
        <v>0</v>
      </c>
      <c r="E722" s="1">
        <v>0.33</v>
      </c>
      <c r="F722" s="1">
        <v>19.68</v>
      </c>
      <c r="G722" s="1">
        <v>78.37</v>
      </c>
      <c r="H722" s="1">
        <v>726</v>
      </c>
      <c r="I722" s="1">
        <v>878331.41</v>
      </c>
      <c r="J722" s="1">
        <v>1599</v>
      </c>
      <c r="K722" s="1">
        <v>68835</v>
      </c>
      <c r="L722" s="1">
        <v>2.2999999999999998</v>
      </c>
      <c r="M722" s="1">
        <v>45.13</v>
      </c>
      <c r="N722" s="1">
        <v>0.72162870000000012</v>
      </c>
      <c r="O722" s="1">
        <v>-6.4</v>
      </c>
      <c r="P722" s="1" t="s">
        <v>2482</v>
      </c>
      <c r="Q722" s="1" t="s">
        <v>3529</v>
      </c>
    </row>
    <row r="723" spans="1:17" x14ac:dyDescent="0.25">
      <c r="A723" s="1" t="s">
        <v>721</v>
      </c>
      <c r="B723" s="1" t="s">
        <v>2483</v>
      </c>
      <c r="C723" s="1">
        <v>3.1</v>
      </c>
      <c r="D723" s="1">
        <v>0.03</v>
      </c>
      <c r="E723" s="1">
        <v>0.02</v>
      </c>
      <c r="F723" s="1">
        <v>11.96</v>
      </c>
      <c r="G723" s="1">
        <v>84.89</v>
      </c>
      <c r="H723" s="1">
        <v>727</v>
      </c>
      <c r="I723" s="1">
        <v>432816.49</v>
      </c>
      <c r="J723" s="1">
        <v>59</v>
      </c>
      <c r="K723" s="1">
        <v>36742</v>
      </c>
      <c r="L723" s="1">
        <v>0.2</v>
      </c>
      <c r="M723" s="1">
        <v>16.55</v>
      </c>
      <c r="N723" s="1">
        <v>9.7645000000000006E-3</v>
      </c>
      <c r="O723" s="1">
        <v>-4.38</v>
      </c>
      <c r="P723" s="1" t="s">
        <v>2483</v>
      </c>
      <c r="Q723" s="1" t="s">
        <v>3542</v>
      </c>
    </row>
    <row r="724" spans="1:17" x14ac:dyDescent="0.25">
      <c r="A724" s="1" t="s">
        <v>722</v>
      </c>
      <c r="B724" s="1" t="s">
        <v>2484</v>
      </c>
      <c r="C724" s="1">
        <v>9.2100000000000009</v>
      </c>
      <c r="D724" s="1">
        <v>0</v>
      </c>
      <c r="E724" s="1">
        <v>0</v>
      </c>
      <c r="F724" s="1">
        <v>11.49</v>
      </c>
      <c r="G724" s="1">
        <v>79.3</v>
      </c>
      <c r="H724" s="1">
        <v>728</v>
      </c>
      <c r="I724" s="1">
        <v>924197.7</v>
      </c>
      <c r="J724" s="1">
        <v>2150</v>
      </c>
      <c r="K724" s="1">
        <v>73289</v>
      </c>
      <c r="L724" s="1">
        <v>2.9</v>
      </c>
      <c r="M724" s="1">
        <v>41.7</v>
      </c>
      <c r="N724" s="1">
        <v>0.89654999999999996</v>
      </c>
      <c r="O724" s="1">
        <v>-4.0599999999999996</v>
      </c>
      <c r="P724" s="1" t="s">
        <v>2484</v>
      </c>
      <c r="Q724" s="1" t="s">
        <v>3525</v>
      </c>
    </row>
    <row r="725" spans="1:17" x14ac:dyDescent="0.25">
      <c r="A725" s="1" t="s">
        <v>723</v>
      </c>
      <c r="B725" s="1" t="s">
        <v>2485</v>
      </c>
      <c r="C725" s="1">
        <v>0.36</v>
      </c>
      <c r="D725" s="1">
        <v>0</v>
      </c>
      <c r="E725" s="1">
        <v>0</v>
      </c>
      <c r="F725" s="1">
        <v>37.74</v>
      </c>
      <c r="G725" s="1">
        <v>61.9</v>
      </c>
      <c r="H725" s="1">
        <v>729</v>
      </c>
      <c r="I725" s="1">
        <v>701124.26</v>
      </c>
      <c r="J725" s="1">
        <v>112</v>
      </c>
      <c r="K725" s="1">
        <v>43400</v>
      </c>
      <c r="L725" s="1">
        <v>0.3</v>
      </c>
      <c r="M725" s="1">
        <v>12.98</v>
      </c>
      <c r="N725" s="1">
        <v>1.4537599999999999E-2</v>
      </c>
      <c r="O725" s="1">
        <v>-1.44</v>
      </c>
      <c r="P725" s="1" t="s">
        <v>2485</v>
      </c>
      <c r="Q725" s="1" t="s">
        <v>3545</v>
      </c>
    </row>
    <row r="726" spans="1:17" x14ac:dyDescent="0.25">
      <c r="A726" s="1" t="s">
        <v>724</v>
      </c>
      <c r="B726" s="1" t="s">
        <v>2486</v>
      </c>
      <c r="C726" s="1">
        <v>3.17</v>
      </c>
      <c r="D726" s="1">
        <v>0</v>
      </c>
      <c r="E726" s="1">
        <v>0.09</v>
      </c>
      <c r="F726" s="1">
        <v>18.73</v>
      </c>
      <c r="G726" s="1">
        <v>78.009999999999991</v>
      </c>
      <c r="H726" s="1">
        <v>730</v>
      </c>
      <c r="I726" s="1">
        <v>898257.03</v>
      </c>
      <c r="J726" s="1">
        <v>499</v>
      </c>
      <c r="K726" s="1">
        <v>70073</v>
      </c>
      <c r="L726" s="1">
        <v>0.7</v>
      </c>
      <c r="M726" s="1">
        <v>26.84</v>
      </c>
      <c r="N726" s="1">
        <v>0.13393160000000001</v>
      </c>
      <c r="O726" s="1">
        <v>-2.59</v>
      </c>
      <c r="P726" s="1" t="s">
        <v>2486</v>
      </c>
      <c r="Q726" s="1" t="s">
        <v>3562</v>
      </c>
    </row>
    <row r="727" spans="1:17" x14ac:dyDescent="0.25">
      <c r="A727" s="1" t="s">
        <v>725</v>
      </c>
      <c r="B727" s="1" t="s">
        <v>2487</v>
      </c>
      <c r="C727" s="1">
        <v>11.43</v>
      </c>
      <c r="D727" s="1">
        <v>0.01</v>
      </c>
      <c r="E727" s="1">
        <v>0</v>
      </c>
      <c r="F727" s="1">
        <v>17.440000000000001</v>
      </c>
      <c r="G727" s="1">
        <v>71.12</v>
      </c>
      <c r="H727" s="1">
        <v>731</v>
      </c>
      <c r="I727" s="1">
        <v>1031340</v>
      </c>
      <c r="J727" s="1">
        <v>807</v>
      </c>
      <c r="K727" s="1">
        <v>73349</v>
      </c>
      <c r="L727" s="1">
        <v>1.1000000000000001</v>
      </c>
      <c r="M727" s="1">
        <v>121.73</v>
      </c>
      <c r="N727" s="1">
        <v>0.98236109999999999</v>
      </c>
      <c r="O727" s="1">
        <v>10.4</v>
      </c>
      <c r="P727" s="1" t="s">
        <v>2487</v>
      </c>
      <c r="Q727" s="1" t="s">
        <v>3529</v>
      </c>
    </row>
    <row r="728" spans="1:17" x14ac:dyDescent="0.25">
      <c r="A728" s="1" t="s">
        <v>726</v>
      </c>
      <c r="B728" s="1" t="s">
        <v>2488</v>
      </c>
      <c r="C728" s="1">
        <v>1.17</v>
      </c>
      <c r="D728" s="1">
        <v>0</v>
      </c>
      <c r="E728" s="1">
        <v>0</v>
      </c>
      <c r="F728" s="1">
        <v>8.68</v>
      </c>
      <c r="G728" s="1">
        <v>90.15</v>
      </c>
      <c r="H728" s="1">
        <v>732</v>
      </c>
      <c r="I728" s="1">
        <v>687070.54</v>
      </c>
      <c r="J728" s="1">
        <v>355</v>
      </c>
      <c r="K728" s="1">
        <v>61939</v>
      </c>
      <c r="L728" s="1">
        <v>0.6</v>
      </c>
      <c r="M728" s="1">
        <v>15.25</v>
      </c>
      <c r="N728" s="1">
        <v>5.4137499999999998E-2</v>
      </c>
      <c r="O728" s="1">
        <v>-0.63</v>
      </c>
      <c r="P728" s="1" t="s">
        <v>2488</v>
      </c>
      <c r="Q728" s="1" t="s">
        <v>3528</v>
      </c>
    </row>
    <row r="729" spans="1:17" x14ac:dyDescent="0.25">
      <c r="A729" s="1" t="s">
        <v>727</v>
      </c>
      <c r="B729" s="1" t="s">
        <v>2489</v>
      </c>
      <c r="C729" s="1">
        <v>2.15</v>
      </c>
      <c r="D729" s="1">
        <v>0</v>
      </c>
      <c r="E729" s="1">
        <v>1.34</v>
      </c>
      <c r="F729" s="1">
        <v>16.57</v>
      </c>
      <c r="G729" s="1">
        <v>79.94</v>
      </c>
      <c r="H729" s="1">
        <v>733</v>
      </c>
      <c r="I729" s="1">
        <v>1315458.8</v>
      </c>
      <c r="J729" s="1">
        <v>-3587</v>
      </c>
      <c r="K729" s="1">
        <v>105158</v>
      </c>
      <c r="L729" s="1">
        <v>-3.4</v>
      </c>
      <c r="M729" s="1">
        <v>76.599999999999994</v>
      </c>
      <c r="N729" s="1">
        <v>-2.7476419999999995</v>
      </c>
      <c r="O729" s="1">
        <v>32.950000000000003</v>
      </c>
      <c r="P729" s="1" t="s">
        <v>2489</v>
      </c>
      <c r="Q729" s="1" t="s">
        <v>3577</v>
      </c>
    </row>
    <row r="730" spans="1:17" x14ac:dyDescent="0.25">
      <c r="A730" s="1" t="s">
        <v>728</v>
      </c>
      <c r="B730" s="1" t="s">
        <v>2490</v>
      </c>
      <c r="C730" s="1">
        <v>4.43</v>
      </c>
      <c r="D730" s="1">
        <v>0</v>
      </c>
      <c r="E730" s="1">
        <v>0.01</v>
      </c>
      <c r="F730" s="1">
        <v>8.25</v>
      </c>
      <c r="G730" s="1">
        <v>87.31</v>
      </c>
      <c r="H730" s="1">
        <v>734</v>
      </c>
      <c r="I730" s="1">
        <v>870739.32</v>
      </c>
      <c r="J730" s="1">
        <v>757</v>
      </c>
      <c r="K730" s="1">
        <v>76024</v>
      </c>
      <c r="L730" s="1">
        <v>1</v>
      </c>
      <c r="M730" s="1">
        <v>24.65</v>
      </c>
      <c r="N730" s="1">
        <v>0.1866005</v>
      </c>
      <c r="O730" s="1">
        <v>2.79</v>
      </c>
      <c r="P730" s="1" t="s">
        <v>2490</v>
      </c>
      <c r="Q730" s="1" t="s">
        <v>3548</v>
      </c>
    </row>
    <row r="731" spans="1:17" x14ac:dyDescent="0.25">
      <c r="A731" s="1" t="s">
        <v>729</v>
      </c>
      <c r="B731" s="1" t="s">
        <v>2491</v>
      </c>
      <c r="C731" s="1">
        <v>2.1800000000000002</v>
      </c>
      <c r="D731" s="1">
        <v>0.02</v>
      </c>
      <c r="E731" s="1">
        <v>0</v>
      </c>
      <c r="F731" s="1">
        <v>7.33</v>
      </c>
      <c r="G731" s="1">
        <v>90.47</v>
      </c>
      <c r="H731" s="1">
        <v>735</v>
      </c>
      <c r="I731" s="1">
        <v>1721000</v>
      </c>
      <c r="J731" s="1">
        <v>1430</v>
      </c>
      <c r="K731" s="1">
        <v>155699</v>
      </c>
      <c r="L731" s="1">
        <v>0.9</v>
      </c>
      <c r="M731" s="1">
        <v>17.79</v>
      </c>
      <c r="N731" s="1">
        <v>0.25439699999999998</v>
      </c>
      <c r="O731" s="1">
        <v>0.55000000000000004</v>
      </c>
      <c r="P731" s="1" t="s">
        <v>2491</v>
      </c>
      <c r="Q731" s="1" t="s">
        <v>3549</v>
      </c>
    </row>
    <row r="732" spans="1:17" x14ac:dyDescent="0.25">
      <c r="A732" s="1" t="s">
        <v>730</v>
      </c>
      <c r="B732" s="1" t="s">
        <v>2492</v>
      </c>
      <c r="C732" s="1">
        <v>1.01</v>
      </c>
      <c r="D732" s="1">
        <v>0</v>
      </c>
      <c r="E732" s="1">
        <v>4.03</v>
      </c>
      <c r="F732" s="1">
        <v>28.47</v>
      </c>
      <c r="G732" s="1">
        <v>66.490000000000009</v>
      </c>
      <c r="H732" s="1">
        <v>736</v>
      </c>
      <c r="I732" s="1">
        <v>432898.01</v>
      </c>
      <c r="J732" s="1">
        <v>355</v>
      </c>
      <c r="K732" s="1">
        <v>28783</v>
      </c>
      <c r="L732" s="1">
        <v>1.2</v>
      </c>
      <c r="M732" s="1">
        <v>78.12</v>
      </c>
      <c r="N732" s="1">
        <v>0.27732600000000002</v>
      </c>
      <c r="O732" s="1">
        <v>0.13</v>
      </c>
      <c r="P732" s="1" t="s">
        <v>2492</v>
      </c>
      <c r="Q732" s="1" t="s">
        <v>3553</v>
      </c>
    </row>
    <row r="733" spans="1:17" x14ac:dyDescent="0.25">
      <c r="A733" s="1" t="s">
        <v>731</v>
      </c>
      <c r="B733" s="1" t="s">
        <v>2493</v>
      </c>
      <c r="C733" s="1">
        <v>5.49</v>
      </c>
      <c r="D733" s="1">
        <v>1.75</v>
      </c>
      <c r="E733" s="1">
        <v>0.98</v>
      </c>
      <c r="F733" s="1">
        <v>41</v>
      </c>
      <c r="G733" s="1">
        <v>50.78</v>
      </c>
      <c r="H733" s="1">
        <v>737</v>
      </c>
      <c r="I733" s="1">
        <v>2713643.16</v>
      </c>
      <c r="J733" s="1">
        <v>3888</v>
      </c>
      <c r="K733" s="1">
        <v>137799</v>
      </c>
      <c r="L733" s="1">
        <v>2.8</v>
      </c>
      <c r="M733" s="1">
        <v>135.46</v>
      </c>
      <c r="N733" s="1">
        <v>5.2666848000000002</v>
      </c>
      <c r="O733" s="1">
        <v>14.07</v>
      </c>
      <c r="P733" s="1" t="s">
        <v>4427</v>
      </c>
      <c r="Q733" s="1" t="s">
        <v>3549</v>
      </c>
    </row>
    <row r="734" spans="1:17" x14ac:dyDescent="0.25">
      <c r="A734" s="1" t="s">
        <v>732</v>
      </c>
      <c r="B734" s="1" t="s">
        <v>2494</v>
      </c>
      <c r="C734" s="1">
        <v>19.61</v>
      </c>
      <c r="D734" s="1">
        <v>0.38</v>
      </c>
      <c r="E734" s="1">
        <v>0.6</v>
      </c>
      <c r="F734" s="1">
        <v>14.2</v>
      </c>
      <c r="G734" s="1">
        <v>65.210000000000008</v>
      </c>
      <c r="H734" s="1">
        <v>738</v>
      </c>
      <c r="I734" s="1">
        <v>1920263.46</v>
      </c>
      <c r="J734" s="1">
        <v>1402</v>
      </c>
      <c r="K734" s="1">
        <v>125220</v>
      </c>
      <c r="L734" s="1">
        <v>1.1000000000000001</v>
      </c>
      <c r="M734" s="1">
        <v>105.5</v>
      </c>
      <c r="N734" s="1">
        <v>1.4791099999999999</v>
      </c>
      <c r="O734" s="1">
        <v>5.66</v>
      </c>
      <c r="P734" s="1" t="s">
        <v>4428</v>
      </c>
      <c r="Q734" s="1" t="s">
        <v>3521</v>
      </c>
    </row>
    <row r="735" spans="1:17" x14ac:dyDescent="0.25">
      <c r="A735" s="1" t="s">
        <v>733</v>
      </c>
      <c r="B735" s="1" t="s">
        <v>2495</v>
      </c>
      <c r="C735" s="1">
        <v>1.35</v>
      </c>
      <c r="D735" s="1">
        <v>0.04</v>
      </c>
      <c r="E735" s="1">
        <v>0.16</v>
      </c>
      <c r="F735" s="1">
        <v>28.24</v>
      </c>
      <c r="G735" s="1">
        <v>70.210000000000008</v>
      </c>
      <c r="H735" s="1">
        <v>739</v>
      </c>
      <c r="I735" s="1">
        <v>380417.48</v>
      </c>
      <c r="J735" s="1">
        <v>154</v>
      </c>
      <c r="K735" s="1">
        <v>26709</v>
      </c>
      <c r="L735" s="1">
        <v>0.6</v>
      </c>
      <c r="M735" s="1">
        <v>13.17</v>
      </c>
      <c r="N735" s="1">
        <v>2.0281799999999999E-2</v>
      </c>
      <c r="O735" s="1">
        <v>-16.52</v>
      </c>
      <c r="P735" s="1" t="s">
        <v>2495</v>
      </c>
      <c r="Q735" s="1" t="s">
        <v>3525</v>
      </c>
    </row>
    <row r="736" spans="1:17" x14ac:dyDescent="0.25">
      <c r="A736" s="1" t="s">
        <v>734</v>
      </c>
      <c r="B736" s="1" t="s">
        <v>2496</v>
      </c>
      <c r="C736" s="1">
        <v>4.82</v>
      </c>
      <c r="D736" s="1">
        <v>0</v>
      </c>
      <c r="E736" s="1">
        <v>0.06</v>
      </c>
      <c r="F736" s="1">
        <v>54.61</v>
      </c>
      <c r="G736" s="1">
        <v>40.51</v>
      </c>
      <c r="H736" s="1">
        <v>740</v>
      </c>
      <c r="I736" s="1">
        <v>5417184.5999999996</v>
      </c>
      <c r="J736" s="1">
        <v>3292</v>
      </c>
      <c r="K736" s="1">
        <v>219450</v>
      </c>
      <c r="L736" s="1">
        <v>1.5</v>
      </c>
      <c r="M736" s="1">
        <v>26.45</v>
      </c>
      <c r="N736" s="1">
        <v>0.8707339999999999</v>
      </c>
      <c r="O736" s="1">
        <v>-0.54</v>
      </c>
      <c r="P736" s="1" t="s">
        <v>4429</v>
      </c>
      <c r="Q736" s="1" t="s">
        <v>3551</v>
      </c>
    </row>
    <row r="737" spans="1:17" x14ac:dyDescent="0.25">
      <c r="A737" s="1" t="s">
        <v>735</v>
      </c>
      <c r="B737" s="1" t="s">
        <v>2497</v>
      </c>
      <c r="C737" s="1">
        <v>16.71</v>
      </c>
      <c r="D737" s="1">
        <v>0</v>
      </c>
      <c r="E737" s="1">
        <v>0.02</v>
      </c>
      <c r="F737" s="1">
        <v>8.24</v>
      </c>
      <c r="G737" s="1">
        <v>75.03</v>
      </c>
      <c r="H737" s="1">
        <v>741</v>
      </c>
      <c r="I737" s="1">
        <v>700000</v>
      </c>
      <c r="J737" s="1">
        <v>-9</v>
      </c>
      <c r="K737" s="1">
        <v>52521</v>
      </c>
      <c r="L737" s="1">
        <v>0</v>
      </c>
      <c r="M737" s="1">
        <v>4.49</v>
      </c>
      <c r="N737" s="1">
        <v>-4.0410000000000001E-4</v>
      </c>
      <c r="O737" s="1">
        <v>-10</v>
      </c>
      <c r="P737" s="1" t="s">
        <v>2497</v>
      </c>
      <c r="Q737" s="1" t="s">
        <v>3542</v>
      </c>
    </row>
    <row r="738" spans="1:17" x14ac:dyDescent="0.25">
      <c r="A738" s="1" t="s">
        <v>736</v>
      </c>
      <c r="B738" s="1" t="s">
        <v>2498</v>
      </c>
      <c r="C738" s="1">
        <v>6.24</v>
      </c>
      <c r="D738" s="1">
        <v>0</v>
      </c>
      <c r="E738" s="1">
        <v>0.51</v>
      </c>
      <c r="F738" s="1">
        <v>34.869999999999997</v>
      </c>
      <c r="G738" s="1">
        <v>58.38</v>
      </c>
      <c r="H738" s="1">
        <v>742</v>
      </c>
      <c r="I738" s="1">
        <v>740610</v>
      </c>
      <c r="J738" s="1">
        <v>-14</v>
      </c>
      <c r="K738" s="1">
        <v>43237</v>
      </c>
      <c r="L738" s="1">
        <v>0</v>
      </c>
      <c r="M738" s="1">
        <v>74.150000000000006</v>
      </c>
      <c r="N738" s="1">
        <v>-1.0381000000000001E-2</v>
      </c>
      <c r="O738" s="1">
        <v>-0.4</v>
      </c>
      <c r="P738" s="1" t="s">
        <v>2498</v>
      </c>
      <c r="Q738" s="1" t="s">
        <v>3545</v>
      </c>
    </row>
    <row r="739" spans="1:17" x14ac:dyDescent="0.25">
      <c r="A739" s="1" t="s">
        <v>737</v>
      </c>
      <c r="B739" s="1" t="s">
        <v>2499</v>
      </c>
      <c r="C739" s="1">
        <v>0.46</v>
      </c>
      <c r="D739" s="1">
        <v>0</v>
      </c>
      <c r="E739" s="1">
        <v>0.01</v>
      </c>
      <c r="F739" s="1">
        <v>19.32</v>
      </c>
      <c r="G739" s="1">
        <v>80.210000000000008</v>
      </c>
      <c r="H739" s="1">
        <v>743</v>
      </c>
      <c r="I739" s="1">
        <v>675050.59</v>
      </c>
      <c r="J739" s="1">
        <v>-2</v>
      </c>
      <c r="K739" s="1">
        <v>54146</v>
      </c>
      <c r="L739" s="1">
        <v>0</v>
      </c>
      <c r="M739" s="1">
        <v>15.06</v>
      </c>
      <c r="N739" s="1">
        <v>-3.012E-4</v>
      </c>
      <c r="O739" s="1">
        <v>-7.06</v>
      </c>
      <c r="P739" s="1" t="s">
        <v>2499</v>
      </c>
      <c r="Q739" s="1" t="s">
        <v>3545</v>
      </c>
    </row>
    <row r="740" spans="1:17" x14ac:dyDescent="0.25">
      <c r="A740" s="1" t="s">
        <v>738</v>
      </c>
      <c r="B740" s="1" t="s">
        <v>2500</v>
      </c>
      <c r="C740" s="1">
        <v>3.52</v>
      </c>
      <c r="D740" s="1">
        <v>0.02</v>
      </c>
      <c r="E740" s="1">
        <v>0</v>
      </c>
      <c r="F740" s="1">
        <v>20.99</v>
      </c>
      <c r="G740" s="1">
        <v>75.47</v>
      </c>
      <c r="H740" s="1">
        <v>744</v>
      </c>
      <c r="I740" s="1">
        <v>730476.92</v>
      </c>
      <c r="J740" s="1">
        <v>921</v>
      </c>
      <c r="K740" s="1">
        <v>55129</v>
      </c>
      <c r="L740" s="1">
        <v>1.7</v>
      </c>
      <c r="M740" s="1">
        <v>40.369999999999997</v>
      </c>
      <c r="N740" s="1">
        <v>0.37180769999999996</v>
      </c>
      <c r="O740" s="1">
        <v>0.72</v>
      </c>
      <c r="P740" s="1" t="s">
        <v>2500</v>
      </c>
      <c r="Q740" s="1" t="s">
        <v>3559</v>
      </c>
    </row>
    <row r="741" spans="1:17" x14ac:dyDescent="0.25">
      <c r="A741" s="1" t="s">
        <v>739</v>
      </c>
      <c r="B741" s="1" t="s">
        <v>2501</v>
      </c>
      <c r="C741" s="1">
        <v>21.08</v>
      </c>
      <c r="D741" s="1">
        <v>0.6</v>
      </c>
      <c r="E741" s="1">
        <v>6.08</v>
      </c>
      <c r="F741" s="1">
        <v>10.68</v>
      </c>
      <c r="G741" s="1">
        <v>61.56</v>
      </c>
      <c r="H741" s="1">
        <v>745</v>
      </c>
      <c r="I741" s="1">
        <v>1118820.6299999999</v>
      </c>
      <c r="J741" s="1">
        <v>3192</v>
      </c>
      <c r="K741" s="1">
        <v>68875</v>
      </c>
      <c r="L741" s="1">
        <v>4.5999999999999996</v>
      </c>
      <c r="M741" s="1">
        <v>423.5</v>
      </c>
      <c r="N741" s="1">
        <v>13.51812</v>
      </c>
      <c r="O741" s="1">
        <v>3.74</v>
      </c>
      <c r="P741" s="1" t="s">
        <v>4430</v>
      </c>
      <c r="Q741" s="1" t="s">
        <v>3577</v>
      </c>
    </row>
    <row r="742" spans="1:17" x14ac:dyDescent="0.25">
      <c r="A742" s="1" t="s">
        <v>740</v>
      </c>
      <c r="B742" s="1" t="s">
        <v>2502</v>
      </c>
      <c r="C742" s="1">
        <v>26.07</v>
      </c>
      <c r="D742" s="1">
        <v>1.37</v>
      </c>
      <c r="E742" s="1">
        <v>0.36</v>
      </c>
      <c r="F742" s="1">
        <v>8.0500000000000007</v>
      </c>
      <c r="G742" s="1">
        <v>64.150000000000006</v>
      </c>
      <c r="H742" s="1">
        <v>746</v>
      </c>
      <c r="I742" s="1">
        <v>874690.55</v>
      </c>
      <c r="J742" s="1">
        <v>1832</v>
      </c>
      <c r="K742" s="1">
        <v>56111</v>
      </c>
      <c r="L742" s="1">
        <v>3.3</v>
      </c>
      <c r="M742" s="1">
        <v>213.85</v>
      </c>
      <c r="N742" s="1">
        <v>3.917732</v>
      </c>
      <c r="O742" s="1">
        <v>10.1</v>
      </c>
      <c r="P742" s="1" t="s">
        <v>2502</v>
      </c>
      <c r="Q742" s="1" t="s">
        <v>3559</v>
      </c>
    </row>
    <row r="743" spans="1:17" x14ac:dyDescent="0.25">
      <c r="A743" s="1" t="s">
        <v>741</v>
      </c>
      <c r="B743" s="1" t="s">
        <v>2503</v>
      </c>
      <c r="C743" s="1">
        <v>1.77</v>
      </c>
      <c r="D743" s="1">
        <v>0.14000000000000001</v>
      </c>
      <c r="E743" s="1">
        <v>0.54</v>
      </c>
      <c r="F743" s="1">
        <v>46.56</v>
      </c>
      <c r="G743" s="1">
        <v>50.989999999999995</v>
      </c>
      <c r="H743" s="1">
        <v>747</v>
      </c>
      <c r="I743" s="1">
        <v>724759.47</v>
      </c>
      <c r="J743" s="1">
        <v>-291</v>
      </c>
      <c r="K743" s="1">
        <v>36955</v>
      </c>
      <c r="L743" s="1">
        <v>-0.8</v>
      </c>
      <c r="M743" s="1">
        <v>71.72</v>
      </c>
      <c r="N743" s="1">
        <v>-0.20870520000000001</v>
      </c>
      <c r="O743" s="1">
        <v>-2.5099999999999998</v>
      </c>
      <c r="P743" s="1" t="s">
        <v>2503</v>
      </c>
      <c r="Q743" s="1" t="s">
        <v>3579</v>
      </c>
    </row>
    <row r="744" spans="1:17" x14ac:dyDescent="0.25">
      <c r="A744" s="1" t="s">
        <v>742</v>
      </c>
      <c r="B744" s="1" t="s">
        <v>2504</v>
      </c>
      <c r="C744" s="1">
        <v>7.73</v>
      </c>
      <c r="D744" s="1">
        <v>0</v>
      </c>
      <c r="E744" s="1">
        <v>0.16</v>
      </c>
      <c r="F744" s="1">
        <v>18.100000000000001</v>
      </c>
      <c r="G744" s="1">
        <v>74.009999999999991</v>
      </c>
      <c r="H744" s="1">
        <v>748</v>
      </c>
      <c r="I744" s="1">
        <v>1204804.17</v>
      </c>
      <c r="J744" s="1">
        <v>2129</v>
      </c>
      <c r="K744" s="1">
        <v>89168</v>
      </c>
      <c r="L744" s="1">
        <v>2.4</v>
      </c>
      <c r="M744" s="1">
        <v>17.7</v>
      </c>
      <c r="N744" s="1">
        <v>0.37683299999999997</v>
      </c>
      <c r="O744" s="1">
        <v>5.19</v>
      </c>
      <c r="P744" s="1" t="s">
        <v>2504</v>
      </c>
      <c r="Q744" s="1" t="s">
        <v>3551</v>
      </c>
    </row>
    <row r="745" spans="1:17" x14ac:dyDescent="0.25">
      <c r="A745" s="1" t="s">
        <v>743</v>
      </c>
      <c r="B745" s="1" t="s">
        <v>2505</v>
      </c>
      <c r="C745" s="1">
        <v>0.28000000000000003</v>
      </c>
      <c r="D745" s="1">
        <v>0.33</v>
      </c>
      <c r="E745" s="1">
        <v>0</v>
      </c>
      <c r="F745" s="1">
        <v>50.42</v>
      </c>
      <c r="G745" s="1">
        <v>48.97</v>
      </c>
      <c r="H745" s="1">
        <v>749</v>
      </c>
      <c r="I745" s="1">
        <v>264000</v>
      </c>
      <c r="J745" s="1">
        <v>-1</v>
      </c>
      <c r="K745" s="1">
        <v>12928</v>
      </c>
      <c r="L745" s="1">
        <v>0</v>
      </c>
      <c r="M745" s="1">
        <v>38.42</v>
      </c>
      <c r="N745" s="1">
        <v>-3.8420000000000001E-4</v>
      </c>
      <c r="O745" s="1">
        <v>-2.5099999999999998</v>
      </c>
      <c r="P745" s="1" t="s">
        <v>2505</v>
      </c>
      <c r="Q745" s="1" t="s">
        <v>3516</v>
      </c>
    </row>
    <row r="746" spans="1:17" x14ac:dyDescent="0.25">
      <c r="A746" s="1" t="s">
        <v>744</v>
      </c>
      <c r="B746" s="1" t="s">
        <v>2506</v>
      </c>
      <c r="C746" s="1">
        <v>6.01</v>
      </c>
      <c r="D746" s="1">
        <v>0</v>
      </c>
      <c r="E746" s="1">
        <v>0.03</v>
      </c>
      <c r="F746" s="1">
        <v>18.39</v>
      </c>
      <c r="G746" s="1">
        <v>75.569999999999993</v>
      </c>
      <c r="H746" s="1">
        <v>750</v>
      </c>
      <c r="I746" s="1">
        <v>665860</v>
      </c>
      <c r="J746" s="1">
        <v>-23</v>
      </c>
      <c r="K746" s="1">
        <v>50319</v>
      </c>
      <c r="L746" s="1">
        <v>0</v>
      </c>
      <c r="M746" s="1">
        <v>12.74</v>
      </c>
      <c r="N746" s="1">
        <v>-2.9302E-3</v>
      </c>
      <c r="O746" s="1">
        <v>-6.81</v>
      </c>
      <c r="P746" s="1" t="s">
        <v>2506</v>
      </c>
      <c r="Q746" s="1" t="s">
        <v>3529</v>
      </c>
    </row>
    <row r="747" spans="1:17" x14ac:dyDescent="0.25">
      <c r="A747" s="1" t="s">
        <v>745</v>
      </c>
      <c r="B747" s="1" t="s">
        <v>2507</v>
      </c>
      <c r="C747" s="1">
        <v>0.1</v>
      </c>
      <c r="D747" s="1">
        <v>0</v>
      </c>
      <c r="E747" s="1">
        <v>0</v>
      </c>
      <c r="F747" s="1">
        <v>23.29</v>
      </c>
      <c r="G747" s="1">
        <v>76.61</v>
      </c>
      <c r="H747" s="1">
        <v>751</v>
      </c>
      <c r="I747" s="1">
        <v>227000</v>
      </c>
      <c r="J747" s="1">
        <v>-6</v>
      </c>
      <c r="K747" s="1">
        <v>17390</v>
      </c>
      <c r="L747" s="1">
        <v>0</v>
      </c>
      <c r="M747" s="1">
        <v>13.58</v>
      </c>
      <c r="N747" s="1">
        <v>-8.1480000000000007E-4</v>
      </c>
      <c r="O747" s="1">
        <v>-2.56</v>
      </c>
      <c r="P747" s="1" t="s">
        <v>2507</v>
      </c>
      <c r="Q747" s="1" t="s">
        <v>3562</v>
      </c>
    </row>
    <row r="748" spans="1:17" x14ac:dyDescent="0.25">
      <c r="A748" s="1" t="s">
        <v>746</v>
      </c>
      <c r="B748" s="1" t="s">
        <v>2508</v>
      </c>
      <c r="C748" s="1">
        <v>11.12</v>
      </c>
      <c r="D748" s="1">
        <v>0.01</v>
      </c>
      <c r="E748" s="1">
        <v>0.24</v>
      </c>
      <c r="F748" s="1">
        <v>7.52</v>
      </c>
      <c r="G748" s="1">
        <v>81.11</v>
      </c>
      <c r="H748" s="1">
        <v>752</v>
      </c>
      <c r="I748" s="1">
        <v>1445480</v>
      </c>
      <c r="J748" s="1">
        <v>1112</v>
      </c>
      <c r="K748" s="1">
        <v>117243</v>
      </c>
      <c r="L748" s="1">
        <v>0.9</v>
      </c>
      <c r="M748" s="1">
        <v>27.99</v>
      </c>
      <c r="N748" s="1">
        <v>0.31124879999999999</v>
      </c>
      <c r="O748" s="1">
        <v>9.09</v>
      </c>
      <c r="P748" s="1" t="s">
        <v>2508</v>
      </c>
      <c r="Q748" s="1" t="s">
        <v>3542</v>
      </c>
    </row>
    <row r="749" spans="1:17" x14ac:dyDescent="0.25">
      <c r="A749" s="1" t="s">
        <v>747</v>
      </c>
      <c r="B749" s="1" t="s">
        <v>2509</v>
      </c>
      <c r="C749" s="1">
        <v>5.62</v>
      </c>
      <c r="D749" s="1">
        <v>0.43</v>
      </c>
      <c r="E749" s="1">
        <v>3.16</v>
      </c>
      <c r="F749" s="1">
        <v>44.57</v>
      </c>
      <c r="G749" s="1">
        <v>46.22</v>
      </c>
      <c r="H749" s="1">
        <v>753</v>
      </c>
      <c r="I749" s="1">
        <v>471658.15</v>
      </c>
      <c r="J749" s="1">
        <v>534</v>
      </c>
      <c r="K749" s="1">
        <v>21800</v>
      </c>
      <c r="L749" s="1">
        <v>2.4</v>
      </c>
      <c r="M749" s="1">
        <v>69.319999999999993</v>
      </c>
      <c r="N749" s="1">
        <v>0.37016879999999996</v>
      </c>
      <c r="O749" s="1">
        <v>4.54</v>
      </c>
      <c r="P749" s="1" t="s">
        <v>2509</v>
      </c>
      <c r="Q749" s="1" t="s">
        <v>3560</v>
      </c>
    </row>
    <row r="750" spans="1:17" x14ac:dyDescent="0.25">
      <c r="A750" s="1" t="s">
        <v>748</v>
      </c>
      <c r="B750" s="1" t="s">
        <v>2510</v>
      </c>
      <c r="C750" s="1">
        <v>2.85</v>
      </c>
      <c r="D750" s="1">
        <v>0</v>
      </c>
      <c r="E750" s="1">
        <v>0.25</v>
      </c>
      <c r="F750" s="1">
        <v>13</v>
      </c>
      <c r="G750" s="1">
        <v>83.9</v>
      </c>
      <c r="H750" s="1">
        <v>754</v>
      </c>
      <c r="I750" s="1">
        <v>400399.2</v>
      </c>
      <c r="J750" s="1">
        <v>252</v>
      </c>
      <c r="K750" s="1">
        <v>33593</v>
      </c>
      <c r="L750" s="1">
        <v>0.8</v>
      </c>
      <c r="M750" s="1">
        <v>32.67</v>
      </c>
      <c r="N750" s="1">
        <v>8.2328399999999996E-2</v>
      </c>
      <c r="O750" s="1">
        <v>3.28</v>
      </c>
      <c r="P750" s="1" t="s">
        <v>2510</v>
      </c>
      <c r="Q750" s="1" t="s">
        <v>3542</v>
      </c>
    </row>
    <row r="751" spans="1:17" x14ac:dyDescent="0.25">
      <c r="A751" s="1" t="s">
        <v>749</v>
      </c>
      <c r="B751" s="1" t="s">
        <v>2511</v>
      </c>
      <c r="C751" s="1">
        <v>31.84</v>
      </c>
      <c r="D751" s="1">
        <v>1.88</v>
      </c>
      <c r="E751" s="1">
        <v>3.56</v>
      </c>
      <c r="F751" s="1">
        <v>34.840000000000003</v>
      </c>
      <c r="G751" s="1">
        <v>27.879999999999995</v>
      </c>
      <c r="H751" s="1">
        <v>755</v>
      </c>
      <c r="I751" s="1">
        <v>1340119.1100000001</v>
      </c>
      <c r="J751" s="1">
        <v>1414</v>
      </c>
      <c r="K751" s="1">
        <v>37363</v>
      </c>
      <c r="L751" s="1">
        <v>3.8</v>
      </c>
      <c r="M751" s="1">
        <v>333.92</v>
      </c>
      <c r="N751" s="1">
        <v>4.7216288000000004</v>
      </c>
      <c r="O751" s="1">
        <v>7.21</v>
      </c>
      <c r="P751" s="1" t="s">
        <v>4431</v>
      </c>
      <c r="Q751" s="1" t="s">
        <v>3560</v>
      </c>
    </row>
    <row r="752" spans="1:17" x14ac:dyDescent="0.25">
      <c r="A752" s="1" t="s">
        <v>750</v>
      </c>
      <c r="B752" s="1" t="s">
        <v>2512</v>
      </c>
      <c r="C752" s="1">
        <v>9.7899999999999991</v>
      </c>
      <c r="D752" s="1">
        <v>0</v>
      </c>
      <c r="E752" s="1">
        <v>0.01</v>
      </c>
      <c r="F752" s="1">
        <v>21.81</v>
      </c>
      <c r="G752" s="1">
        <v>68.39</v>
      </c>
      <c r="H752" s="1">
        <v>756</v>
      </c>
      <c r="I752" s="1">
        <v>391145.86</v>
      </c>
      <c r="J752" s="1">
        <v>25</v>
      </c>
      <c r="K752" s="1">
        <v>26750</v>
      </c>
      <c r="L752" s="1">
        <v>0.1</v>
      </c>
      <c r="M752" s="1">
        <v>34.68</v>
      </c>
      <c r="N752" s="1">
        <v>8.6700000000000006E-3</v>
      </c>
      <c r="O752" s="1">
        <v>-3.75</v>
      </c>
      <c r="P752" s="1" t="s">
        <v>2512</v>
      </c>
      <c r="Q752" s="1" t="s">
        <v>3559</v>
      </c>
    </row>
    <row r="753" spans="1:17" x14ac:dyDescent="0.25">
      <c r="A753" s="1" t="s">
        <v>751</v>
      </c>
      <c r="B753" s="1" t="s">
        <v>2513</v>
      </c>
      <c r="C753" s="1">
        <v>6.44</v>
      </c>
      <c r="D753" s="1">
        <v>0.28000000000000003</v>
      </c>
      <c r="E753" s="1">
        <v>1.84</v>
      </c>
      <c r="F753" s="1">
        <v>7.72</v>
      </c>
      <c r="G753" s="1">
        <v>83.72</v>
      </c>
      <c r="H753" s="1">
        <v>757</v>
      </c>
      <c r="I753" s="1">
        <v>1456813.82</v>
      </c>
      <c r="J753" s="1">
        <v>2014</v>
      </c>
      <c r="K753" s="1">
        <v>121964</v>
      </c>
      <c r="L753" s="1">
        <v>1.7</v>
      </c>
      <c r="M753" s="1">
        <v>53.94</v>
      </c>
      <c r="N753" s="1">
        <v>1.0863516</v>
      </c>
      <c r="O753" s="1">
        <v>2.15</v>
      </c>
      <c r="P753" s="1" t="s">
        <v>2513</v>
      </c>
      <c r="Q753" s="1" t="s">
        <v>3542</v>
      </c>
    </row>
    <row r="754" spans="1:17" x14ac:dyDescent="0.25">
      <c r="A754" s="1" t="s">
        <v>752</v>
      </c>
      <c r="B754" s="1" t="s">
        <v>2514</v>
      </c>
      <c r="C754" s="1">
        <v>5.97</v>
      </c>
      <c r="D754" s="1">
        <v>0.26</v>
      </c>
      <c r="E754" s="1">
        <v>0.22</v>
      </c>
      <c r="F754" s="1">
        <v>54.88</v>
      </c>
      <c r="G754" s="1">
        <v>38.67</v>
      </c>
      <c r="H754" s="1">
        <v>758</v>
      </c>
      <c r="I754" s="1">
        <v>869573.93</v>
      </c>
      <c r="J754" s="1">
        <v>35</v>
      </c>
      <c r="K754" s="1">
        <v>33626</v>
      </c>
      <c r="L754" s="1">
        <v>0.1</v>
      </c>
      <c r="M754" s="1">
        <v>75.11</v>
      </c>
      <c r="N754" s="1">
        <v>2.6288499999999999E-2</v>
      </c>
      <c r="O754" s="1">
        <v>0.13</v>
      </c>
      <c r="P754" s="1" t="s">
        <v>2514</v>
      </c>
      <c r="Q754" s="1" t="s">
        <v>3562</v>
      </c>
    </row>
    <row r="755" spans="1:17" x14ac:dyDescent="0.25">
      <c r="A755" s="1" t="s">
        <v>753</v>
      </c>
      <c r="B755" s="1" t="s">
        <v>2515</v>
      </c>
      <c r="C755" s="1">
        <v>5.68</v>
      </c>
      <c r="D755" s="1">
        <v>0</v>
      </c>
      <c r="E755" s="1">
        <v>0.11</v>
      </c>
      <c r="F755" s="1">
        <v>8.7100000000000009</v>
      </c>
      <c r="G755" s="1">
        <v>85.5</v>
      </c>
      <c r="H755" s="1">
        <v>759</v>
      </c>
      <c r="I755" s="1">
        <v>614687.5</v>
      </c>
      <c r="J755" s="1">
        <v>-328</v>
      </c>
      <c r="K755" s="1">
        <v>52556</v>
      </c>
      <c r="L755" s="1">
        <v>-0.6</v>
      </c>
      <c r="M755" s="1">
        <v>55.51</v>
      </c>
      <c r="N755" s="1">
        <v>-0.18207279999999998</v>
      </c>
      <c r="O755" s="1">
        <v>-4.71</v>
      </c>
      <c r="P755" s="1" t="s">
        <v>2515</v>
      </c>
      <c r="Q755" s="1" t="s">
        <v>3531</v>
      </c>
    </row>
    <row r="756" spans="1:17" x14ac:dyDescent="0.25">
      <c r="A756" s="1" t="s">
        <v>754</v>
      </c>
      <c r="B756" s="1" t="s">
        <v>2516</v>
      </c>
      <c r="C756" s="1">
        <v>23.57</v>
      </c>
      <c r="D756" s="1">
        <v>0</v>
      </c>
      <c r="E756" s="1">
        <v>0.28000000000000003</v>
      </c>
      <c r="F756" s="1">
        <v>21.09</v>
      </c>
      <c r="G756" s="1">
        <v>55.06</v>
      </c>
      <c r="H756" s="1">
        <v>760</v>
      </c>
      <c r="I756" s="1">
        <v>321603.34999999998</v>
      </c>
      <c r="J756" s="1">
        <v>75</v>
      </c>
      <c r="K756" s="1">
        <v>17707</v>
      </c>
      <c r="L756" s="1">
        <v>0.4</v>
      </c>
      <c r="M756" s="1">
        <v>186.5</v>
      </c>
      <c r="N756" s="1">
        <v>0.139875</v>
      </c>
      <c r="O756" s="1">
        <v>-2.56</v>
      </c>
      <c r="P756" s="1" t="s">
        <v>2516</v>
      </c>
      <c r="Q756" s="1" t="s">
        <v>3558</v>
      </c>
    </row>
    <row r="757" spans="1:17" x14ac:dyDescent="0.25">
      <c r="A757" s="1" t="s">
        <v>755</v>
      </c>
      <c r="B757" s="1" t="s">
        <v>2517</v>
      </c>
      <c r="C757" s="1">
        <v>6.8</v>
      </c>
      <c r="D757" s="1">
        <v>0</v>
      </c>
      <c r="E757" s="1">
        <v>0</v>
      </c>
      <c r="F757" s="1">
        <v>17.39</v>
      </c>
      <c r="G757" s="1">
        <v>75.81</v>
      </c>
      <c r="H757" s="1">
        <v>761</v>
      </c>
      <c r="I757" s="1">
        <v>608875.73</v>
      </c>
      <c r="J757" s="1">
        <v>81</v>
      </c>
      <c r="K757" s="1">
        <v>46159</v>
      </c>
      <c r="L757" s="1">
        <v>0.2</v>
      </c>
      <c r="M757" s="1">
        <v>11.22</v>
      </c>
      <c r="N757" s="1">
        <v>9.0882000000000011E-3</v>
      </c>
      <c r="O757" s="1">
        <v>-1.24</v>
      </c>
      <c r="P757" s="1" t="s">
        <v>2517</v>
      </c>
      <c r="Q757" s="1" t="s">
        <v>3546</v>
      </c>
    </row>
    <row r="758" spans="1:17" x14ac:dyDescent="0.25">
      <c r="A758" s="1" t="s">
        <v>756</v>
      </c>
      <c r="B758" s="1" t="s">
        <v>2518</v>
      </c>
      <c r="C758" s="1">
        <v>1.7</v>
      </c>
      <c r="D758" s="1">
        <v>0.88</v>
      </c>
      <c r="E758" s="1">
        <v>0.33</v>
      </c>
      <c r="F758" s="1">
        <v>26.28</v>
      </c>
      <c r="G758" s="1">
        <v>70.81</v>
      </c>
      <c r="H758" s="1">
        <v>762</v>
      </c>
      <c r="I758" s="1">
        <v>701941.64</v>
      </c>
      <c r="J758" s="1">
        <v>-62</v>
      </c>
      <c r="K758" s="1">
        <v>49704</v>
      </c>
      <c r="L758" s="1">
        <v>-0.1</v>
      </c>
      <c r="M758" s="1">
        <v>49.58</v>
      </c>
      <c r="N758" s="1">
        <v>-3.0739599999999999E-2</v>
      </c>
      <c r="O758" s="1">
        <v>-3.45</v>
      </c>
      <c r="P758" s="1" t="s">
        <v>2518</v>
      </c>
      <c r="Q758" s="1" t="s">
        <v>3563</v>
      </c>
    </row>
    <row r="759" spans="1:17" x14ac:dyDescent="0.25">
      <c r="A759" s="1" t="s">
        <v>757</v>
      </c>
      <c r="B759" s="1" t="s">
        <v>2519</v>
      </c>
      <c r="C759" s="1">
        <v>27.02</v>
      </c>
      <c r="D759" s="1">
        <v>4.3600000000000003</v>
      </c>
      <c r="E759" s="1">
        <v>0.77</v>
      </c>
      <c r="F759" s="1">
        <v>1.79</v>
      </c>
      <c r="G759" s="1">
        <v>66.06</v>
      </c>
      <c r="H759" s="1">
        <v>763</v>
      </c>
      <c r="I759" s="1">
        <v>99404332.129999995</v>
      </c>
      <c r="J759" s="1">
        <v>-308905</v>
      </c>
      <c r="K759" s="1">
        <v>6566650</v>
      </c>
      <c r="L759" s="1">
        <v>-4.7</v>
      </c>
      <c r="M759" s="1">
        <v>21.24</v>
      </c>
      <c r="N759" s="1">
        <v>-65.61142199999999</v>
      </c>
      <c r="O759" s="1">
        <v>-2.83</v>
      </c>
      <c r="P759" s="1" t="s">
        <v>4432</v>
      </c>
      <c r="Q759" s="1" t="s">
        <v>3566</v>
      </c>
    </row>
    <row r="760" spans="1:17" x14ac:dyDescent="0.25">
      <c r="A760" s="1" t="s">
        <v>758</v>
      </c>
      <c r="B760" s="1" t="s">
        <v>2520</v>
      </c>
      <c r="C760" s="1">
        <v>5.05</v>
      </c>
      <c r="D760" s="1">
        <v>0.2</v>
      </c>
      <c r="E760" s="1">
        <v>0.49</v>
      </c>
      <c r="F760" s="1">
        <v>5.89</v>
      </c>
      <c r="G760" s="1">
        <v>88.37</v>
      </c>
      <c r="H760" s="1">
        <v>764</v>
      </c>
      <c r="I760" s="1">
        <v>706861.76</v>
      </c>
      <c r="J760" s="1">
        <v>1031</v>
      </c>
      <c r="K760" s="1">
        <v>62465</v>
      </c>
      <c r="L760" s="1">
        <v>1.7</v>
      </c>
      <c r="M760" s="1">
        <v>84.55</v>
      </c>
      <c r="N760" s="1">
        <v>0.87171050000000005</v>
      </c>
      <c r="O760" s="1">
        <v>1.02</v>
      </c>
      <c r="P760" s="1" t="s">
        <v>2520</v>
      </c>
      <c r="Q760" s="1" t="s">
        <v>3521</v>
      </c>
    </row>
    <row r="761" spans="1:17" x14ac:dyDescent="0.25">
      <c r="A761" s="1" t="s">
        <v>759</v>
      </c>
      <c r="B761" s="1" t="s">
        <v>2521</v>
      </c>
      <c r="C761" s="1">
        <v>8.57</v>
      </c>
      <c r="D761" s="1">
        <v>0.06</v>
      </c>
      <c r="E761" s="1">
        <v>0.33</v>
      </c>
      <c r="F761" s="1">
        <v>8.91</v>
      </c>
      <c r="G761" s="1">
        <v>82.13</v>
      </c>
      <c r="H761" s="1">
        <v>765</v>
      </c>
      <c r="I761" s="1">
        <v>697365.57</v>
      </c>
      <c r="J761" s="1">
        <v>32</v>
      </c>
      <c r="K761" s="1">
        <v>57275</v>
      </c>
      <c r="L761" s="1">
        <v>0.1</v>
      </c>
      <c r="M761" s="1">
        <v>65.94</v>
      </c>
      <c r="N761" s="1">
        <v>2.1100799999999999E-2</v>
      </c>
      <c r="O761" s="1">
        <v>3.86</v>
      </c>
      <c r="P761" s="1" t="s">
        <v>2521</v>
      </c>
      <c r="Q761" s="1" t="s">
        <v>3529</v>
      </c>
    </row>
    <row r="762" spans="1:17" x14ac:dyDescent="0.25">
      <c r="A762" s="1" t="s">
        <v>760</v>
      </c>
      <c r="B762" s="1" t="s">
        <v>2522</v>
      </c>
      <c r="C762" s="1">
        <v>0.19</v>
      </c>
      <c r="D762" s="1">
        <v>0</v>
      </c>
      <c r="E762" s="1">
        <v>0.13</v>
      </c>
      <c r="F762" s="1">
        <v>67.75</v>
      </c>
      <c r="G762" s="1">
        <v>31.930000000000007</v>
      </c>
      <c r="H762" s="1">
        <v>766</v>
      </c>
      <c r="I762" s="1">
        <v>831306.7</v>
      </c>
      <c r="J762" s="1">
        <v>24</v>
      </c>
      <c r="K762" s="1">
        <v>26544</v>
      </c>
      <c r="L762" s="1">
        <v>0.1</v>
      </c>
      <c r="M762" s="1">
        <v>11.2</v>
      </c>
      <c r="N762" s="1">
        <v>2.6879999999999994E-3</v>
      </c>
      <c r="O762" s="1">
        <v>-14.89</v>
      </c>
      <c r="P762" s="1" t="s">
        <v>2522</v>
      </c>
      <c r="Q762" s="1" t="s">
        <v>3519</v>
      </c>
    </row>
    <row r="763" spans="1:17" x14ac:dyDescent="0.25">
      <c r="A763" s="1" t="s">
        <v>761</v>
      </c>
      <c r="B763" s="1" t="s">
        <v>2523</v>
      </c>
      <c r="C763" s="1">
        <v>5.5</v>
      </c>
      <c r="D763" s="1">
        <v>0</v>
      </c>
      <c r="E763" s="1">
        <v>0.59</v>
      </c>
      <c r="F763" s="1">
        <v>8.3000000000000007</v>
      </c>
      <c r="G763" s="1">
        <v>85.61</v>
      </c>
      <c r="H763" s="1">
        <v>767</v>
      </c>
      <c r="I763" s="1">
        <v>570064.35</v>
      </c>
      <c r="J763" s="1">
        <v>1238</v>
      </c>
      <c r="K763" s="1">
        <v>48803</v>
      </c>
      <c r="L763" s="1">
        <v>2.5</v>
      </c>
      <c r="M763" s="1">
        <v>23.19</v>
      </c>
      <c r="N763" s="1">
        <v>0.28709220000000002</v>
      </c>
      <c r="O763" s="1">
        <v>-2.2000000000000002</v>
      </c>
      <c r="P763" s="1" t="s">
        <v>2523</v>
      </c>
      <c r="Q763" s="1" t="s">
        <v>3579</v>
      </c>
    </row>
    <row r="764" spans="1:17" x14ac:dyDescent="0.25">
      <c r="A764" s="1" t="s">
        <v>762</v>
      </c>
      <c r="B764" s="1" t="s">
        <v>2524</v>
      </c>
      <c r="C764" s="1">
        <v>1.48</v>
      </c>
      <c r="D764" s="1">
        <v>0.15</v>
      </c>
      <c r="E764" s="1">
        <v>0.16</v>
      </c>
      <c r="F764" s="1">
        <v>9.56</v>
      </c>
      <c r="G764" s="1">
        <v>88.65</v>
      </c>
      <c r="H764" s="1">
        <v>768</v>
      </c>
      <c r="I764" s="1">
        <v>621586.62</v>
      </c>
      <c r="J764" s="1">
        <v>338</v>
      </c>
      <c r="K764" s="1">
        <v>55104</v>
      </c>
      <c r="L764" s="1">
        <v>0.6</v>
      </c>
      <c r="M764" s="1">
        <v>63.39</v>
      </c>
      <c r="N764" s="1">
        <v>0.21425820000000001</v>
      </c>
      <c r="O764" s="1">
        <v>-0.15</v>
      </c>
      <c r="P764" s="1" t="s">
        <v>2524</v>
      </c>
      <c r="Q764" s="1" t="s">
        <v>3546</v>
      </c>
    </row>
    <row r="765" spans="1:17" x14ac:dyDescent="0.25">
      <c r="A765" s="1" t="s">
        <v>763</v>
      </c>
      <c r="B765" s="1" t="s">
        <v>2525</v>
      </c>
      <c r="C765" s="1">
        <v>0.93</v>
      </c>
      <c r="D765" s="1">
        <v>0</v>
      </c>
      <c r="E765" s="1">
        <v>0</v>
      </c>
      <c r="F765" s="1">
        <v>39.590000000000003</v>
      </c>
      <c r="G765" s="1">
        <v>59.48</v>
      </c>
      <c r="H765" s="1">
        <v>769</v>
      </c>
      <c r="I765" s="1">
        <v>355316</v>
      </c>
      <c r="J765" s="1">
        <v>19</v>
      </c>
      <c r="K765" s="1">
        <v>21134</v>
      </c>
      <c r="L765" s="1">
        <v>0.1</v>
      </c>
      <c r="M765" s="1">
        <v>17.510000000000002</v>
      </c>
      <c r="N765" s="1">
        <v>3.3269000000000007E-3</v>
      </c>
      <c r="O765" s="1">
        <v>7.49</v>
      </c>
      <c r="P765" s="1" t="s">
        <v>2525</v>
      </c>
      <c r="Q765" s="1" t="s">
        <v>3529</v>
      </c>
    </row>
    <row r="766" spans="1:17" x14ac:dyDescent="0.25">
      <c r="A766" s="1" t="s">
        <v>764</v>
      </c>
      <c r="B766" s="1" t="s">
        <v>2526</v>
      </c>
      <c r="C766" s="1">
        <v>12.63</v>
      </c>
      <c r="D766" s="1">
        <v>7.0000000000000007E-2</v>
      </c>
      <c r="E766" s="1">
        <v>0.15</v>
      </c>
      <c r="F766" s="1">
        <v>17.100000000000001</v>
      </c>
      <c r="G766" s="1">
        <v>70.05</v>
      </c>
      <c r="H766" s="1">
        <v>770</v>
      </c>
      <c r="I766" s="1">
        <v>1794506.34</v>
      </c>
      <c r="J766" s="1">
        <v>30</v>
      </c>
      <c r="K766" s="1">
        <v>125705</v>
      </c>
      <c r="L766" s="1">
        <v>0</v>
      </c>
      <c r="M766" s="1">
        <v>3.76</v>
      </c>
      <c r="N766" s="1">
        <v>1.1279999999999999E-3</v>
      </c>
      <c r="O766" s="1">
        <v>-27.86</v>
      </c>
      <c r="P766" s="1" t="s">
        <v>2526</v>
      </c>
      <c r="Q766" s="1" t="s">
        <v>3558</v>
      </c>
    </row>
    <row r="767" spans="1:17" x14ac:dyDescent="0.25">
      <c r="A767" s="1" t="s">
        <v>765</v>
      </c>
      <c r="B767" s="1" t="s">
        <v>2527</v>
      </c>
      <c r="C767" s="1">
        <v>3.06</v>
      </c>
      <c r="D767" s="1">
        <v>0</v>
      </c>
      <c r="E767" s="1">
        <v>0.8</v>
      </c>
      <c r="F767" s="1">
        <v>16.14</v>
      </c>
      <c r="G767" s="1">
        <v>80</v>
      </c>
      <c r="H767" s="1">
        <v>771</v>
      </c>
      <c r="I767" s="1">
        <v>634730.07999999996</v>
      </c>
      <c r="J767" s="1">
        <v>595</v>
      </c>
      <c r="K767" s="1">
        <v>50778</v>
      </c>
      <c r="L767" s="1">
        <v>1.2</v>
      </c>
      <c r="M767" s="1">
        <v>34.92</v>
      </c>
      <c r="N767" s="1">
        <v>0.20777400000000001</v>
      </c>
      <c r="O767" s="1">
        <v>-5.17</v>
      </c>
      <c r="P767" s="1" t="s">
        <v>2527</v>
      </c>
      <c r="Q767" s="1" t="s">
        <v>3559</v>
      </c>
    </row>
    <row r="768" spans="1:17" x14ac:dyDescent="0.25">
      <c r="A768" s="1" t="s">
        <v>766</v>
      </c>
      <c r="B768" s="1" t="s">
        <v>2528</v>
      </c>
      <c r="C768" s="1">
        <v>0.54</v>
      </c>
      <c r="D768" s="1">
        <v>0</v>
      </c>
      <c r="E768" s="1">
        <v>0.2</v>
      </c>
      <c r="F768" s="1">
        <v>22.99</v>
      </c>
      <c r="G768" s="1">
        <v>76.27000000000001</v>
      </c>
      <c r="H768" s="1">
        <v>772</v>
      </c>
      <c r="I768" s="1">
        <v>549705.96</v>
      </c>
      <c r="J768" s="1">
        <v>156</v>
      </c>
      <c r="K768" s="1">
        <v>41926</v>
      </c>
      <c r="L768" s="1">
        <v>0.4</v>
      </c>
      <c r="M768" s="1">
        <v>12.44</v>
      </c>
      <c r="N768" s="1">
        <v>1.9406399999999997E-2</v>
      </c>
      <c r="O768" s="1">
        <v>-10</v>
      </c>
      <c r="P768" s="1" t="s">
        <v>2528</v>
      </c>
      <c r="Q768" s="1" t="s">
        <v>3558</v>
      </c>
    </row>
    <row r="769" spans="1:17" x14ac:dyDescent="0.25">
      <c r="A769" s="1" t="s">
        <v>767</v>
      </c>
      <c r="B769" s="1" t="s">
        <v>2529</v>
      </c>
      <c r="C769" s="1">
        <v>5.16</v>
      </c>
      <c r="D769" s="1">
        <v>0</v>
      </c>
      <c r="E769" s="1">
        <v>0</v>
      </c>
      <c r="F769" s="1">
        <v>21.24</v>
      </c>
      <c r="G769" s="1">
        <v>73.599999999999994</v>
      </c>
      <c r="H769" s="1">
        <v>773</v>
      </c>
      <c r="I769" s="1">
        <v>1182579.27</v>
      </c>
      <c r="J769" s="1">
        <v>-37</v>
      </c>
      <c r="K769" s="1">
        <v>87038</v>
      </c>
      <c r="L769" s="1">
        <v>0</v>
      </c>
      <c r="M769" s="1">
        <v>48.56</v>
      </c>
      <c r="N769" s="1">
        <v>-1.7967199999999999E-2</v>
      </c>
      <c r="O769" s="1">
        <v>0.2</v>
      </c>
      <c r="P769" s="1" t="s">
        <v>2529</v>
      </c>
      <c r="Q769" s="1" t="s">
        <v>3529</v>
      </c>
    </row>
    <row r="770" spans="1:17" x14ac:dyDescent="0.25">
      <c r="A770" s="1" t="s">
        <v>768</v>
      </c>
      <c r="B770" s="1" t="s">
        <v>2530</v>
      </c>
      <c r="C770" s="1">
        <v>2.23</v>
      </c>
      <c r="D770" s="1">
        <v>0.01</v>
      </c>
      <c r="E770" s="1">
        <v>1.08</v>
      </c>
      <c r="F770" s="1">
        <v>38.729999999999997</v>
      </c>
      <c r="G770" s="1">
        <v>57.95</v>
      </c>
      <c r="H770" s="1">
        <v>774</v>
      </c>
      <c r="I770" s="1">
        <v>1140597.8500000001</v>
      </c>
      <c r="J770" s="1">
        <v>277</v>
      </c>
      <c r="K770" s="1">
        <v>66098</v>
      </c>
      <c r="L770" s="1">
        <v>0.4</v>
      </c>
      <c r="M770" s="1">
        <v>70.98</v>
      </c>
      <c r="N770" s="1">
        <v>0.19661460000000003</v>
      </c>
      <c r="O770" s="1">
        <v>3.9</v>
      </c>
      <c r="P770" s="1" t="s">
        <v>2530</v>
      </c>
      <c r="Q770" s="1" t="s">
        <v>3577</v>
      </c>
    </row>
    <row r="771" spans="1:17" x14ac:dyDescent="0.25">
      <c r="A771" s="1" t="s">
        <v>769</v>
      </c>
      <c r="B771" s="1" t="s">
        <v>2531</v>
      </c>
      <c r="C771" s="1">
        <v>4.54</v>
      </c>
      <c r="D771" s="1">
        <v>0</v>
      </c>
      <c r="E771" s="1">
        <v>1.69</v>
      </c>
      <c r="F771" s="1">
        <v>7.76</v>
      </c>
      <c r="G771" s="1">
        <v>86.01</v>
      </c>
      <c r="H771" s="1">
        <v>775</v>
      </c>
      <c r="I771" s="1">
        <v>1022177.37</v>
      </c>
      <c r="J771" s="1">
        <v>267</v>
      </c>
      <c r="K771" s="1">
        <v>87917</v>
      </c>
      <c r="L771" s="1">
        <v>0.3</v>
      </c>
      <c r="M771" s="1">
        <v>20.85</v>
      </c>
      <c r="N771" s="1">
        <v>5.5669500000000011E-2</v>
      </c>
      <c r="O771" s="1">
        <v>-3.02</v>
      </c>
      <c r="P771" s="1" t="s">
        <v>2531</v>
      </c>
      <c r="Q771" s="1" t="s">
        <v>3521</v>
      </c>
    </row>
    <row r="772" spans="1:17" x14ac:dyDescent="0.25">
      <c r="A772" s="1" t="s">
        <v>770</v>
      </c>
      <c r="B772" s="1" t="s">
        <v>2532</v>
      </c>
      <c r="C772" s="1">
        <v>0.36</v>
      </c>
      <c r="D772" s="1">
        <v>0</v>
      </c>
      <c r="E772" s="1">
        <v>0.03</v>
      </c>
      <c r="F772" s="1">
        <v>37.5</v>
      </c>
      <c r="G772" s="1">
        <v>62.11</v>
      </c>
      <c r="H772" s="1">
        <v>776</v>
      </c>
      <c r="I772" s="1">
        <v>799729.45</v>
      </c>
      <c r="J772" s="1">
        <v>-540</v>
      </c>
      <c r="K772" s="1">
        <v>49671</v>
      </c>
      <c r="L772" s="1">
        <v>-1.1000000000000001</v>
      </c>
      <c r="M772" s="1">
        <v>28.54</v>
      </c>
      <c r="N772" s="1">
        <v>-0.154116</v>
      </c>
      <c r="O772" s="1">
        <v>-1.1000000000000001</v>
      </c>
      <c r="P772" s="1" t="s">
        <v>2532</v>
      </c>
      <c r="Q772" s="1" t="s">
        <v>3529</v>
      </c>
    </row>
    <row r="773" spans="1:17" x14ac:dyDescent="0.25">
      <c r="A773" s="1" t="s">
        <v>771</v>
      </c>
      <c r="B773" s="1" t="s">
        <v>2533</v>
      </c>
      <c r="C773" s="1">
        <v>0.24</v>
      </c>
      <c r="D773" s="1">
        <v>0</v>
      </c>
      <c r="E773" s="1">
        <v>0</v>
      </c>
      <c r="F773" s="1">
        <v>46.3</v>
      </c>
      <c r="G773" s="1">
        <v>53.46</v>
      </c>
      <c r="H773" s="1">
        <v>777</v>
      </c>
      <c r="I773" s="1">
        <v>840000</v>
      </c>
      <c r="J773" s="1">
        <v>60</v>
      </c>
      <c r="K773" s="1">
        <v>44906</v>
      </c>
      <c r="L773" s="1">
        <v>0.1</v>
      </c>
      <c r="M773" s="1">
        <v>33.07</v>
      </c>
      <c r="N773" s="1">
        <v>1.9842000000000002E-2</v>
      </c>
      <c r="O773" s="1">
        <v>-12.13</v>
      </c>
      <c r="P773" s="1" t="s">
        <v>2533</v>
      </c>
      <c r="Q773" s="1" t="s">
        <v>3521</v>
      </c>
    </row>
    <row r="774" spans="1:17" x14ac:dyDescent="0.25">
      <c r="A774" s="1" t="s">
        <v>772</v>
      </c>
      <c r="B774" s="1" t="s">
        <v>2534</v>
      </c>
      <c r="C774" s="1">
        <v>6.01</v>
      </c>
      <c r="D774" s="1">
        <v>1.45</v>
      </c>
      <c r="E774" s="1">
        <v>0.13</v>
      </c>
      <c r="F774" s="1">
        <v>47.44</v>
      </c>
      <c r="G774" s="1">
        <v>44.97</v>
      </c>
      <c r="H774" s="1">
        <v>778</v>
      </c>
      <c r="I774" s="1">
        <v>1206424.29</v>
      </c>
      <c r="J774" s="1">
        <v>1151</v>
      </c>
      <c r="K774" s="1">
        <v>54253</v>
      </c>
      <c r="L774" s="1">
        <v>2.1</v>
      </c>
      <c r="M774" s="1">
        <v>155.54</v>
      </c>
      <c r="N774" s="1">
        <v>1.7902653999999998</v>
      </c>
      <c r="O774" s="1">
        <v>0</v>
      </c>
      <c r="P774" s="1" t="s">
        <v>2534</v>
      </c>
      <c r="Q774" s="1" t="s">
        <v>3550</v>
      </c>
    </row>
    <row r="775" spans="1:17" x14ac:dyDescent="0.25">
      <c r="A775" s="1" t="s">
        <v>773</v>
      </c>
      <c r="B775" s="1" t="s">
        <v>2535</v>
      </c>
      <c r="C775" s="1">
        <v>1.64</v>
      </c>
      <c r="D775" s="1">
        <v>0</v>
      </c>
      <c r="E775" s="1">
        <v>0.01</v>
      </c>
      <c r="F775" s="1">
        <v>24.92</v>
      </c>
      <c r="G775" s="1">
        <v>73.430000000000007</v>
      </c>
      <c r="H775" s="1">
        <v>779</v>
      </c>
      <c r="I775" s="1">
        <v>505902.16</v>
      </c>
      <c r="J775" s="1">
        <v>-10</v>
      </c>
      <c r="K775" s="1">
        <v>37148</v>
      </c>
      <c r="L775" s="1">
        <v>0</v>
      </c>
      <c r="M775" s="1">
        <v>16.04</v>
      </c>
      <c r="N775" s="1">
        <v>-1.6039999999999997E-3</v>
      </c>
      <c r="O775" s="1">
        <v>1.19</v>
      </c>
      <c r="P775" s="1" t="s">
        <v>2535</v>
      </c>
      <c r="Q775" s="1" t="s">
        <v>3579</v>
      </c>
    </row>
    <row r="776" spans="1:17" x14ac:dyDescent="0.25">
      <c r="A776" s="1" t="s">
        <v>774</v>
      </c>
      <c r="B776" s="1" t="s">
        <v>2536</v>
      </c>
      <c r="C776" s="1">
        <v>8.09</v>
      </c>
      <c r="D776" s="1">
        <v>0.06</v>
      </c>
      <c r="E776" s="1">
        <v>0.32</v>
      </c>
      <c r="F776" s="1">
        <v>10.28</v>
      </c>
      <c r="G776" s="1">
        <v>81.25</v>
      </c>
      <c r="H776" s="1">
        <v>780</v>
      </c>
      <c r="I776" s="1">
        <v>807522.3</v>
      </c>
      <c r="J776" s="1">
        <v>132</v>
      </c>
      <c r="K776" s="1">
        <v>65611</v>
      </c>
      <c r="L776" s="1">
        <v>0.2</v>
      </c>
      <c r="M776" s="1">
        <v>25.27</v>
      </c>
      <c r="N776" s="1">
        <v>3.3356400000000001E-2</v>
      </c>
      <c r="O776" s="1">
        <v>-6.25</v>
      </c>
      <c r="P776" s="1" t="s">
        <v>2536</v>
      </c>
      <c r="Q776" s="1" t="s">
        <v>3521</v>
      </c>
    </row>
    <row r="777" spans="1:17" x14ac:dyDescent="0.25">
      <c r="A777" s="1" t="s">
        <v>775</v>
      </c>
      <c r="B777" s="1" t="s">
        <v>2537</v>
      </c>
      <c r="C777" s="1">
        <v>7.0000000000000007E-2</v>
      </c>
      <c r="D777" s="1">
        <v>0</v>
      </c>
      <c r="E777" s="1">
        <v>0</v>
      </c>
      <c r="F777" s="1">
        <v>34.29</v>
      </c>
      <c r="G777" s="1">
        <v>65.64</v>
      </c>
      <c r="H777" s="1">
        <v>781</v>
      </c>
      <c r="I777" s="1">
        <v>488467.78</v>
      </c>
      <c r="J777" s="1">
        <v>-4</v>
      </c>
      <c r="K777" s="1">
        <v>32063</v>
      </c>
      <c r="L777" s="1">
        <v>0</v>
      </c>
      <c r="M777" s="1">
        <v>13.56</v>
      </c>
      <c r="N777" s="1">
        <v>-5.4240000000000007E-4</v>
      </c>
      <c r="O777" s="1">
        <v>-2.17</v>
      </c>
      <c r="P777" s="1" t="s">
        <v>2537</v>
      </c>
      <c r="Q777" s="1" t="s">
        <v>3529</v>
      </c>
    </row>
    <row r="778" spans="1:17" x14ac:dyDescent="0.25">
      <c r="A778" s="1" t="s">
        <v>776</v>
      </c>
      <c r="B778" s="1" t="s">
        <v>2538</v>
      </c>
      <c r="C778" s="1">
        <v>0.76</v>
      </c>
      <c r="D778" s="1">
        <v>0</v>
      </c>
      <c r="E778" s="1">
        <v>0.42</v>
      </c>
      <c r="F778" s="1">
        <v>22.23</v>
      </c>
      <c r="G778" s="1">
        <v>76.59</v>
      </c>
      <c r="H778" s="1">
        <v>782</v>
      </c>
      <c r="I778" s="1">
        <v>467305.75</v>
      </c>
      <c r="J778" s="1">
        <v>-64</v>
      </c>
      <c r="K778" s="1">
        <v>35791</v>
      </c>
      <c r="L778" s="1">
        <v>-0.2</v>
      </c>
      <c r="M778" s="1">
        <v>12.11</v>
      </c>
      <c r="N778" s="1">
        <v>-7.7503999999999993E-3</v>
      </c>
      <c r="O778" s="1">
        <v>-6.54</v>
      </c>
      <c r="P778" s="1" t="s">
        <v>2538</v>
      </c>
      <c r="Q778" s="1" t="s">
        <v>3571</v>
      </c>
    </row>
    <row r="779" spans="1:17" x14ac:dyDescent="0.25">
      <c r="A779" s="1" t="s">
        <v>777</v>
      </c>
      <c r="B779" s="1" t="s">
        <v>2539</v>
      </c>
      <c r="C779" s="1">
        <v>1.1399999999999999</v>
      </c>
      <c r="D779" s="1">
        <v>0</v>
      </c>
      <c r="E779" s="1">
        <v>0.24</v>
      </c>
      <c r="F779" s="1">
        <v>8.01</v>
      </c>
      <c r="G779" s="1">
        <v>90.61</v>
      </c>
      <c r="H779" s="1">
        <v>783</v>
      </c>
      <c r="I779" s="1">
        <v>726000</v>
      </c>
      <c r="J779" s="1">
        <v>335</v>
      </c>
      <c r="K779" s="1">
        <v>65783</v>
      </c>
      <c r="L779" s="1">
        <v>0.5</v>
      </c>
      <c r="M779" s="1">
        <v>10.119999999999999</v>
      </c>
      <c r="N779" s="1">
        <v>3.3902000000000002E-2</v>
      </c>
      <c r="O779" s="1">
        <v>-11.02</v>
      </c>
      <c r="P779" s="1" t="s">
        <v>2539</v>
      </c>
      <c r="Q779" s="1" t="s">
        <v>3542</v>
      </c>
    </row>
    <row r="780" spans="1:17" x14ac:dyDescent="0.25">
      <c r="A780" s="1" t="s">
        <v>778</v>
      </c>
      <c r="B780" s="1" t="s">
        <v>2540</v>
      </c>
      <c r="C780" s="1">
        <v>0.02</v>
      </c>
      <c r="D780" s="1">
        <v>0</v>
      </c>
      <c r="E780" s="1">
        <v>0.21</v>
      </c>
      <c r="F780" s="1">
        <v>39.729999999999997</v>
      </c>
      <c r="G780" s="1">
        <v>60.040000000000006</v>
      </c>
      <c r="H780" s="1">
        <v>784</v>
      </c>
      <c r="I780" s="1">
        <v>1030497.8</v>
      </c>
      <c r="J780" s="1">
        <v>-4</v>
      </c>
      <c r="K780" s="1">
        <v>61871</v>
      </c>
      <c r="L780" s="1">
        <v>0</v>
      </c>
      <c r="M780" s="1">
        <v>9.7100000000000009</v>
      </c>
      <c r="N780" s="1">
        <v>-3.8840000000000001E-4</v>
      </c>
      <c r="O780" s="1">
        <v>-5.88</v>
      </c>
      <c r="P780" s="1" t="s">
        <v>2540</v>
      </c>
      <c r="Q780" s="1" t="s">
        <v>3579</v>
      </c>
    </row>
    <row r="781" spans="1:17" x14ac:dyDescent="0.25">
      <c r="A781" s="1" t="s">
        <v>779</v>
      </c>
      <c r="B781" s="1" t="s">
        <v>2541</v>
      </c>
      <c r="C781" s="1">
        <v>3.18</v>
      </c>
      <c r="D781" s="1">
        <v>0</v>
      </c>
      <c r="E781" s="1">
        <v>1.25</v>
      </c>
      <c r="F781" s="1">
        <v>10.55</v>
      </c>
      <c r="G781" s="1">
        <v>85.02</v>
      </c>
      <c r="H781" s="1">
        <v>785</v>
      </c>
      <c r="I781" s="1">
        <v>547797.41</v>
      </c>
      <c r="J781" s="1">
        <v>383</v>
      </c>
      <c r="K781" s="1">
        <v>46574</v>
      </c>
      <c r="L781" s="1">
        <v>0.8</v>
      </c>
      <c r="M781" s="1">
        <v>131.31</v>
      </c>
      <c r="N781" s="1">
        <v>0.50291730000000001</v>
      </c>
      <c r="O781" s="1">
        <v>-2.17</v>
      </c>
      <c r="P781" s="1" t="s">
        <v>2541</v>
      </c>
      <c r="Q781" s="1" t="s">
        <v>3529</v>
      </c>
    </row>
    <row r="782" spans="1:17" x14ac:dyDescent="0.25">
      <c r="A782" s="1" t="s">
        <v>780</v>
      </c>
      <c r="B782" s="1" t="s">
        <v>2542</v>
      </c>
      <c r="C782" s="1">
        <v>3.9</v>
      </c>
      <c r="D782" s="1">
        <v>0.1</v>
      </c>
      <c r="E782" s="1">
        <v>0.2</v>
      </c>
      <c r="F782" s="1">
        <v>8.11</v>
      </c>
      <c r="G782" s="1">
        <v>87.69</v>
      </c>
      <c r="H782" s="1">
        <v>786</v>
      </c>
      <c r="I782" s="1">
        <v>444451.25</v>
      </c>
      <c r="J782" s="1">
        <v>395</v>
      </c>
      <c r="K782" s="1">
        <v>38974</v>
      </c>
      <c r="L782" s="1">
        <v>1</v>
      </c>
      <c r="M782" s="1">
        <v>93.42</v>
      </c>
      <c r="N782" s="1">
        <v>0.36900900000000003</v>
      </c>
      <c r="O782" s="1">
        <v>3.21</v>
      </c>
      <c r="P782" s="1" t="s">
        <v>2542</v>
      </c>
      <c r="Q782" s="1" t="s">
        <v>3560</v>
      </c>
    </row>
    <row r="783" spans="1:17" x14ac:dyDescent="0.25">
      <c r="A783" s="1" t="s">
        <v>781</v>
      </c>
      <c r="B783" s="1" t="s">
        <v>2543</v>
      </c>
      <c r="C783" s="1">
        <v>2.4</v>
      </c>
      <c r="D783" s="1">
        <v>0</v>
      </c>
      <c r="E783" s="1">
        <v>0.02</v>
      </c>
      <c r="F783" s="1">
        <v>59.76</v>
      </c>
      <c r="G783" s="1">
        <v>37.82</v>
      </c>
      <c r="H783" s="1">
        <v>787</v>
      </c>
      <c r="I783" s="1">
        <v>656159.66</v>
      </c>
      <c r="J783" s="1">
        <v>-67</v>
      </c>
      <c r="K783" s="1">
        <v>24816</v>
      </c>
      <c r="L783" s="1">
        <v>-0.3</v>
      </c>
      <c r="M783" s="1">
        <v>45.84</v>
      </c>
      <c r="N783" s="1">
        <v>-3.0712800000000002E-2</v>
      </c>
      <c r="O783" s="1">
        <v>-2.04</v>
      </c>
      <c r="P783" s="1" t="s">
        <v>2543</v>
      </c>
      <c r="Q783" s="1" t="s">
        <v>3528</v>
      </c>
    </row>
    <row r="784" spans="1:17" x14ac:dyDescent="0.25">
      <c r="A784" s="1" t="s">
        <v>782</v>
      </c>
      <c r="B784" s="1" t="s">
        <v>2544</v>
      </c>
      <c r="C784" s="1">
        <v>52.03</v>
      </c>
      <c r="D784" s="1">
        <v>14.4</v>
      </c>
      <c r="E784" s="1">
        <v>5.67</v>
      </c>
      <c r="F784" s="1">
        <v>8.58</v>
      </c>
      <c r="G784" s="1">
        <v>19.319999999999993</v>
      </c>
      <c r="H784" s="1">
        <v>788</v>
      </c>
      <c r="I784" s="1">
        <v>760797.42</v>
      </c>
      <c r="J784" s="1">
        <v>-451</v>
      </c>
      <c r="K784" s="1">
        <v>14699</v>
      </c>
      <c r="L784" s="1">
        <v>-3.1</v>
      </c>
      <c r="M784" s="1">
        <v>890.23</v>
      </c>
      <c r="N784" s="1">
        <v>-4.0149372999999997</v>
      </c>
      <c r="O784" s="1">
        <v>-0.53</v>
      </c>
      <c r="P784" s="1" t="s">
        <v>4433</v>
      </c>
      <c r="Q784" s="1" t="s">
        <v>3560</v>
      </c>
    </row>
    <row r="785" spans="1:17" x14ac:dyDescent="0.25">
      <c r="A785" s="1" t="s">
        <v>783</v>
      </c>
      <c r="B785" s="1" t="s">
        <v>2545</v>
      </c>
      <c r="C785" s="1">
        <v>46.21</v>
      </c>
      <c r="D785" s="1">
        <v>0.87</v>
      </c>
      <c r="E785" s="1">
        <v>0.1</v>
      </c>
      <c r="F785" s="1">
        <v>23.91</v>
      </c>
      <c r="G785" s="1">
        <v>28.909999999999997</v>
      </c>
      <c r="H785" s="1">
        <v>789</v>
      </c>
      <c r="I785" s="1">
        <v>781109</v>
      </c>
      <c r="J785" s="1">
        <v>783</v>
      </c>
      <c r="K785" s="1">
        <v>22582</v>
      </c>
      <c r="L785" s="1">
        <v>3.5</v>
      </c>
      <c r="M785" s="1">
        <v>98.88</v>
      </c>
      <c r="N785" s="1">
        <v>0.77423039999999999</v>
      </c>
      <c r="O785" s="1">
        <v>18.239999999999998</v>
      </c>
      <c r="P785" s="1" t="s">
        <v>2545</v>
      </c>
      <c r="Q785" s="1" t="s">
        <v>3560</v>
      </c>
    </row>
    <row r="786" spans="1:17" x14ac:dyDescent="0.25">
      <c r="A786" s="1" t="s">
        <v>784</v>
      </c>
      <c r="B786" s="1" t="s">
        <v>2546</v>
      </c>
      <c r="C786" s="1">
        <v>20.23</v>
      </c>
      <c r="D786" s="1">
        <v>0</v>
      </c>
      <c r="E786" s="1">
        <v>0</v>
      </c>
      <c r="F786" s="1">
        <v>16.940000000000001</v>
      </c>
      <c r="G786" s="1">
        <v>62.83</v>
      </c>
      <c r="H786" s="1">
        <v>790</v>
      </c>
      <c r="I786" s="1">
        <v>611750.11</v>
      </c>
      <c r="J786" s="1">
        <v>11</v>
      </c>
      <c r="K786" s="1">
        <v>38436</v>
      </c>
      <c r="L786" s="1">
        <v>0</v>
      </c>
      <c r="M786" s="1">
        <v>23</v>
      </c>
      <c r="N786" s="1">
        <v>2.5300000000000001E-3</v>
      </c>
      <c r="O786" s="1">
        <v>-7.1</v>
      </c>
      <c r="P786" s="1" t="s">
        <v>2546</v>
      </c>
      <c r="Q786" s="1" t="s">
        <v>3542</v>
      </c>
    </row>
    <row r="787" spans="1:17" x14ac:dyDescent="0.25">
      <c r="A787" s="1" t="s">
        <v>785</v>
      </c>
      <c r="B787" s="1" t="s">
        <v>2547</v>
      </c>
      <c r="C787" s="1">
        <v>55.02</v>
      </c>
      <c r="D787" s="1">
        <v>0.37</v>
      </c>
      <c r="E787" s="1">
        <v>3.57</v>
      </c>
      <c r="F787" s="1">
        <v>74.64</v>
      </c>
      <c r="G787" s="1">
        <v>-33.599999999999994</v>
      </c>
      <c r="H787" s="1">
        <v>791</v>
      </c>
      <c r="I787" s="1">
        <v>3878483</v>
      </c>
      <c r="J787" s="1">
        <v>331</v>
      </c>
      <c r="K787" s="1">
        <v>-130317</v>
      </c>
      <c r="L787" s="1">
        <v>-0.3</v>
      </c>
      <c r="M787" s="1">
        <v>157.38</v>
      </c>
      <c r="N787" s="1">
        <v>0.52092779999999994</v>
      </c>
      <c r="O787" s="1">
        <v>15.12</v>
      </c>
      <c r="P787" s="1" t="s">
        <v>4434</v>
      </c>
      <c r="Q787" s="1" t="s">
        <v>3564</v>
      </c>
    </row>
    <row r="788" spans="1:17" x14ac:dyDescent="0.25">
      <c r="A788" s="1" t="s">
        <v>786</v>
      </c>
      <c r="B788" s="1" t="s">
        <v>2548</v>
      </c>
      <c r="C788" s="1">
        <v>30.55</v>
      </c>
      <c r="D788" s="1">
        <v>8.7799999999999994</v>
      </c>
      <c r="E788" s="1">
        <v>0.78</v>
      </c>
      <c r="F788" s="1">
        <v>20.059999999999999</v>
      </c>
      <c r="G788" s="1">
        <v>39.83</v>
      </c>
      <c r="H788" s="1">
        <v>792</v>
      </c>
      <c r="I788" s="1">
        <v>1034779</v>
      </c>
      <c r="J788" s="1">
        <v>2705</v>
      </c>
      <c r="K788" s="1">
        <v>41215</v>
      </c>
      <c r="L788" s="1">
        <v>6.6</v>
      </c>
      <c r="M788" s="1">
        <v>534.38</v>
      </c>
      <c r="N788" s="1">
        <v>14.454979</v>
      </c>
      <c r="O788" s="1">
        <v>19.96</v>
      </c>
      <c r="P788" s="1" t="s">
        <v>4435</v>
      </c>
      <c r="Q788" s="1" t="s">
        <v>3529</v>
      </c>
    </row>
    <row r="789" spans="1:17" x14ac:dyDescent="0.25">
      <c r="A789" s="1" t="s">
        <v>787</v>
      </c>
      <c r="B789" s="1" t="s">
        <v>2549</v>
      </c>
      <c r="C789" s="1">
        <v>3.95</v>
      </c>
      <c r="D789" s="1">
        <v>0</v>
      </c>
      <c r="E789" s="1">
        <v>1.05</v>
      </c>
      <c r="F789" s="1">
        <v>17.8</v>
      </c>
      <c r="G789" s="1">
        <v>77.2</v>
      </c>
      <c r="H789" s="1">
        <v>793</v>
      </c>
      <c r="I789" s="1">
        <v>790523.56</v>
      </c>
      <c r="J789" s="1">
        <v>330</v>
      </c>
      <c r="K789" s="1">
        <v>61028</v>
      </c>
      <c r="L789" s="1">
        <v>0.5</v>
      </c>
      <c r="M789" s="1">
        <v>16.260000000000002</v>
      </c>
      <c r="N789" s="1">
        <v>5.3658000000000004E-2</v>
      </c>
      <c r="O789" s="1">
        <v>-7.16</v>
      </c>
      <c r="P789" s="1" t="s">
        <v>2549</v>
      </c>
      <c r="Q789" s="1" t="s">
        <v>3559</v>
      </c>
    </row>
    <row r="790" spans="1:17" x14ac:dyDescent="0.25">
      <c r="A790" s="1" t="s">
        <v>788</v>
      </c>
      <c r="B790" s="1" t="s">
        <v>2550</v>
      </c>
      <c r="C790" s="1">
        <v>0.19</v>
      </c>
      <c r="D790" s="1">
        <v>0</v>
      </c>
      <c r="E790" s="1">
        <v>0.11</v>
      </c>
      <c r="F790" s="1">
        <v>24.56</v>
      </c>
      <c r="G790" s="1">
        <v>75.14</v>
      </c>
      <c r="H790" s="1">
        <v>794</v>
      </c>
      <c r="I790" s="1">
        <v>1068000</v>
      </c>
      <c r="J790" s="1">
        <v>-1</v>
      </c>
      <c r="K790" s="1">
        <v>80250</v>
      </c>
      <c r="L790" s="1">
        <v>0</v>
      </c>
      <c r="M790" s="1">
        <v>7.89</v>
      </c>
      <c r="N790" s="1">
        <v>-7.8899999999999993E-5</v>
      </c>
      <c r="O790" s="1">
        <v>-21.63</v>
      </c>
      <c r="P790" s="1" t="s">
        <v>2550</v>
      </c>
      <c r="Q790" s="1" t="s">
        <v>3579</v>
      </c>
    </row>
    <row r="791" spans="1:17" x14ac:dyDescent="0.25">
      <c r="A791" s="1" t="s">
        <v>789</v>
      </c>
      <c r="B791" s="1" t="s">
        <v>2551</v>
      </c>
      <c r="C791" s="1">
        <v>3.47</v>
      </c>
      <c r="D791" s="1">
        <v>0</v>
      </c>
      <c r="E791" s="1">
        <v>0</v>
      </c>
      <c r="F791" s="1">
        <v>18.89</v>
      </c>
      <c r="G791" s="1">
        <v>77.64</v>
      </c>
      <c r="H791" s="1">
        <v>795</v>
      </c>
      <c r="I791" s="1">
        <v>535647.42000000004</v>
      </c>
      <c r="J791" s="1">
        <v>-126</v>
      </c>
      <c r="K791" s="1">
        <v>41588</v>
      </c>
      <c r="L791" s="1">
        <v>-0.3</v>
      </c>
      <c r="M791" s="1">
        <v>37.31</v>
      </c>
      <c r="N791" s="1">
        <v>-4.7010600000000007E-2</v>
      </c>
      <c r="O791" s="1">
        <v>-1.77</v>
      </c>
      <c r="P791" s="1" t="s">
        <v>2551</v>
      </c>
      <c r="Q791" s="1" t="s">
        <v>3528</v>
      </c>
    </row>
    <row r="792" spans="1:17" x14ac:dyDescent="0.25">
      <c r="A792" s="1" t="s">
        <v>790</v>
      </c>
      <c r="B792" s="1" t="s">
        <v>2552</v>
      </c>
      <c r="C792" s="1">
        <v>4.47</v>
      </c>
      <c r="D792" s="1">
        <v>0.06</v>
      </c>
      <c r="E792" s="1">
        <v>0.26</v>
      </c>
      <c r="F792" s="1">
        <v>18.75</v>
      </c>
      <c r="G792" s="1">
        <v>76.460000000000008</v>
      </c>
      <c r="H792" s="1">
        <v>796</v>
      </c>
      <c r="I792" s="1">
        <v>666130.43999999994</v>
      </c>
      <c r="J792" s="1">
        <v>983</v>
      </c>
      <c r="K792" s="1">
        <v>50932</v>
      </c>
      <c r="L792" s="1">
        <v>1.9</v>
      </c>
      <c r="M792" s="1">
        <v>67.2</v>
      </c>
      <c r="N792" s="1">
        <v>0.66057600000000005</v>
      </c>
      <c r="O792" s="1">
        <v>0.99</v>
      </c>
      <c r="P792" s="1" t="s">
        <v>2552</v>
      </c>
      <c r="Q792" s="1" t="s">
        <v>3556</v>
      </c>
    </row>
    <row r="793" spans="1:17" x14ac:dyDescent="0.25">
      <c r="A793" s="1" t="s">
        <v>791</v>
      </c>
      <c r="B793" s="1" t="s">
        <v>2553</v>
      </c>
      <c r="C793" s="1">
        <v>1.5</v>
      </c>
      <c r="D793" s="1">
        <v>0.05</v>
      </c>
      <c r="E793" s="1">
        <v>1.01</v>
      </c>
      <c r="F793" s="1">
        <v>10.23</v>
      </c>
      <c r="G793" s="1">
        <v>87.21</v>
      </c>
      <c r="H793" s="1">
        <v>797</v>
      </c>
      <c r="I793" s="1">
        <v>567871.42000000004</v>
      </c>
      <c r="J793" s="1">
        <v>-119</v>
      </c>
      <c r="K793" s="1">
        <v>49524</v>
      </c>
      <c r="L793" s="1">
        <v>-0.2</v>
      </c>
      <c r="M793" s="1">
        <v>44.07</v>
      </c>
      <c r="N793" s="1">
        <v>-5.2443299999999998E-2</v>
      </c>
      <c r="O793" s="1">
        <v>-4.1100000000000003</v>
      </c>
      <c r="P793" s="1" t="s">
        <v>2553</v>
      </c>
      <c r="Q793" s="1" t="s">
        <v>3546</v>
      </c>
    </row>
    <row r="794" spans="1:17" x14ac:dyDescent="0.25">
      <c r="A794" s="1" t="s">
        <v>792</v>
      </c>
      <c r="B794" s="1" t="s">
        <v>2554</v>
      </c>
      <c r="C794" s="1">
        <v>1.02</v>
      </c>
      <c r="D794" s="1">
        <v>0</v>
      </c>
      <c r="E794" s="1">
        <v>0.01</v>
      </c>
      <c r="F794" s="1">
        <v>14</v>
      </c>
      <c r="G794" s="1">
        <v>84.97</v>
      </c>
      <c r="H794" s="1">
        <v>798</v>
      </c>
      <c r="I794" s="1">
        <v>892631.5</v>
      </c>
      <c r="J794" s="1">
        <v>-23</v>
      </c>
      <c r="K794" s="1">
        <v>75847</v>
      </c>
      <c r="L794" s="1">
        <v>0</v>
      </c>
      <c r="M794" s="1">
        <v>27.16</v>
      </c>
      <c r="N794" s="1">
        <v>-6.2467999999999994E-3</v>
      </c>
      <c r="O794" s="1">
        <v>1.08</v>
      </c>
      <c r="P794" s="1" t="s">
        <v>2554</v>
      </c>
      <c r="Q794" s="1" t="s">
        <v>3566</v>
      </c>
    </row>
    <row r="795" spans="1:17" x14ac:dyDescent="0.25">
      <c r="A795" s="1" t="s">
        <v>793</v>
      </c>
      <c r="B795" s="1" t="s">
        <v>2555</v>
      </c>
      <c r="C795" s="1">
        <v>21.95</v>
      </c>
      <c r="D795" s="1">
        <v>7.8</v>
      </c>
      <c r="E795" s="1">
        <v>0.49</v>
      </c>
      <c r="F795" s="1">
        <v>2.88</v>
      </c>
      <c r="G795" s="1">
        <v>66.88</v>
      </c>
      <c r="H795" s="1">
        <v>799</v>
      </c>
      <c r="I795" s="1">
        <v>2162769.42</v>
      </c>
      <c r="J795" s="1">
        <v>9043</v>
      </c>
      <c r="K795" s="1">
        <v>144646</v>
      </c>
      <c r="L795" s="1">
        <v>6.3</v>
      </c>
      <c r="M795" s="1">
        <v>177.96</v>
      </c>
      <c r="N795" s="1">
        <v>16.0929228</v>
      </c>
      <c r="O795" s="1">
        <v>22.77</v>
      </c>
      <c r="P795" s="1" t="s">
        <v>2555</v>
      </c>
      <c r="Q795" s="1" t="s">
        <v>3560</v>
      </c>
    </row>
    <row r="796" spans="1:17" x14ac:dyDescent="0.25">
      <c r="A796" s="1" t="s">
        <v>794</v>
      </c>
      <c r="B796" s="1" t="s">
        <v>2556</v>
      </c>
      <c r="C796" s="1">
        <v>7.74</v>
      </c>
      <c r="D796" s="1">
        <v>0.01</v>
      </c>
      <c r="E796" s="1">
        <v>0.56000000000000005</v>
      </c>
      <c r="F796" s="1">
        <v>10.69</v>
      </c>
      <c r="G796" s="1">
        <v>81</v>
      </c>
      <c r="H796" s="1">
        <v>800</v>
      </c>
      <c r="I796" s="1">
        <v>458833.79</v>
      </c>
      <c r="J796" s="1">
        <v>-592</v>
      </c>
      <c r="K796" s="1">
        <v>37166</v>
      </c>
      <c r="L796" s="1">
        <v>-1.6</v>
      </c>
      <c r="M796" s="1">
        <v>86.22</v>
      </c>
      <c r="N796" s="1">
        <v>-0.51042239999999994</v>
      </c>
      <c r="O796" s="1">
        <v>8.18</v>
      </c>
      <c r="P796" s="1" t="s">
        <v>2556</v>
      </c>
      <c r="Q796" s="1" t="s">
        <v>3580</v>
      </c>
    </row>
    <row r="797" spans="1:17" x14ac:dyDescent="0.25">
      <c r="A797" s="1" t="s">
        <v>795</v>
      </c>
      <c r="B797" s="1" t="s">
        <v>2557</v>
      </c>
      <c r="C797" s="1">
        <v>4.8</v>
      </c>
      <c r="D797" s="1">
        <v>3.38</v>
      </c>
      <c r="E797" s="1">
        <v>0.24</v>
      </c>
      <c r="F797" s="1">
        <v>15.79</v>
      </c>
      <c r="G797" s="1">
        <v>75.789999999999992</v>
      </c>
      <c r="H797" s="1">
        <v>801</v>
      </c>
      <c r="I797" s="1">
        <v>601213.98</v>
      </c>
      <c r="J797" s="1">
        <v>478</v>
      </c>
      <c r="K797" s="1">
        <v>45566</v>
      </c>
      <c r="L797" s="1">
        <v>1</v>
      </c>
      <c r="M797" s="1">
        <v>67.41</v>
      </c>
      <c r="N797" s="1">
        <v>0.3222198</v>
      </c>
      <c r="O797" s="1">
        <v>3.86</v>
      </c>
      <c r="P797" s="1" t="s">
        <v>2557</v>
      </c>
      <c r="Q797" s="1" t="s">
        <v>3529</v>
      </c>
    </row>
    <row r="798" spans="1:17" x14ac:dyDescent="0.25">
      <c r="A798" s="1" t="s">
        <v>796</v>
      </c>
      <c r="B798" s="1" t="s">
        <v>2558</v>
      </c>
      <c r="C798" s="1">
        <v>5.18</v>
      </c>
      <c r="D798" s="1">
        <v>0.04</v>
      </c>
      <c r="E798" s="1">
        <v>0</v>
      </c>
      <c r="F798" s="1">
        <v>12.74</v>
      </c>
      <c r="G798" s="1">
        <v>82.039999999999992</v>
      </c>
      <c r="H798" s="1">
        <v>802</v>
      </c>
      <c r="I798" s="1">
        <v>850000</v>
      </c>
      <c r="J798" s="1">
        <v>1242</v>
      </c>
      <c r="K798" s="1">
        <v>69734</v>
      </c>
      <c r="L798" s="1">
        <v>1.8</v>
      </c>
      <c r="M798" s="1">
        <v>17.45</v>
      </c>
      <c r="N798" s="1">
        <v>0.21672899999999998</v>
      </c>
      <c r="O798" s="1">
        <v>-3.7</v>
      </c>
      <c r="P798" s="1" t="s">
        <v>2558</v>
      </c>
      <c r="Q798" s="1" t="s">
        <v>3559</v>
      </c>
    </row>
    <row r="799" spans="1:17" x14ac:dyDescent="0.25">
      <c r="A799" s="1" t="s">
        <v>797</v>
      </c>
      <c r="B799" s="1" t="s">
        <v>2559</v>
      </c>
      <c r="C799" s="1">
        <v>5.29</v>
      </c>
      <c r="D799" s="1">
        <v>0.83</v>
      </c>
      <c r="E799" s="1">
        <v>0.32</v>
      </c>
      <c r="F799" s="1">
        <v>16.170000000000002</v>
      </c>
      <c r="G799" s="1">
        <v>77.39</v>
      </c>
      <c r="H799" s="1">
        <v>803</v>
      </c>
      <c r="I799" s="1">
        <v>567748.9</v>
      </c>
      <c r="J799" s="1">
        <v>-399</v>
      </c>
      <c r="K799" s="1">
        <v>43938</v>
      </c>
      <c r="L799" s="1">
        <v>-0.9</v>
      </c>
      <c r="M799" s="1">
        <v>49.79</v>
      </c>
      <c r="N799" s="1">
        <v>-0.19866209999999998</v>
      </c>
      <c r="O799" s="1">
        <v>0.97</v>
      </c>
      <c r="P799" s="1" t="s">
        <v>2559</v>
      </c>
      <c r="Q799" s="1" t="s">
        <v>3559</v>
      </c>
    </row>
    <row r="800" spans="1:17" x14ac:dyDescent="0.25">
      <c r="A800" s="1" t="s">
        <v>798</v>
      </c>
      <c r="B800" s="1" t="s">
        <v>2560</v>
      </c>
      <c r="C800" s="1">
        <v>15.65</v>
      </c>
      <c r="D800" s="1">
        <v>1.88</v>
      </c>
      <c r="E800" s="1">
        <v>2.97</v>
      </c>
      <c r="F800" s="1">
        <v>18.53</v>
      </c>
      <c r="G800" s="1">
        <v>60.97</v>
      </c>
      <c r="H800" s="1">
        <v>804</v>
      </c>
      <c r="I800" s="1">
        <v>855929.49</v>
      </c>
      <c r="J800" s="1">
        <v>-2064</v>
      </c>
      <c r="K800" s="1">
        <v>52186</v>
      </c>
      <c r="L800" s="1">
        <v>-4</v>
      </c>
      <c r="M800" s="1">
        <v>182.27</v>
      </c>
      <c r="N800" s="1">
        <v>-3.7620528000000002</v>
      </c>
      <c r="O800" s="1">
        <v>15.85</v>
      </c>
      <c r="P800" s="1" t="s">
        <v>4436</v>
      </c>
      <c r="Q800" s="1" t="s">
        <v>3520</v>
      </c>
    </row>
    <row r="801" spans="1:17" x14ac:dyDescent="0.25">
      <c r="A801" s="1" t="s">
        <v>799</v>
      </c>
      <c r="B801" s="1" t="s">
        <v>2561</v>
      </c>
      <c r="C801" s="1">
        <v>3.44</v>
      </c>
      <c r="D801" s="1">
        <v>0</v>
      </c>
      <c r="E801" s="1">
        <v>0</v>
      </c>
      <c r="F801" s="1">
        <v>27.9</v>
      </c>
      <c r="G801" s="1">
        <v>68.66</v>
      </c>
      <c r="H801" s="1">
        <v>805</v>
      </c>
      <c r="I801" s="1">
        <v>355500</v>
      </c>
      <c r="J801" s="1">
        <v>-5</v>
      </c>
      <c r="K801" s="1">
        <v>24409</v>
      </c>
      <c r="L801" s="1">
        <v>0</v>
      </c>
      <c r="M801" s="1">
        <v>31.53</v>
      </c>
      <c r="N801" s="1">
        <v>-1.5765E-3</v>
      </c>
      <c r="O801" s="1">
        <v>14.78</v>
      </c>
      <c r="P801" s="1" t="s">
        <v>2561</v>
      </c>
      <c r="Q801" s="1" t="s">
        <v>3560</v>
      </c>
    </row>
    <row r="802" spans="1:17" x14ac:dyDescent="0.25">
      <c r="A802" s="1" t="s">
        <v>800</v>
      </c>
      <c r="B802" s="1" t="s">
        <v>2562</v>
      </c>
      <c r="C802" s="1">
        <v>4.09</v>
      </c>
      <c r="D802" s="1">
        <v>0.14000000000000001</v>
      </c>
      <c r="E802" s="1">
        <v>0.93</v>
      </c>
      <c r="F802" s="1">
        <v>11.5</v>
      </c>
      <c r="G802" s="1">
        <v>83.34</v>
      </c>
      <c r="H802" s="1">
        <v>806</v>
      </c>
      <c r="I802" s="1">
        <v>594686.75</v>
      </c>
      <c r="J802" s="1">
        <v>552</v>
      </c>
      <c r="K802" s="1">
        <v>49561</v>
      </c>
      <c r="L802" s="1">
        <v>1.1000000000000001</v>
      </c>
      <c r="M802" s="1">
        <v>58.41</v>
      </c>
      <c r="N802" s="1">
        <v>0.32242320000000002</v>
      </c>
      <c r="O802" s="1">
        <v>2.15</v>
      </c>
      <c r="P802" s="1" t="s">
        <v>2562</v>
      </c>
      <c r="Q802" s="1" t="s">
        <v>3560</v>
      </c>
    </row>
    <row r="803" spans="1:17" x14ac:dyDescent="0.25">
      <c r="A803" s="1" t="s">
        <v>801</v>
      </c>
      <c r="B803" s="1" t="s">
        <v>2563</v>
      </c>
      <c r="C803" s="1">
        <v>27.17</v>
      </c>
      <c r="D803" s="1">
        <v>0</v>
      </c>
      <c r="E803" s="1">
        <v>0.09</v>
      </c>
      <c r="F803" s="1">
        <v>19.41</v>
      </c>
      <c r="G803" s="1">
        <v>53.33</v>
      </c>
      <c r="H803" s="1">
        <v>807</v>
      </c>
      <c r="I803" s="1">
        <v>723004.15</v>
      </c>
      <c r="J803" s="1">
        <v>-248</v>
      </c>
      <c r="K803" s="1">
        <v>38558</v>
      </c>
      <c r="L803" s="1">
        <v>-0.6</v>
      </c>
      <c r="M803" s="1">
        <v>82.54</v>
      </c>
      <c r="N803" s="1">
        <v>-0.20469920000000003</v>
      </c>
      <c r="O803" s="1">
        <v>-8.15</v>
      </c>
      <c r="P803" s="1" t="s">
        <v>2563</v>
      </c>
      <c r="Q803" s="1" t="s">
        <v>3516</v>
      </c>
    </row>
    <row r="804" spans="1:17" x14ac:dyDescent="0.25">
      <c r="A804" s="1" t="s">
        <v>802</v>
      </c>
      <c r="B804" s="1" t="s">
        <v>2564</v>
      </c>
      <c r="C804" s="1">
        <v>5.89</v>
      </c>
      <c r="D804" s="1">
        <v>0.89</v>
      </c>
      <c r="E804" s="1">
        <v>0.9</v>
      </c>
      <c r="F804" s="1">
        <v>40.26</v>
      </c>
      <c r="G804" s="1">
        <v>52.06</v>
      </c>
      <c r="H804" s="1">
        <v>808</v>
      </c>
      <c r="I804" s="1">
        <v>490608.81</v>
      </c>
      <c r="J804" s="1">
        <v>-245</v>
      </c>
      <c r="K804" s="1">
        <v>25541</v>
      </c>
      <c r="L804" s="1">
        <v>-1</v>
      </c>
      <c r="M804" s="1">
        <v>89.48</v>
      </c>
      <c r="N804" s="1">
        <v>-0.21922600000000003</v>
      </c>
      <c r="O804" s="1">
        <v>-3.61</v>
      </c>
      <c r="P804" s="1" t="s">
        <v>2564</v>
      </c>
      <c r="Q804" s="1" t="s">
        <v>3551</v>
      </c>
    </row>
    <row r="805" spans="1:17" x14ac:dyDescent="0.25">
      <c r="A805" s="1" t="s">
        <v>803</v>
      </c>
      <c r="B805" s="1" t="s">
        <v>2565</v>
      </c>
      <c r="C805" s="1">
        <v>10.58</v>
      </c>
      <c r="D805" s="1">
        <v>0.12</v>
      </c>
      <c r="E805" s="1">
        <v>1.8</v>
      </c>
      <c r="F805" s="1">
        <v>10.19</v>
      </c>
      <c r="G805" s="1">
        <v>77.31</v>
      </c>
      <c r="H805" s="1">
        <v>809</v>
      </c>
      <c r="I805" s="1">
        <v>447282.34</v>
      </c>
      <c r="J805" s="1">
        <v>36</v>
      </c>
      <c r="K805" s="1">
        <v>34579</v>
      </c>
      <c r="L805" s="1">
        <v>0.1</v>
      </c>
      <c r="M805" s="1">
        <v>228.77</v>
      </c>
      <c r="N805" s="1">
        <v>8.2357200000000005E-2</v>
      </c>
      <c r="O805" s="1">
        <v>-3.69</v>
      </c>
      <c r="P805" s="1" t="s">
        <v>2565</v>
      </c>
      <c r="Q805" s="1" t="s">
        <v>3559</v>
      </c>
    </row>
    <row r="806" spans="1:17" x14ac:dyDescent="0.25">
      <c r="A806" s="1" t="s">
        <v>804</v>
      </c>
      <c r="B806" s="1" t="s">
        <v>2566</v>
      </c>
      <c r="C806" s="1">
        <v>2.23</v>
      </c>
      <c r="D806" s="1">
        <v>0</v>
      </c>
      <c r="E806" s="1">
        <v>0.06</v>
      </c>
      <c r="F806" s="1">
        <v>64.209999999999994</v>
      </c>
      <c r="G806" s="1">
        <v>33.5</v>
      </c>
      <c r="H806" s="1">
        <v>810</v>
      </c>
      <c r="I806" s="1">
        <v>591231</v>
      </c>
      <c r="J806" s="1">
        <v>-9</v>
      </c>
      <c r="K806" s="1">
        <v>19806</v>
      </c>
      <c r="L806" s="1">
        <v>0</v>
      </c>
      <c r="M806" s="1">
        <v>21.34</v>
      </c>
      <c r="N806" s="1">
        <v>-1.9206E-3</v>
      </c>
      <c r="O806" s="1">
        <v>-10.88</v>
      </c>
      <c r="P806" s="1" t="s">
        <v>2566</v>
      </c>
      <c r="Q806" s="1" t="s">
        <v>3563</v>
      </c>
    </row>
    <row r="807" spans="1:17" x14ac:dyDescent="0.25">
      <c r="A807" s="1" t="s">
        <v>805</v>
      </c>
      <c r="B807" s="1" t="s">
        <v>2567</v>
      </c>
      <c r="C807" s="1">
        <v>1.94</v>
      </c>
      <c r="D807" s="1">
        <v>1.66</v>
      </c>
      <c r="E807" s="1">
        <v>0.02</v>
      </c>
      <c r="F807" s="1">
        <v>8.57</v>
      </c>
      <c r="G807" s="1">
        <v>87.81</v>
      </c>
      <c r="H807" s="1">
        <v>811</v>
      </c>
      <c r="I807" s="1">
        <v>341270</v>
      </c>
      <c r="J807" s="1">
        <v>102</v>
      </c>
      <c r="K807" s="1">
        <v>29967</v>
      </c>
      <c r="L807" s="1">
        <v>0.3</v>
      </c>
      <c r="M807" s="1">
        <v>31.51</v>
      </c>
      <c r="N807" s="1">
        <v>3.2140200000000001E-2</v>
      </c>
      <c r="O807" s="1">
        <v>-2.13</v>
      </c>
      <c r="P807" s="1" t="s">
        <v>2567</v>
      </c>
      <c r="Q807" s="1" t="s">
        <v>3549</v>
      </c>
    </row>
    <row r="808" spans="1:17" x14ac:dyDescent="0.25">
      <c r="A808" s="1" t="s">
        <v>806</v>
      </c>
      <c r="B808" s="1" t="s">
        <v>2568</v>
      </c>
      <c r="C808" s="1">
        <v>41.96</v>
      </c>
      <c r="D808" s="1">
        <v>0</v>
      </c>
      <c r="E808" s="1">
        <v>0.01</v>
      </c>
      <c r="F808" s="1">
        <v>42.17</v>
      </c>
      <c r="G808" s="1">
        <v>15.86</v>
      </c>
      <c r="H808" s="1">
        <v>812</v>
      </c>
      <c r="I808" s="1">
        <v>170970</v>
      </c>
      <c r="J808" s="1">
        <v>12</v>
      </c>
      <c r="K808" s="1">
        <v>2712</v>
      </c>
      <c r="L808" s="1">
        <v>0.4</v>
      </c>
      <c r="M808" s="1">
        <v>77.52</v>
      </c>
      <c r="N808" s="1">
        <v>9.3024000000000006E-3</v>
      </c>
      <c r="O808" s="1">
        <v>-5.82</v>
      </c>
      <c r="P808" s="1" t="s">
        <v>2568</v>
      </c>
      <c r="Q808" s="1" t="s">
        <v>3569</v>
      </c>
    </row>
    <row r="809" spans="1:17" x14ac:dyDescent="0.25">
      <c r="A809" s="1" t="s">
        <v>807</v>
      </c>
      <c r="B809" s="1" t="s">
        <v>2569</v>
      </c>
      <c r="C809" s="1">
        <v>12.43</v>
      </c>
      <c r="D809" s="1">
        <v>0.02</v>
      </c>
      <c r="E809" s="1">
        <v>0</v>
      </c>
      <c r="F809" s="1">
        <v>13.25</v>
      </c>
      <c r="G809" s="1">
        <v>74.3</v>
      </c>
      <c r="H809" s="1">
        <v>813</v>
      </c>
      <c r="I809" s="1">
        <v>26650178.32</v>
      </c>
      <c r="J809" s="1">
        <v>-220</v>
      </c>
      <c r="K809" s="1">
        <v>1980108</v>
      </c>
      <c r="L809" s="1">
        <v>0</v>
      </c>
      <c r="M809" s="1">
        <v>12.91</v>
      </c>
      <c r="N809" s="1">
        <v>-2.8401999999999997E-2</v>
      </c>
      <c r="O809" s="1">
        <v>0.74</v>
      </c>
      <c r="P809" s="1" t="s">
        <v>2569</v>
      </c>
      <c r="Q809" s="1" t="s">
        <v>3564</v>
      </c>
    </row>
    <row r="810" spans="1:17" x14ac:dyDescent="0.25">
      <c r="A810" s="1" t="s">
        <v>808</v>
      </c>
      <c r="B810" s="1" t="s">
        <v>2570</v>
      </c>
      <c r="C810" s="1">
        <v>0.06</v>
      </c>
      <c r="D810" s="1">
        <v>0</v>
      </c>
      <c r="E810" s="1">
        <v>0</v>
      </c>
      <c r="F810" s="1">
        <v>23.33</v>
      </c>
      <c r="G810" s="1">
        <v>76.61</v>
      </c>
      <c r="H810" s="1">
        <v>814</v>
      </c>
      <c r="I810" s="1">
        <v>528641.77</v>
      </c>
      <c r="J810" s="1">
        <v>-23</v>
      </c>
      <c r="K810" s="1">
        <v>40499</v>
      </c>
      <c r="L810" s="1">
        <v>-0.1</v>
      </c>
      <c r="M810" s="1">
        <v>34.1</v>
      </c>
      <c r="N810" s="1">
        <v>-7.843000000000001E-3</v>
      </c>
      <c r="O810" s="1">
        <v>-1.53</v>
      </c>
      <c r="P810" s="1" t="s">
        <v>2570</v>
      </c>
      <c r="Q810" s="1" t="s">
        <v>3563</v>
      </c>
    </row>
    <row r="811" spans="1:17" x14ac:dyDescent="0.25">
      <c r="A811" s="1" t="s">
        <v>809</v>
      </c>
      <c r="B811" s="1" t="s">
        <v>2571</v>
      </c>
      <c r="C811" s="1">
        <v>4.37</v>
      </c>
      <c r="D811" s="1">
        <v>0</v>
      </c>
      <c r="E811" s="1">
        <v>0</v>
      </c>
      <c r="F811" s="1">
        <v>9.25</v>
      </c>
      <c r="G811" s="1">
        <v>86.38</v>
      </c>
      <c r="H811" s="1">
        <v>815</v>
      </c>
      <c r="I811" s="1">
        <v>394706.57</v>
      </c>
      <c r="J811" s="1">
        <v>877</v>
      </c>
      <c r="K811" s="1">
        <v>34095</v>
      </c>
      <c r="L811" s="1">
        <v>2.6</v>
      </c>
      <c r="M811" s="1">
        <v>56.94</v>
      </c>
      <c r="N811" s="1">
        <v>0.49936379999999997</v>
      </c>
      <c r="O811" s="1">
        <v>11.02</v>
      </c>
      <c r="P811" s="1" t="s">
        <v>2571</v>
      </c>
      <c r="Q811" s="1" t="s">
        <v>3559</v>
      </c>
    </row>
    <row r="812" spans="1:17" x14ac:dyDescent="0.25">
      <c r="A812" s="1" t="s">
        <v>810</v>
      </c>
      <c r="B812" s="1" t="s">
        <v>2572</v>
      </c>
      <c r="C812" s="1">
        <v>9.89</v>
      </c>
      <c r="D812" s="1">
        <v>0</v>
      </c>
      <c r="E812" s="1">
        <v>0.03</v>
      </c>
      <c r="F812" s="1">
        <v>13.45</v>
      </c>
      <c r="G812" s="1">
        <v>76.63</v>
      </c>
      <c r="H812" s="1">
        <v>816</v>
      </c>
      <c r="I812" s="1">
        <v>510060</v>
      </c>
      <c r="J812" s="1">
        <v>553</v>
      </c>
      <c r="K812" s="1">
        <v>39086</v>
      </c>
      <c r="L812" s="1">
        <v>1.4</v>
      </c>
      <c r="M812" s="1">
        <v>24.13</v>
      </c>
      <c r="N812" s="1">
        <v>0.1334389</v>
      </c>
      <c r="O812" s="1">
        <v>-2.52</v>
      </c>
      <c r="P812" s="1" t="s">
        <v>2572</v>
      </c>
      <c r="Q812" s="1" t="s">
        <v>3549</v>
      </c>
    </row>
    <row r="813" spans="1:17" x14ac:dyDescent="0.25">
      <c r="A813" s="1" t="s">
        <v>811</v>
      </c>
      <c r="B813" s="1" t="s">
        <v>2573</v>
      </c>
      <c r="C813" s="1">
        <v>9.56</v>
      </c>
      <c r="D813" s="1">
        <v>0</v>
      </c>
      <c r="E813" s="1">
        <v>0</v>
      </c>
      <c r="F813" s="1">
        <v>14.01</v>
      </c>
      <c r="G813" s="1">
        <v>76.430000000000007</v>
      </c>
      <c r="H813" s="1">
        <v>817</v>
      </c>
      <c r="I813" s="1">
        <v>811390</v>
      </c>
      <c r="J813" s="1">
        <v>402</v>
      </c>
      <c r="K813" s="1">
        <v>62015</v>
      </c>
      <c r="L813" s="1">
        <v>0.6</v>
      </c>
      <c r="M813" s="1">
        <v>58.19</v>
      </c>
      <c r="N813" s="1">
        <v>0.23392379999999999</v>
      </c>
      <c r="O813" s="1">
        <v>-1.77</v>
      </c>
      <c r="P813" s="1" t="s">
        <v>2573</v>
      </c>
      <c r="Q813" s="1" t="s">
        <v>3559</v>
      </c>
    </row>
    <row r="814" spans="1:17" x14ac:dyDescent="0.25">
      <c r="A814" s="1" t="s">
        <v>812</v>
      </c>
      <c r="B814" s="1" t="s">
        <v>2574</v>
      </c>
      <c r="C814" s="1">
        <v>7.25</v>
      </c>
      <c r="D814" s="1">
        <v>0.35</v>
      </c>
      <c r="E814" s="1">
        <v>0.27</v>
      </c>
      <c r="F814" s="1">
        <v>22.22</v>
      </c>
      <c r="G814" s="1">
        <v>69.91</v>
      </c>
      <c r="H814" s="1">
        <v>818</v>
      </c>
      <c r="I814" s="1">
        <v>623131.56999999995</v>
      </c>
      <c r="J814" s="1">
        <v>916</v>
      </c>
      <c r="K814" s="1">
        <v>43563</v>
      </c>
      <c r="L814" s="1">
        <v>2.1</v>
      </c>
      <c r="M814" s="1">
        <v>115.23</v>
      </c>
      <c r="N814" s="1">
        <v>1.0555068000000001</v>
      </c>
      <c r="O814" s="1">
        <v>3.4</v>
      </c>
      <c r="P814" s="1" t="s">
        <v>2574</v>
      </c>
      <c r="Q814" s="1" t="s">
        <v>3530</v>
      </c>
    </row>
    <row r="815" spans="1:17" x14ac:dyDescent="0.25">
      <c r="A815" s="1" t="s">
        <v>813</v>
      </c>
      <c r="B815" s="1" t="s">
        <v>2575</v>
      </c>
      <c r="C815" s="1">
        <v>11.24</v>
      </c>
      <c r="D815" s="1">
        <v>0.14000000000000001</v>
      </c>
      <c r="E815" s="1">
        <v>0.03</v>
      </c>
      <c r="F815" s="1">
        <v>8.25</v>
      </c>
      <c r="G815" s="1">
        <v>80.34</v>
      </c>
      <c r="H815" s="1">
        <v>819</v>
      </c>
      <c r="I815" s="1">
        <v>477742</v>
      </c>
      <c r="J815" s="1">
        <v>861</v>
      </c>
      <c r="K815" s="1">
        <v>38382</v>
      </c>
      <c r="L815" s="1">
        <v>2.2000000000000002</v>
      </c>
      <c r="M815" s="1">
        <v>64.48</v>
      </c>
      <c r="N815" s="1">
        <v>0.55517280000000002</v>
      </c>
      <c r="O815" s="1">
        <v>10.44</v>
      </c>
      <c r="P815" s="1" t="s">
        <v>2575</v>
      </c>
      <c r="Q815" s="1" t="s">
        <v>3560</v>
      </c>
    </row>
    <row r="816" spans="1:17" x14ac:dyDescent="0.25">
      <c r="A816" s="1" t="s">
        <v>814</v>
      </c>
      <c r="B816" s="1" t="s">
        <v>2576</v>
      </c>
      <c r="C816" s="1">
        <v>5.19</v>
      </c>
      <c r="D816" s="1">
        <v>0.26</v>
      </c>
      <c r="E816" s="1">
        <v>0.04</v>
      </c>
      <c r="F816" s="1">
        <v>8.52</v>
      </c>
      <c r="G816" s="1">
        <v>85.99</v>
      </c>
      <c r="H816" s="1">
        <v>820</v>
      </c>
      <c r="I816" s="1">
        <v>1225563.79</v>
      </c>
      <c r="J816" s="1">
        <v>1183</v>
      </c>
      <c r="K816" s="1">
        <v>105386</v>
      </c>
      <c r="L816" s="1">
        <v>1.1000000000000001</v>
      </c>
      <c r="M816" s="1">
        <v>18.3</v>
      </c>
      <c r="N816" s="1">
        <v>0.21648900000000001</v>
      </c>
      <c r="O816" s="1">
        <v>4.83</v>
      </c>
      <c r="P816" s="1" t="s">
        <v>2576</v>
      </c>
      <c r="Q816" s="1" t="s">
        <v>3542</v>
      </c>
    </row>
    <row r="817" spans="1:17" x14ac:dyDescent="0.25">
      <c r="A817" s="1" t="s">
        <v>815</v>
      </c>
      <c r="B817" s="1" t="s">
        <v>2577</v>
      </c>
      <c r="C817" s="1">
        <v>0.21</v>
      </c>
      <c r="D817" s="1">
        <v>0</v>
      </c>
      <c r="E817" s="1">
        <v>0.01</v>
      </c>
      <c r="F817" s="1">
        <v>37.22</v>
      </c>
      <c r="G817" s="1">
        <v>62.56</v>
      </c>
      <c r="H817" s="1">
        <v>821</v>
      </c>
      <c r="I817" s="1">
        <v>930424.16</v>
      </c>
      <c r="J817" s="1">
        <v>16</v>
      </c>
      <c r="K817" s="1">
        <v>58207</v>
      </c>
      <c r="L817" s="1">
        <v>0</v>
      </c>
      <c r="M817" s="1">
        <v>14.18</v>
      </c>
      <c r="N817" s="1">
        <v>2.2688000000000001E-3</v>
      </c>
      <c r="O817" s="1">
        <v>-8.6999999999999993</v>
      </c>
      <c r="P817" s="1" t="s">
        <v>2577</v>
      </c>
      <c r="Q817" s="1" t="s">
        <v>3524</v>
      </c>
    </row>
    <row r="818" spans="1:17" x14ac:dyDescent="0.25">
      <c r="A818" s="1" t="s">
        <v>816</v>
      </c>
      <c r="B818" s="1" t="s">
        <v>2578</v>
      </c>
      <c r="C818" s="1">
        <v>10</v>
      </c>
      <c r="D818" s="1">
        <v>0</v>
      </c>
      <c r="E818" s="1">
        <v>0.36</v>
      </c>
      <c r="F818" s="1">
        <v>16.239999999999998</v>
      </c>
      <c r="G818" s="1">
        <v>73.400000000000006</v>
      </c>
      <c r="H818" s="1">
        <v>822</v>
      </c>
      <c r="I818" s="1">
        <v>715884.99</v>
      </c>
      <c r="J818" s="1">
        <v>-197</v>
      </c>
      <c r="K818" s="1">
        <v>52546</v>
      </c>
      <c r="L818" s="1">
        <v>-0.4</v>
      </c>
      <c r="M818" s="1">
        <v>25.45</v>
      </c>
      <c r="N818" s="1">
        <v>-5.0136499999999994E-2</v>
      </c>
      <c r="O818" s="1">
        <v>-8.51</v>
      </c>
      <c r="P818" s="1" t="s">
        <v>2578</v>
      </c>
      <c r="Q818" s="1" t="s">
        <v>3563</v>
      </c>
    </row>
    <row r="819" spans="1:17" x14ac:dyDescent="0.25">
      <c r="A819" s="1" t="s">
        <v>817</v>
      </c>
      <c r="B819" s="1" t="s">
        <v>2579</v>
      </c>
      <c r="C819" s="1">
        <v>19.23</v>
      </c>
      <c r="D819" s="1">
        <v>0.77</v>
      </c>
      <c r="E819" s="1">
        <v>0.18</v>
      </c>
      <c r="F819" s="1">
        <v>19.899999999999999</v>
      </c>
      <c r="G819" s="1">
        <v>59.92</v>
      </c>
      <c r="H819" s="1">
        <v>823</v>
      </c>
      <c r="I819" s="1">
        <v>2084244.8</v>
      </c>
      <c r="J819" s="1">
        <v>-2881</v>
      </c>
      <c r="K819" s="1">
        <v>124888</v>
      </c>
      <c r="L819" s="1">
        <v>-2.2999999999999998</v>
      </c>
      <c r="M819" s="1">
        <v>91.63</v>
      </c>
      <c r="N819" s="1">
        <v>-2.6398602999999996</v>
      </c>
      <c r="O819" s="1">
        <v>0.53</v>
      </c>
      <c r="P819" s="1" t="s">
        <v>2579</v>
      </c>
      <c r="Q819" s="1" t="s">
        <v>3551</v>
      </c>
    </row>
    <row r="820" spans="1:17" x14ac:dyDescent="0.25">
      <c r="A820" s="1" t="s">
        <v>818</v>
      </c>
      <c r="B820" s="1" t="s">
        <v>2580</v>
      </c>
      <c r="C820" s="1">
        <v>0.52</v>
      </c>
      <c r="D820" s="1">
        <v>0</v>
      </c>
      <c r="E820" s="1">
        <v>0</v>
      </c>
      <c r="F820" s="1">
        <v>32.07</v>
      </c>
      <c r="G820" s="1">
        <v>67.41</v>
      </c>
      <c r="H820" s="1">
        <v>824</v>
      </c>
      <c r="I820" s="1">
        <v>351461.5</v>
      </c>
      <c r="J820" s="1">
        <v>-10</v>
      </c>
      <c r="K820" s="1">
        <v>23692</v>
      </c>
      <c r="L820" s="1">
        <v>0</v>
      </c>
      <c r="M820" s="1">
        <v>26.79</v>
      </c>
      <c r="N820" s="1">
        <v>-2.679E-3</v>
      </c>
      <c r="O820" s="1">
        <v>-5.54</v>
      </c>
      <c r="P820" s="1" t="s">
        <v>2580</v>
      </c>
      <c r="Q820" s="1" t="s">
        <v>3529</v>
      </c>
    </row>
    <row r="821" spans="1:17" x14ac:dyDescent="0.25">
      <c r="A821" s="1" t="s">
        <v>819</v>
      </c>
      <c r="B821" s="1" t="s">
        <v>2581</v>
      </c>
      <c r="C821" s="1">
        <v>12.34</v>
      </c>
      <c r="D821" s="1">
        <v>0</v>
      </c>
      <c r="E821" s="1">
        <v>0.02</v>
      </c>
      <c r="F821" s="1">
        <v>15.66</v>
      </c>
      <c r="G821" s="1">
        <v>71.98</v>
      </c>
      <c r="H821" s="1">
        <v>825</v>
      </c>
      <c r="I821" s="1">
        <v>1223958.8400000001</v>
      </c>
      <c r="J821" s="1">
        <v>1638</v>
      </c>
      <c r="K821" s="1">
        <v>88101</v>
      </c>
      <c r="L821" s="1">
        <v>1.9</v>
      </c>
      <c r="M821" s="1">
        <v>40.299999999999997</v>
      </c>
      <c r="N821" s="1">
        <v>0.66011399999999998</v>
      </c>
      <c r="O821" s="1">
        <v>2.95</v>
      </c>
      <c r="P821" s="1" t="s">
        <v>2581</v>
      </c>
      <c r="Q821" s="1" t="s">
        <v>3529</v>
      </c>
    </row>
    <row r="822" spans="1:17" x14ac:dyDescent="0.25">
      <c r="A822" s="1" t="s">
        <v>820</v>
      </c>
      <c r="B822" s="1" t="s">
        <v>2582</v>
      </c>
      <c r="C822" s="1">
        <v>6.39</v>
      </c>
      <c r="D822" s="1">
        <v>0</v>
      </c>
      <c r="E822" s="1">
        <v>0.01</v>
      </c>
      <c r="F822" s="1">
        <v>12.46</v>
      </c>
      <c r="G822" s="1">
        <v>81.14</v>
      </c>
      <c r="H822" s="1">
        <v>826</v>
      </c>
      <c r="I822" s="1">
        <v>1216622.3899999999</v>
      </c>
      <c r="J822" s="1">
        <v>438</v>
      </c>
      <c r="K822" s="1">
        <v>98717</v>
      </c>
      <c r="L822" s="1">
        <v>0.4</v>
      </c>
      <c r="M822" s="1">
        <v>13.78</v>
      </c>
      <c r="N822" s="1">
        <v>6.0356399999999998E-2</v>
      </c>
      <c r="O822" s="1">
        <v>-4.55</v>
      </c>
      <c r="P822" s="1" t="s">
        <v>2582</v>
      </c>
      <c r="Q822" s="1" t="s">
        <v>3521</v>
      </c>
    </row>
    <row r="823" spans="1:17" x14ac:dyDescent="0.25">
      <c r="A823" s="1" t="s">
        <v>821</v>
      </c>
      <c r="B823" s="1" t="s">
        <v>2583</v>
      </c>
      <c r="C823" s="1">
        <v>7.0000000000000007E-2</v>
      </c>
      <c r="D823" s="1">
        <v>0</v>
      </c>
      <c r="E823" s="1">
        <v>0.03</v>
      </c>
      <c r="F823" s="1">
        <v>8.57</v>
      </c>
      <c r="G823" s="1">
        <v>91.33</v>
      </c>
      <c r="H823" s="1">
        <v>827</v>
      </c>
      <c r="I823" s="1">
        <v>306793.87</v>
      </c>
      <c r="J823" s="1">
        <v>27</v>
      </c>
      <c r="K823" s="1">
        <v>28019</v>
      </c>
      <c r="L823" s="1">
        <v>0.1</v>
      </c>
      <c r="M823" s="1">
        <v>30.47</v>
      </c>
      <c r="N823" s="1">
        <v>8.2268999999999988E-3</v>
      </c>
      <c r="O823" s="1">
        <v>1.59</v>
      </c>
      <c r="P823" s="1" t="s">
        <v>2583</v>
      </c>
      <c r="Q823" s="1" t="s">
        <v>3542</v>
      </c>
    </row>
    <row r="824" spans="1:17" x14ac:dyDescent="0.25">
      <c r="A824" s="1" t="s">
        <v>822</v>
      </c>
      <c r="B824" s="1" t="s">
        <v>2584</v>
      </c>
      <c r="C824" s="1">
        <v>5.62</v>
      </c>
      <c r="D824" s="1">
        <v>0</v>
      </c>
      <c r="E824" s="1">
        <v>0.3</v>
      </c>
      <c r="F824" s="1">
        <v>39.24</v>
      </c>
      <c r="G824" s="1">
        <v>54.839999999999996</v>
      </c>
      <c r="H824" s="1">
        <v>828</v>
      </c>
      <c r="I824" s="1">
        <v>424769.4</v>
      </c>
      <c r="J824" s="1">
        <v>148</v>
      </c>
      <c r="K824" s="1">
        <v>23294</v>
      </c>
      <c r="L824" s="1">
        <v>0.6</v>
      </c>
      <c r="M824" s="1">
        <v>205.73</v>
      </c>
      <c r="N824" s="1">
        <v>0.30448039999999998</v>
      </c>
      <c r="O824" s="1">
        <v>2.38</v>
      </c>
      <c r="P824" s="1" t="s">
        <v>2584</v>
      </c>
      <c r="Q824" s="1" t="s">
        <v>3563</v>
      </c>
    </row>
    <row r="825" spans="1:17" x14ac:dyDescent="0.25">
      <c r="A825" s="1" t="s">
        <v>823</v>
      </c>
      <c r="B825" s="1" t="s">
        <v>2585</v>
      </c>
      <c r="C825" s="1">
        <v>4.2</v>
      </c>
      <c r="D825" s="1">
        <v>0</v>
      </c>
      <c r="E825" s="1">
        <v>0.1</v>
      </c>
      <c r="F825" s="1">
        <v>21.26</v>
      </c>
      <c r="G825" s="1">
        <v>74.44</v>
      </c>
      <c r="H825" s="1">
        <v>829</v>
      </c>
      <c r="I825" s="1">
        <v>684669.76</v>
      </c>
      <c r="J825" s="1">
        <v>1495</v>
      </c>
      <c r="K825" s="1">
        <v>50967</v>
      </c>
      <c r="L825" s="1">
        <v>2.9</v>
      </c>
      <c r="M825" s="1">
        <v>22.38</v>
      </c>
      <c r="N825" s="1">
        <v>0.33458099999999996</v>
      </c>
      <c r="O825" s="1">
        <v>3.17</v>
      </c>
      <c r="P825" s="1" t="s">
        <v>2585</v>
      </c>
      <c r="Q825" s="1" t="s">
        <v>3578</v>
      </c>
    </row>
    <row r="826" spans="1:17" x14ac:dyDescent="0.25">
      <c r="A826" s="1" t="s">
        <v>824</v>
      </c>
      <c r="B826" s="1" t="s">
        <v>2586</v>
      </c>
      <c r="C826" s="1">
        <v>4.01</v>
      </c>
      <c r="D826" s="1">
        <v>0.25</v>
      </c>
      <c r="E826" s="1">
        <v>0</v>
      </c>
      <c r="F826" s="1">
        <v>18.62</v>
      </c>
      <c r="G826" s="1">
        <v>77.12</v>
      </c>
      <c r="H826" s="1">
        <v>830</v>
      </c>
      <c r="I826" s="1">
        <v>809510</v>
      </c>
      <c r="J826" s="1">
        <v>-133</v>
      </c>
      <c r="K826" s="1">
        <v>62429</v>
      </c>
      <c r="L826" s="1">
        <v>-0.2</v>
      </c>
      <c r="M826" s="1">
        <v>81.22</v>
      </c>
      <c r="N826" s="1">
        <v>-0.1080226</v>
      </c>
      <c r="O826" s="1">
        <v>-0.73</v>
      </c>
      <c r="P826" s="1" t="s">
        <v>2586</v>
      </c>
      <c r="Q826" s="1" t="s">
        <v>3570</v>
      </c>
    </row>
    <row r="827" spans="1:17" x14ac:dyDescent="0.25">
      <c r="A827" s="1" t="s">
        <v>825</v>
      </c>
      <c r="B827" s="1" t="s">
        <v>2587</v>
      </c>
      <c r="C827" s="1">
        <v>4.45</v>
      </c>
      <c r="D827" s="1">
        <v>7.0000000000000007E-2</v>
      </c>
      <c r="E827" s="1">
        <v>0.75</v>
      </c>
      <c r="F827" s="1">
        <v>30.83</v>
      </c>
      <c r="G827" s="1">
        <v>63.9</v>
      </c>
      <c r="H827" s="1">
        <v>831</v>
      </c>
      <c r="I827" s="1">
        <v>1513276</v>
      </c>
      <c r="J827" s="1">
        <v>2229</v>
      </c>
      <c r="K827" s="1">
        <v>96698</v>
      </c>
      <c r="L827" s="1">
        <v>2.2999999999999998</v>
      </c>
      <c r="M827" s="1">
        <v>31.42</v>
      </c>
      <c r="N827" s="1">
        <v>0.70035180000000008</v>
      </c>
      <c r="O827" s="1">
        <v>-4.0599999999999996</v>
      </c>
      <c r="P827" s="1" t="s">
        <v>2587</v>
      </c>
      <c r="Q827" s="1" t="s">
        <v>3578</v>
      </c>
    </row>
    <row r="828" spans="1:17" x14ac:dyDescent="0.25">
      <c r="A828" s="1" t="s">
        <v>826</v>
      </c>
      <c r="B828" s="1" t="s">
        <v>2588</v>
      </c>
      <c r="C828" s="1">
        <v>0.43</v>
      </c>
      <c r="D828" s="1">
        <v>0</v>
      </c>
      <c r="E828" s="1">
        <v>0</v>
      </c>
      <c r="F828" s="1">
        <v>53.52</v>
      </c>
      <c r="G828" s="1">
        <v>46.05</v>
      </c>
      <c r="H828" s="1">
        <v>832</v>
      </c>
      <c r="I828" s="1">
        <v>291859.46000000002</v>
      </c>
      <c r="J828" s="1">
        <v>37</v>
      </c>
      <c r="K828" s="1">
        <v>13440</v>
      </c>
      <c r="L828" s="1">
        <v>0.3</v>
      </c>
      <c r="M828" s="1">
        <v>14.97</v>
      </c>
      <c r="N828" s="1">
        <v>5.5389000000000002E-3</v>
      </c>
      <c r="O828" s="1">
        <v>-7.18</v>
      </c>
      <c r="P828" s="1" t="s">
        <v>2588</v>
      </c>
      <c r="Q828" s="1" t="s">
        <v>3578</v>
      </c>
    </row>
    <row r="829" spans="1:17" x14ac:dyDescent="0.25">
      <c r="A829" s="1" t="s">
        <v>827</v>
      </c>
      <c r="B829" s="1" t="s">
        <v>2589</v>
      </c>
      <c r="C829" s="1">
        <v>41.73</v>
      </c>
      <c r="D829" s="1">
        <v>0.18</v>
      </c>
      <c r="E829" s="1">
        <v>0.62</v>
      </c>
      <c r="F829" s="1">
        <v>42.25</v>
      </c>
      <c r="G829" s="1">
        <v>15.219999999999999</v>
      </c>
      <c r="H829" s="1">
        <v>833</v>
      </c>
      <c r="I829" s="1">
        <v>1173408.42</v>
      </c>
      <c r="J829" s="1">
        <v>620</v>
      </c>
      <c r="K829" s="1">
        <v>17859</v>
      </c>
      <c r="L829" s="1">
        <v>3.5</v>
      </c>
      <c r="M829" s="1">
        <v>30.16</v>
      </c>
      <c r="N829" s="1">
        <v>0.18699200000000002</v>
      </c>
      <c r="O829" s="1">
        <v>1.59</v>
      </c>
      <c r="P829" s="1" t="s">
        <v>2589</v>
      </c>
      <c r="Q829" s="1" t="s">
        <v>3542</v>
      </c>
    </row>
    <row r="830" spans="1:17" x14ac:dyDescent="0.25">
      <c r="A830" s="1" t="s">
        <v>828</v>
      </c>
      <c r="B830" s="1" t="s">
        <v>2590</v>
      </c>
      <c r="C830" s="1">
        <v>12.83</v>
      </c>
      <c r="D830" s="1">
        <v>0</v>
      </c>
      <c r="E830" s="1">
        <v>0.11</v>
      </c>
      <c r="F830" s="1">
        <v>11.33</v>
      </c>
      <c r="G830" s="1">
        <v>75.73</v>
      </c>
      <c r="H830" s="1">
        <v>834</v>
      </c>
      <c r="I830" s="1">
        <v>820960.02</v>
      </c>
      <c r="J830" s="1">
        <v>1926</v>
      </c>
      <c r="K830" s="1">
        <v>62171</v>
      </c>
      <c r="L830" s="1">
        <v>3.1</v>
      </c>
      <c r="M830" s="1">
        <v>18.96</v>
      </c>
      <c r="N830" s="1">
        <v>0.36516959999999998</v>
      </c>
      <c r="O830" s="1">
        <v>-0.49</v>
      </c>
      <c r="P830" s="1" t="s">
        <v>2590</v>
      </c>
      <c r="Q830" s="1" t="s">
        <v>3521</v>
      </c>
    </row>
    <row r="831" spans="1:17" x14ac:dyDescent="0.25">
      <c r="A831" s="1" t="s">
        <v>829</v>
      </c>
      <c r="B831" s="1" t="s">
        <v>2591</v>
      </c>
      <c r="C831" s="1">
        <v>0.33</v>
      </c>
      <c r="D831" s="1">
        <v>0.01</v>
      </c>
      <c r="E831" s="1">
        <v>0.03</v>
      </c>
      <c r="F831" s="1">
        <v>60.76</v>
      </c>
      <c r="G831" s="1">
        <v>38.870000000000005</v>
      </c>
      <c r="H831" s="1">
        <v>835</v>
      </c>
      <c r="I831" s="1">
        <v>450000</v>
      </c>
      <c r="J831" s="1">
        <v>22</v>
      </c>
      <c r="K831" s="1">
        <v>17492</v>
      </c>
      <c r="L831" s="1">
        <v>0.1</v>
      </c>
      <c r="M831" s="1">
        <v>36.57</v>
      </c>
      <c r="N831" s="1">
        <v>8.0453999999999994E-3</v>
      </c>
      <c r="O831" s="1">
        <v>-0.53</v>
      </c>
      <c r="P831" s="1" t="s">
        <v>2591</v>
      </c>
      <c r="Q831" s="1" t="s">
        <v>3570</v>
      </c>
    </row>
    <row r="832" spans="1:17" x14ac:dyDescent="0.25">
      <c r="A832" s="1" t="s">
        <v>830</v>
      </c>
      <c r="B832" s="1" t="s">
        <v>2592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24976</v>
      </c>
      <c r="L832" s="1">
        <v>0</v>
      </c>
      <c r="M832" s="1">
        <v>40.03</v>
      </c>
      <c r="N832" s="1">
        <v>0</v>
      </c>
      <c r="O832" s="1">
        <v>-7.79</v>
      </c>
      <c r="P832" s="1" t="s">
        <v>2592</v>
      </c>
      <c r="Q832" s="1" t="s">
        <v>3516</v>
      </c>
    </row>
    <row r="833" spans="1:17" x14ac:dyDescent="0.25">
      <c r="A833" s="1" t="s">
        <v>831</v>
      </c>
      <c r="B833" s="1" t="s">
        <v>2593</v>
      </c>
      <c r="C833" s="1">
        <v>37.020000000000003</v>
      </c>
      <c r="D833" s="1">
        <v>0</v>
      </c>
      <c r="E833" s="1">
        <v>0.48</v>
      </c>
      <c r="F833" s="1">
        <v>36.35</v>
      </c>
      <c r="G833" s="1">
        <v>26.150000000000006</v>
      </c>
      <c r="H833" s="1">
        <v>837</v>
      </c>
      <c r="I833" s="1">
        <v>1849138.48</v>
      </c>
      <c r="J833" s="1">
        <v>2728</v>
      </c>
      <c r="K833" s="1">
        <v>48355</v>
      </c>
      <c r="L833" s="1">
        <v>5.6</v>
      </c>
      <c r="M833" s="1">
        <v>43.57</v>
      </c>
      <c r="N833" s="1">
        <v>1.1885896</v>
      </c>
      <c r="O833" s="1">
        <v>3.64</v>
      </c>
      <c r="P833" s="1" t="s">
        <v>2593</v>
      </c>
      <c r="Q833" s="1" t="s">
        <v>3577</v>
      </c>
    </row>
    <row r="834" spans="1:17" x14ac:dyDescent="0.25">
      <c r="A834" s="1" t="s">
        <v>832</v>
      </c>
      <c r="B834" s="1" t="s">
        <v>2594</v>
      </c>
      <c r="C834" s="1">
        <v>14.89</v>
      </c>
      <c r="D834" s="1">
        <v>0</v>
      </c>
      <c r="E834" s="1">
        <v>0</v>
      </c>
      <c r="F834" s="1">
        <v>49.69</v>
      </c>
      <c r="G834" s="1">
        <v>35.42</v>
      </c>
      <c r="H834" s="1">
        <v>838</v>
      </c>
      <c r="I834" s="1">
        <v>799209.09</v>
      </c>
      <c r="J834" s="1">
        <v>-633</v>
      </c>
      <c r="K834" s="1">
        <v>28308</v>
      </c>
      <c r="L834" s="1">
        <v>-2.2000000000000002</v>
      </c>
      <c r="M834" s="1">
        <v>49.33</v>
      </c>
      <c r="N834" s="1">
        <v>-0.31225890000000001</v>
      </c>
      <c r="O834" s="1">
        <v>-1.38</v>
      </c>
      <c r="P834" s="1" t="s">
        <v>2594</v>
      </c>
      <c r="Q834" s="1" t="s">
        <v>3553</v>
      </c>
    </row>
    <row r="835" spans="1:17" x14ac:dyDescent="0.25">
      <c r="A835" s="1" t="s">
        <v>833</v>
      </c>
      <c r="B835" s="1" t="s">
        <v>2595</v>
      </c>
      <c r="C835" s="1">
        <v>0.18</v>
      </c>
      <c r="D835" s="1">
        <v>0</v>
      </c>
      <c r="E835" s="1">
        <v>0.15</v>
      </c>
      <c r="F835" s="1">
        <v>13.91</v>
      </c>
      <c r="G835" s="1">
        <v>85.76</v>
      </c>
      <c r="H835" s="1">
        <v>839</v>
      </c>
      <c r="I835" s="1">
        <v>408897.38</v>
      </c>
      <c r="J835" s="1">
        <v>0</v>
      </c>
      <c r="K835" s="1">
        <v>35067</v>
      </c>
      <c r="L835" s="1">
        <v>0</v>
      </c>
      <c r="M835" s="1">
        <v>9.65</v>
      </c>
      <c r="N835" s="1">
        <v>0</v>
      </c>
      <c r="O835" s="1">
        <v>1.45</v>
      </c>
      <c r="P835" s="1" t="s">
        <v>2595</v>
      </c>
      <c r="Q835" s="1" t="s">
        <v>3581</v>
      </c>
    </row>
    <row r="836" spans="1:17" x14ac:dyDescent="0.25">
      <c r="A836" s="1" t="s">
        <v>834</v>
      </c>
      <c r="B836" s="1" t="s">
        <v>2596</v>
      </c>
      <c r="C836" s="1">
        <v>5.99</v>
      </c>
      <c r="D836" s="1">
        <v>0</v>
      </c>
      <c r="E836" s="1">
        <v>0.12</v>
      </c>
      <c r="F836" s="1">
        <v>5.91</v>
      </c>
      <c r="G836" s="1">
        <v>87.98</v>
      </c>
      <c r="H836" s="1">
        <v>840</v>
      </c>
      <c r="I836" s="1">
        <v>403686.42</v>
      </c>
      <c r="J836" s="1">
        <v>2</v>
      </c>
      <c r="K836" s="1">
        <v>35516</v>
      </c>
      <c r="L836" s="1">
        <v>0</v>
      </c>
      <c r="M836" s="1">
        <v>12.95</v>
      </c>
      <c r="N836" s="1">
        <v>2.5900000000000001E-4</v>
      </c>
      <c r="O836" s="1">
        <v>-13.15</v>
      </c>
      <c r="P836" s="1" t="s">
        <v>2596</v>
      </c>
      <c r="Q836" s="1" t="s">
        <v>3530</v>
      </c>
    </row>
    <row r="837" spans="1:17" x14ac:dyDescent="0.25">
      <c r="A837" s="1" t="s">
        <v>835</v>
      </c>
      <c r="B837" s="1" t="s">
        <v>2597</v>
      </c>
      <c r="C837" s="1">
        <v>10.92</v>
      </c>
      <c r="D837" s="1">
        <v>3.99</v>
      </c>
      <c r="E837" s="1">
        <v>0.1</v>
      </c>
      <c r="F837" s="1">
        <v>15.92</v>
      </c>
      <c r="G837" s="1">
        <v>69.069999999999993</v>
      </c>
      <c r="H837" s="1">
        <v>841</v>
      </c>
      <c r="I837" s="1">
        <v>1307598.94</v>
      </c>
      <c r="J837" s="1">
        <v>1020</v>
      </c>
      <c r="K837" s="1">
        <v>90316</v>
      </c>
      <c r="L837" s="1">
        <v>1.1000000000000001</v>
      </c>
      <c r="M837" s="1">
        <v>43.26</v>
      </c>
      <c r="N837" s="1">
        <v>0.44125199999999998</v>
      </c>
      <c r="O837" s="1">
        <v>1.57</v>
      </c>
      <c r="P837" s="1" t="s">
        <v>2597</v>
      </c>
      <c r="Q837" s="1" t="s">
        <v>3545</v>
      </c>
    </row>
    <row r="838" spans="1:17" x14ac:dyDescent="0.25">
      <c r="A838" s="1" t="s">
        <v>836</v>
      </c>
      <c r="B838" s="1" t="s">
        <v>2598</v>
      </c>
      <c r="C838" s="1">
        <v>7.08</v>
      </c>
      <c r="D838" s="1">
        <v>0</v>
      </c>
      <c r="E838" s="1">
        <v>0</v>
      </c>
      <c r="F838" s="1">
        <v>11.07</v>
      </c>
      <c r="G838" s="1">
        <v>81.849999999999994</v>
      </c>
      <c r="H838" s="1">
        <v>842</v>
      </c>
      <c r="I838" s="1">
        <v>392973.71</v>
      </c>
      <c r="J838" s="1">
        <v>-111</v>
      </c>
      <c r="K838" s="1">
        <v>32165</v>
      </c>
      <c r="L838" s="1">
        <v>-0.3</v>
      </c>
      <c r="M838" s="1">
        <v>23.08</v>
      </c>
      <c r="N838" s="1">
        <v>-2.5618799999999997E-2</v>
      </c>
      <c r="O838" s="1">
        <v>-4.0199999999999996</v>
      </c>
      <c r="P838" s="1" t="s">
        <v>2598</v>
      </c>
      <c r="Q838" s="1" t="s">
        <v>3529</v>
      </c>
    </row>
    <row r="839" spans="1:17" x14ac:dyDescent="0.25">
      <c r="A839" s="1" t="s">
        <v>837</v>
      </c>
      <c r="B839" s="1" t="s">
        <v>2599</v>
      </c>
      <c r="C839" s="1">
        <v>0.33</v>
      </c>
      <c r="D839" s="1">
        <v>0</v>
      </c>
      <c r="E839" s="1">
        <v>0.04</v>
      </c>
      <c r="F839" s="1">
        <v>58.33</v>
      </c>
      <c r="G839" s="1">
        <v>41.300000000000004</v>
      </c>
      <c r="H839" s="1">
        <v>843</v>
      </c>
      <c r="I839" s="1">
        <v>470975</v>
      </c>
      <c r="J839" s="1">
        <v>34</v>
      </c>
      <c r="K839" s="1">
        <v>19451</v>
      </c>
      <c r="L839" s="1">
        <v>0.2</v>
      </c>
      <c r="M839" s="1">
        <v>20.27</v>
      </c>
      <c r="N839" s="1">
        <v>6.8917999999999991E-3</v>
      </c>
      <c r="O839" s="1">
        <v>0.48</v>
      </c>
      <c r="P839" s="1" t="s">
        <v>2599</v>
      </c>
      <c r="Q839" s="1" t="s">
        <v>3563</v>
      </c>
    </row>
    <row r="840" spans="1:17" x14ac:dyDescent="0.25">
      <c r="A840" s="1" t="s">
        <v>838</v>
      </c>
      <c r="B840" s="1" t="s">
        <v>2600</v>
      </c>
      <c r="C840" s="1">
        <v>7.18</v>
      </c>
      <c r="D840" s="1">
        <v>7.6</v>
      </c>
      <c r="E840" s="1">
        <v>0.87</v>
      </c>
      <c r="F840" s="1">
        <v>28.49</v>
      </c>
      <c r="G840" s="1">
        <v>55.86</v>
      </c>
      <c r="H840" s="1">
        <v>844</v>
      </c>
      <c r="I840" s="1">
        <v>1222254.02</v>
      </c>
      <c r="J840" s="1">
        <v>2394</v>
      </c>
      <c r="K840" s="1">
        <v>68275</v>
      </c>
      <c r="L840" s="1">
        <v>3.5</v>
      </c>
      <c r="M840" s="1">
        <v>265.04000000000002</v>
      </c>
      <c r="N840" s="1">
        <v>6.3450576000000005</v>
      </c>
      <c r="O840" s="1">
        <v>29.68</v>
      </c>
      <c r="P840" s="1" t="s">
        <v>4437</v>
      </c>
      <c r="Q840" s="1" t="s">
        <v>3521</v>
      </c>
    </row>
    <row r="841" spans="1:17" x14ac:dyDescent="0.25">
      <c r="A841" s="1" t="s">
        <v>839</v>
      </c>
      <c r="B841" s="1" t="s">
        <v>2601</v>
      </c>
      <c r="C841" s="1">
        <v>58.64</v>
      </c>
      <c r="D841" s="1">
        <v>6.19</v>
      </c>
      <c r="E841" s="1">
        <v>1.22</v>
      </c>
      <c r="F841" s="1">
        <v>2.91</v>
      </c>
      <c r="G841" s="1">
        <v>31.040000000000006</v>
      </c>
      <c r="H841" s="1">
        <v>845</v>
      </c>
      <c r="I841" s="1">
        <v>702942.18</v>
      </c>
      <c r="J841" s="1">
        <v>-909</v>
      </c>
      <c r="K841" s="1">
        <v>21819</v>
      </c>
      <c r="L841" s="1">
        <v>-4.2</v>
      </c>
      <c r="M841" s="1">
        <v>467</v>
      </c>
      <c r="N841" s="1">
        <v>-4.2450299999999999</v>
      </c>
      <c r="O841" s="1">
        <v>20.73</v>
      </c>
      <c r="P841" s="1" t="s">
        <v>2601</v>
      </c>
      <c r="Q841" s="1" t="s">
        <v>3560</v>
      </c>
    </row>
    <row r="842" spans="1:17" x14ac:dyDescent="0.25">
      <c r="A842" s="1" t="s">
        <v>840</v>
      </c>
      <c r="B842" s="1" t="s">
        <v>2602</v>
      </c>
      <c r="C842" s="1">
        <v>2.94</v>
      </c>
      <c r="D842" s="1">
        <v>0</v>
      </c>
      <c r="E842" s="1">
        <v>0</v>
      </c>
      <c r="F842" s="1">
        <v>49.72</v>
      </c>
      <c r="G842" s="1">
        <v>47.34</v>
      </c>
      <c r="H842" s="1">
        <v>846</v>
      </c>
      <c r="I842" s="1">
        <v>734980.57</v>
      </c>
      <c r="J842" s="1">
        <v>-111</v>
      </c>
      <c r="K842" s="1">
        <v>34794</v>
      </c>
      <c r="L842" s="1">
        <v>-0.3</v>
      </c>
      <c r="M842" s="1">
        <v>21.2</v>
      </c>
      <c r="N842" s="1">
        <v>-2.3531999999999997E-2</v>
      </c>
      <c r="O842" s="1">
        <v>-3.79</v>
      </c>
      <c r="P842" s="1" t="s">
        <v>2602</v>
      </c>
      <c r="Q842" s="1" t="s">
        <v>3564</v>
      </c>
    </row>
    <row r="843" spans="1:17" x14ac:dyDescent="0.25">
      <c r="A843" s="1" t="s">
        <v>841</v>
      </c>
      <c r="B843" s="1" t="s">
        <v>2603</v>
      </c>
      <c r="C843" s="1">
        <v>51.61</v>
      </c>
      <c r="D843" s="1">
        <v>0.31</v>
      </c>
      <c r="E843" s="1">
        <v>0.09</v>
      </c>
      <c r="F843" s="1">
        <v>7.23</v>
      </c>
      <c r="G843" s="1">
        <v>40.759999999999991</v>
      </c>
      <c r="H843" s="1">
        <v>847</v>
      </c>
      <c r="I843" s="1">
        <v>511112.94</v>
      </c>
      <c r="J843" s="1">
        <v>3</v>
      </c>
      <c r="K843" s="1">
        <v>20833</v>
      </c>
      <c r="L843" s="1">
        <v>0</v>
      </c>
      <c r="M843" s="1">
        <v>11.89</v>
      </c>
      <c r="N843" s="1">
        <v>3.567E-4</v>
      </c>
      <c r="O843" s="1">
        <v>-2.06</v>
      </c>
      <c r="P843" s="1" t="s">
        <v>2603</v>
      </c>
      <c r="Q843" s="1" t="s">
        <v>3569</v>
      </c>
    </row>
    <row r="844" spans="1:17" x14ac:dyDescent="0.25">
      <c r="A844" s="1" t="s">
        <v>842</v>
      </c>
      <c r="B844" s="1" t="s">
        <v>2604</v>
      </c>
      <c r="C844" s="1">
        <v>46.19</v>
      </c>
      <c r="D844" s="1">
        <v>3.37</v>
      </c>
      <c r="E844" s="1">
        <v>1.67</v>
      </c>
      <c r="F844" s="1">
        <v>3.58</v>
      </c>
      <c r="G844" s="1">
        <v>45.190000000000005</v>
      </c>
      <c r="H844" s="1">
        <v>848</v>
      </c>
      <c r="I844" s="1">
        <v>1336362.95</v>
      </c>
      <c r="J844" s="1">
        <v>-970</v>
      </c>
      <c r="K844" s="1">
        <v>60390</v>
      </c>
      <c r="L844" s="1">
        <v>-1.6</v>
      </c>
      <c r="M844" s="1">
        <v>227.77</v>
      </c>
      <c r="N844" s="1">
        <v>-2.2093690000000001</v>
      </c>
      <c r="O844" s="1">
        <v>-1.43</v>
      </c>
      <c r="P844" s="1" t="s">
        <v>2604</v>
      </c>
      <c r="Q844" s="1" t="s">
        <v>3529</v>
      </c>
    </row>
    <row r="845" spans="1:17" x14ac:dyDescent="0.25">
      <c r="A845" s="1" t="s">
        <v>843</v>
      </c>
      <c r="B845" s="1" t="s">
        <v>2605</v>
      </c>
      <c r="C845" s="1">
        <v>7.15</v>
      </c>
      <c r="D845" s="1">
        <v>0</v>
      </c>
      <c r="E845" s="1">
        <v>0.35</v>
      </c>
      <c r="F845" s="1">
        <v>41.58</v>
      </c>
      <c r="G845" s="1">
        <v>50.92</v>
      </c>
      <c r="H845" s="1">
        <v>849</v>
      </c>
      <c r="I845" s="1">
        <v>586136</v>
      </c>
      <c r="J845" s="1">
        <v>1163</v>
      </c>
      <c r="K845" s="1">
        <v>29846</v>
      </c>
      <c r="L845" s="1">
        <v>3.9</v>
      </c>
      <c r="M845" s="1">
        <v>41.83</v>
      </c>
      <c r="N845" s="1">
        <v>0.4864829</v>
      </c>
      <c r="O845" s="1">
        <v>9.74</v>
      </c>
      <c r="P845" s="1" t="s">
        <v>2605</v>
      </c>
      <c r="Q845" s="1" t="s">
        <v>3579</v>
      </c>
    </row>
    <row r="846" spans="1:17" x14ac:dyDescent="0.25">
      <c r="A846" s="1" t="s">
        <v>844</v>
      </c>
      <c r="B846" s="1" t="s">
        <v>2606</v>
      </c>
      <c r="C846" s="1">
        <v>0.84</v>
      </c>
      <c r="D846" s="1">
        <v>0.47</v>
      </c>
      <c r="E846" s="1">
        <v>0.51</v>
      </c>
      <c r="F846" s="1">
        <v>32.14</v>
      </c>
      <c r="G846" s="1">
        <v>66.039999999999992</v>
      </c>
      <c r="H846" s="1">
        <v>850</v>
      </c>
      <c r="I846" s="1">
        <v>929199.5</v>
      </c>
      <c r="J846" s="1">
        <v>-160</v>
      </c>
      <c r="K846" s="1">
        <v>61364</v>
      </c>
      <c r="L846" s="1">
        <v>-0.3</v>
      </c>
      <c r="M846" s="1">
        <v>85.33</v>
      </c>
      <c r="N846" s="1">
        <v>-0.13652799999999998</v>
      </c>
      <c r="O846" s="1">
        <v>4.12</v>
      </c>
      <c r="P846" s="1" t="s">
        <v>2606</v>
      </c>
      <c r="Q846" s="1" t="s">
        <v>3562</v>
      </c>
    </row>
    <row r="847" spans="1:17" x14ac:dyDescent="0.25">
      <c r="A847" s="1" t="s">
        <v>845</v>
      </c>
      <c r="B847" s="1" t="s">
        <v>2607</v>
      </c>
      <c r="C847" s="1">
        <v>0.1</v>
      </c>
      <c r="D847" s="1">
        <v>0</v>
      </c>
      <c r="E847" s="1">
        <v>0</v>
      </c>
      <c r="F847" s="1">
        <v>25.77</v>
      </c>
      <c r="G847" s="1">
        <v>74.13</v>
      </c>
      <c r="H847" s="1">
        <v>851</v>
      </c>
      <c r="I847" s="1">
        <v>322683.75</v>
      </c>
      <c r="J847" s="1">
        <v>22</v>
      </c>
      <c r="K847" s="1">
        <v>23921</v>
      </c>
      <c r="L847" s="1">
        <v>0.1</v>
      </c>
      <c r="M847" s="1">
        <v>14.89</v>
      </c>
      <c r="N847" s="1">
        <v>3.2758000000000006E-3</v>
      </c>
      <c r="O847" s="1">
        <v>-11.21</v>
      </c>
      <c r="P847" s="1" t="s">
        <v>2607</v>
      </c>
      <c r="Q847" s="1" t="s">
        <v>3546</v>
      </c>
    </row>
    <row r="848" spans="1:17" x14ac:dyDescent="0.25">
      <c r="A848" s="1" t="s">
        <v>846</v>
      </c>
      <c r="B848" s="1" t="s">
        <v>2608</v>
      </c>
      <c r="C848" s="1">
        <v>39.42</v>
      </c>
      <c r="D848" s="1">
        <v>0</v>
      </c>
      <c r="E848" s="1">
        <v>2.92</v>
      </c>
      <c r="F848" s="1">
        <v>19.79</v>
      </c>
      <c r="G848" s="1">
        <v>37.869999999999997</v>
      </c>
      <c r="H848" s="1">
        <v>852</v>
      </c>
      <c r="I848" s="1">
        <v>4066637.59</v>
      </c>
      <c r="J848" s="1">
        <v>-9022</v>
      </c>
      <c r="K848" s="1">
        <v>154004</v>
      </c>
      <c r="L848" s="1">
        <v>-5.9</v>
      </c>
      <c r="M848" s="1">
        <v>45.93</v>
      </c>
      <c r="N848" s="1">
        <v>-4.1438046000000002</v>
      </c>
      <c r="O848" s="1">
        <v>-9.41</v>
      </c>
      <c r="P848" s="1" t="s">
        <v>4438</v>
      </c>
      <c r="Q848" s="1" t="s">
        <v>3578</v>
      </c>
    </row>
    <row r="849" spans="1:17" x14ac:dyDescent="0.25">
      <c r="A849" s="1" t="s">
        <v>847</v>
      </c>
      <c r="B849" s="1" t="s">
        <v>2609</v>
      </c>
      <c r="C849" s="1">
        <v>55.37</v>
      </c>
      <c r="D849" s="1">
        <v>3.06</v>
      </c>
      <c r="E849" s="1">
        <v>0.24</v>
      </c>
      <c r="F849" s="1">
        <v>55.92</v>
      </c>
      <c r="G849" s="1">
        <v>-14.590000000000003</v>
      </c>
      <c r="H849" s="1">
        <v>853</v>
      </c>
      <c r="I849" s="1">
        <v>444282.5</v>
      </c>
      <c r="J849" s="1">
        <v>433</v>
      </c>
      <c r="K849" s="1">
        <v>-6482</v>
      </c>
      <c r="L849" s="1">
        <v>-6.7</v>
      </c>
      <c r="M849" s="1">
        <v>93.93</v>
      </c>
      <c r="N849" s="1">
        <v>0.40671690000000005</v>
      </c>
      <c r="O849" s="1">
        <v>7.22</v>
      </c>
      <c r="P849" s="1" t="s">
        <v>2609</v>
      </c>
      <c r="Q849" s="1" t="s">
        <v>3542</v>
      </c>
    </row>
    <row r="850" spans="1:17" x14ac:dyDescent="0.25">
      <c r="A850" s="1" t="s">
        <v>848</v>
      </c>
      <c r="B850" s="1" t="s">
        <v>2610</v>
      </c>
      <c r="C850" s="1">
        <v>14.61</v>
      </c>
      <c r="D850" s="1">
        <v>0.01</v>
      </c>
      <c r="E850" s="1">
        <v>0.09</v>
      </c>
      <c r="F850" s="1">
        <v>18.22</v>
      </c>
      <c r="G850" s="1">
        <v>67.069999999999993</v>
      </c>
      <c r="H850" s="1">
        <v>854</v>
      </c>
      <c r="I850" s="1">
        <v>625612.29</v>
      </c>
      <c r="J850" s="1">
        <v>83</v>
      </c>
      <c r="K850" s="1">
        <v>41960</v>
      </c>
      <c r="L850" s="1">
        <v>0.2</v>
      </c>
      <c r="M850" s="1">
        <v>128.08000000000001</v>
      </c>
      <c r="N850" s="1">
        <v>0.10630640000000001</v>
      </c>
      <c r="O850" s="1">
        <v>1.5</v>
      </c>
      <c r="P850" s="1" t="s">
        <v>2610</v>
      </c>
      <c r="Q850" s="1" t="s">
        <v>3530</v>
      </c>
    </row>
    <row r="851" spans="1:17" x14ac:dyDescent="0.25">
      <c r="A851" s="1" t="s">
        <v>849</v>
      </c>
      <c r="B851" s="1" t="s">
        <v>2611</v>
      </c>
      <c r="C851" s="1">
        <v>10.039999999999999</v>
      </c>
      <c r="D851" s="1">
        <v>2.61</v>
      </c>
      <c r="E851" s="1">
        <v>1.57</v>
      </c>
      <c r="F851" s="1">
        <v>17.68</v>
      </c>
      <c r="G851" s="1">
        <v>68.099999999999994</v>
      </c>
      <c r="H851" s="1">
        <v>855</v>
      </c>
      <c r="I851" s="1">
        <v>840922.33</v>
      </c>
      <c r="J851" s="1">
        <v>1167</v>
      </c>
      <c r="K851" s="1">
        <v>57267</v>
      </c>
      <c r="L851" s="1">
        <v>2</v>
      </c>
      <c r="M851" s="1">
        <v>244.69</v>
      </c>
      <c r="N851" s="1">
        <v>2.8555322999999997</v>
      </c>
      <c r="O851" s="1">
        <v>2.5299999999999998</v>
      </c>
      <c r="P851" s="1" t="s">
        <v>2611</v>
      </c>
      <c r="Q851" s="1" t="s">
        <v>3559</v>
      </c>
    </row>
    <row r="852" spans="1:17" x14ac:dyDescent="0.25">
      <c r="A852" s="1" t="s">
        <v>850</v>
      </c>
      <c r="B852" s="1" t="s">
        <v>2612</v>
      </c>
      <c r="C852" s="1">
        <v>4.37</v>
      </c>
      <c r="D852" s="1">
        <v>0.05</v>
      </c>
      <c r="E852" s="1">
        <v>0</v>
      </c>
      <c r="F852" s="1">
        <v>9.43</v>
      </c>
      <c r="G852" s="1">
        <v>86.15</v>
      </c>
      <c r="H852" s="1">
        <v>856</v>
      </c>
      <c r="I852" s="1">
        <v>38171963.990000002</v>
      </c>
      <c r="J852" s="1">
        <v>520</v>
      </c>
      <c r="K852" s="1">
        <v>3288515</v>
      </c>
      <c r="L852" s="1">
        <v>0</v>
      </c>
      <c r="M852" s="1">
        <v>8.3699999999999992</v>
      </c>
      <c r="N852" s="1">
        <v>4.3523999999999993E-2</v>
      </c>
      <c r="O852" s="1">
        <v>-4.3600000000000003</v>
      </c>
      <c r="P852" s="1" t="s">
        <v>2612</v>
      </c>
      <c r="Q852" s="1" t="s">
        <v>3567</v>
      </c>
    </row>
    <row r="853" spans="1:17" x14ac:dyDescent="0.25">
      <c r="A853" s="1" t="s">
        <v>851</v>
      </c>
      <c r="B853" s="1" t="s">
        <v>2613</v>
      </c>
      <c r="C853" s="1">
        <v>0.03</v>
      </c>
      <c r="D853" s="1">
        <v>0</v>
      </c>
      <c r="E853" s="1">
        <v>0</v>
      </c>
      <c r="F853" s="1">
        <v>39.6</v>
      </c>
      <c r="G853" s="1">
        <v>60.37</v>
      </c>
      <c r="H853" s="1">
        <v>857</v>
      </c>
      <c r="I853" s="1">
        <v>245915.36</v>
      </c>
      <c r="J853" s="1">
        <v>6</v>
      </c>
      <c r="K853" s="1">
        <v>14846</v>
      </c>
      <c r="L853" s="1">
        <v>0</v>
      </c>
      <c r="M853" s="1">
        <v>37.18</v>
      </c>
      <c r="N853" s="1">
        <v>2.2307999999999998E-3</v>
      </c>
      <c r="O853" s="1">
        <v>-4.3600000000000003</v>
      </c>
      <c r="P853" s="1" t="s">
        <v>2613</v>
      </c>
      <c r="Q853" s="1" t="s">
        <v>3546</v>
      </c>
    </row>
    <row r="854" spans="1:17" x14ac:dyDescent="0.25">
      <c r="A854" s="1" t="s">
        <v>852</v>
      </c>
      <c r="B854" s="1" t="s">
        <v>2614</v>
      </c>
      <c r="C854" s="1">
        <v>2.52</v>
      </c>
      <c r="D854" s="1">
        <v>0</v>
      </c>
      <c r="E854" s="1">
        <v>0.05</v>
      </c>
      <c r="F854" s="1">
        <v>50.2</v>
      </c>
      <c r="G854" s="1">
        <v>47.23</v>
      </c>
      <c r="H854" s="1">
        <v>858</v>
      </c>
      <c r="I854" s="1">
        <v>799900</v>
      </c>
      <c r="J854" s="1">
        <v>75</v>
      </c>
      <c r="K854" s="1">
        <v>37779</v>
      </c>
      <c r="L854" s="1">
        <v>0.2</v>
      </c>
      <c r="M854" s="1">
        <v>26.74</v>
      </c>
      <c r="N854" s="1">
        <v>2.0054999999999996E-2</v>
      </c>
      <c r="O854" s="1">
        <v>-3.56</v>
      </c>
      <c r="P854" s="1" t="s">
        <v>2614</v>
      </c>
      <c r="Q854" s="1" t="s">
        <v>3579</v>
      </c>
    </row>
    <row r="855" spans="1:17" x14ac:dyDescent="0.25">
      <c r="A855" s="1" t="s">
        <v>853</v>
      </c>
      <c r="B855" s="1" t="s">
        <v>2615</v>
      </c>
      <c r="C855" s="1">
        <v>1.51</v>
      </c>
      <c r="D855" s="1">
        <v>0</v>
      </c>
      <c r="E855" s="1">
        <v>0.14000000000000001</v>
      </c>
      <c r="F855" s="1">
        <v>3.4</v>
      </c>
      <c r="G855" s="1">
        <v>94.95</v>
      </c>
      <c r="H855" s="1">
        <v>859</v>
      </c>
      <c r="I855" s="1">
        <v>1135136.43</v>
      </c>
      <c r="J855" s="1">
        <v>209</v>
      </c>
      <c r="K855" s="1">
        <v>107781</v>
      </c>
      <c r="L855" s="1">
        <v>0.2</v>
      </c>
      <c r="M855" s="1">
        <v>15.03</v>
      </c>
      <c r="N855" s="1">
        <v>3.1412700000000002E-2</v>
      </c>
      <c r="O855" s="1">
        <v>2.29</v>
      </c>
      <c r="P855" s="1" t="s">
        <v>2615</v>
      </c>
      <c r="Q855" s="1" t="s">
        <v>3564</v>
      </c>
    </row>
    <row r="856" spans="1:17" x14ac:dyDescent="0.25">
      <c r="A856" s="1" t="s">
        <v>854</v>
      </c>
      <c r="B856" s="1" t="s">
        <v>2616</v>
      </c>
      <c r="C856" s="1">
        <v>3.47</v>
      </c>
      <c r="D856" s="1">
        <v>0</v>
      </c>
      <c r="E856" s="1">
        <v>0.33</v>
      </c>
      <c r="F856" s="1">
        <v>14.51</v>
      </c>
      <c r="G856" s="1">
        <v>81.69</v>
      </c>
      <c r="H856" s="1">
        <v>860</v>
      </c>
      <c r="I856" s="1">
        <v>300595.71999999997</v>
      </c>
      <c r="J856" s="1">
        <v>-937</v>
      </c>
      <c r="K856" s="1">
        <v>24556</v>
      </c>
      <c r="L856" s="1">
        <v>-3.8</v>
      </c>
      <c r="M856" s="1">
        <v>78.900000000000006</v>
      </c>
      <c r="N856" s="1">
        <v>-0.73929299999999998</v>
      </c>
      <c r="O856" s="1">
        <v>11.69</v>
      </c>
      <c r="P856" s="1" t="s">
        <v>2616</v>
      </c>
      <c r="Q856" s="1" t="s">
        <v>3581</v>
      </c>
    </row>
    <row r="857" spans="1:17" x14ac:dyDescent="0.25">
      <c r="A857" s="1" t="s">
        <v>855</v>
      </c>
      <c r="B857" s="1" t="s">
        <v>2617</v>
      </c>
      <c r="C857" s="1">
        <v>3.47</v>
      </c>
      <c r="D857" s="1">
        <v>0</v>
      </c>
      <c r="E857" s="1">
        <v>0.27</v>
      </c>
      <c r="F857" s="1">
        <v>10.210000000000001</v>
      </c>
      <c r="G857" s="1">
        <v>86.05</v>
      </c>
      <c r="H857" s="1">
        <v>861</v>
      </c>
      <c r="I857" s="1">
        <v>696758.07</v>
      </c>
      <c r="J857" s="1">
        <v>-138</v>
      </c>
      <c r="K857" s="1">
        <v>59956</v>
      </c>
      <c r="L857" s="1">
        <v>-0.2</v>
      </c>
      <c r="M857" s="1">
        <v>27.34</v>
      </c>
      <c r="N857" s="1">
        <v>-3.7729199999999997E-2</v>
      </c>
      <c r="O857" s="1">
        <v>-5.25</v>
      </c>
      <c r="P857" s="1" t="s">
        <v>2617</v>
      </c>
      <c r="Q857" s="1" t="s">
        <v>3529</v>
      </c>
    </row>
    <row r="858" spans="1:17" x14ac:dyDescent="0.25">
      <c r="A858" s="1" t="s">
        <v>856</v>
      </c>
      <c r="B858" s="1" t="s">
        <v>2618</v>
      </c>
      <c r="C858" s="1">
        <v>10.54</v>
      </c>
      <c r="D858" s="1">
        <v>0.61</v>
      </c>
      <c r="E858" s="1">
        <v>6.29</v>
      </c>
      <c r="F858" s="1">
        <v>45.59</v>
      </c>
      <c r="G858" s="1">
        <v>36.97</v>
      </c>
      <c r="H858" s="1">
        <v>862</v>
      </c>
      <c r="I858" s="1">
        <v>658829.88</v>
      </c>
      <c r="J858" s="1">
        <v>1599</v>
      </c>
      <c r="K858" s="1">
        <v>24357</v>
      </c>
      <c r="L858" s="1">
        <v>6.6</v>
      </c>
      <c r="M858" s="1">
        <v>144.38</v>
      </c>
      <c r="N858" s="1">
        <v>2.3086362</v>
      </c>
      <c r="O858" s="1">
        <v>2.71</v>
      </c>
      <c r="P858" s="1" t="s">
        <v>4439</v>
      </c>
      <c r="Q858" s="1" t="s">
        <v>3564</v>
      </c>
    </row>
    <row r="859" spans="1:17" x14ac:dyDescent="0.25">
      <c r="A859" s="1" t="s">
        <v>857</v>
      </c>
      <c r="B859" s="1" t="s">
        <v>2619</v>
      </c>
      <c r="C859" s="1">
        <v>0.56999999999999995</v>
      </c>
      <c r="D859" s="1">
        <v>0</v>
      </c>
      <c r="E859" s="1">
        <v>0.66</v>
      </c>
      <c r="F859" s="1">
        <v>27.37</v>
      </c>
      <c r="G859" s="1">
        <v>71.400000000000006</v>
      </c>
      <c r="H859" s="1">
        <v>863</v>
      </c>
      <c r="I859" s="1">
        <v>384906.94</v>
      </c>
      <c r="J859" s="1">
        <v>2</v>
      </c>
      <c r="K859" s="1">
        <v>27482</v>
      </c>
      <c r="L859" s="1">
        <v>0</v>
      </c>
      <c r="M859" s="1">
        <v>39.700000000000003</v>
      </c>
      <c r="N859" s="1">
        <v>7.9400000000000011E-4</v>
      </c>
      <c r="O859" s="1">
        <v>-10.38</v>
      </c>
      <c r="P859" s="1" t="s">
        <v>2619</v>
      </c>
      <c r="Q859" s="1" t="s">
        <v>3563</v>
      </c>
    </row>
    <row r="860" spans="1:17" x14ac:dyDescent="0.25">
      <c r="A860" s="1" t="s">
        <v>858</v>
      </c>
      <c r="B860" s="1" t="s">
        <v>2620</v>
      </c>
      <c r="C860" s="1">
        <v>1.41</v>
      </c>
      <c r="D860" s="1">
        <v>0</v>
      </c>
      <c r="E860" s="1">
        <v>0.04</v>
      </c>
      <c r="F860" s="1">
        <v>26.19</v>
      </c>
      <c r="G860" s="1">
        <v>72.36</v>
      </c>
      <c r="H860" s="1">
        <v>864</v>
      </c>
      <c r="I860" s="1">
        <v>1504418.08</v>
      </c>
      <c r="J860" s="1">
        <v>1280</v>
      </c>
      <c r="K860" s="1">
        <v>108860</v>
      </c>
      <c r="L860" s="1">
        <v>1.2</v>
      </c>
      <c r="M860" s="1">
        <v>21.51</v>
      </c>
      <c r="N860" s="1">
        <v>0.27532800000000002</v>
      </c>
      <c r="O860" s="1">
        <v>-6.67</v>
      </c>
      <c r="P860" s="1" t="s">
        <v>2620</v>
      </c>
      <c r="Q860" s="1" t="s">
        <v>3551</v>
      </c>
    </row>
    <row r="861" spans="1:17" x14ac:dyDescent="0.25">
      <c r="A861" s="1" t="s">
        <v>859</v>
      </c>
      <c r="B861" s="1" t="s">
        <v>2621</v>
      </c>
      <c r="C861" s="1">
        <v>3.38</v>
      </c>
      <c r="D861" s="1">
        <v>0</v>
      </c>
      <c r="E861" s="1">
        <v>0.02</v>
      </c>
      <c r="F861" s="1">
        <v>24.97</v>
      </c>
      <c r="G861" s="1">
        <v>71.63</v>
      </c>
      <c r="H861" s="1">
        <v>865</v>
      </c>
      <c r="I861" s="1">
        <v>1903445.54</v>
      </c>
      <c r="J861" s="1">
        <v>-44</v>
      </c>
      <c r="K861" s="1">
        <v>136344</v>
      </c>
      <c r="L861" s="1">
        <v>0</v>
      </c>
      <c r="M861" s="1">
        <v>14.35</v>
      </c>
      <c r="N861" s="1">
        <v>-6.3140000000000002E-3</v>
      </c>
      <c r="O861" s="1">
        <v>-1.04</v>
      </c>
      <c r="P861" s="1" t="s">
        <v>2621</v>
      </c>
      <c r="Q861" s="1" t="s">
        <v>3541</v>
      </c>
    </row>
    <row r="862" spans="1:17" x14ac:dyDescent="0.25">
      <c r="A862" s="1" t="s">
        <v>860</v>
      </c>
      <c r="B862" s="1" t="s">
        <v>2622</v>
      </c>
      <c r="C862" s="1">
        <v>28.57</v>
      </c>
      <c r="D862" s="1">
        <v>1.49</v>
      </c>
      <c r="E862" s="1">
        <v>2.84</v>
      </c>
      <c r="F862" s="1">
        <v>6.39</v>
      </c>
      <c r="G862" s="1">
        <v>60.71</v>
      </c>
      <c r="H862" s="1">
        <v>866</v>
      </c>
      <c r="I862" s="1">
        <v>18790568.329999998</v>
      </c>
      <c r="J862" s="1">
        <v>3367</v>
      </c>
      <c r="K862" s="1">
        <v>1140775</v>
      </c>
      <c r="L862" s="1">
        <v>0.3</v>
      </c>
      <c r="M862" s="1">
        <v>49.4</v>
      </c>
      <c r="N862" s="1">
        <v>1.6632979999999999</v>
      </c>
      <c r="O862" s="1">
        <v>4.88</v>
      </c>
      <c r="P862" s="1" t="s">
        <v>4440</v>
      </c>
      <c r="Q862" s="1" t="s">
        <v>3528</v>
      </c>
    </row>
    <row r="863" spans="1:17" x14ac:dyDescent="0.25">
      <c r="A863" s="1" t="s">
        <v>861</v>
      </c>
      <c r="B863" s="1" t="s">
        <v>2623</v>
      </c>
      <c r="C863" s="1">
        <v>22.24</v>
      </c>
      <c r="D863" s="1">
        <v>0</v>
      </c>
      <c r="E863" s="1">
        <v>0.24</v>
      </c>
      <c r="F863" s="1">
        <v>32.880000000000003</v>
      </c>
      <c r="G863" s="1">
        <v>44.64</v>
      </c>
      <c r="H863" s="1">
        <v>867</v>
      </c>
      <c r="I863" s="1">
        <v>8232159.7999999998</v>
      </c>
      <c r="J863" s="1">
        <v>-3252</v>
      </c>
      <c r="K863" s="1">
        <v>367484</v>
      </c>
      <c r="L863" s="1">
        <v>-0.9</v>
      </c>
      <c r="M863" s="1">
        <v>24.69</v>
      </c>
      <c r="N863" s="1">
        <v>-0.80291880000000004</v>
      </c>
      <c r="O863" s="1">
        <v>-12.15</v>
      </c>
      <c r="P863" s="1" t="s">
        <v>2623</v>
      </c>
      <c r="Q863" s="1" t="s">
        <v>3519</v>
      </c>
    </row>
    <row r="864" spans="1:17" x14ac:dyDescent="0.25">
      <c r="A864" s="1" t="s">
        <v>862</v>
      </c>
      <c r="B864" s="1" t="s">
        <v>2624</v>
      </c>
      <c r="C864" s="1">
        <v>11.28</v>
      </c>
      <c r="D864" s="1">
        <v>0.4</v>
      </c>
      <c r="E864" s="1">
        <v>0.23</v>
      </c>
      <c r="F864" s="1">
        <v>29.77</v>
      </c>
      <c r="G864" s="1">
        <v>58.32</v>
      </c>
      <c r="H864" s="1">
        <v>868</v>
      </c>
      <c r="I864" s="1">
        <v>4476438.55</v>
      </c>
      <c r="J864" s="1">
        <v>10473</v>
      </c>
      <c r="K864" s="1">
        <v>261066</v>
      </c>
      <c r="L864" s="1">
        <v>4</v>
      </c>
      <c r="M864" s="1">
        <v>28.23</v>
      </c>
      <c r="N864" s="1">
        <v>2.9565278999999998</v>
      </c>
      <c r="O864" s="1">
        <v>0.99</v>
      </c>
      <c r="P864" s="1" t="s">
        <v>2624</v>
      </c>
      <c r="Q864" s="1" t="s">
        <v>3551</v>
      </c>
    </row>
    <row r="865" spans="1:17" x14ac:dyDescent="0.25">
      <c r="A865" s="1" t="s">
        <v>863</v>
      </c>
      <c r="B865" s="1" t="s">
        <v>2625</v>
      </c>
      <c r="C865" s="1">
        <v>12.77</v>
      </c>
      <c r="D865" s="1">
        <v>0</v>
      </c>
      <c r="E865" s="1">
        <v>0.39</v>
      </c>
      <c r="F865" s="1">
        <v>18.04</v>
      </c>
      <c r="G865" s="1">
        <v>68.8</v>
      </c>
      <c r="H865" s="1">
        <v>869</v>
      </c>
      <c r="I865" s="1">
        <v>2664229.83</v>
      </c>
      <c r="J865" s="1">
        <v>-756</v>
      </c>
      <c r="K865" s="1">
        <v>183299</v>
      </c>
      <c r="L865" s="1">
        <v>-0.4</v>
      </c>
      <c r="M865" s="1">
        <v>42.95</v>
      </c>
      <c r="N865" s="1">
        <v>-0.32470199999999999</v>
      </c>
      <c r="O865" s="1">
        <v>-0.92</v>
      </c>
      <c r="P865" s="1" t="s">
        <v>2625</v>
      </c>
      <c r="Q865" s="1" t="s">
        <v>3527</v>
      </c>
    </row>
    <row r="866" spans="1:17" x14ac:dyDescent="0.25">
      <c r="A866" s="1" t="s">
        <v>864</v>
      </c>
      <c r="B866" s="1" t="s">
        <v>2626</v>
      </c>
      <c r="C866" s="1">
        <v>11.16</v>
      </c>
      <c r="D866" s="1">
        <v>0.05</v>
      </c>
      <c r="E866" s="1">
        <v>2.76</v>
      </c>
      <c r="F866" s="1">
        <v>18.14</v>
      </c>
      <c r="G866" s="1">
        <v>67.89</v>
      </c>
      <c r="H866" s="1">
        <v>870</v>
      </c>
      <c r="I866" s="1">
        <v>12065567.890000001</v>
      </c>
      <c r="J866" s="1">
        <v>-4386</v>
      </c>
      <c r="K866" s="1">
        <v>819131</v>
      </c>
      <c r="L866" s="1">
        <v>-0.5</v>
      </c>
      <c r="M866" s="1">
        <v>27.43</v>
      </c>
      <c r="N866" s="1">
        <v>-1.2030798</v>
      </c>
      <c r="O866" s="1">
        <v>-1.4</v>
      </c>
      <c r="P866" s="1" t="s">
        <v>4441</v>
      </c>
      <c r="Q866" s="1" t="s">
        <v>3541</v>
      </c>
    </row>
    <row r="867" spans="1:17" x14ac:dyDescent="0.25">
      <c r="A867" s="1" t="s">
        <v>865</v>
      </c>
      <c r="B867" s="1" t="s">
        <v>2627</v>
      </c>
      <c r="C867" s="1">
        <v>9.58</v>
      </c>
      <c r="D867" s="1">
        <v>3.59</v>
      </c>
      <c r="E867" s="1">
        <v>0.23</v>
      </c>
      <c r="F867" s="1">
        <v>11.66</v>
      </c>
      <c r="G867" s="1">
        <v>74.94</v>
      </c>
      <c r="H867" s="1">
        <v>871</v>
      </c>
      <c r="I867" s="1">
        <v>3121877.46</v>
      </c>
      <c r="J867" s="1">
        <v>2417</v>
      </c>
      <c r="K867" s="1">
        <v>233953</v>
      </c>
      <c r="L867" s="1">
        <v>1</v>
      </c>
      <c r="M867" s="1">
        <v>57.95</v>
      </c>
      <c r="N867" s="1">
        <v>1.4006514999999999</v>
      </c>
      <c r="O867" s="1">
        <v>26.31</v>
      </c>
      <c r="P867" s="1" t="s">
        <v>2627</v>
      </c>
      <c r="Q867" s="1" t="s">
        <v>3552</v>
      </c>
    </row>
    <row r="868" spans="1:17" x14ac:dyDescent="0.25">
      <c r="A868" s="1" t="s">
        <v>866</v>
      </c>
      <c r="B868" s="1" t="s">
        <v>2628</v>
      </c>
      <c r="C868" s="1">
        <v>12.15</v>
      </c>
      <c r="D868" s="1">
        <v>0.48</v>
      </c>
      <c r="E868" s="1">
        <v>0.15</v>
      </c>
      <c r="F868" s="1">
        <v>14.46</v>
      </c>
      <c r="G868" s="1">
        <v>72.759999999999991</v>
      </c>
      <c r="H868" s="1">
        <v>872</v>
      </c>
      <c r="I868" s="1">
        <v>935046.04</v>
      </c>
      <c r="J868" s="1">
        <v>1430</v>
      </c>
      <c r="K868" s="1">
        <v>68034</v>
      </c>
      <c r="L868" s="1">
        <v>2.1</v>
      </c>
      <c r="M868" s="1">
        <v>115.08</v>
      </c>
      <c r="N868" s="1">
        <v>1.6456439999999999</v>
      </c>
      <c r="O868" s="1">
        <v>-13.55</v>
      </c>
      <c r="P868" s="1" t="s">
        <v>2628</v>
      </c>
      <c r="Q868" s="1" t="s">
        <v>3534</v>
      </c>
    </row>
    <row r="869" spans="1:17" x14ac:dyDescent="0.25">
      <c r="A869" s="1" t="s">
        <v>867</v>
      </c>
      <c r="B869" s="1" t="s">
        <v>2629</v>
      </c>
      <c r="C869" s="1">
        <v>1.7</v>
      </c>
      <c r="D869" s="1">
        <v>0</v>
      </c>
      <c r="E869" s="1">
        <v>0</v>
      </c>
      <c r="F869" s="1">
        <v>62.49</v>
      </c>
      <c r="G869" s="1">
        <v>35.81</v>
      </c>
      <c r="H869" s="1">
        <v>873</v>
      </c>
      <c r="I869" s="1">
        <v>795694.5</v>
      </c>
      <c r="J869" s="1">
        <v>31</v>
      </c>
      <c r="K869" s="1">
        <v>28494</v>
      </c>
      <c r="L869" s="1">
        <v>0.1</v>
      </c>
      <c r="M869" s="1">
        <v>27.1</v>
      </c>
      <c r="N869" s="1">
        <v>8.4010000000000005E-3</v>
      </c>
      <c r="O869" s="1">
        <v>5.93</v>
      </c>
      <c r="P869" s="1" t="s">
        <v>2629</v>
      </c>
      <c r="Q869" s="1" t="s">
        <v>3541</v>
      </c>
    </row>
    <row r="870" spans="1:17" x14ac:dyDescent="0.25">
      <c r="A870" s="1" t="s">
        <v>868</v>
      </c>
      <c r="B870" s="1" t="s">
        <v>2630</v>
      </c>
      <c r="C870" s="1">
        <v>2.7</v>
      </c>
      <c r="D870" s="1">
        <v>0</v>
      </c>
      <c r="E870" s="1">
        <v>0.08</v>
      </c>
      <c r="F870" s="1">
        <v>9.48</v>
      </c>
      <c r="G870" s="1">
        <v>87.74</v>
      </c>
      <c r="H870" s="1">
        <v>874</v>
      </c>
      <c r="I870" s="1">
        <v>2072907.21</v>
      </c>
      <c r="J870" s="1">
        <v>2261</v>
      </c>
      <c r="K870" s="1">
        <v>181877</v>
      </c>
      <c r="L870" s="1">
        <v>1.2</v>
      </c>
      <c r="M870" s="1">
        <v>9.9</v>
      </c>
      <c r="N870" s="1">
        <v>0.22383900000000001</v>
      </c>
      <c r="O870" s="1">
        <v>-1.88</v>
      </c>
      <c r="P870" s="1" t="s">
        <v>2630</v>
      </c>
      <c r="Q870" s="1" t="s">
        <v>3529</v>
      </c>
    </row>
    <row r="871" spans="1:17" x14ac:dyDescent="0.25">
      <c r="A871" s="1" t="s">
        <v>869</v>
      </c>
      <c r="B871" s="1" t="s">
        <v>2631</v>
      </c>
      <c r="C871" s="1">
        <v>77.760000000000005</v>
      </c>
      <c r="D871" s="1">
        <v>1.1499999999999999</v>
      </c>
      <c r="E871" s="1">
        <v>0.04</v>
      </c>
      <c r="F871" s="1">
        <v>15.66</v>
      </c>
      <c r="G871" s="1">
        <v>5.3899999999999864</v>
      </c>
      <c r="H871" s="1">
        <v>875</v>
      </c>
      <c r="I871" s="1">
        <v>43794280.32</v>
      </c>
      <c r="J871" s="1">
        <v>7758</v>
      </c>
      <c r="K871" s="1">
        <v>236051</v>
      </c>
      <c r="L871" s="1">
        <v>3.3</v>
      </c>
      <c r="M871" s="1">
        <v>105.46</v>
      </c>
      <c r="N871" s="1">
        <v>8.1815867999999998</v>
      </c>
      <c r="O871" s="1">
        <v>6.76</v>
      </c>
      <c r="P871" s="1" t="s">
        <v>4442</v>
      </c>
      <c r="Q871" s="1" t="s">
        <v>3549</v>
      </c>
    </row>
    <row r="872" spans="1:17" x14ac:dyDescent="0.25">
      <c r="A872" s="1" t="s">
        <v>870</v>
      </c>
      <c r="B872" s="1" t="s">
        <v>2632</v>
      </c>
      <c r="C872" s="1">
        <v>1.49</v>
      </c>
      <c r="D872" s="1">
        <v>0</v>
      </c>
      <c r="E872" s="1">
        <v>0.62</v>
      </c>
      <c r="F872" s="1">
        <v>29.65</v>
      </c>
      <c r="G872" s="1">
        <v>68.240000000000009</v>
      </c>
      <c r="H872" s="1">
        <v>876</v>
      </c>
      <c r="I872" s="1">
        <v>2462421.46</v>
      </c>
      <c r="J872" s="1">
        <v>800</v>
      </c>
      <c r="K872" s="1">
        <v>168036</v>
      </c>
      <c r="L872" s="1">
        <v>0.5</v>
      </c>
      <c r="M872" s="1">
        <v>26.49</v>
      </c>
      <c r="N872" s="1">
        <v>0.21192</v>
      </c>
      <c r="O872" s="1">
        <v>1.61</v>
      </c>
      <c r="P872" s="1" t="s">
        <v>2632</v>
      </c>
      <c r="Q872" s="1" t="s">
        <v>3577</v>
      </c>
    </row>
    <row r="873" spans="1:17" x14ac:dyDescent="0.25">
      <c r="A873" s="1" t="s">
        <v>871</v>
      </c>
      <c r="B873" s="1" t="s">
        <v>2633</v>
      </c>
      <c r="C873" s="1">
        <v>0.38</v>
      </c>
      <c r="D873" s="1">
        <v>0</v>
      </c>
      <c r="E873" s="1">
        <v>0</v>
      </c>
      <c r="F873" s="1">
        <v>29.31</v>
      </c>
      <c r="G873" s="1">
        <v>70.31</v>
      </c>
      <c r="H873" s="1">
        <v>877</v>
      </c>
      <c r="I873" s="1">
        <v>780900</v>
      </c>
      <c r="J873" s="1">
        <v>70</v>
      </c>
      <c r="K873" s="1">
        <v>54905</v>
      </c>
      <c r="L873" s="1">
        <v>0.1</v>
      </c>
      <c r="M873" s="1">
        <v>40.479999999999997</v>
      </c>
      <c r="N873" s="1">
        <v>2.8336E-2</v>
      </c>
      <c r="O873" s="1">
        <v>-9.1199999999999992</v>
      </c>
      <c r="P873" s="1" t="s">
        <v>2633</v>
      </c>
      <c r="Q873" s="1" t="s">
        <v>3564</v>
      </c>
    </row>
    <row r="874" spans="1:17" x14ac:dyDescent="0.25">
      <c r="A874" s="1" t="s">
        <v>872</v>
      </c>
      <c r="B874" s="1" t="s">
        <v>2634</v>
      </c>
      <c r="C874" s="1">
        <v>19.73</v>
      </c>
      <c r="D874" s="1">
        <v>0</v>
      </c>
      <c r="E874" s="1">
        <v>0</v>
      </c>
      <c r="F874" s="1">
        <v>6.45</v>
      </c>
      <c r="G874" s="1">
        <v>73.819999999999993</v>
      </c>
      <c r="H874" s="1">
        <v>878</v>
      </c>
      <c r="I874" s="1">
        <v>6859527.0999999996</v>
      </c>
      <c r="J874" s="1">
        <v>10752</v>
      </c>
      <c r="K874" s="1">
        <v>506370</v>
      </c>
      <c r="L874" s="1">
        <v>2.1</v>
      </c>
      <c r="M874" s="1">
        <v>68.45</v>
      </c>
      <c r="N874" s="1">
        <v>7.3597440000000001</v>
      </c>
      <c r="O874" s="1">
        <v>6.74</v>
      </c>
      <c r="P874" s="1" t="s">
        <v>4443</v>
      </c>
      <c r="Q874" s="1" t="s">
        <v>3542</v>
      </c>
    </row>
    <row r="875" spans="1:17" x14ac:dyDescent="0.25">
      <c r="A875" s="1" t="s">
        <v>873</v>
      </c>
      <c r="B875" s="1" t="s">
        <v>2635</v>
      </c>
      <c r="C875" s="1">
        <v>1.32</v>
      </c>
      <c r="D875" s="1">
        <v>0.01</v>
      </c>
      <c r="E875" s="1">
        <v>0</v>
      </c>
      <c r="F875" s="1">
        <v>26.13</v>
      </c>
      <c r="G875" s="1">
        <v>72.539999999999992</v>
      </c>
      <c r="H875" s="1">
        <v>879</v>
      </c>
      <c r="I875" s="1">
        <v>423734.43</v>
      </c>
      <c r="J875" s="1">
        <v>59</v>
      </c>
      <c r="K875" s="1">
        <v>30738</v>
      </c>
      <c r="L875" s="1">
        <v>0.2</v>
      </c>
      <c r="M875" s="1">
        <v>23.78</v>
      </c>
      <c r="N875" s="1">
        <v>1.40302E-2</v>
      </c>
      <c r="O875" s="1">
        <v>3.57</v>
      </c>
      <c r="P875" s="1" t="s">
        <v>2635</v>
      </c>
      <c r="Q875" s="1" t="s">
        <v>3527</v>
      </c>
    </row>
    <row r="876" spans="1:17" x14ac:dyDescent="0.25">
      <c r="A876" s="1" t="s">
        <v>874</v>
      </c>
      <c r="B876" s="1" t="s">
        <v>2636</v>
      </c>
      <c r="C876" s="1">
        <v>6.09</v>
      </c>
      <c r="D876" s="1">
        <v>0</v>
      </c>
      <c r="E876" s="1">
        <v>0.3</v>
      </c>
      <c r="F876" s="1">
        <v>11.47</v>
      </c>
      <c r="G876" s="1">
        <v>82.14</v>
      </c>
      <c r="H876" s="1">
        <v>880</v>
      </c>
      <c r="I876" s="1">
        <v>1411489.7</v>
      </c>
      <c r="J876" s="1">
        <v>-307</v>
      </c>
      <c r="K876" s="1">
        <v>115940</v>
      </c>
      <c r="L876" s="1">
        <v>-0.3</v>
      </c>
      <c r="M876" s="1">
        <v>56.75</v>
      </c>
      <c r="N876" s="1">
        <v>-0.1742225</v>
      </c>
      <c r="O876" s="1">
        <v>-0.34</v>
      </c>
      <c r="P876" s="1" t="s">
        <v>2636</v>
      </c>
      <c r="Q876" s="1" t="s">
        <v>3527</v>
      </c>
    </row>
    <row r="877" spans="1:17" x14ac:dyDescent="0.25">
      <c r="A877" s="1" t="s">
        <v>875</v>
      </c>
      <c r="B877" s="1" t="s">
        <v>2637</v>
      </c>
      <c r="C877" s="1">
        <v>12.2</v>
      </c>
      <c r="D877" s="1">
        <v>3.66</v>
      </c>
      <c r="E877" s="1">
        <v>0.64</v>
      </c>
      <c r="F877" s="1">
        <v>11.69</v>
      </c>
      <c r="G877" s="1">
        <v>71.81</v>
      </c>
      <c r="H877" s="1">
        <v>881</v>
      </c>
      <c r="I877" s="1">
        <v>2486499.59</v>
      </c>
      <c r="J877" s="1">
        <v>477</v>
      </c>
      <c r="K877" s="1">
        <v>178556</v>
      </c>
      <c r="L877" s="1">
        <v>0.3</v>
      </c>
      <c r="M877" s="1">
        <v>85.02</v>
      </c>
      <c r="N877" s="1">
        <v>0.4055454</v>
      </c>
      <c r="O877" s="1">
        <v>-2.59</v>
      </c>
      <c r="P877" s="1" t="s">
        <v>2637</v>
      </c>
      <c r="Q877" s="1" t="s">
        <v>3527</v>
      </c>
    </row>
    <row r="878" spans="1:17" x14ac:dyDescent="0.25">
      <c r="A878" s="1" t="s">
        <v>876</v>
      </c>
      <c r="B878" s="1" t="s">
        <v>2638</v>
      </c>
      <c r="C878" s="1">
        <v>1.56</v>
      </c>
      <c r="D878" s="1">
        <v>0</v>
      </c>
      <c r="E878" s="1">
        <v>0.04</v>
      </c>
      <c r="F878" s="1">
        <v>27.85</v>
      </c>
      <c r="G878" s="1">
        <v>70.55</v>
      </c>
      <c r="H878" s="1">
        <v>882</v>
      </c>
      <c r="I878" s="1">
        <v>1009115.57</v>
      </c>
      <c r="J878" s="1">
        <v>-388</v>
      </c>
      <c r="K878" s="1">
        <v>71193</v>
      </c>
      <c r="L878" s="1">
        <v>-0.5</v>
      </c>
      <c r="M878" s="1">
        <v>39.869999999999997</v>
      </c>
      <c r="N878" s="1">
        <v>-0.15469559999999999</v>
      </c>
      <c r="O878" s="1">
        <v>35.450000000000003</v>
      </c>
      <c r="P878" s="1" t="s">
        <v>2638</v>
      </c>
      <c r="Q878" s="1" t="s">
        <v>3527</v>
      </c>
    </row>
    <row r="879" spans="1:17" x14ac:dyDescent="0.25">
      <c r="A879" s="1" t="s">
        <v>877</v>
      </c>
      <c r="B879" s="1" t="s">
        <v>2639</v>
      </c>
      <c r="C879" s="1">
        <v>38.94</v>
      </c>
      <c r="D879" s="1">
        <v>0.6</v>
      </c>
      <c r="E879" s="1">
        <v>0</v>
      </c>
      <c r="F879" s="1">
        <v>11.44</v>
      </c>
      <c r="G879" s="1">
        <v>49.02</v>
      </c>
      <c r="H879" s="1">
        <v>883</v>
      </c>
      <c r="I879" s="1">
        <v>692983.36</v>
      </c>
      <c r="J879" s="1">
        <v>-271</v>
      </c>
      <c r="K879" s="1">
        <v>33970</v>
      </c>
      <c r="L879" s="1">
        <v>-0.8</v>
      </c>
      <c r="M879" s="1">
        <v>112.85</v>
      </c>
      <c r="N879" s="1">
        <v>-0.30582349999999997</v>
      </c>
      <c r="O879" s="1">
        <v>3.1</v>
      </c>
      <c r="P879" s="1" t="s">
        <v>2639</v>
      </c>
      <c r="Q879" s="1" t="s">
        <v>3527</v>
      </c>
    </row>
    <row r="880" spans="1:17" x14ac:dyDescent="0.25">
      <c r="A880" s="1" t="s">
        <v>878</v>
      </c>
      <c r="B880" s="1" t="s">
        <v>2640</v>
      </c>
      <c r="C880" s="1">
        <v>0.84</v>
      </c>
      <c r="D880" s="1">
        <v>7.0000000000000007E-2</v>
      </c>
      <c r="E880" s="1">
        <v>0</v>
      </c>
      <c r="F880" s="1">
        <v>17.86</v>
      </c>
      <c r="G880" s="1">
        <v>81.23</v>
      </c>
      <c r="H880" s="1">
        <v>884</v>
      </c>
      <c r="I880" s="1">
        <v>1986188.79</v>
      </c>
      <c r="J880" s="1">
        <v>176</v>
      </c>
      <c r="K880" s="1">
        <v>161338</v>
      </c>
      <c r="L880" s="1">
        <v>0.1</v>
      </c>
      <c r="M880" s="1">
        <v>25.5</v>
      </c>
      <c r="N880" s="1">
        <v>4.4880000000000003E-2</v>
      </c>
      <c r="O880" s="1">
        <v>0.19</v>
      </c>
      <c r="P880" s="1" t="s">
        <v>2640</v>
      </c>
      <c r="Q880" s="1" t="s">
        <v>3527</v>
      </c>
    </row>
    <row r="881" spans="1:17" x14ac:dyDescent="0.25">
      <c r="A881" s="1" t="s">
        <v>879</v>
      </c>
      <c r="B881" s="1" t="s">
        <v>2641</v>
      </c>
      <c r="C881" s="1">
        <v>7.0000000000000007E-2</v>
      </c>
      <c r="D881" s="1">
        <v>0</v>
      </c>
      <c r="E881" s="1">
        <v>0.19</v>
      </c>
      <c r="F881" s="1">
        <v>3.3</v>
      </c>
      <c r="G881" s="1">
        <v>96.44</v>
      </c>
      <c r="H881" s="1">
        <v>885</v>
      </c>
      <c r="I881" s="1">
        <v>889366.81</v>
      </c>
      <c r="J881" s="1">
        <v>12</v>
      </c>
      <c r="K881" s="1">
        <v>85771</v>
      </c>
      <c r="L881" s="1">
        <v>0</v>
      </c>
      <c r="M881" s="1">
        <v>14.96</v>
      </c>
      <c r="N881" s="1">
        <v>1.7952000000000001E-3</v>
      </c>
      <c r="O881" s="1">
        <v>-8.41</v>
      </c>
      <c r="P881" s="1" t="s">
        <v>2641</v>
      </c>
      <c r="Q881" s="1" t="s">
        <v>3527</v>
      </c>
    </row>
    <row r="882" spans="1:17" x14ac:dyDescent="0.25">
      <c r="A882" s="1" t="s">
        <v>880</v>
      </c>
      <c r="B882" s="1" t="s">
        <v>2642</v>
      </c>
      <c r="C882" s="1">
        <v>1.46</v>
      </c>
      <c r="D882" s="1">
        <v>0</v>
      </c>
      <c r="E882" s="1">
        <v>0</v>
      </c>
      <c r="F882" s="1">
        <v>14.58</v>
      </c>
      <c r="G882" s="1">
        <v>83.960000000000008</v>
      </c>
      <c r="H882" s="1">
        <v>886</v>
      </c>
      <c r="I882" s="1">
        <v>569829.85</v>
      </c>
      <c r="J882" s="1">
        <v>4</v>
      </c>
      <c r="K882" s="1">
        <v>47843</v>
      </c>
      <c r="L882" s="1">
        <v>0</v>
      </c>
      <c r="M882" s="1">
        <v>22.9</v>
      </c>
      <c r="N882" s="1">
        <v>9.1599999999999993E-4</v>
      </c>
      <c r="O882" s="1">
        <v>0.43</v>
      </c>
      <c r="P882" s="1" t="s">
        <v>2642</v>
      </c>
      <c r="Q882" s="1" t="s">
        <v>3527</v>
      </c>
    </row>
    <row r="883" spans="1:17" x14ac:dyDescent="0.25">
      <c r="A883" s="1" t="s">
        <v>881</v>
      </c>
      <c r="B883" s="1" t="s">
        <v>2643</v>
      </c>
      <c r="C883" s="1">
        <v>0.3</v>
      </c>
      <c r="D883" s="1">
        <v>0</v>
      </c>
      <c r="E883" s="1">
        <v>0.06</v>
      </c>
      <c r="F883" s="1">
        <v>23.87</v>
      </c>
      <c r="G883" s="1">
        <v>75.77</v>
      </c>
      <c r="H883" s="1">
        <v>887</v>
      </c>
      <c r="I883" s="1">
        <v>2111381.37</v>
      </c>
      <c r="J883" s="1">
        <v>-29</v>
      </c>
      <c r="K883" s="1">
        <v>159979</v>
      </c>
      <c r="L883" s="1">
        <v>0</v>
      </c>
      <c r="M883" s="1">
        <v>13.3</v>
      </c>
      <c r="N883" s="1">
        <v>-3.8570000000000006E-3</v>
      </c>
      <c r="O883" s="1">
        <v>3.77</v>
      </c>
      <c r="P883" s="1" t="s">
        <v>2643</v>
      </c>
      <c r="Q883" s="1" t="s">
        <v>3519</v>
      </c>
    </row>
    <row r="884" spans="1:17" x14ac:dyDescent="0.25">
      <c r="A884" s="1" t="s">
        <v>882</v>
      </c>
      <c r="B884" s="1" t="s">
        <v>2644</v>
      </c>
      <c r="C884" s="1">
        <v>1.52</v>
      </c>
      <c r="D884" s="1">
        <v>0.01</v>
      </c>
      <c r="E884" s="1">
        <v>0.02</v>
      </c>
      <c r="F884" s="1">
        <v>11.69</v>
      </c>
      <c r="G884" s="1">
        <v>86.76</v>
      </c>
      <c r="H884" s="1">
        <v>888</v>
      </c>
      <c r="I884" s="1">
        <v>2808182.89</v>
      </c>
      <c r="J884" s="1">
        <v>-1690</v>
      </c>
      <c r="K884" s="1">
        <v>243638</v>
      </c>
      <c r="L884" s="1">
        <v>-0.7</v>
      </c>
      <c r="M884" s="1">
        <v>24.8</v>
      </c>
      <c r="N884" s="1">
        <v>-0.41911999999999999</v>
      </c>
      <c r="O884" s="1">
        <v>0.2</v>
      </c>
      <c r="P884" s="1" t="s">
        <v>2644</v>
      </c>
      <c r="Q884" s="1" t="s">
        <v>3527</v>
      </c>
    </row>
    <row r="885" spans="1:17" x14ac:dyDescent="0.25">
      <c r="A885" s="1" t="s">
        <v>883</v>
      </c>
      <c r="B885" s="1" t="s">
        <v>2645</v>
      </c>
      <c r="C885" s="1">
        <v>0.26</v>
      </c>
      <c r="D885" s="1">
        <v>0</v>
      </c>
      <c r="E885" s="1">
        <v>0</v>
      </c>
      <c r="F885" s="1">
        <v>43.53</v>
      </c>
      <c r="G885" s="1">
        <v>56.21</v>
      </c>
      <c r="H885" s="1">
        <v>889</v>
      </c>
      <c r="I885" s="1">
        <v>445660</v>
      </c>
      <c r="J885" s="1">
        <v>8</v>
      </c>
      <c r="K885" s="1">
        <v>25051</v>
      </c>
      <c r="L885" s="1">
        <v>0</v>
      </c>
      <c r="M885" s="1">
        <v>31.77</v>
      </c>
      <c r="N885" s="1">
        <v>2.5415999999999998E-3</v>
      </c>
      <c r="O885" s="1">
        <v>-1.21</v>
      </c>
      <c r="P885" s="1" t="s">
        <v>2645</v>
      </c>
      <c r="Q885" s="1" t="s">
        <v>3527</v>
      </c>
    </row>
    <row r="886" spans="1:17" x14ac:dyDescent="0.25">
      <c r="A886" s="1" t="s">
        <v>884</v>
      </c>
      <c r="B886" s="1" t="s">
        <v>2646</v>
      </c>
      <c r="C886" s="1">
        <v>1.92</v>
      </c>
      <c r="D886" s="1">
        <v>0.16</v>
      </c>
      <c r="E886" s="1">
        <v>7.0000000000000007E-2</v>
      </c>
      <c r="F886" s="1">
        <v>31.74</v>
      </c>
      <c r="G886" s="1">
        <v>66.11</v>
      </c>
      <c r="H886" s="1">
        <v>890</v>
      </c>
      <c r="I886" s="1">
        <v>794853.1</v>
      </c>
      <c r="J886" s="1">
        <v>421</v>
      </c>
      <c r="K886" s="1">
        <v>52548</v>
      </c>
      <c r="L886" s="1">
        <v>0.8</v>
      </c>
      <c r="M886" s="1">
        <v>83.92</v>
      </c>
      <c r="N886" s="1">
        <v>0.35330319999999998</v>
      </c>
      <c r="O886" s="1">
        <v>0</v>
      </c>
      <c r="P886" s="1" t="s">
        <v>2646</v>
      </c>
      <c r="Q886" s="1" t="s">
        <v>3527</v>
      </c>
    </row>
    <row r="887" spans="1:17" x14ac:dyDescent="0.25">
      <c r="A887" s="1" t="s">
        <v>885</v>
      </c>
      <c r="B887" s="1" t="s">
        <v>2647</v>
      </c>
      <c r="C887" s="1">
        <v>6.79</v>
      </c>
      <c r="D887" s="1">
        <v>0.01</v>
      </c>
      <c r="E887" s="1">
        <v>7.0000000000000007E-2</v>
      </c>
      <c r="F887" s="1">
        <v>15.2</v>
      </c>
      <c r="G887" s="1">
        <v>77.930000000000007</v>
      </c>
      <c r="H887" s="1">
        <v>891</v>
      </c>
      <c r="I887" s="1">
        <v>867471.19</v>
      </c>
      <c r="J887" s="1">
        <v>26</v>
      </c>
      <c r="K887" s="1">
        <v>67602</v>
      </c>
      <c r="L887" s="1">
        <v>0</v>
      </c>
      <c r="M887" s="1">
        <v>42.19</v>
      </c>
      <c r="N887" s="1">
        <v>1.0969400000000001E-2</v>
      </c>
      <c r="O887" s="1">
        <v>1.1299999999999999</v>
      </c>
      <c r="P887" s="1" t="s">
        <v>2647</v>
      </c>
      <c r="Q887" s="1" t="s">
        <v>3527</v>
      </c>
    </row>
    <row r="888" spans="1:17" x14ac:dyDescent="0.25">
      <c r="A888" s="1" t="s">
        <v>886</v>
      </c>
      <c r="B888" s="1" t="s">
        <v>2648</v>
      </c>
      <c r="C888" s="1">
        <v>1.62</v>
      </c>
      <c r="D888" s="1">
        <v>0</v>
      </c>
      <c r="E888" s="1">
        <v>0.11</v>
      </c>
      <c r="F888" s="1">
        <v>16.18</v>
      </c>
      <c r="G888" s="1">
        <v>82.09</v>
      </c>
      <c r="H888" s="1">
        <v>892</v>
      </c>
      <c r="I888" s="1">
        <v>793167.64</v>
      </c>
      <c r="J888" s="1">
        <v>-1022</v>
      </c>
      <c r="K888" s="1">
        <v>65111</v>
      </c>
      <c r="L888" s="1">
        <v>-1.6</v>
      </c>
      <c r="M888" s="1">
        <v>22.07</v>
      </c>
      <c r="N888" s="1">
        <v>-0.22555540000000002</v>
      </c>
      <c r="O888" s="1">
        <v>43.75</v>
      </c>
      <c r="P888" s="1" t="s">
        <v>2648</v>
      </c>
      <c r="Q888" s="1" t="s">
        <v>3527</v>
      </c>
    </row>
    <row r="889" spans="1:17" x14ac:dyDescent="0.25">
      <c r="A889" s="1" t="s">
        <v>887</v>
      </c>
      <c r="B889" s="1" t="s">
        <v>2649</v>
      </c>
      <c r="C889" s="1">
        <v>6.17</v>
      </c>
      <c r="D889" s="1">
        <v>0.06</v>
      </c>
      <c r="E889" s="1">
        <v>0.05</v>
      </c>
      <c r="F889" s="1">
        <v>12.43</v>
      </c>
      <c r="G889" s="1">
        <v>81.289999999999992</v>
      </c>
      <c r="H889" s="1">
        <v>893</v>
      </c>
      <c r="I889" s="1">
        <v>4592534.0599999996</v>
      </c>
      <c r="J889" s="1">
        <v>-73</v>
      </c>
      <c r="K889" s="1">
        <v>373327</v>
      </c>
      <c r="L889" s="1">
        <v>0</v>
      </c>
      <c r="M889" s="1">
        <v>67.260000000000005</v>
      </c>
      <c r="N889" s="1">
        <v>-4.9099800000000006E-2</v>
      </c>
      <c r="O889" s="1">
        <v>9.7100000000000009</v>
      </c>
      <c r="P889" s="1" t="s">
        <v>4444</v>
      </c>
      <c r="Q889" s="1" t="s">
        <v>3527</v>
      </c>
    </row>
    <row r="890" spans="1:17" x14ac:dyDescent="0.25">
      <c r="A890" s="1" t="s">
        <v>888</v>
      </c>
      <c r="B890" s="1" t="s">
        <v>2650</v>
      </c>
      <c r="C890" s="1">
        <v>13.09</v>
      </c>
      <c r="D890" s="1">
        <v>1.73</v>
      </c>
      <c r="E890" s="1">
        <v>0.62</v>
      </c>
      <c r="F890" s="1">
        <v>9.09</v>
      </c>
      <c r="G890" s="1">
        <v>75.47</v>
      </c>
      <c r="H890" s="1">
        <v>894</v>
      </c>
      <c r="I890" s="1">
        <v>726000</v>
      </c>
      <c r="J890" s="1">
        <v>-1636</v>
      </c>
      <c r="K890" s="1">
        <v>54791</v>
      </c>
      <c r="L890" s="1">
        <v>-3</v>
      </c>
      <c r="M890" s="1">
        <v>71.98</v>
      </c>
      <c r="N890" s="1">
        <v>-1.1775928000000002</v>
      </c>
      <c r="O890" s="1">
        <v>12.26</v>
      </c>
      <c r="P890" s="1" t="s">
        <v>2650</v>
      </c>
      <c r="Q890" s="1" t="s">
        <v>3527</v>
      </c>
    </row>
    <row r="891" spans="1:17" x14ac:dyDescent="0.25">
      <c r="A891" s="1" t="s">
        <v>889</v>
      </c>
      <c r="B891" s="1" t="s">
        <v>2651</v>
      </c>
      <c r="C891" s="1">
        <v>7.0000000000000007E-2</v>
      </c>
      <c r="D891" s="1">
        <v>0</v>
      </c>
      <c r="E891" s="1">
        <v>0.27</v>
      </c>
      <c r="F891" s="1">
        <v>8.4</v>
      </c>
      <c r="G891" s="1">
        <v>91.26</v>
      </c>
      <c r="H891" s="1">
        <v>895</v>
      </c>
      <c r="I891" s="1">
        <v>457600</v>
      </c>
      <c r="J891" s="1">
        <v>21</v>
      </c>
      <c r="K891" s="1">
        <v>41761</v>
      </c>
      <c r="L891" s="1">
        <v>0.1</v>
      </c>
      <c r="M891" s="1">
        <v>11.35</v>
      </c>
      <c r="N891" s="1">
        <v>2.3834999999999998E-3</v>
      </c>
      <c r="O891" s="1">
        <v>12.29</v>
      </c>
      <c r="P891" s="1" t="s">
        <v>2651</v>
      </c>
      <c r="Q891" s="1" t="s">
        <v>3527</v>
      </c>
    </row>
    <row r="892" spans="1:17" x14ac:dyDescent="0.25">
      <c r="A892" s="1" t="s">
        <v>890</v>
      </c>
      <c r="B892" s="1" t="s">
        <v>2652</v>
      </c>
      <c r="C892" s="1">
        <v>5.01</v>
      </c>
      <c r="D892" s="1">
        <v>0</v>
      </c>
      <c r="E892" s="1">
        <v>0.09</v>
      </c>
      <c r="F892" s="1">
        <v>8.09</v>
      </c>
      <c r="G892" s="1">
        <v>86.81</v>
      </c>
      <c r="H892" s="1">
        <v>896</v>
      </c>
      <c r="I892" s="1">
        <v>4253426.5</v>
      </c>
      <c r="J892" s="1">
        <v>-199</v>
      </c>
      <c r="K892" s="1">
        <v>369240</v>
      </c>
      <c r="L892" s="1">
        <v>-0.1</v>
      </c>
      <c r="M892" s="1">
        <v>57.51</v>
      </c>
      <c r="N892" s="1">
        <v>-0.1144449</v>
      </c>
      <c r="O892" s="1">
        <v>-8.84</v>
      </c>
      <c r="P892" s="1" t="s">
        <v>2652</v>
      </c>
      <c r="Q892" s="1" t="s">
        <v>3527</v>
      </c>
    </row>
    <row r="893" spans="1:17" x14ac:dyDescent="0.25">
      <c r="A893" s="1" t="s">
        <v>891</v>
      </c>
      <c r="B893" s="1" t="s">
        <v>2653</v>
      </c>
      <c r="C893" s="1">
        <v>6.59</v>
      </c>
      <c r="D893" s="1">
        <v>0</v>
      </c>
      <c r="E893" s="1">
        <v>0.06</v>
      </c>
      <c r="F893" s="1">
        <v>9.44</v>
      </c>
      <c r="G893" s="1">
        <v>83.91</v>
      </c>
      <c r="H893" s="1">
        <v>897</v>
      </c>
      <c r="I893" s="1">
        <v>881181.44</v>
      </c>
      <c r="J893" s="1">
        <v>-17</v>
      </c>
      <c r="K893" s="1">
        <v>73940</v>
      </c>
      <c r="L893" s="1">
        <v>0</v>
      </c>
      <c r="M893" s="1">
        <v>31.92</v>
      </c>
      <c r="N893" s="1">
        <v>-5.4263999999999996E-3</v>
      </c>
      <c r="O893" s="1">
        <v>-4.26</v>
      </c>
      <c r="P893" s="1" t="s">
        <v>2653</v>
      </c>
      <c r="Q893" s="1" t="s">
        <v>3527</v>
      </c>
    </row>
    <row r="894" spans="1:17" x14ac:dyDescent="0.25">
      <c r="A894" s="1" t="s">
        <v>892</v>
      </c>
      <c r="B894" s="1" t="s">
        <v>2654</v>
      </c>
      <c r="C894" s="1">
        <v>0.45</v>
      </c>
      <c r="D894" s="1">
        <v>0</v>
      </c>
      <c r="E894" s="1">
        <v>0.41</v>
      </c>
      <c r="F894" s="1">
        <v>26.85</v>
      </c>
      <c r="G894" s="1">
        <v>72.289999999999992</v>
      </c>
      <c r="H894" s="1">
        <v>898</v>
      </c>
      <c r="I894" s="1">
        <v>1078886.3799999999</v>
      </c>
      <c r="J894" s="1">
        <v>222</v>
      </c>
      <c r="K894" s="1">
        <v>77993</v>
      </c>
      <c r="L894" s="1">
        <v>0.3</v>
      </c>
      <c r="M894" s="1">
        <v>25.53</v>
      </c>
      <c r="N894" s="1">
        <v>5.6676600000000001E-2</v>
      </c>
      <c r="O894" s="1">
        <v>-2.67</v>
      </c>
      <c r="P894" s="1" t="s">
        <v>2654</v>
      </c>
      <c r="Q894" s="1" t="s">
        <v>3527</v>
      </c>
    </row>
    <row r="895" spans="1:17" x14ac:dyDescent="0.25">
      <c r="A895" s="1" t="s">
        <v>893</v>
      </c>
      <c r="B895" s="1" t="s">
        <v>2655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482919.34</v>
      </c>
      <c r="J895" s="1">
        <v>0</v>
      </c>
      <c r="K895" s="1">
        <v>27893</v>
      </c>
      <c r="L895" s="1">
        <v>0</v>
      </c>
      <c r="M895" s="1">
        <v>7.47</v>
      </c>
      <c r="N895" s="1">
        <v>0</v>
      </c>
      <c r="O895" s="1">
        <v>15.83</v>
      </c>
      <c r="P895" s="1" t="s">
        <v>2655</v>
      </c>
      <c r="Q895" s="1" t="s">
        <v>3527</v>
      </c>
    </row>
    <row r="896" spans="1:17" x14ac:dyDescent="0.25">
      <c r="A896" s="1" t="s">
        <v>894</v>
      </c>
      <c r="B896" s="1" t="s">
        <v>2656</v>
      </c>
      <c r="C896" s="1">
        <v>12.47</v>
      </c>
      <c r="D896" s="1">
        <v>0.1</v>
      </c>
      <c r="E896" s="1">
        <v>1.57</v>
      </c>
      <c r="F896" s="1">
        <v>13.9</v>
      </c>
      <c r="G896" s="1">
        <v>71.960000000000008</v>
      </c>
      <c r="H896" s="1">
        <v>900</v>
      </c>
      <c r="I896" s="1">
        <v>605535.93999999994</v>
      </c>
      <c r="J896" s="1">
        <v>47</v>
      </c>
      <c r="K896" s="1">
        <v>43574</v>
      </c>
      <c r="L896" s="1">
        <v>0.1</v>
      </c>
      <c r="M896" s="1">
        <v>68.84</v>
      </c>
      <c r="N896" s="1">
        <v>3.2354800000000003E-2</v>
      </c>
      <c r="O896" s="1">
        <v>41.75</v>
      </c>
      <c r="P896" s="1" t="s">
        <v>2656</v>
      </c>
      <c r="Q896" s="1" t="s">
        <v>3527</v>
      </c>
    </row>
    <row r="897" spans="1:17" x14ac:dyDescent="0.25">
      <c r="A897" s="1" t="s">
        <v>895</v>
      </c>
      <c r="B897" s="1" t="s">
        <v>2657</v>
      </c>
      <c r="C897" s="1">
        <v>67.03</v>
      </c>
      <c r="D897" s="1">
        <v>0.14000000000000001</v>
      </c>
      <c r="E897" s="1">
        <v>1.0900000000000001</v>
      </c>
      <c r="F897" s="1">
        <v>35.29</v>
      </c>
      <c r="G897" s="1">
        <v>-3.5500000000000114</v>
      </c>
      <c r="H897" s="1">
        <v>901</v>
      </c>
      <c r="I897" s="1">
        <v>794923.5</v>
      </c>
      <c r="J897" s="1">
        <v>589</v>
      </c>
      <c r="K897" s="1">
        <v>-2822</v>
      </c>
      <c r="L897" s="1">
        <v>-20.9</v>
      </c>
      <c r="M897" s="1">
        <v>208.69</v>
      </c>
      <c r="N897" s="1">
        <v>1.2291841000000001</v>
      </c>
      <c r="O897" s="1">
        <v>2.15</v>
      </c>
      <c r="P897" s="1" t="s">
        <v>2657</v>
      </c>
      <c r="Q897" s="1" t="s">
        <v>3527</v>
      </c>
    </row>
    <row r="898" spans="1:17" x14ac:dyDescent="0.25">
      <c r="A898" s="1" t="s">
        <v>896</v>
      </c>
      <c r="B898" s="1" t="s">
        <v>2658</v>
      </c>
      <c r="C898" s="1">
        <v>1.28</v>
      </c>
      <c r="D898" s="1">
        <v>0.13</v>
      </c>
      <c r="E898" s="1">
        <v>0</v>
      </c>
      <c r="F898" s="1">
        <v>38.5</v>
      </c>
      <c r="G898" s="1">
        <v>60.09</v>
      </c>
      <c r="H898" s="1">
        <v>902</v>
      </c>
      <c r="I898" s="1">
        <v>300000</v>
      </c>
      <c r="J898" s="1">
        <v>145</v>
      </c>
      <c r="K898" s="1">
        <v>18027</v>
      </c>
      <c r="L898" s="1">
        <v>0.8</v>
      </c>
      <c r="M898" s="1">
        <v>52.97</v>
      </c>
      <c r="N898" s="1">
        <v>7.68065E-2</v>
      </c>
      <c r="O898" s="1">
        <v>-0.56000000000000005</v>
      </c>
      <c r="P898" s="1" t="s">
        <v>2658</v>
      </c>
      <c r="Q898" s="1" t="s">
        <v>3527</v>
      </c>
    </row>
    <row r="899" spans="1:17" x14ac:dyDescent="0.25">
      <c r="A899" s="1" t="s">
        <v>897</v>
      </c>
      <c r="B899" s="1" t="s">
        <v>2659</v>
      </c>
      <c r="C899" s="1">
        <v>24.01</v>
      </c>
      <c r="D899" s="1">
        <v>0</v>
      </c>
      <c r="E899" s="1">
        <v>0.88</v>
      </c>
      <c r="F899" s="1">
        <v>15.27</v>
      </c>
      <c r="G899" s="1">
        <v>59.84</v>
      </c>
      <c r="H899" s="1">
        <v>903</v>
      </c>
      <c r="I899" s="1">
        <v>425499.11</v>
      </c>
      <c r="J899" s="1">
        <v>-107</v>
      </c>
      <c r="K899" s="1">
        <v>25462</v>
      </c>
      <c r="L899" s="1">
        <v>-0.4</v>
      </c>
      <c r="M899" s="1">
        <v>53.21</v>
      </c>
      <c r="N899" s="1">
        <v>-5.6934700000000005E-2</v>
      </c>
      <c r="O899" s="1">
        <v>-5</v>
      </c>
      <c r="P899" s="1" t="s">
        <v>2659</v>
      </c>
      <c r="Q899" s="1" t="s">
        <v>3527</v>
      </c>
    </row>
    <row r="900" spans="1:17" x14ac:dyDescent="0.25">
      <c r="A900" s="1" t="s">
        <v>898</v>
      </c>
      <c r="B900" s="1" t="s">
        <v>2660</v>
      </c>
      <c r="C900" s="1">
        <v>68.959999999999994</v>
      </c>
      <c r="D900" s="1">
        <v>0.01</v>
      </c>
      <c r="E900" s="1">
        <v>0.03</v>
      </c>
      <c r="F900" s="1">
        <v>29.09</v>
      </c>
      <c r="G900" s="1">
        <v>1.9099999999999966</v>
      </c>
      <c r="H900" s="1">
        <v>904</v>
      </c>
      <c r="I900" s="1">
        <v>1750753.26</v>
      </c>
      <c r="J900" s="1">
        <v>-437</v>
      </c>
      <c r="K900" s="1">
        <v>3344</v>
      </c>
      <c r="L900" s="1">
        <v>-13.1</v>
      </c>
      <c r="M900" s="1">
        <v>11.93</v>
      </c>
      <c r="N900" s="1">
        <v>-5.2134099999999996E-2</v>
      </c>
      <c r="O900" s="1">
        <v>-15.79</v>
      </c>
      <c r="P900" s="1" t="s">
        <v>2660</v>
      </c>
      <c r="Q900" s="1" t="s">
        <v>3527</v>
      </c>
    </row>
    <row r="901" spans="1:17" x14ac:dyDescent="0.25">
      <c r="A901" s="1" t="s">
        <v>899</v>
      </c>
      <c r="B901" s="1" t="s">
        <v>2661</v>
      </c>
      <c r="C901" s="1">
        <v>6.74</v>
      </c>
      <c r="D901" s="1">
        <v>0</v>
      </c>
      <c r="E901" s="1">
        <v>0.23</v>
      </c>
      <c r="F901" s="1">
        <v>17.63</v>
      </c>
      <c r="G901" s="1">
        <v>75.400000000000006</v>
      </c>
      <c r="H901" s="1">
        <v>905</v>
      </c>
      <c r="I901" s="1">
        <v>4295077.5</v>
      </c>
      <c r="J901" s="1">
        <v>3098</v>
      </c>
      <c r="K901" s="1">
        <v>323849</v>
      </c>
      <c r="L901" s="1">
        <v>1</v>
      </c>
      <c r="M901" s="1">
        <v>57.19</v>
      </c>
      <c r="N901" s="1">
        <v>1.7717461999999999</v>
      </c>
      <c r="O901" s="1">
        <v>5.19</v>
      </c>
      <c r="P901" s="1" t="s">
        <v>2661</v>
      </c>
      <c r="Q901" s="1" t="s">
        <v>3527</v>
      </c>
    </row>
    <row r="902" spans="1:17" x14ac:dyDescent="0.25">
      <c r="A902" s="1" t="s">
        <v>900</v>
      </c>
      <c r="B902" s="1" t="s">
        <v>2662</v>
      </c>
      <c r="C902" s="1">
        <v>7.72</v>
      </c>
      <c r="D902" s="1">
        <v>0</v>
      </c>
      <c r="E902" s="1">
        <v>0</v>
      </c>
      <c r="F902" s="1">
        <v>24.67</v>
      </c>
      <c r="G902" s="1">
        <v>67.61</v>
      </c>
      <c r="H902" s="1">
        <v>906</v>
      </c>
      <c r="I902" s="1">
        <v>2522230</v>
      </c>
      <c r="J902" s="1">
        <v>877</v>
      </c>
      <c r="K902" s="1">
        <v>170528</v>
      </c>
      <c r="L902" s="1">
        <v>0.5</v>
      </c>
      <c r="M902" s="1">
        <v>67.81</v>
      </c>
      <c r="N902" s="1">
        <v>0.59469369999999999</v>
      </c>
      <c r="O902" s="1">
        <v>8.93</v>
      </c>
      <c r="P902" s="1" t="s">
        <v>2662</v>
      </c>
      <c r="Q902" s="1" t="s">
        <v>3527</v>
      </c>
    </row>
    <row r="903" spans="1:17" x14ac:dyDescent="0.25">
      <c r="A903" s="1" t="s">
        <v>901</v>
      </c>
      <c r="B903" s="1" t="s">
        <v>2663</v>
      </c>
      <c r="C903" s="1">
        <v>77.180000000000007</v>
      </c>
      <c r="D903" s="1">
        <v>0</v>
      </c>
      <c r="E903" s="1">
        <v>0</v>
      </c>
      <c r="F903" s="1">
        <v>46.19</v>
      </c>
      <c r="G903" s="1">
        <v>-23.370000000000005</v>
      </c>
      <c r="H903" s="1">
        <v>907</v>
      </c>
      <c r="I903" s="1">
        <v>640340.01</v>
      </c>
      <c r="J903" s="1">
        <v>2</v>
      </c>
      <c r="K903" s="1">
        <v>-14965</v>
      </c>
      <c r="L903" s="1">
        <v>0</v>
      </c>
      <c r="M903" s="1">
        <v>34.5</v>
      </c>
      <c r="N903" s="1">
        <v>6.8999999999999997E-4</v>
      </c>
      <c r="O903" s="1">
        <v>-7.86</v>
      </c>
      <c r="P903" s="1" t="s">
        <v>2663</v>
      </c>
      <c r="Q903" s="1" t="s">
        <v>3527</v>
      </c>
    </row>
    <row r="904" spans="1:17" x14ac:dyDescent="0.25">
      <c r="A904" s="1" t="s">
        <v>902</v>
      </c>
      <c r="B904" s="1" t="s">
        <v>2664</v>
      </c>
      <c r="C904" s="1">
        <v>15.91</v>
      </c>
      <c r="D904" s="1">
        <v>1.33</v>
      </c>
      <c r="E904" s="1">
        <v>0</v>
      </c>
      <c r="F904" s="1">
        <v>5.51</v>
      </c>
      <c r="G904" s="1">
        <v>77.25</v>
      </c>
      <c r="H904" s="1">
        <v>908</v>
      </c>
      <c r="I904" s="1">
        <v>841549.34</v>
      </c>
      <c r="J904" s="1">
        <v>345</v>
      </c>
      <c r="K904" s="1">
        <v>65010</v>
      </c>
      <c r="L904" s="1">
        <v>0.5</v>
      </c>
      <c r="M904" s="1">
        <v>67.38</v>
      </c>
      <c r="N904" s="1">
        <v>0.23246099999999997</v>
      </c>
      <c r="O904" s="1">
        <v>5.18</v>
      </c>
      <c r="P904" s="1" t="s">
        <v>2664</v>
      </c>
      <c r="Q904" s="1" t="s">
        <v>3527</v>
      </c>
    </row>
    <row r="905" spans="1:17" x14ac:dyDescent="0.25">
      <c r="A905" s="1" t="s">
        <v>903</v>
      </c>
      <c r="B905" s="1" t="s">
        <v>2665</v>
      </c>
      <c r="C905" s="1">
        <v>0.13</v>
      </c>
      <c r="D905" s="1">
        <v>0</v>
      </c>
      <c r="E905" s="1">
        <v>0.05</v>
      </c>
      <c r="F905" s="1">
        <v>27.72</v>
      </c>
      <c r="G905" s="1">
        <v>72.099999999999994</v>
      </c>
      <c r="H905" s="1">
        <v>909</v>
      </c>
      <c r="I905" s="1">
        <v>617590.89</v>
      </c>
      <c r="J905" s="1">
        <v>-13</v>
      </c>
      <c r="K905" s="1">
        <v>44528</v>
      </c>
      <c r="L905" s="1">
        <v>0</v>
      </c>
      <c r="M905" s="1">
        <v>25.72</v>
      </c>
      <c r="N905" s="1">
        <v>-3.3436E-3</v>
      </c>
      <c r="O905" s="1">
        <v>20</v>
      </c>
      <c r="P905" s="1" t="s">
        <v>2665</v>
      </c>
      <c r="Q905" s="1" t="s">
        <v>3527</v>
      </c>
    </row>
    <row r="906" spans="1:17" x14ac:dyDescent="0.25">
      <c r="A906" s="1" t="s">
        <v>904</v>
      </c>
      <c r="B906" s="1" t="s">
        <v>2666</v>
      </c>
      <c r="C906" s="1">
        <v>58.59</v>
      </c>
      <c r="D906" s="1">
        <v>0</v>
      </c>
      <c r="E906" s="1">
        <v>0</v>
      </c>
      <c r="F906" s="1">
        <v>32.840000000000003</v>
      </c>
      <c r="G906" s="1">
        <v>8.5699999999999932</v>
      </c>
      <c r="H906" s="1">
        <v>910</v>
      </c>
      <c r="I906" s="1">
        <v>303155</v>
      </c>
      <c r="J906" s="1">
        <v>44</v>
      </c>
      <c r="K906" s="1">
        <v>2598</v>
      </c>
      <c r="L906" s="1">
        <v>1.7</v>
      </c>
      <c r="M906" s="1">
        <v>26.82</v>
      </c>
      <c r="N906" s="1">
        <v>1.1800799999999998E-2</v>
      </c>
      <c r="O906" s="1">
        <v>1.89</v>
      </c>
      <c r="P906" s="1" t="s">
        <v>2666</v>
      </c>
      <c r="Q906" s="1" t="s">
        <v>3527</v>
      </c>
    </row>
    <row r="907" spans="1:17" x14ac:dyDescent="0.25">
      <c r="A907" s="1" t="s">
        <v>905</v>
      </c>
      <c r="B907" s="1" t="s">
        <v>2667</v>
      </c>
      <c r="C907" s="1">
        <v>1.1100000000000001</v>
      </c>
      <c r="D907" s="1">
        <v>0</v>
      </c>
      <c r="E907" s="1">
        <v>0.15</v>
      </c>
      <c r="F907" s="1">
        <v>11.82</v>
      </c>
      <c r="G907" s="1">
        <v>86.92</v>
      </c>
      <c r="H907" s="1">
        <v>911</v>
      </c>
      <c r="I907" s="1">
        <v>949336.51</v>
      </c>
      <c r="J907" s="1">
        <v>177</v>
      </c>
      <c r="K907" s="1">
        <v>82516</v>
      </c>
      <c r="L907" s="1">
        <v>0.2</v>
      </c>
      <c r="M907" s="1">
        <v>23.98</v>
      </c>
      <c r="N907" s="1">
        <v>4.2444599999999999E-2</v>
      </c>
      <c r="O907" s="1">
        <v>-0.4</v>
      </c>
      <c r="P907" s="1" t="s">
        <v>2667</v>
      </c>
      <c r="Q907" s="1" t="s">
        <v>3527</v>
      </c>
    </row>
    <row r="908" spans="1:17" x14ac:dyDescent="0.25">
      <c r="A908" s="1" t="s">
        <v>906</v>
      </c>
      <c r="B908" s="1" t="s">
        <v>2668</v>
      </c>
      <c r="C908" s="1">
        <v>3.94</v>
      </c>
      <c r="D908" s="1">
        <v>0</v>
      </c>
      <c r="E908" s="1">
        <v>0.06</v>
      </c>
      <c r="F908" s="1">
        <v>32.28</v>
      </c>
      <c r="G908" s="1">
        <v>63.72</v>
      </c>
      <c r="H908" s="1">
        <v>912</v>
      </c>
      <c r="I908" s="1">
        <v>20910.392</v>
      </c>
      <c r="J908" s="1">
        <v>2116</v>
      </c>
      <c r="K908" s="1">
        <v>1332</v>
      </c>
      <c r="L908" s="1">
        <v>158.9</v>
      </c>
      <c r="M908" s="1">
        <v>21.01</v>
      </c>
      <c r="N908" s="1">
        <v>0.44457160000000001</v>
      </c>
      <c r="O908" s="1">
        <v>-5.83</v>
      </c>
      <c r="P908" s="1" t="s">
        <v>2668</v>
      </c>
      <c r="Q908" s="1" t="s">
        <v>3527</v>
      </c>
    </row>
    <row r="909" spans="1:17" x14ac:dyDescent="0.25">
      <c r="A909" s="1" t="s">
        <v>907</v>
      </c>
      <c r="B909" s="1" t="s">
        <v>2669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0</v>
      </c>
      <c r="K909" s="1">
        <v>16481</v>
      </c>
      <c r="L909" s="1">
        <v>0</v>
      </c>
      <c r="M909" s="1">
        <v>23.36</v>
      </c>
      <c r="N909" s="1">
        <v>0</v>
      </c>
      <c r="O909" s="1">
        <v>-4.12</v>
      </c>
      <c r="P909" s="1" t="s">
        <v>2669</v>
      </c>
      <c r="Q909" s="1" t="s">
        <v>3527</v>
      </c>
    </row>
    <row r="910" spans="1:17" x14ac:dyDescent="0.25">
      <c r="A910" s="1" t="s">
        <v>908</v>
      </c>
      <c r="B910" s="1" t="s">
        <v>2670</v>
      </c>
      <c r="C910" s="1">
        <v>0.21</v>
      </c>
      <c r="D910" s="1">
        <v>0</v>
      </c>
      <c r="E910" s="1">
        <v>0</v>
      </c>
      <c r="F910" s="1">
        <v>14.22</v>
      </c>
      <c r="G910" s="1">
        <v>85.57</v>
      </c>
      <c r="H910" s="1">
        <v>914</v>
      </c>
      <c r="I910" s="1">
        <v>526597.36</v>
      </c>
      <c r="J910" s="1">
        <v>16</v>
      </c>
      <c r="K910" s="1">
        <v>45061</v>
      </c>
      <c r="L910" s="1">
        <v>0</v>
      </c>
      <c r="M910" s="1">
        <v>27.82</v>
      </c>
      <c r="N910" s="1">
        <v>4.4511999999999998E-3</v>
      </c>
      <c r="O910" s="1">
        <v>-11.61</v>
      </c>
      <c r="P910" s="1" t="s">
        <v>2670</v>
      </c>
      <c r="Q910" s="1" t="s">
        <v>3527</v>
      </c>
    </row>
    <row r="911" spans="1:17" x14ac:dyDescent="0.25">
      <c r="A911" s="1" t="s">
        <v>909</v>
      </c>
      <c r="B911" s="1" t="s">
        <v>2671</v>
      </c>
      <c r="C911" s="1">
        <v>5.87</v>
      </c>
      <c r="D911" s="1">
        <v>0</v>
      </c>
      <c r="E911" s="1">
        <v>0.28999999999999998</v>
      </c>
      <c r="F911" s="1">
        <v>33.049999999999997</v>
      </c>
      <c r="G911" s="1">
        <v>60.790000000000006</v>
      </c>
      <c r="H911" s="1">
        <v>915</v>
      </c>
      <c r="I911" s="1">
        <v>1465968.4</v>
      </c>
      <c r="J911" s="1">
        <v>1905</v>
      </c>
      <c r="K911" s="1">
        <v>89116</v>
      </c>
      <c r="L911" s="1">
        <v>2.1</v>
      </c>
      <c r="M911" s="1">
        <v>63.98</v>
      </c>
      <c r="N911" s="1">
        <v>1.2188189999999999</v>
      </c>
      <c r="O911" s="1">
        <v>1.54</v>
      </c>
      <c r="P911" s="1" t="s">
        <v>4445</v>
      </c>
      <c r="Q911" s="1" t="s">
        <v>3527</v>
      </c>
    </row>
    <row r="912" spans="1:17" x14ac:dyDescent="0.25">
      <c r="A912" s="1" t="s">
        <v>910</v>
      </c>
      <c r="B912" s="1" t="s">
        <v>2672</v>
      </c>
      <c r="C912" s="1">
        <v>2.78</v>
      </c>
      <c r="D912" s="1">
        <v>0</v>
      </c>
      <c r="E912" s="1">
        <v>0.19</v>
      </c>
      <c r="F912" s="1">
        <v>14.58</v>
      </c>
      <c r="G912" s="1">
        <v>82.45</v>
      </c>
      <c r="H912" s="1">
        <v>916</v>
      </c>
      <c r="I912" s="1">
        <v>482901.43</v>
      </c>
      <c r="J912" s="1">
        <v>-31</v>
      </c>
      <c r="K912" s="1">
        <v>39815</v>
      </c>
      <c r="L912" s="1">
        <v>-0.1</v>
      </c>
      <c r="M912" s="1">
        <v>84.12</v>
      </c>
      <c r="N912" s="1">
        <v>-2.6077200000000002E-2</v>
      </c>
      <c r="O912" s="1">
        <v>-3.63</v>
      </c>
      <c r="P912" s="1" t="s">
        <v>2672</v>
      </c>
      <c r="Q912" s="1" t="s">
        <v>3527</v>
      </c>
    </row>
    <row r="913" spans="1:17" x14ac:dyDescent="0.25">
      <c r="A913" s="1" t="s">
        <v>911</v>
      </c>
      <c r="B913" s="1" t="s">
        <v>2673</v>
      </c>
      <c r="C913" s="1">
        <v>23.72</v>
      </c>
      <c r="D913" s="1">
        <v>0.03</v>
      </c>
      <c r="E913" s="1">
        <v>0.01</v>
      </c>
      <c r="F913" s="1">
        <v>24.09</v>
      </c>
      <c r="G913" s="1">
        <v>52.15</v>
      </c>
      <c r="H913" s="1">
        <v>917</v>
      </c>
      <c r="I913" s="1">
        <v>1570673.55</v>
      </c>
      <c r="J913" s="1">
        <v>-598</v>
      </c>
      <c r="K913" s="1">
        <v>81911</v>
      </c>
      <c r="L913" s="1">
        <v>-0.7</v>
      </c>
      <c r="M913" s="1">
        <v>35.200000000000003</v>
      </c>
      <c r="N913" s="1">
        <v>-0.21049600000000002</v>
      </c>
      <c r="O913" s="1">
        <v>-1.49</v>
      </c>
      <c r="P913" s="1" t="s">
        <v>2673</v>
      </c>
      <c r="Q913" s="1" t="s">
        <v>3527</v>
      </c>
    </row>
    <row r="914" spans="1:17" x14ac:dyDescent="0.25">
      <c r="A914" s="1" t="s">
        <v>912</v>
      </c>
      <c r="B914" s="1" t="s">
        <v>2674</v>
      </c>
      <c r="C914" s="1">
        <v>9.8699999999999992</v>
      </c>
      <c r="D914" s="1">
        <v>0</v>
      </c>
      <c r="E914" s="1">
        <v>0.09</v>
      </c>
      <c r="F914" s="1">
        <v>8.3800000000000008</v>
      </c>
      <c r="G914" s="1">
        <v>81.66</v>
      </c>
      <c r="H914" s="1">
        <v>918</v>
      </c>
      <c r="I914" s="1">
        <v>3006861.07</v>
      </c>
      <c r="J914" s="1">
        <v>-1108</v>
      </c>
      <c r="K914" s="1">
        <v>245540</v>
      </c>
      <c r="L914" s="1">
        <v>-0.5</v>
      </c>
      <c r="M914" s="1">
        <v>29.33</v>
      </c>
      <c r="N914" s="1">
        <v>-0.3249764</v>
      </c>
      <c r="O914" s="1">
        <v>2.2599999999999998</v>
      </c>
      <c r="P914" s="1" t="s">
        <v>2674</v>
      </c>
      <c r="Q914" s="1" t="s">
        <v>3527</v>
      </c>
    </row>
    <row r="915" spans="1:17" x14ac:dyDescent="0.25">
      <c r="A915" s="1" t="s">
        <v>913</v>
      </c>
      <c r="B915" s="1" t="s">
        <v>2675</v>
      </c>
      <c r="C915" s="1">
        <v>6.38</v>
      </c>
      <c r="D915" s="1">
        <v>0</v>
      </c>
      <c r="E915" s="1">
        <v>0.18</v>
      </c>
      <c r="F915" s="1">
        <v>8.67</v>
      </c>
      <c r="G915" s="1">
        <v>84.77</v>
      </c>
      <c r="H915" s="1">
        <v>919</v>
      </c>
      <c r="I915" s="1">
        <v>975078.1</v>
      </c>
      <c r="J915" s="1">
        <v>184</v>
      </c>
      <c r="K915" s="1">
        <v>82657</v>
      </c>
      <c r="L915" s="1">
        <v>0.2</v>
      </c>
      <c r="M915" s="1">
        <v>29.48</v>
      </c>
      <c r="N915" s="1">
        <v>5.4243199999999998E-2</v>
      </c>
      <c r="O915" s="1">
        <v>-0.95</v>
      </c>
      <c r="P915" s="1" t="s">
        <v>2675</v>
      </c>
      <c r="Q915" s="1" t="s">
        <v>3527</v>
      </c>
    </row>
    <row r="916" spans="1:17" x14ac:dyDescent="0.25">
      <c r="A916" s="1" t="s">
        <v>914</v>
      </c>
      <c r="B916" s="1" t="s">
        <v>2676</v>
      </c>
      <c r="C916" s="1">
        <v>21.57</v>
      </c>
      <c r="D916" s="1">
        <v>0</v>
      </c>
      <c r="E916" s="1">
        <v>0.9</v>
      </c>
      <c r="F916" s="1">
        <v>15.32</v>
      </c>
      <c r="G916" s="1">
        <v>62.21</v>
      </c>
      <c r="H916" s="1">
        <v>920</v>
      </c>
      <c r="I916" s="1">
        <v>405900</v>
      </c>
      <c r="J916" s="1">
        <v>1677</v>
      </c>
      <c r="K916" s="1">
        <v>25251</v>
      </c>
      <c r="L916" s="1">
        <v>6.6</v>
      </c>
      <c r="M916" s="1">
        <v>156.22999999999999</v>
      </c>
      <c r="N916" s="1">
        <v>2.6199770999999998</v>
      </c>
      <c r="O916" s="1">
        <v>54.03</v>
      </c>
      <c r="P916" s="1" t="s">
        <v>2676</v>
      </c>
      <c r="Q916" s="1" t="s">
        <v>3527</v>
      </c>
    </row>
    <row r="917" spans="1:17" x14ac:dyDescent="0.25">
      <c r="A917" s="1" t="s">
        <v>915</v>
      </c>
      <c r="B917" s="1" t="s">
        <v>2677</v>
      </c>
      <c r="C917" s="1">
        <v>1.3</v>
      </c>
      <c r="D917" s="1">
        <v>0</v>
      </c>
      <c r="E917" s="1">
        <v>0</v>
      </c>
      <c r="F917" s="1">
        <v>41.68</v>
      </c>
      <c r="G917" s="1">
        <v>57.02</v>
      </c>
      <c r="H917" s="1">
        <v>921</v>
      </c>
      <c r="I917" s="1">
        <v>745743.55</v>
      </c>
      <c r="J917" s="1">
        <v>186</v>
      </c>
      <c r="K917" s="1">
        <v>42522</v>
      </c>
      <c r="L917" s="1">
        <v>0.4</v>
      </c>
      <c r="M917" s="1">
        <v>20.88</v>
      </c>
      <c r="N917" s="1">
        <v>3.8836799999999998E-2</v>
      </c>
      <c r="O917" s="1">
        <v>14.29</v>
      </c>
      <c r="P917" s="1" t="s">
        <v>2677</v>
      </c>
      <c r="Q917" s="1" t="s">
        <v>3527</v>
      </c>
    </row>
    <row r="918" spans="1:17" x14ac:dyDescent="0.25">
      <c r="A918" s="1" t="s">
        <v>916</v>
      </c>
      <c r="B918" s="1" t="s">
        <v>2678</v>
      </c>
      <c r="C918" s="1">
        <v>12.15</v>
      </c>
      <c r="D918" s="1">
        <v>0.01</v>
      </c>
      <c r="E918" s="1">
        <v>0</v>
      </c>
      <c r="F918" s="1">
        <v>14.39</v>
      </c>
      <c r="G918" s="1">
        <v>73.45</v>
      </c>
      <c r="H918" s="1">
        <v>922</v>
      </c>
      <c r="I918" s="1">
        <v>1992793.74</v>
      </c>
      <c r="J918" s="1">
        <v>119</v>
      </c>
      <c r="K918" s="1">
        <v>146371</v>
      </c>
      <c r="L918" s="1">
        <v>0.1</v>
      </c>
      <c r="M918" s="1">
        <v>115.38</v>
      </c>
      <c r="N918" s="1">
        <v>0.13730219999999999</v>
      </c>
      <c r="O918" s="1">
        <v>-3.73</v>
      </c>
      <c r="P918" s="1" t="s">
        <v>2678</v>
      </c>
      <c r="Q918" s="1" t="s">
        <v>3527</v>
      </c>
    </row>
    <row r="919" spans="1:17" x14ac:dyDescent="0.25">
      <c r="A919" s="1" t="s">
        <v>917</v>
      </c>
      <c r="B919" s="1" t="s">
        <v>2679</v>
      </c>
      <c r="C919" s="1">
        <v>0.15</v>
      </c>
      <c r="D919" s="1">
        <v>0.02</v>
      </c>
      <c r="E919" s="1">
        <v>0.01</v>
      </c>
      <c r="F919" s="1">
        <v>31.12</v>
      </c>
      <c r="G919" s="1">
        <v>68.7</v>
      </c>
      <c r="H919" s="1">
        <v>923</v>
      </c>
      <c r="I919" s="1">
        <v>316123.75</v>
      </c>
      <c r="J919" s="1">
        <v>25</v>
      </c>
      <c r="K919" s="1">
        <v>21718</v>
      </c>
      <c r="L919" s="1">
        <v>0.1</v>
      </c>
      <c r="M919" s="1">
        <v>69.86</v>
      </c>
      <c r="N919" s="1">
        <v>1.7465000000000001E-2</v>
      </c>
      <c r="O919" s="1">
        <v>-3.7</v>
      </c>
      <c r="P919" s="1" t="s">
        <v>2679</v>
      </c>
      <c r="Q919" s="1" t="s">
        <v>3527</v>
      </c>
    </row>
    <row r="920" spans="1:17" x14ac:dyDescent="0.25">
      <c r="A920" s="1" t="s">
        <v>918</v>
      </c>
      <c r="B920" s="1" t="s">
        <v>2680</v>
      </c>
      <c r="C920" s="1">
        <v>0.01</v>
      </c>
      <c r="D920" s="1">
        <v>0</v>
      </c>
      <c r="E920" s="1">
        <v>0</v>
      </c>
      <c r="F920" s="1">
        <v>29.26</v>
      </c>
      <c r="G920" s="1">
        <v>70.72999999999999</v>
      </c>
      <c r="H920" s="1">
        <v>924</v>
      </c>
      <c r="I920" s="1">
        <v>238000</v>
      </c>
      <c r="J920" s="1">
        <v>-18</v>
      </c>
      <c r="K920" s="1">
        <v>16834</v>
      </c>
      <c r="L920" s="1">
        <v>-0.1</v>
      </c>
      <c r="M920" s="1">
        <v>20.43</v>
      </c>
      <c r="N920" s="1">
        <v>-3.6773999999999999E-3</v>
      </c>
      <c r="O920" s="1">
        <v>-6.45</v>
      </c>
      <c r="P920" s="1" t="s">
        <v>2680</v>
      </c>
      <c r="Q920" s="1" t="s">
        <v>3527</v>
      </c>
    </row>
    <row r="921" spans="1:17" x14ac:dyDescent="0.25">
      <c r="A921" s="1" t="s">
        <v>919</v>
      </c>
      <c r="B921" s="1" t="s">
        <v>2681</v>
      </c>
      <c r="C921" s="1">
        <v>0.06</v>
      </c>
      <c r="D921" s="1">
        <v>0</v>
      </c>
      <c r="E921" s="1">
        <v>0</v>
      </c>
      <c r="F921" s="1">
        <v>49.25</v>
      </c>
      <c r="G921" s="1">
        <v>50.69</v>
      </c>
      <c r="H921" s="1">
        <v>925</v>
      </c>
      <c r="I921" s="1">
        <v>532214</v>
      </c>
      <c r="J921" s="1">
        <v>3</v>
      </c>
      <c r="K921" s="1">
        <v>26978</v>
      </c>
      <c r="L921" s="1">
        <v>0</v>
      </c>
      <c r="M921" s="1">
        <v>18.420000000000002</v>
      </c>
      <c r="N921" s="1">
        <v>5.526000000000001E-4</v>
      </c>
      <c r="O921" s="1">
        <v>-3.45</v>
      </c>
      <c r="P921" s="1" t="s">
        <v>2681</v>
      </c>
      <c r="Q921" s="1" t="s">
        <v>3527</v>
      </c>
    </row>
    <row r="922" spans="1:17" x14ac:dyDescent="0.25">
      <c r="A922" s="1" t="s">
        <v>920</v>
      </c>
      <c r="B922" s="1" t="s">
        <v>2682</v>
      </c>
      <c r="C922" s="1">
        <v>64.239999999999995</v>
      </c>
      <c r="D922" s="1">
        <v>0</v>
      </c>
      <c r="E922" s="1">
        <v>0</v>
      </c>
      <c r="F922" s="1">
        <v>40.85</v>
      </c>
      <c r="G922" s="1">
        <v>-5.0900000000000034</v>
      </c>
      <c r="H922" s="1">
        <v>926</v>
      </c>
      <c r="I922" s="1">
        <v>609147</v>
      </c>
      <c r="J922" s="1">
        <v>69</v>
      </c>
      <c r="K922" s="1">
        <v>-3101</v>
      </c>
      <c r="L922" s="1">
        <v>-2.2000000000000002</v>
      </c>
      <c r="M922" s="1">
        <v>75.72</v>
      </c>
      <c r="N922" s="1">
        <v>5.2246800000000003E-2</v>
      </c>
      <c r="O922" s="1">
        <v>-9.25</v>
      </c>
      <c r="P922" s="1" t="s">
        <v>2682</v>
      </c>
      <c r="Q922" s="1" t="s">
        <v>3527</v>
      </c>
    </row>
    <row r="923" spans="1:17" x14ac:dyDescent="0.25">
      <c r="A923" s="1" t="s">
        <v>921</v>
      </c>
      <c r="B923" s="1" t="s">
        <v>2683</v>
      </c>
      <c r="C923" s="1">
        <v>0.6</v>
      </c>
      <c r="D923" s="1">
        <v>0</v>
      </c>
      <c r="E923" s="1">
        <v>0</v>
      </c>
      <c r="F923" s="1">
        <v>66.31</v>
      </c>
      <c r="G923" s="1">
        <v>33.090000000000003</v>
      </c>
      <c r="H923" s="1">
        <v>927</v>
      </c>
      <c r="I923" s="1">
        <v>1150770</v>
      </c>
      <c r="J923" s="1">
        <v>5</v>
      </c>
      <c r="K923" s="1">
        <v>38079</v>
      </c>
      <c r="L923" s="1">
        <v>0</v>
      </c>
      <c r="M923" s="1">
        <v>52.42</v>
      </c>
      <c r="N923" s="1">
        <v>2.6210000000000001E-3</v>
      </c>
      <c r="O923" s="1">
        <v>1.21</v>
      </c>
      <c r="P923" s="1" t="s">
        <v>2683</v>
      </c>
      <c r="Q923" s="1" t="s">
        <v>3527</v>
      </c>
    </row>
    <row r="924" spans="1:17" x14ac:dyDescent="0.25">
      <c r="A924" s="1" t="s">
        <v>922</v>
      </c>
      <c r="B924" s="1" t="s">
        <v>2684</v>
      </c>
      <c r="C924" s="1">
        <v>16.03</v>
      </c>
      <c r="D924" s="1">
        <v>0</v>
      </c>
      <c r="E924" s="1">
        <v>0</v>
      </c>
      <c r="F924" s="1">
        <v>14.52</v>
      </c>
      <c r="G924" s="1">
        <v>69.45</v>
      </c>
      <c r="H924" s="1">
        <v>928</v>
      </c>
      <c r="I924" s="1">
        <v>655400</v>
      </c>
      <c r="J924" s="1">
        <v>0</v>
      </c>
      <c r="K924" s="1">
        <v>45518</v>
      </c>
      <c r="L924" s="1">
        <v>0</v>
      </c>
      <c r="M924" s="1">
        <v>6.98</v>
      </c>
      <c r="N924" s="1">
        <v>0</v>
      </c>
      <c r="O924" s="1">
        <v>2.79</v>
      </c>
      <c r="P924" s="1" t="s">
        <v>2684</v>
      </c>
      <c r="Q924" s="1" t="s">
        <v>3527</v>
      </c>
    </row>
    <row r="925" spans="1:17" x14ac:dyDescent="0.25">
      <c r="A925" s="1" t="s">
        <v>923</v>
      </c>
      <c r="B925" s="1" t="s">
        <v>2685</v>
      </c>
      <c r="C925" s="1">
        <v>0.34</v>
      </c>
      <c r="D925" s="1">
        <v>0</v>
      </c>
      <c r="E925" s="1">
        <v>0.05</v>
      </c>
      <c r="F925" s="1">
        <v>20.34</v>
      </c>
      <c r="G925" s="1">
        <v>79.27</v>
      </c>
      <c r="H925" s="1">
        <v>929</v>
      </c>
      <c r="I925" s="1">
        <v>807018.42</v>
      </c>
      <c r="J925" s="1">
        <v>19</v>
      </c>
      <c r="K925" s="1">
        <v>63972</v>
      </c>
      <c r="L925" s="1">
        <v>0</v>
      </c>
      <c r="M925" s="1">
        <v>113.35</v>
      </c>
      <c r="N925" s="1">
        <v>2.15365E-2</v>
      </c>
      <c r="O925" s="1">
        <v>-1.74</v>
      </c>
      <c r="P925" s="1" t="s">
        <v>2685</v>
      </c>
      <c r="Q925" s="1" t="s">
        <v>3515</v>
      </c>
    </row>
    <row r="926" spans="1:17" x14ac:dyDescent="0.25">
      <c r="A926" s="1" t="s">
        <v>924</v>
      </c>
      <c r="B926" s="1" t="s">
        <v>2686</v>
      </c>
      <c r="C926" s="1">
        <v>0.55000000000000004</v>
      </c>
      <c r="D926" s="1">
        <v>0</v>
      </c>
      <c r="E926" s="1">
        <v>0</v>
      </c>
      <c r="F926" s="1">
        <v>23.14</v>
      </c>
      <c r="G926" s="1">
        <v>76.31</v>
      </c>
      <c r="H926" s="1">
        <v>930</v>
      </c>
      <c r="I926" s="1">
        <v>1620908.32</v>
      </c>
      <c r="J926" s="1">
        <v>94</v>
      </c>
      <c r="K926" s="1">
        <v>123692</v>
      </c>
      <c r="L926" s="1">
        <v>0.1</v>
      </c>
      <c r="M926" s="1">
        <v>13.04</v>
      </c>
      <c r="N926" s="1">
        <v>1.22576E-2</v>
      </c>
      <c r="O926" s="1">
        <v>0.38</v>
      </c>
      <c r="P926" s="1" t="s">
        <v>2686</v>
      </c>
      <c r="Q926" s="1" t="s">
        <v>3515</v>
      </c>
    </row>
    <row r="927" spans="1:17" x14ac:dyDescent="0.25">
      <c r="A927" s="1" t="s">
        <v>925</v>
      </c>
      <c r="B927" s="1" t="s">
        <v>2687</v>
      </c>
      <c r="C927" s="1">
        <v>0.11</v>
      </c>
      <c r="D927" s="1">
        <v>0</v>
      </c>
      <c r="E927" s="1">
        <v>0</v>
      </c>
      <c r="F927" s="1">
        <v>14.66</v>
      </c>
      <c r="G927" s="1">
        <v>85.23</v>
      </c>
      <c r="H927" s="1">
        <v>931</v>
      </c>
      <c r="I927" s="1">
        <v>700000</v>
      </c>
      <c r="J927" s="1">
        <v>10</v>
      </c>
      <c r="K927" s="1">
        <v>59661</v>
      </c>
      <c r="L927" s="1">
        <v>0</v>
      </c>
      <c r="M927" s="1">
        <v>18.22</v>
      </c>
      <c r="N927" s="1">
        <v>1.8219999999999998E-3</v>
      </c>
      <c r="O927" s="1">
        <v>-8.23</v>
      </c>
      <c r="P927" s="1" t="s">
        <v>2687</v>
      </c>
      <c r="Q927" s="1" t="s">
        <v>3518</v>
      </c>
    </row>
    <row r="928" spans="1:17" x14ac:dyDescent="0.25">
      <c r="A928" s="1" t="s">
        <v>926</v>
      </c>
      <c r="B928" s="1" t="s">
        <v>2688</v>
      </c>
      <c r="C928" s="1">
        <v>0</v>
      </c>
      <c r="D928" s="1">
        <v>0</v>
      </c>
      <c r="E928" s="1">
        <v>0</v>
      </c>
      <c r="F928" s="1">
        <v>6.36</v>
      </c>
      <c r="G928" s="1">
        <v>93.64</v>
      </c>
      <c r="H928" s="1">
        <v>932</v>
      </c>
      <c r="I928" s="1">
        <v>360380.65</v>
      </c>
      <c r="J928" s="1">
        <v>0</v>
      </c>
      <c r="K928" s="1">
        <v>33746</v>
      </c>
      <c r="L928" s="1">
        <v>0</v>
      </c>
      <c r="M928" s="1">
        <v>6</v>
      </c>
      <c r="N928" s="1">
        <v>0</v>
      </c>
      <c r="O928" s="1">
        <v>-8.5399999999999991</v>
      </c>
      <c r="P928" s="1" t="s">
        <v>2688</v>
      </c>
      <c r="Q928" s="1" t="s">
        <v>3518</v>
      </c>
    </row>
    <row r="929" spans="1:17" x14ac:dyDescent="0.25">
      <c r="A929" s="1" t="s">
        <v>927</v>
      </c>
      <c r="B929" s="1" t="s">
        <v>2689</v>
      </c>
      <c r="C929" s="1">
        <v>0.02</v>
      </c>
      <c r="D929" s="1">
        <v>0</v>
      </c>
      <c r="E929" s="1">
        <v>0</v>
      </c>
      <c r="F929" s="1">
        <v>31.63</v>
      </c>
      <c r="G929" s="1">
        <v>68.349999999999994</v>
      </c>
      <c r="H929" s="1">
        <v>933</v>
      </c>
      <c r="I929" s="1">
        <v>550140</v>
      </c>
      <c r="J929" s="1">
        <v>-1</v>
      </c>
      <c r="K929" s="1">
        <v>37602</v>
      </c>
      <c r="L929" s="1">
        <v>0</v>
      </c>
      <c r="M929" s="1">
        <v>32.4</v>
      </c>
      <c r="N929" s="1">
        <v>-3.2399999999999996E-4</v>
      </c>
      <c r="O929" s="1">
        <v>-1.22</v>
      </c>
      <c r="P929" s="1" t="s">
        <v>2689</v>
      </c>
      <c r="Q929" s="1" t="s">
        <v>3518</v>
      </c>
    </row>
    <row r="930" spans="1:17" x14ac:dyDescent="0.25">
      <c r="A930" s="1" t="s">
        <v>928</v>
      </c>
      <c r="B930" s="1" t="s">
        <v>2690</v>
      </c>
      <c r="C930" s="1">
        <v>6.05</v>
      </c>
      <c r="D930" s="1">
        <v>0</v>
      </c>
      <c r="E930" s="1">
        <v>0.02</v>
      </c>
      <c r="F930" s="1">
        <v>13.87</v>
      </c>
      <c r="G930" s="1">
        <v>80.06</v>
      </c>
      <c r="H930" s="1">
        <v>934</v>
      </c>
      <c r="I930" s="1">
        <v>5756677.29</v>
      </c>
      <c r="J930" s="1">
        <v>-3614</v>
      </c>
      <c r="K930" s="1">
        <v>460880</v>
      </c>
      <c r="L930" s="1">
        <v>-0.8</v>
      </c>
      <c r="M930" s="1">
        <v>17.25</v>
      </c>
      <c r="N930" s="1">
        <v>-0.62341500000000005</v>
      </c>
      <c r="O930" s="1">
        <v>2.76</v>
      </c>
      <c r="P930" s="1" t="s">
        <v>2690</v>
      </c>
      <c r="Q930" s="1" t="s">
        <v>3518</v>
      </c>
    </row>
    <row r="931" spans="1:17" x14ac:dyDescent="0.25">
      <c r="A931" s="1" t="s">
        <v>929</v>
      </c>
      <c r="B931" s="1" t="s">
        <v>2691</v>
      </c>
      <c r="C931" s="1">
        <v>5.17</v>
      </c>
      <c r="D931" s="1">
        <v>1.07</v>
      </c>
      <c r="E931" s="1">
        <v>0.76</v>
      </c>
      <c r="F931" s="1">
        <v>23.59</v>
      </c>
      <c r="G931" s="1">
        <v>69.41</v>
      </c>
      <c r="H931" s="1">
        <v>935</v>
      </c>
      <c r="I931" s="1">
        <v>1202862.8600000001</v>
      </c>
      <c r="J931" s="1">
        <v>-940</v>
      </c>
      <c r="K931" s="1">
        <v>83491</v>
      </c>
      <c r="L931" s="1">
        <v>-1.1000000000000001</v>
      </c>
      <c r="M931" s="1">
        <v>37.22</v>
      </c>
      <c r="N931" s="1">
        <v>-0.34986799999999996</v>
      </c>
      <c r="O931" s="1">
        <v>-9.89</v>
      </c>
      <c r="P931" s="1" t="s">
        <v>2691</v>
      </c>
      <c r="Q931" s="1" t="s">
        <v>3522</v>
      </c>
    </row>
    <row r="932" spans="1:17" x14ac:dyDescent="0.25">
      <c r="A932" s="1" t="s">
        <v>930</v>
      </c>
      <c r="B932" s="1" t="s">
        <v>2692</v>
      </c>
      <c r="C932" s="1">
        <v>0.55000000000000004</v>
      </c>
      <c r="D932" s="1">
        <v>0</v>
      </c>
      <c r="E932" s="1">
        <v>0</v>
      </c>
      <c r="F932" s="1">
        <v>15.27</v>
      </c>
      <c r="G932" s="1">
        <v>84.18</v>
      </c>
      <c r="H932" s="1">
        <v>936</v>
      </c>
      <c r="I932" s="1">
        <v>459918.3</v>
      </c>
      <c r="J932" s="1">
        <v>174</v>
      </c>
      <c r="K932" s="1">
        <v>38716</v>
      </c>
      <c r="L932" s="1">
        <v>0.4</v>
      </c>
      <c r="M932" s="1">
        <v>6.85</v>
      </c>
      <c r="N932" s="1">
        <v>1.1918999999999999E-2</v>
      </c>
      <c r="O932" s="1">
        <v>-14.88</v>
      </c>
      <c r="P932" s="1" t="s">
        <v>2692</v>
      </c>
      <c r="Q932" s="1" t="s">
        <v>3522</v>
      </c>
    </row>
    <row r="933" spans="1:17" x14ac:dyDescent="0.25">
      <c r="A933" s="1" t="s">
        <v>931</v>
      </c>
      <c r="B933" s="1" t="s">
        <v>2693</v>
      </c>
      <c r="C933" s="1">
        <v>0.27</v>
      </c>
      <c r="D933" s="1">
        <v>0</v>
      </c>
      <c r="E933" s="1">
        <v>0</v>
      </c>
      <c r="F933" s="1">
        <v>15.55</v>
      </c>
      <c r="G933" s="1">
        <v>84.18</v>
      </c>
      <c r="H933" s="1">
        <v>937</v>
      </c>
      <c r="I933" s="1">
        <v>519120</v>
      </c>
      <c r="J933" s="1">
        <v>3</v>
      </c>
      <c r="K933" s="1">
        <v>43700</v>
      </c>
      <c r="L933" s="1">
        <v>0</v>
      </c>
      <c r="M933" s="1">
        <v>9.84</v>
      </c>
      <c r="N933" s="1">
        <v>2.9520000000000002E-4</v>
      </c>
      <c r="O933" s="1">
        <v>-2.4500000000000002</v>
      </c>
      <c r="P933" s="1" t="s">
        <v>2693</v>
      </c>
      <c r="Q933" s="1" t="s">
        <v>3522</v>
      </c>
    </row>
    <row r="934" spans="1:17" x14ac:dyDescent="0.25">
      <c r="A934" s="1" t="s">
        <v>932</v>
      </c>
      <c r="B934" s="1" t="s">
        <v>2694</v>
      </c>
      <c r="C934" s="1">
        <v>5.65</v>
      </c>
      <c r="D934" s="1">
        <v>0</v>
      </c>
      <c r="E934" s="1">
        <v>0</v>
      </c>
      <c r="F934" s="1">
        <v>16.850000000000001</v>
      </c>
      <c r="G934" s="1">
        <v>77.5</v>
      </c>
      <c r="H934" s="1">
        <v>938</v>
      </c>
      <c r="I934" s="1">
        <v>313146.89</v>
      </c>
      <c r="J934" s="1">
        <v>-37</v>
      </c>
      <c r="K934" s="1">
        <v>24269</v>
      </c>
      <c r="L934" s="1">
        <v>-0.2</v>
      </c>
      <c r="M934" s="1">
        <v>13.66</v>
      </c>
      <c r="N934" s="1">
        <v>-5.0542E-3</v>
      </c>
      <c r="O934" s="1">
        <v>-19.14</v>
      </c>
      <c r="P934" s="1" t="s">
        <v>2694</v>
      </c>
      <c r="Q934" s="1" t="s">
        <v>3522</v>
      </c>
    </row>
    <row r="935" spans="1:17" x14ac:dyDescent="0.25">
      <c r="A935" s="1" t="s">
        <v>933</v>
      </c>
      <c r="B935" s="1" t="s">
        <v>2695</v>
      </c>
      <c r="C935" s="1">
        <v>20.02</v>
      </c>
      <c r="D935" s="1">
        <v>0</v>
      </c>
      <c r="E935" s="1">
        <v>0.01</v>
      </c>
      <c r="F935" s="1">
        <v>27.69</v>
      </c>
      <c r="G935" s="1">
        <v>52.28</v>
      </c>
      <c r="H935" s="1">
        <v>939</v>
      </c>
      <c r="I935" s="1">
        <v>8189149.4900000002</v>
      </c>
      <c r="J935" s="1">
        <v>-6386</v>
      </c>
      <c r="K935" s="1">
        <v>428129</v>
      </c>
      <c r="L935" s="1">
        <v>-1.5</v>
      </c>
      <c r="M935" s="1">
        <v>9.58</v>
      </c>
      <c r="N935" s="1">
        <v>-0.61177879999999996</v>
      </c>
      <c r="O935" s="1">
        <v>-16.07</v>
      </c>
      <c r="P935" s="1" t="s">
        <v>2695</v>
      </c>
      <c r="Q935" s="1" t="s">
        <v>3522</v>
      </c>
    </row>
    <row r="936" spans="1:17" x14ac:dyDescent="0.25">
      <c r="A936" s="1" t="s">
        <v>934</v>
      </c>
      <c r="B936" s="1" t="s">
        <v>2696</v>
      </c>
      <c r="C936" s="1">
        <v>0.03</v>
      </c>
      <c r="D936" s="1">
        <v>0</v>
      </c>
      <c r="E936" s="1">
        <v>0</v>
      </c>
      <c r="F936" s="1">
        <v>18.45</v>
      </c>
      <c r="G936" s="1">
        <v>81.52</v>
      </c>
      <c r="H936" s="1">
        <v>940</v>
      </c>
      <c r="I936" s="1">
        <v>600156.12</v>
      </c>
      <c r="J936" s="1">
        <v>0</v>
      </c>
      <c r="K936" s="1">
        <v>48925</v>
      </c>
      <c r="L936" s="1">
        <v>0</v>
      </c>
      <c r="M936" s="1">
        <v>96.69</v>
      </c>
      <c r="N936" s="1">
        <v>0</v>
      </c>
      <c r="O936" s="1">
        <v>1.04</v>
      </c>
      <c r="P936" s="1" t="s">
        <v>2696</v>
      </c>
      <c r="Q936" s="1" t="s">
        <v>3519</v>
      </c>
    </row>
    <row r="937" spans="1:17" x14ac:dyDescent="0.25">
      <c r="A937" s="1" t="s">
        <v>935</v>
      </c>
      <c r="B937" s="1" t="s">
        <v>2697</v>
      </c>
      <c r="C937" s="1">
        <v>4.04</v>
      </c>
      <c r="D937" s="1">
        <v>0</v>
      </c>
      <c r="E937" s="1">
        <v>0.06</v>
      </c>
      <c r="F937" s="1">
        <v>15.39</v>
      </c>
      <c r="G937" s="1">
        <v>80.509999999999991</v>
      </c>
      <c r="H937" s="1">
        <v>941</v>
      </c>
      <c r="I937" s="1">
        <v>839713.99</v>
      </c>
      <c r="J937" s="1">
        <v>-174</v>
      </c>
      <c r="K937" s="1">
        <v>67605</v>
      </c>
      <c r="L937" s="1">
        <v>-0.3</v>
      </c>
      <c r="M937" s="1">
        <v>37.78</v>
      </c>
      <c r="N937" s="1">
        <v>-6.5737199999999996E-2</v>
      </c>
      <c r="O937" s="1">
        <v>4.47</v>
      </c>
      <c r="P937" s="1" t="s">
        <v>2697</v>
      </c>
      <c r="Q937" s="1" t="s">
        <v>3522</v>
      </c>
    </row>
    <row r="938" spans="1:17" x14ac:dyDescent="0.25">
      <c r="A938" s="1" t="s">
        <v>936</v>
      </c>
      <c r="B938" s="1" t="s">
        <v>2698</v>
      </c>
      <c r="C938" s="1">
        <v>1.92</v>
      </c>
      <c r="D938" s="1">
        <v>0</v>
      </c>
      <c r="E938" s="1">
        <v>0</v>
      </c>
      <c r="F938" s="1">
        <v>33.840000000000003</v>
      </c>
      <c r="G938" s="1">
        <v>64.239999999999995</v>
      </c>
      <c r="H938" s="1">
        <v>942</v>
      </c>
      <c r="I938" s="1">
        <v>465789.17</v>
      </c>
      <c r="J938" s="1">
        <v>0</v>
      </c>
      <c r="K938" s="1">
        <v>29922</v>
      </c>
      <c r="L938" s="1">
        <v>0</v>
      </c>
      <c r="M938" s="1">
        <v>9.66</v>
      </c>
      <c r="N938" s="1">
        <v>0</v>
      </c>
      <c r="O938" s="1">
        <v>-8</v>
      </c>
      <c r="P938" s="1" t="s">
        <v>2698</v>
      </c>
      <c r="Q938" s="1" t="s">
        <v>3522</v>
      </c>
    </row>
    <row r="939" spans="1:17" x14ac:dyDescent="0.25">
      <c r="A939" s="1" t="s">
        <v>937</v>
      </c>
      <c r="B939" s="1" t="s">
        <v>2699</v>
      </c>
      <c r="C939" s="1">
        <v>0.34</v>
      </c>
      <c r="D939" s="1">
        <v>0</v>
      </c>
      <c r="E939" s="1">
        <v>0</v>
      </c>
      <c r="F939" s="1">
        <v>42.55</v>
      </c>
      <c r="G939" s="1">
        <v>57.11</v>
      </c>
      <c r="H939" s="1">
        <v>943</v>
      </c>
      <c r="I939" s="1">
        <v>404550</v>
      </c>
      <c r="J939" s="1">
        <v>65</v>
      </c>
      <c r="K939" s="1">
        <v>23104</v>
      </c>
      <c r="L939" s="1">
        <v>0.3</v>
      </c>
      <c r="M939" s="1">
        <v>27.32</v>
      </c>
      <c r="N939" s="1">
        <v>1.7757999999999999E-2</v>
      </c>
      <c r="O939" s="1">
        <v>0.54</v>
      </c>
      <c r="P939" s="1" t="s">
        <v>2699</v>
      </c>
      <c r="Q939" s="1" t="s">
        <v>3522</v>
      </c>
    </row>
    <row r="940" spans="1:17" x14ac:dyDescent="0.25">
      <c r="A940" s="1" t="s">
        <v>938</v>
      </c>
      <c r="B940" s="1" t="s">
        <v>2700</v>
      </c>
      <c r="C940" s="1">
        <v>5.8</v>
      </c>
      <c r="D940" s="1">
        <v>0.01</v>
      </c>
      <c r="E940" s="1">
        <v>0.47</v>
      </c>
      <c r="F940" s="1">
        <v>9.75</v>
      </c>
      <c r="G940" s="1">
        <v>83.97</v>
      </c>
      <c r="H940" s="1">
        <v>944</v>
      </c>
      <c r="I940" s="1">
        <v>1726771.98</v>
      </c>
      <c r="J940" s="1">
        <v>117</v>
      </c>
      <c r="K940" s="1">
        <v>144997</v>
      </c>
      <c r="L940" s="1">
        <v>0.1</v>
      </c>
      <c r="M940" s="1">
        <v>24.02</v>
      </c>
      <c r="N940" s="1">
        <v>2.8103400000000001E-2</v>
      </c>
      <c r="O940" s="1">
        <v>-14.11</v>
      </c>
      <c r="P940" s="1" t="s">
        <v>2700</v>
      </c>
      <c r="Q940" s="1" t="s">
        <v>3522</v>
      </c>
    </row>
    <row r="941" spans="1:17" x14ac:dyDescent="0.25">
      <c r="A941" s="1" t="s">
        <v>939</v>
      </c>
      <c r="B941" s="1" t="s">
        <v>2701</v>
      </c>
      <c r="C941" s="1">
        <v>0.01</v>
      </c>
      <c r="D941" s="1">
        <v>0</v>
      </c>
      <c r="E941" s="1">
        <v>0</v>
      </c>
      <c r="F941" s="1">
        <v>63.35</v>
      </c>
      <c r="G941" s="1">
        <v>36.64</v>
      </c>
      <c r="H941" s="1">
        <v>945</v>
      </c>
      <c r="I941" s="1">
        <v>343500</v>
      </c>
      <c r="J941" s="1">
        <v>-7</v>
      </c>
      <c r="K941" s="1">
        <v>12586</v>
      </c>
      <c r="L941" s="1">
        <v>-0.1</v>
      </c>
      <c r="M941" s="1">
        <v>36.14</v>
      </c>
      <c r="N941" s="1">
        <v>-2.5298E-3</v>
      </c>
      <c r="O941" s="1">
        <v>1.0900000000000001</v>
      </c>
      <c r="P941" s="1" t="s">
        <v>2701</v>
      </c>
      <c r="Q941" s="1" t="s">
        <v>3522</v>
      </c>
    </row>
    <row r="942" spans="1:17" x14ac:dyDescent="0.25">
      <c r="A942" s="1" t="s">
        <v>940</v>
      </c>
      <c r="B942" s="1" t="s">
        <v>2702</v>
      </c>
      <c r="C942" s="1">
        <v>2.33</v>
      </c>
      <c r="D942" s="1">
        <v>0</v>
      </c>
      <c r="E942" s="1">
        <v>0.05</v>
      </c>
      <c r="F942" s="1">
        <v>26.84</v>
      </c>
      <c r="G942" s="1">
        <v>70.78</v>
      </c>
      <c r="H942" s="1">
        <v>946</v>
      </c>
      <c r="I942" s="1">
        <v>562736.09</v>
      </c>
      <c r="J942" s="1">
        <v>14</v>
      </c>
      <c r="K942" s="1">
        <v>39830</v>
      </c>
      <c r="L942" s="1">
        <v>0</v>
      </c>
      <c r="M942" s="1">
        <v>25.13</v>
      </c>
      <c r="N942" s="1">
        <v>3.5182E-3</v>
      </c>
      <c r="O942" s="1">
        <v>-1.92</v>
      </c>
      <c r="P942" s="1" t="s">
        <v>2702</v>
      </c>
      <c r="Q942" s="1" t="s">
        <v>3516</v>
      </c>
    </row>
    <row r="943" spans="1:17" x14ac:dyDescent="0.25">
      <c r="A943" s="1" t="s">
        <v>941</v>
      </c>
      <c r="B943" s="1" t="s">
        <v>2703</v>
      </c>
      <c r="C943" s="1">
        <v>0.46</v>
      </c>
      <c r="D943" s="1">
        <v>0</v>
      </c>
      <c r="E943" s="1">
        <v>0.65</v>
      </c>
      <c r="F943" s="1">
        <v>46.41</v>
      </c>
      <c r="G943" s="1">
        <v>52.480000000000004</v>
      </c>
      <c r="H943" s="1">
        <v>947</v>
      </c>
      <c r="I943" s="1">
        <v>505890</v>
      </c>
      <c r="J943" s="1">
        <v>24</v>
      </c>
      <c r="K943" s="1">
        <v>26549</v>
      </c>
      <c r="L943" s="1">
        <v>0.1</v>
      </c>
      <c r="M943" s="1">
        <v>14.79</v>
      </c>
      <c r="N943" s="1">
        <v>3.5496E-3</v>
      </c>
      <c r="O943" s="1">
        <v>-6.49</v>
      </c>
      <c r="P943" s="1" t="s">
        <v>2703</v>
      </c>
      <c r="Q943" s="1" t="s">
        <v>3522</v>
      </c>
    </row>
    <row r="944" spans="1:17" x14ac:dyDescent="0.25">
      <c r="A944" s="1" t="s">
        <v>942</v>
      </c>
      <c r="B944" s="1" t="s">
        <v>2704</v>
      </c>
      <c r="C944" s="1">
        <v>0.68</v>
      </c>
      <c r="D944" s="1">
        <v>0</v>
      </c>
      <c r="E944" s="1">
        <v>0.03</v>
      </c>
      <c r="F944" s="1">
        <v>37.67</v>
      </c>
      <c r="G944" s="1">
        <v>61.62</v>
      </c>
      <c r="H944" s="1">
        <v>948</v>
      </c>
      <c r="I944" s="1">
        <v>468051.64</v>
      </c>
      <c r="J944" s="1">
        <v>-29</v>
      </c>
      <c r="K944" s="1">
        <v>28841</v>
      </c>
      <c r="L944" s="1">
        <v>-0.1</v>
      </c>
      <c r="M944" s="1">
        <v>36</v>
      </c>
      <c r="N944" s="1">
        <v>-1.044E-2</v>
      </c>
      <c r="O944" s="1">
        <v>8.0299999999999994</v>
      </c>
      <c r="P944" s="1" t="s">
        <v>2704</v>
      </c>
      <c r="Q944" s="1" t="s">
        <v>3522</v>
      </c>
    </row>
    <row r="945" spans="1:17" x14ac:dyDescent="0.25">
      <c r="A945" s="1" t="s">
        <v>943</v>
      </c>
      <c r="B945" s="1" t="s">
        <v>2705</v>
      </c>
      <c r="C945" s="1">
        <v>2.15</v>
      </c>
      <c r="D945" s="1">
        <v>0.18</v>
      </c>
      <c r="E945" s="1">
        <v>0.06</v>
      </c>
      <c r="F945" s="1">
        <v>40.25</v>
      </c>
      <c r="G945" s="1">
        <v>57.36</v>
      </c>
      <c r="H945" s="1">
        <v>949</v>
      </c>
      <c r="I945" s="1">
        <v>1033752.92</v>
      </c>
      <c r="J945" s="1">
        <v>-213</v>
      </c>
      <c r="K945" s="1">
        <v>59296</v>
      </c>
      <c r="L945" s="1">
        <v>-0.4</v>
      </c>
      <c r="M945" s="1">
        <v>119.96</v>
      </c>
      <c r="N945" s="1">
        <v>-0.25551479999999999</v>
      </c>
      <c r="O945" s="1">
        <v>4.45</v>
      </c>
      <c r="P945" s="1" t="s">
        <v>2705</v>
      </c>
      <c r="Q945" s="1" t="s">
        <v>3522</v>
      </c>
    </row>
    <row r="946" spans="1:17" x14ac:dyDescent="0.25">
      <c r="A946" s="1" t="s">
        <v>944</v>
      </c>
      <c r="B946" s="1" t="s">
        <v>2706</v>
      </c>
      <c r="C946" s="1">
        <v>63.97</v>
      </c>
      <c r="D946" s="1">
        <v>0</v>
      </c>
      <c r="E946" s="1">
        <v>0</v>
      </c>
      <c r="F946" s="1">
        <v>34.79</v>
      </c>
      <c r="G946" s="1">
        <v>1.2400000000000091</v>
      </c>
      <c r="H946" s="1">
        <v>950</v>
      </c>
      <c r="I946" s="1">
        <v>315000</v>
      </c>
      <c r="J946" s="1">
        <v>-20</v>
      </c>
      <c r="K946" s="1">
        <v>391</v>
      </c>
      <c r="L946" s="1">
        <v>-5.0999999999999996</v>
      </c>
      <c r="M946" s="1">
        <v>144.58000000000001</v>
      </c>
      <c r="N946" s="1">
        <v>-2.8916000000000004E-2</v>
      </c>
      <c r="O946" s="1">
        <v>-5.13</v>
      </c>
      <c r="P946" s="1" t="s">
        <v>2706</v>
      </c>
      <c r="Q946" s="1" t="s">
        <v>3522</v>
      </c>
    </row>
    <row r="947" spans="1:17" x14ac:dyDescent="0.25">
      <c r="A947" s="1" t="s">
        <v>945</v>
      </c>
      <c r="B947" s="1" t="s">
        <v>2707</v>
      </c>
      <c r="C947" s="1">
        <v>0.81</v>
      </c>
      <c r="D947" s="1">
        <v>0.03</v>
      </c>
      <c r="E947" s="1">
        <v>0</v>
      </c>
      <c r="F947" s="1">
        <v>25.56</v>
      </c>
      <c r="G947" s="1">
        <v>73.599999999999994</v>
      </c>
      <c r="H947" s="1">
        <v>951</v>
      </c>
      <c r="I947" s="1">
        <v>507506.86</v>
      </c>
      <c r="J947" s="1">
        <v>9</v>
      </c>
      <c r="K947" s="1">
        <v>37353</v>
      </c>
      <c r="L947" s="1">
        <v>0</v>
      </c>
      <c r="M947" s="1">
        <v>41.97</v>
      </c>
      <c r="N947" s="1">
        <v>3.7773000000000004E-3</v>
      </c>
      <c r="O947" s="1">
        <v>-1.94</v>
      </c>
      <c r="P947" s="1" t="s">
        <v>2707</v>
      </c>
      <c r="Q947" s="1" t="s">
        <v>3520</v>
      </c>
    </row>
    <row r="948" spans="1:17" x14ac:dyDescent="0.25">
      <c r="A948" s="1" t="s">
        <v>946</v>
      </c>
      <c r="B948" s="1" t="s">
        <v>2708</v>
      </c>
      <c r="C948" s="1">
        <v>0.23</v>
      </c>
      <c r="D948" s="1">
        <v>0</v>
      </c>
      <c r="E948" s="1">
        <v>0</v>
      </c>
      <c r="F948" s="1">
        <v>24.63</v>
      </c>
      <c r="G948" s="1">
        <v>75.14</v>
      </c>
      <c r="H948" s="1">
        <v>952</v>
      </c>
      <c r="I948" s="1">
        <v>392633.26</v>
      </c>
      <c r="J948" s="1">
        <v>28</v>
      </c>
      <c r="K948" s="1">
        <v>29502</v>
      </c>
      <c r="L948" s="1">
        <v>0.1</v>
      </c>
      <c r="M948" s="1">
        <v>17.309999999999999</v>
      </c>
      <c r="N948" s="1">
        <v>4.8467999999999992E-3</v>
      </c>
      <c r="O948" s="1">
        <v>-2.8</v>
      </c>
      <c r="P948" s="1" t="s">
        <v>2708</v>
      </c>
      <c r="Q948" s="1" t="s">
        <v>3557</v>
      </c>
    </row>
    <row r="949" spans="1:17" x14ac:dyDescent="0.25">
      <c r="A949" s="1" t="s">
        <v>947</v>
      </c>
      <c r="B949" s="1" t="s">
        <v>2709</v>
      </c>
      <c r="C949" s="1">
        <v>6.45</v>
      </c>
      <c r="D949" s="1">
        <v>0.7</v>
      </c>
      <c r="E949" s="1">
        <v>0.2</v>
      </c>
      <c r="F949" s="1">
        <v>59.93</v>
      </c>
      <c r="G949" s="1">
        <v>32.72</v>
      </c>
      <c r="H949" s="1">
        <v>953</v>
      </c>
      <c r="I949" s="1">
        <v>1770120</v>
      </c>
      <c r="J949" s="1">
        <v>-76</v>
      </c>
      <c r="K949" s="1">
        <v>57918</v>
      </c>
      <c r="L949" s="1">
        <v>-0.1</v>
      </c>
      <c r="M949" s="1">
        <v>57.32</v>
      </c>
      <c r="N949" s="1">
        <v>-4.3563199999999996E-2</v>
      </c>
      <c r="O949" s="1">
        <v>-1.88</v>
      </c>
      <c r="P949" s="1" t="s">
        <v>2709</v>
      </c>
      <c r="Q949" s="1" t="s">
        <v>3525</v>
      </c>
    </row>
    <row r="950" spans="1:17" x14ac:dyDescent="0.25">
      <c r="A950" s="1" t="s">
        <v>948</v>
      </c>
      <c r="B950" s="1" t="s">
        <v>2710</v>
      </c>
      <c r="C950" s="1">
        <v>3.61</v>
      </c>
      <c r="D950" s="1">
        <v>0</v>
      </c>
      <c r="E950" s="1">
        <v>0.02</v>
      </c>
      <c r="F950" s="1">
        <v>18.71</v>
      </c>
      <c r="G950" s="1">
        <v>77.66</v>
      </c>
      <c r="H950" s="1">
        <v>954</v>
      </c>
      <c r="I950" s="1">
        <v>1080106.8899999999</v>
      </c>
      <c r="J950" s="1">
        <v>142</v>
      </c>
      <c r="K950" s="1">
        <v>83881</v>
      </c>
      <c r="L950" s="1">
        <v>0.2</v>
      </c>
      <c r="M950" s="1">
        <v>11.12</v>
      </c>
      <c r="N950" s="1">
        <v>1.57904E-2</v>
      </c>
      <c r="O950" s="1">
        <v>-6.67</v>
      </c>
      <c r="P950" s="1" t="s">
        <v>2710</v>
      </c>
      <c r="Q950" s="1" t="s">
        <v>3525</v>
      </c>
    </row>
    <row r="951" spans="1:17" x14ac:dyDescent="0.25">
      <c r="A951" s="1" t="s">
        <v>949</v>
      </c>
      <c r="B951" s="1" t="s">
        <v>2711</v>
      </c>
      <c r="C951" s="1">
        <v>0.71</v>
      </c>
      <c r="D951" s="1">
        <v>0</v>
      </c>
      <c r="E951" s="1">
        <v>0.01</v>
      </c>
      <c r="F951" s="1">
        <v>15.04</v>
      </c>
      <c r="G951" s="1">
        <v>84.24</v>
      </c>
      <c r="H951" s="1">
        <v>955</v>
      </c>
      <c r="I951" s="1">
        <v>768803</v>
      </c>
      <c r="J951" s="1">
        <v>75</v>
      </c>
      <c r="K951" s="1">
        <v>64764</v>
      </c>
      <c r="L951" s="1">
        <v>0.1</v>
      </c>
      <c r="M951" s="1">
        <v>9.58</v>
      </c>
      <c r="N951" s="1">
        <v>7.1850000000000004E-3</v>
      </c>
      <c r="O951" s="1">
        <v>-1.96</v>
      </c>
      <c r="P951" s="1" t="s">
        <v>2711</v>
      </c>
      <c r="Q951" s="1" t="s">
        <v>3525</v>
      </c>
    </row>
    <row r="952" spans="1:17" x14ac:dyDescent="0.25">
      <c r="A952" s="1" t="s">
        <v>950</v>
      </c>
      <c r="B952" s="1" t="s">
        <v>2712</v>
      </c>
      <c r="C952" s="1">
        <v>1.84</v>
      </c>
      <c r="D952" s="1">
        <v>0</v>
      </c>
      <c r="E952" s="1">
        <v>0.03</v>
      </c>
      <c r="F952" s="1">
        <v>20.05</v>
      </c>
      <c r="G952" s="1">
        <v>78.08</v>
      </c>
      <c r="H952" s="1">
        <v>956</v>
      </c>
      <c r="I952" s="1">
        <v>640000</v>
      </c>
      <c r="J952" s="1">
        <v>202</v>
      </c>
      <c r="K952" s="1">
        <v>49971</v>
      </c>
      <c r="L952" s="1">
        <v>0.4</v>
      </c>
      <c r="M952" s="1">
        <v>24.87</v>
      </c>
      <c r="N952" s="1">
        <v>5.0237399999999995E-2</v>
      </c>
      <c r="O952" s="1">
        <v>31.24</v>
      </c>
      <c r="P952" s="1" t="s">
        <v>2712</v>
      </c>
      <c r="Q952" s="1" t="s">
        <v>3520</v>
      </c>
    </row>
    <row r="953" spans="1:17" x14ac:dyDescent="0.25">
      <c r="A953" s="1" t="s">
        <v>951</v>
      </c>
      <c r="B953" s="1" t="s">
        <v>2713</v>
      </c>
      <c r="C953" s="1">
        <v>7.69</v>
      </c>
      <c r="D953" s="1">
        <v>0.72</v>
      </c>
      <c r="E953" s="1">
        <v>0</v>
      </c>
      <c r="F953" s="1">
        <v>15.99</v>
      </c>
      <c r="G953" s="1">
        <v>75.599999999999994</v>
      </c>
      <c r="H953" s="1">
        <v>957</v>
      </c>
      <c r="I953" s="1">
        <v>2548264.61</v>
      </c>
      <c r="J953" s="1">
        <v>-619</v>
      </c>
      <c r="K953" s="1">
        <v>192649</v>
      </c>
      <c r="L953" s="1">
        <v>-0.3</v>
      </c>
      <c r="M953" s="1">
        <v>15.09</v>
      </c>
      <c r="N953" s="1">
        <v>-9.3407099999999993E-2</v>
      </c>
      <c r="O953" s="1">
        <v>-9.1199999999999992</v>
      </c>
      <c r="P953" s="1" t="s">
        <v>2713</v>
      </c>
      <c r="Q953" s="1" t="s">
        <v>3525</v>
      </c>
    </row>
    <row r="954" spans="1:17" x14ac:dyDescent="0.25">
      <c r="A954" s="1" t="s">
        <v>952</v>
      </c>
      <c r="B954" s="1" t="s">
        <v>2714</v>
      </c>
      <c r="C954" s="1">
        <v>1.92</v>
      </c>
      <c r="D954" s="1">
        <v>0</v>
      </c>
      <c r="E954" s="1">
        <v>7.0000000000000007E-2</v>
      </c>
      <c r="F954" s="1">
        <v>37.42</v>
      </c>
      <c r="G954" s="1">
        <v>60.589999999999996</v>
      </c>
      <c r="H954" s="1">
        <v>958</v>
      </c>
      <c r="I954" s="1">
        <v>761523.7</v>
      </c>
      <c r="J954" s="1">
        <v>88</v>
      </c>
      <c r="K954" s="1">
        <v>46141</v>
      </c>
      <c r="L954" s="1">
        <v>0.2</v>
      </c>
      <c r="M954" s="1">
        <v>29.7</v>
      </c>
      <c r="N954" s="1">
        <v>2.6136E-2</v>
      </c>
      <c r="O954" s="1">
        <v>-1.31</v>
      </c>
      <c r="P954" s="1" t="s">
        <v>2714</v>
      </c>
      <c r="Q954" s="1" t="s">
        <v>3525</v>
      </c>
    </row>
    <row r="955" spans="1:17" x14ac:dyDescent="0.25">
      <c r="A955" s="1" t="s">
        <v>953</v>
      </c>
      <c r="B955" s="1" t="s">
        <v>2715</v>
      </c>
      <c r="C955" s="1">
        <v>1.61</v>
      </c>
      <c r="D955" s="1">
        <v>2.85</v>
      </c>
      <c r="E955" s="1">
        <v>0.3</v>
      </c>
      <c r="F955" s="1">
        <v>45.91</v>
      </c>
      <c r="G955" s="1">
        <v>49.330000000000005</v>
      </c>
      <c r="H955" s="1">
        <v>959</v>
      </c>
      <c r="I955" s="1">
        <v>765142.68</v>
      </c>
      <c r="J955" s="1">
        <v>130</v>
      </c>
      <c r="K955" s="1">
        <v>37744</v>
      </c>
      <c r="L955" s="1">
        <v>0.3</v>
      </c>
      <c r="M955" s="1">
        <v>42.68</v>
      </c>
      <c r="N955" s="1">
        <v>5.5483999999999999E-2</v>
      </c>
      <c r="O955" s="1">
        <v>-2.15</v>
      </c>
      <c r="P955" s="1" t="s">
        <v>2715</v>
      </c>
      <c r="Q955" s="1" t="s">
        <v>3520</v>
      </c>
    </row>
    <row r="956" spans="1:17" x14ac:dyDescent="0.25">
      <c r="A956" s="1" t="s">
        <v>954</v>
      </c>
      <c r="B956" s="1" t="s">
        <v>2716</v>
      </c>
      <c r="C956" s="1">
        <v>16.78</v>
      </c>
      <c r="D956" s="1">
        <v>0</v>
      </c>
      <c r="E956" s="1">
        <v>0</v>
      </c>
      <c r="F956" s="1">
        <v>26.34</v>
      </c>
      <c r="G956" s="1">
        <v>56.879999999999995</v>
      </c>
      <c r="H956" s="1">
        <v>960</v>
      </c>
      <c r="I956" s="1">
        <v>846388.96</v>
      </c>
      <c r="J956" s="1">
        <v>234</v>
      </c>
      <c r="K956" s="1">
        <v>48143</v>
      </c>
      <c r="L956" s="1">
        <v>0.5</v>
      </c>
      <c r="M956" s="1">
        <v>7.27</v>
      </c>
      <c r="N956" s="1">
        <v>1.7011799999999997E-2</v>
      </c>
      <c r="O956" s="1">
        <v>-6.17</v>
      </c>
      <c r="P956" s="1" t="s">
        <v>2716</v>
      </c>
      <c r="Q956" s="1" t="s">
        <v>3516</v>
      </c>
    </row>
    <row r="957" spans="1:17" x14ac:dyDescent="0.25">
      <c r="A957" s="1" t="s">
        <v>955</v>
      </c>
      <c r="B957" s="1" t="s">
        <v>2717</v>
      </c>
      <c r="C957" s="1">
        <v>4.66</v>
      </c>
      <c r="D957" s="1">
        <v>0</v>
      </c>
      <c r="E957" s="1">
        <v>0</v>
      </c>
      <c r="F957" s="1">
        <v>12.29</v>
      </c>
      <c r="G957" s="1">
        <v>83.05</v>
      </c>
      <c r="H957" s="1">
        <v>961</v>
      </c>
      <c r="I957" s="1">
        <v>461722.76</v>
      </c>
      <c r="J957" s="1">
        <v>61</v>
      </c>
      <c r="K957" s="1">
        <v>38346</v>
      </c>
      <c r="L957" s="1">
        <v>0.2</v>
      </c>
      <c r="M957" s="1">
        <v>9.42</v>
      </c>
      <c r="N957" s="1">
        <v>5.7461999999999999E-3</v>
      </c>
      <c r="O957" s="1">
        <v>-12.63</v>
      </c>
      <c r="P957" s="1" t="s">
        <v>2717</v>
      </c>
      <c r="Q957" s="1" t="s">
        <v>3525</v>
      </c>
    </row>
    <row r="958" spans="1:17" x14ac:dyDescent="0.25">
      <c r="A958" s="1" t="s">
        <v>956</v>
      </c>
      <c r="B958" s="1" t="s">
        <v>2718</v>
      </c>
      <c r="C958" s="1">
        <v>13.49</v>
      </c>
      <c r="D958" s="1">
        <v>0.45</v>
      </c>
      <c r="E958" s="1">
        <v>0.02</v>
      </c>
      <c r="F958" s="1">
        <v>36.74</v>
      </c>
      <c r="G958" s="1">
        <v>49.3</v>
      </c>
      <c r="H958" s="1">
        <v>962</v>
      </c>
      <c r="I958" s="1">
        <v>5049151.05</v>
      </c>
      <c r="J958" s="1">
        <v>-1989</v>
      </c>
      <c r="K958" s="1">
        <v>248923</v>
      </c>
      <c r="L958" s="1">
        <v>-0.8</v>
      </c>
      <c r="M958" s="1">
        <v>19.87</v>
      </c>
      <c r="N958" s="1">
        <v>-0.39521430000000002</v>
      </c>
      <c r="O958" s="1">
        <v>-6.86</v>
      </c>
      <c r="P958" s="1" t="s">
        <v>2718</v>
      </c>
      <c r="Q958" s="1" t="s">
        <v>3525</v>
      </c>
    </row>
    <row r="959" spans="1:17" x14ac:dyDescent="0.25">
      <c r="A959" s="1" t="s">
        <v>957</v>
      </c>
      <c r="B959" s="1" t="s">
        <v>2719</v>
      </c>
      <c r="C959" s="1">
        <v>0.93</v>
      </c>
      <c r="D959" s="1">
        <v>0</v>
      </c>
      <c r="E959" s="1">
        <v>0.01</v>
      </c>
      <c r="F959" s="1">
        <v>8.74</v>
      </c>
      <c r="G959" s="1">
        <v>90.32</v>
      </c>
      <c r="H959" s="1">
        <v>963</v>
      </c>
      <c r="I959" s="1">
        <v>1584341.1</v>
      </c>
      <c r="J959" s="1">
        <v>222</v>
      </c>
      <c r="K959" s="1">
        <v>143098</v>
      </c>
      <c r="L959" s="1">
        <v>0.2</v>
      </c>
      <c r="M959" s="1">
        <v>11.22</v>
      </c>
      <c r="N959" s="1">
        <v>2.4908400000000001E-2</v>
      </c>
      <c r="O959" s="1">
        <v>-3.33</v>
      </c>
      <c r="P959" s="1" t="s">
        <v>2719</v>
      </c>
      <c r="Q959" s="1" t="s">
        <v>3525</v>
      </c>
    </row>
    <row r="960" spans="1:17" x14ac:dyDescent="0.25">
      <c r="A960" s="1" t="s">
        <v>958</v>
      </c>
      <c r="B960" s="1" t="s">
        <v>2720</v>
      </c>
      <c r="C960" s="1">
        <v>1.89</v>
      </c>
      <c r="D960" s="1">
        <v>0.03</v>
      </c>
      <c r="E960" s="1">
        <v>0</v>
      </c>
      <c r="F960" s="1">
        <v>19.36</v>
      </c>
      <c r="G960" s="1">
        <v>78.72</v>
      </c>
      <c r="H960" s="1">
        <v>964</v>
      </c>
      <c r="I960" s="1">
        <v>891939.48</v>
      </c>
      <c r="J960" s="1">
        <v>228</v>
      </c>
      <c r="K960" s="1">
        <v>70213</v>
      </c>
      <c r="L960" s="1">
        <v>0.3</v>
      </c>
      <c r="M960" s="1">
        <v>12.61</v>
      </c>
      <c r="N960" s="1">
        <v>2.87508E-2</v>
      </c>
      <c r="O960" s="1">
        <v>-5.43</v>
      </c>
      <c r="P960" s="1" t="s">
        <v>2720</v>
      </c>
      <c r="Q960" s="1" t="s">
        <v>3525</v>
      </c>
    </row>
    <row r="961" spans="1:17" x14ac:dyDescent="0.25">
      <c r="A961" s="1" t="s">
        <v>959</v>
      </c>
      <c r="B961" s="1" t="s">
        <v>2721</v>
      </c>
      <c r="C961" s="1">
        <v>0.05</v>
      </c>
      <c r="D961" s="1">
        <v>0</v>
      </c>
      <c r="E961" s="1">
        <v>0</v>
      </c>
      <c r="F961" s="1">
        <v>42.74</v>
      </c>
      <c r="G961" s="1">
        <v>57.21</v>
      </c>
      <c r="H961" s="1">
        <v>965</v>
      </c>
      <c r="I961" s="1">
        <v>756617.4</v>
      </c>
      <c r="J961" s="1">
        <v>20</v>
      </c>
      <c r="K961" s="1">
        <v>43286</v>
      </c>
      <c r="L961" s="1">
        <v>0</v>
      </c>
      <c r="M961" s="1">
        <v>34.83</v>
      </c>
      <c r="N961" s="1">
        <v>6.9659999999999991E-3</v>
      </c>
      <c r="O961" s="1">
        <v>-0.56000000000000005</v>
      </c>
      <c r="P961" s="1" t="s">
        <v>2721</v>
      </c>
      <c r="Q961" s="1" t="s">
        <v>3520</v>
      </c>
    </row>
    <row r="962" spans="1:17" x14ac:dyDescent="0.25">
      <c r="A962" s="1" t="s">
        <v>960</v>
      </c>
      <c r="B962" s="1" t="s">
        <v>2722</v>
      </c>
      <c r="C962" s="1">
        <v>16.71</v>
      </c>
      <c r="D962" s="1">
        <v>2.76</v>
      </c>
      <c r="E962" s="1">
        <v>0</v>
      </c>
      <c r="F962" s="1">
        <v>21.37</v>
      </c>
      <c r="G962" s="1">
        <v>59.16</v>
      </c>
      <c r="H962" s="1">
        <v>966</v>
      </c>
      <c r="I962" s="1">
        <v>908200</v>
      </c>
      <c r="J962" s="1">
        <v>548</v>
      </c>
      <c r="K962" s="1">
        <v>53729</v>
      </c>
      <c r="L962" s="1">
        <v>1</v>
      </c>
      <c r="M962" s="1">
        <v>158.46</v>
      </c>
      <c r="N962" s="1">
        <v>0.86836080000000004</v>
      </c>
      <c r="O962" s="1">
        <v>5.05</v>
      </c>
      <c r="P962" s="1" t="s">
        <v>2722</v>
      </c>
      <c r="Q962" s="1" t="s">
        <v>3516</v>
      </c>
    </row>
    <row r="963" spans="1:17" x14ac:dyDescent="0.25">
      <c r="A963" s="1" t="s">
        <v>961</v>
      </c>
      <c r="B963" s="1" t="s">
        <v>2723</v>
      </c>
      <c r="C963" s="1">
        <v>0.17</v>
      </c>
      <c r="D963" s="1">
        <v>0</v>
      </c>
      <c r="E963" s="1">
        <v>0</v>
      </c>
      <c r="F963" s="1">
        <v>20.25</v>
      </c>
      <c r="G963" s="1">
        <v>79.58</v>
      </c>
      <c r="H963" s="1">
        <v>967</v>
      </c>
      <c r="I963" s="1">
        <v>504560</v>
      </c>
      <c r="J963" s="1">
        <v>43</v>
      </c>
      <c r="K963" s="1">
        <v>40153</v>
      </c>
      <c r="L963" s="1">
        <v>0.1</v>
      </c>
      <c r="M963" s="1">
        <v>19.78</v>
      </c>
      <c r="N963" s="1">
        <v>8.5054000000000015E-3</v>
      </c>
      <c r="O963" s="1">
        <v>-1.96</v>
      </c>
      <c r="P963" s="1" t="s">
        <v>2723</v>
      </c>
      <c r="Q963" s="1" t="s">
        <v>3525</v>
      </c>
    </row>
    <row r="964" spans="1:17" x14ac:dyDescent="0.25">
      <c r="A964" s="1" t="s">
        <v>962</v>
      </c>
      <c r="B964" s="1" t="s">
        <v>2724</v>
      </c>
      <c r="C964" s="1">
        <v>3.66</v>
      </c>
      <c r="D964" s="1">
        <v>0</v>
      </c>
      <c r="E964" s="1">
        <v>0</v>
      </c>
      <c r="F964" s="1">
        <v>13.28</v>
      </c>
      <c r="G964" s="1">
        <v>83.06</v>
      </c>
      <c r="H964" s="1">
        <v>968</v>
      </c>
      <c r="I964" s="1">
        <v>941780</v>
      </c>
      <c r="J964" s="1">
        <v>86</v>
      </c>
      <c r="K964" s="1">
        <v>78224</v>
      </c>
      <c r="L964" s="1">
        <v>0.1</v>
      </c>
      <c r="M964" s="1">
        <v>48.78</v>
      </c>
      <c r="N964" s="1">
        <v>4.1950799999999996E-2</v>
      </c>
      <c r="O964" s="1">
        <v>0</v>
      </c>
      <c r="P964" s="1" t="s">
        <v>2724</v>
      </c>
      <c r="Q964" s="1" t="s">
        <v>3525</v>
      </c>
    </row>
    <row r="965" spans="1:17" x14ac:dyDescent="0.25">
      <c r="A965" s="1" t="s">
        <v>963</v>
      </c>
      <c r="B965" s="1" t="s">
        <v>2725</v>
      </c>
      <c r="C965" s="1">
        <v>2.65</v>
      </c>
      <c r="D965" s="1">
        <v>0</v>
      </c>
      <c r="E965" s="1">
        <v>0.03</v>
      </c>
      <c r="F965" s="1">
        <v>13.17</v>
      </c>
      <c r="G965" s="1">
        <v>84.15</v>
      </c>
      <c r="H965" s="1">
        <v>969</v>
      </c>
      <c r="I965" s="1">
        <v>676470.68</v>
      </c>
      <c r="J965" s="1">
        <v>-13</v>
      </c>
      <c r="K965" s="1">
        <v>56925</v>
      </c>
      <c r="L965" s="1">
        <v>0</v>
      </c>
      <c r="M965" s="1">
        <v>18.399999999999999</v>
      </c>
      <c r="N965" s="1">
        <v>-2.392E-3</v>
      </c>
      <c r="O965" s="1">
        <v>0</v>
      </c>
      <c r="P965" s="1" t="s">
        <v>2725</v>
      </c>
      <c r="Q965" s="1" t="s">
        <v>3516</v>
      </c>
    </row>
    <row r="966" spans="1:17" x14ac:dyDescent="0.25">
      <c r="A966" s="1" t="s">
        <v>964</v>
      </c>
      <c r="B966" s="1" t="s">
        <v>2726</v>
      </c>
      <c r="C966" s="1">
        <v>4.07</v>
      </c>
      <c r="D966" s="1">
        <v>0</v>
      </c>
      <c r="E966" s="1">
        <v>0</v>
      </c>
      <c r="F966" s="1">
        <v>15.58</v>
      </c>
      <c r="G966" s="1">
        <v>80.349999999999994</v>
      </c>
      <c r="H966" s="1">
        <v>970</v>
      </c>
      <c r="I966" s="1">
        <v>282854</v>
      </c>
      <c r="J966" s="1">
        <v>-14</v>
      </c>
      <c r="K966" s="1">
        <v>22727</v>
      </c>
      <c r="L966" s="1">
        <v>-0.1</v>
      </c>
      <c r="M966" s="1">
        <v>20.73</v>
      </c>
      <c r="N966" s="1">
        <v>-2.9022000000000002E-3</v>
      </c>
      <c r="O966" s="1">
        <v>-4.9800000000000004</v>
      </c>
      <c r="P966" s="1" t="s">
        <v>2726</v>
      </c>
      <c r="Q966" s="1" t="s">
        <v>3559</v>
      </c>
    </row>
    <row r="967" spans="1:17" x14ac:dyDescent="0.25">
      <c r="A967" s="1" t="s">
        <v>965</v>
      </c>
      <c r="B967" s="1" t="s">
        <v>2727</v>
      </c>
      <c r="C967" s="1">
        <v>6.44</v>
      </c>
      <c r="D967" s="1">
        <v>0</v>
      </c>
      <c r="E967" s="1">
        <v>0</v>
      </c>
      <c r="F967" s="1">
        <v>24.63</v>
      </c>
      <c r="G967" s="1">
        <v>68.930000000000007</v>
      </c>
      <c r="H967" s="1">
        <v>971</v>
      </c>
      <c r="I967" s="1">
        <v>569700</v>
      </c>
      <c r="J967" s="1">
        <v>22</v>
      </c>
      <c r="K967" s="1">
        <v>39269</v>
      </c>
      <c r="L967" s="1">
        <v>0.1</v>
      </c>
      <c r="M967" s="1">
        <v>15.18</v>
      </c>
      <c r="N967" s="1">
        <v>3.3395999999999999E-3</v>
      </c>
      <c r="O967" s="1">
        <v>-4.6900000000000004</v>
      </c>
      <c r="P967" s="1" t="s">
        <v>2727</v>
      </c>
      <c r="Q967" s="1" t="s">
        <v>3520</v>
      </c>
    </row>
    <row r="968" spans="1:17" x14ac:dyDescent="0.25">
      <c r="A968" s="1" t="s">
        <v>966</v>
      </c>
      <c r="B968" s="1" t="s">
        <v>2728</v>
      </c>
      <c r="C968" s="1">
        <v>34.36</v>
      </c>
      <c r="D968" s="1">
        <v>0</v>
      </c>
      <c r="E968" s="1">
        <v>0.01</v>
      </c>
      <c r="F968" s="1">
        <v>68.489999999999995</v>
      </c>
      <c r="G968" s="1">
        <v>-2.8599999999999852</v>
      </c>
      <c r="H968" s="1">
        <v>972</v>
      </c>
      <c r="I968" s="1">
        <v>770000</v>
      </c>
      <c r="J968" s="1">
        <v>290</v>
      </c>
      <c r="K968" s="1">
        <v>-2202</v>
      </c>
      <c r="L968" s="1">
        <v>-13.2</v>
      </c>
      <c r="M968" s="1">
        <v>25.81</v>
      </c>
      <c r="N968" s="1">
        <v>7.4848999999999999E-2</v>
      </c>
      <c r="O968" s="1">
        <v>-9.3699999999999992</v>
      </c>
      <c r="P968" s="1" t="s">
        <v>2728</v>
      </c>
      <c r="Q968" s="1" t="s">
        <v>3529</v>
      </c>
    </row>
    <row r="969" spans="1:17" x14ac:dyDescent="0.25">
      <c r="A969" s="1" t="s">
        <v>967</v>
      </c>
      <c r="B969" s="1" t="s">
        <v>2729</v>
      </c>
      <c r="C969" s="1">
        <v>6.07</v>
      </c>
      <c r="D969" s="1">
        <v>0.19</v>
      </c>
      <c r="E969" s="1">
        <v>0.39</v>
      </c>
      <c r="F969" s="1">
        <v>20.03</v>
      </c>
      <c r="G969" s="1">
        <v>73.319999999999993</v>
      </c>
      <c r="H969" s="1">
        <v>973</v>
      </c>
      <c r="I969" s="1">
        <v>423836.85</v>
      </c>
      <c r="J969" s="1">
        <v>248</v>
      </c>
      <c r="K969" s="1">
        <v>31076</v>
      </c>
      <c r="L969" s="1">
        <v>0.8</v>
      </c>
      <c r="M969" s="1">
        <v>81.87</v>
      </c>
      <c r="N969" s="1">
        <v>0.20303760000000001</v>
      </c>
      <c r="O969" s="1">
        <v>3.5</v>
      </c>
      <c r="P969" s="1" t="s">
        <v>2729</v>
      </c>
      <c r="Q969" s="1" t="s">
        <v>3525</v>
      </c>
    </row>
    <row r="970" spans="1:17" x14ac:dyDescent="0.25">
      <c r="A970" s="1" t="s">
        <v>968</v>
      </c>
      <c r="B970" s="1" t="s">
        <v>2730</v>
      </c>
      <c r="C970" s="1">
        <v>0.53</v>
      </c>
      <c r="D970" s="1">
        <v>0</v>
      </c>
      <c r="E970" s="1">
        <v>0</v>
      </c>
      <c r="F970" s="1">
        <v>16.55</v>
      </c>
      <c r="G970" s="1">
        <v>82.92</v>
      </c>
      <c r="H970" s="1">
        <v>974</v>
      </c>
      <c r="I970" s="1">
        <v>378387.83</v>
      </c>
      <c r="J970" s="1">
        <v>-113</v>
      </c>
      <c r="K970" s="1">
        <v>31376</v>
      </c>
      <c r="L970" s="1">
        <v>-0.4</v>
      </c>
      <c r="M970" s="1">
        <v>22.79</v>
      </c>
      <c r="N970" s="1">
        <v>-2.57527E-2</v>
      </c>
      <c r="O970" s="1">
        <v>-7.72</v>
      </c>
      <c r="P970" s="1" t="s">
        <v>2730</v>
      </c>
      <c r="Q970" s="1" t="s">
        <v>3525</v>
      </c>
    </row>
    <row r="971" spans="1:17" x14ac:dyDescent="0.25">
      <c r="A971" s="1" t="s">
        <v>969</v>
      </c>
      <c r="B971" s="1" t="s">
        <v>2731</v>
      </c>
      <c r="C971" s="1">
        <v>60.09</v>
      </c>
      <c r="D971" s="1">
        <v>2.5299999999999998</v>
      </c>
      <c r="E971" s="1">
        <v>0</v>
      </c>
      <c r="F971" s="1">
        <v>12.64</v>
      </c>
      <c r="G971" s="1">
        <v>24.739999999999995</v>
      </c>
      <c r="H971" s="1">
        <v>975</v>
      </c>
      <c r="I971" s="1">
        <v>1152224.98</v>
      </c>
      <c r="J971" s="1">
        <v>-259</v>
      </c>
      <c r="K971" s="1">
        <v>28506</v>
      </c>
      <c r="L971" s="1">
        <v>-0.9</v>
      </c>
      <c r="M971" s="1">
        <v>164.31</v>
      </c>
      <c r="N971" s="1">
        <v>-0.42556290000000002</v>
      </c>
      <c r="O971" s="1">
        <v>3.29</v>
      </c>
      <c r="P971" s="1" t="s">
        <v>2731</v>
      </c>
      <c r="Q971" s="1" t="s">
        <v>3520</v>
      </c>
    </row>
    <row r="972" spans="1:17" x14ac:dyDescent="0.25">
      <c r="A972" s="1" t="s">
        <v>970</v>
      </c>
      <c r="B972" s="1" t="s">
        <v>2732</v>
      </c>
      <c r="C972" s="1">
        <v>51.66</v>
      </c>
      <c r="D972" s="1">
        <v>0.04</v>
      </c>
      <c r="E972" s="1">
        <v>0.01</v>
      </c>
      <c r="F972" s="1">
        <v>47.94</v>
      </c>
      <c r="G972" s="1">
        <v>0.35000000000000853</v>
      </c>
      <c r="H972" s="1">
        <v>976</v>
      </c>
      <c r="I972" s="1">
        <v>1160000</v>
      </c>
      <c r="J972" s="1">
        <v>-50</v>
      </c>
      <c r="K972" s="1">
        <v>406</v>
      </c>
      <c r="L972" s="1">
        <v>-12.3</v>
      </c>
      <c r="M972" s="1">
        <v>29.55</v>
      </c>
      <c r="N972" s="1">
        <v>-1.4775E-2</v>
      </c>
      <c r="O972" s="1">
        <v>-5.63</v>
      </c>
      <c r="P972" s="1" t="s">
        <v>2732</v>
      </c>
      <c r="Q972" s="1" t="s">
        <v>3525</v>
      </c>
    </row>
    <row r="973" spans="1:17" x14ac:dyDescent="0.25">
      <c r="A973" s="1" t="s">
        <v>971</v>
      </c>
      <c r="B973" s="1" t="s">
        <v>2733</v>
      </c>
      <c r="C973" s="1">
        <v>23.67</v>
      </c>
      <c r="D973" s="1">
        <v>0</v>
      </c>
      <c r="E973" s="1">
        <v>0</v>
      </c>
      <c r="F973" s="1">
        <v>42.47</v>
      </c>
      <c r="G973" s="1">
        <v>33.86</v>
      </c>
      <c r="H973" s="1">
        <v>977</v>
      </c>
      <c r="I973" s="1">
        <v>213749</v>
      </c>
      <c r="J973" s="1">
        <v>-10</v>
      </c>
      <c r="K973" s="1">
        <v>7238</v>
      </c>
      <c r="L973" s="1">
        <v>-0.1</v>
      </c>
      <c r="M973" s="1">
        <v>23.31</v>
      </c>
      <c r="N973" s="1">
        <v>-2.3309999999999997E-3</v>
      </c>
      <c r="O973" s="1">
        <v>-0.81</v>
      </c>
      <c r="P973" s="1" t="s">
        <v>2733</v>
      </c>
      <c r="Q973" s="1" t="s">
        <v>3520</v>
      </c>
    </row>
    <row r="974" spans="1:17" x14ac:dyDescent="0.25">
      <c r="A974" s="1" t="s">
        <v>972</v>
      </c>
      <c r="B974" s="1" t="s">
        <v>2734</v>
      </c>
      <c r="C974" s="1">
        <v>0.36</v>
      </c>
      <c r="D974" s="1">
        <v>0</v>
      </c>
      <c r="E974" s="1">
        <v>0.05</v>
      </c>
      <c r="F974" s="1">
        <v>29.39</v>
      </c>
      <c r="G974" s="1">
        <v>70.2</v>
      </c>
      <c r="H974" s="1">
        <v>978</v>
      </c>
      <c r="I974" s="1">
        <v>668800</v>
      </c>
      <c r="J974" s="1">
        <v>-68</v>
      </c>
      <c r="K974" s="1">
        <v>46950</v>
      </c>
      <c r="L974" s="1">
        <v>-0.1</v>
      </c>
      <c r="M974" s="1">
        <v>50.98</v>
      </c>
      <c r="N974" s="1">
        <v>-3.46664E-2</v>
      </c>
      <c r="O974" s="1">
        <v>8</v>
      </c>
      <c r="P974" s="1" t="s">
        <v>2734</v>
      </c>
      <c r="Q974" s="1" t="s">
        <v>3525</v>
      </c>
    </row>
    <row r="975" spans="1:17" x14ac:dyDescent="0.25">
      <c r="A975" s="1" t="s">
        <v>973</v>
      </c>
      <c r="B975" s="1" t="s">
        <v>2735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7</v>
      </c>
      <c r="K975" s="1">
        <v>22575</v>
      </c>
      <c r="L975" s="1">
        <v>0</v>
      </c>
      <c r="M975" s="1">
        <v>31.99</v>
      </c>
      <c r="N975" s="1">
        <v>2.2392999999999996E-3</v>
      </c>
      <c r="O975" s="1">
        <v>-0.61</v>
      </c>
      <c r="P975" s="1" t="s">
        <v>2735</v>
      </c>
      <c r="Q975" s="1" t="s">
        <v>3516</v>
      </c>
    </row>
    <row r="976" spans="1:17" x14ac:dyDescent="0.25">
      <c r="A976" s="1" t="s">
        <v>974</v>
      </c>
      <c r="B976" s="1" t="s">
        <v>2736</v>
      </c>
      <c r="C976" s="1">
        <v>40.15</v>
      </c>
      <c r="D976" s="1">
        <v>0</v>
      </c>
      <c r="E976" s="1">
        <v>0</v>
      </c>
      <c r="F976" s="1">
        <v>30.17</v>
      </c>
      <c r="G976" s="1">
        <v>29.680000000000007</v>
      </c>
      <c r="H976" s="1">
        <v>980</v>
      </c>
      <c r="I976" s="1">
        <v>398080</v>
      </c>
      <c r="J976" s="1">
        <v>-16</v>
      </c>
      <c r="K976" s="1">
        <v>11815</v>
      </c>
      <c r="L976" s="1">
        <v>-0.1</v>
      </c>
      <c r="M976" s="1">
        <v>63.62</v>
      </c>
      <c r="N976" s="1">
        <v>-1.0179199999999999E-2</v>
      </c>
      <c r="O976" s="1">
        <v>-4.0999999999999996</v>
      </c>
      <c r="P976" s="1" t="s">
        <v>2736</v>
      </c>
      <c r="Q976" s="1" t="s">
        <v>3520</v>
      </c>
    </row>
    <row r="977" spans="1:17" x14ac:dyDescent="0.25">
      <c r="A977" s="1" t="s">
        <v>975</v>
      </c>
      <c r="B977" s="1" t="s">
        <v>2737</v>
      </c>
      <c r="C977" s="1">
        <v>82.38</v>
      </c>
      <c r="D977" s="1">
        <v>0</v>
      </c>
      <c r="E977" s="1">
        <v>0.01</v>
      </c>
      <c r="F977" s="1">
        <v>39.99</v>
      </c>
      <c r="G977" s="1">
        <v>-22.379999999999995</v>
      </c>
      <c r="H977" s="1">
        <v>981</v>
      </c>
      <c r="I977" s="1">
        <v>681629.9</v>
      </c>
      <c r="J977" s="1">
        <v>127</v>
      </c>
      <c r="K977" s="1">
        <v>-15255</v>
      </c>
      <c r="L977" s="1">
        <v>-0.8</v>
      </c>
      <c r="M977" s="1">
        <v>41.04</v>
      </c>
      <c r="N977" s="1">
        <v>5.2120800000000002E-2</v>
      </c>
      <c r="O977" s="1">
        <v>-0.12</v>
      </c>
      <c r="P977" s="1" t="s">
        <v>2737</v>
      </c>
      <c r="Q977" s="1" t="s">
        <v>3525</v>
      </c>
    </row>
    <row r="978" spans="1:17" x14ac:dyDescent="0.25">
      <c r="A978" s="1" t="s">
        <v>976</v>
      </c>
      <c r="B978" s="1" t="s">
        <v>2738</v>
      </c>
      <c r="C978" s="1">
        <v>0.65</v>
      </c>
      <c r="D978" s="1">
        <v>0</v>
      </c>
      <c r="E978" s="1">
        <v>0.05</v>
      </c>
      <c r="F978" s="1">
        <v>24</v>
      </c>
      <c r="G978" s="1">
        <v>75.3</v>
      </c>
      <c r="H978" s="1">
        <v>982</v>
      </c>
      <c r="I978" s="1">
        <v>585216.18999999994</v>
      </c>
      <c r="J978" s="1">
        <v>6</v>
      </c>
      <c r="K978" s="1">
        <v>44067</v>
      </c>
      <c r="L978" s="1">
        <v>0</v>
      </c>
      <c r="M978" s="1">
        <v>27.08</v>
      </c>
      <c r="N978" s="1">
        <v>1.6247999999999998E-3</v>
      </c>
      <c r="O978" s="1">
        <v>-1.05</v>
      </c>
      <c r="P978" s="1" t="s">
        <v>2738</v>
      </c>
      <c r="Q978" s="1" t="s">
        <v>3525</v>
      </c>
    </row>
    <row r="979" spans="1:17" x14ac:dyDescent="0.25">
      <c r="A979" s="1" t="s">
        <v>977</v>
      </c>
      <c r="B979" s="1" t="s">
        <v>2739</v>
      </c>
      <c r="C979" s="1">
        <v>1.76</v>
      </c>
      <c r="D979" s="1">
        <v>0</v>
      </c>
      <c r="E979" s="1">
        <v>0</v>
      </c>
      <c r="F979" s="1">
        <v>24.35</v>
      </c>
      <c r="G979" s="1">
        <v>73.89</v>
      </c>
      <c r="H979" s="1">
        <v>983</v>
      </c>
      <c r="I979" s="1">
        <v>675460</v>
      </c>
      <c r="J979" s="1">
        <v>-53</v>
      </c>
      <c r="K979" s="1">
        <v>49910</v>
      </c>
      <c r="L979" s="1">
        <v>-0.1</v>
      </c>
      <c r="M979" s="1">
        <v>19.71</v>
      </c>
      <c r="N979" s="1">
        <v>-1.04463E-2</v>
      </c>
      <c r="O979" s="1">
        <v>2.86</v>
      </c>
      <c r="P979" s="1" t="s">
        <v>2739</v>
      </c>
      <c r="Q979" s="1" t="s">
        <v>3520</v>
      </c>
    </row>
    <row r="980" spans="1:17" x14ac:dyDescent="0.25">
      <c r="A980" s="1" t="s">
        <v>978</v>
      </c>
      <c r="B980" s="1" t="s">
        <v>2740</v>
      </c>
      <c r="C980" s="1">
        <v>3.62</v>
      </c>
      <c r="D980" s="1">
        <v>0</v>
      </c>
      <c r="E980" s="1">
        <v>0</v>
      </c>
      <c r="F980" s="1">
        <v>27.19</v>
      </c>
      <c r="G980" s="1">
        <v>69.19</v>
      </c>
      <c r="H980" s="1">
        <v>984</v>
      </c>
      <c r="I980" s="1">
        <v>549500</v>
      </c>
      <c r="J980" s="1">
        <v>2</v>
      </c>
      <c r="K980" s="1">
        <v>38020</v>
      </c>
      <c r="L980" s="1">
        <v>0</v>
      </c>
      <c r="M980" s="1">
        <v>25.99</v>
      </c>
      <c r="N980" s="1">
        <v>5.1979999999999995E-4</v>
      </c>
      <c r="O980" s="1">
        <v>-11.19</v>
      </c>
      <c r="P980" s="1" t="s">
        <v>2740</v>
      </c>
      <c r="Q980" s="1" t="s">
        <v>3525</v>
      </c>
    </row>
    <row r="981" spans="1:17" x14ac:dyDescent="0.25">
      <c r="A981" s="1" t="s">
        <v>979</v>
      </c>
      <c r="B981" s="1" t="s">
        <v>2741</v>
      </c>
      <c r="C981" s="1">
        <v>1.8</v>
      </c>
      <c r="D981" s="1">
        <v>0</v>
      </c>
      <c r="E981" s="1">
        <v>7.0000000000000007E-2</v>
      </c>
      <c r="F981" s="1">
        <v>17.149999999999999</v>
      </c>
      <c r="G981" s="1">
        <v>80.98</v>
      </c>
      <c r="H981" s="1">
        <v>985</v>
      </c>
      <c r="I981" s="1">
        <v>1827883.03</v>
      </c>
      <c r="J981" s="1">
        <v>-1714</v>
      </c>
      <c r="K981" s="1">
        <v>148022</v>
      </c>
      <c r="L981" s="1">
        <v>-1.2</v>
      </c>
      <c r="M981" s="1">
        <v>37.49</v>
      </c>
      <c r="N981" s="1">
        <v>-0.6425786</v>
      </c>
      <c r="O981" s="1">
        <v>0.71</v>
      </c>
      <c r="P981" s="1" t="s">
        <v>2741</v>
      </c>
      <c r="Q981" s="1" t="s">
        <v>3516</v>
      </c>
    </row>
    <row r="982" spans="1:17" x14ac:dyDescent="0.25">
      <c r="A982" s="1" t="s">
        <v>980</v>
      </c>
      <c r="B982" s="1" t="s">
        <v>2742</v>
      </c>
      <c r="C982" s="1">
        <v>4.2</v>
      </c>
      <c r="D982" s="1">
        <v>0</v>
      </c>
      <c r="E982" s="1">
        <v>0</v>
      </c>
      <c r="F982" s="1">
        <v>32.49</v>
      </c>
      <c r="G982" s="1">
        <v>63.309999999999995</v>
      </c>
      <c r="H982" s="1">
        <v>986</v>
      </c>
      <c r="I982" s="1">
        <v>675330</v>
      </c>
      <c r="J982" s="1">
        <v>-289</v>
      </c>
      <c r="K982" s="1">
        <v>42755</v>
      </c>
      <c r="L982" s="1">
        <v>-0.7</v>
      </c>
      <c r="M982" s="1">
        <v>45.78</v>
      </c>
      <c r="N982" s="1">
        <v>-0.13230420000000001</v>
      </c>
      <c r="O982" s="1">
        <v>-0.93</v>
      </c>
      <c r="P982" s="1" t="s">
        <v>2742</v>
      </c>
      <c r="Q982" s="1" t="s">
        <v>3520</v>
      </c>
    </row>
    <row r="983" spans="1:17" x14ac:dyDescent="0.25">
      <c r="A983" s="1" t="s">
        <v>981</v>
      </c>
      <c r="B983" s="1" t="s">
        <v>2743</v>
      </c>
      <c r="C983" s="1">
        <v>6.7</v>
      </c>
      <c r="D983" s="1">
        <v>0</v>
      </c>
      <c r="E983" s="1">
        <v>0.01</v>
      </c>
      <c r="F983" s="1">
        <v>15.68</v>
      </c>
      <c r="G983" s="1">
        <v>77.61</v>
      </c>
      <c r="H983" s="1">
        <v>987</v>
      </c>
      <c r="I983" s="1">
        <v>302765</v>
      </c>
      <c r="J983" s="1">
        <v>-4</v>
      </c>
      <c r="K983" s="1">
        <v>23498</v>
      </c>
      <c r="L983" s="1">
        <v>0</v>
      </c>
      <c r="M983" s="1">
        <v>66.44</v>
      </c>
      <c r="N983" s="1">
        <v>-2.6576E-3</v>
      </c>
      <c r="O983" s="1">
        <v>-1.47</v>
      </c>
      <c r="P983" s="1" t="s">
        <v>2743</v>
      </c>
      <c r="Q983" s="1" t="s">
        <v>3525</v>
      </c>
    </row>
    <row r="984" spans="1:17" x14ac:dyDescent="0.25">
      <c r="A984" s="1" t="s">
        <v>982</v>
      </c>
      <c r="B984" s="1" t="s">
        <v>2744</v>
      </c>
      <c r="C984" s="1">
        <v>72.92</v>
      </c>
      <c r="D984" s="1">
        <v>0</v>
      </c>
      <c r="E984" s="1">
        <v>0.53</v>
      </c>
      <c r="F984" s="1">
        <v>13.99</v>
      </c>
      <c r="G984" s="1">
        <v>12.560000000000002</v>
      </c>
      <c r="H984" s="1">
        <v>988</v>
      </c>
      <c r="I984" s="1">
        <v>484000</v>
      </c>
      <c r="J984" s="1">
        <v>36</v>
      </c>
      <c r="K984" s="1">
        <v>6079</v>
      </c>
      <c r="L984" s="1">
        <v>0.6</v>
      </c>
      <c r="M984" s="1">
        <v>128.62</v>
      </c>
      <c r="N984" s="1">
        <v>4.6303199999999996E-2</v>
      </c>
      <c r="O984" s="1">
        <v>2.2599999999999998</v>
      </c>
      <c r="P984" s="1" t="s">
        <v>2744</v>
      </c>
      <c r="Q984" s="1" t="s">
        <v>3525</v>
      </c>
    </row>
    <row r="985" spans="1:17" x14ac:dyDescent="0.25">
      <c r="A985" s="1" t="s">
        <v>983</v>
      </c>
      <c r="B985" s="1" t="s">
        <v>2745</v>
      </c>
      <c r="C985" s="1">
        <v>0.84</v>
      </c>
      <c r="D985" s="1">
        <v>0</v>
      </c>
      <c r="E985" s="1">
        <v>0</v>
      </c>
      <c r="F985" s="1">
        <v>21.12</v>
      </c>
      <c r="G985" s="1">
        <v>78.039999999999992</v>
      </c>
      <c r="H985" s="1">
        <v>989</v>
      </c>
      <c r="I985" s="1">
        <v>358000</v>
      </c>
      <c r="J985" s="1">
        <v>1</v>
      </c>
      <c r="K985" s="1">
        <v>27938</v>
      </c>
      <c r="L985" s="1">
        <v>0</v>
      </c>
      <c r="M985" s="1">
        <v>88.85</v>
      </c>
      <c r="N985" s="1">
        <v>8.8849999999999997E-4</v>
      </c>
      <c r="O985" s="1">
        <v>10.92</v>
      </c>
      <c r="P985" s="1" t="s">
        <v>2745</v>
      </c>
      <c r="Q985" s="1" t="s">
        <v>3525</v>
      </c>
    </row>
    <row r="986" spans="1:17" x14ac:dyDescent="0.25">
      <c r="A986" s="1" t="s">
        <v>984</v>
      </c>
      <c r="B986" s="1" t="s">
        <v>2746</v>
      </c>
      <c r="C986" s="1">
        <v>2.68</v>
      </c>
      <c r="D986" s="1">
        <v>0</v>
      </c>
      <c r="E986" s="1">
        <v>0.03</v>
      </c>
      <c r="F986" s="1">
        <v>34.28</v>
      </c>
      <c r="G986" s="1">
        <v>63.01</v>
      </c>
      <c r="H986" s="1">
        <v>990</v>
      </c>
      <c r="I986" s="1">
        <v>1186156.9099999999</v>
      </c>
      <c r="J986" s="1">
        <v>1197</v>
      </c>
      <c r="K986" s="1">
        <v>74740</v>
      </c>
      <c r="L986" s="1">
        <v>1.6</v>
      </c>
      <c r="M986" s="1">
        <v>120.04</v>
      </c>
      <c r="N986" s="1">
        <v>1.4368788000000001</v>
      </c>
      <c r="O986" s="1">
        <v>6.67</v>
      </c>
      <c r="P986" s="1" t="s">
        <v>2746</v>
      </c>
      <c r="Q986" s="1" t="s">
        <v>3525</v>
      </c>
    </row>
    <row r="987" spans="1:17" x14ac:dyDescent="0.25">
      <c r="A987" s="1" t="s">
        <v>985</v>
      </c>
      <c r="B987" s="1" t="s">
        <v>2747</v>
      </c>
      <c r="C987" s="1">
        <v>0.16</v>
      </c>
      <c r="D987" s="1">
        <v>0</v>
      </c>
      <c r="E987" s="1">
        <v>2.56</v>
      </c>
      <c r="F987" s="1">
        <v>11.68</v>
      </c>
      <c r="G987" s="1">
        <v>85.6</v>
      </c>
      <c r="H987" s="1">
        <v>991</v>
      </c>
      <c r="I987" s="1">
        <v>391320</v>
      </c>
      <c r="J987" s="1">
        <v>10</v>
      </c>
      <c r="K987" s="1">
        <v>33497</v>
      </c>
      <c r="L987" s="1">
        <v>0</v>
      </c>
      <c r="M987" s="1">
        <v>89.18</v>
      </c>
      <c r="N987" s="1">
        <v>8.9180000000000006E-3</v>
      </c>
      <c r="O987" s="1">
        <v>-1.54</v>
      </c>
      <c r="P987" s="1" t="s">
        <v>2747</v>
      </c>
      <c r="Q987" s="1" t="s">
        <v>3525</v>
      </c>
    </row>
    <row r="988" spans="1:17" x14ac:dyDescent="0.25">
      <c r="A988" s="1" t="s">
        <v>986</v>
      </c>
      <c r="B988" s="1" t="s">
        <v>2748</v>
      </c>
      <c r="C988" s="1">
        <v>28.3</v>
      </c>
      <c r="D988" s="1">
        <v>0</v>
      </c>
      <c r="E988" s="1">
        <v>0.01</v>
      </c>
      <c r="F988" s="1">
        <v>14.49</v>
      </c>
      <c r="G988" s="1">
        <v>57.199999999999996</v>
      </c>
      <c r="H988" s="1">
        <v>992</v>
      </c>
      <c r="I988" s="1">
        <v>338990</v>
      </c>
      <c r="J988" s="1">
        <v>34</v>
      </c>
      <c r="K988" s="1">
        <v>19390</v>
      </c>
      <c r="L988" s="1">
        <v>0.2</v>
      </c>
      <c r="M988" s="1">
        <v>36.53</v>
      </c>
      <c r="N988" s="1">
        <v>1.2420199999999999E-2</v>
      </c>
      <c r="O988" s="1">
        <v>-1.22</v>
      </c>
      <c r="P988" s="1" t="s">
        <v>2748</v>
      </c>
      <c r="Q988" s="1" t="s">
        <v>3520</v>
      </c>
    </row>
    <row r="989" spans="1:17" x14ac:dyDescent="0.25">
      <c r="A989" s="1" t="s">
        <v>987</v>
      </c>
      <c r="B989" s="1" t="s">
        <v>2749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38060</v>
      </c>
      <c r="L989" s="1">
        <v>0</v>
      </c>
      <c r="M989" s="1">
        <v>8.36</v>
      </c>
      <c r="N989" s="1">
        <v>0</v>
      </c>
      <c r="O989" s="1">
        <v>-1.1599999999999999</v>
      </c>
      <c r="P989" s="1" t="s">
        <v>2749</v>
      </c>
      <c r="Q989" s="1" t="s">
        <v>3525</v>
      </c>
    </row>
    <row r="990" spans="1:17" x14ac:dyDescent="0.25">
      <c r="A990" s="1" t="s">
        <v>988</v>
      </c>
      <c r="B990" s="1" t="s">
        <v>2750</v>
      </c>
      <c r="C990" s="1">
        <v>49.27</v>
      </c>
      <c r="D990" s="1">
        <v>0</v>
      </c>
      <c r="E990" s="1">
        <v>0</v>
      </c>
      <c r="F990" s="1">
        <v>42.63</v>
      </c>
      <c r="G990" s="1">
        <v>8.0999999999999943</v>
      </c>
      <c r="H990" s="1">
        <v>994</v>
      </c>
      <c r="I990" s="1">
        <v>723332</v>
      </c>
      <c r="J990" s="1">
        <v>-195</v>
      </c>
      <c r="K990" s="1">
        <v>5859</v>
      </c>
      <c r="L990" s="1">
        <v>-3.3</v>
      </c>
      <c r="M990" s="1">
        <v>13.47</v>
      </c>
      <c r="N990" s="1">
        <v>-2.6266500000000002E-2</v>
      </c>
      <c r="O990" s="1">
        <v>0.35</v>
      </c>
      <c r="P990" s="1" t="s">
        <v>2750</v>
      </c>
      <c r="Q990" s="1" t="s">
        <v>3534</v>
      </c>
    </row>
    <row r="991" spans="1:17" x14ac:dyDescent="0.25">
      <c r="A991" s="1" t="s">
        <v>989</v>
      </c>
      <c r="B991" s="1" t="s">
        <v>2751</v>
      </c>
      <c r="C991" s="1">
        <v>30.8</v>
      </c>
      <c r="D991" s="1">
        <v>0</v>
      </c>
      <c r="E991" s="1">
        <v>0</v>
      </c>
      <c r="F991" s="1">
        <v>34.78</v>
      </c>
      <c r="G991" s="1">
        <v>34.42</v>
      </c>
      <c r="H991" s="1">
        <v>995</v>
      </c>
      <c r="I991" s="1">
        <v>790300.93</v>
      </c>
      <c r="J991" s="1">
        <v>67</v>
      </c>
      <c r="K991" s="1">
        <v>27202</v>
      </c>
      <c r="L991" s="1">
        <v>0.2</v>
      </c>
      <c r="M991" s="1">
        <v>18.2</v>
      </c>
      <c r="N991" s="1">
        <v>1.2193999999999998E-2</v>
      </c>
      <c r="O991" s="1">
        <v>-2.63</v>
      </c>
      <c r="P991" s="1" t="s">
        <v>2751</v>
      </c>
      <c r="Q991" s="1" t="s">
        <v>3534</v>
      </c>
    </row>
    <row r="992" spans="1:17" x14ac:dyDescent="0.25">
      <c r="A992" s="1" t="s">
        <v>990</v>
      </c>
      <c r="B992" s="1" t="s">
        <v>2752</v>
      </c>
      <c r="C992" s="1">
        <v>2.54</v>
      </c>
      <c r="D992" s="1">
        <v>0</v>
      </c>
      <c r="E992" s="1">
        <v>0.06</v>
      </c>
      <c r="F992" s="1">
        <v>11.33</v>
      </c>
      <c r="G992" s="1">
        <v>86.07</v>
      </c>
      <c r="H992" s="1">
        <v>996</v>
      </c>
      <c r="I992" s="1">
        <v>3023283.71</v>
      </c>
      <c r="J992" s="1">
        <v>-6932</v>
      </c>
      <c r="K992" s="1">
        <v>260214</v>
      </c>
      <c r="L992" s="1">
        <v>-2.7</v>
      </c>
      <c r="M992" s="1">
        <v>12.79</v>
      </c>
      <c r="N992" s="1">
        <v>-0.88660280000000002</v>
      </c>
      <c r="O992" s="1">
        <v>-6.16</v>
      </c>
      <c r="P992" s="1" t="s">
        <v>2752</v>
      </c>
      <c r="Q992" s="1" t="s">
        <v>3534</v>
      </c>
    </row>
    <row r="993" spans="1:17" x14ac:dyDescent="0.25">
      <c r="A993" s="1" t="s">
        <v>991</v>
      </c>
      <c r="B993" s="1" t="s">
        <v>2753</v>
      </c>
      <c r="C993" s="1">
        <v>0.55000000000000004</v>
      </c>
      <c r="D993" s="1">
        <v>0</v>
      </c>
      <c r="E993" s="1">
        <v>0.27</v>
      </c>
      <c r="F993" s="1">
        <v>21.14</v>
      </c>
      <c r="G993" s="1">
        <v>78.039999999999992</v>
      </c>
      <c r="H993" s="1">
        <v>997</v>
      </c>
      <c r="I993" s="1">
        <v>610560</v>
      </c>
      <c r="J993" s="1">
        <v>178</v>
      </c>
      <c r="K993" s="1">
        <v>47648</v>
      </c>
      <c r="L993" s="1">
        <v>0.4</v>
      </c>
      <c r="M993" s="1">
        <v>18.7</v>
      </c>
      <c r="N993" s="1">
        <v>3.3285999999999996E-2</v>
      </c>
      <c r="O993" s="1">
        <v>-4.25</v>
      </c>
      <c r="P993" s="1" t="s">
        <v>2753</v>
      </c>
      <c r="Q993" s="1" t="s">
        <v>3518</v>
      </c>
    </row>
    <row r="994" spans="1:17" x14ac:dyDescent="0.25">
      <c r="A994" s="1" t="s">
        <v>992</v>
      </c>
      <c r="B994" s="1" t="s">
        <v>2754</v>
      </c>
      <c r="C994" s="1">
        <v>2.92</v>
      </c>
      <c r="D994" s="1">
        <v>0</v>
      </c>
      <c r="E994" s="1">
        <v>0</v>
      </c>
      <c r="F994" s="1">
        <v>16.87</v>
      </c>
      <c r="G994" s="1">
        <v>80.210000000000008</v>
      </c>
      <c r="H994" s="1">
        <v>998</v>
      </c>
      <c r="I994" s="1">
        <v>736907.37</v>
      </c>
      <c r="J994" s="1">
        <v>0</v>
      </c>
      <c r="K994" s="1">
        <v>59107</v>
      </c>
      <c r="L994" s="1">
        <v>0</v>
      </c>
      <c r="M994" s="1">
        <v>5.82</v>
      </c>
      <c r="N994" s="1">
        <v>0</v>
      </c>
      <c r="O994" s="1">
        <v>-13.5</v>
      </c>
      <c r="P994" s="1" t="s">
        <v>2754</v>
      </c>
      <c r="Q994" s="1" t="s">
        <v>3515</v>
      </c>
    </row>
    <row r="995" spans="1:17" x14ac:dyDescent="0.25">
      <c r="A995" s="1" t="s">
        <v>993</v>
      </c>
      <c r="B995" s="1" t="s">
        <v>2755</v>
      </c>
      <c r="C995" s="1">
        <v>0.83</v>
      </c>
      <c r="D995" s="1">
        <v>0</v>
      </c>
      <c r="E995" s="1">
        <v>0.09</v>
      </c>
      <c r="F995" s="1">
        <v>19.420000000000002</v>
      </c>
      <c r="G995" s="1">
        <v>79.66</v>
      </c>
      <c r="H995" s="1">
        <v>999</v>
      </c>
      <c r="I995" s="1">
        <v>1163927.71</v>
      </c>
      <c r="J995" s="1">
        <v>90</v>
      </c>
      <c r="K995" s="1">
        <v>92718</v>
      </c>
      <c r="L995" s="1">
        <v>0.1</v>
      </c>
      <c r="M995" s="1">
        <v>12.25</v>
      </c>
      <c r="N995" s="1">
        <v>1.1025E-2</v>
      </c>
      <c r="O995" s="1">
        <v>-0.39</v>
      </c>
      <c r="P995" s="1" t="s">
        <v>2755</v>
      </c>
      <c r="Q995" s="1" t="s">
        <v>3518</v>
      </c>
    </row>
    <row r="996" spans="1:17" x14ac:dyDescent="0.25">
      <c r="A996" s="1" t="s">
        <v>994</v>
      </c>
      <c r="B996" s="1" t="s">
        <v>2756</v>
      </c>
      <c r="C996" s="1">
        <v>1.47</v>
      </c>
      <c r="D996" s="1">
        <v>7.0000000000000007E-2</v>
      </c>
      <c r="E996" s="1">
        <v>7.0000000000000007E-2</v>
      </c>
      <c r="F996" s="1">
        <v>9.2799999999999994</v>
      </c>
      <c r="G996" s="1">
        <v>89.11</v>
      </c>
      <c r="H996" s="1">
        <v>1000</v>
      </c>
      <c r="I996" s="1">
        <v>751715.61</v>
      </c>
      <c r="J996" s="1">
        <v>-68</v>
      </c>
      <c r="K996" s="1">
        <v>66985</v>
      </c>
      <c r="L996" s="1">
        <v>-0.1</v>
      </c>
      <c r="M996" s="1">
        <v>15.71</v>
      </c>
      <c r="N996" s="1">
        <v>-1.0682799999999999E-2</v>
      </c>
      <c r="O996" s="1">
        <v>-1.21</v>
      </c>
      <c r="P996" s="1" t="s">
        <v>2756</v>
      </c>
      <c r="Q996" s="1" t="s">
        <v>3518</v>
      </c>
    </row>
    <row r="997" spans="1:17" x14ac:dyDescent="0.25">
      <c r="A997" s="1" t="s">
        <v>995</v>
      </c>
      <c r="B997" s="1" t="s">
        <v>2757</v>
      </c>
      <c r="C997" s="1">
        <v>4.74</v>
      </c>
      <c r="D997" s="1">
        <v>0.01</v>
      </c>
      <c r="E997" s="1">
        <v>0.13</v>
      </c>
      <c r="F997" s="1">
        <v>32.35</v>
      </c>
      <c r="G997" s="1">
        <v>62.769999999999996</v>
      </c>
      <c r="H997" s="1">
        <v>1001</v>
      </c>
      <c r="I997" s="1">
        <v>906000.22</v>
      </c>
      <c r="J997" s="1">
        <v>191</v>
      </c>
      <c r="K997" s="1">
        <v>56870</v>
      </c>
      <c r="L997" s="1">
        <v>0.3</v>
      </c>
      <c r="M997" s="1">
        <v>14.78</v>
      </c>
      <c r="N997" s="1">
        <v>2.8229799999999999E-2</v>
      </c>
      <c r="O997" s="1">
        <v>-11.04</v>
      </c>
      <c r="P997" s="1" t="s">
        <v>2757</v>
      </c>
      <c r="Q997" s="1" t="s">
        <v>3534</v>
      </c>
    </row>
    <row r="998" spans="1:17" x14ac:dyDescent="0.25">
      <c r="A998" s="1" t="s">
        <v>996</v>
      </c>
      <c r="B998" s="1" t="s">
        <v>2758</v>
      </c>
      <c r="C998" s="1">
        <v>1.78</v>
      </c>
      <c r="D998" s="1">
        <v>0.01</v>
      </c>
      <c r="E998" s="1">
        <v>0.46</v>
      </c>
      <c r="F998" s="1">
        <v>9.5</v>
      </c>
      <c r="G998" s="1">
        <v>88.25</v>
      </c>
      <c r="H998" s="1">
        <v>1002</v>
      </c>
      <c r="I998" s="1">
        <v>749863.04</v>
      </c>
      <c r="J998" s="1">
        <v>546</v>
      </c>
      <c r="K998" s="1">
        <v>66175</v>
      </c>
      <c r="L998" s="1">
        <v>0.8</v>
      </c>
      <c r="M998" s="1">
        <v>56.63</v>
      </c>
      <c r="N998" s="1">
        <v>0.30919980000000002</v>
      </c>
      <c r="O998" s="1">
        <v>-0.66</v>
      </c>
      <c r="P998" s="1" t="s">
        <v>2758</v>
      </c>
      <c r="Q998" s="1" t="s">
        <v>3534</v>
      </c>
    </row>
    <row r="999" spans="1:17" x14ac:dyDescent="0.25">
      <c r="A999" s="1" t="s">
        <v>997</v>
      </c>
      <c r="B999" s="1" t="s">
        <v>2759</v>
      </c>
      <c r="C999" s="1">
        <v>8.8000000000000007</v>
      </c>
      <c r="D999" s="1">
        <v>0.04</v>
      </c>
      <c r="E999" s="1">
        <v>0.01</v>
      </c>
      <c r="F999" s="1">
        <v>18.36</v>
      </c>
      <c r="G999" s="1">
        <v>72.789999999999992</v>
      </c>
      <c r="H999" s="1">
        <v>1003</v>
      </c>
      <c r="I999" s="1">
        <v>1000091.59</v>
      </c>
      <c r="J999" s="1">
        <v>-1573</v>
      </c>
      <c r="K999" s="1">
        <v>72797</v>
      </c>
      <c r="L999" s="1">
        <v>-2.2000000000000002</v>
      </c>
      <c r="M999" s="1">
        <v>33.21</v>
      </c>
      <c r="N999" s="1">
        <v>-0.52239330000000006</v>
      </c>
      <c r="O999" s="1">
        <v>-5.2</v>
      </c>
      <c r="P999" s="1" t="s">
        <v>2759</v>
      </c>
      <c r="Q999" s="1" t="s">
        <v>3518</v>
      </c>
    </row>
    <row r="1000" spans="1:17" x14ac:dyDescent="0.25">
      <c r="A1000" s="1" t="s">
        <v>998</v>
      </c>
      <c r="B1000" s="1" t="s">
        <v>2760</v>
      </c>
      <c r="C1000" s="1">
        <v>0.15</v>
      </c>
      <c r="D1000" s="1">
        <v>0</v>
      </c>
      <c r="E1000" s="1">
        <v>0.28999999999999998</v>
      </c>
      <c r="F1000" s="1">
        <v>24.56</v>
      </c>
      <c r="G1000" s="1">
        <v>75</v>
      </c>
      <c r="H1000" s="1">
        <v>1004</v>
      </c>
      <c r="I1000" s="1">
        <v>1532536</v>
      </c>
      <c r="J1000" s="1">
        <v>-1038</v>
      </c>
      <c r="K1000" s="1">
        <v>114940</v>
      </c>
      <c r="L1000" s="1">
        <v>-0.9</v>
      </c>
      <c r="M1000" s="1">
        <v>41.92</v>
      </c>
      <c r="N1000" s="1">
        <v>-0.43512960000000001</v>
      </c>
      <c r="O1000" s="1">
        <v>2.11</v>
      </c>
      <c r="P1000" s="1" t="s">
        <v>2760</v>
      </c>
      <c r="Q1000" s="1" t="s">
        <v>3527</v>
      </c>
    </row>
    <row r="1001" spans="1:17" x14ac:dyDescent="0.25">
      <c r="A1001" s="1" t="s">
        <v>999</v>
      </c>
      <c r="B1001" s="1" t="s">
        <v>2761</v>
      </c>
      <c r="C1001" s="1">
        <v>12.15</v>
      </c>
      <c r="D1001" s="1">
        <v>0</v>
      </c>
      <c r="E1001" s="1">
        <v>0.32</v>
      </c>
      <c r="F1001" s="1">
        <v>18.739999999999998</v>
      </c>
      <c r="G1001" s="1">
        <v>68.789999999999992</v>
      </c>
      <c r="H1001" s="1">
        <v>1005</v>
      </c>
      <c r="I1001" s="1">
        <v>544630</v>
      </c>
      <c r="J1001" s="1">
        <v>235</v>
      </c>
      <c r="K1001" s="1">
        <v>37465</v>
      </c>
      <c r="L1001" s="1">
        <v>0.6</v>
      </c>
      <c r="M1001" s="1">
        <v>71.349999999999994</v>
      </c>
      <c r="N1001" s="1">
        <v>0.1676725</v>
      </c>
      <c r="O1001" s="1">
        <v>4.63</v>
      </c>
      <c r="P1001" s="1" t="s">
        <v>2761</v>
      </c>
      <c r="Q1001" s="1" t="s">
        <v>3527</v>
      </c>
    </row>
    <row r="1002" spans="1:17" x14ac:dyDescent="0.25">
      <c r="A1002" s="1" t="s">
        <v>1000</v>
      </c>
      <c r="B1002" s="1" t="s">
        <v>2762</v>
      </c>
      <c r="C1002" s="1">
        <v>0.17</v>
      </c>
      <c r="D1002" s="1">
        <v>0</v>
      </c>
      <c r="E1002" s="1">
        <v>0</v>
      </c>
      <c r="F1002" s="1">
        <v>36.65</v>
      </c>
      <c r="G1002" s="1">
        <v>63.18</v>
      </c>
      <c r="H1002" s="1">
        <v>1006</v>
      </c>
      <c r="I1002" s="1">
        <v>1022060</v>
      </c>
      <c r="J1002" s="1">
        <v>97</v>
      </c>
      <c r="K1002" s="1">
        <v>64574</v>
      </c>
      <c r="L1002" s="1">
        <v>0.2</v>
      </c>
      <c r="M1002" s="1">
        <v>12.36</v>
      </c>
      <c r="N1002" s="1">
        <v>1.1989199999999998E-2</v>
      </c>
      <c r="O1002" s="1">
        <v>8.15</v>
      </c>
      <c r="P1002" s="1" t="s">
        <v>2762</v>
      </c>
      <c r="Q1002" s="1" t="s">
        <v>3579</v>
      </c>
    </row>
    <row r="1003" spans="1:17" x14ac:dyDescent="0.25">
      <c r="A1003" s="1" t="s">
        <v>1001</v>
      </c>
      <c r="B1003" s="1" t="s">
        <v>2763</v>
      </c>
      <c r="C1003" s="1">
        <v>0.83</v>
      </c>
      <c r="D1003" s="1">
        <v>0</v>
      </c>
      <c r="E1003" s="1">
        <v>0.44</v>
      </c>
      <c r="F1003" s="1">
        <v>22.35</v>
      </c>
      <c r="G1003" s="1">
        <v>76.38</v>
      </c>
      <c r="H1003" s="1">
        <v>1007</v>
      </c>
      <c r="I1003" s="1">
        <v>377787.58</v>
      </c>
      <c r="J1003" s="1">
        <v>-128</v>
      </c>
      <c r="K1003" s="1">
        <v>28855</v>
      </c>
      <c r="L1003" s="1">
        <v>-0.4</v>
      </c>
      <c r="M1003" s="1">
        <v>86.41</v>
      </c>
      <c r="N1003" s="1">
        <v>-0.11060479999999999</v>
      </c>
      <c r="O1003" s="1">
        <v>-0.7</v>
      </c>
      <c r="P1003" s="1" t="s">
        <v>2763</v>
      </c>
      <c r="Q1003" s="1" t="s">
        <v>3527</v>
      </c>
    </row>
    <row r="1004" spans="1:17" x14ac:dyDescent="0.25">
      <c r="A1004" s="1" t="s">
        <v>1002</v>
      </c>
      <c r="B1004" s="1" t="s">
        <v>2764</v>
      </c>
      <c r="C1004" s="1">
        <v>5.76</v>
      </c>
      <c r="D1004" s="1">
        <v>0.32</v>
      </c>
      <c r="E1004" s="1">
        <v>0.88</v>
      </c>
      <c r="F1004" s="1">
        <v>30.46</v>
      </c>
      <c r="G1004" s="1">
        <v>62.58</v>
      </c>
      <c r="H1004" s="1">
        <v>1008</v>
      </c>
      <c r="I1004" s="1">
        <v>921593.55</v>
      </c>
      <c r="J1004" s="1">
        <v>-449</v>
      </c>
      <c r="K1004" s="1">
        <v>57673</v>
      </c>
      <c r="L1004" s="1">
        <v>-0.8</v>
      </c>
      <c r="M1004" s="1">
        <v>194.54</v>
      </c>
      <c r="N1004" s="1">
        <v>-0.87348459999999994</v>
      </c>
      <c r="O1004" s="1">
        <v>32.5</v>
      </c>
      <c r="P1004" s="1" t="s">
        <v>4446</v>
      </c>
      <c r="Q1004" s="1" t="s">
        <v>3527</v>
      </c>
    </row>
    <row r="1005" spans="1:17" x14ac:dyDescent="0.25">
      <c r="A1005" s="1" t="s">
        <v>1003</v>
      </c>
      <c r="B1005" s="1" t="s">
        <v>2765</v>
      </c>
      <c r="C1005" s="1">
        <v>23.35</v>
      </c>
      <c r="D1005" s="1">
        <v>0</v>
      </c>
      <c r="E1005" s="1">
        <v>0.02</v>
      </c>
      <c r="F1005" s="1">
        <v>39.79</v>
      </c>
      <c r="G1005" s="1">
        <v>36.840000000000003</v>
      </c>
      <c r="H1005" s="1">
        <v>1009</v>
      </c>
      <c r="I1005" s="1">
        <v>619632.93999999994</v>
      </c>
      <c r="J1005" s="1">
        <v>79</v>
      </c>
      <c r="K1005" s="1">
        <v>22827</v>
      </c>
      <c r="L1005" s="1">
        <v>0.3</v>
      </c>
      <c r="M1005" s="1">
        <v>71.59</v>
      </c>
      <c r="N1005" s="1">
        <v>5.6556100000000005E-2</v>
      </c>
      <c r="O1005" s="1">
        <v>-4.67</v>
      </c>
      <c r="P1005" s="1" t="s">
        <v>2765</v>
      </c>
      <c r="Q1005" s="1" t="s">
        <v>3527</v>
      </c>
    </row>
    <row r="1006" spans="1:17" x14ac:dyDescent="0.25">
      <c r="A1006" s="1" t="s">
        <v>1004</v>
      </c>
      <c r="B1006" s="1" t="s">
        <v>2766</v>
      </c>
      <c r="C1006" s="1">
        <v>2.93</v>
      </c>
      <c r="D1006" s="1">
        <v>0</v>
      </c>
      <c r="E1006" s="1">
        <v>1.66</v>
      </c>
      <c r="F1006" s="1">
        <v>27.61</v>
      </c>
      <c r="G1006" s="1">
        <v>67.8</v>
      </c>
      <c r="H1006" s="1">
        <v>1010</v>
      </c>
      <c r="I1006" s="1">
        <v>1030292.69</v>
      </c>
      <c r="J1006" s="1">
        <v>1136</v>
      </c>
      <c r="K1006" s="1">
        <v>69854</v>
      </c>
      <c r="L1006" s="1">
        <v>1.6</v>
      </c>
      <c r="M1006" s="1">
        <v>67.02</v>
      </c>
      <c r="N1006" s="1">
        <v>0.7613472</v>
      </c>
      <c r="O1006" s="1">
        <v>4.29</v>
      </c>
      <c r="P1006" s="1" t="s">
        <v>2766</v>
      </c>
      <c r="Q1006" s="1" t="s">
        <v>3534</v>
      </c>
    </row>
    <row r="1007" spans="1:17" x14ac:dyDescent="0.25">
      <c r="A1007" s="1" t="s">
        <v>1005</v>
      </c>
      <c r="B1007" s="1" t="s">
        <v>2767</v>
      </c>
      <c r="C1007" s="1">
        <v>0.06</v>
      </c>
      <c r="D1007" s="1">
        <v>0</v>
      </c>
      <c r="E1007" s="1">
        <v>0.06</v>
      </c>
      <c r="F1007" s="1">
        <v>19.47</v>
      </c>
      <c r="G1007" s="1">
        <v>80.41</v>
      </c>
      <c r="H1007" s="1">
        <v>1011</v>
      </c>
      <c r="I1007" s="1">
        <v>328415.84000000003</v>
      </c>
      <c r="J1007" s="1">
        <v>-3</v>
      </c>
      <c r="K1007" s="1">
        <v>26408</v>
      </c>
      <c r="L1007" s="1">
        <v>0</v>
      </c>
      <c r="M1007" s="1">
        <v>26.17</v>
      </c>
      <c r="N1007" s="1">
        <v>-7.8510000000000006E-4</v>
      </c>
      <c r="O1007" s="1">
        <v>-5.04</v>
      </c>
      <c r="P1007" s="1" t="s">
        <v>2767</v>
      </c>
      <c r="Q1007" s="1" t="s">
        <v>3534</v>
      </c>
    </row>
    <row r="1008" spans="1:17" x14ac:dyDescent="0.25">
      <c r="A1008" s="1" t="s">
        <v>1006</v>
      </c>
      <c r="B1008" s="1" t="s">
        <v>2768</v>
      </c>
      <c r="C1008" s="1">
        <v>11.71</v>
      </c>
      <c r="D1008" s="1">
        <v>0</v>
      </c>
      <c r="E1008" s="1">
        <v>0.15</v>
      </c>
      <c r="F1008" s="1">
        <v>20.73</v>
      </c>
      <c r="G1008" s="1">
        <v>67.41</v>
      </c>
      <c r="H1008" s="1">
        <v>1012</v>
      </c>
      <c r="I1008" s="1">
        <v>3809070.3</v>
      </c>
      <c r="J1008" s="1">
        <v>563</v>
      </c>
      <c r="K1008" s="1">
        <v>256769</v>
      </c>
      <c r="L1008" s="1">
        <v>0.2</v>
      </c>
      <c r="M1008" s="1">
        <v>207.65</v>
      </c>
      <c r="N1008" s="1">
        <v>1.1690695</v>
      </c>
      <c r="O1008" s="1">
        <v>-8.1999999999999993</v>
      </c>
      <c r="P1008" s="1" t="s">
        <v>2768</v>
      </c>
      <c r="Q1008" s="1" t="s">
        <v>3527</v>
      </c>
    </row>
    <row r="1009" spans="1:17" x14ac:dyDescent="0.25">
      <c r="A1009" s="1" t="s">
        <v>1007</v>
      </c>
      <c r="B1009" s="1" t="s">
        <v>2769</v>
      </c>
      <c r="C1009" s="1">
        <v>0.26</v>
      </c>
      <c r="D1009" s="1">
        <v>0</v>
      </c>
      <c r="E1009" s="1">
        <v>0.08</v>
      </c>
      <c r="F1009" s="1">
        <v>10.11</v>
      </c>
      <c r="G1009" s="1">
        <v>89.55</v>
      </c>
      <c r="H1009" s="1">
        <v>1013</v>
      </c>
      <c r="I1009" s="1">
        <v>471968.97</v>
      </c>
      <c r="J1009" s="1">
        <v>5</v>
      </c>
      <c r="K1009" s="1">
        <v>42265</v>
      </c>
      <c r="L1009" s="1">
        <v>0</v>
      </c>
      <c r="M1009" s="1">
        <v>25.59</v>
      </c>
      <c r="N1009" s="1">
        <v>1.2795E-3</v>
      </c>
      <c r="O1009" s="1">
        <v>-5.91</v>
      </c>
      <c r="P1009" s="1" t="s">
        <v>2769</v>
      </c>
      <c r="Q1009" s="1" t="s">
        <v>3527</v>
      </c>
    </row>
    <row r="1010" spans="1:17" x14ac:dyDescent="0.25">
      <c r="A1010" s="1" t="s">
        <v>1008</v>
      </c>
      <c r="B1010" s="1" t="s">
        <v>2770</v>
      </c>
      <c r="C1010" s="1">
        <v>15.26</v>
      </c>
      <c r="D1010" s="1">
        <v>0.01</v>
      </c>
      <c r="E1010" s="1">
        <v>0.03</v>
      </c>
      <c r="F1010" s="1">
        <v>24.48</v>
      </c>
      <c r="G1010" s="1">
        <v>60.22</v>
      </c>
      <c r="H1010" s="1">
        <v>1014</v>
      </c>
      <c r="I1010" s="1">
        <v>774495.47</v>
      </c>
      <c r="J1010" s="1">
        <v>84</v>
      </c>
      <c r="K1010" s="1">
        <v>46640</v>
      </c>
      <c r="L1010" s="1">
        <v>0.2</v>
      </c>
      <c r="M1010" s="1">
        <v>27.14</v>
      </c>
      <c r="N1010" s="1">
        <v>2.2797600000000001E-2</v>
      </c>
      <c r="O1010" s="1">
        <v>-4.57</v>
      </c>
      <c r="P1010" s="1" t="s">
        <v>2770</v>
      </c>
      <c r="Q1010" s="1" t="s">
        <v>3527</v>
      </c>
    </row>
    <row r="1011" spans="1:17" x14ac:dyDescent="0.25">
      <c r="A1011" s="1" t="s">
        <v>1009</v>
      </c>
      <c r="B1011" s="1" t="s">
        <v>2771</v>
      </c>
      <c r="C1011" s="1">
        <v>4.82</v>
      </c>
      <c r="D1011" s="1">
        <v>0</v>
      </c>
      <c r="E1011" s="1">
        <v>0.12</v>
      </c>
      <c r="F1011" s="1">
        <v>14.17</v>
      </c>
      <c r="G1011" s="1">
        <v>80.89</v>
      </c>
      <c r="H1011" s="1">
        <v>1015</v>
      </c>
      <c r="I1011" s="1">
        <v>1083125.5</v>
      </c>
      <c r="J1011" s="1">
        <v>-668</v>
      </c>
      <c r="K1011" s="1">
        <v>87614</v>
      </c>
      <c r="L1011" s="1">
        <v>-0.8</v>
      </c>
      <c r="M1011" s="1">
        <v>77.680000000000007</v>
      </c>
      <c r="N1011" s="1">
        <v>-0.5189024000000001</v>
      </c>
      <c r="O1011" s="1">
        <v>67.180000000000007</v>
      </c>
      <c r="P1011" s="1" t="s">
        <v>2771</v>
      </c>
      <c r="Q1011" s="1" t="s">
        <v>3527</v>
      </c>
    </row>
    <row r="1012" spans="1:17" x14ac:dyDescent="0.25">
      <c r="A1012" s="1" t="s">
        <v>1010</v>
      </c>
      <c r="B1012" s="1" t="s">
        <v>2772</v>
      </c>
      <c r="C1012" s="1">
        <v>1.64</v>
      </c>
      <c r="D1012" s="1">
        <v>0</v>
      </c>
      <c r="E1012" s="1">
        <v>0</v>
      </c>
      <c r="F1012" s="1">
        <v>31.2</v>
      </c>
      <c r="G1012" s="1">
        <v>67.16</v>
      </c>
      <c r="H1012" s="1">
        <v>1016</v>
      </c>
      <c r="I1012" s="1">
        <v>300187.5</v>
      </c>
      <c r="J1012" s="1">
        <v>2</v>
      </c>
      <c r="K1012" s="1">
        <v>20161</v>
      </c>
      <c r="L1012" s="1">
        <v>0</v>
      </c>
      <c r="M1012" s="1">
        <v>37.35</v>
      </c>
      <c r="N1012" s="1">
        <v>7.4700000000000005E-4</v>
      </c>
      <c r="O1012" s="1">
        <v>3.91</v>
      </c>
      <c r="P1012" s="1" t="s">
        <v>2772</v>
      </c>
      <c r="Q1012" s="1" t="s">
        <v>3527</v>
      </c>
    </row>
    <row r="1013" spans="1:17" x14ac:dyDescent="0.25">
      <c r="A1013" s="1" t="s">
        <v>1011</v>
      </c>
      <c r="B1013" s="1" t="s">
        <v>2773</v>
      </c>
      <c r="C1013" s="1">
        <v>0</v>
      </c>
      <c r="D1013" s="1">
        <v>0</v>
      </c>
      <c r="E1013" s="1">
        <v>0</v>
      </c>
      <c r="F1013" s="1">
        <v>28.66</v>
      </c>
      <c r="G1013" s="1">
        <v>71.34</v>
      </c>
      <c r="H1013" s="1">
        <v>1017</v>
      </c>
      <c r="I1013" s="1">
        <v>215753.89</v>
      </c>
      <c r="J1013" s="1">
        <v>0</v>
      </c>
      <c r="K1013" s="1">
        <v>15392</v>
      </c>
      <c r="L1013" s="1">
        <v>0</v>
      </c>
      <c r="M1013" s="1">
        <v>38.4</v>
      </c>
      <c r="N1013" s="1">
        <v>0</v>
      </c>
      <c r="O1013" s="1">
        <v>-2.63</v>
      </c>
      <c r="P1013" s="1" t="s">
        <v>2773</v>
      </c>
      <c r="Q1013" s="1" t="s">
        <v>3534</v>
      </c>
    </row>
    <row r="1014" spans="1:17" x14ac:dyDescent="0.25">
      <c r="A1014" s="1" t="s">
        <v>1012</v>
      </c>
      <c r="B1014" s="1" t="s">
        <v>2774</v>
      </c>
      <c r="C1014" s="1">
        <v>29.39</v>
      </c>
      <c r="D1014" s="1">
        <v>0</v>
      </c>
      <c r="E1014" s="1">
        <v>0</v>
      </c>
      <c r="F1014" s="1">
        <v>48.17</v>
      </c>
      <c r="G1014" s="1">
        <v>22.439999999999998</v>
      </c>
      <c r="H1014" s="1">
        <v>1018</v>
      </c>
      <c r="I1014" s="1">
        <v>1007060</v>
      </c>
      <c r="J1014" s="1">
        <v>-22</v>
      </c>
      <c r="K1014" s="1">
        <v>22598</v>
      </c>
      <c r="L1014" s="1">
        <v>-0.1</v>
      </c>
      <c r="M1014" s="1">
        <v>61.06</v>
      </c>
      <c r="N1014" s="1">
        <v>-1.3433200000000001E-2</v>
      </c>
      <c r="O1014" s="1">
        <v>-0.94</v>
      </c>
      <c r="P1014" s="1" t="s">
        <v>2774</v>
      </c>
      <c r="Q1014" s="1" t="s">
        <v>3534</v>
      </c>
    </row>
    <row r="1015" spans="1:17" x14ac:dyDescent="0.25">
      <c r="A1015" s="1" t="s">
        <v>1013</v>
      </c>
      <c r="B1015" s="1" t="s">
        <v>2775</v>
      </c>
      <c r="C1015" s="1">
        <v>2.97</v>
      </c>
      <c r="D1015" s="1">
        <v>1.1000000000000001</v>
      </c>
      <c r="E1015" s="1">
        <v>0.66</v>
      </c>
      <c r="F1015" s="1">
        <v>20.440000000000001</v>
      </c>
      <c r="G1015" s="1">
        <v>74.83</v>
      </c>
      <c r="H1015" s="1">
        <v>1019</v>
      </c>
      <c r="I1015" s="1">
        <v>320414.34999999998</v>
      </c>
      <c r="J1015" s="1">
        <v>799</v>
      </c>
      <c r="K1015" s="1">
        <v>23977</v>
      </c>
      <c r="L1015" s="1">
        <v>3.3</v>
      </c>
      <c r="M1015" s="1">
        <v>104.38</v>
      </c>
      <c r="N1015" s="1">
        <v>0.83399619999999997</v>
      </c>
      <c r="O1015" s="1">
        <v>5.58</v>
      </c>
      <c r="P1015" s="1" t="s">
        <v>2775</v>
      </c>
      <c r="Q1015" s="1" t="s">
        <v>3548</v>
      </c>
    </row>
    <row r="1016" spans="1:17" x14ac:dyDescent="0.25">
      <c r="A1016" s="1" t="s">
        <v>1014</v>
      </c>
      <c r="B1016" s="1" t="s">
        <v>2776</v>
      </c>
      <c r="C1016" s="1">
        <v>65.27</v>
      </c>
      <c r="D1016" s="1">
        <v>0.13</v>
      </c>
      <c r="E1016" s="1">
        <v>0.83</v>
      </c>
      <c r="F1016" s="1">
        <v>59.52</v>
      </c>
      <c r="G1016" s="1">
        <v>-25.75</v>
      </c>
      <c r="H1016" s="1">
        <v>1020</v>
      </c>
      <c r="I1016" s="1">
        <v>510767</v>
      </c>
      <c r="J1016" s="1">
        <v>-340</v>
      </c>
      <c r="K1016" s="1">
        <v>-13152</v>
      </c>
      <c r="L1016" s="1">
        <v>2.6</v>
      </c>
      <c r="M1016" s="1">
        <v>106.91</v>
      </c>
      <c r="N1016" s="1">
        <v>-0.36349400000000004</v>
      </c>
      <c r="O1016" s="1">
        <v>-5.43</v>
      </c>
      <c r="P1016" s="1" t="s">
        <v>2776</v>
      </c>
      <c r="Q1016" s="1" t="s">
        <v>3534</v>
      </c>
    </row>
    <row r="1017" spans="1:17" x14ac:dyDescent="0.25">
      <c r="A1017" s="1" t="s">
        <v>1015</v>
      </c>
      <c r="B1017" s="1" t="s">
        <v>2777</v>
      </c>
      <c r="C1017" s="1">
        <v>37.93</v>
      </c>
      <c r="D1017" s="1">
        <v>0</v>
      </c>
      <c r="E1017" s="1">
        <v>0</v>
      </c>
      <c r="F1017" s="1">
        <v>9.56</v>
      </c>
      <c r="G1017" s="1">
        <v>52.51</v>
      </c>
      <c r="H1017" s="1">
        <v>1021</v>
      </c>
      <c r="I1017" s="1">
        <v>754206.15</v>
      </c>
      <c r="J1017" s="1">
        <v>-21</v>
      </c>
      <c r="K1017" s="1">
        <v>39603</v>
      </c>
      <c r="L1017" s="1">
        <v>-0.1</v>
      </c>
      <c r="M1017" s="1">
        <v>57.12</v>
      </c>
      <c r="N1017" s="1">
        <v>-1.1995199999999999E-2</v>
      </c>
      <c r="O1017" s="1">
        <v>-5.09</v>
      </c>
      <c r="P1017" s="1" t="s">
        <v>2777</v>
      </c>
      <c r="Q1017" s="1" t="s">
        <v>3534</v>
      </c>
    </row>
    <row r="1018" spans="1:17" x14ac:dyDescent="0.25">
      <c r="A1018" s="1" t="s">
        <v>1016</v>
      </c>
      <c r="B1018" s="1" t="s">
        <v>2778</v>
      </c>
      <c r="C1018" s="1">
        <v>17.489999999999998</v>
      </c>
      <c r="D1018" s="1">
        <v>0</v>
      </c>
      <c r="E1018" s="1">
        <v>0.03</v>
      </c>
      <c r="F1018" s="1">
        <v>16.75</v>
      </c>
      <c r="G1018" s="1">
        <v>65.73</v>
      </c>
      <c r="H1018" s="1">
        <v>1022</v>
      </c>
      <c r="I1018" s="1">
        <v>1205707.8</v>
      </c>
      <c r="J1018" s="1">
        <v>-2</v>
      </c>
      <c r="K1018" s="1">
        <v>79251</v>
      </c>
      <c r="L1018" s="1">
        <v>0</v>
      </c>
      <c r="M1018" s="1">
        <v>146.35</v>
      </c>
      <c r="N1018" s="1">
        <v>-2.9269999999999999E-3</v>
      </c>
      <c r="O1018" s="1">
        <v>-0.66</v>
      </c>
      <c r="P1018" s="1" t="s">
        <v>2778</v>
      </c>
      <c r="Q1018" s="1" t="s">
        <v>3534</v>
      </c>
    </row>
    <row r="1019" spans="1:17" x14ac:dyDescent="0.25">
      <c r="A1019" s="1" t="s">
        <v>1017</v>
      </c>
      <c r="B1019" s="1" t="s">
        <v>2779</v>
      </c>
      <c r="C1019" s="1">
        <v>2.91</v>
      </c>
      <c r="D1019" s="1">
        <v>0</v>
      </c>
      <c r="E1019" s="1">
        <v>0.02</v>
      </c>
      <c r="F1019" s="1">
        <v>14.37</v>
      </c>
      <c r="G1019" s="1">
        <v>82.7</v>
      </c>
      <c r="H1019" s="1">
        <v>1023</v>
      </c>
      <c r="I1019" s="1">
        <v>314150</v>
      </c>
      <c r="J1019" s="1">
        <v>28</v>
      </c>
      <c r="K1019" s="1">
        <v>25980</v>
      </c>
      <c r="L1019" s="1">
        <v>0.1</v>
      </c>
      <c r="M1019" s="1">
        <v>25.03</v>
      </c>
      <c r="N1019" s="1">
        <v>7.0084000000000006E-3</v>
      </c>
      <c r="O1019" s="1">
        <v>-2.5</v>
      </c>
      <c r="P1019" s="1" t="s">
        <v>2779</v>
      </c>
      <c r="Q1019" s="1" t="s">
        <v>3534</v>
      </c>
    </row>
    <row r="1020" spans="1:17" x14ac:dyDescent="0.25">
      <c r="A1020" s="1" t="s">
        <v>1018</v>
      </c>
      <c r="B1020" s="1" t="s">
        <v>2780</v>
      </c>
      <c r="C1020" s="1">
        <v>40.770000000000003</v>
      </c>
      <c r="D1020" s="1">
        <v>0.48</v>
      </c>
      <c r="E1020" s="1">
        <v>1.37</v>
      </c>
      <c r="F1020" s="1">
        <v>23.56</v>
      </c>
      <c r="G1020" s="1">
        <v>33.820000000000007</v>
      </c>
      <c r="H1020" s="1">
        <v>1024</v>
      </c>
      <c r="I1020" s="1">
        <v>590692.31000000006</v>
      </c>
      <c r="J1020" s="1">
        <v>431</v>
      </c>
      <c r="K1020" s="1">
        <v>19977</v>
      </c>
      <c r="L1020" s="1">
        <v>2.2000000000000002</v>
      </c>
      <c r="M1020" s="1">
        <v>27.66</v>
      </c>
      <c r="N1020" s="1">
        <v>0.1192146</v>
      </c>
      <c r="O1020" s="1">
        <v>-0.77</v>
      </c>
      <c r="P1020" s="1" t="s">
        <v>2780</v>
      </c>
      <c r="Q1020" s="1" t="s">
        <v>3516</v>
      </c>
    </row>
    <row r="1021" spans="1:17" x14ac:dyDescent="0.25">
      <c r="A1021" s="1" t="s">
        <v>1019</v>
      </c>
      <c r="B1021" s="1" t="s">
        <v>2781</v>
      </c>
      <c r="C1021" s="1">
        <v>19.63</v>
      </c>
      <c r="D1021" s="1">
        <v>0</v>
      </c>
      <c r="E1021" s="1">
        <v>0.08</v>
      </c>
      <c r="F1021" s="1">
        <v>32.51</v>
      </c>
      <c r="G1021" s="1">
        <v>47.78</v>
      </c>
      <c r="H1021" s="1">
        <v>1025</v>
      </c>
      <c r="I1021" s="1">
        <v>453479.2</v>
      </c>
      <c r="J1021" s="1">
        <v>15</v>
      </c>
      <c r="K1021" s="1">
        <v>21667</v>
      </c>
      <c r="L1021" s="1">
        <v>0.1</v>
      </c>
      <c r="M1021" s="1">
        <v>10.31</v>
      </c>
      <c r="N1021" s="1">
        <v>1.5465000000000001E-3</v>
      </c>
      <c r="O1021" s="1">
        <v>-10.55</v>
      </c>
      <c r="P1021" s="1" t="s">
        <v>2781</v>
      </c>
      <c r="Q1021" s="1" t="s">
        <v>3517</v>
      </c>
    </row>
    <row r="1022" spans="1:17" x14ac:dyDescent="0.25">
      <c r="A1022" s="1" t="s">
        <v>1020</v>
      </c>
      <c r="B1022" s="1" t="s">
        <v>2782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38343</v>
      </c>
      <c r="L1022" s="1">
        <v>0</v>
      </c>
      <c r="M1022" s="1">
        <v>9.4499999999999993</v>
      </c>
      <c r="N1022" s="1">
        <v>0</v>
      </c>
      <c r="O1022" s="1">
        <v>5.04</v>
      </c>
      <c r="P1022" s="1" t="s">
        <v>2782</v>
      </c>
      <c r="Q1022" s="1" t="s">
        <v>3516</v>
      </c>
    </row>
    <row r="1023" spans="1:17" x14ac:dyDescent="0.25">
      <c r="A1023" s="1" t="s">
        <v>1021</v>
      </c>
      <c r="B1023" s="1" t="s">
        <v>2783</v>
      </c>
      <c r="C1023" s="1">
        <v>73</v>
      </c>
      <c r="D1023" s="1">
        <v>0</v>
      </c>
      <c r="E1023" s="1">
        <v>0.1</v>
      </c>
      <c r="F1023" s="1">
        <v>42.99</v>
      </c>
      <c r="G1023" s="1">
        <v>-16.090000000000003</v>
      </c>
      <c r="H1023" s="1">
        <v>1027</v>
      </c>
      <c r="I1023" s="1">
        <v>383860</v>
      </c>
      <c r="J1023" s="1">
        <v>14</v>
      </c>
      <c r="K1023" s="1">
        <v>-6176</v>
      </c>
      <c r="L1023" s="1">
        <v>-0.2</v>
      </c>
      <c r="M1023" s="1">
        <v>24.06</v>
      </c>
      <c r="N1023" s="1">
        <v>3.3683999999999997E-3</v>
      </c>
      <c r="O1023" s="1">
        <v>-1.84</v>
      </c>
      <c r="P1023" s="1" t="s">
        <v>2783</v>
      </c>
      <c r="Q1023" s="1" t="s">
        <v>3523</v>
      </c>
    </row>
    <row r="1024" spans="1:17" x14ac:dyDescent="0.25">
      <c r="A1024" s="1" t="s">
        <v>1022</v>
      </c>
      <c r="B1024" s="1" t="s">
        <v>2784</v>
      </c>
      <c r="C1024" s="1">
        <v>0</v>
      </c>
      <c r="D1024" s="1">
        <v>2.76</v>
      </c>
      <c r="E1024" s="1">
        <v>0.32</v>
      </c>
      <c r="F1024" s="1">
        <v>1.03</v>
      </c>
      <c r="G1024" s="1">
        <v>95.89</v>
      </c>
      <c r="H1024" s="1">
        <v>1028</v>
      </c>
      <c r="I1024" s="1">
        <v>902793.27</v>
      </c>
      <c r="J1024" s="1">
        <v>0</v>
      </c>
      <c r="K1024" s="1">
        <v>86569</v>
      </c>
      <c r="L1024" s="1">
        <v>0</v>
      </c>
      <c r="M1024" s="1">
        <v>7.4</v>
      </c>
      <c r="N1024" s="1">
        <v>0</v>
      </c>
      <c r="O1024" s="1">
        <v>-3.99</v>
      </c>
      <c r="P1024" s="1" t="s">
        <v>2784</v>
      </c>
      <c r="Q1024" s="1" t="s">
        <v>3546</v>
      </c>
    </row>
    <row r="1025" spans="1:17" x14ac:dyDescent="0.25">
      <c r="A1025" s="1" t="s">
        <v>1023</v>
      </c>
      <c r="B1025" s="1" t="s">
        <v>2785</v>
      </c>
      <c r="C1025" s="1">
        <v>18.79</v>
      </c>
      <c r="D1025" s="1">
        <v>1.04</v>
      </c>
      <c r="E1025" s="1">
        <v>0.63</v>
      </c>
      <c r="F1025" s="1">
        <v>32.94</v>
      </c>
      <c r="G1025" s="1">
        <v>46.600000000000009</v>
      </c>
      <c r="H1025" s="1">
        <v>1029</v>
      </c>
      <c r="I1025" s="1">
        <v>32585008.100000001</v>
      </c>
      <c r="J1025" s="1">
        <v>-7796</v>
      </c>
      <c r="K1025" s="1">
        <v>1518461</v>
      </c>
      <c r="L1025" s="1">
        <v>-0.5</v>
      </c>
      <c r="M1025" s="1">
        <v>64.25</v>
      </c>
      <c r="N1025" s="1">
        <v>-5.0089300000000003</v>
      </c>
      <c r="O1025" s="1">
        <v>-2.12</v>
      </c>
      <c r="P1025" s="1" t="s">
        <v>4447</v>
      </c>
      <c r="Q1025" s="1" t="s">
        <v>3567</v>
      </c>
    </row>
    <row r="1026" spans="1:17" x14ac:dyDescent="0.25">
      <c r="A1026" s="1" t="s">
        <v>1024</v>
      </c>
      <c r="B1026" s="1" t="s">
        <v>2786</v>
      </c>
      <c r="C1026" s="1">
        <v>18.399999999999999</v>
      </c>
      <c r="D1026" s="1">
        <v>0</v>
      </c>
      <c r="E1026" s="1">
        <v>7.0000000000000007E-2</v>
      </c>
      <c r="F1026" s="1">
        <v>24.94</v>
      </c>
      <c r="G1026" s="1">
        <v>56.59</v>
      </c>
      <c r="H1026" s="1">
        <v>1030</v>
      </c>
      <c r="I1026" s="1">
        <v>326402.65000000002</v>
      </c>
      <c r="J1026" s="1">
        <v>11</v>
      </c>
      <c r="K1026" s="1">
        <v>18471</v>
      </c>
      <c r="L1026" s="1">
        <v>0.1</v>
      </c>
      <c r="M1026" s="1">
        <v>53.53</v>
      </c>
      <c r="N1026" s="1">
        <v>5.8883000000000008E-3</v>
      </c>
      <c r="O1026" s="1">
        <v>-2.57</v>
      </c>
      <c r="P1026" s="1" t="s">
        <v>2786</v>
      </c>
      <c r="Q1026" s="1" t="s">
        <v>3546</v>
      </c>
    </row>
    <row r="1027" spans="1:17" x14ac:dyDescent="0.25">
      <c r="A1027" s="1" t="s">
        <v>1025</v>
      </c>
      <c r="B1027" s="1" t="s">
        <v>2787</v>
      </c>
      <c r="C1027" s="1">
        <v>9.7899999999999991</v>
      </c>
      <c r="D1027" s="1">
        <v>0</v>
      </c>
      <c r="E1027" s="1">
        <v>0.3</v>
      </c>
      <c r="F1027" s="1">
        <v>4.21</v>
      </c>
      <c r="G1027" s="1">
        <v>85.7</v>
      </c>
      <c r="H1027" s="1">
        <v>1031</v>
      </c>
      <c r="I1027" s="1">
        <v>3575904.96</v>
      </c>
      <c r="J1027" s="1">
        <v>-80</v>
      </c>
      <c r="K1027" s="1">
        <v>306455</v>
      </c>
      <c r="L1027" s="1">
        <v>0</v>
      </c>
      <c r="M1027" s="1">
        <v>28.51</v>
      </c>
      <c r="N1027" s="1">
        <v>-2.2808000000000002E-2</v>
      </c>
      <c r="O1027" s="1">
        <v>-2.93</v>
      </c>
      <c r="P1027" s="1" t="s">
        <v>2787</v>
      </c>
      <c r="Q1027" s="1" t="s">
        <v>3551</v>
      </c>
    </row>
    <row r="1028" spans="1:17" x14ac:dyDescent="0.25">
      <c r="A1028" s="1" t="s">
        <v>1026</v>
      </c>
      <c r="B1028" s="1" t="s">
        <v>2788</v>
      </c>
      <c r="C1028" s="1">
        <v>0.13</v>
      </c>
      <c r="D1028" s="1">
        <v>0</v>
      </c>
      <c r="E1028" s="1">
        <v>0</v>
      </c>
      <c r="F1028" s="1">
        <v>8.0399999999999991</v>
      </c>
      <c r="G1028" s="1">
        <v>91.83</v>
      </c>
      <c r="H1028" s="1">
        <v>1032</v>
      </c>
      <c r="I1028" s="1">
        <v>1181457.78</v>
      </c>
      <c r="J1028" s="1">
        <v>18</v>
      </c>
      <c r="K1028" s="1">
        <v>108493</v>
      </c>
      <c r="L1028" s="1">
        <v>0</v>
      </c>
      <c r="M1028" s="1">
        <v>24.06</v>
      </c>
      <c r="N1028" s="1">
        <v>4.3308000000000001E-3</v>
      </c>
      <c r="O1028" s="1">
        <v>-2.59</v>
      </c>
      <c r="P1028" s="1" t="s">
        <v>2788</v>
      </c>
      <c r="Q1028" s="1" t="s">
        <v>3519</v>
      </c>
    </row>
    <row r="1029" spans="1:17" x14ac:dyDescent="0.25">
      <c r="A1029" s="1" t="s">
        <v>1027</v>
      </c>
      <c r="B1029" s="1" t="s">
        <v>2789</v>
      </c>
      <c r="C1029" s="1">
        <v>2.62</v>
      </c>
      <c r="D1029" s="1">
        <v>0</v>
      </c>
      <c r="E1029" s="1">
        <v>0.2</v>
      </c>
      <c r="F1029" s="1">
        <v>13.52</v>
      </c>
      <c r="G1029" s="1">
        <v>83.66</v>
      </c>
      <c r="H1029" s="1">
        <v>1033</v>
      </c>
      <c r="I1029" s="1">
        <v>782169.07</v>
      </c>
      <c r="J1029" s="1">
        <v>485</v>
      </c>
      <c r="K1029" s="1">
        <v>65436</v>
      </c>
      <c r="L1029" s="1">
        <v>0.7</v>
      </c>
      <c r="M1029" s="1">
        <v>28.14</v>
      </c>
      <c r="N1029" s="1">
        <v>0.13647899999999999</v>
      </c>
      <c r="O1029" s="1">
        <v>-6.4</v>
      </c>
      <c r="P1029" s="1" t="s">
        <v>2789</v>
      </c>
      <c r="Q1029" s="1" t="s">
        <v>3546</v>
      </c>
    </row>
    <row r="1030" spans="1:17" x14ac:dyDescent="0.25">
      <c r="A1030" s="1" t="s">
        <v>1028</v>
      </c>
      <c r="B1030" s="1" t="s">
        <v>2790</v>
      </c>
      <c r="C1030" s="1">
        <v>5.14</v>
      </c>
      <c r="D1030" s="1">
        <v>0</v>
      </c>
      <c r="E1030" s="1">
        <v>0.28999999999999998</v>
      </c>
      <c r="F1030" s="1">
        <v>12.19</v>
      </c>
      <c r="G1030" s="1">
        <v>82.38</v>
      </c>
      <c r="H1030" s="1">
        <v>1034</v>
      </c>
      <c r="I1030" s="1">
        <v>933568.64</v>
      </c>
      <c r="J1030" s="1">
        <v>2250</v>
      </c>
      <c r="K1030" s="1">
        <v>76907</v>
      </c>
      <c r="L1030" s="1">
        <v>2.9</v>
      </c>
      <c r="M1030" s="1">
        <v>23.7</v>
      </c>
      <c r="N1030" s="1">
        <v>0.53325</v>
      </c>
      <c r="O1030" s="1">
        <v>2.79</v>
      </c>
      <c r="P1030" s="1" t="s">
        <v>2790</v>
      </c>
      <c r="Q1030" s="1" t="s">
        <v>3545</v>
      </c>
    </row>
    <row r="1031" spans="1:17" x14ac:dyDescent="0.25">
      <c r="A1031" s="1" t="s">
        <v>1029</v>
      </c>
      <c r="B1031" s="1" t="s">
        <v>2791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41767</v>
      </c>
      <c r="L1031" s="1">
        <v>0</v>
      </c>
      <c r="M1031" s="1">
        <v>26.27</v>
      </c>
      <c r="N1031" s="1">
        <v>0</v>
      </c>
      <c r="O1031" s="1">
        <v>-5.15</v>
      </c>
      <c r="P1031" s="1" t="s">
        <v>2791</v>
      </c>
      <c r="Q1031" s="1" t="s">
        <v>3527</v>
      </c>
    </row>
    <row r="1032" spans="1:17" x14ac:dyDescent="0.25">
      <c r="A1032" s="1" t="s">
        <v>1030</v>
      </c>
      <c r="B1032" s="1" t="s">
        <v>2792</v>
      </c>
      <c r="C1032" s="1">
        <v>33.79</v>
      </c>
      <c r="D1032" s="1">
        <v>0</v>
      </c>
      <c r="E1032" s="1">
        <v>0.44</v>
      </c>
      <c r="F1032" s="1">
        <v>35.65</v>
      </c>
      <c r="G1032" s="1">
        <v>30.120000000000005</v>
      </c>
      <c r="H1032" s="1">
        <v>1036</v>
      </c>
      <c r="I1032" s="1">
        <v>543769.80000000005</v>
      </c>
      <c r="J1032" s="1">
        <v>187</v>
      </c>
      <c r="K1032" s="1">
        <v>16378</v>
      </c>
      <c r="L1032" s="1">
        <v>1.1000000000000001</v>
      </c>
      <c r="M1032" s="1">
        <v>171.31</v>
      </c>
      <c r="N1032" s="1">
        <v>0.32034970000000001</v>
      </c>
      <c r="O1032" s="1">
        <v>-1.63</v>
      </c>
      <c r="P1032" s="1" t="s">
        <v>2792</v>
      </c>
      <c r="Q1032" s="1" t="s">
        <v>3525</v>
      </c>
    </row>
    <row r="1033" spans="1:17" x14ac:dyDescent="0.25">
      <c r="A1033" s="1" t="s">
        <v>1031</v>
      </c>
      <c r="B1033" s="1" t="s">
        <v>2793</v>
      </c>
      <c r="C1033" s="1">
        <v>59.35</v>
      </c>
      <c r="D1033" s="1">
        <v>0.25</v>
      </c>
      <c r="E1033" s="1">
        <v>0.21</v>
      </c>
      <c r="F1033" s="1">
        <v>4.0199999999999996</v>
      </c>
      <c r="G1033" s="1">
        <v>36.17</v>
      </c>
      <c r="H1033" s="1">
        <v>1037</v>
      </c>
      <c r="I1033" s="1">
        <v>4516243.24</v>
      </c>
      <c r="J1033" s="1">
        <v>-1457</v>
      </c>
      <c r="K1033" s="1">
        <v>163353</v>
      </c>
      <c r="L1033" s="1">
        <v>-0.9</v>
      </c>
      <c r="M1033" s="1">
        <v>51.49</v>
      </c>
      <c r="N1033" s="1">
        <v>-0.75020930000000008</v>
      </c>
      <c r="O1033" s="1">
        <v>-0.37</v>
      </c>
      <c r="P1033" s="1" t="s">
        <v>2793</v>
      </c>
      <c r="Q1033" s="1" t="s">
        <v>3572</v>
      </c>
    </row>
    <row r="1034" spans="1:17" x14ac:dyDescent="0.25">
      <c r="A1034" s="1" t="s">
        <v>1032</v>
      </c>
      <c r="B1034" s="1" t="s">
        <v>2794</v>
      </c>
      <c r="C1034" s="1">
        <v>1.0900000000000001</v>
      </c>
      <c r="D1034" s="1">
        <v>0.01</v>
      </c>
      <c r="E1034" s="1">
        <v>0.01</v>
      </c>
      <c r="F1034" s="1">
        <v>9.91</v>
      </c>
      <c r="G1034" s="1">
        <v>88.98</v>
      </c>
      <c r="H1034" s="1">
        <v>1038</v>
      </c>
      <c r="I1034" s="1">
        <v>834515.68</v>
      </c>
      <c r="J1034" s="1">
        <v>26</v>
      </c>
      <c r="K1034" s="1">
        <v>74255</v>
      </c>
      <c r="L1034" s="1">
        <v>0</v>
      </c>
      <c r="M1034" s="1">
        <v>21.76</v>
      </c>
      <c r="N1034" s="1">
        <v>5.6575999999999996E-3</v>
      </c>
      <c r="O1034" s="1">
        <v>-1.0900000000000001</v>
      </c>
      <c r="P1034" s="1" t="s">
        <v>2794</v>
      </c>
      <c r="Q1034" s="1" t="s">
        <v>3563</v>
      </c>
    </row>
    <row r="1035" spans="1:17" x14ac:dyDescent="0.25">
      <c r="A1035" s="1" t="s">
        <v>1033</v>
      </c>
      <c r="B1035" s="1" t="s">
        <v>2795</v>
      </c>
      <c r="C1035" s="1">
        <v>4.16</v>
      </c>
      <c r="D1035" s="1">
        <v>0.82</v>
      </c>
      <c r="E1035" s="1">
        <v>0.87</v>
      </c>
      <c r="F1035" s="1">
        <v>54.9</v>
      </c>
      <c r="G1035" s="1">
        <v>39.25</v>
      </c>
      <c r="H1035" s="1">
        <v>1039</v>
      </c>
      <c r="I1035" s="1">
        <v>3883935.56</v>
      </c>
      <c r="J1035" s="1">
        <v>2168</v>
      </c>
      <c r="K1035" s="1">
        <v>152444</v>
      </c>
      <c r="L1035" s="1">
        <v>1.4</v>
      </c>
      <c r="M1035" s="1">
        <v>65.97</v>
      </c>
      <c r="N1035" s="1">
        <v>1.4302295999999999</v>
      </c>
      <c r="O1035" s="1">
        <v>18.21</v>
      </c>
      <c r="P1035" s="1" t="s">
        <v>2795</v>
      </c>
      <c r="Q1035" s="1" t="s">
        <v>3560</v>
      </c>
    </row>
    <row r="1036" spans="1:17" x14ac:dyDescent="0.25">
      <c r="A1036" s="1" t="s">
        <v>1034</v>
      </c>
      <c r="B1036" s="1" t="s">
        <v>2796</v>
      </c>
      <c r="C1036" s="1">
        <v>32.68</v>
      </c>
      <c r="D1036" s="1">
        <v>0</v>
      </c>
      <c r="E1036" s="1">
        <v>0</v>
      </c>
      <c r="F1036" s="1">
        <v>7.44</v>
      </c>
      <c r="G1036" s="1">
        <v>59.88</v>
      </c>
      <c r="H1036" s="1">
        <v>1040</v>
      </c>
      <c r="I1036" s="1">
        <v>371644.09</v>
      </c>
      <c r="J1036" s="1">
        <v>-19</v>
      </c>
      <c r="K1036" s="1">
        <v>22254</v>
      </c>
      <c r="L1036" s="1">
        <v>-0.1</v>
      </c>
      <c r="M1036" s="1">
        <v>14.36</v>
      </c>
      <c r="N1036" s="1">
        <v>-2.7283999999999997E-3</v>
      </c>
      <c r="O1036" s="1">
        <v>-20.62</v>
      </c>
      <c r="P1036" s="1" t="s">
        <v>2796</v>
      </c>
      <c r="Q1036" s="1" t="s">
        <v>3558</v>
      </c>
    </row>
    <row r="1037" spans="1:17" x14ac:dyDescent="0.25">
      <c r="A1037" s="1" t="s">
        <v>1035</v>
      </c>
      <c r="B1037" s="1" t="s">
        <v>2797</v>
      </c>
      <c r="C1037" s="1">
        <v>12.35</v>
      </c>
      <c r="D1037" s="1">
        <v>1.79</v>
      </c>
      <c r="E1037" s="1">
        <v>0.05</v>
      </c>
      <c r="F1037" s="1">
        <v>1.57</v>
      </c>
      <c r="G1037" s="1">
        <v>84.24</v>
      </c>
      <c r="H1037" s="1">
        <v>1041</v>
      </c>
      <c r="I1037" s="1">
        <v>1899379.88</v>
      </c>
      <c r="J1037" s="1">
        <v>2356</v>
      </c>
      <c r="K1037" s="1">
        <v>160004</v>
      </c>
      <c r="L1037" s="1">
        <v>1.5</v>
      </c>
      <c r="M1037" s="1">
        <v>52.08</v>
      </c>
      <c r="N1037" s="1">
        <v>1.2270048</v>
      </c>
      <c r="O1037" s="1">
        <v>-9.14</v>
      </c>
      <c r="P1037" s="1" t="s">
        <v>2797</v>
      </c>
      <c r="Q1037" s="1" t="s">
        <v>3545</v>
      </c>
    </row>
    <row r="1038" spans="1:17" x14ac:dyDescent="0.25">
      <c r="A1038" s="1" t="s">
        <v>1036</v>
      </c>
      <c r="B1038" s="1" t="s">
        <v>2798</v>
      </c>
      <c r="C1038" s="1">
        <v>10.029999999999999</v>
      </c>
      <c r="D1038" s="1">
        <v>7.0000000000000007E-2</v>
      </c>
      <c r="E1038" s="1">
        <v>0.09</v>
      </c>
      <c r="F1038" s="1">
        <v>44.4</v>
      </c>
      <c r="G1038" s="1">
        <v>45.410000000000004</v>
      </c>
      <c r="H1038" s="1">
        <v>1042</v>
      </c>
      <c r="I1038" s="1">
        <v>1343000</v>
      </c>
      <c r="J1038" s="1">
        <v>1131</v>
      </c>
      <c r="K1038" s="1">
        <v>60986</v>
      </c>
      <c r="L1038" s="1">
        <v>1.9</v>
      </c>
      <c r="M1038" s="1">
        <v>23.76</v>
      </c>
      <c r="N1038" s="1">
        <v>0.26872560000000001</v>
      </c>
      <c r="O1038" s="1">
        <v>-3.85</v>
      </c>
      <c r="P1038" s="1" t="s">
        <v>2798</v>
      </c>
      <c r="Q1038" s="1" t="s">
        <v>3525</v>
      </c>
    </row>
    <row r="1039" spans="1:17" x14ac:dyDescent="0.25">
      <c r="A1039" s="1" t="s">
        <v>1037</v>
      </c>
      <c r="B1039" s="1" t="s">
        <v>2799</v>
      </c>
      <c r="C1039" s="1">
        <v>34.770000000000003</v>
      </c>
      <c r="D1039" s="1">
        <v>0</v>
      </c>
      <c r="E1039" s="1">
        <v>0</v>
      </c>
      <c r="F1039" s="1">
        <v>31.47</v>
      </c>
      <c r="G1039" s="1">
        <v>33.759999999999991</v>
      </c>
      <c r="H1039" s="1">
        <v>1043</v>
      </c>
      <c r="I1039" s="1">
        <v>629002.61</v>
      </c>
      <c r="J1039" s="1">
        <v>22</v>
      </c>
      <c r="K1039" s="1">
        <v>21235</v>
      </c>
      <c r="L1039" s="1">
        <v>0.1</v>
      </c>
      <c r="M1039" s="1">
        <v>19.25</v>
      </c>
      <c r="N1039" s="1">
        <v>4.235E-3</v>
      </c>
      <c r="O1039" s="1">
        <v>-10.49</v>
      </c>
      <c r="P1039" s="1" t="s">
        <v>2799</v>
      </c>
      <c r="Q1039" s="1" t="s">
        <v>3521</v>
      </c>
    </row>
    <row r="1040" spans="1:17" x14ac:dyDescent="0.25">
      <c r="A1040" s="1" t="s">
        <v>1038</v>
      </c>
      <c r="B1040" s="1" t="s">
        <v>2800</v>
      </c>
      <c r="C1040" s="1">
        <v>6.67</v>
      </c>
      <c r="D1040" s="1">
        <v>0.16</v>
      </c>
      <c r="E1040" s="1">
        <v>0.44</v>
      </c>
      <c r="F1040" s="1">
        <v>52.12</v>
      </c>
      <c r="G1040" s="1">
        <v>40.61</v>
      </c>
      <c r="H1040" s="1">
        <v>1044</v>
      </c>
      <c r="I1040" s="1">
        <v>794576.75</v>
      </c>
      <c r="J1040" s="1">
        <v>53</v>
      </c>
      <c r="K1040" s="1">
        <v>32268</v>
      </c>
      <c r="L1040" s="1">
        <v>0.2</v>
      </c>
      <c r="M1040" s="1">
        <v>38.520000000000003</v>
      </c>
      <c r="N1040" s="1">
        <v>2.0415600000000002E-2</v>
      </c>
      <c r="O1040" s="1">
        <v>1.62</v>
      </c>
      <c r="P1040" s="1" t="s">
        <v>2800</v>
      </c>
      <c r="Q1040" s="1" t="s">
        <v>3579</v>
      </c>
    </row>
    <row r="1041" spans="1:17" x14ac:dyDescent="0.25">
      <c r="A1041" s="1" t="s">
        <v>1039</v>
      </c>
      <c r="B1041" s="1" t="s">
        <v>2801</v>
      </c>
      <c r="C1041" s="1">
        <v>0.55000000000000004</v>
      </c>
      <c r="D1041" s="1">
        <v>0</v>
      </c>
      <c r="E1041" s="1">
        <v>0.21</v>
      </c>
      <c r="F1041" s="1">
        <v>28.83</v>
      </c>
      <c r="G1041" s="1">
        <v>70.41</v>
      </c>
      <c r="H1041" s="1">
        <v>1045</v>
      </c>
      <c r="I1041" s="1">
        <v>2000000</v>
      </c>
      <c r="J1041" s="1">
        <v>92</v>
      </c>
      <c r="K1041" s="1">
        <v>140820</v>
      </c>
      <c r="L1041" s="1">
        <v>0.1</v>
      </c>
      <c r="M1041" s="1">
        <v>22.87</v>
      </c>
      <c r="N1041" s="1">
        <v>2.1040400000000001E-2</v>
      </c>
      <c r="O1041" s="1">
        <v>-7.21</v>
      </c>
      <c r="P1041" s="1" t="s">
        <v>2801</v>
      </c>
      <c r="Q1041" s="1" t="s">
        <v>3564</v>
      </c>
    </row>
    <row r="1042" spans="1:17" x14ac:dyDescent="0.25">
      <c r="A1042" s="1" t="s">
        <v>1040</v>
      </c>
      <c r="B1042" s="1" t="s">
        <v>2802</v>
      </c>
      <c r="C1042" s="1">
        <v>25.58</v>
      </c>
      <c r="D1042" s="1">
        <v>1.93</v>
      </c>
      <c r="E1042" s="1">
        <v>0.44</v>
      </c>
      <c r="F1042" s="1">
        <v>17.88</v>
      </c>
      <c r="G1042" s="1">
        <v>54.17</v>
      </c>
      <c r="H1042" s="1">
        <v>1046</v>
      </c>
      <c r="I1042" s="1">
        <v>1309370.9099999999</v>
      </c>
      <c r="J1042" s="1">
        <v>616</v>
      </c>
      <c r="K1042" s="1">
        <v>70929</v>
      </c>
      <c r="L1042" s="1">
        <v>0.9</v>
      </c>
      <c r="M1042" s="1">
        <v>88.91</v>
      </c>
      <c r="N1042" s="1">
        <v>0.54768559999999999</v>
      </c>
      <c r="O1042" s="1">
        <v>-1.08</v>
      </c>
      <c r="P1042" s="1" t="s">
        <v>2802</v>
      </c>
      <c r="Q1042" s="1" t="s">
        <v>3579</v>
      </c>
    </row>
    <row r="1043" spans="1:17" x14ac:dyDescent="0.25">
      <c r="A1043" s="1" t="s">
        <v>1041</v>
      </c>
      <c r="B1043" s="1" t="s">
        <v>2803</v>
      </c>
      <c r="C1043" s="1">
        <v>28.44</v>
      </c>
      <c r="D1043" s="1">
        <v>2.04</v>
      </c>
      <c r="E1043" s="1">
        <v>1.76</v>
      </c>
      <c r="F1043" s="1">
        <v>3.9</v>
      </c>
      <c r="G1043" s="1">
        <v>63.86</v>
      </c>
      <c r="H1043" s="1">
        <v>1047</v>
      </c>
      <c r="I1043" s="1">
        <v>26628736.559999999</v>
      </c>
      <c r="J1043" s="1">
        <v>31314</v>
      </c>
      <c r="K1043" s="1">
        <v>1700511</v>
      </c>
      <c r="L1043" s="1">
        <v>1.8</v>
      </c>
      <c r="M1043" s="1">
        <v>71.680000000000007</v>
      </c>
      <c r="N1043" s="1">
        <v>22.4458752</v>
      </c>
      <c r="O1043" s="1">
        <v>5.63</v>
      </c>
      <c r="P1043" s="1" t="s">
        <v>4448</v>
      </c>
      <c r="Q1043" s="1" t="s">
        <v>3541</v>
      </c>
    </row>
    <row r="1044" spans="1:17" x14ac:dyDescent="0.25">
      <c r="A1044" s="1" t="s">
        <v>1042</v>
      </c>
      <c r="B1044" s="1" t="s">
        <v>2804</v>
      </c>
      <c r="C1044" s="1">
        <v>4.07</v>
      </c>
      <c r="D1044" s="1">
        <v>0</v>
      </c>
      <c r="E1044" s="1">
        <v>0.13</v>
      </c>
      <c r="F1044" s="1">
        <v>11.9</v>
      </c>
      <c r="G1044" s="1">
        <v>83.9</v>
      </c>
      <c r="H1044" s="1">
        <v>1048</v>
      </c>
      <c r="I1044" s="1">
        <v>982008.68</v>
      </c>
      <c r="J1044" s="1">
        <v>1527</v>
      </c>
      <c r="K1044" s="1">
        <v>82391</v>
      </c>
      <c r="L1044" s="1">
        <v>1.9</v>
      </c>
      <c r="M1044" s="1">
        <v>21.23</v>
      </c>
      <c r="N1044" s="1">
        <v>0.32418209999999997</v>
      </c>
      <c r="O1044" s="1">
        <v>4.09</v>
      </c>
      <c r="P1044" s="1" t="s">
        <v>2804</v>
      </c>
      <c r="Q1044" s="1" t="s">
        <v>3545</v>
      </c>
    </row>
    <row r="1045" spans="1:17" x14ac:dyDescent="0.25">
      <c r="A1045" s="1" t="s">
        <v>1043</v>
      </c>
      <c r="B1045" s="1" t="s">
        <v>2805</v>
      </c>
      <c r="C1045" s="1">
        <v>16.72</v>
      </c>
      <c r="D1045" s="1">
        <v>0.17</v>
      </c>
      <c r="E1045" s="1">
        <v>0.01</v>
      </c>
      <c r="F1045" s="1">
        <v>15.41</v>
      </c>
      <c r="G1045" s="1">
        <v>67.69</v>
      </c>
      <c r="H1045" s="1">
        <v>1049</v>
      </c>
      <c r="I1045" s="1">
        <v>1423676.13</v>
      </c>
      <c r="J1045" s="1">
        <v>-1001</v>
      </c>
      <c r="K1045" s="1">
        <v>96369</v>
      </c>
      <c r="L1045" s="1">
        <v>-1</v>
      </c>
      <c r="M1045" s="1">
        <v>41.51</v>
      </c>
      <c r="N1045" s="1">
        <v>-0.41551509999999997</v>
      </c>
      <c r="O1045" s="1">
        <v>-5.15</v>
      </c>
      <c r="P1045" s="1" t="s">
        <v>2805</v>
      </c>
      <c r="Q1045" s="1" t="s">
        <v>3542</v>
      </c>
    </row>
    <row r="1046" spans="1:17" x14ac:dyDescent="0.25">
      <c r="A1046" s="1" t="s">
        <v>1044</v>
      </c>
      <c r="B1046" s="1" t="s">
        <v>2806</v>
      </c>
      <c r="C1046" s="1">
        <v>38.96</v>
      </c>
      <c r="D1046" s="1">
        <v>0</v>
      </c>
      <c r="E1046" s="1">
        <v>0.08</v>
      </c>
      <c r="F1046" s="1">
        <v>34.869999999999997</v>
      </c>
      <c r="G1046" s="1">
        <v>26.090000000000003</v>
      </c>
      <c r="H1046" s="1">
        <v>1050</v>
      </c>
      <c r="I1046" s="1">
        <v>1572005.82</v>
      </c>
      <c r="J1046" s="1">
        <v>1754</v>
      </c>
      <c r="K1046" s="1">
        <v>41014</v>
      </c>
      <c r="L1046" s="1">
        <v>4.3</v>
      </c>
      <c r="M1046" s="1">
        <v>55.32</v>
      </c>
      <c r="N1046" s="1">
        <v>0.97031279999999998</v>
      </c>
      <c r="O1046" s="1">
        <v>5.99</v>
      </c>
      <c r="P1046" s="1" t="s">
        <v>2806</v>
      </c>
      <c r="Q1046" s="1" t="s">
        <v>3530</v>
      </c>
    </row>
    <row r="1047" spans="1:17" x14ac:dyDescent="0.25">
      <c r="A1047" s="1" t="s">
        <v>1045</v>
      </c>
      <c r="B1047" s="1" t="s">
        <v>2807</v>
      </c>
      <c r="C1047" s="1">
        <v>7.0000000000000007E-2</v>
      </c>
      <c r="D1047" s="1">
        <v>0.01</v>
      </c>
      <c r="E1047" s="1">
        <v>0.19</v>
      </c>
      <c r="F1047" s="1">
        <v>53.56</v>
      </c>
      <c r="G1047" s="1">
        <v>46.169999999999995</v>
      </c>
      <c r="H1047" s="1">
        <v>1051</v>
      </c>
      <c r="I1047" s="1">
        <v>870892.96</v>
      </c>
      <c r="J1047" s="1">
        <v>0</v>
      </c>
      <c r="K1047" s="1">
        <v>40209</v>
      </c>
      <c r="L1047" s="1">
        <v>0</v>
      </c>
      <c r="M1047" s="1">
        <v>29.29</v>
      </c>
      <c r="N1047" s="1">
        <v>0</v>
      </c>
      <c r="O1047" s="1">
        <v>-2.7</v>
      </c>
      <c r="P1047" s="1" t="s">
        <v>2807</v>
      </c>
      <c r="Q1047" s="1" t="s">
        <v>3542</v>
      </c>
    </row>
    <row r="1048" spans="1:17" x14ac:dyDescent="0.25">
      <c r="A1048" s="1" t="s">
        <v>1046</v>
      </c>
      <c r="B1048" s="1" t="s">
        <v>2808</v>
      </c>
      <c r="C1048" s="1">
        <v>3.49</v>
      </c>
      <c r="D1048" s="1">
        <v>0</v>
      </c>
      <c r="E1048" s="1">
        <v>0.01</v>
      </c>
      <c r="F1048" s="1">
        <v>50.03</v>
      </c>
      <c r="G1048" s="1">
        <v>46.47</v>
      </c>
      <c r="H1048" s="1">
        <v>1052</v>
      </c>
      <c r="I1048" s="1">
        <v>300670</v>
      </c>
      <c r="J1048" s="1">
        <v>16</v>
      </c>
      <c r="K1048" s="1">
        <v>13972</v>
      </c>
      <c r="L1048" s="1">
        <v>0.1</v>
      </c>
      <c r="M1048" s="1">
        <v>46.38</v>
      </c>
      <c r="N1048" s="1">
        <v>7.4208000000000008E-3</v>
      </c>
      <c r="O1048" s="1">
        <v>1.53</v>
      </c>
      <c r="P1048" s="1" t="s">
        <v>2808</v>
      </c>
      <c r="Q1048" s="1" t="s">
        <v>3560</v>
      </c>
    </row>
    <row r="1049" spans="1:17" x14ac:dyDescent="0.25">
      <c r="A1049" s="1" t="s">
        <v>1047</v>
      </c>
      <c r="B1049" s="1" t="s">
        <v>2809</v>
      </c>
      <c r="C1049" s="1">
        <v>19.510000000000002</v>
      </c>
      <c r="D1049" s="1">
        <v>0</v>
      </c>
      <c r="E1049" s="1">
        <v>0</v>
      </c>
      <c r="F1049" s="1">
        <v>19.12</v>
      </c>
      <c r="G1049" s="1">
        <v>61.37</v>
      </c>
      <c r="H1049" s="1">
        <v>1053</v>
      </c>
      <c r="I1049" s="1">
        <v>136603.98000000001</v>
      </c>
      <c r="J1049" s="1">
        <v>33</v>
      </c>
      <c r="K1049" s="1">
        <v>8383</v>
      </c>
      <c r="L1049" s="1">
        <v>0.4</v>
      </c>
      <c r="M1049" s="1">
        <v>40.75</v>
      </c>
      <c r="N1049" s="1">
        <v>1.3447499999999999E-2</v>
      </c>
      <c r="O1049" s="1">
        <v>16.920000000000002</v>
      </c>
      <c r="P1049" s="1" t="s">
        <v>2809</v>
      </c>
      <c r="Q1049" s="1" t="s">
        <v>3580</v>
      </c>
    </row>
    <row r="1050" spans="1:17" x14ac:dyDescent="0.25">
      <c r="A1050" s="1" t="s">
        <v>1048</v>
      </c>
      <c r="B1050" s="1" t="s">
        <v>2810</v>
      </c>
      <c r="C1050" s="1">
        <v>32.549999999999997</v>
      </c>
      <c r="D1050" s="1">
        <v>0</v>
      </c>
      <c r="E1050" s="1">
        <v>0</v>
      </c>
      <c r="F1050" s="1">
        <v>5.94</v>
      </c>
      <c r="G1050" s="1">
        <v>61.510000000000005</v>
      </c>
      <c r="H1050" s="1">
        <v>1054</v>
      </c>
      <c r="I1050" s="1">
        <v>457790</v>
      </c>
      <c r="J1050" s="1">
        <v>-194</v>
      </c>
      <c r="K1050" s="1">
        <v>28159</v>
      </c>
      <c r="L1050" s="1">
        <v>-0.7</v>
      </c>
      <c r="M1050" s="1">
        <v>26.32</v>
      </c>
      <c r="N1050" s="1">
        <v>-5.1060799999999996E-2</v>
      </c>
      <c r="O1050" s="1">
        <v>-7.01</v>
      </c>
      <c r="P1050" s="1" t="s">
        <v>2810</v>
      </c>
      <c r="Q1050" s="1" t="s">
        <v>3578</v>
      </c>
    </row>
    <row r="1051" spans="1:17" x14ac:dyDescent="0.25">
      <c r="A1051" s="1" t="s">
        <v>1049</v>
      </c>
      <c r="B1051" s="1" t="s">
        <v>2811</v>
      </c>
      <c r="C1051" s="1">
        <v>8.93</v>
      </c>
      <c r="D1051" s="1">
        <v>0.03</v>
      </c>
      <c r="E1051" s="1">
        <v>0</v>
      </c>
      <c r="F1051" s="1">
        <v>35.950000000000003</v>
      </c>
      <c r="G1051" s="1">
        <v>55.089999999999996</v>
      </c>
      <c r="H1051" s="1">
        <v>1055</v>
      </c>
      <c r="I1051" s="1">
        <v>1088158.1599999999</v>
      </c>
      <c r="J1051" s="1">
        <v>1191</v>
      </c>
      <c r="K1051" s="1">
        <v>59947</v>
      </c>
      <c r="L1051" s="1">
        <v>2</v>
      </c>
      <c r="M1051" s="1">
        <v>47.93</v>
      </c>
      <c r="N1051" s="1">
        <v>0.57084630000000003</v>
      </c>
      <c r="O1051" s="1">
        <v>3.23</v>
      </c>
      <c r="P1051" s="1" t="s">
        <v>2811</v>
      </c>
      <c r="Q1051" s="1" t="s">
        <v>3560</v>
      </c>
    </row>
    <row r="1052" spans="1:17" x14ac:dyDescent="0.25">
      <c r="A1052" s="1" t="s">
        <v>1050</v>
      </c>
      <c r="B1052" s="1" t="s">
        <v>2812</v>
      </c>
      <c r="C1052" s="1">
        <v>12.53</v>
      </c>
      <c r="D1052" s="1">
        <v>0.98</v>
      </c>
      <c r="E1052" s="1">
        <v>0.31</v>
      </c>
      <c r="F1052" s="1">
        <v>28.76</v>
      </c>
      <c r="G1052" s="1">
        <v>57.42</v>
      </c>
      <c r="H1052" s="1">
        <v>1056</v>
      </c>
      <c r="I1052" s="1">
        <v>667083.23</v>
      </c>
      <c r="J1052" s="1">
        <v>1189</v>
      </c>
      <c r="K1052" s="1">
        <v>38304</v>
      </c>
      <c r="L1052" s="1">
        <v>3.1</v>
      </c>
      <c r="M1052" s="1">
        <v>93.42</v>
      </c>
      <c r="N1052" s="1">
        <v>1.1107638</v>
      </c>
      <c r="O1052" s="1">
        <v>1.98</v>
      </c>
      <c r="P1052" s="1" t="s">
        <v>2812</v>
      </c>
      <c r="Q1052" s="1" t="s">
        <v>3569</v>
      </c>
    </row>
    <row r="1053" spans="1:17" x14ac:dyDescent="0.25">
      <c r="A1053" s="1" t="s">
        <v>1051</v>
      </c>
      <c r="B1053" s="1" t="s">
        <v>2813</v>
      </c>
      <c r="C1053" s="1">
        <v>12</v>
      </c>
      <c r="D1053" s="1">
        <v>0</v>
      </c>
      <c r="E1053" s="1">
        <v>0.31</v>
      </c>
      <c r="F1053" s="1">
        <v>10.61</v>
      </c>
      <c r="G1053" s="1">
        <v>77.08</v>
      </c>
      <c r="H1053" s="1">
        <v>1057</v>
      </c>
      <c r="I1053" s="1">
        <v>1004082.36</v>
      </c>
      <c r="J1053" s="1">
        <v>1822</v>
      </c>
      <c r="K1053" s="1">
        <v>77395</v>
      </c>
      <c r="L1053" s="1">
        <v>2.4</v>
      </c>
      <c r="M1053" s="1">
        <v>21.15</v>
      </c>
      <c r="N1053" s="1">
        <v>0.38535299999999995</v>
      </c>
      <c r="O1053" s="1">
        <v>6.47</v>
      </c>
      <c r="P1053" s="1" t="s">
        <v>2813</v>
      </c>
      <c r="Q1053" s="1" t="s">
        <v>3542</v>
      </c>
    </row>
    <row r="1054" spans="1:17" x14ac:dyDescent="0.25">
      <c r="A1054" s="1" t="s">
        <v>1052</v>
      </c>
      <c r="B1054" s="1" t="s">
        <v>2814</v>
      </c>
      <c r="C1054" s="1">
        <v>60.16</v>
      </c>
      <c r="D1054" s="1">
        <v>1.1200000000000001</v>
      </c>
      <c r="E1054" s="1">
        <v>0.08</v>
      </c>
      <c r="F1054" s="1">
        <v>32.71</v>
      </c>
      <c r="G1054" s="1">
        <v>5.9300000000000068</v>
      </c>
      <c r="H1054" s="1">
        <v>1058</v>
      </c>
      <c r="I1054" s="1">
        <v>9470491.6099999994</v>
      </c>
      <c r="J1054" s="1">
        <v>2106</v>
      </c>
      <c r="K1054" s="1">
        <v>56160</v>
      </c>
      <c r="L1054" s="1">
        <v>3.8</v>
      </c>
      <c r="M1054" s="1">
        <v>92.01</v>
      </c>
      <c r="N1054" s="1">
        <v>1.9377306000000001</v>
      </c>
      <c r="O1054" s="1">
        <v>4.8600000000000003</v>
      </c>
      <c r="P1054" s="1" t="s">
        <v>4449</v>
      </c>
      <c r="Q1054" s="1" t="s">
        <v>3545</v>
      </c>
    </row>
    <row r="1055" spans="1:17" x14ac:dyDescent="0.25">
      <c r="A1055" s="1" t="s">
        <v>1053</v>
      </c>
      <c r="B1055" s="1" t="s">
        <v>2815</v>
      </c>
      <c r="C1055" s="1">
        <v>6.69</v>
      </c>
      <c r="D1055" s="1">
        <v>0.08</v>
      </c>
      <c r="E1055" s="1">
        <v>0.01</v>
      </c>
      <c r="F1055" s="1">
        <v>1.41</v>
      </c>
      <c r="G1055" s="1">
        <v>91.81</v>
      </c>
      <c r="H1055" s="1">
        <v>1059</v>
      </c>
      <c r="I1055" s="1">
        <v>6657285</v>
      </c>
      <c r="J1055" s="1">
        <v>18235</v>
      </c>
      <c r="K1055" s="1">
        <v>611205</v>
      </c>
      <c r="L1055" s="1">
        <v>3</v>
      </c>
      <c r="M1055" s="1">
        <v>11.83</v>
      </c>
      <c r="N1055" s="1">
        <v>2.1572005000000001</v>
      </c>
      <c r="O1055" s="1">
        <v>-5</v>
      </c>
      <c r="P1055" s="1" t="s">
        <v>2815</v>
      </c>
      <c r="Q1055" s="1" t="s">
        <v>3579</v>
      </c>
    </row>
    <row r="1056" spans="1:17" x14ac:dyDescent="0.25">
      <c r="A1056" s="1" t="s">
        <v>1054</v>
      </c>
      <c r="B1056" s="1" t="s">
        <v>2816</v>
      </c>
      <c r="C1056" s="1">
        <v>8.5500000000000007</v>
      </c>
      <c r="D1056" s="1">
        <v>8.33</v>
      </c>
      <c r="E1056" s="1">
        <v>0.64</v>
      </c>
      <c r="F1056" s="1">
        <v>16.86</v>
      </c>
      <c r="G1056" s="1">
        <v>65.62</v>
      </c>
      <c r="H1056" s="1">
        <v>1060</v>
      </c>
      <c r="I1056" s="1">
        <v>1665880.12</v>
      </c>
      <c r="J1056" s="1">
        <v>3149</v>
      </c>
      <c r="K1056" s="1">
        <v>109315</v>
      </c>
      <c r="L1056" s="1">
        <v>2.9</v>
      </c>
      <c r="M1056" s="1">
        <v>263.92</v>
      </c>
      <c r="N1056" s="1">
        <v>8.3108408000000011</v>
      </c>
      <c r="O1056" s="1">
        <v>27.91</v>
      </c>
      <c r="P1056" s="1" t="s">
        <v>2816</v>
      </c>
      <c r="Q1056" s="1" t="s">
        <v>3560</v>
      </c>
    </row>
    <row r="1057" spans="1:17" x14ac:dyDescent="0.25">
      <c r="A1057" s="1" t="s">
        <v>1055</v>
      </c>
      <c r="B1057" s="1" t="s">
        <v>2817</v>
      </c>
      <c r="C1057" s="1">
        <v>70.31</v>
      </c>
      <c r="D1057" s="1">
        <v>2.12</v>
      </c>
      <c r="E1057" s="1">
        <v>1.34</v>
      </c>
      <c r="F1057" s="1">
        <v>6.03</v>
      </c>
      <c r="G1057" s="1">
        <v>20.199999999999989</v>
      </c>
      <c r="H1057" s="1">
        <v>1061</v>
      </c>
      <c r="I1057" s="1">
        <v>808704.8</v>
      </c>
      <c r="J1057" s="1">
        <v>951</v>
      </c>
      <c r="K1057" s="1">
        <v>16336</v>
      </c>
      <c r="L1057" s="1">
        <v>5.8</v>
      </c>
      <c r="M1057" s="1">
        <v>1377.69</v>
      </c>
      <c r="N1057" s="1">
        <v>13.101831899999999</v>
      </c>
      <c r="O1057" s="1">
        <v>10.29</v>
      </c>
      <c r="P1057" s="1" t="s">
        <v>2817</v>
      </c>
      <c r="Q1057" s="1" t="s">
        <v>3560</v>
      </c>
    </row>
    <row r="1058" spans="1:17" x14ac:dyDescent="0.25">
      <c r="A1058" s="1" t="s">
        <v>1056</v>
      </c>
      <c r="B1058" s="1" t="s">
        <v>2818</v>
      </c>
      <c r="C1058" s="1">
        <v>13.83</v>
      </c>
      <c r="D1058" s="1">
        <v>0</v>
      </c>
      <c r="E1058" s="1">
        <v>0</v>
      </c>
      <c r="F1058" s="1">
        <v>6.7</v>
      </c>
      <c r="G1058" s="1">
        <v>79.47</v>
      </c>
      <c r="H1058" s="1">
        <v>1062</v>
      </c>
      <c r="I1058" s="1">
        <v>744865.35</v>
      </c>
      <c r="J1058" s="1">
        <v>-784</v>
      </c>
      <c r="K1058" s="1">
        <v>59194</v>
      </c>
      <c r="L1058" s="1">
        <v>-1.3</v>
      </c>
      <c r="M1058" s="1">
        <v>51.53</v>
      </c>
      <c r="N1058" s="1">
        <v>-0.40399520000000005</v>
      </c>
      <c r="O1058" s="1">
        <v>2.2599999999999998</v>
      </c>
      <c r="P1058" s="1" t="s">
        <v>2818</v>
      </c>
      <c r="Q1058" s="1" t="s">
        <v>3554</v>
      </c>
    </row>
    <row r="1059" spans="1:17" x14ac:dyDescent="0.25">
      <c r="A1059" s="1" t="s">
        <v>1057</v>
      </c>
      <c r="B1059" s="1" t="s">
        <v>2819</v>
      </c>
      <c r="C1059" s="1">
        <v>40.950000000000003</v>
      </c>
      <c r="D1059" s="1">
        <v>3.09</v>
      </c>
      <c r="E1059" s="1">
        <v>1.3</v>
      </c>
      <c r="F1059" s="1">
        <v>7.81</v>
      </c>
      <c r="G1059" s="1">
        <v>46.849999999999994</v>
      </c>
      <c r="H1059" s="1">
        <v>1063</v>
      </c>
      <c r="I1059" s="1">
        <v>631920.78</v>
      </c>
      <c r="J1059" s="1">
        <v>3337</v>
      </c>
      <c r="K1059" s="1">
        <v>29605</v>
      </c>
      <c r="L1059" s="1">
        <v>11.3</v>
      </c>
      <c r="M1059" s="1">
        <v>468.5</v>
      </c>
      <c r="N1059" s="1">
        <v>15.633845000000001</v>
      </c>
      <c r="O1059" s="1">
        <v>22.02</v>
      </c>
      <c r="P1059" s="1" t="s">
        <v>2819</v>
      </c>
      <c r="Q1059" s="1" t="s">
        <v>3560</v>
      </c>
    </row>
    <row r="1060" spans="1:17" x14ac:dyDescent="0.25">
      <c r="A1060" s="1" t="s">
        <v>1058</v>
      </c>
      <c r="B1060" s="1" t="s">
        <v>2820</v>
      </c>
      <c r="C1060" s="1">
        <v>13.52</v>
      </c>
      <c r="D1060" s="1">
        <v>1.2</v>
      </c>
      <c r="E1060" s="1">
        <v>0.33</v>
      </c>
      <c r="F1060" s="1">
        <v>0.62</v>
      </c>
      <c r="G1060" s="1">
        <v>84.33</v>
      </c>
      <c r="H1060" s="1">
        <v>1064</v>
      </c>
      <c r="I1060" s="1">
        <v>365181.43</v>
      </c>
      <c r="J1060" s="1">
        <v>226</v>
      </c>
      <c r="K1060" s="1">
        <v>30796</v>
      </c>
      <c r="L1060" s="1">
        <v>0.7</v>
      </c>
      <c r="M1060" s="1">
        <v>50.77</v>
      </c>
      <c r="N1060" s="1">
        <v>0.1147402</v>
      </c>
      <c r="O1060" s="1">
        <v>10.4</v>
      </c>
      <c r="P1060" s="1" t="s">
        <v>2820</v>
      </c>
      <c r="Q1060" s="1" t="s">
        <v>3552</v>
      </c>
    </row>
    <row r="1061" spans="1:17" x14ac:dyDescent="0.25">
      <c r="A1061" s="1" t="s">
        <v>1059</v>
      </c>
      <c r="B1061" s="1" t="s">
        <v>2821</v>
      </c>
      <c r="C1061" s="1">
        <v>1.48</v>
      </c>
      <c r="D1061" s="1">
        <v>0</v>
      </c>
      <c r="E1061" s="1">
        <v>0</v>
      </c>
      <c r="F1061" s="1">
        <v>11.51</v>
      </c>
      <c r="G1061" s="1">
        <v>87.01</v>
      </c>
      <c r="H1061" s="1">
        <v>1065</v>
      </c>
      <c r="I1061" s="1">
        <v>399615.53</v>
      </c>
      <c r="J1061" s="1">
        <v>16</v>
      </c>
      <c r="K1061" s="1">
        <v>34771</v>
      </c>
      <c r="L1061" s="1">
        <v>0</v>
      </c>
      <c r="M1061" s="1">
        <v>33.28</v>
      </c>
      <c r="N1061" s="1">
        <v>5.3248000000000002E-3</v>
      </c>
      <c r="O1061" s="1">
        <v>-0.15</v>
      </c>
      <c r="P1061" s="1" t="s">
        <v>2821</v>
      </c>
      <c r="Q1061" s="1" t="s">
        <v>3542</v>
      </c>
    </row>
    <row r="1062" spans="1:17" x14ac:dyDescent="0.25">
      <c r="A1062" s="1" t="s">
        <v>1060</v>
      </c>
      <c r="B1062" s="1" t="s">
        <v>2822</v>
      </c>
      <c r="C1062" s="1">
        <v>3.72</v>
      </c>
      <c r="D1062" s="1">
        <v>0</v>
      </c>
      <c r="E1062" s="1">
        <v>0</v>
      </c>
      <c r="F1062" s="1">
        <v>9.85</v>
      </c>
      <c r="G1062" s="1">
        <v>86.43</v>
      </c>
      <c r="H1062" s="1">
        <v>1066</v>
      </c>
      <c r="I1062" s="1">
        <v>635058.32999999996</v>
      </c>
      <c r="J1062" s="1">
        <v>272</v>
      </c>
      <c r="K1062" s="1">
        <v>54888</v>
      </c>
      <c r="L1062" s="1">
        <v>0.5</v>
      </c>
      <c r="M1062" s="1">
        <v>23.16</v>
      </c>
      <c r="N1062" s="1">
        <v>6.2995200000000001E-2</v>
      </c>
      <c r="O1062" s="1">
        <v>-1.59</v>
      </c>
      <c r="P1062" s="1" t="s">
        <v>2822</v>
      </c>
      <c r="Q1062" s="1" t="s">
        <v>3560</v>
      </c>
    </row>
    <row r="1063" spans="1:17" x14ac:dyDescent="0.25">
      <c r="A1063" s="1" t="s">
        <v>1061</v>
      </c>
      <c r="B1063" s="1" t="s">
        <v>2823</v>
      </c>
      <c r="C1063" s="1">
        <v>7.27</v>
      </c>
      <c r="D1063" s="1">
        <v>0</v>
      </c>
      <c r="E1063" s="1">
        <v>0.03</v>
      </c>
      <c r="F1063" s="1">
        <v>26.24</v>
      </c>
      <c r="G1063" s="1">
        <v>66.460000000000008</v>
      </c>
      <c r="H1063" s="1">
        <v>1067</v>
      </c>
      <c r="I1063" s="1">
        <v>725001.04</v>
      </c>
      <c r="J1063" s="1">
        <v>-613</v>
      </c>
      <c r="K1063" s="1">
        <v>48184</v>
      </c>
      <c r="L1063" s="1">
        <v>-1.3</v>
      </c>
      <c r="M1063" s="1">
        <v>52.14</v>
      </c>
      <c r="N1063" s="1">
        <v>-0.31961820000000002</v>
      </c>
      <c r="O1063" s="1">
        <v>-0.37</v>
      </c>
      <c r="P1063" s="1" t="s">
        <v>2823</v>
      </c>
      <c r="Q1063" s="1" t="s">
        <v>3544</v>
      </c>
    </row>
    <row r="1064" spans="1:17" x14ac:dyDescent="0.25">
      <c r="A1064" s="1" t="s">
        <v>1062</v>
      </c>
      <c r="B1064" s="1" t="s">
        <v>2824</v>
      </c>
      <c r="C1064" s="1">
        <v>3.78</v>
      </c>
      <c r="D1064" s="1">
        <v>4.1100000000000003</v>
      </c>
      <c r="E1064" s="1">
        <v>0.17</v>
      </c>
      <c r="F1064" s="1">
        <v>22.63</v>
      </c>
      <c r="G1064" s="1">
        <v>69.31</v>
      </c>
      <c r="H1064" s="1">
        <v>1068</v>
      </c>
      <c r="I1064" s="1">
        <v>1188070</v>
      </c>
      <c r="J1064" s="1">
        <v>-485</v>
      </c>
      <c r="K1064" s="1">
        <v>82345</v>
      </c>
      <c r="L1064" s="1">
        <v>-0.6</v>
      </c>
      <c r="M1064" s="1">
        <v>71.849999999999994</v>
      </c>
      <c r="N1064" s="1">
        <v>-0.34847250000000002</v>
      </c>
      <c r="O1064" s="1">
        <v>23.78</v>
      </c>
      <c r="P1064" s="1" t="s">
        <v>2824</v>
      </c>
      <c r="Q1064" s="1" t="s">
        <v>3562</v>
      </c>
    </row>
    <row r="1065" spans="1:17" x14ac:dyDescent="0.25">
      <c r="A1065" s="1" t="s">
        <v>1063</v>
      </c>
      <c r="B1065" s="1" t="s">
        <v>2825</v>
      </c>
      <c r="C1065" s="1">
        <v>37.46</v>
      </c>
      <c r="D1065" s="1">
        <v>0</v>
      </c>
      <c r="E1065" s="1">
        <v>0.32</v>
      </c>
      <c r="F1065" s="1">
        <v>16.690000000000001</v>
      </c>
      <c r="G1065" s="1">
        <v>45.53</v>
      </c>
      <c r="H1065" s="1">
        <v>1069</v>
      </c>
      <c r="I1065" s="1">
        <v>686898.41</v>
      </c>
      <c r="J1065" s="1">
        <v>701</v>
      </c>
      <c r="K1065" s="1">
        <v>31274</v>
      </c>
      <c r="L1065" s="1">
        <v>2.2000000000000002</v>
      </c>
      <c r="M1065" s="1">
        <v>88.42</v>
      </c>
      <c r="N1065" s="1">
        <v>0.61982419999999994</v>
      </c>
      <c r="O1065" s="1">
        <v>8.0500000000000007</v>
      </c>
      <c r="P1065" s="1" t="s">
        <v>2825</v>
      </c>
      <c r="Q1065" s="1" t="s">
        <v>3551</v>
      </c>
    </row>
    <row r="1066" spans="1:17" x14ac:dyDescent="0.25">
      <c r="A1066" s="1" t="s">
        <v>1064</v>
      </c>
      <c r="B1066" s="1" t="s">
        <v>2826</v>
      </c>
      <c r="C1066" s="1">
        <v>3.74</v>
      </c>
      <c r="D1066" s="1">
        <v>0</v>
      </c>
      <c r="E1066" s="1">
        <v>0.31</v>
      </c>
      <c r="F1066" s="1">
        <v>17.350000000000001</v>
      </c>
      <c r="G1066" s="1">
        <v>78.599999999999994</v>
      </c>
      <c r="H1066" s="1">
        <v>1070</v>
      </c>
      <c r="I1066" s="1">
        <v>1330362.79</v>
      </c>
      <c r="J1066" s="1">
        <v>1927</v>
      </c>
      <c r="K1066" s="1">
        <v>104567</v>
      </c>
      <c r="L1066" s="1">
        <v>1.8</v>
      </c>
      <c r="M1066" s="1">
        <v>17.97</v>
      </c>
      <c r="N1066" s="1">
        <v>0.34628189999999998</v>
      </c>
      <c r="O1066" s="1">
        <v>2.88</v>
      </c>
      <c r="P1066" s="1" t="s">
        <v>2826</v>
      </c>
      <c r="Q1066" s="1" t="s">
        <v>3546</v>
      </c>
    </row>
    <row r="1067" spans="1:17" x14ac:dyDescent="0.25">
      <c r="A1067" s="1" t="s">
        <v>1065</v>
      </c>
      <c r="B1067" s="1" t="s">
        <v>2827</v>
      </c>
      <c r="C1067" s="1">
        <v>2.48</v>
      </c>
      <c r="D1067" s="1">
        <v>0</v>
      </c>
      <c r="E1067" s="1">
        <v>0</v>
      </c>
      <c r="F1067" s="1">
        <v>19.95</v>
      </c>
      <c r="G1067" s="1">
        <v>77.569999999999993</v>
      </c>
      <c r="H1067" s="1">
        <v>1071</v>
      </c>
      <c r="I1067" s="1">
        <v>252000</v>
      </c>
      <c r="J1067" s="1">
        <v>84</v>
      </c>
      <c r="K1067" s="1">
        <v>19548</v>
      </c>
      <c r="L1067" s="1">
        <v>0.4</v>
      </c>
      <c r="M1067" s="1">
        <v>55.05</v>
      </c>
      <c r="N1067" s="1">
        <v>4.6241999999999998E-2</v>
      </c>
      <c r="O1067" s="1">
        <v>-5.72</v>
      </c>
      <c r="P1067" s="1" t="s">
        <v>2827</v>
      </c>
      <c r="Q1067" s="1" t="s">
        <v>3558</v>
      </c>
    </row>
    <row r="1068" spans="1:17" x14ac:dyDescent="0.25">
      <c r="A1068" s="1" t="s">
        <v>1066</v>
      </c>
      <c r="B1068" s="1" t="s">
        <v>2828</v>
      </c>
      <c r="C1068" s="1">
        <v>3.9</v>
      </c>
      <c r="D1068" s="1">
        <v>0</v>
      </c>
      <c r="E1068" s="1">
        <v>0.1</v>
      </c>
      <c r="F1068" s="1">
        <v>65.75</v>
      </c>
      <c r="G1068" s="1">
        <v>30.25</v>
      </c>
      <c r="H1068" s="1">
        <v>1072</v>
      </c>
      <c r="I1068" s="1">
        <v>1530850</v>
      </c>
      <c r="J1068" s="1">
        <v>1021</v>
      </c>
      <c r="K1068" s="1">
        <v>46308</v>
      </c>
      <c r="L1068" s="1">
        <v>2.2000000000000002</v>
      </c>
      <c r="M1068" s="1">
        <v>36.369999999999997</v>
      </c>
      <c r="N1068" s="1">
        <v>0.37133769999999999</v>
      </c>
      <c r="O1068" s="1">
        <v>1.81</v>
      </c>
      <c r="P1068" s="1" t="s">
        <v>2828</v>
      </c>
      <c r="Q1068" s="1" t="s">
        <v>3548</v>
      </c>
    </row>
    <row r="1069" spans="1:17" x14ac:dyDescent="0.25">
      <c r="A1069" s="1" t="s">
        <v>1067</v>
      </c>
      <c r="B1069" s="1" t="s">
        <v>2829</v>
      </c>
      <c r="C1069" s="1">
        <v>11.84</v>
      </c>
      <c r="D1069" s="1">
        <v>0</v>
      </c>
      <c r="E1069" s="1">
        <v>0.04</v>
      </c>
      <c r="F1069" s="1">
        <v>5.64</v>
      </c>
      <c r="G1069" s="1">
        <v>82.48</v>
      </c>
      <c r="H1069" s="1">
        <v>1073</v>
      </c>
      <c r="I1069" s="1">
        <v>918232.54</v>
      </c>
      <c r="J1069" s="1">
        <v>328</v>
      </c>
      <c r="K1069" s="1">
        <v>75736</v>
      </c>
      <c r="L1069" s="1">
        <v>0.4</v>
      </c>
      <c r="M1069" s="1">
        <v>43.88</v>
      </c>
      <c r="N1069" s="1">
        <v>0.14392640000000001</v>
      </c>
      <c r="O1069" s="1">
        <v>1.21</v>
      </c>
      <c r="P1069" s="1" t="s">
        <v>2829</v>
      </c>
      <c r="Q1069" s="1" t="s">
        <v>3553</v>
      </c>
    </row>
    <row r="1070" spans="1:17" x14ac:dyDescent="0.25">
      <c r="A1070" s="1" t="s">
        <v>1068</v>
      </c>
      <c r="B1070" s="1" t="s">
        <v>2830</v>
      </c>
      <c r="C1070" s="1">
        <v>1.53</v>
      </c>
      <c r="D1070" s="1">
        <v>0.01</v>
      </c>
      <c r="E1070" s="1">
        <v>0.18</v>
      </c>
      <c r="F1070" s="1">
        <v>32.479999999999997</v>
      </c>
      <c r="G1070" s="1">
        <v>65.800000000000011</v>
      </c>
      <c r="H1070" s="1">
        <v>1074</v>
      </c>
      <c r="I1070" s="1">
        <v>1106390</v>
      </c>
      <c r="J1070" s="1">
        <v>-2</v>
      </c>
      <c r="K1070" s="1">
        <v>72800</v>
      </c>
      <c r="L1070" s="1">
        <v>0</v>
      </c>
      <c r="M1070" s="1">
        <v>64.540000000000006</v>
      </c>
      <c r="N1070" s="1">
        <v>-1.2908000000000002E-3</v>
      </c>
      <c r="O1070" s="1">
        <v>-1.97</v>
      </c>
      <c r="P1070" s="1" t="s">
        <v>2830</v>
      </c>
      <c r="Q1070" s="1" t="s">
        <v>3580</v>
      </c>
    </row>
    <row r="1071" spans="1:17" x14ac:dyDescent="0.25">
      <c r="A1071" s="1" t="s">
        <v>1069</v>
      </c>
      <c r="B1071" s="1" t="s">
        <v>2831</v>
      </c>
      <c r="C1071" s="1">
        <v>4.55</v>
      </c>
      <c r="D1071" s="1">
        <v>0</v>
      </c>
      <c r="E1071" s="1">
        <v>0</v>
      </c>
      <c r="F1071" s="1">
        <v>23.77</v>
      </c>
      <c r="G1071" s="1">
        <v>71.680000000000007</v>
      </c>
      <c r="H1071" s="1">
        <v>1075</v>
      </c>
      <c r="I1071" s="1">
        <v>418240.36</v>
      </c>
      <c r="J1071" s="1">
        <v>25</v>
      </c>
      <c r="K1071" s="1">
        <v>29979</v>
      </c>
      <c r="L1071" s="1">
        <v>0.1</v>
      </c>
      <c r="M1071" s="1">
        <v>32.56</v>
      </c>
      <c r="N1071" s="1">
        <v>8.1399999999999997E-3</v>
      </c>
      <c r="O1071" s="1">
        <v>-6.9</v>
      </c>
      <c r="P1071" s="1" t="s">
        <v>2831</v>
      </c>
      <c r="Q1071" s="1" t="s">
        <v>3566</v>
      </c>
    </row>
    <row r="1072" spans="1:17" x14ac:dyDescent="0.25">
      <c r="A1072" s="1" t="s">
        <v>1070</v>
      </c>
      <c r="B1072" s="1" t="s">
        <v>2832</v>
      </c>
      <c r="C1072" s="1">
        <v>4.76</v>
      </c>
      <c r="D1072" s="1">
        <v>0.02</v>
      </c>
      <c r="E1072" s="1">
        <v>0.16</v>
      </c>
      <c r="F1072" s="1">
        <v>17.39</v>
      </c>
      <c r="G1072" s="1">
        <v>77.67</v>
      </c>
      <c r="H1072" s="1">
        <v>1076</v>
      </c>
      <c r="I1072" s="1">
        <v>744172</v>
      </c>
      <c r="J1072" s="1">
        <v>-63</v>
      </c>
      <c r="K1072" s="1">
        <v>57800</v>
      </c>
      <c r="L1072" s="1">
        <v>-0.1</v>
      </c>
      <c r="M1072" s="1">
        <v>47.73</v>
      </c>
      <c r="N1072" s="1">
        <v>-3.0069899999999997E-2</v>
      </c>
      <c r="O1072" s="1">
        <v>-0.31</v>
      </c>
      <c r="P1072" s="1" t="s">
        <v>2832</v>
      </c>
      <c r="Q1072" s="1" t="s">
        <v>3521</v>
      </c>
    </row>
    <row r="1073" spans="1:17" x14ac:dyDescent="0.25">
      <c r="A1073" s="1" t="s">
        <v>1071</v>
      </c>
      <c r="B1073" s="1" t="s">
        <v>2833</v>
      </c>
      <c r="C1073" s="1">
        <v>3.76</v>
      </c>
      <c r="D1073" s="1">
        <v>0.06</v>
      </c>
      <c r="E1073" s="1">
        <v>0</v>
      </c>
      <c r="F1073" s="1">
        <v>9.58</v>
      </c>
      <c r="G1073" s="1">
        <v>86.6</v>
      </c>
      <c r="H1073" s="1">
        <v>1077</v>
      </c>
      <c r="I1073" s="1">
        <v>2949401.54</v>
      </c>
      <c r="J1073" s="1">
        <v>340</v>
      </c>
      <c r="K1073" s="1">
        <v>255418</v>
      </c>
      <c r="L1073" s="1">
        <v>0.1</v>
      </c>
      <c r="M1073" s="1">
        <v>60.02</v>
      </c>
      <c r="N1073" s="1">
        <v>0.204068</v>
      </c>
      <c r="O1073" s="1">
        <v>-5.16</v>
      </c>
      <c r="P1073" s="1" t="s">
        <v>2833</v>
      </c>
      <c r="Q1073" s="1" t="s">
        <v>3526</v>
      </c>
    </row>
    <row r="1074" spans="1:17" x14ac:dyDescent="0.25">
      <c r="A1074" s="1" t="s">
        <v>1072</v>
      </c>
      <c r="B1074" s="1" t="s">
        <v>2834</v>
      </c>
      <c r="C1074" s="1">
        <v>9</v>
      </c>
      <c r="D1074" s="1">
        <v>1.45</v>
      </c>
      <c r="E1074" s="1">
        <v>0.37</v>
      </c>
      <c r="F1074" s="1">
        <v>4.21</v>
      </c>
      <c r="G1074" s="1">
        <v>84.97</v>
      </c>
      <c r="H1074" s="1">
        <v>1078</v>
      </c>
      <c r="I1074" s="1">
        <v>4667359.91</v>
      </c>
      <c r="J1074" s="1">
        <v>2244</v>
      </c>
      <c r="K1074" s="1">
        <v>396586</v>
      </c>
      <c r="L1074" s="1">
        <v>0.6</v>
      </c>
      <c r="M1074" s="1">
        <v>18.5</v>
      </c>
      <c r="N1074" s="1">
        <v>0.41514000000000001</v>
      </c>
      <c r="O1074" s="1">
        <v>-10.6</v>
      </c>
      <c r="P1074" s="1" t="s">
        <v>4450</v>
      </c>
      <c r="Q1074" s="1" t="s">
        <v>3526</v>
      </c>
    </row>
    <row r="1075" spans="1:17" x14ac:dyDescent="0.25">
      <c r="A1075" s="1" t="s">
        <v>1073</v>
      </c>
      <c r="B1075" s="1" t="s">
        <v>2835</v>
      </c>
      <c r="C1075" s="1">
        <v>1.36</v>
      </c>
      <c r="D1075" s="1">
        <v>0</v>
      </c>
      <c r="E1075" s="1">
        <v>0.28999999999999998</v>
      </c>
      <c r="F1075" s="1">
        <v>25.72</v>
      </c>
      <c r="G1075" s="1">
        <v>72.63</v>
      </c>
      <c r="H1075" s="1">
        <v>1079</v>
      </c>
      <c r="I1075" s="1">
        <v>755773.6</v>
      </c>
      <c r="J1075" s="1">
        <v>710</v>
      </c>
      <c r="K1075" s="1">
        <v>54892</v>
      </c>
      <c r="L1075" s="1">
        <v>1.3</v>
      </c>
      <c r="M1075" s="1">
        <v>24.36</v>
      </c>
      <c r="N1075" s="1">
        <v>0.172956</v>
      </c>
      <c r="O1075" s="1">
        <v>-11.86</v>
      </c>
      <c r="P1075" s="1" t="s">
        <v>2835</v>
      </c>
      <c r="Q1075" s="1" t="s">
        <v>3526</v>
      </c>
    </row>
    <row r="1076" spans="1:17" x14ac:dyDescent="0.25">
      <c r="A1076" s="1" t="s">
        <v>1074</v>
      </c>
      <c r="B1076" s="1" t="s">
        <v>2836</v>
      </c>
      <c r="C1076" s="1">
        <v>2.89</v>
      </c>
      <c r="D1076" s="1">
        <v>0</v>
      </c>
      <c r="E1076" s="1">
        <v>0</v>
      </c>
      <c r="F1076" s="1">
        <v>15.63</v>
      </c>
      <c r="G1076" s="1">
        <v>81.48</v>
      </c>
      <c r="H1076" s="1">
        <v>1080</v>
      </c>
      <c r="I1076" s="1">
        <v>1334160</v>
      </c>
      <c r="J1076" s="1">
        <v>-9</v>
      </c>
      <c r="K1076" s="1">
        <v>108707</v>
      </c>
      <c r="L1076" s="1">
        <v>0</v>
      </c>
      <c r="M1076" s="1">
        <v>28.72</v>
      </c>
      <c r="N1076" s="1">
        <v>-2.5848000000000004E-3</v>
      </c>
      <c r="O1076" s="1">
        <v>-6.1</v>
      </c>
      <c r="P1076" s="1" t="s">
        <v>2836</v>
      </c>
      <c r="Q1076" s="1" t="s">
        <v>3526</v>
      </c>
    </row>
    <row r="1077" spans="1:17" x14ac:dyDescent="0.25">
      <c r="A1077" s="1" t="s">
        <v>1075</v>
      </c>
      <c r="B1077" s="1" t="s">
        <v>2837</v>
      </c>
      <c r="C1077" s="1">
        <v>1.28</v>
      </c>
      <c r="D1077" s="1">
        <v>0</v>
      </c>
      <c r="E1077" s="1">
        <v>0</v>
      </c>
      <c r="F1077" s="1">
        <v>15</v>
      </c>
      <c r="G1077" s="1">
        <v>83.72</v>
      </c>
      <c r="H1077" s="1">
        <v>1081</v>
      </c>
      <c r="I1077" s="1">
        <v>1653330.54</v>
      </c>
      <c r="J1077" s="1">
        <v>-616</v>
      </c>
      <c r="K1077" s="1">
        <v>138417</v>
      </c>
      <c r="L1077" s="1">
        <v>-0.4</v>
      </c>
      <c r="M1077" s="1">
        <v>15.96</v>
      </c>
      <c r="N1077" s="1">
        <v>-9.8313600000000001E-2</v>
      </c>
      <c r="O1077" s="1">
        <v>-15.27</v>
      </c>
      <c r="P1077" s="1" t="s">
        <v>2837</v>
      </c>
      <c r="Q1077" s="1" t="s">
        <v>3526</v>
      </c>
    </row>
    <row r="1078" spans="1:17" x14ac:dyDescent="0.25">
      <c r="A1078" s="1" t="s">
        <v>1076</v>
      </c>
      <c r="B1078" s="1" t="s">
        <v>2838</v>
      </c>
      <c r="C1078" s="1">
        <v>7.44</v>
      </c>
      <c r="D1078" s="1">
        <v>0</v>
      </c>
      <c r="E1078" s="1">
        <v>0.02</v>
      </c>
      <c r="F1078" s="1">
        <v>16.190000000000001</v>
      </c>
      <c r="G1078" s="1">
        <v>76.349999999999994</v>
      </c>
      <c r="H1078" s="1">
        <v>1082</v>
      </c>
      <c r="I1078" s="1">
        <v>606391.89</v>
      </c>
      <c r="J1078" s="1">
        <v>40</v>
      </c>
      <c r="K1078" s="1">
        <v>46298</v>
      </c>
      <c r="L1078" s="1">
        <v>0.1</v>
      </c>
      <c r="M1078" s="1">
        <v>31.23</v>
      </c>
      <c r="N1078" s="1">
        <v>1.2492E-2</v>
      </c>
      <c r="O1078" s="1">
        <v>-7.77</v>
      </c>
      <c r="P1078" s="1" t="s">
        <v>2838</v>
      </c>
      <c r="Q1078" s="1" t="s">
        <v>3526</v>
      </c>
    </row>
    <row r="1079" spans="1:17" x14ac:dyDescent="0.25">
      <c r="A1079" s="1" t="s">
        <v>1077</v>
      </c>
      <c r="B1079" s="1" t="s">
        <v>2839</v>
      </c>
      <c r="C1079" s="1">
        <v>0.3</v>
      </c>
      <c r="D1079" s="1">
        <v>0</v>
      </c>
      <c r="E1079" s="1">
        <v>0</v>
      </c>
      <c r="F1079" s="1">
        <v>23.48</v>
      </c>
      <c r="G1079" s="1">
        <v>76.22</v>
      </c>
      <c r="H1079" s="1">
        <v>1083</v>
      </c>
      <c r="I1079" s="1">
        <v>496220.76</v>
      </c>
      <c r="J1079" s="1">
        <v>82</v>
      </c>
      <c r="K1079" s="1">
        <v>37822</v>
      </c>
      <c r="L1079" s="1">
        <v>0.2</v>
      </c>
      <c r="M1079" s="1">
        <v>34.04</v>
      </c>
      <c r="N1079" s="1">
        <v>2.7912799999999998E-2</v>
      </c>
      <c r="O1079" s="1">
        <v>-4.95</v>
      </c>
      <c r="P1079" s="1" t="s">
        <v>2839</v>
      </c>
      <c r="Q1079" s="1" t="s">
        <v>3526</v>
      </c>
    </row>
    <row r="1080" spans="1:17" x14ac:dyDescent="0.25">
      <c r="A1080" s="1" t="s">
        <v>1078</v>
      </c>
      <c r="B1080" s="1" t="s">
        <v>2840</v>
      </c>
      <c r="C1080" s="1">
        <v>0.08</v>
      </c>
      <c r="D1080" s="1">
        <v>0</v>
      </c>
      <c r="E1080" s="1">
        <v>0</v>
      </c>
      <c r="F1080" s="1">
        <v>43.92</v>
      </c>
      <c r="G1080" s="1">
        <v>56</v>
      </c>
      <c r="H1080" s="1">
        <v>1084</v>
      </c>
      <c r="I1080" s="1">
        <v>640850.67000000004</v>
      </c>
      <c r="J1080" s="1">
        <v>12</v>
      </c>
      <c r="K1080" s="1">
        <v>35888</v>
      </c>
      <c r="L1080" s="1">
        <v>0</v>
      </c>
      <c r="M1080" s="1">
        <v>17.57</v>
      </c>
      <c r="N1080" s="1">
        <v>2.1083999999999999E-3</v>
      </c>
      <c r="O1080" s="1">
        <v>1.73</v>
      </c>
      <c r="P1080" s="1" t="s">
        <v>2840</v>
      </c>
      <c r="Q1080" s="1" t="s">
        <v>3538</v>
      </c>
    </row>
    <row r="1081" spans="1:17" x14ac:dyDescent="0.25">
      <c r="A1081" s="1" t="s">
        <v>1079</v>
      </c>
      <c r="B1081" s="1" t="s">
        <v>2841</v>
      </c>
      <c r="C1081" s="1">
        <v>5.45</v>
      </c>
      <c r="D1081" s="1">
        <v>0</v>
      </c>
      <c r="E1081" s="1">
        <v>0.13</v>
      </c>
      <c r="F1081" s="1">
        <v>20.32</v>
      </c>
      <c r="G1081" s="1">
        <v>74.099999999999994</v>
      </c>
      <c r="H1081" s="1">
        <v>1085</v>
      </c>
      <c r="I1081" s="1">
        <v>306746</v>
      </c>
      <c r="J1081" s="1">
        <v>-14</v>
      </c>
      <c r="K1081" s="1">
        <v>22730</v>
      </c>
      <c r="L1081" s="1">
        <v>-0.1</v>
      </c>
      <c r="M1081" s="1">
        <v>33.270000000000003</v>
      </c>
      <c r="N1081" s="1">
        <v>-4.6578000000000001E-3</v>
      </c>
      <c r="O1081" s="1">
        <v>-1.47</v>
      </c>
      <c r="P1081" s="1" t="s">
        <v>2841</v>
      </c>
      <c r="Q1081" s="1" t="s">
        <v>3569</v>
      </c>
    </row>
    <row r="1082" spans="1:17" x14ac:dyDescent="0.25">
      <c r="A1082" s="1" t="s">
        <v>1080</v>
      </c>
      <c r="B1082" s="1" t="s">
        <v>2842</v>
      </c>
      <c r="C1082" s="1">
        <v>0.55000000000000004</v>
      </c>
      <c r="D1082" s="1">
        <v>0.02</v>
      </c>
      <c r="E1082" s="1">
        <v>0.01</v>
      </c>
      <c r="F1082" s="1">
        <v>13.6</v>
      </c>
      <c r="G1082" s="1">
        <v>85.82</v>
      </c>
      <c r="H1082" s="1">
        <v>1086</v>
      </c>
      <c r="I1082" s="1">
        <v>590940</v>
      </c>
      <c r="J1082" s="1">
        <v>-4</v>
      </c>
      <c r="K1082" s="1">
        <v>50714</v>
      </c>
      <c r="L1082" s="1">
        <v>0</v>
      </c>
      <c r="M1082" s="1">
        <v>17.170000000000002</v>
      </c>
      <c r="N1082" s="1">
        <v>-6.8680000000000011E-4</v>
      </c>
      <c r="O1082" s="1">
        <v>-7.18</v>
      </c>
      <c r="P1082" s="1" t="s">
        <v>2842</v>
      </c>
      <c r="Q1082" s="1" t="s">
        <v>3581</v>
      </c>
    </row>
    <row r="1083" spans="1:17" x14ac:dyDescent="0.25">
      <c r="A1083" s="1" t="s">
        <v>1081</v>
      </c>
      <c r="B1083" s="1" t="s">
        <v>2843</v>
      </c>
      <c r="C1083" s="1">
        <v>17.940000000000001</v>
      </c>
      <c r="D1083" s="1">
        <v>0.3</v>
      </c>
      <c r="E1083" s="1">
        <v>0.01</v>
      </c>
      <c r="F1083" s="1">
        <v>18.260000000000002</v>
      </c>
      <c r="G1083" s="1">
        <v>63.489999999999995</v>
      </c>
      <c r="H1083" s="1">
        <v>1087</v>
      </c>
      <c r="I1083" s="1">
        <v>786363</v>
      </c>
      <c r="J1083" s="1">
        <v>727</v>
      </c>
      <c r="K1083" s="1">
        <v>49926</v>
      </c>
      <c r="L1083" s="1">
        <v>1.5</v>
      </c>
      <c r="M1083" s="1">
        <v>82.41</v>
      </c>
      <c r="N1083" s="1">
        <v>0.59912069999999995</v>
      </c>
      <c r="O1083" s="1">
        <v>2.3199999999999998</v>
      </c>
      <c r="P1083" s="1" t="s">
        <v>2843</v>
      </c>
      <c r="Q1083" s="1" t="s">
        <v>3581</v>
      </c>
    </row>
    <row r="1084" spans="1:17" x14ac:dyDescent="0.25">
      <c r="A1084" s="1" t="s">
        <v>1082</v>
      </c>
      <c r="B1084" s="1" t="s">
        <v>2844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8032</v>
      </c>
      <c r="L1084" s="1">
        <v>0</v>
      </c>
      <c r="M1084" s="1">
        <v>12.1</v>
      </c>
      <c r="N1084" s="1">
        <v>0</v>
      </c>
      <c r="O1084" s="1">
        <v>-1.53</v>
      </c>
      <c r="P1084" s="1" t="s">
        <v>2844</v>
      </c>
      <c r="Q1084" s="1" t="s">
        <v>3569</v>
      </c>
    </row>
    <row r="1085" spans="1:17" x14ac:dyDescent="0.25">
      <c r="A1085" s="1" t="s">
        <v>1083</v>
      </c>
      <c r="B1085" s="1" t="s">
        <v>2845</v>
      </c>
      <c r="C1085" s="1">
        <v>11.31</v>
      </c>
      <c r="D1085" s="1">
        <v>0</v>
      </c>
      <c r="E1085" s="1">
        <v>0</v>
      </c>
      <c r="F1085" s="1">
        <v>13.91</v>
      </c>
      <c r="G1085" s="1">
        <v>74.78</v>
      </c>
      <c r="H1085" s="1">
        <v>1089</v>
      </c>
      <c r="I1085" s="1">
        <v>1559250</v>
      </c>
      <c r="J1085" s="1">
        <v>-16</v>
      </c>
      <c r="K1085" s="1">
        <v>116601</v>
      </c>
      <c r="L1085" s="1">
        <v>0</v>
      </c>
      <c r="M1085" s="1">
        <v>17.38</v>
      </c>
      <c r="N1085" s="1">
        <v>-2.7807999999999999E-3</v>
      </c>
      <c r="O1085" s="1">
        <v>-2.48</v>
      </c>
      <c r="P1085" s="1" t="s">
        <v>2845</v>
      </c>
      <c r="Q1085" s="1" t="s">
        <v>3519</v>
      </c>
    </row>
    <row r="1086" spans="1:17" x14ac:dyDescent="0.25">
      <c r="A1086" s="1" t="s">
        <v>1084</v>
      </c>
      <c r="B1086" s="1" t="s">
        <v>2846</v>
      </c>
      <c r="C1086" s="1">
        <v>0.11</v>
      </c>
      <c r="D1086" s="1">
        <v>0.06</v>
      </c>
      <c r="E1086" s="1">
        <v>0</v>
      </c>
      <c r="F1086" s="1">
        <v>47.76</v>
      </c>
      <c r="G1086" s="1">
        <v>52.07</v>
      </c>
      <c r="H1086" s="1">
        <v>1090</v>
      </c>
      <c r="I1086" s="1">
        <v>272590</v>
      </c>
      <c r="J1086" s="1">
        <v>10</v>
      </c>
      <c r="K1086" s="1">
        <v>14194</v>
      </c>
      <c r="L1086" s="1">
        <v>0.1</v>
      </c>
      <c r="M1086" s="1">
        <v>67.97</v>
      </c>
      <c r="N1086" s="1">
        <v>6.7970000000000001E-3</v>
      </c>
      <c r="O1086" s="1">
        <v>1.18</v>
      </c>
      <c r="P1086" s="1" t="s">
        <v>2846</v>
      </c>
      <c r="Q1086" s="1" t="s">
        <v>3569</v>
      </c>
    </row>
    <row r="1087" spans="1:17" x14ac:dyDescent="0.25">
      <c r="A1087" s="1" t="s">
        <v>1085</v>
      </c>
      <c r="B1087" s="1" t="s">
        <v>2847</v>
      </c>
      <c r="C1087" s="1">
        <v>0.09</v>
      </c>
      <c r="D1087" s="1">
        <v>0</v>
      </c>
      <c r="E1087" s="1">
        <v>0</v>
      </c>
      <c r="F1087" s="1">
        <v>40.840000000000003</v>
      </c>
      <c r="G1087" s="1">
        <v>59.069999999999993</v>
      </c>
      <c r="H1087" s="1">
        <v>1091</v>
      </c>
      <c r="I1087" s="1">
        <v>621777.79</v>
      </c>
      <c r="J1087" s="1">
        <v>-39</v>
      </c>
      <c r="K1087" s="1">
        <v>36728</v>
      </c>
      <c r="L1087" s="1">
        <v>-0.1</v>
      </c>
      <c r="M1087" s="1">
        <v>10.24</v>
      </c>
      <c r="N1087" s="1">
        <v>-3.9935999999999999E-3</v>
      </c>
      <c r="O1087" s="1">
        <v>-1.82</v>
      </c>
      <c r="P1087" s="1" t="s">
        <v>2847</v>
      </c>
      <c r="Q1087" s="1" t="s">
        <v>3569</v>
      </c>
    </row>
    <row r="1088" spans="1:17" x14ac:dyDescent="0.25">
      <c r="A1088" s="1" t="s">
        <v>1086</v>
      </c>
      <c r="B1088" s="1" t="s">
        <v>2848</v>
      </c>
      <c r="C1088" s="1">
        <v>7.28</v>
      </c>
      <c r="D1088" s="1">
        <v>1.0900000000000001</v>
      </c>
      <c r="E1088" s="1">
        <v>0</v>
      </c>
      <c r="F1088" s="1">
        <v>22.97</v>
      </c>
      <c r="G1088" s="1">
        <v>68.66</v>
      </c>
      <c r="H1088" s="1">
        <v>1092</v>
      </c>
      <c r="I1088" s="1">
        <v>320247.27</v>
      </c>
      <c r="J1088" s="1">
        <v>6</v>
      </c>
      <c r="K1088" s="1">
        <v>21988</v>
      </c>
      <c r="L1088" s="1">
        <v>0</v>
      </c>
      <c r="M1088" s="1">
        <v>15.42</v>
      </c>
      <c r="N1088" s="1">
        <v>9.2519999999999994E-4</v>
      </c>
      <c r="O1088" s="1">
        <v>4.66</v>
      </c>
      <c r="P1088" s="1" t="s">
        <v>2848</v>
      </c>
      <c r="Q1088" s="1" t="s">
        <v>3581</v>
      </c>
    </row>
    <row r="1089" spans="1:17" x14ac:dyDescent="0.25">
      <c r="A1089" s="1" t="s">
        <v>1087</v>
      </c>
      <c r="B1089" s="1" t="s">
        <v>2849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0</v>
      </c>
      <c r="K1089" s="1">
        <v>13867</v>
      </c>
      <c r="L1089" s="1">
        <v>0</v>
      </c>
      <c r="M1089" s="1">
        <v>57.52</v>
      </c>
      <c r="N1089" s="1">
        <v>0</v>
      </c>
      <c r="O1089" s="1">
        <v>5.26</v>
      </c>
      <c r="P1089" s="1" t="s">
        <v>2849</v>
      </c>
      <c r="Q1089" s="1" t="s">
        <v>3569</v>
      </c>
    </row>
    <row r="1090" spans="1:17" x14ac:dyDescent="0.25">
      <c r="A1090" s="1" t="s">
        <v>1088</v>
      </c>
      <c r="B1090" s="1" t="s">
        <v>2850</v>
      </c>
      <c r="C1090" s="1">
        <v>2.46</v>
      </c>
      <c r="D1090" s="1">
        <v>0.03</v>
      </c>
      <c r="E1090" s="1">
        <v>0.03</v>
      </c>
      <c r="F1090" s="1">
        <v>37.71</v>
      </c>
      <c r="G1090" s="1">
        <v>59.769999999999996</v>
      </c>
      <c r="H1090" s="1">
        <v>1094</v>
      </c>
      <c r="I1090" s="1">
        <v>3462013.52</v>
      </c>
      <c r="J1090" s="1">
        <v>-1100</v>
      </c>
      <c r="K1090" s="1">
        <v>206925</v>
      </c>
      <c r="L1090" s="1">
        <v>-0.5</v>
      </c>
      <c r="M1090" s="1">
        <v>22.24</v>
      </c>
      <c r="N1090" s="1">
        <v>-0.24464</v>
      </c>
      <c r="O1090" s="1">
        <v>-5.27</v>
      </c>
      <c r="P1090" s="1" t="s">
        <v>2850</v>
      </c>
      <c r="Q1090" s="1" t="s">
        <v>3519</v>
      </c>
    </row>
    <row r="1091" spans="1:17" x14ac:dyDescent="0.25">
      <c r="A1091" s="1" t="s">
        <v>1089</v>
      </c>
      <c r="B1091" s="1" t="s">
        <v>2851</v>
      </c>
      <c r="C1091" s="1">
        <v>25.65</v>
      </c>
      <c r="D1091" s="1">
        <v>0</v>
      </c>
      <c r="E1091" s="1">
        <v>0.06</v>
      </c>
      <c r="F1091" s="1">
        <v>11.71</v>
      </c>
      <c r="G1091" s="1">
        <v>62.58</v>
      </c>
      <c r="H1091" s="1">
        <v>1095</v>
      </c>
      <c r="I1091" s="1">
        <v>643375</v>
      </c>
      <c r="J1091" s="1">
        <v>752</v>
      </c>
      <c r="K1091" s="1">
        <v>40262</v>
      </c>
      <c r="L1091" s="1">
        <v>1.9</v>
      </c>
      <c r="M1091" s="1">
        <v>105.52</v>
      </c>
      <c r="N1091" s="1">
        <v>0.79351039999999995</v>
      </c>
      <c r="O1091" s="1">
        <v>0</v>
      </c>
      <c r="P1091" s="1" t="s">
        <v>2851</v>
      </c>
      <c r="Q1091" s="1" t="s">
        <v>3521</v>
      </c>
    </row>
    <row r="1092" spans="1:17" x14ac:dyDescent="0.25">
      <c r="A1092" s="1" t="s">
        <v>1090</v>
      </c>
      <c r="B1092" s="1" t="s">
        <v>2852</v>
      </c>
      <c r="C1092" s="1">
        <v>1.26</v>
      </c>
      <c r="D1092" s="1">
        <v>0.97</v>
      </c>
      <c r="E1092" s="1">
        <v>0.01</v>
      </c>
      <c r="F1092" s="1">
        <v>20.64</v>
      </c>
      <c r="G1092" s="1">
        <v>77.12</v>
      </c>
      <c r="H1092" s="1">
        <v>1096</v>
      </c>
      <c r="I1092" s="1">
        <v>396670</v>
      </c>
      <c r="J1092" s="1">
        <v>356</v>
      </c>
      <c r="K1092" s="1">
        <v>30591</v>
      </c>
      <c r="L1092" s="1">
        <v>1.2</v>
      </c>
      <c r="M1092" s="1">
        <v>37.92</v>
      </c>
      <c r="N1092" s="1">
        <v>0.13499520000000001</v>
      </c>
      <c r="O1092" s="1">
        <v>1.81</v>
      </c>
      <c r="P1092" s="1" t="s">
        <v>2852</v>
      </c>
      <c r="Q1092" s="1" t="s">
        <v>3578</v>
      </c>
    </row>
    <row r="1093" spans="1:17" x14ac:dyDescent="0.25">
      <c r="A1093" s="1" t="s">
        <v>1091</v>
      </c>
      <c r="B1093" s="1" t="s">
        <v>2853</v>
      </c>
      <c r="C1093" s="1">
        <v>44.53</v>
      </c>
      <c r="D1093" s="1">
        <v>0</v>
      </c>
      <c r="E1093" s="1">
        <v>0.17</v>
      </c>
      <c r="F1093" s="1">
        <v>42.03</v>
      </c>
      <c r="G1093" s="1">
        <v>13.269999999999996</v>
      </c>
      <c r="H1093" s="1">
        <v>1097</v>
      </c>
      <c r="I1093" s="1">
        <v>445497.81</v>
      </c>
      <c r="J1093" s="1">
        <v>759</v>
      </c>
      <c r="K1093" s="1">
        <v>5912</v>
      </c>
      <c r="L1093" s="1">
        <v>12.8</v>
      </c>
      <c r="M1093" s="1">
        <v>62.38</v>
      </c>
      <c r="N1093" s="1">
        <v>0.47346420000000006</v>
      </c>
      <c r="O1093" s="1">
        <v>5.39</v>
      </c>
      <c r="P1093" s="1" t="s">
        <v>2853</v>
      </c>
      <c r="Q1093" s="1" t="s">
        <v>3521</v>
      </c>
    </row>
    <row r="1094" spans="1:17" x14ac:dyDescent="0.25">
      <c r="A1094" s="1" t="s">
        <v>1092</v>
      </c>
      <c r="B1094" s="1" t="s">
        <v>2854</v>
      </c>
      <c r="C1094" s="1">
        <v>56.35</v>
      </c>
      <c r="D1094" s="1">
        <v>0.03</v>
      </c>
      <c r="E1094" s="1">
        <v>0.03</v>
      </c>
      <c r="F1094" s="1">
        <v>1.42</v>
      </c>
      <c r="G1094" s="1">
        <v>42.169999999999995</v>
      </c>
      <c r="H1094" s="1">
        <v>1098</v>
      </c>
      <c r="I1094" s="1">
        <v>614180</v>
      </c>
      <c r="J1094" s="1">
        <v>127</v>
      </c>
      <c r="K1094" s="1">
        <v>25900</v>
      </c>
      <c r="L1094" s="1">
        <v>0.5</v>
      </c>
      <c r="M1094" s="1">
        <v>18.97</v>
      </c>
      <c r="N1094" s="1">
        <v>2.4091899999999999E-2</v>
      </c>
      <c r="O1094" s="1">
        <v>3.02</v>
      </c>
      <c r="P1094" s="1" t="s">
        <v>2854</v>
      </c>
      <c r="Q1094" s="1" t="s">
        <v>3533</v>
      </c>
    </row>
    <row r="1095" spans="1:17" x14ac:dyDescent="0.25">
      <c r="A1095" s="1" t="s">
        <v>1093</v>
      </c>
      <c r="B1095" s="1" t="s">
        <v>2855</v>
      </c>
      <c r="C1095" s="1">
        <v>21.73</v>
      </c>
      <c r="D1095" s="1">
        <v>0.01</v>
      </c>
      <c r="E1095" s="1">
        <v>0</v>
      </c>
      <c r="F1095" s="1">
        <v>0.39</v>
      </c>
      <c r="G1095" s="1">
        <v>77.87</v>
      </c>
      <c r="H1095" s="1">
        <v>1099</v>
      </c>
      <c r="I1095" s="1">
        <v>920996.89</v>
      </c>
      <c r="J1095" s="1">
        <v>689</v>
      </c>
      <c r="K1095" s="1">
        <v>71718</v>
      </c>
      <c r="L1095" s="1">
        <v>1</v>
      </c>
      <c r="M1095" s="1">
        <v>9.59</v>
      </c>
      <c r="N1095" s="1">
        <v>6.6075099999999998E-2</v>
      </c>
      <c r="O1095" s="1">
        <v>-4.33</v>
      </c>
      <c r="P1095" s="1" t="s">
        <v>2855</v>
      </c>
      <c r="Q1095" s="1" t="s">
        <v>3530</v>
      </c>
    </row>
    <row r="1096" spans="1:17" x14ac:dyDescent="0.25">
      <c r="A1096" s="1" t="s">
        <v>1094</v>
      </c>
      <c r="B1096" s="1" t="s">
        <v>2856</v>
      </c>
      <c r="C1096" s="1">
        <v>2.5499999999999998</v>
      </c>
      <c r="D1096" s="1">
        <v>0.74</v>
      </c>
      <c r="E1096" s="1">
        <v>0.3</v>
      </c>
      <c r="F1096" s="1">
        <v>8.89</v>
      </c>
      <c r="G1096" s="1">
        <v>87.52</v>
      </c>
      <c r="H1096" s="1">
        <v>1100</v>
      </c>
      <c r="I1096" s="1">
        <v>469558.24</v>
      </c>
      <c r="J1096" s="1">
        <v>94</v>
      </c>
      <c r="K1096" s="1">
        <v>41096</v>
      </c>
      <c r="L1096" s="1">
        <v>0.2</v>
      </c>
      <c r="M1096" s="1">
        <v>28.59</v>
      </c>
      <c r="N1096" s="1">
        <v>2.6874600000000002E-2</v>
      </c>
      <c r="O1096" s="1">
        <v>-10.09</v>
      </c>
      <c r="P1096" s="1" t="s">
        <v>2856</v>
      </c>
      <c r="Q1096" s="1" t="s">
        <v>3542</v>
      </c>
    </row>
    <row r="1097" spans="1:17" x14ac:dyDescent="0.25">
      <c r="A1097" s="1" t="s">
        <v>1095</v>
      </c>
      <c r="B1097" s="1" t="s">
        <v>2857</v>
      </c>
      <c r="C1097" s="1">
        <v>7.5</v>
      </c>
      <c r="D1097" s="1">
        <v>0.11</v>
      </c>
      <c r="E1097" s="1">
        <v>0.1</v>
      </c>
      <c r="F1097" s="1">
        <v>43.88</v>
      </c>
      <c r="G1097" s="1">
        <v>48.41</v>
      </c>
      <c r="H1097" s="1">
        <v>1101</v>
      </c>
      <c r="I1097" s="1">
        <v>1027159.11</v>
      </c>
      <c r="J1097" s="1">
        <v>-383</v>
      </c>
      <c r="K1097" s="1">
        <v>49725</v>
      </c>
      <c r="L1097" s="1">
        <v>-0.8</v>
      </c>
      <c r="M1097" s="1">
        <v>86.21</v>
      </c>
      <c r="N1097" s="1">
        <v>-0.33018429999999999</v>
      </c>
      <c r="O1097" s="1">
        <v>2.89</v>
      </c>
      <c r="P1097" s="1" t="s">
        <v>2857</v>
      </c>
      <c r="Q1097" s="1" t="s">
        <v>3531</v>
      </c>
    </row>
    <row r="1098" spans="1:17" x14ac:dyDescent="0.25">
      <c r="A1098" s="1" t="s">
        <v>1096</v>
      </c>
      <c r="B1098" s="1" t="s">
        <v>2858</v>
      </c>
      <c r="C1098" s="1">
        <v>56.41</v>
      </c>
      <c r="D1098" s="1">
        <v>0</v>
      </c>
      <c r="E1098" s="1">
        <v>0.26</v>
      </c>
      <c r="F1098" s="1">
        <v>35.61</v>
      </c>
      <c r="G1098" s="1">
        <v>7.7199999999999989</v>
      </c>
      <c r="H1098" s="1">
        <v>1102</v>
      </c>
      <c r="I1098" s="1">
        <v>1685289.15</v>
      </c>
      <c r="J1098" s="1">
        <v>2854</v>
      </c>
      <c r="K1098" s="1">
        <v>13010</v>
      </c>
      <c r="L1098" s="1">
        <v>21.9</v>
      </c>
      <c r="M1098" s="1">
        <v>57.3</v>
      </c>
      <c r="N1098" s="1">
        <v>1.6353419999999999</v>
      </c>
      <c r="O1098" s="1">
        <v>3.42</v>
      </c>
      <c r="P1098" s="1" t="s">
        <v>2858</v>
      </c>
      <c r="Q1098" s="1" t="s">
        <v>3579</v>
      </c>
    </row>
    <row r="1099" spans="1:17" x14ac:dyDescent="0.25">
      <c r="A1099" s="1" t="s">
        <v>1097</v>
      </c>
      <c r="B1099" s="1" t="s">
        <v>2859</v>
      </c>
      <c r="C1099" s="1">
        <v>16.05</v>
      </c>
      <c r="D1099" s="1">
        <v>0</v>
      </c>
      <c r="E1099" s="1">
        <v>0</v>
      </c>
      <c r="F1099" s="1">
        <v>13.94</v>
      </c>
      <c r="G1099" s="1">
        <v>70.009999999999991</v>
      </c>
      <c r="H1099" s="1">
        <v>1103</v>
      </c>
      <c r="I1099" s="1">
        <v>449900</v>
      </c>
      <c r="J1099" s="1">
        <v>838</v>
      </c>
      <c r="K1099" s="1">
        <v>31497</v>
      </c>
      <c r="L1099" s="1">
        <v>2.7</v>
      </c>
      <c r="M1099" s="1">
        <v>39.369999999999997</v>
      </c>
      <c r="N1099" s="1">
        <v>0.32992059999999995</v>
      </c>
      <c r="O1099" s="1">
        <v>1.71</v>
      </c>
      <c r="P1099" s="1" t="s">
        <v>2859</v>
      </c>
      <c r="Q1099" s="1" t="s">
        <v>3566</v>
      </c>
    </row>
    <row r="1100" spans="1:17" x14ac:dyDescent="0.25">
      <c r="A1100" s="1" t="s">
        <v>1098</v>
      </c>
      <c r="B1100" s="1" t="s">
        <v>2860</v>
      </c>
      <c r="C1100" s="1">
        <v>21.8</v>
      </c>
      <c r="D1100" s="1">
        <v>0</v>
      </c>
      <c r="E1100" s="1">
        <v>0.08</v>
      </c>
      <c r="F1100" s="1">
        <v>27.86</v>
      </c>
      <c r="G1100" s="1">
        <v>50.260000000000005</v>
      </c>
      <c r="H1100" s="1">
        <v>1104</v>
      </c>
      <c r="I1100" s="1">
        <v>358589.77</v>
      </c>
      <c r="J1100" s="1">
        <v>25</v>
      </c>
      <c r="K1100" s="1">
        <v>18023</v>
      </c>
      <c r="L1100" s="1">
        <v>0.1</v>
      </c>
      <c r="M1100" s="1">
        <v>12.72</v>
      </c>
      <c r="N1100" s="1">
        <v>3.1800000000000001E-3</v>
      </c>
      <c r="O1100" s="1">
        <v>-4.29</v>
      </c>
      <c r="P1100" s="1" t="s">
        <v>2860</v>
      </c>
      <c r="Q1100" s="1" t="s">
        <v>3562</v>
      </c>
    </row>
    <row r="1101" spans="1:17" x14ac:dyDescent="0.25">
      <c r="A1101" s="1" t="s">
        <v>1099</v>
      </c>
      <c r="B1101" s="1" t="s">
        <v>2861</v>
      </c>
      <c r="C1101" s="1">
        <v>2.83</v>
      </c>
      <c r="D1101" s="1">
        <v>0</v>
      </c>
      <c r="E1101" s="1">
        <v>0.01</v>
      </c>
      <c r="F1101" s="1">
        <v>16.690000000000001</v>
      </c>
      <c r="G1101" s="1">
        <v>80.47</v>
      </c>
      <c r="H1101" s="1">
        <v>1105</v>
      </c>
      <c r="I1101" s="1">
        <v>895425.79</v>
      </c>
      <c r="J1101" s="1">
        <v>366</v>
      </c>
      <c r="K1101" s="1">
        <v>72055</v>
      </c>
      <c r="L1101" s="1">
        <v>0.5</v>
      </c>
      <c r="M1101" s="1">
        <v>20.52</v>
      </c>
      <c r="N1101" s="1">
        <v>7.5103199999999995E-2</v>
      </c>
      <c r="O1101" s="1">
        <v>4.2699999999999996</v>
      </c>
      <c r="P1101" s="1" t="s">
        <v>2861</v>
      </c>
      <c r="Q1101" s="1" t="s">
        <v>3571</v>
      </c>
    </row>
    <row r="1102" spans="1:17" x14ac:dyDescent="0.25">
      <c r="A1102" s="1" t="s">
        <v>1100</v>
      </c>
      <c r="B1102" s="1" t="s">
        <v>2862</v>
      </c>
      <c r="C1102" s="1">
        <v>11.41</v>
      </c>
      <c r="D1102" s="1">
        <v>3.3</v>
      </c>
      <c r="E1102" s="1">
        <v>0.26</v>
      </c>
      <c r="F1102" s="1">
        <v>12.79</v>
      </c>
      <c r="G1102" s="1">
        <v>72.240000000000009</v>
      </c>
      <c r="H1102" s="1">
        <v>1106</v>
      </c>
      <c r="I1102" s="1">
        <v>568317.97</v>
      </c>
      <c r="J1102" s="1">
        <v>691</v>
      </c>
      <c r="K1102" s="1">
        <v>41055</v>
      </c>
      <c r="L1102" s="1">
        <v>1.7</v>
      </c>
      <c r="M1102" s="1">
        <v>117.15</v>
      </c>
      <c r="N1102" s="1">
        <v>0.80950650000000013</v>
      </c>
      <c r="O1102" s="1">
        <v>7.76</v>
      </c>
      <c r="P1102" s="1" t="s">
        <v>2862</v>
      </c>
      <c r="Q1102" s="1" t="s">
        <v>3581</v>
      </c>
    </row>
    <row r="1103" spans="1:17" x14ac:dyDescent="0.25">
      <c r="A1103" s="1" t="s">
        <v>1101</v>
      </c>
      <c r="B1103" s="1" t="s">
        <v>2863</v>
      </c>
      <c r="C1103" s="1">
        <v>22.47</v>
      </c>
      <c r="D1103" s="1">
        <v>2.04</v>
      </c>
      <c r="E1103" s="1">
        <v>0.78</v>
      </c>
      <c r="F1103" s="1">
        <v>35.340000000000003</v>
      </c>
      <c r="G1103" s="1">
        <v>39.369999999999997</v>
      </c>
      <c r="H1103" s="1">
        <v>1107</v>
      </c>
      <c r="I1103" s="1">
        <v>692228.61</v>
      </c>
      <c r="J1103" s="1">
        <v>754</v>
      </c>
      <c r="K1103" s="1">
        <v>27253</v>
      </c>
      <c r="L1103" s="1">
        <v>2.8</v>
      </c>
      <c r="M1103" s="1">
        <v>1266.1500000000001</v>
      </c>
      <c r="N1103" s="1">
        <v>9.5467710000000015</v>
      </c>
      <c r="O1103" s="1">
        <v>44.87</v>
      </c>
      <c r="P1103" s="1" t="s">
        <v>4451</v>
      </c>
      <c r="Q1103" s="1" t="s">
        <v>3560</v>
      </c>
    </row>
    <row r="1104" spans="1:17" x14ac:dyDescent="0.25">
      <c r="A1104" s="1" t="s">
        <v>1102</v>
      </c>
      <c r="B1104" s="1" t="s">
        <v>2864</v>
      </c>
      <c r="C1104" s="1">
        <v>5.53</v>
      </c>
      <c r="D1104" s="1">
        <v>0</v>
      </c>
      <c r="E1104" s="1">
        <v>0</v>
      </c>
      <c r="F1104" s="1">
        <v>7.46</v>
      </c>
      <c r="G1104" s="1">
        <v>87.01</v>
      </c>
      <c r="H1104" s="1">
        <v>1108</v>
      </c>
      <c r="I1104" s="1">
        <v>564241.18000000005</v>
      </c>
      <c r="J1104" s="1">
        <v>940</v>
      </c>
      <c r="K1104" s="1">
        <v>49095</v>
      </c>
      <c r="L1104" s="1">
        <v>1.9</v>
      </c>
      <c r="M1104" s="1">
        <v>28.44</v>
      </c>
      <c r="N1104" s="1">
        <v>0.26733600000000002</v>
      </c>
      <c r="O1104" s="1">
        <v>6.83</v>
      </c>
      <c r="P1104" s="1" t="s">
        <v>2864</v>
      </c>
      <c r="Q1104" s="1" t="s">
        <v>3560</v>
      </c>
    </row>
    <row r="1105" spans="1:17" x14ac:dyDescent="0.25">
      <c r="A1105" s="1" t="s">
        <v>1103</v>
      </c>
      <c r="B1105" s="1" t="s">
        <v>2865</v>
      </c>
      <c r="C1105" s="1">
        <v>65.099999999999994</v>
      </c>
      <c r="D1105" s="1">
        <v>2.77</v>
      </c>
      <c r="E1105" s="1">
        <v>0.2</v>
      </c>
      <c r="F1105" s="1">
        <v>19.7</v>
      </c>
      <c r="G1105" s="1">
        <v>12.230000000000004</v>
      </c>
      <c r="H1105" s="1">
        <v>1109</v>
      </c>
      <c r="I1105" s="1">
        <v>343155.34</v>
      </c>
      <c r="J1105" s="1">
        <v>26</v>
      </c>
      <c r="K1105" s="1">
        <v>4197</v>
      </c>
      <c r="L1105" s="1">
        <v>0.6</v>
      </c>
      <c r="M1105" s="1">
        <v>2011.15</v>
      </c>
      <c r="N1105" s="1">
        <v>0.522899</v>
      </c>
      <c r="O1105" s="1">
        <v>14.25</v>
      </c>
      <c r="P1105" s="1" t="s">
        <v>4452</v>
      </c>
      <c r="Q1105" s="1" t="s">
        <v>3560</v>
      </c>
    </row>
    <row r="1106" spans="1:17" x14ac:dyDescent="0.25">
      <c r="A1106" s="1" t="s">
        <v>1104</v>
      </c>
      <c r="B1106" s="1" t="s">
        <v>2866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-7229</v>
      </c>
      <c r="L1106" s="1">
        <v>0</v>
      </c>
      <c r="M1106" s="1">
        <v>16.420000000000002</v>
      </c>
      <c r="N1106" s="1">
        <v>0</v>
      </c>
      <c r="O1106" s="1">
        <v>-6.63</v>
      </c>
      <c r="P1106" s="1" t="s">
        <v>2866</v>
      </c>
      <c r="Q1106" s="1" t="s">
        <v>3520</v>
      </c>
    </row>
    <row r="1107" spans="1:17" x14ac:dyDescent="0.25">
      <c r="A1107" s="1" t="s">
        <v>1105</v>
      </c>
      <c r="B1107" s="1" t="s">
        <v>2867</v>
      </c>
      <c r="C1107" s="1">
        <v>43.39</v>
      </c>
      <c r="D1107" s="1">
        <v>0</v>
      </c>
      <c r="E1107" s="1">
        <v>0.38</v>
      </c>
      <c r="F1107" s="1">
        <v>36.17</v>
      </c>
      <c r="G1107" s="1">
        <v>20.060000000000002</v>
      </c>
      <c r="H1107" s="1">
        <v>1111</v>
      </c>
      <c r="I1107" s="1">
        <v>152391</v>
      </c>
      <c r="J1107" s="1">
        <v>7</v>
      </c>
      <c r="K1107" s="1">
        <v>3057</v>
      </c>
      <c r="L1107" s="1">
        <v>0.2</v>
      </c>
      <c r="M1107" s="1">
        <v>151.58000000000001</v>
      </c>
      <c r="N1107" s="1">
        <v>1.0610600000000001E-2</v>
      </c>
      <c r="O1107" s="1">
        <v>-1.23</v>
      </c>
      <c r="P1107" s="1" t="s">
        <v>2867</v>
      </c>
      <c r="Q1107" s="1" t="s">
        <v>3581</v>
      </c>
    </row>
    <row r="1108" spans="1:17" x14ac:dyDescent="0.25">
      <c r="A1108" s="1" t="s">
        <v>1106</v>
      </c>
      <c r="B1108" s="1" t="s">
        <v>2868</v>
      </c>
      <c r="C1108" s="1">
        <v>43.48</v>
      </c>
      <c r="D1108" s="1">
        <v>0</v>
      </c>
      <c r="E1108" s="1">
        <v>0.03</v>
      </c>
      <c r="F1108" s="1">
        <v>34.32</v>
      </c>
      <c r="G1108" s="1">
        <v>22.17</v>
      </c>
      <c r="H1108" s="1">
        <v>1112</v>
      </c>
      <c r="I1108" s="1">
        <v>370100</v>
      </c>
      <c r="J1108" s="1">
        <v>43</v>
      </c>
      <c r="K1108" s="1">
        <v>8205</v>
      </c>
      <c r="L1108" s="1">
        <v>0.5</v>
      </c>
      <c r="M1108" s="1">
        <v>23.04</v>
      </c>
      <c r="N1108" s="1">
        <v>9.9071999999999997E-3</v>
      </c>
      <c r="O1108" s="1">
        <v>-1.27</v>
      </c>
      <c r="P1108" s="1" t="s">
        <v>2868</v>
      </c>
      <c r="Q1108" s="1" t="s">
        <v>3542</v>
      </c>
    </row>
    <row r="1109" spans="1:17" x14ac:dyDescent="0.25">
      <c r="A1109" s="1" t="s">
        <v>1107</v>
      </c>
      <c r="B1109" s="1" t="s">
        <v>2869</v>
      </c>
      <c r="C1109" s="1">
        <v>3.07</v>
      </c>
      <c r="D1109" s="1">
        <v>0.02</v>
      </c>
      <c r="E1109" s="1">
        <v>0.25</v>
      </c>
      <c r="F1109" s="1">
        <v>24.45</v>
      </c>
      <c r="G1109" s="1">
        <v>72.210000000000008</v>
      </c>
      <c r="H1109" s="1">
        <v>1113</v>
      </c>
      <c r="I1109" s="1">
        <v>730004.25</v>
      </c>
      <c r="J1109" s="1">
        <v>-240</v>
      </c>
      <c r="K1109" s="1">
        <v>52714</v>
      </c>
      <c r="L1109" s="1">
        <v>-0.5</v>
      </c>
      <c r="M1109" s="1">
        <v>116.73</v>
      </c>
      <c r="N1109" s="1">
        <v>-0.28015200000000001</v>
      </c>
      <c r="O1109" s="1">
        <v>-0.83</v>
      </c>
      <c r="P1109" s="1" t="s">
        <v>2869</v>
      </c>
      <c r="Q1109" s="1" t="s">
        <v>3525</v>
      </c>
    </row>
    <row r="1110" spans="1:17" x14ac:dyDescent="0.25">
      <c r="A1110" s="1" t="s">
        <v>1108</v>
      </c>
      <c r="B1110" s="1" t="s">
        <v>2870</v>
      </c>
      <c r="C1110" s="1">
        <v>61.31</v>
      </c>
      <c r="D1110" s="1">
        <v>0.34</v>
      </c>
      <c r="E1110" s="1">
        <v>0.01</v>
      </c>
      <c r="F1110" s="1">
        <v>37.03</v>
      </c>
      <c r="G1110" s="1">
        <v>1.3100000000000023</v>
      </c>
      <c r="H1110" s="1">
        <v>1114</v>
      </c>
      <c r="I1110" s="1">
        <v>436646.08</v>
      </c>
      <c r="J1110" s="1">
        <v>-4</v>
      </c>
      <c r="K1110" s="1">
        <v>572</v>
      </c>
      <c r="L1110" s="1">
        <v>-0.7</v>
      </c>
      <c r="M1110" s="1">
        <v>42.58</v>
      </c>
      <c r="N1110" s="1">
        <v>-1.7032E-3</v>
      </c>
      <c r="O1110" s="1">
        <v>-0.11</v>
      </c>
      <c r="P1110" s="1" t="s">
        <v>2870</v>
      </c>
      <c r="Q1110" s="1" t="s">
        <v>3516</v>
      </c>
    </row>
    <row r="1111" spans="1:17" x14ac:dyDescent="0.25">
      <c r="A1111" s="1" t="s">
        <v>1109</v>
      </c>
      <c r="B1111" s="1" t="s">
        <v>2871</v>
      </c>
      <c r="C1111" s="1">
        <v>3.31</v>
      </c>
      <c r="D1111" s="1">
        <v>0.12</v>
      </c>
      <c r="E1111" s="1">
        <v>0.73</v>
      </c>
      <c r="F1111" s="1">
        <v>20.010000000000002</v>
      </c>
      <c r="G1111" s="1">
        <v>75.83</v>
      </c>
      <c r="H1111" s="1">
        <v>1115</v>
      </c>
      <c r="I1111" s="1">
        <v>940892.59</v>
      </c>
      <c r="J1111" s="1">
        <v>529</v>
      </c>
      <c r="K1111" s="1">
        <v>71348</v>
      </c>
      <c r="L1111" s="1">
        <v>0.7</v>
      </c>
      <c r="M1111" s="1">
        <v>65.66</v>
      </c>
      <c r="N1111" s="1">
        <v>0.34734139999999997</v>
      </c>
      <c r="O1111" s="1">
        <v>9.7799999999999994</v>
      </c>
      <c r="P1111" s="1" t="s">
        <v>2871</v>
      </c>
      <c r="Q1111" s="1" t="s">
        <v>3529</v>
      </c>
    </row>
    <row r="1112" spans="1:17" x14ac:dyDescent="0.25">
      <c r="A1112" s="1" t="s">
        <v>1110</v>
      </c>
      <c r="B1112" s="1" t="s">
        <v>2872</v>
      </c>
      <c r="C1112" s="1">
        <v>33</v>
      </c>
      <c r="D1112" s="1">
        <v>0.01</v>
      </c>
      <c r="E1112" s="1">
        <v>0</v>
      </c>
      <c r="F1112" s="1">
        <v>15.66</v>
      </c>
      <c r="G1112" s="1">
        <v>51.33</v>
      </c>
      <c r="H1112" s="1">
        <v>1116</v>
      </c>
      <c r="I1112" s="1">
        <v>429385</v>
      </c>
      <c r="J1112" s="1">
        <v>122</v>
      </c>
      <c r="K1112" s="1">
        <v>22040</v>
      </c>
      <c r="L1112" s="1">
        <v>0.6</v>
      </c>
      <c r="M1112" s="1">
        <v>227.62</v>
      </c>
      <c r="N1112" s="1">
        <v>0.27769640000000001</v>
      </c>
      <c r="O1112" s="1">
        <v>-3.58</v>
      </c>
      <c r="P1112" s="1" t="s">
        <v>2872</v>
      </c>
      <c r="Q1112" s="1" t="s">
        <v>3581</v>
      </c>
    </row>
    <row r="1113" spans="1:17" x14ac:dyDescent="0.25">
      <c r="A1113" s="1" t="s">
        <v>1111</v>
      </c>
      <c r="B1113" s="1" t="s">
        <v>2873</v>
      </c>
      <c r="C1113" s="1">
        <v>66.56</v>
      </c>
      <c r="D1113" s="1">
        <v>0.55000000000000004</v>
      </c>
      <c r="E1113" s="1">
        <v>0.14000000000000001</v>
      </c>
      <c r="F1113" s="1">
        <v>58.67</v>
      </c>
      <c r="G1113" s="1">
        <v>-25.92</v>
      </c>
      <c r="H1113" s="1">
        <v>1117</v>
      </c>
      <c r="I1113" s="1">
        <v>658261.53</v>
      </c>
      <c r="J1113" s="1">
        <v>-52</v>
      </c>
      <c r="K1113" s="1">
        <v>-17062</v>
      </c>
      <c r="L1113" s="1">
        <v>0.3</v>
      </c>
      <c r="M1113" s="1">
        <v>138.19</v>
      </c>
      <c r="N1113" s="1">
        <v>-7.18588E-2</v>
      </c>
      <c r="O1113" s="1">
        <v>-7.05</v>
      </c>
      <c r="P1113" s="1" t="s">
        <v>2873</v>
      </c>
      <c r="Q1113" s="1" t="s">
        <v>3520</v>
      </c>
    </row>
    <row r="1114" spans="1:17" x14ac:dyDescent="0.25">
      <c r="A1114" s="1" t="s">
        <v>1112</v>
      </c>
      <c r="B1114" s="1" t="s">
        <v>2874</v>
      </c>
      <c r="C1114" s="1">
        <v>27.46</v>
      </c>
      <c r="D1114" s="1">
        <v>1.82</v>
      </c>
      <c r="E1114" s="1">
        <v>0.35</v>
      </c>
      <c r="F1114" s="1">
        <v>13.95</v>
      </c>
      <c r="G1114" s="1">
        <v>56.42</v>
      </c>
      <c r="H1114" s="1">
        <v>1118</v>
      </c>
      <c r="I1114" s="1">
        <v>824590.4</v>
      </c>
      <c r="J1114" s="1">
        <v>-222</v>
      </c>
      <c r="K1114" s="1">
        <v>46523</v>
      </c>
      <c r="L1114" s="1">
        <v>-0.5</v>
      </c>
      <c r="M1114" s="1">
        <v>165.23</v>
      </c>
      <c r="N1114" s="1">
        <v>-0.36681059999999999</v>
      </c>
      <c r="O1114" s="1">
        <v>-3.12</v>
      </c>
      <c r="P1114" s="1" t="s">
        <v>2874</v>
      </c>
      <c r="Q1114" s="1" t="s">
        <v>3554</v>
      </c>
    </row>
    <row r="1115" spans="1:17" x14ac:dyDescent="0.25">
      <c r="A1115" s="1" t="s">
        <v>1113</v>
      </c>
      <c r="B1115" s="1" t="s">
        <v>2875</v>
      </c>
      <c r="C1115" s="1">
        <v>1.63</v>
      </c>
      <c r="D1115" s="1">
        <v>0</v>
      </c>
      <c r="E1115" s="1">
        <v>0.27</v>
      </c>
      <c r="F1115" s="1">
        <v>15.65</v>
      </c>
      <c r="G1115" s="1">
        <v>82.45</v>
      </c>
      <c r="H1115" s="1">
        <v>1119</v>
      </c>
      <c r="I1115" s="1">
        <v>391176.46</v>
      </c>
      <c r="J1115" s="1">
        <v>310</v>
      </c>
      <c r="K1115" s="1">
        <v>32252</v>
      </c>
      <c r="L1115" s="1">
        <v>1</v>
      </c>
      <c r="M1115" s="1">
        <v>28.4</v>
      </c>
      <c r="N1115" s="1">
        <v>8.8039999999999993E-2</v>
      </c>
      <c r="O1115" s="1">
        <v>-3.7</v>
      </c>
      <c r="P1115" s="1" t="s">
        <v>2875</v>
      </c>
      <c r="Q1115" s="1" t="s">
        <v>3545</v>
      </c>
    </row>
    <row r="1116" spans="1:17" x14ac:dyDescent="0.25">
      <c r="A1116" s="1" t="s">
        <v>1114</v>
      </c>
      <c r="B1116" s="1" t="s">
        <v>2876</v>
      </c>
      <c r="C1116" s="1">
        <v>6.52</v>
      </c>
      <c r="D1116" s="1">
        <v>1.17</v>
      </c>
      <c r="E1116" s="1">
        <v>0.5</v>
      </c>
      <c r="F1116" s="1">
        <v>10.75</v>
      </c>
      <c r="G1116" s="1">
        <v>81.06</v>
      </c>
      <c r="H1116" s="1">
        <v>1120</v>
      </c>
      <c r="I1116" s="1">
        <v>354731.61</v>
      </c>
      <c r="J1116" s="1">
        <v>306</v>
      </c>
      <c r="K1116" s="1">
        <v>28755</v>
      </c>
      <c r="L1116" s="1">
        <v>1.1000000000000001</v>
      </c>
      <c r="M1116" s="1">
        <v>141.62</v>
      </c>
      <c r="N1116" s="1">
        <v>0.4333572</v>
      </c>
      <c r="O1116" s="1">
        <v>7.86</v>
      </c>
      <c r="P1116" s="1" t="s">
        <v>2876</v>
      </c>
      <c r="Q1116" s="1" t="s">
        <v>3543</v>
      </c>
    </row>
    <row r="1117" spans="1:17" x14ac:dyDescent="0.25">
      <c r="A1117" s="1" t="s">
        <v>1115</v>
      </c>
      <c r="B1117" s="1" t="s">
        <v>2877</v>
      </c>
      <c r="C1117" s="1">
        <v>5.48</v>
      </c>
      <c r="D1117" s="1">
        <v>0</v>
      </c>
      <c r="E1117" s="1">
        <v>0.01</v>
      </c>
      <c r="F1117" s="1">
        <v>9.93</v>
      </c>
      <c r="G1117" s="1">
        <v>84.58</v>
      </c>
      <c r="H1117" s="1">
        <v>1121</v>
      </c>
      <c r="I1117" s="1">
        <v>1045525.71</v>
      </c>
      <c r="J1117" s="1">
        <v>-9</v>
      </c>
      <c r="K1117" s="1">
        <v>88431</v>
      </c>
      <c r="L1117" s="1">
        <v>0</v>
      </c>
      <c r="M1117" s="1">
        <v>9</v>
      </c>
      <c r="N1117" s="1">
        <v>-8.0999999999999996E-4</v>
      </c>
      <c r="O1117" s="1">
        <v>-2.2599999999999998</v>
      </c>
      <c r="P1117" s="1" t="s">
        <v>2877</v>
      </c>
      <c r="Q1117" s="1" t="s">
        <v>3517</v>
      </c>
    </row>
    <row r="1118" spans="1:17" x14ac:dyDescent="0.25">
      <c r="A1118" s="1" t="s">
        <v>1116</v>
      </c>
      <c r="B1118" s="1" t="s">
        <v>2878</v>
      </c>
      <c r="C1118" s="1">
        <v>0.24</v>
      </c>
      <c r="D1118" s="1">
        <v>0</v>
      </c>
      <c r="E1118" s="1">
        <v>0</v>
      </c>
      <c r="F1118" s="1">
        <v>14.31</v>
      </c>
      <c r="G1118" s="1">
        <v>85.45</v>
      </c>
      <c r="H1118" s="1">
        <v>1122</v>
      </c>
      <c r="I1118" s="1">
        <v>1623770</v>
      </c>
      <c r="J1118" s="1">
        <v>-265</v>
      </c>
      <c r="K1118" s="1">
        <v>138751</v>
      </c>
      <c r="L1118" s="1">
        <v>-0.2</v>
      </c>
      <c r="M1118" s="1">
        <v>13.06</v>
      </c>
      <c r="N1118" s="1">
        <v>-3.4609000000000001E-2</v>
      </c>
      <c r="O1118" s="1">
        <v>-2.02</v>
      </c>
      <c r="P1118" s="1" t="s">
        <v>2878</v>
      </c>
      <c r="Q1118" s="1" t="s">
        <v>3560</v>
      </c>
    </row>
    <row r="1119" spans="1:17" x14ac:dyDescent="0.25">
      <c r="A1119" s="1" t="s">
        <v>1117</v>
      </c>
      <c r="B1119" s="1" t="s">
        <v>2879</v>
      </c>
      <c r="C1119" s="1">
        <v>24.35</v>
      </c>
      <c r="D1119" s="1">
        <v>0.38</v>
      </c>
      <c r="E1119" s="1">
        <v>0.18</v>
      </c>
      <c r="F1119" s="1">
        <v>38.65</v>
      </c>
      <c r="G1119" s="1">
        <v>36.44</v>
      </c>
      <c r="H1119" s="1">
        <v>1123</v>
      </c>
      <c r="I1119" s="1">
        <v>1260000</v>
      </c>
      <c r="J1119" s="1">
        <v>806</v>
      </c>
      <c r="K1119" s="1">
        <v>45914</v>
      </c>
      <c r="L1119" s="1">
        <v>1.8</v>
      </c>
      <c r="M1119" s="1">
        <v>216.08</v>
      </c>
      <c r="N1119" s="1">
        <v>1.7416048000000002</v>
      </c>
      <c r="O1119" s="1">
        <v>8.33</v>
      </c>
      <c r="P1119" s="1" t="s">
        <v>2879</v>
      </c>
      <c r="Q1119" s="1" t="s">
        <v>3582</v>
      </c>
    </row>
    <row r="1120" spans="1:17" x14ac:dyDescent="0.25">
      <c r="A1120" s="1" t="s">
        <v>1118</v>
      </c>
      <c r="B1120" s="1" t="s">
        <v>2880</v>
      </c>
      <c r="C1120" s="1">
        <v>8.7200000000000006</v>
      </c>
      <c r="D1120" s="1">
        <v>0.03</v>
      </c>
      <c r="E1120" s="1">
        <v>0</v>
      </c>
      <c r="F1120" s="1">
        <v>9.19</v>
      </c>
      <c r="G1120" s="1">
        <v>82.06</v>
      </c>
      <c r="H1120" s="1">
        <v>1124</v>
      </c>
      <c r="I1120" s="1">
        <v>1540805.09</v>
      </c>
      <c r="J1120" s="1">
        <v>-2147</v>
      </c>
      <c r="K1120" s="1">
        <v>126438</v>
      </c>
      <c r="L1120" s="1">
        <v>-1.7</v>
      </c>
      <c r="M1120" s="1">
        <v>27.77</v>
      </c>
      <c r="N1120" s="1">
        <v>-0.59622189999999997</v>
      </c>
      <c r="O1120" s="1">
        <v>-0.49</v>
      </c>
      <c r="P1120" s="1" t="s">
        <v>2880</v>
      </c>
      <c r="Q1120" s="1" t="s">
        <v>3570</v>
      </c>
    </row>
    <row r="1121" spans="1:17" x14ac:dyDescent="0.25">
      <c r="A1121" s="1" t="s">
        <v>1119</v>
      </c>
      <c r="B1121" s="1" t="s">
        <v>2881</v>
      </c>
      <c r="C1121" s="1">
        <v>0.03</v>
      </c>
      <c r="D1121" s="1">
        <v>0</v>
      </c>
      <c r="E1121" s="1">
        <v>0.04</v>
      </c>
      <c r="F1121" s="1">
        <v>22.4</v>
      </c>
      <c r="G1121" s="1">
        <v>77.53</v>
      </c>
      <c r="H1121" s="1">
        <v>1125</v>
      </c>
      <c r="I1121" s="1">
        <v>646012.37</v>
      </c>
      <c r="J1121" s="1">
        <v>0</v>
      </c>
      <c r="K1121" s="1">
        <v>50085</v>
      </c>
      <c r="L1121" s="1">
        <v>0</v>
      </c>
      <c r="M1121" s="1">
        <v>14.11</v>
      </c>
      <c r="N1121" s="1">
        <v>0</v>
      </c>
      <c r="O1121" s="1">
        <v>-2.78</v>
      </c>
      <c r="P1121" s="1" t="s">
        <v>2881</v>
      </c>
      <c r="Q1121" s="1" t="s">
        <v>3569</v>
      </c>
    </row>
    <row r="1122" spans="1:17" x14ac:dyDescent="0.25">
      <c r="A1122" s="1" t="s">
        <v>1120</v>
      </c>
      <c r="B1122" s="1" t="s">
        <v>2882</v>
      </c>
      <c r="C1122" s="1">
        <v>15.1</v>
      </c>
      <c r="D1122" s="1">
        <v>0.15</v>
      </c>
      <c r="E1122" s="1">
        <v>0</v>
      </c>
      <c r="F1122" s="1">
        <v>22.42</v>
      </c>
      <c r="G1122" s="1">
        <v>62.33</v>
      </c>
      <c r="H1122" s="1">
        <v>1126</v>
      </c>
      <c r="I1122" s="1">
        <v>600598.98</v>
      </c>
      <c r="J1122" s="1">
        <v>-208</v>
      </c>
      <c r="K1122" s="1">
        <v>37435</v>
      </c>
      <c r="L1122" s="1">
        <v>-0.6</v>
      </c>
      <c r="M1122" s="1">
        <v>60.68</v>
      </c>
      <c r="N1122" s="1">
        <v>-0.1262144</v>
      </c>
      <c r="O1122" s="1">
        <v>-0.81</v>
      </c>
      <c r="P1122" s="1" t="s">
        <v>2882</v>
      </c>
      <c r="Q1122" s="1" t="s">
        <v>3527</v>
      </c>
    </row>
    <row r="1123" spans="1:17" x14ac:dyDescent="0.25">
      <c r="A1123" s="1" t="s">
        <v>1121</v>
      </c>
      <c r="B1123" s="1" t="s">
        <v>2883</v>
      </c>
      <c r="C1123" s="1">
        <v>0.47</v>
      </c>
      <c r="D1123" s="1">
        <v>0</v>
      </c>
      <c r="E1123" s="1">
        <v>0</v>
      </c>
      <c r="F1123" s="1">
        <v>3.92</v>
      </c>
      <c r="G1123" s="1">
        <v>95.61</v>
      </c>
      <c r="H1123" s="1">
        <v>1127</v>
      </c>
      <c r="I1123" s="1">
        <v>600000</v>
      </c>
      <c r="J1123" s="1">
        <v>0</v>
      </c>
      <c r="K1123" s="1">
        <v>57366</v>
      </c>
      <c r="L1123" s="1">
        <v>0</v>
      </c>
      <c r="M1123" s="1">
        <v>5.28</v>
      </c>
      <c r="N1123" s="1">
        <v>0</v>
      </c>
      <c r="O1123" s="1">
        <v>-9.24</v>
      </c>
      <c r="P1123" s="1" t="s">
        <v>2883</v>
      </c>
      <c r="Q1123" s="1" t="s">
        <v>3560</v>
      </c>
    </row>
    <row r="1124" spans="1:17" x14ac:dyDescent="0.25">
      <c r="A1124" s="1" t="s">
        <v>1122</v>
      </c>
      <c r="B1124" s="1" t="s">
        <v>2884</v>
      </c>
      <c r="C1124" s="1">
        <v>5.49</v>
      </c>
      <c r="D1124" s="1">
        <v>0</v>
      </c>
      <c r="E1124" s="1">
        <v>0.12</v>
      </c>
      <c r="F1124" s="1">
        <v>11.05</v>
      </c>
      <c r="G1124" s="1">
        <v>83.34</v>
      </c>
      <c r="H1124" s="1">
        <v>1128</v>
      </c>
      <c r="I1124" s="1">
        <v>1063518.32</v>
      </c>
      <c r="J1124" s="1">
        <v>1398</v>
      </c>
      <c r="K1124" s="1">
        <v>88634</v>
      </c>
      <c r="L1124" s="1">
        <v>1.6</v>
      </c>
      <c r="M1124" s="1">
        <v>17.63</v>
      </c>
      <c r="N1124" s="1">
        <v>0.24646739999999998</v>
      </c>
      <c r="O1124" s="1">
        <v>3.61</v>
      </c>
      <c r="P1124" s="1" t="s">
        <v>2884</v>
      </c>
      <c r="Q1124" s="1" t="s">
        <v>3578</v>
      </c>
    </row>
    <row r="1125" spans="1:17" x14ac:dyDescent="0.25">
      <c r="A1125" s="1" t="s">
        <v>1123</v>
      </c>
      <c r="B1125" s="1" t="s">
        <v>2885</v>
      </c>
      <c r="C1125" s="1">
        <v>0.25</v>
      </c>
      <c r="D1125" s="1">
        <v>0</v>
      </c>
      <c r="E1125" s="1">
        <v>0.01</v>
      </c>
      <c r="F1125" s="1">
        <v>15.63</v>
      </c>
      <c r="G1125" s="1">
        <v>84.11</v>
      </c>
      <c r="H1125" s="1">
        <v>1129</v>
      </c>
      <c r="I1125" s="1">
        <v>349731.95</v>
      </c>
      <c r="J1125" s="1">
        <v>-4</v>
      </c>
      <c r="K1125" s="1">
        <v>29416</v>
      </c>
      <c r="L1125" s="1">
        <v>0</v>
      </c>
      <c r="M1125" s="1">
        <v>33.590000000000003</v>
      </c>
      <c r="N1125" s="1">
        <v>-1.3436000000000001E-3</v>
      </c>
      <c r="O1125" s="1">
        <v>-3.2</v>
      </c>
      <c r="P1125" s="1" t="s">
        <v>2885</v>
      </c>
      <c r="Q1125" s="1" t="s">
        <v>3545</v>
      </c>
    </row>
    <row r="1126" spans="1:17" x14ac:dyDescent="0.25">
      <c r="A1126" s="1" t="s">
        <v>1124</v>
      </c>
      <c r="B1126" s="1" t="s">
        <v>2886</v>
      </c>
      <c r="C1126" s="1">
        <v>9.1300000000000008</v>
      </c>
      <c r="D1126" s="1">
        <v>0.59</v>
      </c>
      <c r="E1126" s="1">
        <v>0</v>
      </c>
      <c r="F1126" s="1">
        <v>9.3699999999999992</v>
      </c>
      <c r="G1126" s="1">
        <v>80.91</v>
      </c>
      <c r="H1126" s="1">
        <v>1130</v>
      </c>
      <c r="I1126" s="1">
        <v>1363790.9</v>
      </c>
      <c r="J1126" s="1">
        <v>0</v>
      </c>
      <c r="K1126" s="1">
        <v>110344</v>
      </c>
      <c r="L1126" s="1">
        <v>0</v>
      </c>
      <c r="M1126" s="1">
        <v>10.039999999999999</v>
      </c>
      <c r="N1126" s="1">
        <v>0</v>
      </c>
      <c r="O1126" s="1">
        <v>0</v>
      </c>
      <c r="P1126" s="1" t="s">
        <v>2886</v>
      </c>
      <c r="Q1126" s="1" t="s">
        <v>3519</v>
      </c>
    </row>
    <row r="1127" spans="1:17" x14ac:dyDescent="0.25">
      <c r="A1127" s="1" t="s">
        <v>1125</v>
      </c>
      <c r="B1127" s="1" t="s">
        <v>2887</v>
      </c>
      <c r="C1127" s="1">
        <v>1.66</v>
      </c>
      <c r="D1127" s="1">
        <v>0.02</v>
      </c>
      <c r="E1127" s="1">
        <v>0</v>
      </c>
      <c r="F1127" s="1">
        <v>35.119999999999997</v>
      </c>
      <c r="G1127" s="1">
        <v>63.2</v>
      </c>
      <c r="H1127" s="1">
        <v>1131</v>
      </c>
      <c r="I1127" s="1">
        <v>1727107.24</v>
      </c>
      <c r="J1127" s="1">
        <v>1969</v>
      </c>
      <c r="K1127" s="1">
        <v>109153</v>
      </c>
      <c r="L1127" s="1">
        <v>1.8</v>
      </c>
      <c r="M1127" s="1">
        <v>12.97</v>
      </c>
      <c r="N1127" s="1">
        <v>0.25537929999999998</v>
      </c>
      <c r="O1127" s="1">
        <v>3.31</v>
      </c>
      <c r="P1127" s="1" t="s">
        <v>2887</v>
      </c>
      <c r="Q1127" s="1" t="s">
        <v>3524</v>
      </c>
    </row>
    <row r="1128" spans="1:17" x14ac:dyDescent="0.25">
      <c r="A1128" s="1" t="s">
        <v>1126</v>
      </c>
      <c r="B1128" s="1" t="s">
        <v>2888</v>
      </c>
      <c r="C1128" s="1">
        <v>48.84</v>
      </c>
      <c r="D1128" s="1">
        <v>0.03</v>
      </c>
      <c r="E1128" s="1">
        <v>0.13</v>
      </c>
      <c r="F1128" s="1">
        <v>48.8</v>
      </c>
      <c r="G1128" s="1">
        <v>2.1999999999999886</v>
      </c>
      <c r="H1128" s="1">
        <v>1132</v>
      </c>
      <c r="I1128" s="1">
        <v>1948939.64</v>
      </c>
      <c r="J1128" s="1">
        <v>-303</v>
      </c>
      <c r="K1128" s="1">
        <v>4288</v>
      </c>
      <c r="L1128" s="1">
        <v>-7.1</v>
      </c>
      <c r="M1128" s="1">
        <v>31.51</v>
      </c>
      <c r="N1128" s="1">
        <v>-9.5475300000000013E-2</v>
      </c>
      <c r="O1128" s="1">
        <v>-10.7</v>
      </c>
      <c r="P1128" s="1" t="s">
        <v>2888</v>
      </c>
      <c r="Q1128" s="1" t="s">
        <v>3531</v>
      </c>
    </row>
    <row r="1129" spans="1:17" x14ac:dyDescent="0.25">
      <c r="A1129" s="1" t="s">
        <v>1127</v>
      </c>
      <c r="B1129" s="1" t="s">
        <v>2889</v>
      </c>
      <c r="C1129" s="1">
        <v>0.28000000000000003</v>
      </c>
      <c r="D1129" s="1">
        <v>0</v>
      </c>
      <c r="E1129" s="1">
        <v>0</v>
      </c>
      <c r="F1129" s="1">
        <v>69.45</v>
      </c>
      <c r="G1129" s="1">
        <v>30.269999999999996</v>
      </c>
      <c r="H1129" s="1">
        <v>1133</v>
      </c>
      <c r="I1129" s="1">
        <v>794474.6</v>
      </c>
      <c r="J1129" s="1">
        <v>16</v>
      </c>
      <c r="K1129" s="1">
        <v>24049</v>
      </c>
      <c r="L1129" s="1">
        <v>0.1</v>
      </c>
      <c r="M1129" s="1">
        <v>13.54</v>
      </c>
      <c r="N1129" s="1">
        <v>2.1663999999999997E-3</v>
      </c>
      <c r="O1129" s="1">
        <v>-5.72</v>
      </c>
      <c r="P1129" s="1" t="s">
        <v>2889</v>
      </c>
      <c r="Q1129" s="1" t="s">
        <v>3549</v>
      </c>
    </row>
    <row r="1130" spans="1:17" x14ac:dyDescent="0.25">
      <c r="A1130" s="1" t="s">
        <v>1128</v>
      </c>
      <c r="B1130" s="1" t="s">
        <v>2890</v>
      </c>
      <c r="C1130" s="1">
        <v>0.02</v>
      </c>
      <c r="D1130" s="1">
        <v>0</v>
      </c>
      <c r="E1130" s="1">
        <v>0</v>
      </c>
      <c r="F1130" s="1">
        <v>48.65</v>
      </c>
      <c r="G1130" s="1">
        <v>51.33</v>
      </c>
      <c r="H1130" s="1">
        <v>1134</v>
      </c>
      <c r="I1130" s="1">
        <v>475000</v>
      </c>
      <c r="J1130" s="1">
        <v>5</v>
      </c>
      <c r="K1130" s="1">
        <v>24382</v>
      </c>
      <c r="L1130" s="1">
        <v>0</v>
      </c>
      <c r="M1130" s="1">
        <v>6.63</v>
      </c>
      <c r="N1130" s="1">
        <v>3.3149999999999998E-4</v>
      </c>
      <c r="O1130" s="1">
        <v>-11.81</v>
      </c>
      <c r="P1130" s="1" t="s">
        <v>2890</v>
      </c>
      <c r="Q1130" s="1" t="s">
        <v>3548</v>
      </c>
    </row>
    <row r="1131" spans="1:17" x14ac:dyDescent="0.25">
      <c r="A1131" s="1" t="s">
        <v>1129</v>
      </c>
      <c r="B1131" s="1" t="s">
        <v>2891</v>
      </c>
      <c r="C1131" s="1">
        <v>39.47</v>
      </c>
      <c r="D1131" s="1">
        <v>1.4</v>
      </c>
      <c r="E1131" s="1">
        <v>0.23</v>
      </c>
      <c r="F1131" s="1">
        <v>45.04</v>
      </c>
      <c r="G1131" s="1">
        <v>13.860000000000014</v>
      </c>
      <c r="H1131" s="1">
        <v>1135</v>
      </c>
      <c r="I1131" s="1">
        <v>16389822.67</v>
      </c>
      <c r="J1131" s="1">
        <v>8957</v>
      </c>
      <c r="K1131" s="1">
        <v>227163</v>
      </c>
      <c r="L1131" s="1">
        <v>3.9</v>
      </c>
      <c r="M1131" s="1">
        <v>109.08</v>
      </c>
      <c r="N1131" s="1">
        <v>9.770295599999999</v>
      </c>
      <c r="O1131" s="1">
        <v>6.85</v>
      </c>
      <c r="P1131" s="1" t="s">
        <v>4453</v>
      </c>
      <c r="Q1131" s="1" t="s">
        <v>3543</v>
      </c>
    </row>
    <row r="1132" spans="1:17" x14ac:dyDescent="0.25">
      <c r="A1132" s="1" t="s">
        <v>1130</v>
      </c>
      <c r="B1132" s="1" t="s">
        <v>2892</v>
      </c>
      <c r="C1132" s="1">
        <v>0</v>
      </c>
      <c r="D1132" s="1">
        <v>0</v>
      </c>
      <c r="E1132" s="1">
        <v>0</v>
      </c>
      <c r="F1132" s="1">
        <v>23.97</v>
      </c>
      <c r="G1132" s="1">
        <v>76.03</v>
      </c>
      <c r="H1132" s="1">
        <v>1136</v>
      </c>
      <c r="I1132" s="1">
        <v>289503.09999999998</v>
      </c>
      <c r="J1132" s="1">
        <v>-10</v>
      </c>
      <c r="K1132" s="1">
        <v>22011</v>
      </c>
      <c r="L1132" s="1">
        <v>0</v>
      </c>
      <c r="M1132" s="1">
        <v>7.83</v>
      </c>
      <c r="N1132" s="1">
        <v>-7.8299999999999995E-4</v>
      </c>
      <c r="O1132" s="1">
        <v>3.43</v>
      </c>
      <c r="P1132" s="1" t="s">
        <v>2892</v>
      </c>
      <c r="Q1132" s="1" t="s">
        <v>3546</v>
      </c>
    </row>
    <row r="1133" spans="1:17" x14ac:dyDescent="0.25">
      <c r="A1133" s="1" t="s">
        <v>1131</v>
      </c>
      <c r="B1133" s="1" t="s">
        <v>2893</v>
      </c>
      <c r="C1133" s="1">
        <v>4.96</v>
      </c>
      <c r="D1133" s="1">
        <v>0</v>
      </c>
      <c r="E1133" s="1">
        <v>0.49</v>
      </c>
      <c r="F1133" s="1">
        <v>5.96</v>
      </c>
      <c r="G1133" s="1">
        <v>88.59</v>
      </c>
      <c r="H1133" s="1">
        <v>1137</v>
      </c>
      <c r="I1133" s="1">
        <v>2677073.4700000002</v>
      </c>
      <c r="J1133" s="1">
        <v>547</v>
      </c>
      <c r="K1133" s="1">
        <v>237162</v>
      </c>
      <c r="L1133" s="1">
        <v>0.2</v>
      </c>
      <c r="M1133" s="1">
        <v>22.68</v>
      </c>
      <c r="N1133" s="1">
        <v>0.12405959999999999</v>
      </c>
      <c r="O1133" s="1">
        <v>1.19</v>
      </c>
      <c r="P1133" s="1" t="s">
        <v>2893</v>
      </c>
      <c r="Q1133" s="1" t="s">
        <v>3560</v>
      </c>
    </row>
    <row r="1134" spans="1:17" x14ac:dyDescent="0.25">
      <c r="A1134" s="1" t="s">
        <v>1132</v>
      </c>
      <c r="B1134" s="1" t="s">
        <v>2894</v>
      </c>
      <c r="C1134" s="1">
        <v>0.15</v>
      </c>
      <c r="D1134" s="1">
        <v>0</v>
      </c>
      <c r="E1134" s="1">
        <v>0</v>
      </c>
      <c r="F1134" s="1">
        <v>28.97</v>
      </c>
      <c r="G1134" s="1">
        <v>70.88</v>
      </c>
      <c r="H1134" s="1">
        <v>1138</v>
      </c>
      <c r="I1134" s="1">
        <v>750000</v>
      </c>
      <c r="J1134" s="1">
        <v>41</v>
      </c>
      <c r="K1134" s="1">
        <v>53160</v>
      </c>
      <c r="L1134" s="1">
        <v>0.1</v>
      </c>
      <c r="M1134" s="1">
        <v>16.43</v>
      </c>
      <c r="N1134" s="1">
        <v>6.7362999999999998E-3</v>
      </c>
      <c r="O1134" s="1">
        <v>1.52</v>
      </c>
      <c r="P1134" s="1" t="s">
        <v>2894</v>
      </c>
      <c r="Q1134" s="1" t="s">
        <v>3546</v>
      </c>
    </row>
    <row r="1135" spans="1:17" x14ac:dyDescent="0.25">
      <c r="A1135" s="1" t="s">
        <v>1133</v>
      </c>
      <c r="B1135" s="1" t="s">
        <v>2895</v>
      </c>
      <c r="C1135" s="1">
        <v>1.88</v>
      </c>
      <c r="D1135" s="1">
        <v>0.01</v>
      </c>
      <c r="E1135" s="1">
        <v>0</v>
      </c>
      <c r="F1135" s="1">
        <v>7.31</v>
      </c>
      <c r="G1135" s="1">
        <v>90.8</v>
      </c>
      <c r="H1135" s="1">
        <v>1139</v>
      </c>
      <c r="I1135" s="1">
        <v>1661227.92</v>
      </c>
      <c r="J1135" s="1">
        <v>638</v>
      </c>
      <c r="K1135" s="1">
        <v>150839</v>
      </c>
      <c r="L1135" s="1">
        <v>0.4</v>
      </c>
      <c r="M1135" s="1">
        <v>6.81</v>
      </c>
      <c r="N1135" s="1">
        <v>4.3447799999999995E-2</v>
      </c>
      <c r="O1135" s="1">
        <v>-7.62</v>
      </c>
      <c r="P1135" s="1" t="s">
        <v>2895</v>
      </c>
      <c r="Q1135" s="1" t="s">
        <v>3545</v>
      </c>
    </row>
    <row r="1136" spans="1:17" x14ac:dyDescent="0.25">
      <c r="A1136" s="1" t="s">
        <v>1134</v>
      </c>
      <c r="B1136" s="1" t="s">
        <v>2896</v>
      </c>
      <c r="C1136" s="1">
        <v>5.04</v>
      </c>
      <c r="D1136" s="1">
        <v>3.34</v>
      </c>
      <c r="E1136" s="1">
        <v>0.01</v>
      </c>
      <c r="F1136" s="1">
        <v>7.86</v>
      </c>
      <c r="G1136" s="1">
        <v>83.75</v>
      </c>
      <c r="H1136" s="1">
        <v>1140</v>
      </c>
      <c r="I1136" s="1">
        <v>1030400</v>
      </c>
      <c r="J1136" s="1">
        <v>-710</v>
      </c>
      <c r="K1136" s="1">
        <v>86296</v>
      </c>
      <c r="L1136" s="1">
        <v>-0.8</v>
      </c>
      <c r="M1136" s="1">
        <v>28.52</v>
      </c>
      <c r="N1136" s="1">
        <v>-0.20249200000000001</v>
      </c>
      <c r="O1136" s="1">
        <v>-2.67</v>
      </c>
      <c r="P1136" s="1" t="s">
        <v>2896</v>
      </c>
      <c r="Q1136" s="1" t="s">
        <v>3530</v>
      </c>
    </row>
    <row r="1137" spans="1:17" x14ac:dyDescent="0.25">
      <c r="A1137" s="1" t="s">
        <v>1135</v>
      </c>
      <c r="B1137" s="1" t="s">
        <v>2897</v>
      </c>
      <c r="C1137" s="1">
        <v>0.09</v>
      </c>
      <c r="D1137" s="1">
        <v>0</v>
      </c>
      <c r="E1137" s="1">
        <v>0</v>
      </c>
      <c r="F1137" s="1">
        <v>7.54</v>
      </c>
      <c r="G1137" s="1">
        <v>92.37</v>
      </c>
      <c r="H1137" s="1">
        <v>1141</v>
      </c>
      <c r="I1137" s="1">
        <v>288499.40000000002</v>
      </c>
      <c r="J1137" s="1">
        <v>-31</v>
      </c>
      <c r="K1137" s="1">
        <v>26649</v>
      </c>
      <c r="L1137" s="1">
        <v>-0.1</v>
      </c>
      <c r="M1137" s="1">
        <v>18.8</v>
      </c>
      <c r="N1137" s="1">
        <v>-5.8280000000000007E-3</v>
      </c>
      <c r="O1137" s="1">
        <v>-19.329999999999998</v>
      </c>
      <c r="P1137" s="1" t="s">
        <v>2897</v>
      </c>
      <c r="Q1137" s="1" t="s">
        <v>3517</v>
      </c>
    </row>
    <row r="1138" spans="1:17" x14ac:dyDescent="0.25">
      <c r="A1138" s="1" t="s">
        <v>1136</v>
      </c>
      <c r="B1138" s="1" t="s">
        <v>2898</v>
      </c>
      <c r="C1138" s="1">
        <v>34.44</v>
      </c>
      <c r="D1138" s="1">
        <v>0</v>
      </c>
      <c r="E1138" s="1">
        <v>1.37</v>
      </c>
      <c r="F1138" s="1">
        <v>6.24</v>
      </c>
      <c r="G1138" s="1">
        <v>57.95</v>
      </c>
      <c r="H1138" s="1">
        <v>1142</v>
      </c>
      <c r="I1138" s="1">
        <v>3909811.1</v>
      </c>
      <c r="J1138" s="1">
        <v>96</v>
      </c>
      <c r="K1138" s="1">
        <v>226574</v>
      </c>
      <c r="L1138" s="1">
        <v>0</v>
      </c>
      <c r="M1138" s="1">
        <v>56.1</v>
      </c>
      <c r="N1138" s="1">
        <v>5.3856000000000001E-2</v>
      </c>
      <c r="O1138" s="1">
        <v>0.17</v>
      </c>
      <c r="P1138" s="1" t="s">
        <v>4454</v>
      </c>
      <c r="Q1138" s="1" t="s">
        <v>3579</v>
      </c>
    </row>
    <row r="1139" spans="1:17" x14ac:dyDescent="0.25">
      <c r="A1139" s="1" t="s">
        <v>1137</v>
      </c>
      <c r="B1139" s="1" t="s">
        <v>2899</v>
      </c>
      <c r="C1139" s="1">
        <v>0.87</v>
      </c>
      <c r="D1139" s="1">
        <v>0.93</v>
      </c>
      <c r="E1139" s="1">
        <v>0.01</v>
      </c>
      <c r="F1139" s="1">
        <v>18.670000000000002</v>
      </c>
      <c r="G1139" s="1">
        <v>79.52</v>
      </c>
      <c r="H1139" s="1">
        <v>1143</v>
      </c>
      <c r="I1139" s="1">
        <v>1801568.37</v>
      </c>
      <c r="J1139" s="1">
        <v>0</v>
      </c>
      <c r="K1139" s="1">
        <v>143261</v>
      </c>
      <c r="L1139" s="1">
        <v>0</v>
      </c>
      <c r="M1139" s="1">
        <v>5.4</v>
      </c>
      <c r="N1139" s="1">
        <v>0</v>
      </c>
      <c r="O1139" s="1">
        <v>-8.6199999999999992</v>
      </c>
      <c r="P1139" s="1" t="s">
        <v>2899</v>
      </c>
      <c r="Q1139" s="1" t="s">
        <v>3531</v>
      </c>
    </row>
    <row r="1140" spans="1:17" x14ac:dyDescent="0.25">
      <c r="A1140" s="1" t="s">
        <v>1138</v>
      </c>
      <c r="B1140" s="1" t="s">
        <v>2900</v>
      </c>
      <c r="C1140" s="1">
        <v>8.77</v>
      </c>
      <c r="D1140" s="1">
        <v>0.02</v>
      </c>
      <c r="E1140" s="1">
        <v>0</v>
      </c>
      <c r="F1140" s="1">
        <v>57.02</v>
      </c>
      <c r="G1140" s="1">
        <v>34.19</v>
      </c>
      <c r="H1140" s="1">
        <v>1144</v>
      </c>
      <c r="I1140" s="1">
        <v>794003.99</v>
      </c>
      <c r="J1140" s="1">
        <v>-3</v>
      </c>
      <c r="K1140" s="1">
        <v>27147</v>
      </c>
      <c r="L1140" s="1">
        <v>0</v>
      </c>
      <c r="M1140" s="1">
        <v>21.85</v>
      </c>
      <c r="N1140" s="1">
        <v>-6.5550000000000016E-4</v>
      </c>
      <c r="O1140" s="1">
        <v>1.52</v>
      </c>
      <c r="P1140" s="1" t="s">
        <v>2900</v>
      </c>
      <c r="Q1140" s="1" t="s">
        <v>3529</v>
      </c>
    </row>
    <row r="1141" spans="1:17" x14ac:dyDescent="0.25">
      <c r="A1141" s="1" t="s">
        <v>1139</v>
      </c>
      <c r="B1141" s="1" t="s">
        <v>2901</v>
      </c>
      <c r="C1141" s="1">
        <v>6.57</v>
      </c>
      <c r="D1141" s="1">
        <v>0</v>
      </c>
      <c r="E1141" s="1">
        <v>5.19</v>
      </c>
      <c r="F1141" s="1">
        <v>31.17</v>
      </c>
      <c r="G1141" s="1">
        <v>57.069999999999993</v>
      </c>
      <c r="H1141" s="1">
        <v>1145</v>
      </c>
      <c r="I1141" s="1">
        <v>235987.22</v>
      </c>
      <c r="J1141" s="1">
        <v>1183</v>
      </c>
      <c r="K1141" s="1">
        <v>13468</v>
      </c>
      <c r="L1141" s="1">
        <v>8.8000000000000007</v>
      </c>
      <c r="M1141" s="1">
        <v>49.58</v>
      </c>
      <c r="N1141" s="1">
        <v>0.58653140000000004</v>
      </c>
      <c r="O1141" s="1">
        <v>-6.56</v>
      </c>
      <c r="P1141" s="1" t="s">
        <v>2901</v>
      </c>
      <c r="Q1141" s="1" t="s">
        <v>3568</v>
      </c>
    </row>
    <row r="1142" spans="1:17" x14ac:dyDescent="0.25">
      <c r="A1142" s="1" t="s">
        <v>1140</v>
      </c>
      <c r="B1142" s="1" t="s">
        <v>2902</v>
      </c>
      <c r="C1142" s="1">
        <v>21.04</v>
      </c>
      <c r="D1142" s="1">
        <v>0.48</v>
      </c>
      <c r="E1142" s="1">
        <v>0.51</v>
      </c>
      <c r="F1142" s="1">
        <v>5.05</v>
      </c>
      <c r="G1142" s="1">
        <v>72.92</v>
      </c>
      <c r="H1142" s="1">
        <v>1146</v>
      </c>
      <c r="I1142" s="1">
        <v>2517747.67</v>
      </c>
      <c r="J1142" s="1">
        <v>-111</v>
      </c>
      <c r="K1142" s="1">
        <v>183594</v>
      </c>
      <c r="L1142" s="1">
        <v>-0.1</v>
      </c>
      <c r="M1142" s="1">
        <v>63.75</v>
      </c>
      <c r="N1142" s="1">
        <v>-7.0762500000000006E-2</v>
      </c>
      <c r="O1142" s="1">
        <v>-1.05</v>
      </c>
      <c r="P1142" s="1" t="s">
        <v>2902</v>
      </c>
      <c r="Q1142" s="1" t="s">
        <v>3551</v>
      </c>
    </row>
    <row r="1143" spans="1:17" x14ac:dyDescent="0.25">
      <c r="A1143" s="1" t="s">
        <v>1141</v>
      </c>
      <c r="B1143" s="1" t="s">
        <v>2903</v>
      </c>
      <c r="C1143" s="1">
        <v>4.8099999999999996</v>
      </c>
      <c r="D1143" s="1">
        <v>0</v>
      </c>
      <c r="E1143" s="1">
        <v>1.0900000000000001</v>
      </c>
      <c r="F1143" s="1">
        <v>11.75</v>
      </c>
      <c r="G1143" s="1">
        <v>82.35</v>
      </c>
      <c r="H1143" s="1">
        <v>1147</v>
      </c>
      <c r="I1143" s="1">
        <v>1699639.9</v>
      </c>
      <c r="J1143" s="1">
        <v>-774</v>
      </c>
      <c r="K1143" s="1">
        <v>139965</v>
      </c>
      <c r="L1143" s="1">
        <v>-0.6</v>
      </c>
      <c r="M1143" s="1">
        <v>25.8</v>
      </c>
      <c r="N1143" s="1">
        <v>-0.19969200000000001</v>
      </c>
      <c r="O1143" s="1">
        <v>2.57</v>
      </c>
      <c r="P1143" s="1" t="s">
        <v>2903</v>
      </c>
      <c r="Q1143" s="1" t="s">
        <v>3529</v>
      </c>
    </row>
    <row r="1144" spans="1:17" x14ac:dyDescent="0.25">
      <c r="A1144" s="1" t="s">
        <v>1142</v>
      </c>
      <c r="B1144" s="1" t="s">
        <v>2904</v>
      </c>
      <c r="C1144" s="1">
        <v>2.46</v>
      </c>
      <c r="D1144" s="1">
        <v>0</v>
      </c>
      <c r="E1144" s="1">
        <v>0</v>
      </c>
      <c r="F1144" s="1">
        <v>15.37</v>
      </c>
      <c r="G1144" s="1">
        <v>82.17</v>
      </c>
      <c r="H1144" s="1">
        <v>1148</v>
      </c>
      <c r="I1144" s="1">
        <v>499504.6</v>
      </c>
      <c r="J1144" s="1">
        <v>-6</v>
      </c>
      <c r="K1144" s="1">
        <v>41044</v>
      </c>
      <c r="L1144" s="1">
        <v>0</v>
      </c>
      <c r="M1144" s="1">
        <v>18.670000000000002</v>
      </c>
      <c r="N1144" s="1">
        <v>-1.1202E-3</v>
      </c>
      <c r="O1144" s="1">
        <v>-1.82</v>
      </c>
      <c r="P1144" s="1" t="s">
        <v>2904</v>
      </c>
      <c r="Q1144" s="1" t="s">
        <v>3527</v>
      </c>
    </row>
    <row r="1145" spans="1:17" x14ac:dyDescent="0.25">
      <c r="A1145" s="1" t="s">
        <v>1143</v>
      </c>
      <c r="B1145" s="1" t="s">
        <v>2905</v>
      </c>
      <c r="C1145" s="1">
        <v>5.35</v>
      </c>
      <c r="D1145" s="1">
        <v>3.27</v>
      </c>
      <c r="E1145" s="1">
        <v>0.12</v>
      </c>
      <c r="F1145" s="1">
        <v>8.68</v>
      </c>
      <c r="G1145" s="1">
        <v>82.58</v>
      </c>
      <c r="H1145" s="1">
        <v>1149</v>
      </c>
      <c r="I1145" s="1">
        <v>626300.41</v>
      </c>
      <c r="J1145" s="1">
        <v>274</v>
      </c>
      <c r="K1145" s="1">
        <v>51720</v>
      </c>
      <c r="L1145" s="1">
        <v>0.5</v>
      </c>
      <c r="M1145" s="1">
        <v>65.14</v>
      </c>
      <c r="N1145" s="1">
        <v>0.17848359999999999</v>
      </c>
      <c r="O1145" s="1">
        <v>-6.18</v>
      </c>
      <c r="P1145" s="1" t="s">
        <v>2905</v>
      </c>
      <c r="Q1145" s="1" t="s">
        <v>3569</v>
      </c>
    </row>
    <row r="1146" spans="1:17" x14ac:dyDescent="0.25">
      <c r="A1146" s="1" t="s">
        <v>1144</v>
      </c>
      <c r="B1146" s="1" t="s">
        <v>2906</v>
      </c>
      <c r="C1146" s="1">
        <v>0.87</v>
      </c>
      <c r="D1146" s="1">
        <v>0</v>
      </c>
      <c r="E1146" s="1">
        <v>0</v>
      </c>
      <c r="F1146" s="1">
        <v>11.94</v>
      </c>
      <c r="G1146" s="1">
        <v>87.19</v>
      </c>
      <c r="H1146" s="1">
        <v>1150</v>
      </c>
      <c r="I1146" s="1">
        <v>873061.23</v>
      </c>
      <c r="J1146" s="1">
        <v>66</v>
      </c>
      <c r="K1146" s="1">
        <v>76122</v>
      </c>
      <c r="L1146" s="1">
        <v>0.1</v>
      </c>
      <c r="M1146" s="1">
        <v>22.6</v>
      </c>
      <c r="N1146" s="1">
        <v>1.4916000000000002E-2</v>
      </c>
      <c r="O1146" s="1">
        <v>-0.22</v>
      </c>
      <c r="P1146" s="1" t="s">
        <v>2906</v>
      </c>
      <c r="Q1146" s="1" t="s">
        <v>3555</v>
      </c>
    </row>
    <row r="1147" spans="1:17" x14ac:dyDescent="0.25">
      <c r="A1147" s="1" t="s">
        <v>1145</v>
      </c>
      <c r="B1147" s="1" t="s">
        <v>2907</v>
      </c>
      <c r="C1147" s="1">
        <v>12.98</v>
      </c>
      <c r="D1147" s="1">
        <v>2.37</v>
      </c>
      <c r="E1147" s="1">
        <v>0.01</v>
      </c>
      <c r="F1147" s="1">
        <v>10.32</v>
      </c>
      <c r="G1147" s="1">
        <v>74.319999999999993</v>
      </c>
      <c r="H1147" s="1">
        <v>1151</v>
      </c>
      <c r="I1147" s="1">
        <v>2650854.86</v>
      </c>
      <c r="J1147" s="1">
        <v>3166</v>
      </c>
      <c r="K1147" s="1">
        <v>197012</v>
      </c>
      <c r="L1147" s="1">
        <v>1.6</v>
      </c>
      <c r="M1147" s="1">
        <v>43.93</v>
      </c>
      <c r="N1147" s="1">
        <v>1.3908237999999999</v>
      </c>
      <c r="O1147" s="1">
        <v>2.2400000000000002</v>
      </c>
      <c r="P1147" s="1" t="s">
        <v>4455</v>
      </c>
      <c r="Q1147" s="1" t="s">
        <v>3542</v>
      </c>
    </row>
    <row r="1148" spans="1:17" x14ac:dyDescent="0.25">
      <c r="A1148" s="1" t="s">
        <v>1146</v>
      </c>
      <c r="B1148" s="1" t="s">
        <v>2908</v>
      </c>
      <c r="C1148" s="1">
        <v>0.28999999999999998</v>
      </c>
      <c r="D1148" s="1">
        <v>0.43</v>
      </c>
      <c r="E1148" s="1">
        <v>0</v>
      </c>
      <c r="F1148" s="1">
        <v>13.95</v>
      </c>
      <c r="G1148" s="1">
        <v>85.33</v>
      </c>
      <c r="H1148" s="1">
        <v>1152</v>
      </c>
      <c r="I1148" s="1">
        <v>1438000</v>
      </c>
      <c r="J1148" s="1">
        <v>108</v>
      </c>
      <c r="K1148" s="1">
        <v>122705</v>
      </c>
      <c r="L1148" s="1">
        <v>0.1</v>
      </c>
      <c r="M1148" s="1">
        <v>10.09</v>
      </c>
      <c r="N1148" s="1">
        <v>1.0897200000000001E-2</v>
      </c>
      <c r="O1148" s="1">
        <v>-5.45</v>
      </c>
      <c r="P1148" s="1" t="s">
        <v>2908</v>
      </c>
      <c r="Q1148" s="1" t="s">
        <v>3556</v>
      </c>
    </row>
    <row r="1149" spans="1:17" x14ac:dyDescent="0.25">
      <c r="A1149" s="1" t="s">
        <v>1147</v>
      </c>
      <c r="B1149" s="1" t="s">
        <v>2909</v>
      </c>
      <c r="C1149" s="1">
        <v>0.04</v>
      </c>
      <c r="D1149" s="1">
        <v>0</v>
      </c>
      <c r="E1149" s="1">
        <v>0.01</v>
      </c>
      <c r="F1149" s="1">
        <v>27.57</v>
      </c>
      <c r="G1149" s="1">
        <v>72.38</v>
      </c>
      <c r="H1149" s="1">
        <v>1153</v>
      </c>
      <c r="I1149" s="1">
        <v>206878.04</v>
      </c>
      <c r="J1149" s="1">
        <v>1</v>
      </c>
      <c r="K1149" s="1">
        <v>14974</v>
      </c>
      <c r="L1149" s="1">
        <v>0</v>
      </c>
      <c r="M1149" s="1">
        <v>20.52</v>
      </c>
      <c r="N1149" s="1">
        <v>2.052E-4</v>
      </c>
      <c r="O1149" s="1">
        <v>1.64</v>
      </c>
      <c r="P1149" s="1" t="s">
        <v>2909</v>
      </c>
      <c r="Q1149" s="1" t="s">
        <v>3579</v>
      </c>
    </row>
    <row r="1150" spans="1:17" x14ac:dyDescent="0.25">
      <c r="A1150" s="1" t="s">
        <v>1148</v>
      </c>
      <c r="B1150" s="1" t="s">
        <v>2910</v>
      </c>
      <c r="C1150" s="1">
        <v>26.38</v>
      </c>
      <c r="D1150" s="1">
        <v>0.38</v>
      </c>
      <c r="E1150" s="1">
        <v>0.56999999999999995</v>
      </c>
      <c r="F1150" s="1">
        <v>10.53</v>
      </c>
      <c r="G1150" s="1">
        <v>62.14</v>
      </c>
      <c r="H1150" s="1">
        <v>1154</v>
      </c>
      <c r="I1150" s="1">
        <v>1816995.67</v>
      </c>
      <c r="J1150" s="1">
        <v>-1822</v>
      </c>
      <c r="K1150" s="1">
        <v>112908</v>
      </c>
      <c r="L1150" s="1">
        <v>-1.6</v>
      </c>
      <c r="M1150" s="1">
        <v>127.69</v>
      </c>
      <c r="N1150" s="1">
        <v>-2.3265118</v>
      </c>
      <c r="O1150" s="1">
        <v>1.55</v>
      </c>
      <c r="P1150" s="1" t="s">
        <v>2910</v>
      </c>
      <c r="Q1150" s="1" t="s">
        <v>3528</v>
      </c>
    </row>
    <row r="1151" spans="1:17" x14ac:dyDescent="0.25">
      <c r="A1151" s="1" t="s">
        <v>1149</v>
      </c>
      <c r="B1151" s="1" t="s">
        <v>2911</v>
      </c>
      <c r="C1151" s="1">
        <v>0.77</v>
      </c>
      <c r="D1151" s="1">
        <v>0</v>
      </c>
      <c r="E1151" s="1">
        <v>0</v>
      </c>
      <c r="F1151" s="1">
        <v>20.57</v>
      </c>
      <c r="G1151" s="1">
        <v>78.66</v>
      </c>
      <c r="H1151" s="1">
        <v>1155</v>
      </c>
      <c r="I1151" s="1">
        <v>1125365.6499999999</v>
      </c>
      <c r="J1151" s="1">
        <v>117</v>
      </c>
      <c r="K1151" s="1">
        <v>88521</v>
      </c>
      <c r="L1151" s="1">
        <v>0.1</v>
      </c>
      <c r="M1151" s="1">
        <v>12.17</v>
      </c>
      <c r="N1151" s="1">
        <v>1.4238900000000001E-2</v>
      </c>
      <c r="O1151" s="1">
        <v>-8.06</v>
      </c>
      <c r="P1151" s="1" t="s">
        <v>2911</v>
      </c>
      <c r="Q1151" s="1" t="s">
        <v>3558</v>
      </c>
    </row>
    <row r="1152" spans="1:17" x14ac:dyDescent="0.25">
      <c r="A1152" s="1" t="s">
        <v>1150</v>
      </c>
      <c r="B1152" s="1" t="s">
        <v>2912</v>
      </c>
      <c r="C1152" s="1">
        <v>4.0599999999999996</v>
      </c>
      <c r="D1152" s="1">
        <v>3.31</v>
      </c>
      <c r="E1152" s="1">
        <v>0.15</v>
      </c>
      <c r="F1152" s="1">
        <v>13.84</v>
      </c>
      <c r="G1152" s="1">
        <v>78.64</v>
      </c>
      <c r="H1152" s="1">
        <v>1156</v>
      </c>
      <c r="I1152" s="1">
        <v>859757.52</v>
      </c>
      <c r="J1152" s="1">
        <v>380</v>
      </c>
      <c r="K1152" s="1">
        <v>67611</v>
      </c>
      <c r="L1152" s="1">
        <v>0.6</v>
      </c>
      <c r="M1152" s="1">
        <v>54.58</v>
      </c>
      <c r="N1152" s="1">
        <v>0.20740399999999998</v>
      </c>
      <c r="O1152" s="1">
        <v>-8.94</v>
      </c>
      <c r="P1152" s="1" t="s">
        <v>2912</v>
      </c>
      <c r="Q1152" s="1" t="s">
        <v>3545</v>
      </c>
    </row>
    <row r="1153" spans="1:17" x14ac:dyDescent="0.25">
      <c r="A1153" s="1" t="s">
        <v>1151</v>
      </c>
      <c r="B1153" s="1" t="s">
        <v>2913</v>
      </c>
      <c r="C1153" s="1">
        <v>4.29</v>
      </c>
      <c r="D1153" s="1">
        <v>0.37</v>
      </c>
      <c r="E1153" s="1">
        <v>0.3</v>
      </c>
      <c r="F1153" s="1">
        <v>24.49</v>
      </c>
      <c r="G1153" s="1">
        <v>70.55</v>
      </c>
      <c r="H1153" s="1">
        <v>1157</v>
      </c>
      <c r="I1153" s="1">
        <v>1651361.44</v>
      </c>
      <c r="J1153" s="1">
        <v>2148</v>
      </c>
      <c r="K1153" s="1">
        <v>116504</v>
      </c>
      <c r="L1153" s="1">
        <v>1.8</v>
      </c>
      <c r="M1153" s="1">
        <v>33.869999999999997</v>
      </c>
      <c r="N1153" s="1">
        <v>0.72752759999999994</v>
      </c>
      <c r="O1153" s="1">
        <v>5.39</v>
      </c>
      <c r="P1153" s="1" t="s">
        <v>2913</v>
      </c>
      <c r="Q1153" s="1" t="s">
        <v>3553</v>
      </c>
    </row>
    <row r="1154" spans="1:17" x14ac:dyDescent="0.25">
      <c r="A1154" s="1" t="s">
        <v>1152</v>
      </c>
      <c r="B1154" s="1" t="s">
        <v>2914</v>
      </c>
      <c r="C1154" s="1">
        <v>0.04</v>
      </c>
      <c r="D1154" s="1">
        <v>2.35</v>
      </c>
      <c r="E1154" s="1">
        <v>0.17</v>
      </c>
      <c r="F1154" s="1">
        <v>74.92</v>
      </c>
      <c r="G1154" s="1">
        <v>22.519999999999996</v>
      </c>
      <c r="H1154" s="1">
        <v>1158</v>
      </c>
      <c r="I1154" s="1">
        <v>1223922.5</v>
      </c>
      <c r="J1154" s="1">
        <v>45</v>
      </c>
      <c r="K1154" s="1">
        <v>27563</v>
      </c>
      <c r="L1154" s="1">
        <v>0.2</v>
      </c>
      <c r="M1154" s="1">
        <v>18.899999999999999</v>
      </c>
      <c r="N1154" s="1">
        <v>8.5049999999999987E-3</v>
      </c>
      <c r="O1154" s="1">
        <v>-13.19</v>
      </c>
      <c r="P1154" s="1" t="s">
        <v>2914</v>
      </c>
      <c r="Q1154" s="1" t="s">
        <v>3516</v>
      </c>
    </row>
    <row r="1155" spans="1:17" x14ac:dyDescent="0.25">
      <c r="A1155" s="1" t="s">
        <v>1153</v>
      </c>
      <c r="B1155" s="1" t="s">
        <v>2915</v>
      </c>
      <c r="C1155" s="1">
        <v>11.83</v>
      </c>
      <c r="D1155" s="1">
        <v>0</v>
      </c>
      <c r="E1155" s="1">
        <v>0.74</v>
      </c>
      <c r="F1155" s="1">
        <v>23.93</v>
      </c>
      <c r="G1155" s="1">
        <v>63.5</v>
      </c>
      <c r="H1155" s="1">
        <v>1159</v>
      </c>
      <c r="I1155" s="1">
        <v>1487636.69</v>
      </c>
      <c r="J1155" s="1">
        <v>2008</v>
      </c>
      <c r="K1155" s="1">
        <v>94465</v>
      </c>
      <c r="L1155" s="1">
        <v>2.1</v>
      </c>
      <c r="M1155" s="1">
        <v>23.08</v>
      </c>
      <c r="N1155" s="1">
        <v>0.46344639999999998</v>
      </c>
      <c r="O1155" s="1">
        <v>0</v>
      </c>
      <c r="P1155" s="1" t="s">
        <v>2915</v>
      </c>
      <c r="Q1155" s="1" t="s">
        <v>3530</v>
      </c>
    </row>
    <row r="1156" spans="1:17" x14ac:dyDescent="0.25">
      <c r="A1156" s="1" t="s">
        <v>1154</v>
      </c>
      <c r="B1156" s="1" t="s">
        <v>2916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1</v>
      </c>
      <c r="K1156" s="1">
        <v>50993</v>
      </c>
      <c r="L1156" s="1">
        <v>0</v>
      </c>
      <c r="M1156" s="1">
        <v>22.95</v>
      </c>
      <c r="N1156" s="1">
        <v>2.2949999999999999E-4</v>
      </c>
      <c r="O1156" s="1">
        <v>4.17</v>
      </c>
      <c r="P1156" s="1" t="s">
        <v>2916</v>
      </c>
      <c r="Q1156" s="1" t="s">
        <v>3519</v>
      </c>
    </row>
    <row r="1157" spans="1:17" x14ac:dyDescent="0.25">
      <c r="A1157" s="1" t="s">
        <v>1155</v>
      </c>
      <c r="B1157" s="1" t="s">
        <v>2917</v>
      </c>
      <c r="C1157" s="1">
        <v>38.61</v>
      </c>
      <c r="D1157" s="1">
        <v>3.08</v>
      </c>
      <c r="E1157" s="1">
        <v>0.76</v>
      </c>
      <c r="F1157" s="1">
        <v>35.46</v>
      </c>
      <c r="G1157" s="1">
        <v>22.090000000000003</v>
      </c>
      <c r="H1157" s="1">
        <v>1161</v>
      </c>
      <c r="I1157" s="1">
        <v>1693445</v>
      </c>
      <c r="J1157" s="1">
        <v>1222</v>
      </c>
      <c r="K1157" s="1">
        <v>37408</v>
      </c>
      <c r="L1157" s="1">
        <v>3.3</v>
      </c>
      <c r="M1157" s="1">
        <v>61.17</v>
      </c>
      <c r="N1157" s="1">
        <v>0.74749740000000009</v>
      </c>
      <c r="O1157" s="1">
        <v>13.33</v>
      </c>
      <c r="P1157" s="1" t="s">
        <v>4456</v>
      </c>
      <c r="Q1157" s="1" t="s">
        <v>3529</v>
      </c>
    </row>
    <row r="1158" spans="1:17" x14ac:dyDescent="0.25">
      <c r="A1158" s="1" t="s">
        <v>1156</v>
      </c>
      <c r="B1158" s="1" t="s">
        <v>2918</v>
      </c>
      <c r="C1158" s="1">
        <v>0.35</v>
      </c>
      <c r="D1158" s="1">
        <v>9.5399999999999991</v>
      </c>
      <c r="E1158" s="1">
        <v>0</v>
      </c>
      <c r="F1158" s="1">
        <v>15.13</v>
      </c>
      <c r="G1158" s="1">
        <v>74.98</v>
      </c>
      <c r="H1158" s="1">
        <v>1162</v>
      </c>
      <c r="I1158" s="1">
        <v>612272.30000000005</v>
      </c>
      <c r="J1158" s="1">
        <v>158</v>
      </c>
      <c r="K1158" s="1">
        <v>45908</v>
      </c>
      <c r="L1158" s="1">
        <v>0.3</v>
      </c>
      <c r="M1158" s="1">
        <v>12.26</v>
      </c>
      <c r="N1158" s="1">
        <v>1.9370800000000001E-2</v>
      </c>
      <c r="O1158" s="1">
        <v>-1.22</v>
      </c>
      <c r="P1158" s="1" t="s">
        <v>2918</v>
      </c>
      <c r="Q1158" s="1" t="s">
        <v>3529</v>
      </c>
    </row>
    <row r="1159" spans="1:17" x14ac:dyDescent="0.25">
      <c r="A1159" s="1" t="s">
        <v>1157</v>
      </c>
      <c r="B1159" s="1" t="s">
        <v>2919</v>
      </c>
      <c r="C1159" s="1">
        <v>0.53</v>
      </c>
      <c r="D1159" s="1">
        <v>0</v>
      </c>
      <c r="E1159" s="1">
        <v>0.03</v>
      </c>
      <c r="F1159" s="1">
        <v>33.1</v>
      </c>
      <c r="G1159" s="1">
        <v>66.34</v>
      </c>
      <c r="H1159" s="1">
        <v>1163</v>
      </c>
      <c r="I1159" s="1">
        <v>710714.9</v>
      </c>
      <c r="J1159" s="1">
        <v>156</v>
      </c>
      <c r="K1159" s="1">
        <v>47149</v>
      </c>
      <c r="L1159" s="1">
        <v>0.3</v>
      </c>
      <c r="M1159" s="1">
        <v>19.46</v>
      </c>
      <c r="N1159" s="1">
        <v>3.0357600000000002E-2</v>
      </c>
      <c r="O1159" s="1">
        <v>-3.11</v>
      </c>
      <c r="P1159" s="1" t="s">
        <v>2919</v>
      </c>
      <c r="Q1159" s="1" t="s">
        <v>3545</v>
      </c>
    </row>
    <row r="1160" spans="1:17" x14ac:dyDescent="0.25">
      <c r="A1160" s="1" t="s">
        <v>1158</v>
      </c>
      <c r="B1160" s="1" t="s">
        <v>2920</v>
      </c>
      <c r="C1160" s="1">
        <v>1.5</v>
      </c>
      <c r="D1160" s="1">
        <v>0</v>
      </c>
      <c r="E1160" s="1">
        <v>0.01</v>
      </c>
      <c r="F1160" s="1">
        <v>52.46</v>
      </c>
      <c r="G1160" s="1">
        <v>46.03</v>
      </c>
      <c r="H1160" s="1">
        <v>1164</v>
      </c>
      <c r="I1160" s="1">
        <v>1640918.11</v>
      </c>
      <c r="J1160" s="1">
        <v>-626</v>
      </c>
      <c r="K1160" s="1">
        <v>75531</v>
      </c>
      <c r="L1160" s="1">
        <v>-0.8</v>
      </c>
      <c r="M1160" s="1">
        <v>16.95</v>
      </c>
      <c r="N1160" s="1">
        <v>-0.10610699999999999</v>
      </c>
      <c r="O1160" s="1">
        <v>-7.03</v>
      </c>
      <c r="P1160" s="1" t="s">
        <v>2920</v>
      </c>
      <c r="Q1160" s="1" t="s">
        <v>3556</v>
      </c>
    </row>
    <row r="1161" spans="1:17" x14ac:dyDescent="0.25">
      <c r="A1161" s="1" t="s">
        <v>1159</v>
      </c>
      <c r="B1161" s="1" t="s">
        <v>2921</v>
      </c>
      <c r="C1161" s="1">
        <v>0.03</v>
      </c>
      <c r="D1161" s="1">
        <v>0</v>
      </c>
      <c r="E1161" s="1">
        <v>0</v>
      </c>
      <c r="F1161" s="1">
        <v>18.12</v>
      </c>
      <c r="G1161" s="1">
        <v>81.849999999999994</v>
      </c>
      <c r="H1161" s="1">
        <v>1165</v>
      </c>
      <c r="I1161" s="1">
        <v>278229.09000000003</v>
      </c>
      <c r="J1161" s="1">
        <v>-18</v>
      </c>
      <c r="K1161" s="1">
        <v>22773</v>
      </c>
      <c r="L1161" s="1">
        <v>-0.1</v>
      </c>
      <c r="M1161" s="1">
        <v>15.66</v>
      </c>
      <c r="N1161" s="1">
        <v>-2.8187999999999998E-3</v>
      </c>
      <c r="O1161" s="1">
        <v>1.21</v>
      </c>
      <c r="P1161" s="1" t="s">
        <v>2921</v>
      </c>
      <c r="Q1161" s="1" t="s">
        <v>3560</v>
      </c>
    </row>
    <row r="1162" spans="1:17" x14ac:dyDescent="0.25">
      <c r="A1162" s="1" t="s">
        <v>1160</v>
      </c>
      <c r="B1162" s="1" t="s">
        <v>2922</v>
      </c>
      <c r="C1162" s="1">
        <v>12.66</v>
      </c>
      <c r="D1162" s="1">
        <v>0.11</v>
      </c>
      <c r="E1162" s="1">
        <v>0.01</v>
      </c>
      <c r="F1162" s="1">
        <v>26.11</v>
      </c>
      <c r="G1162" s="1">
        <v>61.11</v>
      </c>
      <c r="H1162" s="1">
        <v>1166</v>
      </c>
      <c r="I1162" s="1">
        <v>5284413.5199999996</v>
      </c>
      <c r="J1162" s="1">
        <v>-5242</v>
      </c>
      <c r="K1162" s="1">
        <v>322931</v>
      </c>
      <c r="L1162" s="1">
        <v>-1.6</v>
      </c>
      <c r="M1162" s="1">
        <v>42.51</v>
      </c>
      <c r="N1162" s="1">
        <v>-2.2283741999999997</v>
      </c>
      <c r="O1162" s="1">
        <v>2.9</v>
      </c>
      <c r="P1162" s="1" t="s">
        <v>2922</v>
      </c>
      <c r="Q1162" s="1" t="s">
        <v>3545</v>
      </c>
    </row>
    <row r="1163" spans="1:17" x14ac:dyDescent="0.25">
      <c r="A1163" s="1" t="s">
        <v>1161</v>
      </c>
      <c r="B1163" s="1" t="s">
        <v>2923</v>
      </c>
      <c r="C1163" s="1">
        <v>18.13</v>
      </c>
      <c r="D1163" s="1">
        <v>1.93</v>
      </c>
      <c r="E1163" s="1">
        <v>0.54</v>
      </c>
      <c r="F1163" s="1">
        <v>11.41</v>
      </c>
      <c r="G1163" s="1">
        <v>67.990000000000009</v>
      </c>
      <c r="H1163" s="1">
        <v>1167</v>
      </c>
      <c r="I1163" s="1">
        <v>1678770.62</v>
      </c>
      <c r="J1163" s="1">
        <v>-340</v>
      </c>
      <c r="K1163" s="1">
        <v>114140</v>
      </c>
      <c r="L1163" s="1">
        <v>-0.3</v>
      </c>
      <c r="M1163" s="1">
        <v>89.26</v>
      </c>
      <c r="N1163" s="1">
        <v>-0.30348400000000003</v>
      </c>
      <c r="O1163" s="1">
        <v>3.98</v>
      </c>
      <c r="P1163" s="1" t="s">
        <v>2923</v>
      </c>
      <c r="Q1163" s="1" t="s">
        <v>3560</v>
      </c>
    </row>
    <row r="1164" spans="1:17" x14ac:dyDescent="0.25">
      <c r="A1164" s="1" t="s">
        <v>1162</v>
      </c>
      <c r="B1164" s="1" t="s">
        <v>2924</v>
      </c>
      <c r="C1164" s="1">
        <v>3.21</v>
      </c>
      <c r="D1164" s="1">
        <v>0.02</v>
      </c>
      <c r="E1164" s="1">
        <v>0.25</v>
      </c>
      <c r="F1164" s="1">
        <v>28.37</v>
      </c>
      <c r="G1164" s="1">
        <v>68.150000000000006</v>
      </c>
      <c r="H1164" s="1">
        <v>1168</v>
      </c>
      <c r="I1164" s="1">
        <v>337297.87</v>
      </c>
      <c r="J1164" s="1">
        <v>320</v>
      </c>
      <c r="K1164" s="1">
        <v>22987</v>
      </c>
      <c r="L1164" s="1">
        <v>1.4</v>
      </c>
      <c r="M1164" s="1">
        <v>169.69</v>
      </c>
      <c r="N1164" s="1">
        <v>0.54300800000000005</v>
      </c>
      <c r="O1164" s="1">
        <v>-2.81</v>
      </c>
      <c r="P1164" s="1" t="s">
        <v>2924</v>
      </c>
      <c r="Q1164" s="1" t="s">
        <v>3568</v>
      </c>
    </row>
    <row r="1165" spans="1:17" x14ac:dyDescent="0.25">
      <c r="A1165" s="1" t="s">
        <v>1163</v>
      </c>
      <c r="B1165" s="1" t="s">
        <v>2925</v>
      </c>
      <c r="C1165" s="1">
        <v>0.56999999999999995</v>
      </c>
      <c r="D1165" s="1">
        <v>0.02</v>
      </c>
      <c r="E1165" s="1">
        <v>0.01</v>
      </c>
      <c r="F1165" s="1">
        <v>10.02</v>
      </c>
      <c r="G1165" s="1">
        <v>89.38</v>
      </c>
      <c r="H1165" s="1">
        <v>1169</v>
      </c>
      <c r="I1165" s="1">
        <v>1271270.17</v>
      </c>
      <c r="J1165" s="1">
        <v>-19</v>
      </c>
      <c r="K1165" s="1">
        <v>113626</v>
      </c>
      <c r="L1165" s="1">
        <v>0</v>
      </c>
      <c r="M1165" s="1">
        <v>16.399999999999999</v>
      </c>
      <c r="N1165" s="1">
        <v>-3.1159999999999998E-3</v>
      </c>
      <c r="O1165" s="1">
        <v>37.58</v>
      </c>
      <c r="P1165" s="1" t="s">
        <v>2925</v>
      </c>
      <c r="Q1165" s="1" t="s">
        <v>3531</v>
      </c>
    </row>
    <row r="1166" spans="1:17" x14ac:dyDescent="0.25">
      <c r="A1166" s="1" t="s">
        <v>1164</v>
      </c>
      <c r="B1166" s="1" t="s">
        <v>2926</v>
      </c>
      <c r="C1166" s="1">
        <v>34.15</v>
      </c>
      <c r="D1166" s="1">
        <v>0.31</v>
      </c>
      <c r="E1166" s="1">
        <v>0.85</v>
      </c>
      <c r="F1166" s="1">
        <v>16.95</v>
      </c>
      <c r="G1166" s="1">
        <v>47.739999999999995</v>
      </c>
      <c r="H1166" s="1">
        <v>1170</v>
      </c>
      <c r="I1166" s="1">
        <v>1274743.32</v>
      </c>
      <c r="J1166" s="1">
        <v>-1492</v>
      </c>
      <c r="K1166" s="1">
        <v>60856</v>
      </c>
      <c r="L1166" s="1">
        <v>-2.5</v>
      </c>
      <c r="M1166" s="1">
        <v>106.75</v>
      </c>
      <c r="N1166" s="1">
        <v>-1.5927100000000001</v>
      </c>
      <c r="O1166" s="1">
        <v>6.53</v>
      </c>
      <c r="P1166" s="1" t="s">
        <v>2926</v>
      </c>
      <c r="Q1166" s="1" t="s">
        <v>3580</v>
      </c>
    </row>
    <row r="1167" spans="1:17" x14ac:dyDescent="0.25">
      <c r="A1167" s="1" t="s">
        <v>1165</v>
      </c>
      <c r="B1167" s="1" t="s">
        <v>2927</v>
      </c>
      <c r="C1167" s="1">
        <v>26.83</v>
      </c>
      <c r="D1167" s="1">
        <v>0</v>
      </c>
      <c r="E1167" s="1">
        <v>0.04</v>
      </c>
      <c r="F1167" s="1">
        <v>8</v>
      </c>
      <c r="G1167" s="1">
        <v>65.13</v>
      </c>
      <c r="H1167" s="1">
        <v>1171</v>
      </c>
      <c r="I1167" s="1">
        <v>734028.91</v>
      </c>
      <c r="J1167" s="1">
        <v>65</v>
      </c>
      <c r="K1167" s="1">
        <v>47807</v>
      </c>
      <c r="L1167" s="1">
        <v>0.1</v>
      </c>
      <c r="M1167" s="1">
        <v>12.51</v>
      </c>
      <c r="N1167" s="1">
        <v>8.1314999999999998E-3</v>
      </c>
      <c r="O1167" s="1">
        <v>3.45</v>
      </c>
      <c r="P1167" s="1" t="s">
        <v>2927</v>
      </c>
      <c r="Q1167" s="1" t="s">
        <v>3516</v>
      </c>
    </row>
    <row r="1168" spans="1:17" x14ac:dyDescent="0.25">
      <c r="A1168" s="1" t="s">
        <v>1166</v>
      </c>
      <c r="B1168" s="1" t="s">
        <v>2928</v>
      </c>
      <c r="C1168" s="1">
        <v>25.7</v>
      </c>
      <c r="D1168" s="1">
        <v>1.72</v>
      </c>
      <c r="E1168" s="1">
        <v>0.6</v>
      </c>
      <c r="F1168" s="1">
        <v>5.27</v>
      </c>
      <c r="G1168" s="1">
        <v>66.710000000000008</v>
      </c>
      <c r="H1168" s="1">
        <v>1172</v>
      </c>
      <c r="I1168" s="1">
        <v>5862216.5099999998</v>
      </c>
      <c r="J1168" s="1">
        <v>-14043</v>
      </c>
      <c r="K1168" s="1">
        <v>391068</v>
      </c>
      <c r="L1168" s="1">
        <v>-3.6</v>
      </c>
      <c r="M1168" s="1">
        <v>155.62</v>
      </c>
      <c r="N1168" s="1">
        <v>-21.853716600000002</v>
      </c>
      <c r="O1168" s="1">
        <v>4.43</v>
      </c>
      <c r="P1168" s="1" t="s">
        <v>4457</v>
      </c>
      <c r="Q1168" s="1" t="s">
        <v>3564</v>
      </c>
    </row>
    <row r="1169" spans="1:17" x14ac:dyDescent="0.25">
      <c r="A1169" s="1" t="s">
        <v>1167</v>
      </c>
      <c r="B1169" s="1" t="s">
        <v>2929</v>
      </c>
      <c r="C1169" s="1">
        <v>1.04</v>
      </c>
      <c r="D1169" s="1">
        <v>4.99</v>
      </c>
      <c r="E1169" s="1">
        <v>7.0000000000000007E-2</v>
      </c>
      <c r="F1169" s="1">
        <v>14.33</v>
      </c>
      <c r="G1169" s="1">
        <v>79.569999999999993</v>
      </c>
      <c r="H1169" s="1">
        <v>1173</v>
      </c>
      <c r="I1169" s="1">
        <v>681150.93</v>
      </c>
      <c r="J1169" s="1">
        <v>-112</v>
      </c>
      <c r="K1169" s="1">
        <v>54199</v>
      </c>
      <c r="L1169" s="1">
        <v>-0.2</v>
      </c>
      <c r="M1169" s="1">
        <v>13.79</v>
      </c>
      <c r="N1169" s="1">
        <v>-1.54448E-2</v>
      </c>
      <c r="O1169" s="1">
        <v>-2.4</v>
      </c>
      <c r="P1169" s="1" t="s">
        <v>2929</v>
      </c>
      <c r="Q1169" s="1" t="s">
        <v>3562</v>
      </c>
    </row>
    <row r="1170" spans="1:17" x14ac:dyDescent="0.25">
      <c r="A1170" s="1" t="s">
        <v>1168</v>
      </c>
      <c r="B1170" s="1" t="s">
        <v>2930</v>
      </c>
      <c r="C1170" s="1">
        <v>7.0000000000000007E-2</v>
      </c>
      <c r="D1170" s="1">
        <v>0</v>
      </c>
      <c r="E1170" s="1">
        <v>0</v>
      </c>
      <c r="F1170" s="1">
        <v>24.67</v>
      </c>
      <c r="G1170" s="1">
        <v>75.259999999999991</v>
      </c>
      <c r="H1170" s="1">
        <v>1174</v>
      </c>
      <c r="I1170" s="1">
        <v>238405.16</v>
      </c>
      <c r="J1170" s="1">
        <v>-3</v>
      </c>
      <c r="K1170" s="1">
        <v>17942</v>
      </c>
      <c r="L1170" s="1">
        <v>0</v>
      </c>
      <c r="M1170" s="1">
        <v>34.79</v>
      </c>
      <c r="N1170" s="1">
        <v>-1.0437000000000001E-3</v>
      </c>
      <c r="O1170" s="1">
        <v>-3.11</v>
      </c>
      <c r="P1170" s="1" t="s">
        <v>2930</v>
      </c>
      <c r="Q1170" s="1" t="s">
        <v>3560</v>
      </c>
    </row>
    <row r="1171" spans="1:17" x14ac:dyDescent="0.25">
      <c r="A1171" s="1" t="s">
        <v>1169</v>
      </c>
      <c r="B1171" s="1" t="s">
        <v>2931</v>
      </c>
      <c r="C1171" s="1">
        <v>0.66</v>
      </c>
      <c r="D1171" s="1">
        <v>0</v>
      </c>
      <c r="E1171" s="1">
        <v>0</v>
      </c>
      <c r="F1171" s="1">
        <v>15.46</v>
      </c>
      <c r="G1171" s="1">
        <v>83.88</v>
      </c>
      <c r="H1171" s="1">
        <v>1175</v>
      </c>
      <c r="I1171" s="1">
        <v>915861.24</v>
      </c>
      <c r="J1171" s="1">
        <v>303</v>
      </c>
      <c r="K1171" s="1">
        <v>76822</v>
      </c>
      <c r="L1171" s="1">
        <v>0.4</v>
      </c>
      <c r="M1171" s="1">
        <v>7.48</v>
      </c>
      <c r="N1171" s="1">
        <v>2.2664400000000001E-2</v>
      </c>
      <c r="O1171" s="1">
        <v>-1.99</v>
      </c>
      <c r="P1171" s="1" t="s">
        <v>2931</v>
      </c>
      <c r="Q1171" s="1" t="s">
        <v>3529</v>
      </c>
    </row>
    <row r="1172" spans="1:17" x14ac:dyDescent="0.25">
      <c r="A1172" s="1" t="s">
        <v>1170</v>
      </c>
      <c r="B1172" s="1" t="s">
        <v>2932</v>
      </c>
      <c r="C1172" s="1">
        <v>0.86</v>
      </c>
      <c r="D1172" s="1">
        <v>0.79</v>
      </c>
      <c r="E1172" s="1">
        <v>0.09</v>
      </c>
      <c r="F1172" s="1">
        <v>34.72</v>
      </c>
      <c r="G1172" s="1">
        <v>63.54</v>
      </c>
      <c r="H1172" s="1">
        <v>1176</v>
      </c>
      <c r="I1172" s="1">
        <v>1027064.41</v>
      </c>
      <c r="J1172" s="1">
        <v>13</v>
      </c>
      <c r="K1172" s="1">
        <v>65260</v>
      </c>
      <c r="L1172" s="1">
        <v>0</v>
      </c>
      <c r="M1172" s="1">
        <v>30.49</v>
      </c>
      <c r="N1172" s="1">
        <v>3.9636999999999997E-3</v>
      </c>
      <c r="O1172" s="1">
        <v>5.85</v>
      </c>
      <c r="P1172" s="1" t="s">
        <v>2932</v>
      </c>
      <c r="Q1172" s="1" t="s">
        <v>3562</v>
      </c>
    </row>
    <row r="1173" spans="1:17" x14ac:dyDescent="0.25">
      <c r="A1173" s="1" t="s">
        <v>1171</v>
      </c>
      <c r="B1173" s="1" t="s">
        <v>2933</v>
      </c>
      <c r="C1173" s="1">
        <v>4.28</v>
      </c>
      <c r="D1173" s="1">
        <v>0</v>
      </c>
      <c r="E1173" s="1">
        <v>0.2</v>
      </c>
      <c r="F1173" s="1">
        <v>7.99</v>
      </c>
      <c r="G1173" s="1">
        <v>87.53</v>
      </c>
      <c r="H1173" s="1">
        <v>1177</v>
      </c>
      <c r="I1173" s="1">
        <v>962836.01</v>
      </c>
      <c r="J1173" s="1">
        <v>278</v>
      </c>
      <c r="K1173" s="1">
        <v>84277</v>
      </c>
      <c r="L1173" s="1">
        <v>0.3</v>
      </c>
      <c r="M1173" s="1">
        <v>27.22</v>
      </c>
      <c r="N1173" s="1">
        <v>7.5671599999999992E-2</v>
      </c>
      <c r="O1173" s="1">
        <v>1.25</v>
      </c>
      <c r="P1173" s="1" t="s">
        <v>2933</v>
      </c>
      <c r="Q1173" s="1" t="s">
        <v>3571</v>
      </c>
    </row>
    <row r="1174" spans="1:17" x14ac:dyDescent="0.25">
      <c r="A1174" s="1" t="s">
        <v>1172</v>
      </c>
      <c r="B1174" s="1" t="s">
        <v>2934</v>
      </c>
      <c r="C1174" s="1">
        <v>0.26</v>
      </c>
      <c r="D1174" s="1">
        <v>0</v>
      </c>
      <c r="E1174" s="1">
        <v>0</v>
      </c>
      <c r="F1174" s="1">
        <v>16.91</v>
      </c>
      <c r="G1174" s="1">
        <v>82.83</v>
      </c>
      <c r="H1174" s="1">
        <v>1178</v>
      </c>
      <c r="I1174" s="1">
        <v>416088.15</v>
      </c>
      <c r="J1174" s="1">
        <v>58</v>
      </c>
      <c r="K1174" s="1">
        <v>34465</v>
      </c>
      <c r="L1174" s="1">
        <v>0.2</v>
      </c>
      <c r="M1174" s="1">
        <v>41.27</v>
      </c>
      <c r="N1174" s="1">
        <v>2.3936600000000002E-2</v>
      </c>
      <c r="O1174" s="1">
        <v>-2.56</v>
      </c>
      <c r="P1174" s="1" t="s">
        <v>2934</v>
      </c>
      <c r="Q1174" s="1" t="s">
        <v>3559</v>
      </c>
    </row>
    <row r="1175" spans="1:17" x14ac:dyDescent="0.25">
      <c r="A1175" s="1" t="s">
        <v>1173</v>
      </c>
      <c r="B1175" s="1" t="s">
        <v>2935</v>
      </c>
      <c r="C1175" s="1">
        <v>4.1500000000000004</v>
      </c>
      <c r="D1175" s="1">
        <v>0</v>
      </c>
      <c r="E1175" s="1">
        <v>0</v>
      </c>
      <c r="F1175" s="1">
        <v>13.34</v>
      </c>
      <c r="G1175" s="1">
        <v>82.509999999999991</v>
      </c>
      <c r="H1175" s="1">
        <v>1179</v>
      </c>
      <c r="I1175" s="1">
        <v>1693397.56</v>
      </c>
      <c r="J1175" s="1">
        <v>1382</v>
      </c>
      <c r="K1175" s="1">
        <v>139722</v>
      </c>
      <c r="L1175" s="1">
        <v>1</v>
      </c>
      <c r="M1175" s="1">
        <v>14.95</v>
      </c>
      <c r="N1175" s="1">
        <v>0.20660899999999999</v>
      </c>
      <c r="O1175" s="1">
        <v>1.54</v>
      </c>
      <c r="P1175" s="1" t="s">
        <v>2935</v>
      </c>
      <c r="Q1175" s="1" t="s">
        <v>3531</v>
      </c>
    </row>
    <row r="1176" spans="1:17" x14ac:dyDescent="0.25">
      <c r="A1176" s="1" t="s">
        <v>1174</v>
      </c>
      <c r="B1176" s="1" t="s">
        <v>2936</v>
      </c>
      <c r="C1176" s="1">
        <v>0.89</v>
      </c>
      <c r="D1176" s="1">
        <v>0.05</v>
      </c>
      <c r="E1176" s="1">
        <v>0.01</v>
      </c>
      <c r="F1176" s="1">
        <v>40.98</v>
      </c>
      <c r="G1176" s="1">
        <v>58.07</v>
      </c>
      <c r="H1176" s="1">
        <v>1180</v>
      </c>
      <c r="I1176" s="1">
        <v>2174281.33</v>
      </c>
      <c r="J1176" s="1">
        <v>63</v>
      </c>
      <c r="K1176" s="1">
        <v>126261</v>
      </c>
      <c r="L1176" s="1">
        <v>0</v>
      </c>
      <c r="M1176" s="1">
        <v>47.58</v>
      </c>
      <c r="N1176" s="1">
        <v>2.9975399999999999E-2</v>
      </c>
      <c r="O1176" s="1">
        <v>-3.2</v>
      </c>
      <c r="P1176" s="1" t="s">
        <v>2936</v>
      </c>
      <c r="Q1176" s="1" t="s">
        <v>3519</v>
      </c>
    </row>
    <row r="1177" spans="1:17" x14ac:dyDescent="0.25">
      <c r="A1177" s="1" t="s">
        <v>1175</v>
      </c>
      <c r="B1177" s="1" t="s">
        <v>2937</v>
      </c>
      <c r="C1177" s="1">
        <v>2.5</v>
      </c>
      <c r="D1177" s="1">
        <v>0.5</v>
      </c>
      <c r="E1177" s="1">
        <v>0</v>
      </c>
      <c r="F1177" s="1">
        <v>19.07</v>
      </c>
      <c r="G1177" s="1">
        <v>77.930000000000007</v>
      </c>
      <c r="H1177" s="1">
        <v>1181</v>
      </c>
      <c r="I1177" s="1">
        <v>1134400</v>
      </c>
      <c r="J1177" s="1">
        <v>57</v>
      </c>
      <c r="K1177" s="1">
        <v>88404</v>
      </c>
      <c r="L1177" s="1">
        <v>0.1</v>
      </c>
      <c r="M1177" s="1">
        <v>29.93</v>
      </c>
      <c r="N1177" s="1">
        <v>1.7060099999999998E-2</v>
      </c>
      <c r="O1177" s="1">
        <v>-3.67</v>
      </c>
      <c r="P1177" s="1" t="s">
        <v>2937</v>
      </c>
      <c r="Q1177" s="1" t="s">
        <v>3519</v>
      </c>
    </row>
    <row r="1178" spans="1:17" x14ac:dyDescent="0.25">
      <c r="A1178" s="1" t="s">
        <v>1176</v>
      </c>
      <c r="B1178" s="1" t="s">
        <v>2938</v>
      </c>
      <c r="C1178" s="1">
        <v>7.23</v>
      </c>
      <c r="D1178" s="1">
        <v>0.12</v>
      </c>
      <c r="E1178" s="1">
        <v>0.03</v>
      </c>
      <c r="F1178" s="1">
        <v>3.33</v>
      </c>
      <c r="G1178" s="1">
        <v>89.289999999999992</v>
      </c>
      <c r="H1178" s="1">
        <v>1182</v>
      </c>
      <c r="I1178" s="1">
        <v>7439927.1200000001</v>
      </c>
      <c r="J1178" s="1">
        <v>-11583</v>
      </c>
      <c r="K1178" s="1">
        <v>664311</v>
      </c>
      <c r="L1178" s="1">
        <v>-1.7</v>
      </c>
      <c r="M1178" s="1">
        <v>9.51</v>
      </c>
      <c r="N1178" s="1">
        <v>-1.1015433000000001</v>
      </c>
      <c r="O1178" s="1">
        <v>-13.27</v>
      </c>
      <c r="P1178" s="1" t="s">
        <v>2938</v>
      </c>
      <c r="Q1178" s="1" t="s">
        <v>3519</v>
      </c>
    </row>
    <row r="1179" spans="1:17" x14ac:dyDescent="0.25">
      <c r="A1179" s="1" t="s">
        <v>1177</v>
      </c>
      <c r="B1179" s="1" t="s">
        <v>2939</v>
      </c>
      <c r="C1179" s="1">
        <v>0.02</v>
      </c>
      <c r="D1179" s="1">
        <v>0</v>
      </c>
      <c r="E1179" s="1">
        <v>0</v>
      </c>
      <c r="F1179" s="1">
        <v>15.1</v>
      </c>
      <c r="G1179" s="1">
        <v>84.88</v>
      </c>
      <c r="H1179" s="1">
        <v>1183</v>
      </c>
      <c r="I1179" s="1">
        <v>1943076.3</v>
      </c>
      <c r="J1179" s="1">
        <v>2</v>
      </c>
      <c r="K1179" s="1">
        <v>164928</v>
      </c>
      <c r="L1179" s="1">
        <v>0</v>
      </c>
      <c r="M1179" s="1">
        <v>21.23</v>
      </c>
      <c r="N1179" s="1">
        <v>4.2460000000000002E-4</v>
      </c>
      <c r="O1179" s="1">
        <v>0</v>
      </c>
      <c r="P1179" s="1" t="s">
        <v>2939</v>
      </c>
      <c r="Q1179" s="1" t="s">
        <v>3519</v>
      </c>
    </row>
    <row r="1180" spans="1:17" x14ac:dyDescent="0.25">
      <c r="A1180" s="1" t="s">
        <v>1178</v>
      </c>
      <c r="B1180" s="1" t="s">
        <v>2940</v>
      </c>
      <c r="C1180" s="1">
        <v>6.71</v>
      </c>
      <c r="D1180" s="1">
        <v>0.04</v>
      </c>
      <c r="E1180" s="1">
        <v>0</v>
      </c>
      <c r="F1180" s="1">
        <v>26.99</v>
      </c>
      <c r="G1180" s="1">
        <v>66.260000000000005</v>
      </c>
      <c r="H1180" s="1">
        <v>1184</v>
      </c>
      <c r="I1180" s="1">
        <v>2574401.0499999998</v>
      </c>
      <c r="J1180" s="1">
        <v>-752</v>
      </c>
      <c r="K1180" s="1">
        <v>170580</v>
      </c>
      <c r="L1180" s="1">
        <v>-0.4</v>
      </c>
      <c r="M1180" s="1">
        <v>12.73</v>
      </c>
      <c r="N1180" s="1">
        <v>-9.5729600000000012E-2</v>
      </c>
      <c r="O1180" s="1">
        <v>-3.99</v>
      </c>
      <c r="P1180" s="1" t="s">
        <v>2940</v>
      </c>
      <c r="Q1180" s="1" t="s">
        <v>3519</v>
      </c>
    </row>
    <row r="1181" spans="1:17" x14ac:dyDescent="0.25">
      <c r="A1181" s="1" t="s">
        <v>1179</v>
      </c>
      <c r="B1181" s="1" t="s">
        <v>2941</v>
      </c>
      <c r="C1181" s="1">
        <v>0.08</v>
      </c>
      <c r="D1181" s="1">
        <v>0</v>
      </c>
      <c r="E1181" s="1">
        <v>0.02</v>
      </c>
      <c r="F1181" s="1">
        <v>22.26</v>
      </c>
      <c r="G1181" s="1">
        <v>77.64</v>
      </c>
      <c r="H1181" s="1">
        <v>1185</v>
      </c>
      <c r="I1181" s="1">
        <v>382950</v>
      </c>
      <c r="J1181" s="1">
        <v>21</v>
      </c>
      <c r="K1181" s="1">
        <v>29732</v>
      </c>
      <c r="L1181" s="1">
        <v>0.1</v>
      </c>
      <c r="M1181" s="1">
        <v>14.07</v>
      </c>
      <c r="N1181" s="1">
        <v>2.9547000000000002E-3</v>
      </c>
      <c r="O1181" s="1">
        <v>-4.32</v>
      </c>
      <c r="P1181" s="1" t="s">
        <v>2941</v>
      </c>
      <c r="Q1181" s="1" t="s">
        <v>3519</v>
      </c>
    </row>
    <row r="1182" spans="1:17" x14ac:dyDescent="0.25">
      <c r="A1182" s="1" t="s">
        <v>1180</v>
      </c>
      <c r="B1182" s="1" t="s">
        <v>2942</v>
      </c>
      <c r="C1182" s="1">
        <v>3.98</v>
      </c>
      <c r="D1182" s="1">
        <v>0</v>
      </c>
      <c r="E1182" s="1">
        <v>0</v>
      </c>
      <c r="F1182" s="1">
        <v>22.86</v>
      </c>
      <c r="G1182" s="1">
        <v>73.16</v>
      </c>
      <c r="H1182" s="1">
        <v>1186</v>
      </c>
      <c r="I1182" s="1">
        <v>2191971.7999999998</v>
      </c>
      <c r="J1182" s="1">
        <v>1268</v>
      </c>
      <c r="K1182" s="1">
        <v>160365</v>
      </c>
      <c r="L1182" s="1">
        <v>0.8</v>
      </c>
      <c r="M1182" s="1">
        <v>21.43</v>
      </c>
      <c r="N1182" s="1">
        <v>0.27173239999999999</v>
      </c>
      <c r="O1182" s="1">
        <v>-3.49</v>
      </c>
      <c r="P1182" s="1" t="s">
        <v>2942</v>
      </c>
      <c r="Q1182" s="1" t="s">
        <v>3519</v>
      </c>
    </row>
    <row r="1183" spans="1:17" x14ac:dyDescent="0.25">
      <c r="A1183" s="1" t="s">
        <v>1181</v>
      </c>
      <c r="B1183" s="1" t="s">
        <v>2943</v>
      </c>
      <c r="C1183" s="1">
        <v>0.06</v>
      </c>
      <c r="D1183" s="1">
        <v>0</v>
      </c>
      <c r="E1183" s="1">
        <v>0</v>
      </c>
      <c r="F1183" s="1">
        <v>37.89</v>
      </c>
      <c r="G1183" s="1">
        <v>62.05</v>
      </c>
      <c r="H1183" s="1">
        <v>1187</v>
      </c>
      <c r="I1183" s="1">
        <v>603152.44999999995</v>
      </c>
      <c r="J1183" s="1">
        <v>-10</v>
      </c>
      <c r="K1183" s="1">
        <v>37426</v>
      </c>
      <c r="L1183" s="1">
        <v>0</v>
      </c>
      <c r="M1183" s="1">
        <v>49.44</v>
      </c>
      <c r="N1183" s="1">
        <v>-4.9439999999999996E-3</v>
      </c>
      <c r="O1183" s="1">
        <v>-0.79</v>
      </c>
      <c r="P1183" s="1" t="s">
        <v>2943</v>
      </c>
      <c r="Q1183" s="1" t="s">
        <v>3519</v>
      </c>
    </row>
    <row r="1184" spans="1:17" x14ac:dyDescent="0.25">
      <c r="A1184" s="1" t="s">
        <v>1182</v>
      </c>
      <c r="B1184" s="1" t="s">
        <v>2944</v>
      </c>
      <c r="C1184" s="1">
        <v>7.64</v>
      </c>
      <c r="D1184" s="1">
        <v>0</v>
      </c>
      <c r="E1184" s="1">
        <v>0</v>
      </c>
      <c r="F1184" s="1">
        <v>4.37</v>
      </c>
      <c r="G1184" s="1">
        <v>87.99</v>
      </c>
      <c r="H1184" s="1">
        <v>1188</v>
      </c>
      <c r="I1184" s="1">
        <v>4475274.13</v>
      </c>
      <c r="J1184" s="1">
        <v>-1206</v>
      </c>
      <c r="K1184" s="1">
        <v>393779</v>
      </c>
      <c r="L1184" s="1">
        <v>-0.3</v>
      </c>
      <c r="M1184" s="1">
        <v>9.52</v>
      </c>
      <c r="N1184" s="1">
        <v>-0.11481119999999999</v>
      </c>
      <c r="O1184" s="1">
        <v>-3.81</v>
      </c>
      <c r="P1184" s="1" t="s">
        <v>2944</v>
      </c>
      <c r="Q1184" s="1" t="s">
        <v>3519</v>
      </c>
    </row>
    <row r="1185" spans="1:17" x14ac:dyDescent="0.25">
      <c r="A1185" s="1" t="s">
        <v>1183</v>
      </c>
      <c r="B1185" s="1" t="s">
        <v>2945</v>
      </c>
      <c r="C1185" s="1">
        <v>8.18</v>
      </c>
      <c r="D1185" s="1">
        <v>4</v>
      </c>
      <c r="E1185" s="1">
        <v>0.35</v>
      </c>
      <c r="F1185" s="1">
        <v>35.64</v>
      </c>
      <c r="G1185" s="1">
        <v>51.83</v>
      </c>
      <c r="H1185" s="1">
        <v>1189</v>
      </c>
      <c r="I1185" s="1">
        <v>7815962.4100000001</v>
      </c>
      <c r="J1185" s="1">
        <v>-1681</v>
      </c>
      <c r="K1185" s="1">
        <v>405101</v>
      </c>
      <c r="L1185" s="1">
        <v>-0.4</v>
      </c>
      <c r="M1185" s="1">
        <v>53.68</v>
      </c>
      <c r="N1185" s="1">
        <v>-0.90236079999999996</v>
      </c>
      <c r="O1185" s="1">
        <v>-3.68</v>
      </c>
      <c r="P1185" s="1" t="s">
        <v>2945</v>
      </c>
      <c r="Q1185" s="1" t="s">
        <v>3519</v>
      </c>
    </row>
    <row r="1186" spans="1:17" x14ac:dyDescent="0.25">
      <c r="A1186" s="1" t="s">
        <v>1184</v>
      </c>
      <c r="B1186" s="1" t="s">
        <v>2946</v>
      </c>
      <c r="C1186" s="1">
        <v>0.6</v>
      </c>
      <c r="D1186" s="1">
        <v>0</v>
      </c>
      <c r="E1186" s="1">
        <v>0</v>
      </c>
      <c r="F1186" s="1">
        <v>24.33</v>
      </c>
      <c r="G1186" s="1">
        <v>75.069999999999993</v>
      </c>
      <c r="H1186" s="1">
        <v>1190</v>
      </c>
      <c r="I1186" s="1">
        <v>1550014.64</v>
      </c>
      <c r="J1186" s="1">
        <v>533</v>
      </c>
      <c r="K1186" s="1">
        <v>116360</v>
      </c>
      <c r="L1186" s="1">
        <v>0.5</v>
      </c>
      <c r="M1186" s="1">
        <v>29.1</v>
      </c>
      <c r="N1186" s="1">
        <v>0.15510300000000002</v>
      </c>
      <c r="O1186" s="1">
        <v>-5.68</v>
      </c>
      <c r="P1186" s="1" t="s">
        <v>2946</v>
      </c>
      <c r="Q1186" s="1" t="s">
        <v>3519</v>
      </c>
    </row>
    <row r="1187" spans="1:17" x14ac:dyDescent="0.25">
      <c r="A1187" s="1" t="s">
        <v>1185</v>
      </c>
      <c r="B1187" s="1" t="s">
        <v>2947</v>
      </c>
      <c r="C1187" s="1">
        <v>1.5</v>
      </c>
      <c r="D1187" s="1">
        <v>0.67</v>
      </c>
      <c r="E1187" s="1">
        <v>0</v>
      </c>
      <c r="F1187" s="1">
        <v>19.149999999999999</v>
      </c>
      <c r="G1187" s="1">
        <v>78.680000000000007</v>
      </c>
      <c r="H1187" s="1">
        <v>1191</v>
      </c>
      <c r="I1187" s="1">
        <v>2645912.66</v>
      </c>
      <c r="J1187" s="1">
        <v>-424</v>
      </c>
      <c r="K1187" s="1">
        <v>208180</v>
      </c>
      <c r="L1187" s="1">
        <v>-0.2</v>
      </c>
      <c r="M1187" s="1">
        <v>24.46</v>
      </c>
      <c r="N1187" s="1">
        <v>-0.10371040000000001</v>
      </c>
      <c r="O1187" s="1">
        <v>-2.38</v>
      </c>
      <c r="P1187" s="1" t="s">
        <v>2947</v>
      </c>
      <c r="Q1187" s="1" t="s">
        <v>3519</v>
      </c>
    </row>
    <row r="1188" spans="1:17" x14ac:dyDescent="0.25">
      <c r="A1188" s="1" t="s">
        <v>1186</v>
      </c>
      <c r="B1188" s="1" t="s">
        <v>2948</v>
      </c>
      <c r="C1188" s="1">
        <v>2.27</v>
      </c>
      <c r="D1188" s="1">
        <v>0</v>
      </c>
      <c r="E1188" s="1">
        <v>0</v>
      </c>
      <c r="F1188" s="1">
        <v>19.649999999999999</v>
      </c>
      <c r="G1188" s="1">
        <v>78.08</v>
      </c>
      <c r="H1188" s="1">
        <v>1192</v>
      </c>
      <c r="I1188" s="1">
        <v>1240528.49</v>
      </c>
      <c r="J1188" s="1">
        <v>745</v>
      </c>
      <c r="K1188" s="1">
        <v>96860</v>
      </c>
      <c r="L1188" s="1">
        <v>0.8</v>
      </c>
      <c r="M1188" s="1">
        <v>17.45</v>
      </c>
      <c r="N1188" s="1">
        <v>0.13000249999999999</v>
      </c>
      <c r="O1188" s="1">
        <v>15.76</v>
      </c>
      <c r="P1188" s="1" t="s">
        <v>2948</v>
      </c>
      <c r="Q1188" s="1" t="s">
        <v>3519</v>
      </c>
    </row>
    <row r="1189" spans="1:17" x14ac:dyDescent="0.25">
      <c r="A1189" s="1" t="s">
        <v>1187</v>
      </c>
      <c r="B1189" s="1" t="s">
        <v>2949</v>
      </c>
      <c r="C1189" s="1">
        <v>55.55</v>
      </c>
      <c r="D1189" s="1">
        <v>0.52</v>
      </c>
      <c r="E1189" s="1">
        <v>0</v>
      </c>
      <c r="F1189" s="1">
        <v>5.01</v>
      </c>
      <c r="G1189" s="1">
        <v>38.92</v>
      </c>
      <c r="H1189" s="1">
        <v>1193</v>
      </c>
      <c r="I1189" s="1">
        <v>4200841.99</v>
      </c>
      <c r="J1189" s="1">
        <v>-1299</v>
      </c>
      <c r="K1189" s="1">
        <v>163497</v>
      </c>
      <c r="L1189" s="1">
        <v>-0.8</v>
      </c>
      <c r="M1189" s="1">
        <v>49.96</v>
      </c>
      <c r="N1189" s="1">
        <v>-0.64898040000000001</v>
      </c>
      <c r="O1189" s="1">
        <v>19.09</v>
      </c>
      <c r="P1189" s="1" t="s">
        <v>2949</v>
      </c>
      <c r="Q1189" s="1" t="s">
        <v>3516</v>
      </c>
    </row>
    <row r="1190" spans="1:17" x14ac:dyDescent="0.25">
      <c r="A1190" s="1" t="s">
        <v>1188</v>
      </c>
      <c r="B1190" s="1" t="s">
        <v>2950</v>
      </c>
      <c r="C1190" s="1">
        <v>5.01</v>
      </c>
      <c r="D1190" s="1">
        <v>0.09</v>
      </c>
      <c r="E1190" s="1">
        <v>0.16</v>
      </c>
      <c r="F1190" s="1">
        <v>25.74</v>
      </c>
      <c r="G1190" s="1">
        <v>69</v>
      </c>
      <c r="H1190" s="1">
        <v>1194</v>
      </c>
      <c r="I1190" s="1">
        <v>9775892.4499999993</v>
      </c>
      <c r="J1190" s="1">
        <v>3575</v>
      </c>
      <c r="K1190" s="1">
        <v>674537</v>
      </c>
      <c r="L1190" s="1">
        <v>0.5</v>
      </c>
      <c r="M1190" s="1">
        <v>11.6</v>
      </c>
      <c r="N1190" s="1">
        <v>0.41470000000000001</v>
      </c>
      <c r="O1190" s="1">
        <v>-8.61</v>
      </c>
      <c r="P1190" s="1" t="s">
        <v>2950</v>
      </c>
      <c r="Q1190" s="1" t="s">
        <v>3519</v>
      </c>
    </row>
    <row r="1191" spans="1:17" x14ac:dyDescent="0.25">
      <c r="A1191" s="1" t="s">
        <v>1189</v>
      </c>
      <c r="B1191" s="1" t="s">
        <v>2951</v>
      </c>
      <c r="C1191" s="1">
        <v>2.93</v>
      </c>
      <c r="D1191" s="1">
        <v>0</v>
      </c>
      <c r="E1191" s="1">
        <v>0.01</v>
      </c>
      <c r="F1191" s="1">
        <v>11.35</v>
      </c>
      <c r="G1191" s="1">
        <v>85.710000000000008</v>
      </c>
      <c r="H1191" s="1">
        <v>1195</v>
      </c>
      <c r="I1191" s="1">
        <v>2852449.44</v>
      </c>
      <c r="J1191" s="1">
        <v>-148</v>
      </c>
      <c r="K1191" s="1">
        <v>244483</v>
      </c>
      <c r="L1191" s="1">
        <v>-0.1</v>
      </c>
      <c r="M1191" s="1">
        <v>16</v>
      </c>
      <c r="N1191" s="1">
        <v>-2.368E-2</v>
      </c>
      <c r="O1191" s="1">
        <v>-6.1</v>
      </c>
      <c r="P1191" s="1" t="s">
        <v>2951</v>
      </c>
      <c r="Q1191" s="1" t="s">
        <v>3519</v>
      </c>
    </row>
    <row r="1192" spans="1:17" x14ac:dyDescent="0.25">
      <c r="A1192" s="1" t="s">
        <v>1190</v>
      </c>
      <c r="B1192" s="1" t="s">
        <v>2952</v>
      </c>
      <c r="C1192" s="1">
        <v>12.57</v>
      </c>
      <c r="D1192" s="1">
        <v>0.4</v>
      </c>
      <c r="E1192" s="1">
        <v>0.14000000000000001</v>
      </c>
      <c r="F1192" s="1">
        <v>10.74</v>
      </c>
      <c r="G1192" s="1">
        <v>76.150000000000006</v>
      </c>
      <c r="H1192" s="1">
        <v>1196</v>
      </c>
      <c r="I1192" s="1">
        <v>2903259.6</v>
      </c>
      <c r="J1192" s="1">
        <v>-878</v>
      </c>
      <c r="K1192" s="1">
        <v>221083</v>
      </c>
      <c r="L1192" s="1">
        <v>-0.4</v>
      </c>
      <c r="M1192" s="1">
        <v>78.28</v>
      </c>
      <c r="N1192" s="1">
        <v>-0.68729839999999998</v>
      </c>
      <c r="O1192" s="1">
        <v>-1.86</v>
      </c>
      <c r="P1192" s="1" t="s">
        <v>4458</v>
      </c>
      <c r="Q1192" s="1" t="s">
        <v>3519</v>
      </c>
    </row>
    <row r="1193" spans="1:17" x14ac:dyDescent="0.25">
      <c r="A1193" s="1" t="s">
        <v>1191</v>
      </c>
      <c r="B1193" s="1" t="s">
        <v>2953</v>
      </c>
      <c r="C1193" s="1">
        <v>14.26</v>
      </c>
      <c r="D1193" s="1">
        <v>0.26</v>
      </c>
      <c r="E1193" s="1">
        <v>2.19</v>
      </c>
      <c r="F1193" s="1">
        <v>8.15</v>
      </c>
      <c r="G1193" s="1">
        <v>75.14</v>
      </c>
      <c r="H1193" s="1">
        <v>1197</v>
      </c>
      <c r="I1193" s="1">
        <v>571867.42000000004</v>
      </c>
      <c r="J1193" s="1">
        <v>-185</v>
      </c>
      <c r="K1193" s="1">
        <v>42970</v>
      </c>
      <c r="L1193" s="1">
        <v>-0.4</v>
      </c>
      <c r="M1193" s="1">
        <v>185.62</v>
      </c>
      <c r="N1193" s="1">
        <v>-0.34339700000000006</v>
      </c>
      <c r="O1193" s="1">
        <v>-2.08</v>
      </c>
      <c r="P1193" s="1" t="s">
        <v>2953</v>
      </c>
      <c r="Q1193" s="1" t="s">
        <v>3559</v>
      </c>
    </row>
    <row r="1194" spans="1:17" x14ac:dyDescent="0.25">
      <c r="A1194" s="1" t="s">
        <v>1192</v>
      </c>
      <c r="B1194" s="1" t="s">
        <v>2954</v>
      </c>
      <c r="C1194" s="1">
        <v>68.88</v>
      </c>
      <c r="D1194" s="1">
        <v>0</v>
      </c>
      <c r="E1194" s="1">
        <v>0</v>
      </c>
      <c r="F1194" s="1">
        <v>30.64</v>
      </c>
      <c r="G1194" s="1">
        <v>0.48000000000000398</v>
      </c>
      <c r="H1194" s="1">
        <v>1198</v>
      </c>
      <c r="I1194" s="1">
        <v>1680000</v>
      </c>
      <c r="J1194" s="1">
        <v>49</v>
      </c>
      <c r="K1194" s="1">
        <v>806</v>
      </c>
      <c r="L1194" s="1">
        <v>6.1</v>
      </c>
      <c r="M1194" s="1">
        <v>42.62</v>
      </c>
      <c r="N1194" s="1">
        <v>2.0883799999999998E-2</v>
      </c>
      <c r="O1194" s="1">
        <v>-1.5</v>
      </c>
      <c r="P1194" s="1" t="s">
        <v>2954</v>
      </c>
      <c r="Q1194" s="1" t="s">
        <v>3526</v>
      </c>
    </row>
    <row r="1195" spans="1:17" x14ac:dyDescent="0.25">
      <c r="A1195" s="1" t="s">
        <v>1193</v>
      </c>
      <c r="B1195" s="1" t="s">
        <v>2955</v>
      </c>
      <c r="C1195" s="1">
        <v>0.64</v>
      </c>
      <c r="D1195" s="1">
        <v>0</v>
      </c>
      <c r="E1195" s="1">
        <v>0</v>
      </c>
      <c r="F1195" s="1">
        <v>21.75</v>
      </c>
      <c r="G1195" s="1">
        <v>77.61</v>
      </c>
      <c r="H1195" s="1">
        <v>1199</v>
      </c>
      <c r="I1195" s="1">
        <v>356999.96</v>
      </c>
      <c r="J1195" s="1">
        <v>-46</v>
      </c>
      <c r="K1195" s="1">
        <v>27707</v>
      </c>
      <c r="L1195" s="1">
        <v>-0.2</v>
      </c>
      <c r="M1195" s="1">
        <v>58.72</v>
      </c>
      <c r="N1195" s="1">
        <v>-2.7011199999999999E-2</v>
      </c>
      <c r="O1195" s="1">
        <v>-10.97</v>
      </c>
      <c r="P1195" s="1" t="s">
        <v>2955</v>
      </c>
      <c r="Q1195" s="1" t="s">
        <v>3526</v>
      </c>
    </row>
    <row r="1196" spans="1:17" x14ac:dyDescent="0.25">
      <c r="A1196" s="1" t="s">
        <v>1194</v>
      </c>
      <c r="B1196" s="1" t="s">
        <v>2956</v>
      </c>
      <c r="C1196" s="1">
        <v>53.92</v>
      </c>
      <c r="D1196" s="1">
        <v>0</v>
      </c>
      <c r="E1196" s="1">
        <v>0</v>
      </c>
      <c r="F1196" s="1">
        <v>14.5</v>
      </c>
      <c r="G1196" s="1">
        <v>31.58</v>
      </c>
      <c r="H1196" s="1">
        <v>1200</v>
      </c>
      <c r="I1196" s="1">
        <v>800250</v>
      </c>
      <c r="J1196" s="1">
        <v>-261</v>
      </c>
      <c r="K1196" s="1">
        <v>25272</v>
      </c>
      <c r="L1196" s="1">
        <v>-1</v>
      </c>
      <c r="M1196" s="1">
        <v>75.459999999999994</v>
      </c>
      <c r="N1196" s="1">
        <v>-0.19695059999999998</v>
      </c>
      <c r="O1196" s="1">
        <v>4.0199999999999996</v>
      </c>
      <c r="P1196" s="1" t="s">
        <v>2956</v>
      </c>
      <c r="Q1196" s="1" t="s">
        <v>3519</v>
      </c>
    </row>
    <row r="1197" spans="1:17" x14ac:dyDescent="0.25">
      <c r="A1197" s="1" t="s">
        <v>1195</v>
      </c>
      <c r="B1197" s="1" t="s">
        <v>2957</v>
      </c>
      <c r="C1197" s="1">
        <v>1.41</v>
      </c>
      <c r="D1197" s="1">
        <v>0</v>
      </c>
      <c r="E1197" s="1">
        <v>0</v>
      </c>
      <c r="F1197" s="1">
        <v>28.41</v>
      </c>
      <c r="G1197" s="1">
        <v>70.180000000000007</v>
      </c>
      <c r="H1197" s="1">
        <v>1201</v>
      </c>
      <c r="I1197" s="1">
        <v>648000</v>
      </c>
      <c r="J1197" s="1">
        <v>3</v>
      </c>
      <c r="K1197" s="1">
        <v>45477</v>
      </c>
      <c r="L1197" s="1">
        <v>0</v>
      </c>
      <c r="M1197" s="1">
        <v>28.43</v>
      </c>
      <c r="N1197" s="1">
        <v>8.5289999999999997E-4</v>
      </c>
      <c r="O1197" s="1">
        <v>0.35</v>
      </c>
      <c r="P1197" s="1" t="s">
        <v>2957</v>
      </c>
      <c r="Q1197" s="1" t="s">
        <v>3540</v>
      </c>
    </row>
    <row r="1198" spans="1:17" x14ac:dyDescent="0.25">
      <c r="A1198" s="1" t="s">
        <v>1196</v>
      </c>
      <c r="B1198" s="1" t="s">
        <v>2958</v>
      </c>
      <c r="C1198" s="1">
        <v>8.65</v>
      </c>
      <c r="D1198" s="1">
        <v>0</v>
      </c>
      <c r="E1198" s="1">
        <v>0.45</v>
      </c>
      <c r="F1198" s="1">
        <v>19.14</v>
      </c>
      <c r="G1198" s="1">
        <v>71.759999999999991</v>
      </c>
      <c r="H1198" s="1">
        <v>1202</v>
      </c>
      <c r="I1198" s="1">
        <v>783245.75</v>
      </c>
      <c r="J1198" s="1">
        <v>-1175</v>
      </c>
      <c r="K1198" s="1">
        <v>56206</v>
      </c>
      <c r="L1198" s="1">
        <v>-2.1</v>
      </c>
      <c r="M1198" s="1">
        <v>24.02</v>
      </c>
      <c r="N1198" s="1">
        <v>-0.28223500000000001</v>
      </c>
      <c r="O1198" s="1">
        <v>42.51</v>
      </c>
      <c r="P1198" s="1" t="s">
        <v>2958</v>
      </c>
      <c r="Q1198" s="1" t="s">
        <v>3540</v>
      </c>
    </row>
    <row r="1199" spans="1:17" x14ac:dyDescent="0.25">
      <c r="A1199" s="1" t="s">
        <v>1197</v>
      </c>
      <c r="B1199" s="1" t="s">
        <v>2959</v>
      </c>
      <c r="C1199" s="1">
        <v>11.69</v>
      </c>
      <c r="D1199" s="1">
        <v>0.01</v>
      </c>
      <c r="E1199" s="1">
        <v>0.06</v>
      </c>
      <c r="F1199" s="1">
        <v>8.8000000000000007</v>
      </c>
      <c r="G1199" s="1">
        <v>79.44</v>
      </c>
      <c r="H1199" s="1">
        <v>1203</v>
      </c>
      <c r="I1199" s="1">
        <v>1087829.68</v>
      </c>
      <c r="J1199" s="1">
        <v>99</v>
      </c>
      <c r="K1199" s="1">
        <v>86417</v>
      </c>
      <c r="L1199" s="1">
        <v>0.1</v>
      </c>
      <c r="M1199" s="1">
        <v>87.14</v>
      </c>
      <c r="N1199" s="1">
        <v>8.6268600000000001E-2</v>
      </c>
      <c r="O1199" s="1">
        <v>2.61</v>
      </c>
      <c r="P1199" s="1" t="s">
        <v>2959</v>
      </c>
      <c r="Q1199" s="1" t="s">
        <v>3540</v>
      </c>
    </row>
    <row r="1200" spans="1:17" x14ac:dyDescent="0.25">
      <c r="A1200" s="1" t="s">
        <v>1198</v>
      </c>
      <c r="B1200" s="1" t="s">
        <v>2960</v>
      </c>
      <c r="C1200" s="1">
        <v>3.38</v>
      </c>
      <c r="D1200" s="1">
        <v>0.02</v>
      </c>
      <c r="E1200" s="1">
        <v>0</v>
      </c>
      <c r="F1200" s="1">
        <v>18.09</v>
      </c>
      <c r="G1200" s="1">
        <v>78.510000000000005</v>
      </c>
      <c r="H1200" s="1">
        <v>1204</v>
      </c>
      <c r="I1200" s="1">
        <v>2299791</v>
      </c>
      <c r="J1200" s="1">
        <v>-1459</v>
      </c>
      <c r="K1200" s="1">
        <v>180557</v>
      </c>
      <c r="L1200" s="1">
        <v>-0.8</v>
      </c>
      <c r="M1200" s="1">
        <v>30.25</v>
      </c>
      <c r="N1200" s="1">
        <v>-0.4413475</v>
      </c>
      <c r="O1200" s="1">
        <v>-0.31</v>
      </c>
      <c r="P1200" s="1" t="s">
        <v>2960</v>
      </c>
      <c r="Q1200" s="1" t="s">
        <v>3540</v>
      </c>
    </row>
    <row r="1201" spans="1:17" x14ac:dyDescent="0.25">
      <c r="A1201" s="1" t="s">
        <v>1199</v>
      </c>
      <c r="B1201" s="1" t="s">
        <v>2961</v>
      </c>
      <c r="C1201" s="1">
        <v>6.46</v>
      </c>
      <c r="D1201" s="1">
        <v>0</v>
      </c>
      <c r="E1201" s="1">
        <v>0.73</v>
      </c>
      <c r="F1201" s="1">
        <v>10.24</v>
      </c>
      <c r="G1201" s="1">
        <v>82.57</v>
      </c>
      <c r="H1201" s="1">
        <v>1205</v>
      </c>
      <c r="I1201" s="1">
        <v>2792670.9</v>
      </c>
      <c r="J1201" s="1">
        <v>2889</v>
      </c>
      <c r="K1201" s="1">
        <v>230591</v>
      </c>
      <c r="L1201" s="1">
        <v>1.3</v>
      </c>
      <c r="M1201" s="1">
        <v>31.08</v>
      </c>
      <c r="N1201" s="1">
        <v>0.89790119999999995</v>
      </c>
      <c r="O1201" s="1">
        <v>-5.23</v>
      </c>
      <c r="P1201" s="1" t="s">
        <v>2961</v>
      </c>
      <c r="Q1201" s="1" t="s">
        <v>3540</v>
      </c>
    </row>
    <row r="1202" spans="1:17" x14ac:dyDescent="0.25">
      <c r="A1202" s="1" t="s">
        <v>1200</v>
      </c>
      <c r="B1202" s="1" t="s">
        <v>2962</v>
      </c>
      <c r="C1202" s="1">
        <v>19.46</v>
      </c>
      <c r="D1202" s="1">
        <v>0</v>
      </c>
      <c r="E1202" s="1">
        <v>0.63</v>
      </c>
      <c r="F1202" s="1">
        <v>12.46</v>
      </c>
      <c r="G1202" s="1">
        <v>67.45</v>
      </c>
      <c r="H1202" s="1">
        <v>1206</v>
      </c>
      <c r="I1202" s="1">
        <v>1260000</v>
      </c>
      <c r="J1202" s="1">
        <v>325</v>
      </c>
      <c r="K1202" s="1">
        <v>84987</v>
      </c>
      <c r="L1202" s="1">
        <v>0.4</v>
      </c>
      <c r="M1202" s="1">
        <v>73.319999999999993</v>
      </c>
      <c r="N1202" s="1">
        <v>0.23828999999999997</v>
      </c>
      <c r="O1202" s="1">
        <v>3.35</v>
      </c>
      <c r="P1202" s="1" t="s">
        <v>2962</v>
      </c>
      <c r="Q1202" s="1" t="s">
        <v>3540</v>
      </c>
    </row>
    <row r="1203" spans="1:17" x14ac:dyDescent="0.25">
      <c r="A1203" s="1" t="s">
        <v>1201</v>
      </c>
      <c r="B1203" s="1" t="s">
        <v>2963</v>
      </c>
      <c r="C1203" s="1">
        <v>0.33</v>
      </c>
      <c r="D1203" s="1">
        <v>0.12</v>
      </c>
      <c r="E1203" s="1">
        <v>0.03</v>
      </c>
      <c r="F1203" s="1">
        <v>10.62</v>
      </c>
      <c r="G1203" s="1">
        <v>88.9</v>
      </c>
      <c r="H1203" s="1">
        <v>1207</v>
      </c>
      <c r="I1203" s="1">
        <v>2537569.5699999998</v>
      </c>
      <c r="J1203" s="1">
        <v>0</v>
      </c>
      <c r="K1203" s="1">
        <v>225590</v>
      </c>
      <c r="L1203" s="1">
        <v>0</v>
      </c>
      <c r="M1203" s="1">
        <v>2.5299999999999998</v>
      </c>
      <c r="N1203" s="1">
        <v>0</v>
      </c>
      <c r="O1203" s="1">
        <v>-5.92</v>
      </c>
      <c r="P1203" s="1" t="s">
        <v>2963</v>
      </c>
      <c r="Q1203" s="1" t="s">
        <v>3517</v>
      </c>
    </row>
    <row r="1204" spans="1:17" x14ac:dyDescent="0.25">
      <c r="A1204" s="1" t="s">
        <v>1202</v>
      </c>
      <c r="B1204" s="1" t="s">
        <v>2964</v>
      </c>
      <c r="C1204" s="1">
        <v>6.85</v>
      </c>
      <c r="D1204" s="1">
        <v>0</v>
      </c>
      <c r="E1204" s="1">
        <v>0</v>
      </c>
      <c r="F1204" s="1">
        <v>38.57</v>
      </c>
      <c r="G1204" s="1">
        <v>54.58</v>
      </c>
      <c r="H1204" s="1">
        <v>1208</v>
      </c>
      <c r="I1204" s="1">
        <v>702395.94</v>
      </c>
      <c r="J1204" s="1">
        <v>-3</v>
      </c>
      <c r="K1204" s="1">
        <v>38337</v>
      </c>
      <c r="L1204" s="1">
        <v>0</v>
      </c>
      <c r="M1204" s="1">
        <v>22.3</v>
      </c>
      <c r="N1204" s="1">
        <v>-6.6900000000000011E-4</v>
      </c>
      <c r="O1204" s="1">
        <v>-6.58</v>
      </c>
      <c r="P1204" s="1" t="s">
        <v>2964</v>
      </c>
      <c r="Q1204" s="1" t="s">
        <v>3517</v>
      </c>
    </row>
    <row r="1205" spans="1:17" x14ac:dyDescent="0.25">
      <c r="A1205" s="1" t="s">
        <v>1203</v>
      </c>
      <c r="B1205" s="1" t="s">
        <v>2965</v>
      </c>
      <c r="C1205" s="1">
        <v>0.15</v>
      </c>
      <c r="D1205" s="1">
        <v>0</v>
      </c>
      <c r="E1205" s="1">
        <v>0.01</v>
      </c>
      <c r="F1205" s="1">
        <v>38.659999999999997</v>
      </c>
      <c r="G1205" s="1">
        <v>61.180000000000007</v>
      </c>
      <c r="H1205" s="1">
        <v>1209</v>
      </c>
      <c r="I1205" s="1">
        <v>388616.58</v>
      </c>
      <c r="J1205" s="1">
        <v>30</v>
      </c>
      <c r="K1205" s="1">
        <v>23776</v>
      </c>
      <c r="L1205" s="1">
        <v>0.1</v>
      </c>
      <c r="M1205" s="1">
        <v>31.72</v>
      </c>
      <c r="N1205" s="1">
        <v>9.5159999999999984E-3</v>
      </c>
      <c r="O1205" s="1">
        <v>-6.99</v>
      </c>
      <c r="P1205" s="1" t="s">
        <v>2965</v>
      </c>
      <c r="Q1205" s="1" t="s">
        <v>3517</v>
      </c>
    </row>
    <row r="1206" spans="1:17" x14ac:dyDescent="0.25">
      <c r="A1206" s="1" t="s">
        <v>1204</v>
      </c>
      <c r="B1206" s="1" t="s">
        <v>2966</v>
      </c>
      <c r="C1206" s="1">
        <v>1.92</v>
      </c>
      <c r="D1206" s="1">
        <v>0</v>
      </c>
      <c r="E1206" s="1">
        <v>0</v>
      </c>
      <c r="F1206" s="1">
        <v>25.47</v>
      </c>
      <c r="G1206" s="1">
        <v>72.61</v>
      </c>
      <c r="H1206" s="1">
        <v>1210</v>
      </c>
      <c r="I1206" s="1">
        <v>671173.17</v>
      </c>
      <c r="J1206" s="1">
        <v>207</v>
      </c>
      <c r="K1206" s="1">
        <v>48734</v>
      </c>
      <c r="L1206" s="1">
        <v>0.4</v>
      </c>
      <c r="M1206" s="1">
        <v>34.65</v>
      </c>
      <c r="N1206" s="1">
        <v>7.1725499999999998E-2</v>
      </c>
      <c r="O1206" s="1">
        <v>5.46</v>
      </c>
      <c r="P1206" s="1" t="s">
        <v>2966</v>
      </c>
      <c r="Q1206" s="1" t="s">
        <v>3517</v>
      </c>
    </row>
    <row r="1207" spans="1:17" x14ac:dyDescent="0.25">
      <c r="A1207" s="1" t="s">
        <v>1205</v>
      </c>
      <c r="B1207" s="1" t="s">
        <v>2967</v>
      </c>
      <c r="C1207" s="1">
        <v>25.59</v>
      </c>
      <c r="D1207" s="1">
        <v>0.06</v>
      </c>
      <c r="E1207" s="1">
        <v>0.02</v>
      </c>
      <c r="F1207" s="1">
        <v>24.09</v>
      </c>
      <c r="G1207" s="1">
        <v>50.24</v>
      </c>
      <c r="H1207" s="1">
        <v>1211</v>
      </c>
      <c r="I1207" s="1">
        <v>37724522.810000002</v>
      </c>
      <c r="J1207" s="1">
        <v>-9478</v>
      </c>
      <c r="K1207" s="1">
        <v>1895280</v>
      </c>
      <c r="L1207" s="1">
        <v>-0.5</v>
      </c>
      <c r="M1207" s="1">
        <v>12.88</v>
      </c>
      <c r="N1207" s="1">
        <v>-1.2207664</v>
      </c>
      <c r="O1207" s="1">
        <v>0.39</v>
      </c>
      <c r="P1207" s="1" t="s">
        <v>2967</v>
      </c>
      <c r="Q1207" s="1" t="s">
        <v>3576</v>
      </c>
    </row>
    <row r="1208" spans="1:17" x14ac:dyDescent="0.25">
      <c r="A1208" s="1" t="s">
        <v>1206</v>
      </c>
      <c r="B1208" s="1" t="s">
        <v>2968</v>
      </c>
      <c r="C1208" s="1">
        <v>3.61</v>
      </c>
      <c r="D1208" s="1">
        <v>0</v>
      </c>
      <c r="E1208" s="1">
        <v>0</v>
      </c>
      <c r="F1208" s="1">
        <v>21.29</v>
      </c>
      <c r="G1208" s="1">
        <v>75.099999999999994</v>
      </c>
      <c r="H1208" s="1">
        <v>1212</v>
      </c>
      <c r="I1208" s="1">
        <v>2374904.2200000002</v>
      </c>
      <c r="J1208" s="1">
        <v>3701</v>
      </c>
      <c r="K1208" s="1">
        <v>178355</v>
      </c>
      <c r="L1208" s="1">
        <v>2.1</v>
      </c>
      <c r="M1208" s="1">
        <v>23.26</v>
      </c>
      <c r="N1208" s="1">
        <v>0.86085260000000008</v>
      </c>
      <c r="O1208" s="1">
        <v>-10.41</v>
      </c>
      <c r="P1208" s="1" t="s">
        <v>2968</v>
      </c>
      <c r="Q1208" s="1" t="s">
        <v>3575</v>
      </c>
    </row>
    <row r="1209" spans="1:17" x14ac:dyDescent="0.25">
      <c r="A1209" s="1" t="s">
        <v>1207</v>
      </c>
      <c r="B1209" s="1" t="s">
        <v>2969</v>
      </c>
      <c r="C1209" s="1">
        <v>79.33</v>
      </c>
      <c r="D1209" s="1">
        <v>0.68</v>
      </c>
      <c r="E1209" s="1">
        <v>0.11</v>
      </c>
      <c r="F1209" s="1">
        <v>4.1900000000000004</v>
      </c>
      <c r="G1209" s="1">
        <v>15.689999999999998</v>
      </c>
      <c r="H1209" s="1">
        <v>1213</v>
      </c>
      <c r="I1209" s="1">
        <v>15313280.310000001</v>
      </c>
      <c r="J1209" s="1">
        <v>3924</v>
      </c>
      <c r="K1209" s="1">
        <v>240265</v>
      </c>
      <c r="L1209" s="1">
        <v>1.6</v>
      </c>
      <c r="M1209" s="1">
        <v>200.23</v>
      </c>
      <c r="N1209" s="1">
        <v>7.8570251999999989</v>
      </c>
      <c r="O1209" s="1">
        <v>4.75</v>
      </c>
      <c r="P1209" s="1" t="s">
        <v>4459</v>
      </c>
      <c r="Q1209" s="1" t="s">
        <v>3516</v>
      </c>
    </row>
    <row r="1210" spans="1:17" x14ac:dyDescent="0.25">
      <c r="A1210" s="1" t="s">
        <v>1208</v>
      </c>
      <c r="B1210" s="1" t="s">
        <v>2970</v>
      </c>
      <c r="C1210" s="1">
        <v>57.03</v>
      </c>
      <c r="D1210" s="1">
        <v>0.37</v>
      </c>
      <c r="E1210" s="1">
        <v>0.01</v>
      </c>
      <c r="F1210" s="1">
        <v>4.04</v>
      </c>
      <c r="G1210" s="1">
        <v>38.550000000000004</v>
      </c>
      <c r="H1210" s="1">
        <v>1214</v>
      </c>
      <c r="I1210" s="1">
        <v>44816031.399999999</v>
      </c>
      <c r="J1210" s="1">
        <v>12721</v>
      </c>
      <c r="K1210" s="1">
        <v>1727658</v>
      </c>
      <c r="L1210" s="1">
        <v>0.7</v>
      </c>
      <c r="M1210" s="1">
        <v>43.59</v>
      </c>
      <c r="N1210" s="1">
        <v>5.5450838999999998</v>
      </c>
      <c r="O1210" s="1">
        <v>4.26</v>
      </c>
      <c r="P1210" s="1" t="s">
        <v>2970</v>
      </c>
      <c r="Q1210" s="1" t="s">
        <v>3573</v>
      </c>
    </row>
    <row r="1211" spans="1:17" x14ac:dyDescent="0.25">
      <c r="A1211" s="1" t="s">
        <v>1209</v>
      </c>
      <c r="B1211" s="1" t="s">
        <v>2971</v>
      </c>
      <c r="C1211" s="1">
        <v>0.17</v>
      </c>
      <c r="D1211" s="1">
        <v>0</v>
      </c>
      <c r="E1211" s="1">
        <v>0</v>
      </c>
      <c r="F1211" s="1">
        <v>36.29</v>
      </c>
      <c r="G1211" s="1">
        <v>63.54</v>
      </c>
      <c r="H1211" s="1">
        <v>1215</v>
      </c>
      <c r="I1211" s="1">
        <v>250243.03</v>
      </c>
      <c r="J1211" s="1">
        <v>43</v>
      </c>
      <c r="K1211" s="1">
        <v>15900</v>
      </c>
      <c r="L1211" s="1">
        <v>0.3</v>
      </c>
      <c r="M1211" s="1">
        <v>48.96</v>
      </c>
      <c r="N1211" s="1">
        <v>2.1052800000000003E-2</v>
      </c>
      <c r="O1211" s="1">
        <v>-0.41</v>
      </c>
      <c r="P1211" s="1" t="s">
        <v>2971</v>
      </c>
      <c r="Q1211" s="1" t="s">
        <v>3574</v>
      </c>
    </row>
    <row r="1212" spans="1:17" x14ac:dyDescent="0.25">
      <c r="A1212" s="1" t="s">
        <v>1210</v>
      </c>
      <c r="B1212" s="1" t="s">
        <v>2972</v>
      </c>
      <c r="C1212" s="1">
        <v>17.78</v>
      </c>
      <c r="D1212" s="1">
        <v>0.22</v>
      </c>
      <c r="E1212" s="1">
        <v>0</v>
      </c>
      <c r="F1212" s="1">
        <v>27.68</v>
      </c>
      <c r="G1212" s="1">
        <v>54.32</v>
      </c>
      <c r="H1212" s="1">
        <v>1216</v>
      </c>
      <c r="I1212" s="1">
        <v>133342237.26000001</v>
      </c>
      <c r="J1212" s="1">
        <v>-47339</v>
      </c>
      <c r="K1212" s="1">
        <v>7243150</v>
      </c>
      <c r="L1212" s="1">
        <v>-0.7</v>
      </c>
      <c r="M1212" s="1">
        <v>20.61</v>
      </c>
      <c r="N1212" s="1">
        <v>-9.7565678999999985</v>
      </c>
      <c r="O1212" s="1">
        <v>-2.34</v>
      </c>
      <c r="P1212" s="1" t="s">
        <v>4460</v>
      </c>
      <c r="Q1212" s="1" t="s">
        <v>3576</v>
      </c>
    </row>
    <row r="1213" spans="1:17" x14ac:dyDescent="0.25">
      <c r="A1213" s="1" t="s">
        <v>1211</v>
      </c>
      <c r="B1213" s="1" t="s">
        <v>2973</v>
      </c>
      <c r="C1213" s="1">
        <v>0.05</v>
      </c>
      <c r="D1213" s="1">
        <v>0</v>
      </c>
      <c r="E1213" s="1">
        <v>0</v>
      </c>
      <c r="F1213" s="1">
        <v>64.27</v>
      </c>
      <c r="G1213" s="1">
        <v>35.680000000000007</v>
      </c>
      <c r="H1213" s="1">
        <v>1217</v>
      </c>
      <c r="I1213" s="1">
        <v>945000</v>
      </c>
      <c r="J1213" s="1">
        <v>-8</v>
      </c>
      <c r="K1213" s="1">
        <v>33718</v>
      </c>
      <c r="L1213" s="1">
        <v>0</v>
      </c>
      <c r="M1213" s="1">
        <v>21.89</v>
      </c>
      <c r="N1213" s="1">
        <v>-1.7512000000000001E-3</v>
      </c>
      <c r="O1213" s="1">
        <v>0.22</v>
      </c>
      <c r="P1213" s="1" t="s">
        <v>2973</v>
      </c>
      <c r="Q1213" s="1" t="s">
        <v>3523</v>
      </c>
    </row>
    <row r="1214" spans="1:17" x14ac:dyDescent="0.25">
      <c r="A1214" s="1" t="s">
        <v>1212</v>
      </c>
      <c r="B1214" s="1" t="s">
        <v>2974</v>
      </c>
      <c r="C1214" s="1">
        <v>53.95</v>
      </c>
      <c r="D1214" s="1">
        <v>0.14000000000000001</v>
      </c>
      <c r="E1214" s="1">
        <v>0.01</v>
      </c>
      <c r="F1214" s="1">
        <v>51.32</v>
      </c>
      <c r="G1214" s="1">
        <v>-5.4200000000000017</v>
      </c>
      <c r="H1214" s="1">
        <v>1218</v>
      </c>
      <c r="I1214" s="1">
        <v>2232200</v>
      </c>
      <c r="J1214" s="1">
        <v>167</v>
      </c>
      <c r="K1214" s="1">
        <v>-12099</v>
      </c>
      <c r="L1214" s="1">
        <v>-1.4</v>
      </c>
      <c r="M1214" s="1">
        <v>266.38</v>
      </c>
      <c r="N1214" s="1">
        <v>0.44485459999999999</v>
      </c>
      <c r="O1214" s="1">
        <v>0.38</v>
      </c>
      <c r="P1214" s="1" t="s">
        <v>2974</v>
      </c>
      <c r="Q1214" s="1" t="s">
        <v>3523</v>
      </c>
    </row>
    <row r="1215" spans="1:17" x14ac:dyDescent="0.25">
      <c r="A1215" s="1" t="s">
        <v>1213</v>
      </c>
      <c r="B1215" s="1" t="s">
        <v>2975</v>
      </c>
      <c r="C1215" s="1">
        <v>37.61</v>
      </c>
      <c r="D1215" s="1">
        <v>0.41</v>
      </c>
      <c r="E1215" s="1">
        <v>0.04</v>
      </c>
      <c r="F1215" s="1">
        <v>22.83</v>
      </c>
      <c r="G1215" s="1">
        <v>39.110000000000007</v>
      </c>
      <c r="H1215" s="1">
        <v>1219</v>
      </c>
      <c r="I1215" s="1">
        <v>976850.31</v>
      </c>
      <c r="J1215" s="1">
        <v>-174</v>
      </c>
      <c r="K1215" s="1">
        <v>38205</v>
      </c>
      <c r="L1215" s="1">
        <v>-0.5</v>
      </c>
      <c r="M1215" s="1">
        <v>561.62</v>
      </c>
      <c r="N1215" s="1">
        <v>-0.97721880000000005</v>
      </c>
      <c r="O1215" s="1">
        <v>-8.91</v>
      </c>
      <c r="P1215" s="1" t="s">
        <v>2975</v>
      </c>
      <c r="Q1215" s="1" t="s">
        <v>3523</v>
      </c>
    </row>
    <row r="1216" spans="1:17" x14ac:dyDescent="0.25">
      <c r="A1216" s="1" t="s">
        <v>1214</v>
      </c>
      <c r="B1216" s="1" t="s">
        <v>2976</v>
      </c>
      <c r="C1216" s="1">
        <v>4.6900000000000004</v>
      </c>
      <c r="D1216" s="1">
        <v>0</v>
      </c>
      <c r="E1216" s="1">
        <v>0.24</v>
      </c>
      <c r="F1216" s="1">
        <v>3.88</v>
      </c>
      <c r="G1216" s="1">
        <v>91.19</v>
      </c>
      <c r="H1216" s="1">
        <v>1220</v>
      </c>
      <c r="I1216" s="1">
        <v>1898169.57</v>
      </c>
      <c r="J1216" s="1">
        <v>-3220</v>
      </c>
      <c r="K1216" s="1">
        <v>173094</v>
      </c>
      <c r="L1216" s="1">
        <v>-1.9</v>
      </c>
      <c r="M1216" s="1">
        <v>12.13</v>
      </c>
      <c r="N1216" s="1">
        <v>-0.39058600000000004</v>
      </c>
      <c r="O1216" s="1">
        <v>-1.89</v>
      </c>
      <c r="P1216" s="1" t="s">
        <v>2976</v>
      </c>
      <c r="Q1216" s="1" t="s">
        <v>3523</v>
      </c>
    </row>
    <row r="1217" spans="1:17" x14ac:dyDescent="0.25">
      <c r="A1217" s="1" t="s">
        <v>1215</v>
      </c>
      <c r="B1217" s="1" t="s">
        <v>2977</v>
      </c>
      <c r="C1217" s="1">
        <v>19.260000000000002</v>
      </c>
      <c r="D1217" s="1">
        <v>0</v>
      </c>
      <c r="E1217" s="1">
        <v>0</v>
      </c>
      <c r="F1217" s="1">
        <v>55.21</v>
      </c>
      <c r="G1217" s="1">
        <v>25.53</v>
      </c>
      <c r="H1217" s="1">
        <v>1221</v>
      </c>
      <c r="I1217" s="1">
        <v>300000</v>
      </c>
      <c r="J1217" s="1">
        <v>-14</v>
      </c>
      <c r="K1217" s="1">
        <v>7659</v>
      </c>
      <c r="L1217" s="1">
        <v>-0.2</v>
      </c>
      <c r="M1217" s="1">
        <v>43.26</v>
      </c>
      <c r="N1217" s="1">
        <v>-6.0564E-3</v>
      </c>
      <c r="O1217" s="1">
        <v>-7.61</v>
      </c>
      <c r="P1217" s="1" t="s">
        <v>2977</v>
      </c>
      <c r="Q1217" s="1" t="s">
        <v>3523</v>
      </c>
    </row>
    <row r="1218" spans="1:17" x14ac:dyDescent="0.25">
      <c r="A1218" s="1" t="s">
        <v>1216</v>
      </c>
      <c r="B1218" s="1" t="s">
        <v>2978</v>
      </c>
      <c r="C1218" s="1">
        <v>54.85</v>
      </c>
      <c r="D1218" s="1">
        <v>0</v>
      </c>
      <c r="E1218" s="1">
        <v>0</v>
      </c>
      <c r="F1218" s="1">
        <v>50.53</v>
      </c>
      <c r="G1218" s="1">
        <v>-5.3799999999999955</v>
      </c>
      <c r="H1218" s="1">
        <v>1222</v>
      </c>
      <c r="I1218" s="1">
        <v>1955310</v>
      </c>
      <c r="J1218" s="1">
        <v>-754</v>
      </c>
      <c r="K1218" s="1">
        <v>-10520</v>
      </c>
      <c r="L1218" s="1">
        <v>7.2</v>
      </c>
      <c r="M1218" s="1">
        <v>19.07</v>
      </c>
      <c r="N1218" s="1">
        <v>-0.14378779999999999</v>
      </c>
      <c r="O1218" s="1">
        <v>-9.5299999999999994</v>
      </c>
      <c r="P1218" s="1" t="s">
        <v>2978</v>
      </c>
      <c r="Q1218" s="1" t="s">
        <v>3523</v>
      </c>
    </row>
    <row r="1219" spans="1:17" x14ac:dyDescent="0.25">
      <c r="A1219" s="1" t="s">
        <v>1217</v>
      </c>
      <c r="B1219" s="1" t="s">
        <v>2979</v>
      </c>
      <c r="C1219" s="1">
        <v>19.11</v>
      </c>
      <c r="D1219" s="1">
        <v>2.02</v>
      </c>
      <c r="E1219" s="1">
        <v>0</v>
      </c>
      <c r="F1219" s="1">
        <v>3.26</v>
      </c>
      <c r="G1219" s="1">
        <v>75.61</v>
      </c>
      <c r="H1219" s="1">
        <v>1223</v>
      </c>
      <c r="I1219" s="1">
        <v>21709080.969999999</v>
      </c>
      <c r="J1219" s="1">
        <v>20496</v>
      </c>
      <c r="K1219" s="1">
        <v>1641424</v>
      </c>
      <c r="L1219" s="1">
        <v>1.2</v>
      </c>
      <c r="M1219" s="1">
        <v>16.47</v>
      </c>
      <c r="N1219" s="1">
        <v>3.3756911999999999</v>
      </c>
      <c r="O1219" s="1">
        <v>-1.67</v>
      </c>
      <c r="P1219" s="1" t="s">
        <v>2979</v>
      </c>
      <c r="Q1219" s="1" t="s">
        <v>3575</v>
      </c>
    </row>
    <row r="1220" spans="1:17" x14ac:dyDescent="0.25">
      <c r="A1220" s="1" t="s">
        <v>1218</v>
      </c>
      <c r="B1220" s="1" t="s">
        <v>2980</v>
      </c>
      <c r="C1220" s="1">
        <v>4.79</v>
      </c>
      <c r="D1220" s="1">
        <v>0</v>
      </c>
      <c r="E1220" s="1">
        <v>0</v>
      </c>
      <c r="F1220" s="1">
        <v>10.210000000000001</v>
      </c>
      <c r="G1220" s="1">
        <v>85</v>
      </c>
      <c r="H1220" s="1">
        <v>1224</v>
      </c>
      <c r="I1220" s="1">
        <v>3308167.75</v>
      </c>
      <c r="J1220" s="1">
        <v>-2940</v>
      </c>
      <c r="K1220" s="1">
        <v>281194</v>
      </c>
      <c r="L1220" s="1">
        <v>-1</v>
      </c>
      <c r="M1220" s="1">
        <v>20.83</v>
      </c>
      <c r="N1220" s="1">
        <v>-0.612402</v>
      </c>
      <c r="O1220" s="1">
        <v>1.43</v>
      </c>
      <c r="P1220" s="1" t="s">
        <v>2980</v>
      </c>
      <c r="Q1220" s="1" t="s">
        <v>3575</v>
      </c>
    </row>
    <row r="1221" spans="1:17" x14ac:dyDescent="0.25">
      <c r="A1221" s="1" t="s">
        <v>1219</v>
      </c>
      <c r="B1221" s="1" t="s">
        <v>2981</v>
      </c>
      <c r="C1221" s="1">
        <v>5.71</v>
      </c>
      <c r="D1221" s="1">
        <v>0.06</v>
      </c>
      <c r="E1221" s="1">
        <v>0</v>
      </c>
      <c r="F1221" s="1">
        <v>3.05</v>
      </c>
      <c r="G1221" s="1">
        <v>91.18</v>
      </c>
      <c r="H1221" s="1">
        <v>1225</v>
      </c>
      <c r="I1221" s="1">
        <v>5944549.8600000003</v>
      </c>
      <c r="J1221" s="1">
        <v>2573</v>
      </c>
      <c r="K1221" s="1">
        <v>542024</v>
      </c>
      <c r="L1221" s="1">
        <v>0.5</v>
      </c>
      <c r="M1221" s="1">
        <v>16.440000000000001</v>
      </c>
      <c r="N1221" s="1">
        <v>0.42300120000000002</v>
      </c>
      <c r="O1221" s="1">
        <v>-4.62</v>
      </c>
      <c r="P1221" s="1" t="s">
        <v>2981</v>
      </c>
      <c r="Q1221" s="1" t="s">
        <v>3575</v>
      </c>
    </row>
    <row r="1222" spans="1:17" x14ac:dyDescent="0.25">
      <c r="A1222" s="1" t="s">
        <v>1220</v>
      </c>
      <c r="B1222" s="1" t="s">
        <v>2982</v>
      </c>
      <c r="C1222" s="1">
        <v>0.22</v>
      </c>
      <c r="D1222" s="1">
        <v>0</v>
      </c>
      <c r="E1222" s="1">
        <v>0</v>
      </c>
      <c r="F1222" s="1">
        <v>26.25</v>
      </c>
      <c r="G1222" s="1">
        <v>73.53</v>
      </c>
      <c r="H1222" s="1">
        <v>1226</v>
      </c>
      <c r="I1222" s="1">
        <v>2523531.54</v>
      </c>
      <c r="J1222" s="1">
        <v>-73</v>
      </c>
      <c r="K1222" s="1">
        <v>185555</v>
      </c>
      <c r="L1222" s="1">
        <v>0</v>
      </c>
      <c r="M1222" s="1">
        <v>22.72</v>
      </c>
      <c r="N1222" s="1">
        <v>-1.6585599999999999E-2</v>
      </c>
      <c r="O1222" s="1">
        <v>-10.19</v>
      </c>
      <c r="P1222" s="1" t="s">
        <v>2982</v>
      </c>
      <c r="Q1222" s="1" t="s">
        <v>3575</v>
      </c>
    </row>
    <row r="1223" spans="1:17" x14ac:dyDescent="0.25">
      <c r="A1223" s="1" t="s">
        <v>1221</v>
      </c>
      <c r="B1223" s="1" t="s">
        <v>2983</v>
      </c>
      <c r="C1223" s="1">
        <v>8.14</v>
      </c>
      <c r="D1223" s="1">
        <v>0</v>
      </c>
      <c r="E1223" s="1">
        <v>0</v>
      </c>
      <c r="F1223" s="1">
        <v>44.06</v>
      </c>
      <c r="G1223" s="1">
        <v>47.8</v>
      </c>
      <c r="H1223" s="1">
        <v>1227</v>
      </c>
      <c r="I1223" s="1">
        <v>3098559.74</v>
      </c>
      <c r="J1223" s="1">
        <v>84</v>
      </c>
      <c r="K1223" s="1">
        <v>148111</v>
      </c>
      <c r="L1223" s="1">
        <v>0.1</v>
      </c>
      <c r="M1223" s="1">
        <v>21.7</v>
      </c>
      <c r="N1223" s="1">
        <v>1.8228000000000001E-2</v>
      </c>
      <c r="O1223" s="1">
        <v>-0.22</v>
      </c>
      <c r="P1223" s="1" t="s">
        <v>2983</v>
      </c>
      <c r="Q1223" s="1" t="s">
        <v>3575</v>
      </c>
    </row>
    <row r="1224" spans="1:17" x14ac:dyDescent="0.25">
      <c r="A1224" s="1" t="s">
        <v>1222</v>
      </c>
      <c r="B1224" s="1" t="s">
        <v>2984</v>
      </c>
      <c r="C1224" s="1">
        <v>0.36</v>
      </c>
      <c r="D1224" s="1">
        <v>0</v>
      </c>
      <c r="E1224" s="1">
        <v>0</v>
      </c>
      <c r="F1224" s="1">
        <v>66.260000000000005</v>
      </c>
      <c r="G1224" s="1">
        <v>33.379999999999995</v>
      </c>
      <c r="H1224" s="1">
        <v>1228</v>
      </c>
      <c r="I1224" s="1">
        <v>2899762.88</v>
      </c>
      <c r="J1224" s="1">
        <v>-60</v>
      </c>
      <c r="K1224" s="1">
        <v>96794</v>
      </c>
      <c r="L1224" s="1">
        <v>-0.1</v>
      </c>
      <c r="M1224" s="1">
        <v>50.09</v>
      </c>
      <c r="N1224" s="1">
        <v>-3.0054000000000001E-2</v>
      </c>
      <c r="O1224" s="1">
        <v>-1.57</v>
      </c>
      <c r="P1224" s="1" t="s">
        <v>2984</v>
      </c>
      <c r="Q1224" s="1" t="s">
        <v>3575</v>
      </c>
    </row>
    <row r="1225" spans="1:17" x14ac:dyDescent="0.25">
      <c r="A1225" s="1" t="s">
        <v>1223</v>
      </c>
      <c r="B1225" s="1" t="s">
        <v>2985</v>
      </c>
      <c r="C1225" s="1">
        <v>2.02</v>
      </c>
      <c r="D1225" s="1">
        <v>0</v>
      </c>
      <c r="E1225" s="1">
        <v>0</v>
      </c>
      <c r="F1225" s="1">
        <v>56.64</v>
      </c>
      <c r="G1225" s="1">
        <v>41.339999999999996</v>
      </c>
      <c r="H1225" s="1">
        <v>1229</v>
      </c>
      <c r="I1225" s="1">
        <v>2104375.84</v>
      </c>
      <c r="J1225" s="1">
        <v>-17</v>
      </c>
      <c r="K1225" s="1">
        <v>86995</v>
      </c>
      <c r="L1225" s="1">
        <v>0</v>
      </c>
      <c r="M1225" s="1">
        <v>42.24</v>
      </c>
      <c r="N1225" s="1">
        <v>-7.1808000000000002E-3</v>
      </c>
      <c r="O1225" s="1">
        <v>0.81</v>
      </c>
      <c r="P1225" s="1" t="s">
        <v>2985</v>
      </c>
      <c r="Q1225" s="1" t="s">
        <v>3575</v>
      </c>
    </row>
    <row r="1226" spans="1:17" x14ac:dyDescent="0.25">
      <c r="A1226" s="1" t="s">
        <v>1224</v>
      </c>
      <c r="B1226" s="1" t="s">
        <v>2986</v>
      </c>
      <c r="C1226" s="1">
        <v>6.59</v>
      </c>
      <c r="D1226" s="1">
        <v>0</v>
      </c>
      <c r="E1226" s="1">
        <v>0</v>
      </c>
      <c r="F1226" s="1">
        <v>7.52</v>
      </c>
      <c r="G1226" s="1">
        <v>85.89</v>
      </c>
      <c r="H1226" s="1">
        <v>1230</v>
      </c>
      <c r="I1226" s="1">
        <v>2488355</v>
      </c>
      <c r="J1226" s="1">
        <v>6359</v>
      </c>
      <c r="K1226" s="1">
        <v>213725</v>
      </c>
      <c r="L1226" s="1">
        <v>3</v>
      </c>
      <c r="M1226" s="1">
        <v>16.079999999999998</v>
      </c>
      <c r="N1226" s="1">
        <v>1.0225271999999999</v>
      </c>
      <c r="O1226" s="1">
        <v>-7.57</v>
      </c>
      <c r="P1226" s="1" t="s">
        <v>2986</v>
      </c>
      <c r="Q1226" s="1" t="s">
        <v>3575</v>
      </c>
    </row>
    <row r="1227" spans="1:17" x14ac:dyDescent="0.25">
      <c r="A1227" s="1" t="s">
        <v>1225</v>
      </c>
      <c r="B1227" s="1" t="s">
        <v>2987</v>
      </c>
      <c r="C1227" s="1">
        <v>0.26</v>
      </c>
      <c r="D1227" s="1">
        <v>0</v>
      </c>
      <c r="E1227" s="1">
        <v>0</v>
      </c>
      <c r="F1227" s="1">
        <v>21.18</v>
      </c>
      <c r="G1227" s="1">
        <v>78.56</v>
      </c>
      <c r="H1227" s="1">
        <v>1231</v>
      </c>
      <c r="I1227" s="1">
        <v>1164223.71</v>
      </c>
      <c r="J1227" s="1">
        <v>10</v>
      </c>
      <c r="K1227" s="1">
        <v>91461</v>
      </c>
      <c r="L1227" s="1">
        <v>0</v>
      </c>
      <c r="M1227" s="1">
        <v>19.13</v>
      </c>
      <c r="N1227" s="1">
        <v>1.9129999999999998E-3</v>
      </c>
      <c r="O1227" s="1">
        <v>-6.83</v>
      </c>
      <c r="P1227" s="1" t="s">
        <v>2987</v>
      </c>
      <c r="Q1227" s="1" t="s">
        <v>3516</v>
      </c>
    </row>
    <row r="1228" spans="1:17" x14ac:dyDescent="0.25">
      <c r="A1228" s="1" t="s">
        <v>1226</v>
      </c>
      <c r="B1228" s="1" t="s">
        <v>2988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57076</v>
      </c>
      <c r="L1228" s="1">
        <v>0</v>
      </c>
      <c r="M1228" s="1">
        <v>8.42</v>
      </c>
      <c r="N1228" s="1">
        <v>0</v>
      </c>
      <c r="O1228" s="1">
        <v>8.2200000000000006</v>
      </c>
      <c r="P1228" s="1" t="s">
        <v>2988</v>
      </c>
      <c r="Q1228" s="1" t="s">
        <v>3560</v>
      </c>
    </row>
    <row r="1229" spans="1:17" x14ac:dyDescent="0.25">
      <c r="A1229" s="1" t="s">
        <v>1227</v>
      </c>
      <c r="B1229" s="1" t="s">
        <v>2989</v>
      </c>
      <c r="C1229" s="1">
        <v>3.58</v>
      </c>
      <c r="D1229" s="1">
        <v>1.47</v>
      </c>
      <c r="E1229" s="1">
        <v>0.75</v>
      </c>
      <c r="F1229" s="1">
        <v>8.99</v>
      </c>
      <c r="G1229" s="1">
        <v>85.210000000000008</v>
      </c>
      <c r="H1229" s="1">
        <v>1233</v>
      </c>
      <c r="I1229" s="1">
        <v>902791.84</v>
      </c>
      <c r="J1229" s="1">
        <v>2333</v>
      </c>
      <c r="K1229" s="1">
        <v>76927</v>
      </c>
      <c r="L1229" s="1">
        <v>3</v>
      </c>
      <c r="M1229" s="1">
        <v>55.46</v>
      </c>
      <c r="N1229" s="1">
        <v>1.2938818000000001</v>
      </c>
      <c r="O1229" s="1">
        <v>-4.5999999999999996</v>
      </c>
      <c r="P1229" s="1" t="s">
        <v>2989</v>
      </c>
      <c r="Q1229" s="1" t="s">
        <v>3560</v>
      </c>
    </row>
    <row r="1230" spans="1:17" x14ac:dyDescent="0.25">
      <c r="A1230" s="1" t="s">
        <v>1228</v>
      </c>
      <c r="B1230" s="1" t="s">
        <v>2990</v>
      </c>
      <c r="C1230" s="1">
        <v>4.8</v>
      </c>
      <c r="D1230" s="1">
        <v>0.49</v>
      </c>
      <c r="E1230" s="1">
        <v>0.05</v>
      </c>
      <c r="F1230" s="1">
        <v>13.45</v>
      </c>
      <c r="G1230" s="1">
        <v>81.210000000000008</v>
      </c>
      <c r="H1230" s="1">
        <v>1234</v>
      </c>
      <c r="I1230" s="1">
        <v>1598993.11</v>
      </c>
      <c r="J1230" s="1">
        <v>-476</v>
      </c>
      <c r="K1230" s="1">
        <v>129854</v>
      </c>
      <c r="L1230" s="1">
        <v>-0.4</v>
      </c>
      <c r="M1230" s="1">
        <v>18.329999999999998</v>
      </c>
      <c r="N1230" s="1">
        <v>-8.7250800000000003E-2</v>
      </c>
      <c r="O1230" s="1">
        <v>-6</v>
      </c>
      <c r="P1230" s="1" t="s">
        <v>2990</v>
      </c>
      <c r="Q1230" s="1" t="s">
        <v>3545</v>
      </c>
    </row>
    <row r="1231" spans="1:17" x14ac:dyDescent="0.25">
      <c r="A1231" s="1" t="s">
        <v>1229</v>
      </c>
      <c r="B1231" s="1" t="s">
        <v>2991</v>
      </c>
      <c r="C1231" s="1">
        <v>2.62</v>
      </c>
      <c r="D1231" s="1">
        <v>0.2</v>
      </c>
      <c r="E1231" s="1">
        <v>0</v>
      </c>
      <c r="F1231" s="1">
        <v>13.85</v>
      </c>
      <c r="G1231" s="1">
        <v>83.33</v>
      </c>
      <c r="H1231" s="1">
        <v>1235</v>
      </c>
      <c r="I1231" s="1">
        <v>594004.14</v>
      </c>
      <c r="J1231" s="1">
        <v>15</v>
      </c>
      <c r="K1231" s="1">
        <v>49498</v>
      </c>
      <c r="L1231" s="1">
        <v>0</v>
      </c>
      <c r="M1231" s="1">
        <v>11.42</v>
      </c>
      <c r="N1231" s="1">
        <v>1.7130000000000001E-3</v>
      </c>
      <c r="O1231" s="1">
        <v>-5.53</v>
      </c>
      <c r="P1231" s="1" t="s">
        <v>2991</v>
      </c>
      <c r="Q1231" s="1" t="s">
        <v>3524</v>
      </c>
    </row>
    <row r="1232" spans="1:17" x14ac:dyDescent="0.25">
      <c r="A1232" s="1" t="s">
        <v>1230</v>
      </c>
      <c r="B1232" s="1" t="s">
        <v>2992</v>
      </c>
      <c r="C1232" s="1">
        <v>34.479999999999997</v>
      </c>
      <c r="D1232" s="1">
        <v>1.45</v>
      </c>
      <c r="E1232" s="1">
        <v>0.96</v>
      </c>
      <c r="F1232" s="1">
        <v>15.82</v>
      </c>
      <c r="G1232" s="1">
        <v>47.29</v>
      </c>
      <c r="H1232" s="1">
        <v>1236</v>
      </c>
      <c r="I1232" s="1">
        <v>630643.18000000005</v>
      </c>
      <c r="J1232" s="1">
        <v>-401</v>
      </c>
      <c r="K1232" s="1">
        <v>29823</v>
      </c>
      <c r="L1232" s="1">
        <v>-1.3</v>
      </c>
      <c r="M1232" s="1">
        <v>58.96</v>
      </c>
      <c r="N1232" s="1">
        <v>-0.23642959999999999</v>
      </c>
      <c r="O1232" s="1">
        <v>-2.44</v>
      </c>
      <c r="P1232" s="1" t="s">
        <v>2992</v>
      </c>
      <c r="Q1232" s="1" t="s">
        <v>3580</v>
      </c>
    </row>
    <row r="1233" spans="1:17" x14ac:dyDescent="0.25">
      <c r="A1233" s="1" t="s">
        <v>1231</v>
      </c>
      <c r="B1233" s="1" t="s">
        <v>2993</v>
      </c>
      <c r="C1233" s="1">
        <v>1.69</v>
      </c>
      <c r="D1233" s="1">
        <v>0.03</v>
      </c>
      <c r="E1233" s="1">
        <v>0</v>
      </c>
      <c r="F1233" s="1">
        <v>51.4</v>
      </c>
      <c r="G1233" s="1">
        <v>46.88</v>
      </c>
      <c r="H1233" s="1">
        <v>1237</v>
      </c>
      <c r="I1233" s="1">
        <v>1883573.36</v>
      </c>
      <c r="J1233" s="1">
        <v>-399</v>
      </c>
      <c r="K1233" s="1">
        <v>88302</v>
      </c>
      <c r="L1233" s="1">
        <v>-0.5</v>
      </c>
      <c r="M1233" s="1">
        <v>40.590000000000003</v>
      </c>
      <c r="N1233" s="1">
        <v>-0.16195410000000002</v>
      </c>
      <c r="O1233" s="1">
        <v>-0.96</v>
      </c>
      <c r="P1233" s="1" t="s">
        <v>2993</v>
      </c>
      <c r="Q1233" s="1" t="s">
        <v>3569</v>
      </c>
    </row>
    <row r="1234" spans="1:17" x14ac:dyDescent="0.25">
      <c r="A1234" s="1" t="s">
        <v>1232</v>
      </c>
      <c r="B1234" s="1" t="s">
        <v>2994</v>
      </c>
      <c r="C1234" s="1">
        <v>0.75</v>
      </c>
      <c r="D1234" s="1">
        <v>0.02</v>
      </c>
      <c r="E1234" s="1">
        <v>0.32</v>
      </c>
      <c r="F1234" s="1">
        <v>29.72</v>
      </c>
      <c r="G1234" s="1">
        <v>69.19</v>
      </c>
      <c r="H1234" s="1">
        <v>1238</v>
      </c>
      <c r="I1234" s="1">
        <v>500471</v>
      </c>
      <c r="J1234" s="1">
        <v>232</v>
      </c>
      <c r="K1234" s="1">
        <v>34628</v>
      </c>
      <c r="L1234" s="1">
        <v>0.7</v>
      </c>
      <c r="M1234" s="1">
        <v>11.61</v>
      </c>
      <c r="N1234" s="1">
        <v>2.6935199999999999E-2</v>
      </c>
      <c r="O1234" s="1">
        <v>-5.0199999999999996</v>
      </c>
      <c r="P1234" s="1" t="s">
        <v>2994</v>
      </c>
      <c r="Q1234" s="1" t="s">
        <v>3528</v>
      </c>
    </row>
    <row r="1235" spans="1:17" x14ac:dyDescent="0.25">
      <c r="A1235" s="1" t="s">
        <v>1233</v>
      </c>
      <c r="B1235" s="1" t="s">
        <v>2995</v>
      </c>
      <c r="C1235" s="1">
        <v>0.56999999999999995</v>
      </c>
      <c r="D1235" s="1">
        <v>0</v>
      </c>
      <c r="E1235" s="1">
        <v>0</v>
      </c>
      <c r="F1235" s="1">
        <v>53.92</v>
      </c>
      <c r="G1235" s="1">
        <v>45.51</v>
      </c>
      <c r="H1235" s="1">
        <v>1239</v>
      </c>
      <c r="I1235" s="1">
        <v>439119.37</v>
      </c>
      <c r="J1235" s="1">
        <v>-40</v>
      </c>
      <c r="K1235" s="1">
        <v>19984</v>
      </c>
      <c r="L1235" s="1">
        <v>-0.2</v>
      </c>
      <c r="M1235" s="1">
        <v>23.99</v>
      </c>
      <c r="N1235" s="1">
        <v>-9.5959999999999986E-3</v>
      </c>
      <c r="O1235" s="1">
        <v>-9.67</v>
      </c>
      <c r="P1235" s="1" t="s">
        <v>2995</v>
      </c>
      <c r="Q1235" s="1" t="s">
        <v>3545</v>
      </c>
    </row>
    <row r="1236" spans="1:17" x14ac:dyDescent="0.25">
      <c r="A1236" s="1" t="s">
        <v>1234</v>
      </c>
      <c r="B1236" s="1" t="s">
        <v>2996</v>
      </c>
      <c r="C1236" s="1">
        <v>10.32</v>
      </c>
      <c r="D1236" s="1">
        <v>0.16</v>
      </c>
      <c r="E1236" s="1">
        <v>0</v>
      </c>
      <c r="F1236" s="1">
        <v>12.7</v>
      </c>
      <c r="G1236" s="1">
        <v>76.819999999999993</v>
      </c>
      <c r="H1236" s="1">
        <v>1240</v>
      </c>
      <c r="I1236" s="1">
        <v>1876621.54</v>
      </c>
      <c r="J1236" s="1">
        <v>-927</v>
      </c>
      <c r="K1236" s="1">
        <v>144162</v>
      </c>
      <c r="L1236" s="1">
        <v>-0.6</v>
      </c>
      <c r="M1236" s="1">
        <v>42.98</v>
      </c>
      <c r="N1236" s="1">
        <v>-0.39842460000000002</v>
      </c>
      <c r="O1236" s="1">
        <v>-0.68</v>
      </c>
      <c r="P1236" s="1" t="s">
        <v>2996</v>
      </c>
      <c r="Q1236" s="1" t="s">
        <v>3529</v>
      </c>
    </row>
    <row r="1237" spans="1:17" x14ac:dyDescent="0.25">
      <c r="A1237" s="1" t="s">
        <v>1235</v>
      </c>
      <c r="B1237" s="1" t="s">
        <v>2997</v>
      </c>
      <c r="C1237" s="1">
        <v>11.06</v>
      </c>
      <c r="D1237" s="1">
        <v>0.65</v>
      </c>
      <c r="E1237" s="1">
        <v>3.09</v>
      </c>
      <c r="F1237" s="1">
        <v>11.63</v>
      </c>
      <c r="G1237" s="1">
        <v>73.569999999999993</v>
      </c>
      <c r="H1237" s="1">
        <v>1241</v>
      </c>
      <c r="I1237" s="1">
        <v>30271868.510000002</v>
      </c>
      <c r="J1237" s="1">
        <v>-146380</v>
      </c>
      <c r="K1237" s="1">
        <v>2227101</v>
      </c>
      <c r="L1237" s="1">
        <v>-6.6</v>
      </c>
      <c r="M1237" s="1">
        <v>19.100000000000001</v>
      </c>
      <c r="N1237" s="1">
        <v>-27.958580000000001</v>
      </c>
      <c r="O1237" s="1">
        <v>3.15</v>
      </c>
      <c r="P1237" s="1" t="s">
        <v>4461</v>
      </c>
      <c r="Q1237" s="1" t="s">
        <v>3566</v>
      </c>
    </row>
    <row r="1238" spans="1:17" x14ac:dyDescent="0.25">
      <c r="A1238" s="1" t="s">
        <v>1236</v>
      </c>
      <c r="B1238" s="1" t="s">
        <v>2998</v>
      </c>
      <c r="C1238" s="1">
        <v>2.94</v>
      </c>
      <c r="D1238" s="1">
        <v>7.0000000000000007E-2</v>
      </c>
      <c r="E1238" s="1">
        <v>0.01</v>
      </c>
      <c r="F1238" s="1">
        <v>38.619999999999997</v>
      </c>
      <c r="G1238" s="1">
        <v>58.36</v>
      </c>
      <c r="H1238" s="1">
        <v>1242</v>
      </c>
      <c r="I1238" s="1">
        <v>886500</v>
      </c>
      <c r="J1238" s="1">
        <v>2</v>
      </c>
      <c r="K1238" s="1">
        <v>51736</v>
      </c>
      <c r="L1238" s="1">
        <v>0</v>
      </c>
      <c r="M1238" s="1">
        <v>15.78</v>
      </c>
      <c r="N1238" s="1">
        <v>3.1559999999999997E-4</v>
      </c>
      <c r="O1238" s="1">
        <v>-1.23</v>
      </c>
      <c r="P1238" s="1" t="s">
        <v>2998</v>
      </c>
      <c r="Q1238" s="1" t="s">
        <v>3556</v>
      </c>
    </row>
    <row r="1239" spans="1:17" x14ac:dyDescent="0.25">
      <c r="A1239" s="1" t="s">
        <v>1237</v>
      </c>
      <c r="B1239" s="1" t="s">
        <v>2999</v>
      </c>
      <c r="C1239" s="1">
        <v>0.99</v>
      </c>
      <c r="D1239" s="1">
        <v>0.02</v>
      </c>
      <c r="E1239" s="1">
        <v>0</v>
      </c>
      <c r="F1239" s="1">
        <v>31.65</v>
      </c>
      <c r="G1239" s="1">
        <v>67.34</v>
      </c>
      <c r="H1239" s="1">
        <v>1243</v>
      </c>
      <c r="I1239" s="1">
        <v>908895.73</v>
      </c>
      <c r="J1239" s="1">
        <v>523</v>
      </c>
      <c r="K1239" s="1">
        <v>61205</v>
      </c>
      <c r="L1239" s="1">
        <v>0.9</v>
      </c>
      <c r="M1239" s="1">
        <v>12.27</v>
      </c>
      <c r="N1239" s="1">
        <v>6.4172099999999996E-2</v>
      </c>
      <c r="O1239" s="1">
        <v>0.39</v>
      </c>
      <c r="P1239" s="1" t="s">
        <v>2999</v>
      </c>
      <c r="Q1239" s="1" t="s">
        <v>3555</v>
      </c>
    </row>
    <row r="1240" spans="1:17" x14ac:dyDescent="0.25">
      <c r="A1240" s="1" t="s">
        <v>1238</v>
      </c>
      <c r="B1240" s="1" t="s">
        <v>3000</v>
      </c>
      <c r="C1240" s="1">
        <v>10.36</v>
      </c>
      <c r="D1240" s="1">
        <v>0.67</v>
      </c>
      <c r="E1240" s="1">
        <v>0.03</v>
      </c>
      <c r="F1240" s="1">
        <v>28.65</v>
      </c>
      <c r="G1240" s="1">
        <v>60.290000000000006</v>
      </c>
      <c r="H1240" s="1">
        <v>1244</v>
      </c>
      <c r="I1240" s="1">
        <v>6655551.1399999997</v>
      </c>
      <c r="J1240" s="1">
        <v>4698</v>
      </c>
      <c r="K1240" s="1">
        <v>401263</v>
      </c>
      <c r="L1240" s="1">
        <v>1.2</v>
      </c>
      <c r="M1240" s="1">
        <v>12.8</v>
      </c>
      <c r="N1240" s="1">
        <v>0.60134399999999999</v>
      </c>
      <c r="O1240" s="1">
        <v>-2.85</v>
      </c>
      <c r="P1240" s="1" t="s">
        <v>3000</v>
      </c>
      <c r="Q1240" s="1" t="s">
        <v>3579</v>
      </c>
    </row>
    <row r="1241" spans="1:17" x14ac:dyDescent="0.25">
      <c r="A1241" s="1" t="s">
        <v>1239</v>
      </c>
      <c r="B1241" s="1" t="s">
        <v>3001</v>
      </c>
      <c r="C1241" s="1">
        <v>54.31</v>
      </c>
      <c r="D1241" s="1">
        <v>1.1299999999999999</v>
      </c>
      <c r="E1241" s="1">
        <v>1.1399999999999999</v>
      </c>
      <c r="F1241" s="1">
        <v>5.41</v>
      </c>
      <c r="G1241" s="1">
        <v>38.009999999999991</v>
      </c>
      <c r="H1241" s="1">
        <v>1245</v>
      </c>
      <c r="I1241" s="1">
        <v>1849705.19</v>
      </c>
      <c r="J1241" s="1">
        <v>-260</v>
      </c>
      <c r="K1241" s="1">
        <v>70307</v>
      </c>
      <c r="L1241" s="1">
        <v>-0.4</v>
      </c>
      <c r="M1241" s="1">
        <v>350.12</v>
      </c>
      <c r="N1241" s="1">
        <v>-0.91031200000000001</v>
      </c>
      <c r="O1241" s="1">
        <v>3.84</v>
      </c>
      <c r="P1241" s="1" t="s">
        <v>4462</v>
      </c>
      <c r="Q1241" s="1" t="s">
        <v>3521</v>
      </c>
    </row>
    <row r="1242" spans="1:17" x14ac:dyDescent="0.25">
      <c r="A1242" s="1" t="s">
        <v>1240</v>
      </c>
      <c r="B1242" s="1" t="s">
        <v>3002</v>
      </c>
      <c r="C1242" s="1">
        <v>1.02</v>
      </c>
      <c r="D1242" s="1">
        <v>0</v>
      </c>
      <c r="E1242" s="1">
        <v>0</v>
      </c>
      <c r="F1242" s="1">
        <v>14.67</v>
      </c>
      <c r="G1242" s="1">
        <v>84.31</v>
      </c>
      <c r="H1242" s="1">
        <v>1246</v>
      </c>
      <c r="I1242" s="1">
        <v>707909.61</v>
      </c>
      <c r="J1242" s="1">
        <v>41</v>
      </c>
      <c r="K1242" s="1">
        <v>59684</v>
      </c>
      <c r="L1242" s="1">
        <v>0.1</v>
      </c>
      <c r="M1242" s="1">
        <v>10.56</v>
      </c>
      <c r="N1242" s="1">
        <v>4.3296000000000003E-3</v>
      </c>
      <c r="O1242" s="1">
        <v>-5.31</v>
      </c>
      <c r="P1242" s="1" t="s">
        <v>3002</v>
      </c>
      <c r="Q1242" s="1" t="s">
        <v>3559</v>
      </c>
    </row>
    <row r="1243" spans="1:17" x14ac:dyDescent="0.25">
      <c r="A1243" s="1" t="s">
        <v>1241</v>
      </c>
      <c r="B1243" s="1" t="s">
        <v>3003</v>
      </c>
      <c r="C1243" s="1">
        <v>3.84</v>
      </c>
      <c r="D1243" s="1">
        <v>0</v>
      </c>
      <c r="E1243" s="1">
        <v>0</v>
      </c>
      <c r="F1243" s="1">
        <v>13.29</v>
      </c>
      <c r="G1243" s="1">
        <v>82.87</v>
      </c>
      <c r="H1243" s="1">
        <v>1247</v>
      </c>
      <c r="I1243" s="1">
        <v>590374.30000000005</v>
      </c>
      <c r="J1243" s="1">
        <v>-101</v>
      </c>
      <c r="K1243" s="1">
        <v>48924</v>
      </c>
      <c r="L1243" s="1">
        <v>-0.2</v>
      </c>
      <c r="M1243" s="1">
        <v>49.27</v>
      </c>
      <c r="N1243" s="1">
        <v>-4.9762700000000007E-2</v>
      </c>
      <c r="O1243" s="1">
        <v>-1.37</v>
      </c>
      <c r="P1243" s="1" t="s">
        <v>3003</v>
      </c>
      <c r="Q1243" s="1" t="s">
        <v>3555</v>
      </c>
    </row>
    <row r="1244" spans="1:17" x14ac:dyDescent="0.25">
      <c r="A1244" s="1" t="s">
        <v>1242</v>
      </c>
      <c r="B1244" s="1" t="s">
        <v>3004</v>
      </c>
      <c r="C1244" s="1">
        <v>42.81</v>
      </c>
      <c r="D1244" s="1">
        <v>0</v>
      </c>
      <c r="E1244" s="1">
        <v>4.8099999999999996</v>
      </c>
      <c r="F1244" s="1">
        <v>21.95</v>
      </c>
      <c r="G1244" s="1">
        <v>30.429999999999993</v>
      </c>
      <c r="H1244" s="1">
        <v>1248</v>
      </c>
      <c r="I1244" s="1">
        <v>1824799.45</v>
      </c>
      <c r="J1244" s="1">
        <v>10</v>
      </c>
      <c r="K1244" s="1">
        <v>55529</v>
      </c>
      <c r="L1244" s="1">
        <v>0</v>
      </c>
      <c r="M1244" s="1">
        <v>26.95</v>
      </c>
      <c r="N1244" s="1">
        <v>2.6949999999999999E-3</v>
      </c>
      <c r="O1244" s="1">
        <v>0.74</v>
      </c>
      <c r="P1244" s="1" t="s">
        <v>3004</v>
      </c>
      <c r="Q1244" s="1" t="s">
        <v>3553</v>
      </c>
    </row>
    <row r="1245" spans="1:17" x14ac:dyDescent="0.25">
      <c r="A1245" s="1" t="s">
        <v>1243</v>
      </c>
      <c r="B1245" s="1" t="s">
        <v>3005</v>
      </c>
      <c r="C1245" s="1">
        <v>2.89</v>
      </c>
      <c r="D1245" s="1">
        <v>0.01</v>
      </c>
      <c r="E1245" s="1">
        <v>0.21</v>
      </c>
      <c r="F1245" s="1">
        <v>21.97</v>
      </c>
      <c r="G1245" s="1">
        <v>74.92</v>
      </c>
      <c r="H1245" s="1">
        <v>1249</v>
      </c>
      <c r="I1245" s="1">
        <v>2490111.5</v>
      </c>
      <c r="J1245" s="1">
        <v>2390</v>
      </c>
      <c r="K1245" s="1">
        <v>186559</v>
      </c>
      <c r="L1245" s="1">
        <v>1.3</v>
      </c>
      <c r="M1245" s="1">
        <v>21.9</v>
      </c>
      <c r="N1245" s="1">
        <v>0.52341000000000004</v>
      </c>
      <c r="O1245" s="1">
        <v>-1.08</v>
      </c>
      <c r="P1245" s="1" t="s">
        <v>3005</v>
      </c>
      <c r="Q1245" s="1" t="s">
        <v>3559</v>
      </c>
    </row>
    <row r="1246" spans="1:17" x14ac:dyDescent="0.25">
      <c r="A1246" s="1" t="s">
        <v>1244</v>
      </c>
      <c r="B1246" s="1" t="s">
        <v>3006</v>
      </c>
      <c r="C1246" s="1">
        <v>3.63</v>
      </c>
      <c r="D1246" s="1">
        <v>0</v>
      </c>
      <c r="E1246" s="1">
        <v>0.06</v>
      </c>
      <c r="F1246" s="1">
        <v>19.149999999999999</v>
      </c>
      <c r="G1246" s="1">
        <v>77.16</v>
      </c>
      <c r="H1246" s="1">
        <v>1250</v>
      </c>
      <c r="I1246" s="1">
        <v>1268395.8700000001</v>
      </c>
      <c r="J1246" s="1">
        <v>1333</v>
      </c>
      <c r="K1246" s="1">
        <v>97869</v>
      </c>
      <c r="L1246" s="1">
        <v>1.4</v>
      </c>
      <c r="M1246" s="1">
        <v>23.74</v>
      </c>
      <c r="N1246" s="1">
        <v>0.31645419999999996</v>
      </c>
      <c r="O1246" s="1">
        <v>-3.75</v>
      </c>
      <c r="P1246" s="1" t="s">
        <v>3006</v>
      </c>
      <c r="Q1246" s="1" t="s">
        <v>3529</v>
      </c>
    </row>
    <row r="1247" spans="1:17" x14ac:dyDescent="0.25">
      <c r="A1247" s="1" t="s">
        <v>1245</v>
      </c>
      <c r="B1247" s="1" t="s">
        <v>3007</v>
      </c>
      <c r="C1247" s="1">
        <v>6.07</v>
      </c>
      <c r="D1247" s="1">
        <v>0</v>
      </c>
      <c r="E1247" s="1">
        <v>0.05</v>
      </c>
      <c r="F1247" s="1">
        <v>11.58</v>
      </c>
      <c r="G1247" s="1">
        <v>82.3</v>
      </c>
      <c r="H1247" s="1">
        <v>1251</v>
      </c>
      <c r="I1247" s="1">
        <v>1080797.51</v>
      </c>
      <c r="J1247" s="1">
        <v>2516</v>
      </c>
      <c r="K1247" s="1">
        <v>88950</v>
      </c>
      <c r="L1247" s="1">
        <v>2.8</v>
      </c>
      <c r="M1247" s="1">
        <v>24.64</v>
      </c>
      <c r="N1247" s="1">
        <v>0.6199424</v>
      </c>
      <c r="O1247" s="1">
        <v>-2.59</v>
      </c>
      <c r="P1247" s="1" t="s">
        <v>3007</v>
      </c>
      <c r="Q1247" s="1" t="s">
        <v>3548</v>
      </c>
    </row>
    <row r="1248" spans="1:17" x14ac:dyDescent="0.25">
      <c r="A1248" s="1" t="s">
        <v>1246</v>
      </c>
      <c r="B1248" s="1" t="s">
        <v>3008</v>
      </c>
      <c r="C1248" s="1">
        <v>2.71</v>
      </c>
      <c r="D1248" s="1">
        <v>0.55000000000000004</v>
      </c>
      <c r="E1248" s="1">
        <v>0</v>
      </c>
      <c r="F1248" s="1">
        <v>29.43</v>
      </c>
      <c r="G1248" s="1">
        <v>67.31</v>
      </c>
      <c r="H1248" s="1">
        <v>1252</v>
      </c>
      <c r="I1248" s="1">
        <v>1275887.3999999999</v>
      </c>
      <c r="J1248" s="1">
        <v>0</v>
      </c>
      <c r="K1248" s="1">
        <v>85880</v>
      </c>
      <c r="L1248" s="1">
        <v>0</v>
      </c>
      <c r="M1248" s="1">
        <v>24.64</v>
      </c>
      <c r="N1248" s="1">
        <v>0</v>
      </c>
      <c r="O1248" s="1">
        <v>-1.97</v>
      </c>
      <c r="P1248" s="1" t="s">
        <v>3008</v>
      </c>
      <c r="Q1248" s="1" t="s">
        <v>3530</v>
      </c>
    </row>
    <row r="1249" spans="1:17" x14ac:dyDescent="0.25">
      <c r="A1249" s="1" t="s">
        <v>1247</v>
      </c>
      <c r="B1249" s="1" t="s">
        <v>3009</v>
      </c>
      <c r="C1249" s="1">
        <v>4.74</v>
      </c>
      <c r="D1249" s="1">
        <v>0.19</v>
      </c>
      <c r="E1249" s="1">
        <v>0.38</v>
      </c>
      <c r="F1249" s="1">
        <v>10.199999999999999</v>
      </c>
      <c r="G1249" s="1">
        <v>84.49</v>
      </c>
      <c r="H1249" s="1">
        <v>1253</v>
      </c>
      <c r="I1249" s="1">
        <v>1809436.75</v>
      </c>
      <c r="J1249" s="1">
        <v>-1943</v>
      </c>
      <c r="K1249" s="1">
        <v>152879</v>
      </c>
      <c r="L1249" s="1">
        <v>-1.3</v>
      </c>
      <c r="M1249" s="1">
        <v>28.6</v>
      </c>
      <c r="N1249" s="1">
        <v>-0.55569800000000003</v>
      </c>
      <c r="O1249" s="1">
        <v>16.21</v>
      </c>
      <c r="P1249" s="1" t="s">
        <v>3009</v>
      </c>
      <c r="Q1249" s="1" t="s">
        <v>3560</v>
      </c>
    </row>
    <row r="1250" spans="1:17" x14ac:dyDescent="0.25">
      <c r="A1250" s="1" t="s">
        <v>1248</v>
      </c>
      <c r="B1250" s="1" t="s">
        <v>3010</v>
      </c>
      <c r="C1250" s="1">
        <v>0.87</v>
      </c>
      <c r="D1250" s="1">
        <v>0</v>
      </c>
      <c r="E1250" s="1">
        <v>0</v>
      </c>
      <c r="F1250" s="1">
        <v>29.59</v>
      </c>
      <c r="G1250" s="1">
        <v>69.539999999999992</v>
      </c>
      <c r="H1250" s="1">
        <v>1254</v>
      </c>
      <c r="I1250" s="1">
        <v>295000</v>
      </c>
      <c r="J1250" s="1">
        <v>0</v>
      </c>
      <c r="K1250" s="1">
        <v>20514</v>
      </c>
      <c r="L1250" s="1">
        <v>0</v>
      </c>
      <c r="M1250" s="1">
        <v>19.86</v>
      </c>
      <c r="N1250" s="1">
        <v>0</v>
      </c>
      <c r="O1250" s="1">
        <v>-5.48</v>
      </c>
      <c r="P1250" s="1" t="s">
        <v>3010</v>
      </c>
      <c r="Q1250" s="1" t="s">
        <v>3527</v>
      </c>
    </row>
    <row r="1251" spans="1:17" x14ac:dyDescent="0.25">
      <c r="A1251" s="1" t="s">
        <v>1249</v>
      </c>
      <c r="B1251" s="1" t="s">
        <v>3011</v>
      </c>
      <c r="C1251" s="1"/>
      <c r="D1251" s="1"/>
      <c r="E1251" s="1"/>
      <c r="F1251" s="1">
        <v>10.59</v>
      </c>
      <c r="G1251" s="1">
        <v>89.41</v>
      </c>
      <c r="H1251" s="1">
        <v>1255</v>
      </c>
      <c r="I1251" s="1">
        <v>347925.28</v>
      </c>
      <c r="J1251" s="1"/>
      <c r="K1251" s="1">
        <v>31108</v>
      </c>
      <c r="L1251" s="1">
        <v>0</v>
      </c>
      <c r="M1251" s="1"/>
      <c r="N1251" s="1">
        <v>0</v>
      </c>
      <c r="O1251" s="1"/>
      <c r="P1251" s="1" t="s">
        <v>3011</v>
      </c>
      <c r="Q1251" s="1" t="s">
        <v>3562</v>
      </c>
    </row>
    <row r="1252" spans="1:17" x14ac:dyDescent="0.25">
      <c r="A1252" s="1" t="s">
        <v>1250</v>
      </c>
      <c r="B1252" s="1" t="s">
        <v>3012</v>
      </c>
      <c r="C1252" s="1">
        <v>2.82</v>
      </c>
      <c r="D1252" s="1">
        <v>0</v>
      </c>
      <c r="E1252" s="1">
        <v>0.09</v>
      </c>
      <c r="F1252" s="1">
        <v>3.39</v>
      </c>
      <c r="G1252" s="1">
        <v>93.7</v>
      </c>
      <c r="H1252" s="1">
        <v>1256</v>
      </c>
      <c r="I1252" s="1">
        <v>1170062.94</v>
      </c>
      <c r="J1252" s="1">
        <v>-116</v>
      </c>
      <c r="K1252" s="1">
        <v>109635</v>
      </c>
      <c r="L1252" s="1">
        <v>-0.1</v>
      </c>
      <c r="M1252" s="1">
        <v>9.0399999999999991</v>
      </c>
      <c r="N1252" s="1">
        <v>-1.0486399999999998E-2</v>
      </c>
      <c r="O1252" s="1">
        <v>-6.2</v>
      </c>
      <c r="P1252" s="1" t="s">
        <v>3012</v>
      </c>
      <c r="Q1252" s="1" t="s">
        <v>3529</v>
      </c>
    </row>
    <row r="1253" spans="1:17" x14ac:dyDescent="0.25">
      <c r="A1253" s="1" t="s">
        <v>1251</v>
      </c>
      <c r="B1253" s="1" t="s">
        <v>3013</v>
      </c>
      <c r="C1253" s="1">
        <v>22.91</v>
      </c>
      <c r="D1253" s="1">
        <v>0.01</v>
      </c>
      <c r="E1253" s="1">
        <v>0</v>
      </c>
      <c r="F1253" s="1">
        <v>46.78</v>
      </c>
      <c r="G1253" s="1">
        <v>30.299999999999997</v>
      </c>
      <c r="H1253" s="1">
        <v>1257</v>
      </c>
      <c r="I1253" s="1">
        <v>725798.98</v>
      </c>
      <c r="J1253" s="1">
        <v>307</v>
      </c>
      <c r="K1253" s="1">
        <v>21992</v>
      </c>
      <c r="L1253" s="1">
        <v>1.4</v>
      </c>
      <c r="M1253" s="1">
        <v>16.940000000000001</v>
      </c>
      <c r="N1253" s="1">
        <v>5.2005800000000012E-2</v>
      </c>
      <c r="O1253" s="1">
        <v>-0.8</v>
      </c>
      <c r="P1253" s="1" t="s">
        <v>3013</v>
      </c>
      <c r="Q1253" s="1" t="s">
        <v>3529</v>
      </c>
    </row>
    <row r="1254" spans="1:17" x14ac:dyDescent="0.25">
      <c r="A1254" s="1" t="s">
        <v>1252</v>
      </c>
      <c r="B1254" s="1" t="s">
        <v>3014</v>
      </c>
      <c r="C1254" s="1">
        <v>4.25</v>
      </c>
      <c r="D1254" s="1">
        <v>0</v>
      </c>
      <c r="E1254" s="1">
        <v>0.01</v>
      </c>
      <c r="F1254" s="1">
        <v>12.18</v>
      </c>
      <c r="G1254" s="1">
        <v>83.56</v>
      </c>
      <c r="H1254" s="1">
        <v>1258</v>
      </c>
      <c r="I1254" s="1">
        <v>1155364.1200000001</v>
      </c>
      <c r="J1254" s="1">
        <v>-236</v>
      </c>
      <c r="K1254" s="1">
        <v>96542</v>
      </c>
      <c r="L1254" s="1">
        <v>-0.2</v>
      </c>
      <c r="M1254" s="1">
        <v>17.239999999999998</v>
      </c>
      <c r="N1254" s="1">
        <v>-4.0686399999999998E-2</v>
      </c>
      <c r="O1254" s="1">
        <v>-2.79</v>
      </c>
      <c r="P1254" s="1" t="s">
        <v>3014</v>
      </c>
      <c r="Q1254" s="1" t="s">
        <v>3555</v>
      </c>
    </row>
    <row r="1255" spans="1:17" x14ac:dyDescent="0.25">
      <c r="A1255" s="1" t="s">
        <v>1253</v>
      </c>
      <c r="B1255" s="1" t="s">
        <v>3015</v>
      </c>
      <c r="C1255" s="1">
        <v>18.96</v>
      </c>
      <c r="D1255" s="1">
        <v>4.84</v>
      </c>
      <c r="E1255" s="1">
        <v>1.39</v>
      </c>
      <c r="F1255" s="1">
        <v>8.35</v>
      </c>
      <c r="G1255" s="1">
        <v>66.460000000000008</v>
      </c>
      <c r="H1255" s="1">
        <v>1259</v>
      </c>
      <c r="I1255" s="1">
        <v>737985</v>
      </c>
      <c r="J1255" s="1">
        <v>1934</v>
      </c>
      <c r="K1255" s="1">
        <v>49046</v>
      </c>
      <c r="L1255" s="1">
        <v>3.9</v>
      </c>
      <c r="M1255" s="1">
        <v>128.19</v>
      </c>
      <c r="N1255" s="1">
        <v>2.4791946</v>
      </c>
      <c r="O1255" s="1">
        <v>13.31</v>
      </c>
      <c r="P1255" s="1" t="s">
        <v>3015</v>
      </c>
      <c r="Q1255" s="1" t="s">
        <v>3560</v>
      </c>
    </row>
    <row r="1256" spans="1:17" x14ac:dyDescent="0.25">
      <c r="A1256" s="1" t="s">
        <v>1254</v>
      </c>
      <c r="B1256" s="1" t="s">
        <v>3016</v>
      </c>
      <c r="C1256" s="1">
        <v>15.36</v>
      </c>
      <c r="D1256" s="1">
        <v>0.11</v>
      </c>
      <c r="E1256" s="1">
        <v>0.09</v>
      </c>
      <c r="F1256" s="1">
        <v>26.4</v>
      </c>
      <c r="G1256" s="1">
        <v>58.040000000000006</v>
      </c>
      <c r="H1256" s="1">
        <v>1260</v>
      </c>
      <c r="I1256" s="1">
        <v>2255409.29</v>
      </c>
      <c r="J1256" s="1">
        <v>703</v>
      </c>
      <c r="K1256" s="1">
        <v>130904</v>
      </c>
      <c r="L1256" s="1">
        <v>0.5</v>
      </c>
      <c r="M1256" s="1">
        <v>27.49</v>
      </c>
      <c r="N1256" s="1">
        <v>0.19325469999999997</v>
      </c>
      <c r="O1256" s="1">
        <v>-0.35</v>
      </c>
      <c r="P1256" s="1" t="s">
        <v>3016</v>
      </c>
      <c r="Q1256" s="1" t="s">
        <v>3559</v>
      </c>
    </row>
    <row r="1257" spans="1:17" x14ac:dyDescent="0.25">
      <c r="A1257" s="1" t="s">
        <v>1255</v>
      </c>
      <c r="B1257" s="1" t="s">
        <v>3017</v>
      </c>
      <c r="C1257" s="1">
        <v>1.17</v>
      </c>
      <c r="D1257" s="1">
        <v>0</v>
      </c>
      <c r="E1257" s="1">
        <v>0.33</v>
      </c>
      <c r="F1257" s="1">
        <v>26.33</v>
      </c>
      <c r="G1257" s="1">
        <v>72.17</v>
      </c>
      <c r="H1257" s="1">
        <v>1261</v>
      </c>
      <c r="I1257" s="1">
        <v>383679.06</v>
      </c>
      <c r="J1257" s="1">
        <v>220</v>
      </c>
      <c r="K1257" s="1">
        <v>27690</v>
      </c>
      <c r="L1257" s="1">
        <v>0.8</v>
      </c>
      <c r="M1257" s="1">
        <v>13.77</v>
      </c>
      <c r="N1257" s="1">
        <v>3.0294000000000001E-2</v>
      </c>
      <c r="O1257" s="1">
        <v>-7.17</v>
      </c>
      <c r="P1257" s="1" t="s">
        <v>3017</v>
      </c>
      <c r="Q1257" s="1" t="s">
        <v>3569</v>
      </c>
    </row>
    <row r="1258" spans="1:17" x14ac:dyDescent="0.25">
      <c r="A1258" s="1" t="s">
        <v>1256</v>
      </c>
      <c r="B1258" s="1" t="s">
        <v>3018</v>
      </c>
      <c r="C1258" s="1">
        <v>6.82</v>
      </c>
      <c r="D1258" s="1">
        <v>0.69</v>
      </c>
      <c r="E1258" s="1">
        <v>0.19</v>
      </c>
      <c r="F1258" s="1">
        <v>15.53</v>
      </c>
      <c r="G1258" s="1">
        <v>76.77</v>
      </c>
      <c r="H1258" s="1">
        <v>1262</v>
      </c>
      <c r="I1258" s="1">
        <v>1289144.5</v>
      </c>
      <c r="J1258" s="1">
        <v>444</v>
      </c>
      <c r="K1258" s="1">
        <v>98968</v>
      </c>
      <c r="L1258" s="1">
        <v>0.4</v>
      </c>
      <c r="M1258" s="1">
        <v>26.2</v>
      </c>
      <c r="N1258" s="1">
        <v>0.11632799999999999</v>
      </c>
      <c r="O1258" s="1">
        <v>0</v>
      </c>
      <c r="P1258" s="1" t="s">
        <v>3018</v>
      </c>
      <c r="Q1258" s="1" t="s">
        <v>3545</v>
      </c>
    </row>
    <row r="1259" spans="1:17" x14ac:dyDescent="0.25">
      <c r="A1259" s="1" t="s">
        <v>1257</v>
      </c>
      <c r="B1259" s="1" t="s">
        <v>3019</v>
      </c>
      <c r="C1259" s="1">
        <v>6.58</v>
      </c>
      <c r="D1259" s="1">
        <v>0.7</v>
      </c>
      <c r="E1259" s="1">
        <v>2.56</v>
      </c>
      <c r="F1259" s="1">
        <v>44.56</v>
      </c>
      <c r="G1259" s="1">
        <v>45.599999999999994</v>
      </c>
      <c r="H1259" s="1">
        <v>1263</v>
      </c>
      <c r="I1259" s="1">
        <v>3307792.15</v>
      </c>
      <c r="J1259" s="1">
        <v>4096</v>
      </c>
      <c r="K1259" s="1">
        <v>150835</v>
      </c>
      <c r="L1259" s="1">
        <v>2.7</v>
      </c>
      <c r="M1259" s="1">
        <v>11.63</v>
      </c>
      <c r="N1259" s="1">
        <v>0.47636480000000003</v>
      </c>
      <c r="O1259" s="1">
        <v>-3.6</v>
      </c>
      <c r="P1259" s="1" t="s">
        <v>3019</v>
      </c>
      <c r="Q1259" s="1" t="s">
        <v>3551</v>
      </c>
    </row>
    <row r="1260" spans="1:17" x14ac:dyDescent="0.25">
      <c r="A1260" s="1" t="s">
        <v>1258</v>
      </c>
      <c r="B1260" s="1" t="s">
        <v>3020</v>
      </c>
      <c r="C1260" s="1">
        <v>3.96</v>
      </c>
      <c r="D1260" s="1">
        <v>1.78</v>
      </c>
      <c r="E1260" s="1">
        <v>1.03</v>
      </c>
      <c r="F1260" s="1">
        <v>20.53</v>
      </c>
      <c r="G1260" s="1">
        <v>72.7</v>
      </c>
      <c r="H1260" s="1">
        <v>1264</v>
      </c>
      <c r="I1260" s="1">
        <v>830068.97</v>
      </c>
      <c r="J1260" s="1">
        <v>1078</v>
      </c>
      <c r="K1260" s="1">
        <v>60346</v>
      </c>
      <c r="L1260" s="1">
        <v>1.8</v>
      </c>
      <c r="M1260" s="1">
        <v>43.13</v>
      </c>
      <c r="N1260" s="1">
        <v>0.4649414</v>
      </c>
      <c r="O1260" s="1">
        <v>0.9</v>
      </c>
      <c r="P1260" s="1" t="s">
        <v>3020</v>
      </c>
      <c r="Q1260" s="1" t="s">
        <v>3551</v>
      </c>
    </row>
    <row r="1261" spans="1:17" x14ac:dyDescent="0.25">
      <c r="A1261" s="1" t="s">
        <v>1259</v>
      </c>
      <c r="B1261" s="1" t="s">
        <v>3021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17097</v>
      </c>
      <c r="L1261" s="1">
        <v>0</v>
      </c>
      <c r="M1261" s="1">
        <v>15.63</v>
      </c>
      <c r="N1261" s="1">
        <v>0</v>
      </c>
      <c r="O1261" s="1">
        <v>6.94</v>
      </c>
      <c r="P1261" s="1" t="s">
        <v>3021</v>
      </c>
      <c r="Q1261" s="1" t="s">
        <v>3555</v>
      </c>
    </row>
    <row r="1262" spans="1:17" x14ac:dyDescent="0.25">
      <c r="A1262" s="1" t="s">
        <v>1260</v>
      </c>
      <c r="B1262" s="1" t="s">
        <v>3022</v>
      </c>
      <c r="C1262" s="1">
        <v>55.98</v>
      </c>
      <c r="D1262" s="1">
        <v>1.67</v>
      </c>
      <c r="E1262" s="1">
        <v>0.01</v>
      </c>
      <c r="F1262" s="1">
        <v>28.84</v>
      </c>
      <c r="G1262" s="1">
        <v>13.5</v>
      </c>
      <c r="H1262" s="1">
        <v>1266</v>
      </c>
      <c r="I1262" s="1">
        <v>923965.53</v>
      </c>
      <c r="J1262" s="1">
        <v>-114</v>
      </c>
      <c r="K1262" s="1">
        <v>12474</v>
      </c>
      <c r="L1262" s="1">
        <v>-0.9</v>
      </c>
      <c r="M1262" s="1">
        <v>243.58</v>
      </c>
      <c r="N1262" s="1">
        <v>-0.27768120000000002</v>
      </c>
      <c r="O1262" s="1">
        <v>-6.77</v>
      </c>
      <c r="P1262" s="1" t="s">
        <v>3022</v>
      </c>
      <c r="Q1262" s="1" t="s">
        <v>3549</v>
      </c>
    </row>
    <row r="1263" spans="1:17" x14ac:dyDescent="0.25">
      <c r="A1263" s="1" t="s">
        <v>1261</v>
      </c>
      <c r="B1263" s="1" t="s">
        <v>3023</v>
      </c>
      <c r="C1263" s="1">
        <v>46.48</v>
      </c>
      <c r="D1263" s="1">
        <v>2.0099999999999998</v>
      </c>
      <c r="E1263" s="1">
        <v>0.78</v>
      </c>
      <c r="F1263" s="1">
        <v>2.5099999999999998</v>
      </c>
      <c r="G1263" s="1">
        <v>48.220000000000006</v>
      </c>
      <c r="H1263" s="1">
        <v>1267</v>
      </c>
      <c r="I1263" s="1">
        <v>6715232.1699999999</v>
      </c>
      <c r="J1263" s="1">
        <v>-7611</v>
      </c>
      <c r="K1263" s="1">
        <v>323808</v>
      </c>
      <c r="L1263" s="1">
        <v>-2.4</v>
      </c>
      <c r="M1263" s="1">
        <v>65.739999999999995</v>
      </c>
      <c r="N1263" s="1">
        <v>-5.0034713999999996</v>
      </c>
      <c r="O1263" s="1">
        <v>1.64</v>
      </c>
      <c r="P1263" s="1" t="s">
        <v>4463</v>
      </c>
      <c r="Q1263" s="1" t="s">
        <v>3549</v>
      </c>
    </row>
    <row r="1264" spans="1:17" x14ac:dyDescent="0.25">
      <c r="A1264" s="1" t="s">
        <v>1262</v>
      </c>
      <c r="B1264" s="1" t="s">
        <v>3024</v>
      </c>
      <c r="C1264" s="1">
        <v>1.42</v>
      </c>
      <c r="D1264" s="1">
        <v>0.09</v>
      </c>
      <c r="E1264" s="1">
        <v>0.22</v>
      </c>
      <c r="F1264" s="1">
        <v>11.94</v>
      </c>
      <c r="G1264" s="1">
        <v>86.33</v>
      </c>
      <c r="H1264" s="1">
        <v>1268</v>
      </c>
      <c r="I1264" s="1">
        <v>470000</v>
      </c>
      <c r="J1264" s="1">
        <v>154</v>
      </c>
      <c r="K1264" s="1">
        <v>40575</v>
      </c>
      <c r="L1264" s="1">
        <v>0.4</v>
      </c>
      <c r="M1264" s="1">
        <v>13.37</v>
      </c>
      <c r="N1264" s="1">
        <v>2.0589800000000002E-2</v>
      </c>
      <c r="O1264" s="1">
        <v>-4.1399999999999997</v>
      </c>
      <c r="P1264" s="1" t="s">
        <v>3024</v>
      </c>
      <c r="Q1264" s="1" t="s">
        <v>3569</v>
      </c>
    </row>
    <row r="1265" spans="1:17" x14ac:dyDescent="0.25">
      <c r="A1265" s="1" t="s">
        <v>1263</v>
      </c>
      <c r="B1265" s="1" t="s">
        <v>3025</v>
      </c>
      <c r="C1265" s="1">
        <v>6.98</v>
      </c>
      <c r="D1265" s="1">
        <v>0.28000000000000003</v>
      </c>
      <c r="E1265" s="1">
        <v>5.35</v>
      </c>
      <c r="F1265" s="1">
        <v>8.67</v>
      </c>
      <c r="G1265" s="1">
        <v>78.72</v>
      </c>
      <c r="H1265" s="1">
        <v>1269</v>
      </c>
      <c r="I1265" s="1">
        <v>448816.29</v>
      </c>
      <c r="J1265" s="1">
        <v>1109</v>
      </c>
      <c r="K1265" s="1">
        <v>35331</v>
      </c>
      <c r="L1265" s="1">
        <v>3.1</v>
      </c>
      <c r="M1265" s="1">
        <v>151.27000000000001</v>
      </c>
      <c r="N1265" s="1">
        <v>1.6775843000000001</v>
      </c>
      <c r="O1265" s="1">
        <v>-27.25</v>
      </c>
      <c r="P1265" s="1" t="s">
        <v>3025</v>
      </c>
      <c r="Q1265" s="1" t="s">
        <v>3568</v>
      </c>
    </row>
    <row r="1266" spans="1:17" x14ac:dyDescent="0.25">
      <c r="A1266" s="1" t="s">
        <v>1264</v>
      </c>
      <c r="B1266" s="1" t="s">
        <v>3026</v>
      </c>
      <c r="C1266" s="1">
        <v>2.57</v>
      </c>
      <c r="D1266" s="1">
        <v>0</v>
      </c>
      <c r="E1266" s="1">
        <v>0.06</v>
      </c>
      <c r="F1266" s="1">
        <v>16.649999999999999</v>
      </c>
      <c r="G1266" s="1">
        <v>80.72</v>
      </c>
      <c r="H1266" s="1">
        <v>1270</v>
      </c>
      <c r="I1266" s="1">
        <v>552573</v>
      </c>
      <c r="J1266" s="1">
        <v>366</v>
      </c>
      <c r="K1266" s="1">
        <v>44604</v>
      </c>
      <c r="L1266" s="1">
        <v>0.8</v>
      </c>
      <c r="M1266" s="1">
        <v>40.590000000000003</v>
      </c>
      <c r="N1266" s="1">
        <v>0.14855940000000001</v>
      </c>
      <c r="O1266" s="1">
        <v>-7.67</v>
      </c>
      <c r="P1266" s="1" t="s">
        <v>3026</v>
      </c>
      <c r="Q1266" s="1" t="s">
        <v>3528</v>
      </c>
    </row>
    <row r="1267" spans="1:17" x14ac:dyDescent="0.25">
      <c r="A1267" s="1" t="s">
        <v>1265</v>
      </c>
      <c r="B1267" s="1" t="s">
        <v>3027</v>
      </c>
      <c r="C1267" s="1">
        <v>1.72</v>
      </c>
      <c r="D1267" s="1">
        <v>0.04</v>
      </c>
      <c r="E1267" s="1">
        <v>0.24</v>
      </c>
      <c r="F1267" s="1">
        <v>8.5399999999999991</v>
      </c>
      <c r="G1267" s="1">
        <v>89.460000000000008</v>
      </c>
      <c r="H1267" s="1">
        <v>1271</v>
      </c>
      <c r="I1267" s="1">
        <v>1677384.63</v>
      </c>
      <c r="J1267" s="1">
        <v>791</v>
      </c>
      <c r="K1267" s="1">
        <v>150059</v>
      </c>
      <c r="L1267" s="1">
        <v>0.5</v>
      </c>
      <c r="M1267" s="1">
        <v>9.9700000000000006</v>
      </c>
      <c r="N1267" s="1">
        <v>7.8862700000000008E-2</v>
      </c>
      <c r="O1267" s="1">
        <v>-7.08</v>
      </c>
      <c r="P1267" s="1" t="s">
        <v>3027</v>
      </c>
      <c r="Q1267" s="1" t="s">
        <v>3546</v>
      </c>
    </row>
    <row r="1268" spans="1:17" x14ac:dyDescent="0.25">
      <c r="A1268" s="1" t="s">
        <v>1266</v>
      </c>
      <c r="B1268" s="1" t="s">
        <v>3028</v>
      </c>
      <c r="C1268" s="1">
        <v>8.7200000000000006</v>
      </c>
      <c r="D1268" s="1">
        <v>0</v>
      </c>
      <c r="E1268" s="1">
        <v>0.57999999999999996</v>
      </c>
      <c r="F1268" s="1">
        <v>26.52</v>
      </c>
      <c r="G1268" s="1">
        <v>64.180000000000007</v>
      </c>
      <c r="H1268" s="1">
        <v>1272</v>
      </c>
      <c r="I1268" s="1">
        <v>5561776.9400000004</v>
      </c>
      <c r="J1268" s="1">
        <v>4980</v>
      </c>
      <c r="K1268" s="1">
        <v>356955</v>
      </c>
      <c r="L1268" s="1">
        <v>1.4</v>
      </c>
      <c r="M1268" s="1">
        <v>28.14</v>
      </c>
      <c r="N1268" s="1">
        <v>1.4013720000000001</v>
      </c>
      <c r="O1268" s="1">
        <v>1.53</v>
      </c>
      <c r="P1268" s="1" t="s">
        <v>4464</v>
      </c>
      <c r="Q1268" s="1" t="s">
        <v>3545</v>
      </c>
    </row>
    <row r="1269" spans="1:17" x14ac:dyDescent="0.25">
      <c r="A1269" s="1" t="s">
        <v>1267</v>
      </c>
      <c r="B1269" s="1" t="s">
        <v>3029</v>
      </c>
      <c r="C1269" s="1">
        <v>0.32</v>
      </c>
      <c r="D1269" s="1">
        <v>0</v>
      </c>
      <c r="E1269" s="1">
        <v>0.01</v>
      </c>
      <c r="F1269" s="1">
        <v>18.95</v>
      </c>
      <c r="G1269" s="1">
        <v>80.72</v>
      </c>
      <c r="H1269" s="1">
        <v>1273</v>
      </c>
      <c r="I1269" s="1">
        <v>800800</v>
      </c>
      <c r="J1269" s="1">
        <v>196</v>
      </c>
      <c r="K1269" s="1">
        <v>64641</v>
      </c>
      <c r="L1269" s="1">
        <v>0.3</v>
      </c>
      <c r="M1269" s="1">
        <v>13</v>
      </c>
      <c r="N1269" s="1">
        <v>2.5479999999999999E-2</v>
      </c>
      <c r="O1269" s="1">
        <v>0</v>
      </c>
      <c r="P1269" s="1" t="s">
        <v>3029</v>
      </c>
      <c r="Q1269" s="1" t="s">
        <v>3555</v>
      </c>
    </row>
    <row r="1270" spans="1:17" x14ac:dyDescent="0.25">
      <c r="A1270" s="1" t="s">
        <v>1268</v>
      </c>
      <c r="B1270" s="1" t="s">
        <v>3030</v>
      </c>
      <c r="C1270" s="1">
        <v>2.09</v>
      </c>
      <c r="D1270" s="1">
        <v>0</v>
      </c>
      <c r="E1270" s="1">
        <v>0.04</v>
      </c>
      <c r="F1270" s="1">
        <v>23.65</v>
      </c>
      <c r="G1270" s="1">
        <v>74.22</v>
      </c>
      <c r="H1270" s="1">
        <v>1274</v>
      </c>
      <c r="I1270" s="1">
        <v>868426.57</v>
      </c>
      <c r="J1270" s="1">
        <v>1215</v>
      </c>
      <c r="K1270" s="1">
        <v>64455</v>
      </c>
      <c r="L1270" s="1">
        <v>1.9</v>
      </c>
      <c r="M1270" s="1">
        <v>24.15</v>
      </c>
      <c r="N1270" s="1">
        <v>0.29342249999999998</v>
      </c>
      <c r="O1270" s="1">
        <v>-2.4700000000000002</v>
      </c>
      <c r="P1270" s="1" t="s">
        <v>3030</v>
      </c>
      <c r="Q1270" s="1" t="s">
        <v>3548</v>
      </c>
    </row>
    <row r="1271" spans="1:17" x14ac:dyDescent="0.25">
      <c r="A1271" s="1" t="s">
        <v>1269</v>
      </c>
      <c r="B1271" s="1" t="s">
        <v>3031</v>
      </c>
      <c r="C1271" s="1">
        <v>4.45</v>
      </c>
      <c r="D1271" s="1">
        <v>0</v>
      </c>
      <c r="E1271" s="1">
        <v>0.08</v>
      </c>
      <c r="F1271" s="1">
        <v>12.18</v>
      </c>
      <c r="G1271" s="1">
        <v>83.289999999999992</v>
      </c>
      <c r="H1271" s="1">
        <v>1275</v>
      </c>
      <c r="I1271" s="1">
        <v>805346.09</v>
      </c>
      <c r="J1271" s="1">
        <v>1039</v>
      </c>
      <c r="K1271" s="1">
        <v>67077</v>
      </c>
      <c r="L1271" s="1">
        <v>1.5</v>
      </c>
      <c r="M1271" s="1">
        <v>17.03</v>
      </c>
      <c r="N1271" s="1">
        <v>0.17694170000000001</v>
      </c>
      <c r="O1271" s="1">
        <v>-1.92</v>
      </c>
      <c r="P1271" s="1" t="s">
        <v>3031</v>
      </c>
      <c r="Q1271" s="1" t="s">
        <v>3545</v>
      </c>
    </row>
    <row r="1272" spans="1:17" x14ac:dyDescent="0.25">
      <c r="A1272" s="1" t="s">
        <v>1270</v>
      </c>
      <c r="B1272" s="1" t="s">
        <v>3032</v>
      </c>
      <c r="C1272" s="1">
        <v>0.85</v>
      </c>
      <c r="D1272" s="1">
        <v>0</v>
      </c>
      <c r="E1272" s="1">
        <v>0.03</v>
      </c>
      <c r="F1272" s="1">
        <v>12.45</v>
      </c>
      <c r="G1272" s="1">
        <v>86.67</v>
      </c>
      <c r="H1272" s="1">
        <v>1276</v>
      </c>
      <c r="I1272" s="1">
        <v>536519.88</v>
      </c>
      <c r="J1272" s="1">
        <v>200</v>
      </c>
      <c r="K1272" s="1">
        <v>46500</v>
      </c>
      <c r="L1272" s="1">
        <v>0.4</v>
      </c>
      <c r="M1272" s="1">
        <v>28.12</v>
      </c>
      <c r="N1272" s="1">
        <v>5.6239999999999998E-2</v>
      </c>
      <c r="O1272" s="1">
        <v>-2.36</v>
      </c>
      <c r="P1272" s="1" t="s">
        <v>3032</v>
      </c>
      <c r="Q1272" s="1" t="s">
        <v>3529</v>
      </c>
    </row>
    <row r="1273" spans="1:17" x14ac:dyDescent="0.25">
      <c r="A1273" s="1" t="s">
        <v>1271</v>
      </c>
      <c r="B1273" s="1" t="s">
        <v>3033</v>
      </c>
      <c r="C1273" s="1">
        <v>3.97</v>
      </c>
      <c r="D1273" s="1">
        <v>0.56000000000000005</v>
      </c>
      <c r="E1273" s="1">
        <v>0.09</v>
      </c>
      <c r="F1273" s="1">
        <v>23.06</v>
      </c>
      <c r="G1273" s="1">
        <v>72.319999999999993</v>
      </c>
      <c r="H1273" s="1">
        <v>1277</v>
      </c>
      <c r="I1273" s="1">
        <v>684891.2</v>
      </c>
      <c r="J1273" s="1">
        <v>1982</v>
      </c>
      <c r="K1273" s="1">
        <v>49531</v>
      </c>
      <c r="L1273" s="1">
        <v>4</v>
      </c>
      <c r="M1273" s="1">
        <v>18.28</v>
      </c>
      <c r="N1273" s="1">
        <v>0.36230960000000001</v>
      </c>
      <c r="O1273" s="1">
        <v>0.52</v>
      </c>
      <c r="P1273" s="1" t="s">
        <v>3033</v>
      </c>
      <c r="Q1273" s="1" t="s">
        <v>3571</v>
      </c>
    </row>
    <row r="1274" spans="1:17" x14ac:dyDescent="0.25">
      <c r="A1274" s="1" t="s">
        <v>1272</v>
      </c>
      <c r="B1274" s="1" t="s">
        <v>3034</v>
      </c>
      <c r="C1274" s="1">
        <v>3.18</v>
      </c>
      <c r="D1274" s="1">
        <v>0</v>
      </c>
      <c r="E1274" s="1">
        <v>0</v>
      </c>
      <c r="F1274" s="1">
        <v>21.49</v>
      </c>
      <c r="G1274" s="1">
        <v>75.33</v>
      </c>
      <c r="H1274" s="1">
        <v>1278</v>
      </c>
      <c r="I1274" s="1">
        <v>749833.03</v>
      </c>
      <c r="J1274" s="1">
        <v>495</v>
      </c>
      <c r="K1274" s="1">
        <v>56485</v>
      </c>
      <c r="L1274" s="1">
        <v>0.9</v>
      </c>
      <c r="M1274" s="1">
        <v>20.92</v>
      </c>
      <c r="N1274" s="1">
        <v>0.10355400000000002</v>
      </c>
      <c r="O1274" s="1">
        <v>-2.0499999999999998</v>
      </c>
      <c r="P1274" s="1" t="s">
        <v>3034</v>
      </c>
      <c r="Q1274" s="1" t="s">
        <v>3550</v>
      </c>
    </row>
    <row r="1275" spans="1:17" x14ac:dyDescent="0.25">
      <c r="A1275" s="1" t="s">
        <v>1273</v>
      </c>
      <c r="B1275" s="1" t="s">
        <v>3035</v>
      </c>
      <c r="C1275" s="1">
        <v>1.67</v>
      </c>
      <c r="D1275" s="1">
        <v>0.01</v>
      </c>
      <c r="E1275" s="1">
        <v>0.38</v>
      </c>
      <c r="F1275" s="1">
        <v>25.87</v>
      </c>
      <c r="G1275" s="1">
        <v>72.069999999999993</v>
      </c>
      <c r="H1275" s="1">
        <v>1279</v>
      </c>
      <c r="I1275" s="1">
        <v>1228816.92</v>
      </c>
      <c r="J1275" s="1">
        <v>330</v>
      </c>
      <c r="K1275" s="1">
        <v>88561</v>
      </c>
      <c r="L1275" s="1">
        <v>0.4</v>
      </c>
      <c r="M1275" s="1">
        <v>17.600000000000001</v>
      </c>
      <c r="N1275" s="1">
        <v>5.8080000000000007E-2</v>
      </c>
      <c r="O1275" s="1">
        <v>4.42</v>
      </c>
      <c r="P1275" s="1" t="s">
        <v>3035</v>
      </c>
      <c r="Q1275" s="1" t="s">
        <v>3569</v>
      </c>
    </row>
    <row r="1276" spans="1:17" x14ac:dyDescent="0.25">
      <c r="A1276" s="1" t="s">
        <v>1274</v>
      </c>
      <c r="B1276" s="1" t="s">
        <v>3036</v>
      </c>
      <c r="C1276" s="1">
        <v>3.33</v>
      </c>
      <c r="D1276" s="1">
        <v>0.03</v>
      </c>
      <c r="E1276" s="1">
        <v>0.08</v>
      </c>
      <c r="F1276" s="1">
        <v>11.16</v>
      </c>
      <c r="G1276" s="1">
        <v>85.4</v>
      </c>
      <c r="H1276" s="1">
        <v>1280</v>
      </c>
      <c r="I1276" s="1">
        <v>1000002.39</v>
      </c>
      <c r="J1276" s="1">
        <v>1809</v>
      </c>
      <c r="K1276" s="1">
        <v>85400</v>
      </c>
      <c r="L1276" s="1">
        <v>2.1</v>
      </c>
      <c r="M1276" s="1">
        <v>9.57</v>
      </c>
      <c r="N1276" s="1">
        <v>0.17312130000000001</v>
      </c>
      <c r="O1276" s="1">
        <v>-6.05</v>
      </c>
      <c r="P1276" s="1" t="s">
        <v>3036</v>
      </c>
      <c r="Q1276" s="1" t="s">
        <v>3542</v>
      </c>
    </row>
    <row r="1277" spans="1:17" x14ac:dyDescent="0.25">
      <c r="A1277" s="1" t="s">
        <v>1275</v>
      </c>
      <c r="B1277" s="1" t="s">
        <v>3037</v>
      </c>
      <c r="C1277" s="1">
        <v>4.09</v>
      </c>
      <c r="D1277" s="1">
        <v>0.02</v>
      </c>
      <c r="E1277" s="1">
        <v>0</v>
      </c>
      <c r="F1277" s="1">
        <v>7.0000000000000007E-2</v>
      </c>
      <c r="G1277" s="1">
        <v>95.82</v>
      </c>
      <c r="H1277" s="1">
        <v>1281</v>
      </c>
      <c r="I1277" s="1">
        <v>532424.03</v>
      </c>
      <c r="J1277" s="1">
        <v>528</v>
      </c>
      <c r="K1277" s="1">
        <v>51017</v>
      </c>
      <c r="L1277" s="1">
        <v>1</v>
      </c>
      <c r="M1277" s="1">
        <v>31.59</v>
      </c>
      <c r="N1277" s="1">
        <v>0.1667952</v>
      </c>
      <c r="O1277" s="1">
        <v>-9.01</v>
      </c>
      <c r="P1277" s="1" t="s">
        <v>3037</v>
      </c>
      <c r="Q1277" s="1" t="s">
        <v>3529</v>
      </c>
    </row>
    <row r="1278" spans="1:17" x14ac:dyDescent="0.25">
      <c r="A1278" s="1" t="s">
        <v>1276</v>
      </c>
      <c r="B1278" s="1" t="s">
        <v>3038</v>
      </c>
      <c r="C1278" s="1">
        <v>9.85</v>
      </c>
      <c r="D1278" s="1">
        <v>0.06</v>
      </c>
      <c r="E1278" s="1">
        <v>0.01</v>
      </c>
      <c r="F1278" s="1">
        <v>36.51</v>
      </c>
      <c r="G1278" s="1">
        <v>53.57</v>
      </c>
      <c r="H1278" s="1">
        <v>1282</v>
      </c>
      <c r="I1278" s="1">
        <v>2174972.5699999998</v>
      </c>
      <c r="J1278" s="1">
        <v>572</v>
      </c>
      <c r="K1278" s="1">
        <v>116513</v>
      </c>
      <c r="L1278" s="1">
        <v>0.5</v>
      </c>
      <c r="M1278" s="1">
        <v>57.99</v>
      </c>
      <c r="N1278" s="1">
        <v>0.33170279999999996</v>
      </c>
      <c r="O1278" s="1">
        <v>4.04</v>
      </c>
      <c r="P1278" s="1" t="s">
        <v>3038</v>
      </c>
      <c r="Q1278" s="1" t="s">
        <v>3563</v>
      </c>
    </row>
    <row r="1279" spans="1:17" x14ac:dyDescent="0.25">
      <c r="A1279" s="1" t="s">
        <v>1277</v>
      </c>
      <c r="B1279" s="1" t="s">
        <v>3039</v>
      </c>
      <c r="C1279" s="1">
        <v>4.4000000000000004</v>
      </c>
      <c r="D1279" s="1">
        <v>0</v>
      </c>
      <c r="E1279" s="1">
        <v>0</v>
      </c>
      <c r="F1279" s="1">
        <v>16.54</v>
      </c>
      <c r="G1279" s="1">
        <v>79.06</v>
      </c>
      <c r="H1279" s="1">
        <v>1283</v>
      </c>
      <c r="I1279" s="1">
        <v>1621732.21</v>
      </c>
      <c r="J1279" s="1">
        <v>56</v>
      </c>
      <c r="K1279" s="1">
        <v>128214</v>
      </c>
      <c r="L1279" s="1">
        <v>0</v>
      </c>
      <c r="M1279" s="1">
        <v>8.1</v>
      </c>
      <c r="N1279" s="1">
        <v>4.5359999999999992E-3</v>
      </c>
      <c r="O1279" s="1">
        <v>-7.43</v>
      </c>
      <c r="P1279" s="1" t="s">
        <v>3039</v>
      </c>
      <c r="Q1279" s="1" t="s">
        <v>3578</v>
      </c>
    </row>
    <row r="1280" spans="1:17" x14ac:dyDescent="0.25">
      <c r="A1280" s="1" t="s">
        <v>1278</v>
      </c>
      <c r="B1280" s="1" t="s">
        <v>3040</v>
      </c>
      <c r="C1280" s="1">
        <v>6.61</v>
      </c>
      <c r="D1280" s="1">
        <v>1.26</v>
      </c>
      <c r="E1280" s="1">
        <v>0.69</v>
      </c>
      <c r="F1280" s="1">
        <v>15.85</v>
      </c>
      <c r="G1280" s="1">
        <v>75.59</v>
      </c>
      <c r="H1280" s="1">
        <v>1284</v>
      </c>
      <c r="I1280" s="1">
        <v>2060698.01</v>
      </c>
      <c r="J1280" s="1">
        <v>1367</v>
      </c>
      <c r="K1280" s="1">
        <v>155768</v>
      </c>
      <c r="L1280" s="1">
        <v>0.9</v>
      </c>
      <c r="M1280" s="1">
        <v>18.62</v>
      </c>
      <c r="N1280" s="1">
        <v>0.25453540000000002</v>
      </c>
      <c r="O1280" s="1">
        <v>8.9700000000000006</v>
      </c>
      <c r="P1280" s="1" t="s">
        <v>3040</v>
      </c>
      <c r="Q1280" s="1" t="s">
        <v>3542</v>
      </c>
    </row>
    <row r="1281" spans="1:17" x14ac:dyDescent="0.25">
      <c r="A1281" s="1" t="s">
        <v>1279</v>
      </c>
      <c r="B1281" s="1" t="s">
        <v>3041</v>
      </c>
      <c r="C1281" s="1">
        <v>0.84</v>
      </c>
      <c r="D1281" s="1">
        <v>0</v>
      </c>
      <c r="E1281" s="1">
        <v>0</v>
      </c>
      <c r="F1281" s="1">
        <v>21.68</v>
      </c>
      <c r="G1281" s="1">
        <v>77.48</v>
      </c>
      <c r="H1281" s="1">
        <v>1285</v>
      </c>
      <c r="I1281" s="1">
        <v>233949.6</v>
      </c>
      <c r="J1281" s="1">
        <v>5</v>
      </c>
      <c r="K1281" s="1">
        <v>18126</v>
      </c>
      <c r="L1281" s="1">
        <v>0</v>
      </c>
      <c r="M1281" s="1">
        <v>25.55</v>
      </c>
      <c r="N1281" s="1">
        <v>1.2775E-3</v>
      </c>
      <c r="O1281" s="1">
        <v>9.92</v>
      </c>
      <c r="P1281" s="1" t="s">
        <v>3041</v>
      </c>
      <c r="Q1281" s="1" t="s">
        <v>3580</v>
      </c>
    </row>
    <row r="1282" spans="1:17" x14ac:dyDescent="0.25">
      <c r="A1282" s="1" t="s">
        <v>1280</v>
      </c>
      <c r="B1282" s="1" t="s">
        <v>3042</v>
      </c>
      <c r="C1282" s="1">
        <v>5.14</v>
      </c>
      <c r="D1282" s="1">
        <v>0</v>
      </c>
      <c r="E1282" s="1">
        <v>0.15</v>
      </c>
      <c r="F1282" s="1">
        <v>16.239999999999998</v>
      </c>
      <c r="G1282" s="1">
        <v>78.47</v>
      </c>
      <c r="H1282" s="1">
        <v>1286</v>
      </c>
      <c r="I1282" s="1">
        <v>896700.38</v>
      </c>
      <c r="J1282" s="1">
        <v>1708</v>
      </c>
      <c r="K1282" s="1">
        <v>70364</v>
      </c>
      <c r="L1282" s="1">
        <v>2.4</v>
      </c>
      <c r="M1282" s="1">
        <v>23.6</v>
      </c>
      <c r="N1282" s="1">
        <v>0.403088</v>
      </c>
      <c r="O1282" s="1">
        <v>0.83</v>
      </c>
      <c r="P1282" s="1" t="s">
        <v>3042</v>
      </c>
      <c r="Q1282" s="1" t="s">
        <v>3555</v>
      </c>
    </row>
    <row r="1283" spans="1:17" x14ac:dyDescent="0.25">
      <c r="A1283" s="1" t="s">
        <v>1281</v>
      </c>
      <c r="B1283" s="1" t="s">
        <v>3043</v>
      </c>
      <c r="C1283" s="1">
        <v>1.59</v>
      </c>
      <c r="D1283" s="1">
        <v>0</v>
      </c>
      <c r="E1283" s="1">
        <v>0.15</v>
      </c>
      <c r="F1283" s="1">
        <v>45.52</v>
      </c>
      <c r="G1283" s="1">
        <v>52.739999999999995</v>
      </c>
      <c r="H1283" s="1">
        <v>1287</v>
      </c>
      <c r="I1283" s="1">
        <v>753519.21</v>
      </c>
      <c r="J1283" s="1">
        <v>704</v>
      </c>
      <c r="K1283" s="1">
        <v>39741</v>
      </c>
      <c r="L1283" s="1">
        <v>1.8</v>
      </c>
      <c r="M1283" s="1">
        <v>26.49</v>
      </c>
      <c r="N1283" s="1">
        <v>0.18648959999999998</v>
      </c>
      <c r="O1283" s="1">
        <v>-2.21</v>
      </c>
      <c r="P1283" s="1" t="s">
        <v>3043</v>
      </c>
      <c r="Q1283" s="1" t="s">
        <v>3519</v>
      </c>
    </row>
    <row r="1284" spans="1:17" x14ac:dyDescent="0.25">
      <c r="A1284" s="1" t="s">
        <v>1282</v>
      </c>
      <c r="B1284" s="1" t="s">
        <v>3044</v>
      </c>
      <c r="C1284" s="1">
        <v>0.22</v>
      </c>
      <c r="D1284" s="1">
        <v>0</v>
      </c>
      <c r="E1284" s="1">
        <v>0.05</v>
      </c>
      <c r="F1284" s="1">
        <v>18.8</v>
      </c>
      <c r="G1284" s="1">
        <v>80.930000000000007</v>
      </c>
      <c r="H1284" s="1">
        <v>1288</v>
      </c>
      <c r="I1284" s="1">
        <v>300000</v>
      </c>
      <c r="J1284" s="1">
        <v>-29</v>
      </c>
      <c r="K1284" s="1">
        <v>24279</v>
      </c>
      <c r="L1284" s="1">
        <v>-0.1</v>
      </c>
      <c r="M1284" s="1">
        <v>36.04</v>
      </c>
      <c r="N1284" s="1">
        <v>-1.04516E-2</v>
      </c>
      <c r="O1284" s="1">
        <v>-2.67</v>
      </c>
      <c r="P1284" s="1" t="s">
        <v>3044</v>
      </c>
      <c r="Q1284" s="1" t="s">
        <v>3551</v>
      </c>
    </row>
    <row r="1285" spans="1:17" x14ac:dyDescent="0.25">
      <c r="A1285" s="1" t="s">
        <v>1283</v>
      </c>
      <c r="B1285" s="1" t="s">
        <v>3045</v>
      </c>
      <c r="C1285" s="1">
        <v>1.58</v>
      </c>
      <c r="D1285" s="1">
        <v>0.04</v>
      </c>
      <c r="E1285" s="1">
        <v>1.1100000000000001</v>
      </c>
      <c r="F1285" s="1">
        <v>43.76</v>
      </c>
      <c r="G1285" s="1">
        <v>53.510000000000005</v>
      </c>
      <c r="H1285" s="1">
        <v>1289</v>
      </c>
      <c r="I1285" s="1">
        <v>1720000</v>
      </c>
      <c r="J1285" s="1">
        <v>317</v>
      </c>
      <c r="K1285" s="1">
        <v>92037</v>
      </c>
      <c r="L1285" s="1">
        <v>0.3</v>
      </c>
      <c r="M1285" s="1">
        <v>58.16</v>
      </c>
      <c r="N1285" s="1">
        <v>0.18436719999999998</v>
      </c>
      <c r="O1285" s="1">
        <v>-0.97</v>
      </c>
      <c r="P1285" s="1" t="s">
        <v>4465</v>
      </c>
      <c r="Q1285" s="1" t="s">
        <v>3548</v>
      </c>
    </row>
    <row r="1286" spans="1:17" x14ac:dyDescent="0.25">
      <c r="A1286" s="1" t="s">
        <v>1284</v>
      </c>
      <c r="B1286" s="1" t="s">
        <v>3046</v>
      </c>
      <c r="C1286" s="1">
        <v>1.6</v>
      </c>
      <c r="D1286" s="1">
        <v>0</v>
      </c>
      <c r="E1286" s="1">
        <v>0.05</v>
      </c>
      <c r="F1286" s="1">
        <v>29.79</v>
      </c>
      <c r="G1286" s="1">
        <v>68.56</v>
      </c>
      <c r="H1286" s="1">
        <v>1290</v>
      </c>
      <c r="I1286" s="1">
        <v>500000</v>
      </c>
      <c r="J1286" s="1">
        <v>8</v>
      </c>
      <c r="K1286" s="1">
        <v>34280</v>
      </c>
      <c r="L1286" s="1">
        <v>0</v>
      </c>
      <c r="M1286" s="1">
        <v>16.510000000000002</v>
      </c>
      <c r="N1286" s="1">
        <v>1.3208000000000002E-3</v>
      </c>
      <c r="O1286" s="1">
        <v>-4.17</v>
      </c>
      <c r="P1286" s="1" t="s">
        <v>3046</v>
      </c>
      <c r="Q1286" s="1" t="s">
        <v>3548</v>
      </c>
    </row>
    <row r="1287" spans="1:17" x14ac:dyDescent="0.25">
      <c r="A1287" s="1" t="s">
        <v>1285</v>
      </c>
      <c r="B1287" s="1" t="s">
        <v>3047</v>
      </c>
      <c r="C1287" s="1">
        <v>18.8</v>
      </c>
      <c r="D1287" s="1">
        <v>0</v>
      </c>
      <c r="E1287" s="1">
        <v>0.01</v>
      </c>
      <c r="F1287" s="1">
        <v>32.31</v>
      </c>
      <c r="G1287" s="1">
        <v>48.879999999999995</v>
      </c>
      <c r="H1287" s="1">
        <v>1291</v>
      </c>
      <c r="I1287" s="1">
        <v>1363635.16</v>
      </c>
      <c r="J1287" s="1">
        <v>953</v>
      </c>
      <c r="K1287" s="1">
        <v>66654</v>
      </c>
      <c r="L1287" s="1">
        <v>1.4</v>
      </c>
      <c r="M1287" s="1">
        <v>32.200000000000003</v>
      </c>
      <c r="N1287" s="1">
        <v>0.30686600000000003</v>
      </c>
      <c r="O1287" s="1">
        <v>-5.04</v>
      </c>
      <c r="P1287" s="1" t="s">
        <v>3047</v>
      </c>
      <c r="Q1287" s="1" t="s">
        <v>3548</v>
      </c>
    </row>
    <row r="1288" spans="1:17" x14ac:dyDescent="0.25">
      <c r="A1288" s="1" t="s">
        <v>1286</v>
      </c>
      <c r="B1288" s="1" t="s">
        <v>3048</v>
      </c>
      <c r="C1288" s="1">
        <v>40.56</v>
      </c>
      <c r="D1288" s="1">
        <v>1.53</v>
      </c>
      <c r="E1288" s="1">
        <v>8.34</v>
      </c>
      <c r="F1288" s="1">
        <v>3.93</v>
      </c>
      <c r="G1288" s="1">
        <v>45.639999999999993</v>
      </c>
      <c r="H1288" s="1">
        <v>1292</v>
      </c>
      <c r="I1288" s="1">
        <v>4650272.63</v>
      </c>
      <c r="J1288" s="1">
        <v>-5130</v>
      </c>
      <c r="K1288" s="1">
        <v>212238</v>
      </c>
      <c r="L1288" s="1">
        <v>-2.4</v>
      </c>
      <c r="M1288" s="1">
        <v>116.12</v>
      </c>
      <c r="N1288" s="1">
        <v>-5.9569559999999999</v>
      </c>
      <c r="O1288" s="1">
        <v>-2.0699999999999998</v>
      </c>
      <c r="P1288" s="1" t="s">
        <v>4466</v>
      </c>
      <c r="Q1288" s="1" t="s">
        <v>3579</v>
      </c>
    </row>
    <row r="1289" spans="1:17" x14ac:dyDescent="0.25">
      <c r="A1289" s="1" t="s">
        <v>1287</v>
      </c>
      <c r="B1289" s="1" t="s">
        <v>3049</v>
      </c>
      <c r="C1289" s="1">
        <v>1.52</v>
      </c>
      <c r="D1289" s="1">
        <v>0</v>
      </c>
      <c r="E1289" s="1">
        <v>0</v>
      </c>
      <c r="F1289" s="1">
        <v>5.98</v>
      </c>
      <c r="G1289" s="1">
        <v>92.5</v>
      </c>
      <c r="H1289" s="1">
        <v>1293</v>
      </c>
      <c r="I1289" s="1">
        <v>3803045.25</v>
      </c>
      <c r="J1289" s="1">
        <v>-560</v>
      </c>
      <c r="K1289" s="1">
        <v>351782</v>
      </c>
      <c r="L1289" s="1">
        <v>-0.2</v>
      </c>
      <c r="M1289" s="1">
        <v>28.67</v>
      </c>
      <c r="N1289" s="1">
        <v>-0.160552</v>
      </c>
      <c r="O1289" s="1">
        <v>0</v>
      </c>
      <c r="P1289" s="1" t="s">
        <v>3049</v>
      </c>
      <c r="Q1289" s="1" t="s">
        <v>3519</v>
      </c>
    </row>
    <row r="1290" spans="1:17" x14ac:dyDescent="0.25">
      <c r="A1290" s="1" t="s">
        <v>1288</v>
      </c>
      <c r="B1290" s="1" t="s">
        <v>3050</v>
      </c>
      <c r="C1290" s="1">
        <v>2.12</v>
      </c>
      <c r="D1290" s="1">
        <v>0</v>
      </c>
      <c r="E1290" s="1">
        <v>0.2</v>
      </c>
      <c r="F1290" s="1">
        <v>15.5</v>
      </c>
      <c r="G1290" s="1">
        <v>82.18</v>
      </c>
      <c r="H1290" s="1">
        <v>1294</v>
      </c>
      <c r="I1290" s="1">
        <v>741467.31</v>
      </c>
      <c r="J1290" s="1">
        <v>39</v>
      </c>
      <c r="K1290" s="1">
        <v>60934</v>
      </c>
      <c r="L1290" s="1">
        <v>0.1</v>
      </c>
      <c r="M1290" s="1">
        <v>30.42</v>
      </c>
      <c r="N1290" s="1">
        <v>1.1863800000000001E-2</v>
      </c>
      <c r="O1290" s="1">
        <v>-3.36</v>
      </c>
      <c r="P1290" s="1" t="s">
        <v>3050</v>
      </c>
      <c r="Q1290" s="1" t="s">
        <v>3516</v>
      </c>
    </row>
    <row r="1291" spans="1:17" x14ac:dyDescent="0.25">
      <c r="A1291" s="1" t="s">
        <v>1289</v>
      </c>
      <c r="B1291" s="1" t="s">
        <v>3051</v>
      </c>
      <c r="C1291" s="1">
        <v>13.79</v>
      </c>
      <c r="D1291" s="1">
        <v>0.03</v>
      </c>
      <c r="E1291" s="1">
        <v>0</v>
      </c>
      <c r="F1291" s="1">
        <v>20.170000000000002</v>
      </c>
      <c r="G1291" s="1">
        <v>66.009999999999991</v>
      </c>
      <c r="H1291" s="1">
        <v>1295</v>
      </c>
      <c r="I1291" s="1">
        <v>1754935.73</v>
      </c>
      <c r="J1291" s="1">
        <v>-7255</v>
      </c>
      <c r="K1291" s="1">
        <v>115843</v>
      </c>
      <c r="L1291" s="1">
        <v>-6.3</v>
      </c>
      <c r="M1291" s="1">
        <v>64.7</v>
      </c>
      <c r="N1291" s="1">
        <v>-4.6939849999999996</v>
      </c>
      <c r="O1291" s="1">
        <v>3.38</v>
      </c>
      <c r="P1291" s="1" t="s">
        <v>3051</v>
      </c>
      <c r="Q1291" s="1" t="s">
        <v>3580</v>
      </c>
    </row>
    <row r="1292" spans="1:17" x14ac:dyDescent="0.25">
      <c r="A1292" s="1" t="s">
        <v>1290</v>
      </c>
      <c r="B1292" s="1" t="s">
        <v>3052</v>
      </c>
      <c r="C1292" s="1">
        <v>12.11</v>
      </c>
      <c r="D1292" s="1">
        <v>3.13</v>
      </c>
      <c r="E1292" s="1">
        <v>1</v>
      </c>
      <c r="F1292" s="1">
        <v>4.12</v>
      </c>
      <c r="G1292" s="1">
        <v>79.64</v>
      </c>
      <c r="H1292" s="1">
        <v>1296</v>
      </c>
      <c r="I1292" s="1">
        <v>5108984.3600000003</v>
      </c>
      <c r="J1292" s="1">
        <v>-2232</v>
      </c>
      <c r="K1292" s="1">
        <v>406880</v>
      </c>
      <c r="L1292" s="1">
        <v>-0.5</v>
      </c>
      <c r="M1292" s="1">
        <v>46.12</v>
      </c>
      <c r="N1292" s="1">
        <v>-1.0293984</v>
      </c>
      <c r="O1292" s="1">
        <v>5.61</v>
      </c>
      <c r="P1292" s="1" t="s">
        <v>4467</v>
      </c>
      <c r="Q1292" s="1" t="s">
        <v>3552</v>
      </c>
    </row>
    <row r="1293" spans="1:17" x14ac:dyDescent="0.25">
      <c r="A1293" s="1" t="s">
        <v>1291</v>
      </c>
      <c r="B1293" s="1" t="s">
        <v>3053</v>
      </c>
      <c r="C1293" s="1">
        <v>1.08</v>
      </c>
      <c r="D1293" s="1">
        <v>0.02</v>
      </c>
      <c r="E1293" s="1">
        <v>0.01</v>
      </c>
      <c r="F1293" s="1">
        <v>47.19</v>
      </c>
      <c r="G1293" s="1">
        <v>51.7</v>
      </c>
      <c r="H1293" s="1">
        <v>1297</v>
      </c>
      <c r="I1293" s="1">
        <v>1500000</v>
      </c>
      <c r="J1293" s="1">
        <v>10</v>
      </c>
      <c r="K1293" s="1">
        <v>77550</v>
      </c>
      <c r="L1293" s="1">
        <v>0</v>
      </c>
      <c r="M1293" s="1">
        <v>48.76</v>
      </c>
      <c r="N1293" s="1">
        <v>4.8759999999999993E-3</v>
      </c>
      <c r="O1293" s="1">
        <v>-0.2</v>
      </c>
      <c r="P1293" s="1" t="s">
        <v>3053</v>
      </c>
      <c r="Q1293" s="1" t="s">
        <v>3581</v>
      </c>
    </row>
    <row r="1294" spans="1:17" x14ac:dyDescent="0.25">
      <c r="A1294" s="1" t="s">
        <v>1292</v>
      </c>
      <c r="B1294" s="1" t="s">
        <v>3054</v>
      </c>
      <c r="C1294" s="1">
        <v>2.79</v>
      </c>
      <c r="D1294" s="1">
        <v>0.04</v>
      </c>
      <c r="E1294" s="1">
        <v>0.01</v>
      </c>
      <c r="F1294" s="1">
        <v>11.67</v>
      </c>
      <c r="G1294" s="1">
        <v>85.49</v>
      </c>
      <c r="H1294" s="1">
        <v>1298</v>
      </c>
      <c r="I1294" s="1">
        <v>1582306.57</v>
      </c>
      <c r="J1294" s="1">
        <v>-13</v>
      </c>
      <c r="K1294" s="1">
        <v>135271</v>
      </c>
      <c r="L1294" s="1">
        <v>0</v>
      </c>
      <c r="M1294" s="1">
        <v>44.33</v>
      </c>
      <c r="N1294" s="1">
        <v>-5.7628999999999996E-3</v>
      </c>
      <c r="O1294" s="1">
        <v>2.15</v>
      </c>
      <c r="P1294" s="1" t="s">
        <v>3054</v>
      </c>
      <c r="Q1294" s="1" t="s">
        <v>3546</v>
      </c>
    </row>
    <row r="1295" spans="1:17" x14ac:dyDescent="0.25">
      <c r="A1295" s="1" t="s">
        <v>1293</v>
      </c>
      <c r="B1295" s="1" t="s">
        <v>3055</v>
      </c>
      <c r="C1295" s="1">
        <v>1.1399999999999999</v>
      </c>
      <c r="D1295" s="1">
        <v>0.11</v>
      </c>
      <c r="E1295" s="1">
        <v>0</v>
      </c>
      <c r="F1295" s="1">
        <v>20.32</v>
      </c>
      <c r="G1295" s="1">
        <v>78.430000000000007</v>
      </c>
      <c r="H1295" s="1">
        <v>1299</v>
      </c>
      <c r="I1295" s="1">
        <v>1498675.31</v>
      </c>
      <c r="J1295" s="1">
        <v>12</v>
      </c>
      <c r="K1295" s="1">
        <v>117541</v>
      </c>
      <c r="L1295" s="1">
        <v>0</v>
      </c>
      <c r="M1295" s="1">
        <v>12.52</v>
      </c>
      <c r="N1295" s="1">
        <v>1.5024000000000001E-3</v>
      </c>
      <c r="O1295" s="1">
        <v>-4.87</v>
      </c>
      <c r="P1295" s="1" t="s">
        <v>3055</v>
      </c>
      <c r="Q1295" s="1" t="s">
        <v>3529</v>
      </c>
    </row>
    <row r="1296" spans="1:17" x14ac:dyDescent="0.25">
      <c r="A1296" s="1" t="s">
        <v>1294</v>
      </c>
      <c r="B1296" s="1" t="s">
        <v>3056</v>
      </c>
      <c r="C1296" s="1">
        <v>0.45</v>
      </c>
      <c r="D1296" s="1">
        <v>0</v>
      </c>
      <c r="E1296" s="1">
        <v>0</v>
      </c>
      <c r="F1296" s="1">
        <v>26.6</v>
      </c>
      <c r="G1296" s="1">
        <v>72.95</v>
      </c>
      <c r="H1296" s="1">
        <v>1300</v>
      </c>
      <c r="I1296" s="1">
        <v>1300344.08</v>
      </c>
      <c r="J1296" s="1">
        <v>-82</v>
      </c>
      <c r="K1296" s="1">
        <v>94860</v>
      </c>
      <c r="L1296" s="1">
        <v>-0.1</v>
      </c>
      <c r="M1296" s="1">
        <v>26.99</v>
      </c>
      <c r="N1296" s="1">
        <v>-2.21318E-2</v>
      </c>
      <c r="O1296" s="1">
        <v>-1.58</v>
      </c>
      <c r="P1296" s="1" t="s">
        <v>3056</v>
      </c>
      <c r="Q1296" s="1" t="s">
        <v>3519</v>
      </c>
    </row>
    <row r="1297" spans="1:17" x14ac:dyDescent="0.25">
      <c r="A1297" s="1" t="s">
        <v>1295</v>
      </c>
      <c r="B1297" s="1" t="s">
        <v>3057</v>
      </c>
      <c r="C1297" s="1">
        <v>6.08</v>
      </c>
      <c r="D1297" s="1">
        <v>12.07</v>
      </c>
      <c r="E1297" s="1">
        <v>3.99</v>
      </c>
      <c r="F1297" s="1">
        <v>17.22</v>
      </c>
      <c r="G1297" s="1">
        <v>60.64</v>
      </c>
      <c r="H1297" s="1">
        <v>1301</v>
      </c>
      <c r="I1297" s="1">
        <v>833239.02</v>
      </c>
      <c r="J1297" s="1">
        <v>802</v>
      </c>
      <c r="K1297" s="1">
        <v>50528</v>
      </c>
      <c r="L1297" s="1">
        <v>1.6</v>
      </c>
      <c r="M1297" s="1">
        <v>122.85</v>
      </c>
      <c r="N1297" s="1">
        <v>0.98525699999999994</v>
      </c>
      <c r="O1297" s="1">
        <v>3.59</v>
      </c>
      <c r="P1297" s="1" t="s">
        <v>3057</v>
      </c>
      <c r="Q1297" s="1" t="s">
        <v>3553</v>
      </c>
    </row>
    <row r="1298" spans="1:17" x14ac:dyDescent="0.25">
      <c r="A1298" s="1" t="s">
        <v>1296</v>
      </c>
      <c r="B1298" s="1" t="s">
        <v>3058</v>
      </c>
      <c r="C1298" s="1">
        <v>7.18</v>
      </c>
      <c r="D1298" s="1">
        <v>0.16</v>
      </c>
      <c r="E1298" s="1">
        <v>0.66</v>
      </c>
      <c r="F1298" s="1">
        <v>30.2</v>
      </c>
      <c r="G1298" s="1">
        <v>61.8</v>
      </c>
      <c r="H1298" s="1">
        <v>1302</v>
      </c>
      <c r="I1298" s="1">
        <v>2783589.1</v>
      </c>
      <c r="J1298" s="1">
        <v>1228</v>
      </c>
      <c r="K1298" s="1">
        <v>172026</v>
      </c>
      <c r="L1298" s="1">
        <v>0.7</v>
      </c>
      <c r="M1298" s="1">
        <v>39.15</v>
      </c>
      <c r="N1298" s="1">
        <v>0.48076199999999997</v>
      </c>
      <c r="O1298" s="1">
        <v>-1.69</v>
      </c>
      <c r="P1298" s="1" t="s">
        <v>3058</v>
      </c>
      <c r="Q1298" s="1" t="s">
        <v>3558</v>
      </c>
    </row>
    <row r="1299" spans="1:17" x14ac:dyDescent="0.25">
      <c r="A1299" s="1" t="s">
        <v>1297</v>
      </c>
      <c r="B1299" s="1" t="s">
        <v>3059</v>
      </c>
      <c r="C1299" s="1">
        <v>6.87</v>
      </c>
      <c r="D1299" s="1">
        <v>0</v>
      </c>
      <c r="E1299" s="1">
        <v>0</v>
      </c>
      <c r="F1299" s="1">
        <v>10.050000000000001</v>
      </c>
      <c r="G1299" s="1">
        <v>83.08</v>
      </c>
      <c r="H1299" s="1">
        <v>1303</v>
      </c>
      <c r="I1299" s="1">
        <v>1791260.39</v>
      </c>
      <c r="J1299" s="1">
        <v>-1080</v>
      </c>
      <c r="K1299" s="1">
        <v>148818</v>
      </c>
      <c r="L1299" s="1">
        <v>-0.7</v>
      </c>
      <c r="M1299" s="1">
        <v>39.42</v>
      </c>
      <c r="N1299" s="1">
        <v>-0.425736</v>
      </c>
      <c r="O1299" s="1">
        <v>-2.81</v>
      </c>
      <c r="P1299" s="1" t="s">
        <v>3059</v>
      </c>
      <c r="Q1299" s="1" t="s">
        <v>3528</v>
      </c>
    </row>
    <row r="1300" spans="1:17" x14ac:dyDescent="0.25">
      <c r="A1300" s="1" t="s">
        <v>1298</v>
      </c>
      <c r="B1300" s="1" t="s">
        <v>3060</v>
      </c>
      <c r="C1300" s="1">
        <v>4.87</v>
      </c>
      <c r="D1300" s="1">
        <v>0</v>
      </c>
      <c r="E1300" s="1">
        <v>0.18</v>
      </c>
      <c r="F1300" s="1">
        <v>10.220000000000001</v>
      </c>
      <c r="G1300" s="1">
        <v>84.73</v>
      </c>
      <c r="H1300" s="1">
        <v>1304</v>
      </c>
      <c r="I1300" s="1">
        <v>1403685.37</v>
      </c>
      <c r="J1300" s="1">
        <v>1562</v>
      </c>
      <c r="K1300" s="1">
        <v>118934</v>
      </c>
      <c r="L1300" s="1">
        <v>1.3</v>
      </c>
      <c r="M1300" s="1">
        <v>21.42</v>
      </c>
      <c r="N1300" s="1">
        <v>0.3345804</v>
      </c>
      <c r="O1300" s="1">
        <v>-1.22</v>
      </c>
      <c r="P1300" s="1" t="s">
        <v>3060</v>
      </c>
      <c r="Q1300" s="1" t="s">
        <v>3529</v>
      </c>
    </row>
    <row r="1301" spans="1:17" x14ac:dyDescent="0.25">
      <c r="A1301" s="1" t="s">
        <v>1299</v>
      </c>
      <c r="B1301" s="1" t="s">
        <v>3061</v>
      </c>
      <c r="C1301" s="1">
        <v>8.7200000000000006</v>
      </c>
      <c r="D1301" s="1">
        <v>0.03</v>
      </c>
      <c r="E1301" s="1">
        <v>0.09</v>
      </c>
      <c r="F1301" s="1">
        <v>41.33</v>
      </c>
      <c r="G1301" s="1">
        <v>49.83</v>
      </c>
      <c r="H1301" s="1">
        <v>1305</v>
      </c>
      <c r="I1301" s="1">
        <v>5155469.03</v>
      </c>
      <c r="J1301" s="1">
        <v>-4283</v>
      </c>
      <c r="K1301" s="1">
        <v>256897</v>
      </c>
      <c r="L1301" s="1">
        <v>-1.7</v>
      </c>
      <c r="M1301" s="1">
        <v>29.4</v>
      </c>
      <c r="N1301" s="1">
        <v>-1.2592019999999999</v>
      </c>
      <c r="O1301" s="1">
        <v>4.6500000000000004</v>
      </c>
      <c r="P1301" s="1" t="s">
        <v>3061</v>
      </c>
      <c r="Q1301" s="1" t="s">
        <v>3545</v>
      </c>
    </row>
    <row r="1302" spans="1:17" x14ac:dyDescent="0.25">
      <c r="A1302" s="1" t="s">
        <v>1300</v>
      </c>
      <c r="B1302" s="1" t="s">
        <v>3062</v>
      </c>
      <c r="C1302" s="1">
        <v>25.6</v>
      </c>
      <c r="D1302" s="1">
        <v>0</v>
      </c>
      <c r="E1302" s="1">
        <v>0.23</v>
      </c>
      <c r="F1302" s="1">
        <v>9.1199999999999992</v>
      </c>
      <c r="G1302" s="1">
        <v>65.05</v>
      </c>
      <c r="H1302" s="1">
        <v>1306</v>
      </c>
      <c r="I1302" s="1">
        <v>1068397.45</v>
      </c>
      <c r="J1302" s="1">
        <v>-57</v>
      </c>
      <c r="K1302" s="1">
        <v>69499</v>
      </c>
      <c r="L1302" s="1">
        <v>-0.1</v>
      </c>
      <c r="M1302" s="1">
        <v>68.94</v>
      </c>
      <c r="N1302" s="1">
        <v>-3.9295799999999999E-2</v>
      </c>
      <c r="O1302" s="1">
        <v>4.08</v>
      </c>
      <c r="P1302" s="1" t="s">
        <v>3062</v>
      </c>
      <c r="Q1302" s="1" t="s">
        <v>3531</v>
      </c>
    </row>
    <row r="1303" spans="1:17" x14ac:dyDescent="0.25">
      <c r="A1303" s="1" t="s">
        <v>1301</v>
      </c>
      <c r="B1303" s="1" t="s">
        <v>3063</v>
      </c>
      <c r="C1303" s="1">
        <v>0.42</v>
      </c>
      <c r="D1303" s="1">
        <v>0.19</v>
      </c>
      <c r="E1303" s="1">
        <v>0.14000000000000001</v>
      </c>
      <c r="F1303" s="1">
        <v>17.829999999999998</v>
      </c>
      <c r="G1303" s="1">
        <v>81.42</v>
      </c>
      <c r="H1303" s="1">
        <v>1307</v>
      </c>
      <c r="I1303" s="1">
        <v>600000</v>
      </c>
      <c r="J1303" s="1">
        <v>55</v>
      </c>
      <c r="K1303" s="1">
        <v>48852</v>
      </c>
      <c r="L1303" s="1">
        <v>0.1</v>
      </c>
      <c r="M1303" s="1">
        <v>30.77</v>
      </c>
      <c r="N1303" s="1">
        <v>1.6923499999999998E-2</v>
      </c>
      <c r="O1303" s="1">
        <v>-10.72</v>
      </c>
      <c r="P1303" s="1" t="s">
        <v>3063</v>
      </c>
      <c r="Q1303" s="1" t="s">
        <v>3545</v>
      </c>
    </row>
    <row r="1304" spans="1:17" x14ac:dyDescent="0.25">
      <c r="A1304" s="1" t="s">
        <v>1302</v>
      </c>
      <c r="B1304" s="1" t="s">
        <v>3064</v>
      </c>
      <c r="C1304" s="1">
        <v>48.39</v>
      </c>
      <c r="D1304" s="1">
        <v>0</v>
      </c>
      <c r="E1304" s="1">
        <v>0</v>
      </c>
      <c r="F1304" s="1">
        <v>31.68</v>
      </c>
      <c r="G1304" s="1">
        <v>19.930000000000007</v>
      </c>
      <c r="H1304" s="1">
        <v>1308</v>
      </c>
      <c r="I1304" s="1">
        <v>467311.2</v>
      </c>
      <c r="J1304" s="1">
        <v>65</v>
      </c>
      <c r="K1304" s="1">
        <v>9314</v>
      </c>
      <c r="L1304" s="1">
        <v>0.7</v>
      </c>
      <c r="M1304" s="1">
        <v>53.21</v>
      </c>
      <c r="N1304" s="1">
        <v>3.4586499999999999E-2</v>
      </c>
      <c r="O1304" s="1">
        <v>-9.9</v>
      </c>
      <c r="P1304" s="1" t="s">
        <v>3064</v>
      </c>
      <c r="Q1304" s="1" t="s">
        <v>3523</v>
      </c>
    </row>
    <row r="1305" spans="1:17" x14ac:dyDescent="0.25">
      <c r="A1305" s="1" t="s">
        <v>1303</v>
      </c>
      <c r="B1305" s="1" t="s">
        <v>3065</v>
      </c>
      <c r="C1305" s="1">
        <v>2.5</v>
      </c>
      <c r="D1305" s="1">
        <v>0.09</v>
      </c>
      <c r="E1305" s="1">
        <v>0.22</v>
      </c>
      <c r="F1305" s="1">
        <v>53.99</v>
      </c>
      <c r="G1305" s="1">
        <v>43.199999999999996</v>
      </c>
      <c r="H1305" s="1">
        <v>1309</v>
      </c>
      <c r="I1305" s="1">
        <v>1873382</v>
      </c>
      <c r="J1305" s="1">
        <v>290</v>
      </c>
      <c r="K1305" s="1">
        <v>80930</v>
      </c>
      <c r="L1305" s="1">
        <v>0.4</v>
      </c>
      <c r="M1305" s="1">
        <v>96.55</v>
      </c>
      <c r="N1305" s="1">
        <v>0.27999499999999999</v>
      </c>
      <c r="O1305" s="1">
        <v>-1.44</v>
      </c>
      <c r="P1305" s="1" t="s">
        <v>3065</v>
      </c>
      <c r="Q1305" s="1" t="s">
        <v>3559</v>
      </c>
    </row>
    <row r="1306" spans="1:17" x14ac:dyDescent="0.25">
      <c r="A1306" s="1" t="s">
        <v>1304</v>
      </c>
      <c r="B1306" s="1" t="s">
        <v>3066</v>
      </c>
      <c r="C1306" s="1">
        <v>9.61</v>
      </c>
      <c r="D1306" s="1">
        <v>0.1</v>
      </c>
      <c r="E1306" s="1">
        <v>0.49</v>
      </c>
      <c r="F1306" s="1">
        <v>25.4</v>
      </c>
      <c r="G1306" s="1">
        <v>64.400000000000006</v>
      </c>
      <c r="H1306" s="1">
        <v>1310</v>
      </c>
      <c r="I1306" s="1">
        <v>1220858.82</v>
      </c>
      <c r="J1306" s="1">
        <v>-532</v>
      </c>
      <c r="K1306" s="1">
        <v>78623</v>
      </c>
      <c r="L1306" s="1">
        <v>-0.7</v>
      </c>
      <c r="M1306" s="1">
        <v>36.6</v>
      </c>
      <c r="N1306" s="1">
        <v>-0.194712</v>
      </c>
      <c r="O1306" s="1">
        <v>1.19</v>
      </c>
      <c r="P1306" s="1" t="s">
        <v>3066</v>
      </c>
      <c r="Q1306" s="1" t="s">
        <v>3529</v>
      </c>
    </row>
    <row r="1307" spans="1:17" x14ac:dyDescent="0.25">
      <c r="A1307" s="1" t="s">
        <v>1305</v>
      </c>
      <c r="B1307" s="1" t="s">
        <v>3067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3</v>
      </c>
      <c r="K1307" s="1">
        <v>14428</v>
      </c>
      <c r="L1307" s="1">
        <v>0</v>
      </c>
      <c r="M1307" s="1">
        <v>37.15</v>
      </c>
      <c r="N1307" s="1">
        <v>1.1144999999999998E-3</v>
      </c>
      <c r="O1307" s="1">
        <v>5.41</v>
      </c>
      <c r="P1307" s="1" t="s">
        <v>3067</v>
      </c>
      <c r="Q1307" s="1" t="s">
        <v>3560</v>
      </c>
    </row>
    <row r="1308" spans="1:17" x14ac:dyDescent="0.25">
      <c r="A1308" s="1" t="s">
        <v>1306</v>
      </c>
      <c r="B1308" s="1" t="s">
        <v>3068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20937</v>
      </c>
      <c r="L1308" s="1">
        <v>0</v>
      </c>
      <c r="M1308" s="1">
        <v>16.18</v>
      </c>
      <c r="N1308" s="1">
        <v>0</v>
      </c>
      <c r="O1308" s="1">
        <v>20.25</v>
      </c>
      <c r="P1308" s="1" t="s">
        <v>3068</v>
      </c>
      <c r="Q1308" s="1" t="s">
        <v>3516</v>
      </c>
    </row>
    <row r="1309" spans="1:17" x14ac:dyDescent="0.25">
      <c r="A1309" s="1" t="s">
        <v>1307</v>
      </c>
      <c r="B1309" s="1" t="s">
        <v>3069</v>
      </c>
      <c r="C1309" s="1">
        <v>1.02</v>
      </c>
      <c r="D1309" s="1">
        <v>0.13</v>
      </c>
      <c r="E1309" s="1">
        <v>0.01</v>
      </c>
      <c r="F1309" s="1">
        <v>22.41</v>
      </c>
      <c r="G1309" s="1">
        <v>76.430000000000007</v>
      </c>
      <c r="H1309" s="1">
        <v>1313</v>
      </c>
      <c r="I1309" s="1">
        <v>892000</v>
      </c>
      <c r="J1309" s="1">
        <v>80</v>
      </c>
      <c r="K1309" s="1">
        <v>68176</v>
      </c>
      <c r="L1309" s="1">
        <v>0.1</v>
      </c>
      <c r="M1309" s="1">
        <v>45.42</v>
      </c>
      <c r="N1309" s="1">
        <v>3.6336E-2</v>
      </c>
      <c r="O1309" s="1">
        <v>-2.54</v>
      </c>
      <c r="P1309" s="1" t="s">
        <v>3069</v>
      </c>
      <c r="Q1309" s="1" t="s">
        <v>3533</v>
      </c>
    </row>
    <row r="1310" spans="1:17" x14ac:dyDescent="0.25">
      <c r="A1310" s="1" t="s">
        <v>1308</v>
      </c>
      <c r="B1310" s="1" t="s">
        <v>3070</v>
      </c>
      <c r="C1310" s="1">
        <v>26.66</v>
      </c>
      <c r="D1310" s="1">
        <v>0.42</v>
      </c>
      <c r="E1310" s="1">
        <v>0.87</v>
      </c>
      <c r="F1310" s="1">
        <v>7.11</v>
      </c>
      <c r="G1310" s="1">
        <v>64.94</v>
      </c>
      <c r="H1310" s="1">
        <v>1314</v>
      </c>
      <c r="I1310" s="1">
        <v>2261682</v>
      </c>
      <c r="J1310" s="1">
        <v>-167</v>
      </c>
      <c r="K1310" s="1">
        <v>146874</v>
      </c>
      <c r="L1310" s="1">
        <v>-0.1</v>
      </c>
      <c r="M1310" s="1">
        <v>89.22</v>
      </c>
      <c r="N1310" s="1">
        <v>-0.1489974</v>
      </c>
      <c r="O1310" s="1">
        <v>5.7</v>
      </c>
      <c r="P1310" s="1" t="s">
        <v>3070</v>
      </c>
      <c r="Q1310" s="1" t="s">
        <v>3560</v>
      </c>
    </row>
    <row r="1311" spans="1:17" x14ac:dyDescent="0.25">
      <c r="A1311" s="1" t="s">
        <v>1309</v>
      </c>
      <c r="B1311" s="1" t="s">
        <v>3071</v>
      </c>
      <c r="C1311" s="1">
        <v>2.29</v>
      </c>
      <c r="D1311" s="1">
        <v>0.03</v>
      </c>
      <c r="E1311" s="1">
        <v>0.47</v>
      </c>
      <c r="F1311" s="1">
        <v>31.02</v>
      </c>
      <c r="G1311" s="1">
        <v>66.19</v>
      </c>
      <c r="H1311" s="1">
        <v>1315</v>
      </c>
      <c r="I1311" s="1">
        <v>799532.77</v>
      </c>
      <c r="J1311" s="1">
        <v>543</v>
      </c>
      <c r="K1311" s="1">
        <v>52921</v>
      </c>
      <c r="L1311" s="1">
        <v>1</v>
      </c>
      <c r="M1311" s="1">
        <v>100.52</v>
      </c>
      <c r="N1311" s="1">
        <v>0.54582359999999996</v>
      </c>
      <c r="O1311" s="1">
        <v>0.48</v>
      </c>
      <c r="P1311" s="1" t="s">
        <v>3071</v>
      </c>
      <c r="Q1311" s="1" t="s">
        <v>3524</v>
      </c>
    </row>
    <row r="1312" spans="1:17" x14ac:dyDescent="0.25">
      <c r="A1312" s="1" t="s">
        <v>1310</v>
      </c>
      <c r="B1312" s="1" t="s">
        <v>3072</v>
      </c>
      <c r="C1312" s="1">
        <v>0.7</v>
      </c>
      <c r="D1312" s="1">
        <v>0.9</v>
      </c>
      <c r="E1312" s="1">
        <v>0.06</v>
      </c>
      <c r="F1312" s="1">
        <v>32.08</v>
      </c>
      <c r="G1312" s="1">
        <v>66.260000000000005</v>
      </c>
      <c r="H1312" s="1">
        <v>1316</v>
      </c>
      <c r="I1312" s="1">
        <v>231020.79999999999</v>
      </c>
      <c r="J1312" s="1">
        <v>130</v>
      </c>
      <c r="K1312" s="1">
        <v>15307</v>
      </c>
      <c r="L1312" s="1">
        <v>0.8</v>
      </c>
      <c r="M1312" s="1">
        <v>106.22</v>
      </c>
      <c r="N1312" s="1">
        <v>0.13808600000000001</v>
      </c>
      <c r="O1312" s="1">
        <v>11.96</v>
      </c>
      <c r="P1312" s="1" t="s">
        <v>3072</v>
      </c>
      <c r="Q1312" s="1" t="s">
        <v>3548</v>
      </c>
    </row>
    <row r="1313" spans="1:17" x14ac:dyDescent="0.25">
      <c r="A1313" s="1" t="s">
        <v>1311</v>
      </c>
      <c r="B1313" s="1" t="s">
        <v>3073</v>
      </c>
      <c r="C1313" s="1">
        <v>5.72</v>
      </c>
      <c r="D1313" s="1">
        <v>0</v>
      </c>
      <c r="E1313" s="1">
        <v>0</v>
      </c>
      <c r="F1313" s="1">
        <v>10.92</v>
      </c>
      <c r="G1313" s="1">
        <v>83.36</v>
      </c>
      <c r="H1313" s="1">
        <v>1317</v>
      </c>
      <c r="I1313" s="1">
        <v>718390.79</v>
      </c>
      <c r="J1313" s="1">
        <v>-273</v>
      </c>
      <c r="K1313" s="1">
        <v>59885</v>
      </c>
      <c r="L1313" s="1">
        <v>-0.5</v>
      </c>
      <c r="M1313" s="1">
        <v>30.57</v>
      </c>
      <c r="N1313" s="1">
        <v>-8.3456100000000005E-2</v>
      </c>
      <c r="O1313" s="1">
        <v>-6.91</v>
      </c>
      <c r="P1313" s="1" t="s">
        <v>3073</v>
      </c>
      <c r="Q1313" s="1" t="s">
        <v>3529</v>
      </c>
    </row>
    <row r="1314" spans="1:17" x14ac:dyDescent="0.25">
      <c r="A1314" s="1" t="s">
        <v>1312</v>
      </c>
      <c r="B1314" s="1" t="s">
        <v>3074</v>
      </c>
      <c r="C1314" s="1">
        <v>11.94</v>
      </c>
      <c r="D1314" s="1">
        <v>0.68</v>
      </c>
      <c r="E1314" s="1">
        <v>0</v>
      </c>
      <c r="F1314" s="1">
        <v>19.41</v>
      </c>
      <c r="G1314" s="1">
        <v>67.97</v>
      </c>
      <c r="H1314" s="1">
        <v>1318</v>
      </c>
      <c r="I1314" s="1">
        <v>1430623.24</v>
      </c>
      <c r="J1314" s="1">
        <v>-594</v>
      </c>
      <c r="K1314" s="1">
        <v>97239</v>
      </c>
      <c r="L1314" s="1">
        <v>-0.6</v>
      </c>
      <c r="M1314" s="1">
        <v>61.24</v>
      </c>
      <c r="N1314" s="1">
        <v>-0.36376559999999997</v>
      </c>
      <c r="O1314" s="1">
        <v>-1.58</v>
      </c>
      <c r="P1314" s="1" t="s">
        <v>3074</v>
      </c>
      <c r="Q1314" s="1" t="s">
        <v>3571</v>
      </c>
    </row>
    <row r="1315" spans="1:17" x14ac:dyDescent="0.25">
      <c r="A1315" s="1" t="s">
        <v>1313</v>
      </c>
      <c r="B1315" s="1" t="s">
        <v>3075</v>
      </c>
      <c r="C1315" s="1">
        <v>3.64</v>
      </c>
      <c r="D1315" s="1">
        <v>0.02</v>
      </c>
      <c r="E1315" s="1">
        <v>0.26</v>
      </c>
      <c r="F1315" s="1">
        <v>10.32</v>
      </c>
      <c r="G1315" s="1">
        <v>85.76</v>
      </c>
      <c r="H1315" s="1">
        <v>1319</v>
      </c>
      <c r="I1315" s="1">
        <v>838735.89</v>
      </c>
      <c r="J1315" s="1">
        <v>892</v>
      </c>
      <c r="K1315" s="1">
        <v>71930</v>
      </c>
      <c r="L1315" s="1">
        <v>1.2</v>
      </c>
      <c r="M1315" s="1">
        <v>27.62</v>
      </c>
      <c r="N1315" s="1">
        <v>0.24637040000000002</v>
      </c>
      <c r="O1315" s="1">
        <v>-4.83</v>
      </c>
      <c r="P1315" s="1" t="s">
        <v>3075</v>
      </c>
      <c r="Q1315" s="1" t="s">
        <v>3546</v>
      </c>
    </row>
    <row r="1316" spans="1:17" x14ac:dyDescent="0.25">
      <c r="A1316" s="1" t="s">
        <v>1314</v>
      </c>
      <c r="B1316" s="1" t="s">
        <v>3076</v>
      </c>
      <c r="C1316" s="1">
        <v>2.17</v>
      </c>
      <c r="D1316" s="1">
        <v>0</v>
      </c>
      <c r="E1316" s="1">
        <v>0</v>
      </c>
      <c r="F1316" s="1">
        <v>16.29</v>
      </c>
      <c r="G1316" s="1">
        <v>81.539999999999992</v>
      </c>
      <c r="H1316" s="1">
        <v>1320</v>
      </c>
      <c r="I1316" s="1">
        <v>1167905.97</v>
      </c>
      <c r="J1316" s="1">
        <v>-196</v>
      </c>
      <c r="K1316" s="1">
        <v>95231</v>
      </c>
      <c r="L1316" s="1">
        <v>-0.2</v>
      </c>
      <c r="M1316" s="1">
        <v>39.07</v>
      </c>
      <c r="N1316" s="1">
        <v>-7.6577199999999998E-2</v>
      </c>
      <c r="O1316" s="1">
        <v>-3.85</v>
      </c>
      <c r="P1316" s="1" t="s">
        <v>3076</v>
      </c>
      <c r="Q1316" s="1" t="s">
        <v>3559</v>
      </c>
    </row>
    <row r="1317" spans="1:17" x14ac:dyDescent="0.25">
      <c r="A1317" s="1" t="s">
        <v>1315</v>
      </c>
      <c r="B1317" s="1" t="s">
        <v>3077</v>
      </c>
      <c r="C1317" s="1">
        <v>4.5599999999999996</v>
      </c>
      <c r="D1317" s="1">
        <v>1.32</v>
      </c>
      <c r="E1317" s="1">
        <v>0.1</v>
      </c>
      <c r="F1317" s="1">
        <v>16.72</v>
      </c>
      <c r="G1317" s="1">
        <v>77.3</v>
      </c>
      <c r="H1317" s="1">
        <v>1321</v>
      </c>
      <c r="I1317" s="1">
        <v>1631469.31</v>
      </c>
      <c r="J1317" s="1">
        <v>3072</v>
      </c>
      <c r="K1317" s="1">
        <v>126113</v>
      </c>
      <c r="L1317" s="1">
        <v>2.4</v>
      </c>
      <c r="M1317" s="1">
        <v>31.37</v>
      </c>
      <c r="N1317" s="1">
        <v>0.96368639999999994</v>
      </c>
      <c r="O1317" s="1">
        <v>0.9</v>
      </c>
      <c r="P1317" s="1" t="s">
        <v>3077</v>
      </c>
      <c r="Q1317" s="1" t="s">
        <v>3577</v>
      </c>
    </row>
    <row r="1318" spans="1:17" x14ac:dyDescent="0.25">
      <c r="A1318" s="1" t="s">
        <v>1316</v>
      </c>
      <c r="B1318" s="1" t="s">
        <v>3078</v>
      </c>
      <c r="C1318" s="1">
        <v>0.25</v>
      </c>
      <c r="D1318" s="1">
        <v>0</v>
      </c>
      <c r="E1318" s="1">
        <v>0.01</v>
      </c>
      <c r="F1318" s="1">
        <v>14.41</v>
      </c>
      <c r="G1318" s="1">
        <v>85.33</v>
      </c>
      <c r="H1318" s="1">
        <v>1322</v>
      </c>
      <c r="I1318" s="1">
        <v>350480</v>
      </c>
      <c r="J1318" s="1">
        <v>18</v>
      </c>
      <c r="K1318" s="1">
        <v>29906</v>
      </c>
      <c r="L1318" s="1">
        <v>0.1</v>
      </c>
      <c r="M1318" s="1">
        <v>40.93</v>
      </c>
      <c r="N1318" s="1">
        <v>7.3674000000000005E-3</v>
      </c>
      <c r="O1318" s="1">
        <v>-0.72</v>
      </c>
      <c r="P1318" s="1" t="s">
        <v>3078</v>
      </c>
      <c r="Q1318" s="1" t="s">
        <v>3545</v>
      </c>
    </row>
    <row r="1319" spans="1:17" x14ac:dyDescent="0.25">
      <c r="A1319" s="1" t="s">
        <v>1317</v>
      </c>
      <c r="B1319" s="1" t="s">
        <v>3079</v>
      </c>
      <c r="C1319" s="1">
        <v>29.64</v>
      </c>
      <c r="D1319" s="1">
        <v>0</v>
      </c>
      <c r="E1319" s="1">
        <v>0</v>
      </c>
      <c r="F1319" s="1">
        <v>9.93</v>
      </c>
      <c r="G1319" s="1">
        <v>60.43</v>
      </c>
      <c r="H1319" s="1">
        <v>1323</v>
      </c>
      <c r="I1319" s="1">
        <v>1020000</v>
      </c>
      <c r="J1319" s="1">
        <v>1</v>
      </c>
      <c r="K1319" s="1">
        <v>61639</v>
      </c>
      <c r="L1319" s="1">
        <v>0</v>
      </c>
      <c r="M1319" s="1">
        <v>60.08</v>
      </c>
      <c r="N1319" s="1">
        <v>6.0079999999999997E-4</v>
      </c>
      <c r="O1319" s="1">
        <v>-1.81</v>
      </c>
      <c r="P1319" s="1" t="s">
        <v>3079</v>
      </c>
      <c r="Q1319" s="1" t="s">
        <v>3519</v>
      </c>
    </row>
    <row r="1320" spans="1:17" x14ac:dyDescent="0.25">
      <c r="A1320" s="1" t="s">
        <v>1318</v>
      </c>
      <c r="B1320" s="1" t="s">
        <v>3080</v>
      </c>
      <c r="C1320" s="1">
        <v>10.41</v>
      </c>
      <c r="D1320" s="1">
        <v>0.76</v>
      </c>
      <c r="E1320" s="1">
        <v>0.3</v>
      </c>
      <c r="F1320" s="1">
        <v>9.8000000000000007</v>
      </c>
      <c r="G1320" s="1">
        <v>78.72999999999999</v>
      </c>
      <c r="H1320" s="1">
        <v>1324</v>
      </c>
      <c r="I1320" s="1">
        <v>3329572.18</v>
      </c>
      <c r="J1320" s="1">
        <v>-2871</v>
      </c>
      <c r="K1320" s="1">
        <v>262137</v>
      </c>
      <c r="L1320" s="1">
        <v>-1.1000000000000001</v>
      </c>
      <c r="M1320" s="1">
        <v>120.23</v>
      </c>
      <c r="N1320" s="1">
        <v>-3.4518033000000004</v>
      </c>
      <c r="O1320" s="1">
        <v>-2.36</v>
      </c>
      <c r="P1320" s="1" t="s">
        <v>4468</v>
      </c>
      <c r="Q1320" s="1" t="s">
        <v>3531</v>
      </c>
    </row>
    <row r="1321" spans="1:17" x14ac:dyDescent="0.25">
      <c r="A1321" s="1" t="s">
        <v>1319</v>
      </c>
      <c r="B1321" s="1" t="s">
        <v>3081</v>
      </c>
      <c r="C1321" s="1">
        <v>13.32</v>
      </c>
      <c r="D1321" s="1">
        <v>0.34</v>
      </c>
      <c r="E1321" s="1">
        <v>1.39</v>
      </c>
      <c r="F1321" s="1">
        <v>9.27</v>
      </c>
      <c r="G1321" s="1">
        <v>75.680000000000007</v>
      </c>
      <c r="H1321" s="1">
        <v>1325</v>
      </c>
      <c r="I1321" s="1">
        <v>2693933.04</v>
      </c>
      <c r="J1321" s="1">
        <v>-696</v>
      </c>
      <c r="K1321" s="1">
        <v>203877</v>
      </c>
      <c r="L1321" s="1">
        <v>-0.3</v>
      </c>
      <c r="M1321" s="1">
        <v>86.5</v>
      </c>
      <c r="N1321" s="1">
        <v>-0.60204000000000002</v>
      </c>
      <c r="O1321" s="1">
        <v>-1.59</v>
      </c>
      <c r="P1321" s="1" t="s">
        <v>4469</v>
      </c>
      <c r="Q1321" s="1" t="s">
        <v>3569</v>
      </c>
    </row>
    <row r="1322" spans="1:17" x14ac:dyDescent="0.25">
      <c r="A1322" s="1" t="s">
        <v>1320</v>
      </c>
      <c r="B1322" s="1" t="s">
        <v>3082</v>
      </c>
      <c r="C1322" s="1">
        <v>7.26</v>
      </c>
      <c r="D1322" s="1">
        <v>0</v>
      </c>
      <c r="E1322" s="1">
        <v>0.01</v>
      </c>
      <c r="F1322" s="1">
        <v>20.16</v>
      </c>
      <c r="G1322" s="1">
        <v>72.569999999999993</v>
      </c>
      <c r="H1322" s="1">
        <v>1326</v>
      </c>
      <c r="I1322" s="1">
        <v>827896.93</v>
      </c>
      <c r="J1322" s="1">
        <v>270</v>
      </c>
      <c r="K1322" s="1">
        <v>60080</v>
      </c>
      <c r="L1322" s="1">
        <v>0.4</v>
      </c>
      <c r="M1322" s="1">
        <v>21.03</v>
      </c>
      <c r="N1322" s="1">
        <v>5.6781000000000005E-2</v>
      </c>
      <c r="O1322" s="1">
        <v>-5.22</v>
      </c>
      <c r="P1322" s="1" t="s">
        <v>3082</v>
      </c>
      <c r="Q1322" s="1" t="s">
        <v>3569</v>
      </c>
    </row>
    <row r="1323" spans="1:17" x14ac:dyDescent="0.25">
      <c r="A1323" s="1" t="s">
        <v>1321</v>
      </c>
      <c r="B1323" s="1" t="s">
        <v>3083</v>
      </c>
      <c r="C1323" s="1">
        <v>0.91</v>
      </c>
      <c r="D1323" s="1">
        <v>0.28999999999999998</v>
      </c>
      <c r="E1323" s="1">
        <v>0</v>
      </c>
      <c r="F1323" s="1">
        <v>20.16</v>
      </c>
      <c r="G1323" s="1">
        <v>78.64</v>
      </c>
      <c r="H1323" s="1">
        <v>1327</v>
      </c>
      <c r="I1323" s="1">
        <v>864908.87</v>
      </c>
      <c r="J1323" s="1">
        <v>-113</v>
      </c>
      <c r="K1323" s="1">
        <v>68016</v>
      </c>
      <c r="L1323" s="1">
        <v>-0.2</v>
      </c>
      <c r="M1323" s="1">
        <v>24.97</v>
      </c>
      <c r="N1323" s="1">
        <v>-2.8216099999999997E-2</v>
      </c>
      <c r="O1323" s="1">
        <v>-2.33</v>
      </c>
      <c r="P1323" s="1" t="s">
        <v>3083</v>
      </c>
      <c r="Q1323" s="1" t="s">
        <v>3551</v>
      </c>
    </row>
    <row r="1324" spans="1:17" x14ac:dyDescent="0.25">
      <c r="A1324" s="1" t="s">
        <v>1322</v>
      </c>
      <c r="B1324" s="1" t="s">
        <v>3084</v>
      </c>
      <c r="C1324" s="1">
        <v>2.9</v>
      </c>
      <c r="D1324" s="1">
        <v>0.93</v>
      </c>
      <c r="E1324" s="1">
        <v>0</v>
      </c>
      <c r="F1324" s="1">
        <v>11.95</v>
      </c>
      <c r="G1324" s="1">
        <v>84.22</v>
      </c>
      <c r="H1324" s="1">
        <v>1328</v>
      </c>
      <c r="I1324" s="1">
        <v>655014.35</v>
      </c>
      <c r="J1324" s="1">
        <v>1127</v>
      </c>
      <c r="K1324" s="1">
        <v>55165</v>
      </c>
      <c r="L1324" s="1">
        <v>2</v>
      </c>
      <c r="M1324" s="1">
        <v>32.93</v>
      </c>
      <c r="N1324" s="1">
        <v>0.37112109999999998</v>
      </c>
      <c r="O1324" s="1">
        <v>0</v>
      </c>
      <c r="P1324" s="1" t="s">
        <v>3084</v>
      </c>
      <c r="Q1324" s="1" t="s">
        <v>3531</v>
      </c>
    </row>
    <row r="1325" spans="1:17" x14ac:dyDescent="0.25">
      <c r="A1325" s="1" t="s">
        <v>1323</v>
      </c>
      <c r="B1325" s="1" t="s">
        <v>3085</v>
      </c>
      <c r="C1325" s="1">
        <v>0.14000000000000001</v>
      </c>
      <c r="D1325" s="1">
        <v>0</v>
      </c>
      <c r="E1325" s="1">
        <v>0.01</v>
      </c>
      <c r="F1325" s="1">
        <v>10.82</v>
      </c>
      <c r="G1325" s="1">
        <v>89.03</v>
      </c>
      <c r="H1325" s="1">
        <v>1329</v>
      </c>
      <c r="I1325" s="1">
        <v>642620</v>
      </c>
      <c r="J1325" s="1">
        <v>14</v>
      </c>
      <c r="K1325" s="1">
        <v>57212</v>
      </c>
      <c r="L1325" s="1">
        <v>0</v>
      </c>
      <c r="M1325" s="1">
        <v>19.12</v>
      </c>
      <c r="N1325" s="1">
        <v>2.6768E-3</v>
      </c>
      <c r="O1325" s="1">
        <v>1.57</v>
      </c>
      <c r="P1325" s="1" t="s">
        <v>3085</v>
      </c>
      <c r="Q1325" s="1" t="s">
        <v>3569</v>
      </c>
    </row>
    <row r="1326" spans="1:17" x14ac:dyDescent="0.25">
      <c r="A1326" s="1" t="s">
        <v>1324</v>
      </c>
      <c r="B1326" s="1" t="s">
        <v>3086</v>
      </c>
      <c r="C1326" s="1">
        <v>2.15</v>
      </c>
      <c r="D1326" s="1">
        <v>0</v>
      </c>
      <c r="E1326" s="1">
        <v>0.06</v>
      </c>
      <c r="F1326" s="1">
        <v>30.94</v>
      </c>
      <c r="G1326" s="1">
        <v>66.849999999999994</v>
      </c>
      <c r="H1326" s="1">
        <v>1330</v>
      </c>
      <c r="I1326" s="1">
        <v>1540162.76</v>
      </c>
      <c r="J1326" s="1">
        <v>643</v>
      </c>
      <c r="K1326" s="1">
        <v>102960</v>
      </c>
      <c r="L1326" s="1">
        <v>0.6</v>
      </c>
      <c r="M1326" s="1">
        <v>23.1</v>
      </c>
      <c r="N1326" s="1">
        <v>0.148533</v>
      </c>
      <c r="O1326" s="1">
        <v>-2.7</v>
      </c>
      <c r="P1326" s="1" t="s">
        <v>3086</v>
      </c>
      <c r="Q1326" s="1" t="s">
        <v>3519</v>
      </c>
    </row>
    <row r="1327" spans="1:17" x14ac:dyDescent="0.25">
      <c r="A1327" s="1" t="s">
        <v>1325</v>
      </c>
      <c r="B1327" s="1" t="s">
        <v>3087</v>
      </c>
      <c r="C1327" s="1">
        <v>1.78</v>
      </c>
      <c r="D1327" s="1">
        <v>0.01</v>
      </c>
      <c r="E1327" s="1">
        <v>0.56000000000000005</v>
      </c>
      <c r="F1327" s="1">
        <v>16.71</v>
      </c>
      <c r="G1327" s="1">
        <v>80.94</v>
      </c>
      <c r="H1327" s="1">
        <v>1331</v>
      </c>
      <c r="I1327" s="1">
        <v>1315036.42</v>
      </c>
      <c r="J1327" s="1">
        <v>247</v>
      </c>
      <c r="K1327" s="1">
        <v>106439</v>
      </c>
      <c r="L1327" s="1">
        <v>0.2</v>
      </c>
      <c r="M1327" s="1">
        <v>22.51</v>
      </c>
      <c r="N1327" s="1">
        <v>5.5599700000000002E-2</v>
      </c>
      <c r="O1327" s="1">
        <v>-8.56</v>
      </c>
      <c r="P1327" s="1" t="s">
        <v>3087</v>
      </c>
      <c r="Q1327" s="1" t="s">
        <v>3551</v>
      </c>
    </row>
    <row r="1328" spans="1:17" x14ac:dyDescent="0.25">
      <c r="A1328" s="1" t="s">
        <v>1326</v>
      </c>
      <c r="B1328" s="1" t="s">
        <v>3088</v>
      </c>
      <c r="C1328" s="1">
        <v>2.2200000000000002</v>
      </c>
      <c r="D1328" s="1">
        <v>0</v>
      </c>
      <c r="E1328" s="1">
        <v>0.01</v>
      </c>
      <c r="F1328" s="1">
        <v>6.24</v>
      </c>
      <c r="G1328" s="1">
        <v>91.53</v>
      </c>
      <c r="H1328" s="1">
        <v>1332</v>
      </c>
      <c r="I1328" s="1">
        <v>510324.22</v>
      </c>
      <c r="J1328" s="1">
        <v>69</v>
      </c>
      <c r="K1328" s="1">
        <v>46710</v>
      </c>
      <c r="L1328" s="1">
        <v>0.1</v>
      </c>
      <c r="M1328" s="1">
        <v>70.44</v>
      </c>
      <c r="N1328" s="1">
        <v>4.8603599999999997E-2</v>
      </c>
      <c r="O1328" s="1">
        <v>7.85</v>
      </c>
      <c r="P1328" s="1" t="s">
        <v>3088</v>
      </c>
      <c r="Q1328" s="1" t="s">
        <v>3569</v>
      </c>
    </row>
    <row r="1329" spans="1:17" x14ac:dyDescent="0.25">
      <c r="A1329" s="1" t="s">
        <v>1327</v>
      </c>
      <c r="B1329" s="1" t="s">
        <v>3089</v>
      </c>
      <c r="C1329" s="1">
        <v>0.01</v>
      </c>
      <c r="D1329" s="1">
        <v>0</v>
      </c>
      <c r="E1329" s="1">
        <v>0</v>
      </c>
      <c r="F1329" s="1">
        <v>36.36</v>
      </c>
      <c r="G1329" s="1">
        <v>63.63</v>
      </c>
      <c r="H1329" s="1">
        <v>1333</v>
      </c>
      <c r="I1329" s="1">
        <v>405888.78</v>
      </c>
      <c r="J1329" s="1">
        <v>2</v>
      </c>
      <c r="K1329" s="1">
        <v>25827</v>
      </c>
      <c r="L1329" s="1">
        <v>0</v>
      </c>
      <c r="M1329" s="1">
        <v>13.5</v>
      </c>
      <c r="N1329" s="1">
        <v>2.7E-4</v>
      </c>
      <c r="O1329" s="1">
        <v>-16.22</v>
      </c>
      <c r="P1329" s="1" t="s">
        <v>3089</v>
      </c>
      <c r="Q1329" s="1" t="s">
        <v>3557</v>
      </c>
    </row>
    <row r="1330" spans="1:17" x14ac:dyDescent="0.25">
      <c r="A1330" s="1" t="s">
        <v>1328</v>
      </c>
      <c r="B1330" s="1" t="s">
        <v>3090</v>
      </c>
      <c r="C1330" s="1">
        <v>3.38</v>
      </c>
      <c r="D1330" s="1">
        <v>13.11</v>
      </c>
      <c r="E1330" s="1">
        <v>0.45</v>
      </c>
      <c r="F1330" s="1">
        <v>10.210000000000001</v>
      </c>
      <c r="G1330" s="1">
        <v>72.849999999999994</v>
      </c>
      <c r="H1330" s="1">
        <v>1334</v>
      </c>
      <c r="I1330" s="1">
        <v>923813.72</v>
      </c>
      <c r="J1330" s="1">
        <v>-828</v>
      </c>
      <c r="K1330" s="1">
        <v>67300</v>
      </c>
      <c r="L1330" s="1">
        <v>-1.2</v>
      </c>
      <c r="M1330" s="1">
        <v>101.02</v>
      </c>
      <c r="N1330" s="1">
        <v>-0.83644560000000001</v>
      </c>
      <c r="O1330" s="1">
        <v>0.46</v>
      </c>
      <c r="P1330" s="1" t="s">
        <v>3090</v>
      </c>
      <c r="Q1330" s="1" t="s">
        <v>3553</v>
      </c>
    </row>
    <row r="1331" spans="1:17" x14ac:dyDescent="0.25">
      <c r="A1331" s="1" t="s">
        <v>1329</v>
      </c>
      <c r="B1331" s="1" t="s">
        <v>3091</v>
      </c>
      <c r="C1331" s="1">
        <v>10.95</v>
      </c>
      <c r="D1331" s="1">
        <v>1.25</v>
      </c>
      <c r="E1331" s="1">
        <v>0.23</v>
      </c>
      <c r="F1331" s="1">
        <v>23.36</v>
      </c>
      <c r="G1331" s="1">
        <v>64.210000000000008</v>
      </c>
      <c r="H1331" s="1">
        <v>1335</v>
      </c>
      <c r="I1331" s="1">
        <v>847018.38</v>
      </c>
      <c r="J1331" s="1">
        <v>629</v>
      </c>
      <c r="K1331" s="1">
        <v>54387</v>
      </c>
      <c r="L1331" s="1">
        <v>1.2</v>
      </c>
      <c r="M1331" s="1">
        <v>105.81</v>
      </c>
      <c r="N1331" s="1">
        <v>0.66554490000000011</v>
      </c>
      <c r="O1331" s="1">
        <v>1.37</v>
      </c>
      <c r="P1331" s="1" t="s">
        <v>3091</v>
      </c>
      <c r="Q1331" s="1" t="s">
        <v>3548</v>
      </c>
    </row>
    <row r="1332" spans="1:17" x14ac:dyDescent="0.25">
      <c r="A1332" s="1" t="s">
        <v>1330</v>
      </c>
      <c r="B1332" s="1" t="s">
        <v>3092</v>
      </c>
      <c r="C1332" s="1">
        <v>2.57</v>
      </c>
      <c r="D1332" s="1">
        <v>0</v>
      </c>
      <c r="E1332" s="1">
        <v>0</v>
      </c>
      <c r="F1332" s="1">
        <v>8.65</v>
      </c>
      <c r="G1332" s="1">
        <v>88.78</v>
      </c>
      <c r="H1332" s="1">
        <v>1336</v>
      </c>
      <c r="I1332" s="1">
        <v>1270766.55</v>
      </c>
      <c r="J1332" s="1">
        <v>-1</v>
      </c>
      <c r="K1332" s="1">
        <v>112819</v>
      </c>
      <c r="L1332" s="1">
        <v>0</v>
      </c>
      <c r="M1332" s="1">
        <v>3.69</v>
      </c>
      <c r="N1332" s="1">
        <v>-3.6900000000000002E-5</v>
      </c>
      <c r="O1332" s="1">
        <v>-10</v>
      </c>
      <c r="P1332" s="1" t="s">
        <v>3092</v>
      </c>
      <c r="Q1332" s="1" t="s">
        <v>3561</v>
      </c>
    </row>
    <row r="1333" spans="1:17" x14ac:dyDescent="0.25">
      <c r="A1333" s="1" t="s">
        <v>1331</v>
      </c>
      <c r="B1333" s="1" t="s">
        <v>3093</v>
      </c>
      <c r="C1333" s="1">
        <v>3.97</v>
      </c>
      <c r="D1333" s="1">
        <v>0</v>
      </c>
      <c r="E1333" s="1">
        <v>0</v>
      </c>
      <c r="F1333" s="1">
        <v>12.19</v>
      </c>
      <c r="G1333" s="1">
        <v>83.84</v>
      </c>
      <c r="H1333" s="1">
        <v>1337</v>
      </c>
      <c r="I1333" s="1">
        <v>1149517.8899999999</v>
      </c>
      <c r="J1333" s="1">
        <v>1215</v>
      </c>
      <c r="K1333" s="1">
        <v>96376</v>
      </c>
      <c r="L1333" s="1">
        <v>1.3</v>
      </c>
      <c r="M1333" s="1">
        <v>8.65</v>
      </c>
      <c r="N1333" s="1">
        <v>0.1050975</v>
      </c>
      <c r="O1333" s="1">
        <v>2.88</v>
      </c>
      <c r="P1333" s="1" t="s">
        <v>3093</v>
      </c>
      <c r="Q1333" s="1" t="s">
        <v>3542</v>
      </c>
    </row>
    <row r="1334" spans="1:17" x14ac:dyDescent="0.25">
      <c r="A1334" s="1" t="s">
        <v>1332</v>
      </c>
      <c r="B1334" s="1" t="s">
        <v>3094</v>
      </c>
      <c r="C1334" s="1">
        <v>0.53</v>
      </c>
      <c r="D1334" s="1">
        <v>0.04</v>
      </c>
      <c r="E1334" s="1">
        <v>0</v>
      </c>
      <c r="F1334" s="1">
        <v>60.33</v>
      </c>
      <c r="G1334" s="1">
        <v>39.1</v>
      </c>
      <c r="H1334" s="1">
        <v>1338</v>
      </c>
      <c r="I1334" s="1">
        <v>761117.86</v>
      </c>
      <c r="J1334" s="1">
        <v>111</v>
      </c>
      <c r="K1334" s="1">
        <v>29760</v>
      </c>
      <c r="L1334" s="1">
        <v>0.4</v>
      </c>
      <c r="M1334" s="1">
        <v>27.47</v>
      </c>
      <c r="N1334" s="1">
        <v>3.04917E-2</v>
      </c>
      <c r="O1334" s="1">
        <v>-5.25</v>
      </c>
      <c r="P1334" s="1" t="s">
        <v>3094</v>
      </c>
      <c r="Q1334" s="1" t="s">
        <v>3528</v>
      </c>
    </row>
    <row r="1335" spans="1:17" x14ac:dyDescent="0.25">
      <c r="A1335" s="1" t="s">
        <v>1333</v>
      </c>
      <c r="B1335" s="1" t="s">
        <v>3095</v>
      </c>
      <c r="C1335" s="1">
        <v>0.01</v>
      </c>
      <c r="D1335" s="1">
        <v>0</v>
      </c>
      <c r="E1335" s="1">
        <v>0.01</v>
      </c>
      <c r="F1335" s="1">
        <v>41.4</v>
      </c>
      <c r="G1335" s="1">
        <v>58.58</v>
      </c>
      <c r="H1335" s="1">
        <v>1339</v>
      </c>
      <c r="I1335" s="1">
        <v>370000</v>
      </c>
      <c r="J1335" s="1">
        <v>-11</v>
      </c>
      <c r="K1335" s="1">
        <v>21675</v>
      </c>
      <c r="L1335" s="1">
        <v>-0.1</v>
      </c>
      <c r="M1335" s="1">
        <v>10.130000000000001</v>
      </c>
      <c r="N1335" s="1">
        <v>-1.1143000000000001E-3</v>
      </c>
      <c r="O1335" s="1">
        <v>-8.0399999999999991</v>
      </c>
      <c r="P1335" s="1" t="s">
        <v>3095</v>
      </c>
      <c r="Q1335" s="1" t="s">
        <v>3544</v>
      </c>
    </row>
    <row r="1336" spans="1:17" x14ac:dyDescent="0.25">
      <c r="A1336" s="1" t="s">
        <v>1334</v>
      </c>
      <c r="B1336" s="1" t="s">
        <v>3096</v>
      </c>
      <c r="C1336" s="1">
        <v>2</v>
      </c>
      <c r="D1336" s="1">
        <v>0</v>
      </c>
      <c r="E1336" s="1">
        <v>0.73</v>
      </c>
      <c r="F1336" s="1">
        <v>23.58</v>
      </c>
      <c r="G1336" s="1">
        <v>73.69</v>
      </c>
      <c r="H1336" s="1">
        <v>1340</v>
      </c>
      <c r="I1336" s="1">
        <v>356407</v>
      </c>
      <c r="J1336" s="1">
        <v>-191</v>
      </c>
      <c r="K1336" s="1">
        <v>26264</v>
      </c>
      <c r="L1336" s="1">
        <v>-0.7</v>
      </c>
      <c r="M1336" s="1">
        <v>28.71</v>
      </c>
      <c r="N1336" s="1">
        <v>-5.4836100000000006E-2</v>
      </c>
      <c r="O1336" s="1">
        <v>3.9</v>
      </c>
      <c r="P1336" s="1" t="s">
        <v>3096</v>
      </c>
      <c r="Q1336" s="1" t="s">
        <v>3560</v>
      </c>
    </row>
    <row r="1337" spans="1:17" x14ac:dyDescent="0.25">
      <c r="A1337" s="1" t="s">
        <v>1335</v>
      </c>
      <c r="B1337" s="1" t="s">
        <v>3097</v>
      </c>
      <c r="C1337" s="1">
        <v>87.34</v>
      </c>
      <c r="D1337" s="1">
        <v>1.58</v>
      </c>
      <c r="E1337" s="1">
        <v>0.97</v>
      </c>
      <c r="F1337" s="1">
        <v>82.15</v>
      </c>
      <c r="G1337" s="1">
        <v>-72.04000000000002</v>
      </c>
      <c r="H1337" s="1">
        <v>1341</v>
      </c>
      <c r="I1337" s="1">
        <v>863433.96</v>
      </c>
      <c r="J1337" s="1">
        <v>893</v>
      </c>
      <c r="K1337" s="1">
        <v>-62202</v>
      </c>
      <c r="L1337" s="1">
        <v>-1.4</v>
      </c>
      <c r="M1337" s="1">
        <v>204.27</v>
      </c>
      <c r="N1337" s="1">
        <v>1.8241311000000002</v>
      </c>
      <c r="O1337" s="1">
        <v>-1.23</v>
      </c>
      <c r="P1337" s="1" t="s">
        <v>3097</v>
      </c>
      <c r="Q1337" s="1" t="s">
        <v>3521</v>
      </c>
    </row>
    <row r="1338" spans="1:17" x14ac:dyDescent="0.25">
      <c r="A1338" s="1" t="s">
        <v>1336</v>
      </c>
      <c r="B1338" s="1" t="s">
        <v>3098</v>
      </c>
      <c r="C1338" s="1">
        <v>10.09</v>
      </c>
      <c r="D1338" s="1">
        <v>0.2</v>
      </c>
      <c r="E1338" s="1">
        <v>0.59</v>
      </c>
      <c r="F1338" s="1">
        <v>26</v>
      </c>
      <c r="G1338" s="1">
        <v>63.120000000000005</v>
      </c>
      <c r="H1338" s="1">
        <v>1342</v>
      </c>
      <c r="I1338" s="1">
        <v>380434.88</v>
      </c>
      <c r="J1338" s="1">
        <v>236</v>
      </c>
      <c r="K1338" s="1">
        <v>24013</v>
      </c>
      <c r="L1338" s="1">
        <v>1</v>
      </c>
      <c r="M1338" s="1">
        <v>73.290000000000006</v>
      </c>
      <c r="N1338" s="1">
        <v>0.17296440000000002</v>
      </c>
      <c r="O1338" s="1">
        <v>3.38</v>
      </c>
      <c r="P1338" s="1" t="s">
        <v>3098</v>
      </c>
      <c r="Q1338" s="1" t="s">
        <v>3553</v>
      </c>
    </row>
    <row r="1339" spans="1:17" x14ac:dyDescent="0.25">
      <c r="A1339" s="1" t="s">
        <v>1337</v>
      </c>
      <c r="B1339" s="1" t="s">
        <v>3099</v>
      </c>
      <c r="C1339" s="1">
        <v>6.17</v>
      </c>
      <c r="D1339" s="1">
        <v>0.02</v>
      </c>
      <c r="E1339" s="1">
        <v>0.97</v>
      </c>
      <c r="F1339" s="1">
        <v>9.5</v>
      </c>
      <c r="G1339" s="1">
        <v>83.34</v>
      </c>
      <c r="H1339" s="1">
        <v>1343</v>
      </c>
      <c r="I1339" s="1">
        <v>796098.96</v>
      </c>
      <c r="J1339" s="1">
        <v>777</v>
      </c>
      <c r="K1339" s="1">
        <v>66347</v>
      </c>
      <c r="L1339" s="1">
        <v>1.2</v>
      </c>
      <c r="M1339" s="1">
        <v>33.119999999999997</v>
      </c>
      <c r="N1339" s="1">
        <v>0.25734239999999997</v>
      </c>
      <c r="O1339" s="1">
        <v>4.46</v>
      </c>
      <c r="P1339" s="1" t="s">
        <v>3099</v>
      </c>
      <c r="Q1339" s="1" t="s">
        <v>3560</v>
      </c>
    </row>
    <row r="1340" spans="1:17" x14ac:dyDescent="0.25">
      <c r="A1340" s="1" t="s">
        <v>1338</v>
      </c>
      <c r="B1340" s="1" t="s">
        <v>3100</v>
      </c>
      <c r="C1340" s="1">
        <v>11.51</v>
      </c>
      <c r="D1340" s="1">
        <v>0</v>
      </c>
      <c r="E1340" s="1">
        <v>0</v>
      </c>
      <c r="F1340" s="1">
        <v>17.43</v>
      </c>
      <c r="G1340" s="1">
        <v>71.06</v>
      </c>
      <c r="H1340" s="1">
        <v>1344</v>
      </c>
      <c r="I1340" s="1">
        <v>1003863.98</v>
      </c>
      <c r="J1340" s="1">
        <v>116</v>
      </c>
      <c r="K1340" s="1">
        <v>71335</v>
      </c>
      <c r="L1340" s="1">
        <v>0.2</v>
      </c>
      <c r="M1340" s="1">
        <v>22.09</v>
      </c>
      <c r="N1340" s="1">
        <v>2.5624400000000002E-2</v>
      </c>
      <c r="O1340" s="1">
        <v>-0.66</v>
      </c>
      <c r="P1340" s="1" t="s">
        <v>3100</v>
      </c>
      <c r="Q1340" s="1" t="s">
        <v>3531</v>
      </c>
    </row>
    <row r="1341" spans="1:17" x14ac:dyDescent="0.25">
      <c r="A1341" s="1" t="s">
        <v>1339</v>
      </c>
      <c r="B1341" s="1" t="s">
        <v>3101</v>
      </c>
      <c r="C1341" s="1">
        <v>2.62</v>
      </c>
      <c r="D1341" s="1">
        <v>0</v>
      </c>
      <c r="E1341" s="1">
        <v>0.01</v>
      </c>
      <c r="F1341" s="1">
        <v>26.8</v>
      </c>
      <c r="G1341" s="1">
        <v>70.569999999999993</v>
      </c>
      <c r="H1341" s="1">
        <v>1345</v>
      </c>
      <c r="I1341" s="1">
        <v>1694495.56</v>
      </c>
      <c r="J1341" s="1">
        <v>2039</v>
      </c>
      <c r="K1341" s="1">
        <v>119581</v>
      </c>
      <c r="L1341" s="1">
        <v>1.7</v>
      </c>
      <c r="M1341" s="1">
        <v>17.420000000000002</v>
      </c>
      <c r="N1341" s="1">
        <v>0.35519380000000006</v>
      </c>
      <c r="O1341" s="1">
        <v>-3.17</v>
      </c>
      <c r="P1341" s="1" t="s">
        <v>3101</v>
      </c>
      <c r="Q1341" s="1" t="s">
        <v>3521</v>
      </c>
    </row>
    <row r="1342" spans="1:17" x14ac:dyDescent="0.25">
      <c r="A1342" s="1" t="s">
        <v>1340</v>
      </c>
      <c r="B1342" s="1" t="s">
        <v>3102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7081</v>
      </c>
      <c r="L1342" s="1">
        <v>0</v>
      </c>
      <c r="M1342" s="1">
        <v>9.0399999999999991</v>
      </c>
      <c r="N1342" s="1">
        <v>0</v>
      </c>
      <c r="O1342" s="1">
        <v>-9.19</v>
      </c>
      <c r="P1342" s="1" t="s">
        <v>3102</v>
      </c>
      <c r="Q1342" s="1" t="s">
        <v>3527</v>
      </c>
    </row>
    <row r="1343" spans="1:17" x14ac:dyDescent="0.25">
      <c r="A1343" s="1" t="s">
        <v>1341</v>
      </c>
      <c r="B1343" s="1" t="s">
        <v>3103</v>
      </c>
      <c r="C1343" s="1">
        <v>2.73</v>
      </c>
      <c r="D1343" s="1">
        <v>4.8499999999999996</v>
      </c>
      <c r="E1343" s="1">
        <v>1.5</v>
      </c>
      <c r="F1343" s="1">
        <v>12.81</v>
      </c>
      <c r="G1343" s="1">
        <v>78.11</v>
      </c>
      <c r="H1343" s="1">
        <v>1347</v>
      </c>
      <c r="I1343" s="1">
        <v>795888.71</v>
      </c>
      <c r="J1343" s="1">
        <v>-4075</v>
      </c>
      <c r="K1343" s="1">
        <v>62167</v>
      </c>
      <c r="L1343" s="1">
        <v>-6.6</v>
      </c>
      <c r="M1343" s="1">
        <v>102.63</v>
      </c>
      <c r="N1343" s="1">
        <v>-4.1821725000000001</v>
      </c>
      <c r="O1343" s="1">
        <v>5.58</v>
      </c>
      <c r="P1343" s="1" t="s">
        <v>3103</v>
      </c>
      <c r="Q1343" s="1" t="s">
        <v>3560</v>
      </c>
    </row>
    <row r="1344" spans="1:17" x14ac:dyDescent="0.25">
      <c r="A1344" s="1" t="s">
        <v>1342</v>
      </c>
      <c r="B1344" s="1" t="s">
        <v>3104</v>
      </c>
      <c r="C1344" s="1">
        <v>57.61</v>
      </c>
      <c r="D1344" s="1">
        <v>1.7</v>
      </c>
      <c r="E1344" s="1">
        <v>1.54</v>
      </c>
      <c r="F1344" s="1">
        <v>5.68</v>
      </c>
      <c r="G1344" s="1">
        <v>33.47</v>
      </c>
      <c r="H1344" s="1">
        <v>1348</v>
      </c>
      <c r="I1344" s="1">
        <v>7791466.3399999999</v>
      </c>
      <c r="J1344" s="1">
        <v>3702</v>
      </c>
      <c r="K1344" s="1">
        <v>260780</v>
      </c>
      <c r="L1344" s="1">
        <v>1.4</v>
      </c>
      <c r="M1344" s="1">
        <v>100.98</v>
      </c>
      <c r="N1344" s="1">
        <v>3.7382796000000003</v>
      </c>
      <c r="O1344" s="1">
        <v>5.47</v>
      </c>
      <c r="P1344" s="1" t="s">
        <v>4470</v>
      </c>
      <c r="Q1344" s="1" t="s">
        <v>3549</v>
      </c>
    </row>
    <row r="1345" spans="1:17" x14ac:dyDescent="0.25">
      <c r="A1345" s="1" t="s">
        <v>1343</v>
      </c>
      <c r="B1345" s="1" t="s">
        <v>3105</v>
      </c>
      <c r="C1345" s="1">
        <v>1.28</v>
      </c>
      <c r="D1345" s="1">
        <v>0</v>
      </c>
      <c r="E1345" s="1">
        <v>0</v>
      </c>
      <c r="F1345" s="1">
        <v>57</v>
      </c>
      <c r="G1345" s="1">
        <v>41.72</v>
      </c>
      <c r="H1345" s="1">
        <v>1349</v>
      </c>
      <c r="I1345" s="1">
        <v>228673.7</v>
      </c>
      <c r="J1345" s="1">
        <v>-42</v>
      </c>
      <c r="K1345" s="1">
        <v>9540</v>
      </c>
      <c r="L1345" s="1">
        <v>-0.4</v>
      </c>
      <c r="M1345" s="1">
        <v>16.07</v>
      </c>
      <c r="N1345" s="1">
        <v>-6.7494000000000009E-3</v>
      </c>
      <c r="O1345" s="1">
        <v>1.22</v>
      </c>
      <c r="P1345" s="1" t="s">
        <v>3105</v>
      </c>
      <c r="Q1345" s="1" t="s">
        <v>3555</v>
      </c>
    </row>
    <row r="1346" spans="1:17" x14ac:dyDescent="0.25">
      <c r="A1346" s="1" t="s">
        <v>1344</v>
      </c>
      <c r="B1346" s="1" t="s">
        <v>3106</v>
      </c>
      <c r="C1346" s="1">
        <v>0.06</v>
      </c>
      <c r="D1346" s="1">
        <v>0</v>
      </c>
      <c r="E1346" s="1">
        <v>0</v>
      </c>
      <c r="F1346" s="1">
        <v>40.380000000000003</v>
      </c>
      <c r="G1346" s="1">
        <v>59.559999999999995</v>
      </c>
      <c r="H1346" s="1">
        <v>1350</v>
      </c>
      <c r="I1346" s="1">
        <v>237172.88</v>
      </c>
      <c r="J1346" s="1">
        <v>0</v>
      </c>
      <c r="K1346" s="1">
        <v>14126</v>
      </c>
      <c r="L1346" s="1">
        <v>0</v>
      </c>
      <c r="M1346" s="1">
        <v>19.75</v>
      </c>
      <c r="N1346" s="1">
        <v>0</v>
      </c>
      <c r="O1346" s="1">
        <v>-8.68</v>
      </c>
      <c r="P1346" s="1" t="s">
        <v>3106</v>
      </c>
      <c r="Q1346" s="1" t="s">
        <v>3551</v>
      </c>
    </row>
    <row r="1347" spans="1:17" x14ac:dyDescent="0.25">
      <c r="A1347" s="1" t="s">
        <v>1345</v>
      </c>
      <c r="B1347" s="1" t="s">
        <v>3107</v>
      </c>
      <c r="C1347" s="1">
        <v>7.0000000000000007E-2</v>
      </c>
      <c r="D1347" s="1">
        <v>0</v>
      </c>
      <c r="E1347" s="1">
        <v>0</v>
      </c>
      <c r="F1347" s="1">
        <v>18.7</v>
      </c>
      <c r="G1347" s="1">
        <v>81.23</v>
      </c>
      <c r="H1347" s="1">
        <v>1351</v>
      </c>
      <c r="I1347" s="1">
        <v>222000</v>
      </c>
      <c r="J1347" s="1">
        <v>4</v>
      </c>
      <c r="K1347" s="1">
        <v>18033</v>
      </c>
      <c r="L1347" s="1">
        <v>0</v>
      </c>
      <c r="M1347" s="1">
        <v>53.62</v>
      </c>
      <c r="N1347" s="1">
        <v>2.1448000000000001E-3</v>
      </c>
      <c r="O1347" s="1">
        <v>35.86</v>
      </c>
      <c r="P1347" s="1" t="s">
        <v>3107</v>
      </c>
      <c r="Q1347" s="1" t="s">
        <v>3527</v>
      </c>
    </row>
    <row r="1348" spans="1:17" x14ac:dyDescent="0.25">
      <c r="A1348" s="1" t="s">
        <v>1346</v>
      </c>
      <c r="B1348" s="1" t="s">
        <v>3108</v>
      </c>
      <c r="C1348" s="1">
        <v>4.55</v>
      </c>
      <c r="D1348" s="1">
        <v>0</v>
      </c>
      <c r="E1348" s="1">
        <v>0.28000000000000003</v>
      </c>
      <c r="F1348" s="1">
        <v>7.21</v>
      </c>
      <c r="G1348" s="1">
        <v>87.960000000000008</v>
      </c>
      <c r="H1348" s="1">
        <v>1352</v>
      </c>
      <c r="I1348" s="1">
        <v>749766.93</v>
      </c>
      <c r="J1348" s="1">
        <v>1688</v>
      </c>
      <c r="K1348" s="1">
        <v>65949</v>
      </c>
      <c r="L1348" s="1">
        <v>2.6</v>
      </c>
      <c r="M1348" s="1">
        <v>15.59</v>
      </c>
      <c r="N1348" s="1">
        <v>0.26315919999999998</v>
      </c>
      <c r="O1348" s="1">
        <v>3.1</v>
      </c>
      <c r="P1348" s="1" t="s">
        <v>3108</v>
      </c>
      <c r="Q1348" s="1" t="s">
        <v>3560</v>
      </c>
    </row>
    <row r="1349" spans="1:17" x14ac:dyDescent="0.25">
      <c r="A1349" s="1" t="s">
        <v>1347</v>
      </c>
      <c r="B1349" s="1" t="s">
        <v>3109</v>
      </c>
      <c r="C1349" s="1">
        <v>13.81</v>
      </c>
      <c r="D1349" s="1">
        <v>0.08</v>
      </c>
      <c r="E1349" s="1">
        <v>0.36</v>
      </c>
      <c r="F1349" s="1">
        <v>4.88</v>
      </c>
      <c r="G1349" s="1">
        <v>80.87</v>
      </c>
      <c r="H1349" s="1">
        <v>1353</v>
      </c>
      <c r="I1349" s="1">
        <v>3550418.75</v>
      </c>
      <c r="J1349" s="1">
        <v>1511</v>
      </c>
      <c r="K1349" s="1">
        <v>287122</v>
      </c>
      <c r="L1349" s="1">
        <v>0.5</v>
      </c>
      <c r="M1349" s="1">
        <v>29.77</v>
      </c>
      <c r="N1349" s="1">
        <v>0.44982470000000002</v>
      </c>
      <c r="O1349" s="1">
        <v>-2.5099999999999998</v>
      </c>
      <c r="P1349" s="1" t="s">
        <v>3109</v>
      </c>
      <c r="Q1349" s="1" t="s">
        <v>3564</v>
      </c>
    </row>
    <row r="1350" spans="1:17" x14ac:dyDescent="0.25">
      <c r="A1350" s="1" t="s">
        <v>1348</v>
      </c>
      <c r="B1350" s="1" t="s">
        <v>3110</v>
      </c>
      <c r="C1350" s="1">
        <v>8.81</v>
      </c>
      <c r="D1350" s="1">
        <v>0.02</v>
      </c>
      <c r="E1350" s="1">
        <v>0.22</v>
      </c>
      <c r="F1350" s="1">
        <v>14.11</v>
      </c>
      <c r="G1350" s="1">
        <v>76.84</v>
      </c>
      <c r="H1350" s="1">
        <v>1354</v>
      </c>
      <c r="I1350" s="1">
        <v>1180044.3799999999</v>
      </c>
      <c r="J1350" s="1">
        <v>54</v>
      </c>
      <c r="K1350" s="1">
        <v>90675</v>
      </c>
      <c r="L1350" s="1">
        <v>0.1</v>
      </c>
      <c r="M1350" s="1">
        <v>56.62</v>
      </c>
      <c r="N1350" s="1">
        <v>3.0574799999999999E-2</v>
      </c>
      <c r="O1350" s="1">
        <v>-4.5199999999999996</v>
      </c>
      <c r="P1350" s="1" t="s">
        <v>3110</v>
      </c>
      <c r="Q1350" s="1" t="s">
        <v>3563</v>
      </c>
    </row>
    <row r="1351" spans="1:17" x14ac:dyDescent="0.25">
      <c r="A1351" s="1" t="s">
        <v>1349</v>
      </c>
      <c r="B1351" s="1" t="s">
        <v>3111</v>
      </c>
      <c r="C1351" s="1">
        <v>0.25</v>
      </c>
      <c r="D1351" s="1">
        <v>0</v>
      </c>
      <c r="E1351" s="1">
        <v>0</v>
      </c>
      <c r="F1351" s="1">
        <v>22.61</v>
      </c>
      <c r="G1351" s="1">
        <v>77.14</v>
      </c>
      <c r="H1351" s="1">
        <v>1355</v>
      </c>
      <c r="I1351" s="1">
        <v>371092.25</v>
      </c>
      <c r="J1351" s="1">
        <v>34</v>
      </c>
      <c r="K1351" s="1">
        <v>28626</v>
      </c>
      <c r="L1351" s="1">
        <v>0.1</v>
      </c>
      <c r="M1351" s="1">
        <v>14.87</v>
      </c>
      <c r="N1351" s="1">
        <v>5.0558000000000001E-3</v>
      </c>
      <c r="O1351" s="1">
        <v>5.86</v>
      </c>
      <c r="P1351" s="1" t="s">
        <v>3111</v>
      </c>
      <c r="Q1351" s="1" t="s">
        <v>3570</v>
      </c>
    </row>
    <row r="1352" spans="1:17" x14ac:dyDescent="0.25">
      <c r="A1352" s="1" t="s">
        <v>1350</v>
      </c>
      <c r="B1352" s="1" t="s">
        <v>3112</v>
      </c>
      <c r="C1352" s="1">
        <v>0.02</v>
      </c>
      <c r="D1352" s="1">
        <v>0</v>
      </c>
      <c r="E1352" s="1">
        <v>0</v>
      </c>
      <c r="F1352" s="1">
        <v>37.47</v>
      </c>
      <c r="G1352" s="1">
        <v>62.51</v>
      </c>
      <c r="H1352" s="1">
        <v>1356</v>
      </c>
      <c r="I1352" s="1">
        <v>603210</v>
      </c>
      <c r="J1352" s="1">
        <v>-4</v>
      </c>
      <c r="K1352" s="1">
        <v>37707</v>
      </c>
      <c r="L1352" s="1">
        <v>0</v>
      </c>
      <c r="M1352" s="1">
        <v>9.77</v>
      </c>
      <c r="N1352" s="1">
        <v>-3.9079999999999996E-4</v>
      </c>
      <c r="O1352" s="1">
        <v>-0.5</v>
      </c>
      <c r="P1352" s="1" t="s">
        <v>3112</v>
      </c>
      <c r="Q1352" s="1" t="s">
        <v>3533</v>
      </c>
    </row>
    <row r="1353" spans="1:17" x14ac:dyDescent="0.25">
      <c r="A1353" s="1" t="s">
        <v>1351</v>
      </c>
      <c r="B1353" s="1" t="s">
        <v>3113</v>
      </c>
      <c r="C1353" s="1">
        <v>0.56999999999999995</v>
      </c>
      <c r="D1353" s="1">
        <v>0</v>
      </c>
      <c r="E1353" s="1">
        <v>0.01</v>
      </c>
      <c r="F1353" s="1">
        <v>20.28</v>
      </c>
      <c r="G1353" s="1">
        <v>79.14</v>
      </c>
      <c r="H1353" s="1">
        <v>1357</v>
      </c>
      <c r="I1353" s="1">
        <v>306751.84000000003</v>
      </c>
      <c r="J1353" s="1">
        <v>43</v>
      </c>
      <c r="K1353" s="1">
        <v>24276</v>
      </c>
      <c r="L1353" s="1">
        <v>0.2</v>
      </c>
      <c r="M1353" s="1">
        <v>22.06</v>
      </c>
      <c r="N1353" s="1">
        <v>9.4857999999999991E-3</v>
      </c>
      <c r="O1353" s="1">
        <v>-9.4600000000000009</v>
      </c>
      <c r="P1353" s="1" t="s">
        <v>3113</v>
      </c>
      <c r="Q1353" s="1" t="s">
        <v>3526</v>
      </c>
    </row>
    <row r="1354" spans="1:17" x14ac:dyDescent="0.25">
      <c r="A1354" s="1" t="s">
        <v>1352</v>
      </c>
      <c r="B1354" s="1" t="s">
        <v>3114</v>
      </c>
      <c r="C1354" s="1">
        <v>9.9</v>
      </c>
      <c r="D1354" s="1">
        <v>0.03</v>
      </c>
      <c r="E1354" s="1">
        <v>0.01</v>
      </c>
      <c r="F1354" s="1">
        <v>8.2799999999999994</v>
      </c>
      <c r="G1354" s="1">
        <v>81.78</v>
      </c>
      <c r="H1354" s="1">
        <v>1358</v>
      </c>
      <c r="I1354" s="1">
        <v>2775140.32</v>
      </c>
      <c r="J1354" s="1">
        <v>4333</v>
      </c>
      <c r="K1354" s="1">
        <v>226951</v>
      </c>
      <c r="L1354" s="1">
        <v>1.9</v>
      </c>
      <c r="M1354" s="1">
        <v>17.59</v>
      </c>
      <c r="N1354" s="1">
        <v>0.76217469999999998</v>
      </c>
      <c r="O1354" s="1">
        <v>2.65</v>
      </c>
      <c r="P1354" s="1" t="s">
        <v>3114</v>
      </c>
      <c r="Q1354" s="1" t="s">
        <v>3545</v>
      </c>
    </row>
    <row r="1355" spans="1:17" x14ac:dyDescent="0.25">
      <c r="A1355" s="1" t="s">
        <v>1353</v>
      </c>
      <c r="B1355" s="1" t="s">
        <v>3115</v>
      </c>
      <c r="C1355" s="1">
        <v>18.86</v>
      </c>
      <c r="D1355" s="1">
        <v>0.23</v>
      </c>
      <c r="E1355" s="1">
        <v>0.01</v>
      </c>
      <c r="F1355" s="1">
        <v>5.29</v>
      </c>
      <c r="G1355" s="1">
        <v>75.61</v>
      </c>
      <c r="H1355" s="1">
        <v>1359</v>
      </c>
      <c r="I1355" s="1">
        <v>4426113.34</v>
      </c>
      <c r="J1355" s="1">
        <v>-1804</v>
      </c>
      <c r="K1355" s="1">
        <v>334658</v>
      </c>
      <c r="L1355" s="1">
        <v>-0.5</v>
      </c>
      <c r="M1355" s="1">
        <v>48.23</v>
      </c>
      <c r="N1355" s="1">
        <v>-0.87006919999999999</v>
      </c>
      <c r="O1355" s="1">
        <v>1.1100000000000001</v>
      </c>
      <c r="P1355" s="1" t="s">
        <v>4471</v>
      </c>
      <c r="Q1355" s="1" t="s">
        <v>3549</v>
      </c>
    </row>
    <row r="1356" spans="1:17" x14ac:dyDescent="0.25">
      <c r="A1356" s="1" t="s">
        <v>1354</v>
      </c>
      <c r="B1356" s="1" t="s">
        <v>3116</v>
      </c>
      <c r="C1356" s="1">
        <v>53.65</v>
      </c>
      <c r="D1356" s="1">
        <v>0</v>
      </c>
      <c r="E1356" s="1">
        <v>0.01</v>
      </c>
      <c r="F1356" s="1">
        <v>19.059999999999999</v>
      </c>
      <c r="G1356" s="1">
        <v>27.28</v>
      </c>
      <c r="H1356" s="1">
        <v>1360</v>
      </c>
      <c r="I1356" s="1">
        <v>155072.06</v>
      </c>
      <c r="J1356" s="1">
        <v>3</v>
      </c>
      <c r="K1356" s="1">
        <v>4230</v>
      </c>
      <c r="L1356" s="1">
        <v>0.1</v>
      </c>
      <c r="M1356" s="1">
        <v>17.03</v>
      </c>
      <c r="N1356" s="1">
        <v>5.109E-4</v>
      </c>
      <c r="O1356" s="1">
        <v>-9.7799999999999994</v>
      </c>
      <c r="P1356" s="1" t="s">
        <v>3116</v>
      </c>
      <c r="Q1356" s="1" t="s">
        <v>3528</v>
      </c>
    </row>
    <row r="1357" spans="1:17" x14ac:dyDescent="0.25">
      <c r="A1357" s="1" t="s">
        <v>1355</v>
      </c>
      <c r="B1357" s="1" t="s">
        <v>3117</v>
      </c>
      <c r="C1357" s="1">
        <v>3</v>
      </c>
      <c r="D1357" s="1">
        <v>0</v>
      </c>
      <c r="E1357" s="1">
        <v>0.75</v>
      </c>
      <c r="F1357" s="1">
        <v>11.65</v>
      </c>
      <c r="G1357" s="1">
        <v>84.6</v>
      </c>
      <c r="H1357" s="1">
        <v>1361</v>
      </c>
      <c r="I1357" s="1">
        <v>1284979.8899999999</v>
      </c>
      <c r="J1357" s="1">
        <v>458</v>
      </c>
      <c r="K1357" s="1">
        <v>108709</v>
      </c>
      <c r="L1357" s="1">
        <v>0.4</v>
      </c>
      <c r="M1357" s="1">
        <v>74.47</v>
      </c>
      <c r="N1357" s="1">
        <v>0.3410726</v>
      </c>
      <c r="O1357" s="1">
        <v>1.57</v>
      </c>
      <c r="P1357" s="1" t="s">
        <v>3117</v>
      </c>
      <c r="Q1357" s="1" t="s">
        <v>3549</v>
      </c>
    </row>
    <row r="1358" spans="1:17" x14ac:dyDescent="0.25">
      <c r="A1358" s="1" t="s">
        <v>1356</v>
      </c>
      <c r="B1358" s="1" t="s">
        <v>3118</v>
      </c>
      <c r="C1358" s="1">
        <v>1.86</v>
      </c>
      <c r="D1358" s="1">
        <v>0</v>
      </c>
      <c r="E1358" s="1">
        <v>0</v>
      </c>
      <c r="F1358" s="1">
        <v>38.56</v>
      </c>
      <c r="G1358" s="1">
        <v>59.58</v>
      </c>
      <c r="H1358" s="1">
        <v>1362</v>
      </c>
      <c r="I1358" s="1">
        <v>625009.64</v>
      </c>
      <c r="J1358" s="1">
        <v>43</v>
      </c>
      <c r="K1358" s="1">
        <v>37238</v>
      </c>
      <c r="L1358" s="1">
        <v>0.1</v>
      </c>
      <c r="M1358" s="1">
        <v>63.63</v>
      </c>
      <c r="N1358" s="1">
        <v>2.73609E-2</v>
      </c>
      <c r="O1358" s="1">
        <v>0.94</v>
      </c>
      <c r="P1358" s="1" t="s">
        <v>3118</v>
      </c>
      <c r="Q1358" s="1" t="s">
        <v>3551</v>
      </c>
    </row>
    <row r="1359" spans="1:17" x14ac:dyDescent="0.25">
      <c r="A1359" s="1" t="s">
        <v>1357</v>
      </c>
      <c r="B1359" s="1" t="s">
        <v>3119</v>
      </c>
      <c r="C1359" s="1">
        <v>0.14000000000000001</v>
      </c>
      <c r="D1359" s="1">
        <v>0</v>
      </c>
      <c r="E1359" s="1">
        <v>0</v>
      </c>
      <c r="F1359" s="1">
        <v>35.57</v>
      </c>
      <c r="G1359" s="1">
        <v>64.289999999999992</v>
      </c>
      <c r="H1359" s="1">
        <v>1363</v>
      </c>
      <c r="I1359" s="1">
        <v>1163552.9099999999</v>
      </c>
      <c r="J1359" s="1">
        <v>157</v>
      </c>
      <c r="K1359" s="1">
        <v>74805</v>
      </c>
      <c r="L1359" s="1">
        <v>0.2</v>
      </c>
      <c r="M1359" s="1">
        <v>9.33</v>
      </c>
      <c r="N1359" s="1">
        <v>1.4648099999999999E-2</v>
      </c>
      <c r="O1359" s="1">
        <v>-7.16</v>
      </c>
      <c r="P1359" s="1" t="s">
        <v>3119</v>
      </c>
      <c r="Q1359" s="1" t="s">
        <v>3519</v>
      </c>
    </row>
    <row r="1360" spans="1:17" x14ac:dyDescent="0.25">
      <c r="A1360" s="1" t="s">
        <v>1358</v>
      </c>
      <c r="B1360" s="1" t="s">
        <v>3120</v>
      </c>
      <c r="C1360" s="1">
        <v>3.24</v>
      </c>
      <c r="D1360" s="1">
        <v>0</v>
      </c>
      <c r="E1360" s="1">
        <v>0.01</v>
      </c>
      <c r="F1360" s="1">
        <v>18.920000000000002</v>
      </c>
      <c r="G1360" s="1">
        <v>77.83</v>
      </c>
      <c r="H1360" s="1">
        <v>1364</v>
      </c>
      <c r="I1360" s="1">
        <v>1181721.51</v>
      </c>
      <c r="J1360" s="1">
        <v>794</v>
      </c>
      <c r="K1360" s="1">
        <v>91973</v>
      </c>
      <c r="L1360" s="1">
        <v>0.9</v>
      </c>
      <c r="M1360" s="1">
        <v>7.95</v>
      </c>
      <c r="N1360" s="1">
        <v>6.3122999999999999E-2</v>
      </c>
      <c r="O1360" s="1">
        <v>-6.08</v>
      </c>
      <c r="P1360" s="1" t="s">
        <v>3120</v>
      </c>
      <c r="Q1360" s="1" t="s">
        <v>3529</v>
      </c>
    </row>
    <row r="1361" spans="1:17" x14ac:dyDescent="0.25">
      <c r="A1361" s="1" t="s">
        <v>1359</v>
      </c>
      <c r="B1361" s="1" t="s">
        <v>3121</v>
      </c>
      <c r="C1361" s="1">
        <v>6.98</v>
      </c>
      <c r="D1361" s="1">
        <v>0</v>
      </c>
      <c r="E1361" s="1">
        <v>0.51</v>
      </c>
      <c r="F1361" s="1">
        <v>15.3</v>
      </c>
      <c r="G1361" s="1">
        <v>77.210000000000008</v>
      </c>
      <c r="H1361" s="1">
        <v>1365</v>
      </c>
      <c r="I1361" s="1">
        <v>989462.03</v>
      </c>
      <c r="J1361" s="1">
        <v>-148</v>
      </c>
      <c r="K1361" s="1">
        <v>76396</v>
      </c>
      <c r="L1361" s="1">
        <v>-0.2</v>
      </c>
      <c r="M1361" s="1">
        <v>19.93</v>
      </c>
      <c r="N1361" s="1">
        <v>-2.9496399999999999E-2</v>
      </c>
      <c r="O1361" s="1">
        <v>-3.13</v>
      </c>
      <c r="P1361" s="1" t="s">
        <v>3121</v>
      </c>
      <c r="Q1361" s="1" t="s">
        <v>3531</v>
      </c>
    </row>
    <row r="1362" spans="1:17" x14ac:dyDescent="0.25">
      <c r="A1362" s="1" t="s">
        <v>1360</v>
      </c>
      <c r="B1362" s="1" t="s">
        <v>3122</v>
      </c>
      <c r="C1362" s="1">
        <v>22.46</v>
      </c>
      <c r="D1362" s="1">
        <v>0.81</v>
      </c>
      <c r="E1362" s="1">
        <v>0.5</v>
      </c>
      <c r="F1362" s="1">
        <v>6.74</v>
      </c>
      <c r="G1362" s="1">
        <v>69.490000000000009</v>
      </c>
      <c r="H1362" s="1">
        <v>1366</v>
      </c>
      <c r="I1362" s="1">
        <v>3612025.59</v>
      </c>
      <c r="J1362" s="1">
        <v>-2426</v>
      </c>
      <c r="K1362" s="1">
        <v>251000</v>
      </c>
      <c r="L1362" s="1">
        <v>-1</v>
      </c>
      <c r="M1362" s="1">
        <v>113.92</v>
      </c>
      <c r="N1362" s="1">
        <v>-2.7636992</v>
      </c>
      <c r="O1362" s="1">
        <v>0.43</v>
      </c>
      <c r="P1362" s="1" t="s">
        <v>4472</v>
      </c>
      <c r="Q1362" s="1" t="s">
        <v>3545</v>
      </c>
    </row>
    <row r="1363" spans="1:17" x14ac:dyDescent="0.25">
      <c r="A1363" s="1" t="s">
        <v>1361</v>
      </c>
      <c r="B1363" s="1" t="s">
        <v>3123</v>
      </c>
      <c r="C1363" s="1">
        <v>1.68</v>
      </c>
      <c r="D1363" s="1">
        <v>0</v>
      </c>
      <c r="E1363" s="1">
        <v>0.21</v>
      </c>
      <c r="F1363" s="1">
        <v>20.61</v>
      </c>
      <c r="G1363" s="1">
        <v>77.5</v>
      </c>
      <c r="H1363" s="1">
        <v>1367</v>
      </c>
      <c r="I1363" s="1">
        <v>721457.59</v>
      </c>
      <c r="J1363" s="1">
        <v>705</v>
      </c>
      <c r="K1363" s="1">
        <v>55913</v>
      </c>
      <c r="L1363" s="1">
        <v>1.3</v>
      </c>
      <c r="M1363" s="1">
        <v>20.13</v>
      </c>
      <c r="N1363" s="1">
        <v>0.1419165</v>
      </c>
      <c r="O1363" s="1">
        <v>0.95</v>
      </c>
      <c r="P1363" s="1" t="s">
        <v>3123</v>
      </c>
      <c r="Q1363" s="1" t="s">
        <v>3528</v>
      </c>
    </row>
    <row r="1364" spans="1:17" x14ac:dyDescent="0.25">
      <c r="A1364" s="1" t="s">
        <v>1362</v>
      </c>
      <c r="B1364" s="1" t="s">
        <v>3124</v>
      </c>
      <c r="C1364" s="1">
        <v>25.59</v>
      </c>
      <c r="D1364" s="1">
        <v>0.59</v>
      </c>
      <c r="E1364" s="1">
        <v>0.87</v>
      </c>
      <c r="F1364" s="1">
        <v>11.95</v>
      </c>
      <c r="G1364" s="1">
        <v>61</v>
      </c>
      <c r="H1364" s="1">
        <v>1368</v>
      </c>
      <c r="I1364" s="1">
        <v>1787082.82</v>
      </c>
      <c r="J1364" s="1">
        <v>1349</v>
      </c>
      <c r="K1364" s="1">
        <v>109012</v>
      </c>
      <c r="L1364" s="1">
        <v>1.2</v>
      </c>
      <c r="M1364" s="1">
        <v>165.77</v>
      </c>
      <c r="N1364" s="1">
        <v>2.2362373</v>
      </c>
      <c r="O1364" s="1">
        <v>9.25</v>
      </c>
      <c r="P1364" s="1" t="s">
        <v>4473</v>
      </c>
      <c r="Q1364" s="1" t="s">
        <v>3549</v>
      </c>
    </row>
    <row r="1365" spans="1:17" x14ac:dyDescent="0.25">
      <c r="A1365" s="1" t="s">
        <v>1363</v>
      </c>
      <c r="B1365" s="1" t="s">
        <v>3125</v>
      </c>
      <c r="C1365" s="1">
        <v>52.28</v>
      </c>
      <c r="D1365" s="1">
        <v>0.9</v>
      </c>
      <c r="E1365" s="1">
        <v>0.41</v>
      </c>
      <c r="F1365" s="1">
        <v>4.63</v>
      </c>
      <c r="G1365" s="1">
        <v>41.78</v>
      </c>
      <c r="H1365" s="1">
        <v>1369</v>
      </c>
      <c r="I1365" s="1">
        <v>2676431.9900000002</v>
      </c>
      <c r="J1365" s="1">
        <v>1390</v>
      </c>
      <c r="K1365" s="1">
        <v>111821</v>
      </c>
      <c r="L1365" s="1">
        <v>1.2</v>
      </c>
      <c r="M1365" s="1">
        <v>93.74</v>
      </c>
      <c r="N1365" s="1">
        <v>1.302986</v>
      </c>
      <c r="O1365" s="1">
        <v>-1.83</v>
      </c>
      <c r="P1365" s="1" t="s">
        <v>4474</v>
      </c>
      <c r="Q1365" s="1" t="s">
        <v>3531</v>
      </c>
    </row>
    <row r="1366" spans="1:17" x14ac:dyDescent="0.25">
      <c r="A1366" s="1" t="s">
        <v>1364</v>
      </c>
      <c r="B1366" s="1" t="s">
        <v>3126</v>
      </c>
      <c r="C1366" s="1">
        <v>7.69</v>
      </c>
      <c r="D1366" s="1">
        <v>0</v>
      </c>
      <c r="E1366" s="1">
        <v>0.32</v>
      </c>
      <c r="F1366" s="1">
        <v>12.33</v>
      </c>
      <c r="G1366" s="1">
        <v>79.66</v>
      </c>
      <c r="H1366" s="1">
        <v>1370</v>
      </c>
      <c r="I1366" s="1">
        <v>697869.25</v>
      </c>
      <c r="J1366" s="1">
        <v>1924</v>
      </c>
      <c r="K1366" s="1">
        <v>55592</v>
      </c>
      <c r="L1366" s="1">
        <v>3.5</v>
      </c>
      <c r="M1366" s="1">
        <v>28.66</v>
      </c>
      <c r="N1366" s="1">
        <v>0.55141840000000009</v>
      </c>
      <c r="O1366" s="1">
        <v>3.16</v>
      </c>
      <c r="P1366" s="1" t="s">
        <v>3126</v>
      </c>
      <c r="Q1366" s="1" t="s">
        <v>3533</v>
      </c>
    </row>
    <row r="1367" spans="1:17" x14ac:dyDescent="0.25">
      <c r="A1367" s="1" t="s">
        <v>1365</v>
      </c>
      <c r="B1367" s="1" t="s">
        <v>3127</v>
      </c>
      <c r="C1367" s="1">
        <v>6.24</v>
      </c>
      <c r="D1367" s="1">
        <v>0</v>
      </c>
      <c r="E1367" s="1">
        <v>0</v>
      </c>
      <c r="F1367" s="1">
        <v>17.68</v>
      </c>
      <c r="G1367" s="1">
        <v>76.08</v>
      </c>
      <c r="H1367" s="1">
        <v>1371</v>
      </c>
      <c r="I1367" s="1">
        <v>314900</v>
      </c>
      <c r="J1367" s="1">
        <v>-87</v>
      </c>
      <c r="K1367" s="1">
        <v>23958</v>
      </c>
      <c r="L1367" s="1">
        <v>-0.4</v>
      </c>
      <c r="M1367" s="1">
        <v>37.6</v>
      </c>
      <c r="N1367" s="1">
        <v>-3.2712000000000005E-2</v>
      </c>
      <c r="O1367" s="1">
        <v>7.87</v>
      </c>
      <c r="P1367" s="1" t="s">
        <v>3127</v>
      </c>
      <c r="Q1367" s="1" t="s">
        <v>3530</v>
      </c>
    </row>
    <row r="1368" spans="1:17" x14ac:dyDescent="0.25">
      <c r="A1368" s="1" t="s">
        <v>1366</v>
      </c>
      <c r="B1368" s="1" t="s">
        <v>3128</v>
      </c>
      <c r="C1368" s="1">
        <v>14.1</v>
      </c>
      <c r="D1368" s="1">
        <v>0.06</v>
      </c>
      <c r="E1368" s="1">
        <v>0.25</v>
      </c>
      <c r="F1368" s="1">
        <v>12.84</v>
      </c>
      <c r="G1368" s="1">
        <v>72.75</v>
      </c>
      <c r="H1368" s="1">
        <v>1372</v>
      </c>
      <c r="I1368" s="1">
        <v>1194711.6599999999</v>
      </c>
      <c r="J1368" s="1">
        <v>-103</v>
      </c>
      <c r="K1368" s="1">
        <v>86915</v>
      </c>
      <c r="L1368" s="1">
        <v>-0.1</v>
      </c>
      <c r="M1368" s="1">
        <v>82.74</v>
      </c>
      <c r="N1368" s="1">
        <v>-8.5222199999999998E-2</v>
      </c>
      <c r="O1368" s="1">
        <v>-1.42</v>
      </c>
      <c r="P1368" s="1" t="s">
        <v>3128</v>
      </c>
      <c r="Q1368" s="1" t="s">
        <v>3558</v>
      </c>
    </row>
    <row r="1369" spans="1:17" x14ac:dyDescent="0.25">
      <c r="A1369" s="1" t="s">
        <v>1367</v>
      </c>
      <c r="B1369" s="1" t="s">
        <v>3129</v>
      </c>
      <c r="C1369" s="1">
        <v>14.69</v>
      </c>
      <c r="D1369" s="1">
        <v>3.55</v>
      </c>
      <c r="E1369" s="1">
        <v>1.35</v>
      </c>
      <c r="F1369" s="1">
        <v>8.64</v>
      </c>
      <c r="G1369" s="1">
        <v>71.77</v>
      </c>
      <c r="H1369" s="1">
        <v>1373</v>
      </c>
      <c r="I1369" s="1">
        <v>2923983.53</v>
      </c>
      <c r="J1369" s="1">
        <v>6141</v>
      </c>
      <c r="K1369" s="1">
        <v>209854</v>
      </c>
      <c r="L1369" s="1">
        <v>2.9</v>
      </c>
      <c r="M1369" s="1">
        <v>106.17</v>
      </c>
      <c r="N1369" s="1">
        <v>6.5198996999999999</v>
      </c>
      <c r="O1369" s="1">
        <v>11.37</v>
      </c>
      <c r="P1369" s="1" t="s">
        <v>4475</v>
      </c>
      <c r="Q1369" s="1" t="s">
        <v>3545</v>
      </c>
    </row>
    <row r="1370" spans="1:17" x14ac:dyDescent="0.25">
      <c r="A1370" s="1" t="s">
        <v>1368</v>
      </c>
      <c r="B1370" s="1" t="s">
        <v>3130</v>
      </c>
      <c r="C1370" s="1">
        <v>9.6300000000000008</v>
      </c>
      <c r="D1370" s="1">
        <v>0.56000000000000005</v>
      </c>
      <c r="E1370" s="1">
        <v>0.3</v>
      </c>
      <c r="F1370" s="1">
        <v>18.39</v>
      </c>
      <c r="G1370" s="1">
        <v>71.12</v>
      </c>
      <c r="H1370" s="1">
        <v>1374</v>
      </c>
      <c r="I1370" s="1">
        <v>996547.07</v>
      </c>
      <c r="J1370" s="1">
        <v>624</v>
      </c>
      <c r="K1370" s="1">
        <v>70874</v>
      </c>
      <c r="L1370" s="1">
        <v>0.9</v>
      </c>
      <c r="M1370" s="1">
        <v>100.72</v>
      </c>
      <c r="N1370" s="1">
        <v>0.62849279999999996</v>
      </c>
      <c r="O1370" s="1">
        <v>-1.89</v>
      </c>
      <c r="P1370" s="1" t="s">
        <v>4476</v>
      </c>
      <c r="Q1370" s="1" t="s">
        <v>3520</v>
      </c>
    </row>
    <row r="1371" spans="1:17" x14ac:dyDescent="0.25">
      <c r="A1371" s="1" t="s">
        <v>1369</v>
      </c>
      <c r="B1371" s="1" t="s">
        <v>3131</v>
      </c>
      <c r="C1371" s="1">
        <v>2.23</v>
      </c>
      <c r="D1371" s="1">
        <v>0</v>
      </c>
      <c r="E1371" s="1">
        <v>0.45</v>
      </c>
      <c r="F1371" s="1">
        <v>23.24</v>
      </c>
      <c r="G1371" s="1">
        <v>74.08</v>
      </c>
      <c r="H1371" s="1">
        <v>1375</v>
      </c>
      <c r="I1371" s="1">
        <v>991729.45</v>
      </c>
      <c r="J1371" s="1">
        <v>-67</v>
      </c>
      <c r="K1371" s="1">
        <v>73467</v>
      </c>
      <c r="L1371" s="1">
        <v>-0.1</v>
      </c>
      <c r="M1371" s="1">
        <v>80.38</v>
      </c>
      <c r="N1371" s="1">
        <v>-5.3854600000000002E-2</v>
      </c>
      <c r="O1371" s="1">
        <v>-1.21</v>
      </c>
      <c r="P1371" s="1" t="s">
        <v>3131</v>
      </c>
      <c r="Q1371" s="1" t="s">
        <v>3555</v>
      </c>
    </row>
    <row r="1372" spans="1:17" x14ac:dyDescent="0.25">
      <c r="A1372" s="1" t="s">
        <v>1370</v>
      </c>
      <c r="B1372" s="1" t="s">
        <v>3132</v>
      </c>
      <c r="C1372" s="1">
        <v>8.94</v>
      </c>
      <c r="D1372" s="1">
        <v>0.03</v>
      </c>
      <c r="E1372" s="1">
        <v>0.41</v>
      </c>
      <c r="F1372" s="1">
        <v>23.62</v>
      </c>
      <c r="G1372" s="1">
        <v>67</v>
      </c>
      <c r="H1372" s="1">
        <v>1376</v>
      </c>
      <c r="I1372" s="1">
        <v>5166212.95</v>
      </c>
      <c r="J1372" s="1">
        <v>2008</v>
      </c>
      <c r="K1372" s="1">
        <v>346136</v>
      </c>
      <c r="L1372" s="1">
        <v>0.6</v>
      </c>
      <c r="M1372" s="1">
        <v>25.27</v>
      </c>
      <c r="N1372" s="1">
        <v>0.50742159999999992</v>
      </c>
      <c r="O1372" s="1">
        <v>-0.75</v>
      </c>
      <c r="P1372" s="1" t="s">
        <v>4477</v>
      </c>
      <c r="Q1372" s="1" t="s">
        <v>3524</v>
      </c>
    </row>
    <row r="1373" spans="1:17" x14ac:dyDescent="0.25">
      <c r="A1373" s="1" t="s">
        <v>1371</v>
      </c>
      <c r="B1373" s="1" t="s">
        <v>3133</v>
      </c>
      <c r="C1373" s="1">
        <v>21.84</v>
      </c>
      <c r="D1373" s="1">
        <v>0.14000000000000001</v>
      </c>
      <c r="E1373" s="1">
        <v>0.13</v>
      </c>
      <c r="F1373" s="1">
        <v>43.39</v>
      </c>
      <c r="G1373" s="1">
        <v>34.5</v>
      </c>
      <c r="H1373" s="1">
        <v>1377</v>
      </c>
      <c r="I1373" s="1">
        <v>1479073.43</v>
      </c>
      <c r="J1373" s="1">
        <v>2091</v>
      </c>
      <c r="K1373" s="1">
        <v>51028</v>
      </c>
      <c r="L1373" s="1">
        <v>4.0999999999999996</v>
      </c>
      <c r="M1373" s="1">
        <v>43.6</v>
      </c>
      <c r="N1373" s="1">
        <v>0.91167600000000004</v>
      </c>
      <c r="O1373" s="1">
        <v>1.72</v>
      </c>
      <c r="P1373" s="1" t="s">
        <v>3133</v>
      </c>
      <c r="Q1373" s="1" t="s">
        <v>3521</v>
      </c>
    </row>
    <row r="1374" spans="1:17" x14ac:dyDescent="0.25">
      <c r="A1374" s="1" t="s">
        <v>1372</v>
      </c>
      <c r="B1374" s="1" t="s">
        <v>3134</v>
      </c>
      <c r="C1374" s="1">
        <v>6.92</v>
      </c>
      <c r="D1374" s="1">
        <v>2.8</v>
      </c>
      <c r="E1374" s="1">
        <v>0.31</v>
      </c>
      <c r="F1374" s="1">
        <v>34.119999999999997</v>
      </c>
      <c r="G1374" s="1">
        <v>55.85</v>
      </c>
      <c r="H1374" s="1">
        <v>1378</v>
      </c>
      <c r="I1374" s="1">
        <v>1401803.41</v>
      </c>
      <c r="J1374" s="1">
        <v>4193</v>
      </c>
      <c r="K1374" s="1">
        <v>78291</v>
      </c>
      <c r="L1374" s="1">
        <v>5.4</v>
      </c>
      <c r="M1374" s="1">
        <v>54.87</v>
      </c>
      <c r="N1374" s="1">
        <v>2.3006991000000001</v>
      </c>
      <c r="O1374" s="1">
        <v>5.52</v>
      </c>
      <c r="P1374" s="1" t="s">
        <v>3134</v>
      </c>
      <c r="Q1374" s="1" t="s">
        <v>3570</v>
      </c>
    </row>
    <row r="1375" spans="1:17" x14ac:dyDescent="0.25">
      <c r="A1375" s="1" t="s">
        <v>1373</v>
      </c>
      <c r="B1375" s="1" t="s">
        <v>3135</v>
      </c>
      <c r="C1375" s="1">
        <v>8.7799999999999994</v>
      </c>
      <c r="D1375" s="1">
        <v>0.05</v>
      </c>
      <c r="E1375" s="1">
        <v>0.02</v>
      </c>
      <c r="F1375" s="1">
        <v>24.67</v>
      </c>
      <c r="G1375" s="1">
        <v>66.47999999999999</v>
      </c>
      <c r="H1375" s="1">
        <v>1379</v>
      </c>
      <c r="I1375" s="1">
        <v>3974143.02</v>
      </c>
      <c r="J1375" s="1">
        <v>-782</v>
      </c>
      <c r="K1375" s="1">
        <v>264201</v>
      </c>
      <c r="L1375" s="1">
        <v>-0.3</v>
      </c>
      <c r="M1375" s="1">
        <v>63.83</v>
      </c>
      <c r="N1375" s="1">
        <v>-0.4991506</v>
      </c>
      <c r="O1375" s="1">
        <v>-0.75</v>
      </c>
      <c r="P1375" s="1" t="s">
        <v>4478</v>
      </c>
      <c r="Q1375" s="1" t="s">
        <v>3546</v>
      </c>
    </row>
    <row r="1376" spans="1:17" x14ac:dyDescent="0.25">
      <c r="A1376" s="1" t="s">
        <v>1374</v>
      </c>
      <c r="B1376" s="1" t="s">
        <v>3136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360988</v>
      </c>
      <c r="L1376" s="1">
        <v>0</v>
      </c>
      <c r="M1376" s="1">
        <v>6.95</v>
      </c>
      <c r="N1376" s="1">
        <v>0</v>
      </c>
      <c r="O1376" s="1">
        <v>-5.14</v>
      </c>
      <c r="P1376" s="1" t="s">
        <v>3136</v>
      </c>
      <c r="Q1376" s="1" t="s">
        <v>3552</v>
      </c>
    </row>
    <row r="1377" spans="1:17" x14ac:dyDescent="0.25">
      <c r="A1377" s="1" t="s">
        <v>1375</v>
      </c>
      <c r="B1377" s="1" t="s">
        <v>3137</v>
      </c>
      <c r="C1377" s="1">
        <v>1.62</v>
      </c>
      <c r="D1377" s="1">
        <v>0</v>
      </c>
      <c r="E1377" s="1">
        <v>0.74</v>
      </c>
      <c r="F1377" s="1">
        <v>24.62</v>
      </c>
      <c r="G1377" s="1">
        <v>73.02</v>
      </c>
      <c r="H1377" s="1">
        <v>1381</v>
      </c>
      <c r="I1377" s="1">
        <v>1826840.7</v>
      </c>
      <c r="J1377" s="1">
        <v>1185</v>
      </c>
      <c r="K1377" s="1">
        <v>133396</v>
      </c>
      <c r="L1377" s="1">
        <v>0.9</v>
      </c>
      <c r="M1377" s="1">
        <v>25.43</v>
      </c>
      <c r="N1377" s="1">
        <v>0.30134549999999999</v>
      </c>
      <c r="O1377" s="1">
        <v>-7.05</v>
      </c>
      <c r="P1377" s="1" t="s">
        <v>3137</v>
      </c>
      <c r="Q1377" s="1" t="s">
        <v>3542</v>
      </c>
    </row>
    <row r="1378" spans="1:17" x14ac:dyDescent="0.25">
      <c r="A1378" s="1" t="s">
        <v>1376</v>
      </c>
      <c r="B1378" s="1" t="s">
        <v>3138</v>
      </c>
      <c r="C1378" s="1">
        <v>0.04</v>
      </c>
      <c r="D1378" s="1">
        <v>0</v>
      </c>
      <c r="E1378" s="1">
        <v>0</v>
      </c>
      <c r="F1378" s="1">
        <v>7.64</v>
      </c>
      <c r="G1378" s="1">
        <v>92.32</v>
      </c>
      <c r="H1378" s="1">
        <v>1382</v>
      </c>
      <c r="I1378" s="1">
        <v>1047781.36</v>
      </c>
      <c r="J1378" s="1">
        <v>2</v>
      </c>
      <c r="K1378" s="1">
        <v>96731</v>
      </c>
      <c r="L1378" s="1">
        <v>0</v>
      </c>
      <c r="M1378" s="1">
        <v>3.04</v>
      </c>
      <c r="N1378" s="1">
        <v>6.0800000000000001E-5</v>
      </c>
      <c r="O1378" s="1">
        <v>-1.95</v>
      </c>
      <c r="P1378" s="1" t="s">
        <v>3138</v>
      </c>
      <c r="Q1378" s="1" t="s">
        <v>3542</v>
      </c>
    </row>
    <row r="1379" spans="1:17" x14ac:dyDescent="0.25">
      <c r="A1379" s="1" t="s">
        <v>1377</v>
      </c>
      <c r="B1379" s="1" t="s">
        <v>3139</v>
      </c>
      <c r="C1379" s="1">
        <v>4.9800000000000004</v>
      </c>
      <c r="D1379" s="1">
        <v>1.19</v>
      </c>
      <c r="E1379" s="1">
        <v>0.38</v>
      </c>
      <c r="F1379" s="1">
        <v>6.96</v>
      </c>
      <c r="G1379" s="1">
        <v>86.49</v>
      </c>
      <c r="H1379" s="1">
        <v>1383</v>
      </c>
      <c r="I1379" s="1">
        <v>1477661.97</v>
      </c>
      <c r="J1379" s="1">
        <v>823</v>
      </c>
      <c r="K1379" s="1">
        <v>127803</v>
      </c>
      <c r="L1379" s="1">
        <v>0.6</v>
      </c>
      <c r="M1379" s="1">
        <v>58.32</v>
      </c>
      <c r="N1379" s="1">
        <v>0.4799736</v>
      </c>
      <c r="O1379" s="1">
        <v>1.99</v>
      </c>
      <c r="P1379" s="1" t="s">
        <v>3139</v>
      </c>
      <c r="Q1379" s="1" t="s">
        <v>3529</v>
      </c>
    </row>
    <row r="1380" spans="1:17" x14ac:dyDescent="0.25">
      <c r="A1380" s="1" t="s">
        <v>1378</v>
      </c>
      <c r="B1380" s="1" t="s">
        <v>3140</v>
      </c>
      <c r="C1380" s="1">
        <v>3.51</v>
      </c>
      <c r="D1380" s="1">
        <v>0</v>
      </c>
      <c r="E1380" s="1">
        <v>0</v>
      </c>
      <c r="F1380" s="1">
        <v>48.7</v>
      </c>
      <c r="G1380" s="1">
        <v>47.79</v>
      </c>
      <c r="H1380" s="1">
        <v>1384</v>
      </c>
      <c r="I1380" s="1">
        <v>270000</v>
      </c>
      <c r="J1380" s="1">
        <v>1</v>
      </c>
      <c r="K1380" s="1">
        <v>12903</v>
      </c>
      <c r="L1380" s="1">
        <v>0</v>
      </c>
      <c r="M1380" s="1">
        <v>25.28</v>
      </c>
      <c r="N1380" s="1">
        <v>2.5280000000000002E-4</v>
      </c>
      <c r="O1380" s="1">
        <v>-8.51</v>
      </c>
      <c r="P1380" s="1" t="s">
        <v>3140</v>
      </c>
      <c r="Q1380" s="1" t="s">
        <v>3560</v>
      </c>
    </row>
    <row r="1381" spans="1:17" x14ac:dyDescent="0.25">
      <c r="A1381" s="1" t="s">
        <v>1379</v>
      </c>
      <c r="B1381" s="1" t="s">
        <v>3141</v>
      </c>
      <c r="C1381" s="1">
        <v>1.0900000000000001</v>
      </c>
      <c r="D1381" s="1">
        <v>0.15</v>
      </c>
      <c r="E1381" s="1">
        <v>0</v>
      </c>
      <c r="F1381" s="1">
        <v>35.799999999999997</v>
      </c>
      <c r="G1381" s="1">
        <v>62.96</v>
      </c>
      <c r="H1381" s="1">
        <v>1385</v>
      </c>
      <c r="I1381" s="1">
        <v>469007.12</v>
      </c>
      <c r="J1381" s="1">
        <v>-142</v>
      </c>
      <c r="K1381" s="1">
        <v>29529</v>
      </c>
      <c r="L1381" s="1">
        <v>-0.5</v>
      </c>
      <c r="M1381" s="1">
        <v>39.340000000000003</v>
      </c>
      <c r="N1381" s="1">
        <v>-5.5862800000000004E-2</v>
      </c>
      <c r="O1381" s="1">
        <v>-0.74</v>
      </c>
      <c r="P1381" s="1" t="s">
        <v>3141</v>
      </c>
      <c r="Q1381" s="1" t="s">
        <v>3570</v>
      </c>
    </row>
    <row r="1382" spans="1:17" x14ac:dyDescent="0.25">
      <c r="A1382" s="1" t="s">
        <v>1380</v>
      </c>
      <c r="B1382" s="1" t="s">
        <v>3142</v>
      </c>
      <c r="C1382" s="1">
        <v>10.08</v>
      </c>
      <c r="D1382" s="1">
        <v>0</v>
      </c>
      <c r="E1382" s="1">
        <v>0.31</v>
      </c>
      <c r="F1382" s="1">
        <v>33.68</v>
      </c>
      <c r="G1382" s="1">
        <v>55.93</v>
      </c>
      <c r="H1382" s="1">
        <v>1386</v>
      </c>
      <c r="I1382" s="1">
        <v>234026.1</v>
      </c>
      <c r="J1382" s="1">
        <v>22</v>
      </c>
      <c r="K1382" s="1">
        <v>13089</v>
      </c>
      <c r="L1382" s="1">
        <v>0.2</v>
      </c>
      <c r="M1382" s="1">
        <v>144.54</v>
      </c>
      <c r="N1382" s="1">
        <v>3.1798799999999995E-2</v>
      </c>
      <c r="O1382" s="1">
        <v>-0.34</v>
      </c>
      <c r="P1382" s="1" t="s">
        <v>3142</v>
      </c>
      <c r="Q1382" s="1" t="s">
        <v>3516</v>
      </c>
    </row>
    <row r="1383" spans="1:17" x14ac:dyDescent="0.25">
      <c r="A1383" s="1" t="s">
        <v>1381</v>
      </c>
      <c r="B1383" s="1" t="s">
        <v>3143</v>
      </c>
      <c r="C1383" s="1">
        <v>39.78</v>
      </c>
      <c r="D1383" s="1">
        <v>0</v>
      </c>
      <c r="E1383" s="1">
        <v>0.49</v>
      </c>
      <c r="F1383" s="1">
        <v>22.63</v>
      </c>
      <c r="G1383" s="1">
        <v>37.099999999999994</v>
      </c>
      <c r="H1383" s="1">
        <v>1387</v>
      </c>
      <c r="I1383" s="1">
        <v>373680</v>
      </c>
      <c r="J1383" s="1">
        <v>0</v>
      </c>
      <c r="K1383" s="1">
        <v>13864</v>
      </c>
      <c r="L1383" s="1">
        <v>0</v>
      </c>
      <c r="M1383" s="1">
        <v>7.6</v>
      </c>
      <c r="N1383" s="1">
        <v>0</v>
      </c>
      <c r="O1383" s="1">
        <v>-5.77</v>
      </c>
      <c r="P1383" s="1" t="s">
        <v>3143</v>
      </c>
      <c r="Q1383" s="1" t="s">
        <v>3580</v>
      </c>
    </row>
    <row r="1384" spans="1:17" x14ac:dyDescent="0.25">
      <c r="A1384" s="1" t="s">
        <v>1382</v>
      </c>
      <c r="B1384" s="1" t="s">
        <v>3144</v>
      </c>
      <c r="C1384" s="1">
        <v>1.71</v>
      </c>
      <c r="D1384" s="1">
        <v>0</v>
      </c>
      <c r="E1384" s="1">
        <v>0.01</v>
      </c>
      <c r="F1384" s="1">
        <v>13.61</v>
      </c>
      <c r="G1384" s="1">
        <v>84.67</v>
      </c>
      <c r="H1384" s="1">
        <v>1388</v>
      </c>
      <c r="I1384" s="1">
        <v>658000</v>
      </c>
      <c r="J1384" s="1">
        <v>145</v>
      </c>
      <c r="K1384" s="1">
        <v>55713</v>
      </c>
      <c r="L1384" s="1">
        <v>0.3</v>
      </c>
      <c r="M1384" s="1">
        <v>25.42</v>
      </c>
      <c r="N1384" s="1">
        <v>3.6859000000000003E-2</v>
      </c>
      <c r="O1384" s="1">
        <v>9.07</v>
      </c>
      <c r="P1384" s="1" t="s">
        <v>3144</v>
      </c>
      <c r="Q1384" s="1" t="s">
        <v>3579</v>
      </c>
    </row>
    <row r="1385" spans="1:17" x14ac:dyDescent="0.25">
      <c r="A1385" s="1" t="s">
        <v>1383</v>
      </c>
      <c r="B1385" s="1" t="s">
        <v>3145</v>
      </c>
      <c r="C1385" s="1">
        <v>67.25</v>
      </c>
      <c r="D1385" s="1">
        <v>0.06</v>
      </c>
      <c r="E1385" s="1">
        <v>0.01</v>
      </c>
      <c r="F1385" s="1">
        <v>18.34</v>
      </c>
      <c r="G1385" s="1">
        <v>14.339999999999989</v>
      </c>
      <c r="H1385" s="1">
        <v>1389</v>
      </c>
      <c r="I1385" s="1">
        <v>874193.67</v>
      </c>
      <c r="J1385" s="1">
        <v>135</v>
      </c>
      <c r="K1385" s="1">
        <v>12536</v>
      </c>
      <c r="L1385" s="1">
        <v>1.1000000000000001</v>
      </c>
      <c r="M1385" s="1">
        <v>1142.31</v>
      </c>
      <c r="N1385" s="1">
        <v>1.5421184999999999</v>
      </c>
      <c r="O1385" s="1">
        <v>2.02</v>
      </c>
      <c r="P1385" s="1" t="s">
        <v>3145</v>
      </c>
      <c r="Q1385" s="1" t="s">
        <v>3570</v>
      </c>
    </row>
    <row r="1386" spans="1:17" x14ac:dyDescent="0.25">
      <c r="A1386" s="1" t="s">
        <v>1384</v>
      </c>
      <c r="B1386" s="1" t="s">
        <v>3146</v>
      </c>
      <c r="C1386" s="1">
        <v>4.83</v>
      </c>
      <c r="D1386" s="1">
        <v>1.1100000000000001</v>
      </c>
      <c r="E1386" s="1">
        <v>0.64</v>
      </c>
      <c r="F1386" s="1">
        <v>10.52</v>
      </c>
      <c r="G1386" s="1">
        <v>82.9</v>
      </c>
      <c r="H1386" s="1">
        <v>1390</v>
      </c>
      <c r="I1386" s="1">
        <v>911193.31</v>
      </c>
      <c r="J1386" s="1">
        <v>1679</v>
      </c>
      <c r="K1386" s="1">
        <v>75538</v>
      </c>
      <c r="L1386" s="1">
        <v>2.2000000000000002</v>
      </c>
      <c r="M1386" s="1">
        <v>119.46</v>
      </c>
      <c r="N1386" s="1">
        <v>2.0057334</v>
      </c>
      <c r="O1386" s="1">
        <v>6.61</v>
      </c>
      <c r="P1386" s="1" t="s">
        <v>3146</v>
      </c>
      <c r="Q1386" s="1" t="s">
        <v>3560</v>
      </c>
    </row>
    <row r="1387" spans="1:17" x14ac:dyDescent="0.25">
      <c r="A1387" s="1" t="s">
        <v>1385</v>
      </c>
      <c r="B1387" s="1" t="s">
        <v>3147</v>
      </c>
      <c r="C1387" s="1">
        <v>13.85</v>
      </c>
      <c r="D1387" s="1">
        <v>0.2</v>
      </c>
      <c r="E1387" s="1">
        <v>0</v>
      </c>
      <c r="F1387" s="1">
        <v>59.86</v>
      </c>
      <c r="G1387" s="1">
        <v>26.090000000000003</v>
      </c>
      <c r="H1387" s="1">
        <v>1391</v>
      </c>
      <c r="I1387" s="1">
        <v>3921471.84</v>
      </c>
      <c r="J1387" s="1">
        <v>-1205</v>
      </c>
      <c r="K1387" s="1">
        <v>102311</v>
      </c>
      <c r="L1387" s="1">
        <v>-1.2</v>
      </c>
      <c r="M1387" s="1">
        <v>67.05</v>
      </c>
      <c r="N1387" s="1">
        <v>-0.80795249999999996</v>
      </c>
      <c r="O1387" s="1">
        <v>-3</v>
      </c>
      <c r="P1387" s="1" t="s">
        <v>3147</v>
      </c>
      <c r="Q1387" s="1" t="s">
        <v>3524</v>
      </c>
    </row>
    <row r="1388" spans="1:17" x14ac:dyDescent="0.25">
      <c r="A1388" s="1" t="s">
        <v>1386</v>
      </c>
      <c r="B1388" s="1" t="s">
        <v>3148</v>
      </c>
      <c r="C1388" s="1">
        <v>9.61</v>
      </c>
      <c r="D1388" s="1">
        <v>0</v>
      </c>
      <c r="E1388" s="1">
        <v>0.48</v>
      </c>
      <c r="F1388" s="1">
        <v>33.9</v>
      </c>
      <c r="G1388" s="1">
        <v>56.010000000000005</v>
      </c>
      <c r="H1388" s="1">
        <v>1392</v>
      </c>
      <c r="I1388" s="1">
        <v>968120.19</v>
      </c>
      <c r="J1388" s="1">
        <v>1313</v>
      </c>
      <c r="K1388" s="1">
        <v>54224</v>
      </c>
      <c r="L1388" s="1">
        <v>2.4</v>
      </c>
      <c r="M1388" s="1">
        <v>194.96</v>
      </c>
      <c r="N1388" s="1">
        <v>2.5598247999999999</v>
      </c>
      <c r="O1388" s="1">
        <v>3.72</v>
      </c>
      <c r="P1388" s="1" t="s">
        <v>4479</v>
      </c>
      <c r="Q1388" s="1" t="s">
        <v>3563</v>
      </c>
    </row>
    <row r="1389" spans="1:17" x14ac:dyDescent="0.25">
      <c r="A1389" s="1" t="s">
        <v>1387</v>
      </c>
      <c r="B1389" s="1" t="s">
        <v>3149</v>
      </c>
      <c r="C1389" s="1">
        <v>94.96</v>
      </c>
      <c r="D1389" s="1">
        <v>1.35</v>
      </c>
      <c r="E1389" s="1">
        <v>0.01</v>
      </c>
      <c r="F1389" s="1">
        <v>11.65</v>
      </c>
      <c r="G1389" s="1">
        <v>-7.9699999999999989</v>
      </c>
      <c r="H1389" s="1">
        <v>1393</v>
      </c>
      <c r="I1389" s="1">
        <v>931719.69</v>
      </c>
      <c r="J1389" s="1">
        <v>277</v>
      </c>
      <c r="K1389" s="1">
        <v>-7426</v>
      </c>
      <c r="L1389" s="1">
        <v>-3.7</v>
      </c>
      <c r="M1389" s="1">
        <v>3061.15</v>
      </c>
      <c r="N1389" s="1">
        <v>8.4793855000000011</v>
      </c>
      <c r="O1389" s="1">
        <v>26.86</v>
      </c>
      <c r="P1389" s="1" t="s">
        <v>3149</v>
      </c>
      <c r="Q1389" s="1" t="s">
        <v>3560</v>
      </c>
    </row>
    <row r="1390" spans="1:17" x14ac:dyDescent="0.25">
      <c r="A1390" s="1" t="s">
        <v>1388</v>
      </c>
      <c r="B1390" s="1" t="s">
        <v>3150</v>
      </c>
      <c r="C1390" s="1">
        <v>5.25</v>
      </c>
      <c r="D1390" s="1">
        <v>0.45</v>
      </c>
      <c r="E1390" s="1">
        <v>0.09</v>
      </c>
      <c r="F1390" s="1">
        <v>27.44</v>
      </c>
      <c r="G1390" s="1">
        <v>66.77</v>
      </c>
      <c r="H1390" s="1">
        <v>1394</v>
      </c>
      <c r="I1390" s="1">
        <v>730677.9</v>
      </c>
      <c r="J1390" s="1">
        <v>287</v>
      </c>
      <c r="K1390" s="1">
        <v>48787</v>
      </c>
      <c r="L1390" s="1">
        <v>0.6</v>
      </c>
      <c r="M1390" s="1">
        <v>111.12</v>
      </c>
      <c r="N1390" s="1">
        <v>0.31891440000000004</v>
      </c>
      <c r="O1390" s="1">
        <v>-9.89</v>
      </c>
      <c r="P1390" s="1" t="s">
        <v>3150</v>
      </c>
      <c r="Q1390" s="1" t="s">
        <v>3551</v>
      </c>
    </row>
    <row r="1391" spans="1:17" x14ac:dyDescent="0.25">
      <c r="A1391" s="1" t="s">
        <v>1389</v>
      </c>
      <c r="B1391" s="1" t="s">
        <v>3151</v>
      </c>
      <c r="C1391" s="1">
        <v>13.71</v>
      </c>
      <c r="D1391" s="1">
        <v>0</v>
      </c>
      <c r="E1391" s="1">
        <v>0</v>
      </c>
      <c r="F1391" s="1">
        <v>28.46</v>
      </c>
      <c r="G1391" s="1">
        <v>57.83</v>
      </c>
      <c r="H1391" s="1">
        <v>1395</v>
      </c>
      <c r="I1391" s="1">
        <v>356140</v>
      </c>
      <c r="J1391" s="1">
        <v>-6</v>
      </c>
      <c r="K1391" s="1">
        <v>20596</v>
      </c>
      <c r="L1391" s="1">
        <v>0</v>
      </c>
      <c r="M1391" s="1">
        <v>75.36</v>
      </c>
      <c r="N1391" s="1">
        <v>-4.5215999999999998E-3</v>
      </c>
      <c r="O1391" s="1">
        <v>0</v>
      </c>
      <c r="P1391" s="1" t="s">
        <v>3151</v>
      </c>
      <c r="Q1391" s="1" t="s">
        <v>3548</v>
      </c>
    </row>
    <row r="1392" spans="1:17" x14ac:dyDescent="0.25">
      <c r="A1392" s="1" t="s">
        <v>1390</v>
      </c>
      <c r="B1392" s="1" t="s">
        <v>3152</v>
      </c>
      <c r="C1392" s="1">
        <v>0.04</v>
      </c>
      <c r="D1392" s="1">
        <v>0</v>
      </c>
      <c r="E1392" s="1">
        <v>0</v>
      </c>
      <c r="F1392" s="1">
        <v>22.26</v>
      </c>
      <c r="G1392" s="1">
        <v>77.7</v>
      </c>
      <c r="H1392" s="1">
        <v>1396</v>
      </c>
      <c r="I1392" s="1">
        <v>345220</v>
      </c>
      <c r="J1392" s="1">
        <v>-12</v>
      </c>
      <c r="K1392" s="1">
        <v>26824</v>
      </c>
      <c r="L1392" s="1">
        <v>0</v>
      </c>
      <c r="M1392" s="1">
        <v>14.52</v>
      </c>
      <c r="N1392" s="1">
        <v>-1.7424000000000001E-3</v>
      </c>
      <c r="O1392" s="1">
        <v>-1.01</v>
      </c>
      <c r="P1392" s="1" t="s">
        <v>3152</v>
      </c>
      <c r="Q1392" s="1" t="s">
        <v>3529</v>
      </c>
    </row>
    <row r="1393" spans="1:17" x14ac:dyDescent="0.25">
      <c r="A1393" s="1" t="s">
        <v>1391</v>
      </c>
      <c r="B1393" s="1" t="s">
        <v>3153</v>
      </c>
      <c r="C1393" s="1">
        <v>11.57</v>
      </c>
      <c r="D1393" s="1">
        <v>0</v>
      </c>
      <c r="E1393" s="1">
        <v>0.04</v>
      </c>
      <c r="F1393" s="1">
        <v>31.08</v>
      </c>
      <c r="G1393" s="1">
        <v>57.31</v>
      </c>
      <c r="H1393" s="1">
        <v>1397</v>
      </c>
      <c r="I1393" s="1">
        <v>131591.70000000001</v>
      </c>
      <c r="J1393" s="1">
        <v>18</v>
      </c>
      <c r="K1393" s="1">
        <v>7542</v>
      </c>
      <c r="L1393" s="1">
        <v>0.2</v>
      </c>
      <c r="M1393" s="1">
        <v>20.32</v>
      </c>
      <c r="N1393" s="1">
        <v>3.6576E-3</v>
      </c>
      <c r="O1393" s="1">
        <v>21.19</v>
      </c>
      <c r="P1393" s="1" t="s">
        <v>3153</v>
      </c>
      <c r="Q1393" s="1" t="s">
        <v>3562</v>
      </c>
    </row>
    <row r="1394" spans="1:17" x14ac:dyDescent="0.25">
      <c r="A1394" s="1" t="s">
        <v>1392</v>
      </c>
      <c r="B1394" s="1" t="s">
        <v>3154</v>
      </c>
      <c r="C1394" s="1">
        <v>0.88</v>
      </c>
      <c r="D1394" s="1">
        <v>0</v>
      </c>
      <c r="E1394" s="1">
        <v>0</v>
      </c>
      <c r="F1394" s="1">
        <v>13.85</v>
      </c>
      <c r="G1394" s="1">
        <v>85.27</v>
      </c>
      <c r="H1394" s="1">
        <v>1398</v>
      </c>
      <c r="I1394" s="1">
        <v>436020</v>
      </c>
      <c r="J1394" s="1">
        <v>-3</v>
      </c>
      <c r="K1394" s="1">
        <v>37179</v>
      </c>
      <c r="L1394" s="1">
        <v>0</v>
      </c>
      <c r="M1394" s="1">
        <v>26.06</v>
      </c>
      <c r="N1394" s="1">
        <v>-7.8179999999999992E-4</v>
      </c>
      <c r="O1394" s="1">
        <v>-4.24</v>
      </c>
      <c r="P1394" s="1" t="s">
        <v>3154</v>
      </c>
      <c r="Q1394" s="1" t="s">
        <v>3553</v>
      </c>
    </row>
    <row r="1395" spans="1:17" x14ac:dyDescent="0.25">
      <c r="A1395" s="1" t="s">
        <v>1393</v>
      </c>
      <c r="B1395" s="1" t="s">
        <v>3155</v>
      </c>
      <c r="C1395" s="1">
        <v>7.41</v>
      </c>
      <c r="D1395" s="1">
        <v>0</v>
      </c>
      <c r="E1395" s="1">
        <v>0.13</v>
      </c>
      <c r="F1395" s="1">
        <v>14.41</v>
      </c>
      <c r="G1395" s="1">
        <v>78.05</v>
      </c>
      <c r="H1395" s="1">
        <v>1399</v>
      </c>
      <c r="I1395" s="1">
        <v>385090</v>
      </c>
      <c r="J1395" s="1">
        <v>673</v>
      </c>
      <c r="K1395" s="1">
        <v>30056</v>
      </c>
      <c r="L1395" s="1">
        <v>2.2000000000000002</v>
      </c>
      <c r="M1395" s="1">
        <v>77.16</v>
      </c>
      <c r="N1395" s="1">
        <v>0.51928680000000005</v>
      </c>
      <c r="O1395" s="1">
        <v>2.2200000000000002</v>
      </c>
      <c r="P1395" s="1" t="s">
        <v>3155</v>
      </c>
      <c r="Q1395" s="1" t="s">
        <v>3546</v>
      </c>
    </row>
    <row r="1396" spans="1:17" x14ac:dyDescent="0.25">
      <c r="A1396" s="1" t="s">
        <v>1394</v>
      </c>
      <c r="B1396" s="1" t="s">
        <v>3156</v>
      </c>
      <c r="C1396" s="1">
        <v>17.850000000000001</v>
      </c>
      <c r="D1396" s="1">
        <v>0</v>
      </c>
      <c r="E1396" s="1">
        <v>0.1</v>
      </c>
      <c r="F1396" s="1">
        <v>30.41</v>
      </c>
      <c r="G1396" s="1">
        <v>51.64</v>
      </c>
      <c r="H1396" s="1">
        <v>1400</v>
      </c>
      <c r="I1396" s="1">
        <v>504428.35</v>
      </c>
      <c r="J1396" s="1">
        <v>-75</v>
      </c>
      <c r="K1396" s="1">
        <v>26049</v>
      </c>
      <c r="L1396" s="1">
        <v>-0.3</v>
      </c>
      <c r="M1396" s="1">
        <v>30.72</v>
      </c>
      <c r="N1396" s="1">
        <v>-2.3040000000000001E-2</v>
      </c>
      <c r="O1396" s="1">
        <v>-6.45</v>
      </c>
      <c r="P1396" s="1" t="s">
        <v>3156</v>
      </c>
      <c r="Q1396" s="1" t="s">
        <v>3577</v>
      </c>
    </row>
    <row r="1397" spans="1:17" x14ac:dyDescent="0.25">
      <c r="A1397" s="1" t="s">
        <v>1395</v>
      </c>
      <c r="B1397" s="1" t="s">
        <v>3157</v>
      </c>
      <c r="C1397" s="1">
        <v>2.2400000000000002</v>
      </c>
      <c r="D1397" s="1">
        <v>0</v>
      </c>
      <c r="E1397" s="1">
        <v>0.02</v>
      </c>
      <c r="F1397" s="1">
        <v>17.829999999999998</v>
      </c>
      <c r="G1397" s="1">
        <v>79.91</v>
      </c>
      <c r="H1397" s="1">
        <v>1401</v>
      </c>
      <c r="I1397" s="1">
        <v>300252.51</v>
      </c>
      <c r="J1397" s="1">
        <v>1</v>
      </c>
      <c r="K1397" s="1">
        <v>23993</v>
      </c>
      <c r="L1397" s="1">
        <v>0</v>
      </c>
      <c r="M1397" s="1">
        <v>37.049999999999997</v>
      </c>
      <c r="N1397" s="1">
        <v>3.7049999999999995E-4</v>
      </c>
      <c r="O1397" s="1">
        <v>1.71</v>
      </c>
      <c r="P1397" s="1" t="s">
        <v>3157</v>
      </c>
      <c r="Q1397" s="1" t="s">
        <v>3548</v>
      </c>
    </row>
    <row r="1398" spans="1:17" x14ac:dyDescent="0.25">
      <c r="A1398" s="1" t="s">
        <v>1396</v>
      </c>
      <c r="B1398" s="1" t="s">
        <v>3158</v>
      </c>
      <c r="C1398" s="1">
        <v>3.34</v>
      </c>
      <c r="D1398" s="1">
        <v>0.61</v>
      </c>
      <c r="E1398" s="1">
        <v>1.19</v>
      </c>
      <c r="F1398" s="1">
        <v>43.59</v>
      </c>
      <c r="G1398" s="1">
        <v>51.269999999999996</v>
      </c>
      <c r="H1398" s="1">
        <v>1402</v>
      </c>
      <c r="I1398" s="1">
        <v>333130</v>
      </c>
      <c r="J1398" s="1">
        <v>472</v>
      </c>
      <c r="K1398" s="1">
        <v>17080</v>
      </c>
      <c r="L1398" s="1">
        <v>2.8</v>
      </c>
      <c r="M1398" s="1">
        <v>104.5</v>
      </c>
      <c r="N1398" s="1">
        <v>0.49324000000000001</v>
      </c>
      <c r="O1398" s="1">
        <v>4.67</v>
      </c>
      <c r="P1398" s="1" t="s">
        <v>3158</v>
      </c>
      <c r="Q1398" s="1" t="s">
        <v>3560</v>
      </c>
    </row>
    <row r="1399" spans="1:17" x14ac:dyDescent="0.25">
      <c r="A1399" s="1" t="s">
        <v>1397</v>
      </c>
      <c r="B1399" s="1" t="s">
        <v>3159</v>
      </c>
      <c r="C1399" s="1">
        <v>18.45</v>
      </c>
      <c r="D1399" s="1">
        <v>5.48</v>
      </c>
      <c r="E1399" s="1">
        <v>0.04</v>
      </c>
      <c r="F1399" s="1">
        <v>8.8800000000000008</v>
      </c>
      <c r="G1399" s="1">
        <v>67.150000000000006</v>
      </c>
      <c r="H1399" s="1">
        <v>1403</v>
      </c>
      <c r="I1399" s="1">
        <v>605903.65</v>
      </c>
      <c r="J1399" s="1">
        <v>-1081</v>
      </c>
      <c r="K1399" s="1">
        <v>40686</v>
      </c>
      <c r="L1399" s="1">
        <v>-2.7</v>
      </c>
      <c r="M1399" s="1">
        <v>88.52</v>
      </c>
      <c r="N1399" s="1">
        <v>-0.95690120000000001</v>
      </c>
      <c r="O1399" s="1">
        <v>-2.4300000000000002</v>
      </c>
      <c r="P1399" s="1" t="s">
        <v>3159</v>
      </c>
      <c r="Q1399" s="1" t="s">
        <v>3559</v>
      </c>
    </row>
    <row r="1400" spans="1:17" x14ac:dyDescent="0.25">
      <c r="A1400" s="1" t="s">
        <v>1398</v>
      </c>
      <c r="B1400" s="1" t="s">
        <v>3160</v>
      </c>
      <c r="C1400" s="1">
        <v>4.2699999999999996</v>
      </c>
      <c r="D1400" s="1">
        <v>5.35</v>
      </c>
      <c r="E1400" s="1">
        <v>1.03</v>
      </c>
      <c r="F1400" s="1">
        <v>39.659999999999997</v>
      </c>
      <c r="G1400" s="1">
        <v>49.690000000000005</v>
      </c>
      <c r="H1400" s="1">
        <v>1404</v>
      </c>
      <c r="I1400" s="1">
        <v>385767.76</v>
      </c>
      <c r="J1400" s="1">
        <v>137</v>
      </c>
      <c r="K1400" s="1">
        <v>19169</v>
      </c>
      <c r="L1400" s="1">
        <v>0.7</v>
      </c>
      <c r="M1400" s="1">
        <v>81.14</v>
      </c>
      <c r="N1400" s="1">
        <v>0.11116180000000001</v>
      </c>
      <c r="O1400" s="1">
        <v>3.88</v>
      </c>
      <c r="P1400" s="1" t="s">
        <v>3160</v>
      </c>
      <c r="Q1400" s="1" t="s">
        <v>3563</v>
      </c>
    </row>
    <row r="1401" spans="1:17" x14ac:dyDescent="0.25">
      <c r="A1401" s="1" t="s">
        <v>1399</v>
      </c>
      <c r="B1401" s="1" t="s">
        <v>3161</v>
      </c>
      <c r="C1401" s="1">
        <v>33.32</v>
      </c>
      <c r="D1401" s="1">
        <v>0</v>
      </c>
      <c r="E1401" s="1">
        <v>0.01</v>
      </c>
      <c r="F1401" s="1">
        <v>11.76</v>
      </c>
      <c r="G1401" s="1">
        <v>54.910000000000004</v>
      </c>
      <c r="H1401" s="1">
        <v>1405</v>
      </c>
      <c r="I1401" s="1">
        <v>693000</v>
      </c>
      <c r="J1401" s="1">
        <v>-5</v>
      </c>
      <c r="K1401" s="1">
        <v>38053</v>
      </c>
      <c r="L1401" s="1">
        <v>0</v>
      </c>
      <c r="M1401" s="1">
        <v>32.299999999999997</v>
      </c>
      <c r="N1401" s="1">
        <v>-1.6149999999999999E-3</v>
      </c>
      <c r="O1401" s="1">
        <v>-9.42</v>
      </c>
      <c r="P1401" s="1" t="s">
        <v>3161</v>
      </c>
      <c r="Q1401" s="1" t="s">
        <v>3546</v>
      </c>
    </row>
    <row r="1402" spans="1:17" x14ac:dyDescent="0.25">
      <c r="A1402" s="1" t="s">
        <v>1400</v>
      </c>
      <c r="B1402" s="1" t="s">
        <v>3162</v>
      </c>
      <c r="C1402" s="1">
        <v>12.35</v>
      </c>
      <c r="D1402" s="1">
        <v>0</v>
      </c>
      <c r="E1402" s="1">
        <v>0</v>
      </c>
      <c r="F1402" s="1">
        <v>3.24</v>
      </c>
      <c r="G1402" s="1">
        <v>84.41</v>
      </c>
      <c r="H1402" s="1">
        <v>1406</v>
      </c>
      <c r="I1402" s="1">
        <v>4457967.3</v>
      </c>
      <c r="J1402" s="1">
        <v>4190</v>
      </c>
      <c r="K1402" s="1">
        <v>376297</v>
      </c>
      <c r="L1402" s="1">
        <v>1.1000000000000001</v>
      </c>
      <c r="M1402" s="1">
        <v>31.56</v>
      </c>
      <c r="N1402" s="1">
        <v>1.3223639999999999</v>
      </c>
      <c r="O1402" s="1">
        <v>-5.31</v>
      </c>
      <c r="P1402" s="1" t="s">
        <v>3162</v>
      </c>
      <c r="Q1402" s="1" t="s">
        <v>3564</v>
      </c>
    </row>
    <row r="1403" spans="1:17" x14ac:dyDescent="0.25">
      <c r="A1403" s="1" t="s">
        <v>1401</v>
      </c>
      <c r="B1403" s="1" t="s">
        <v>3163</v>
      </c>
      <c r="C1403" s="1">
        <v>14.33</v>
      </c>
      <c r="D1403" s="1">
        <v>0.24</v>
      </c>
      <c r="E1403" s="1">
        <v>0</v>
      </c>
      <c r="F1403" s="1">
        <v>16.079999999999998</v>
      </c>
      <c r="G1403" s="1">
        <v>69.349999999999994</v>
      </c>
      <c r="H1403" s="1">
        <v>1407</v>
      </c>
      <c r="I1403" s="1">
        <v>2634478.41</v>
      </c>
      <c r="J1403" s="1">
        <v>-40</v>
      </c>
      <c r="K1403" s="1">
        <v>182701</v>
      </c>
      <c r="L1403" s="1">
        <v>0</v>
      </c>
      <c r="M1403" s="1">
        <v>82.22</v>
      </c>
      <c r="N1403" s="1">
        <v>-3.2888000000000001E-2</v>
      </c>
      <c r="O1403" s="1">
        <v>10.99</v>
      </c>
      <c r="P1403" s="1" t="s">
        <v>3163</v>
      </c>
      <c r="Q1403" s="1" t="s">
        <v>3527</v>
      </c>
    </row>
    <row r="1404" spans="1:17" x14ac:dyDescent="0.25">
      <c r="A1404" s="1" t="s">
        <v>1402</v>
      </c>
      <c r="B1404" s="1" t="s">
        <v>3164</v>
      </c>
      <c r="C1404" s="1">
        <v>4.3899999999999997</v>
      </c>
      <c r="D1404" s="1">
        <v>0</v>
      </c>
      <c r="E1404" s="1">
        <v>0.49</v>
      </c>
      <c r="F1404" s="1">
        <v>21.65</v>
      </c>
      <c r="G1404" s="1">
        <v>73.47</v>
      </c>
      <c r="H1404" s="1">
        <v>1408</v>
      </c>
      <c r="I1404" s="1">
        <v>845247.51</v>
      </c>
      <c r="J1404" s="1">
        <v>-823</v>
      </c>
      <c r="K1404" s="1">
        <v>62100</v>
      </c>
      <c r="L1404" s="1">
        <v>-1.3</v>
      </c>
      <c r="M1404" s="1">
        <v>58.18</v>
      </c>
      <c r="N1404" s="1">
        <v>-0.47882140000000001</v>
      </c>
      <c r="O1404" s="1">
        <v>-1.61</v>
      </c>
      <c r="P1404" s="1" t="s">
        <v>3164</v>
      </c>
      <c r="Q1404" s="1" t="s">
        <v>3548</v>
      </c>
    </row>
    <row r="1405" spans="1:17" x14ac:dyDescent="0.25">
      <c r="A1405" s="1" t="s">
        <v>1403</v>
      </c>
      <c r="B1405" s="1" t="s">
        <v>3165</v>
      </c>
      <c r="C1405" s="1">
        <v>61.62</v>
      </c>
      <c r="D1405" s="1">
        <v>0.06</v>
      </c>
      <c r="E1405" s="1">
        <v>1.6</v>
      </c>
      <c r="F1405" s="1">
        <v>59.5</v>
      </c>
      <c r="G1405" s="1">
        <v>-22.78</v>
      </c>
      <c r="H1405" s="1">
        <v>1409</v>
      </c>
      <c r="I1405" s="1">
        <v>1072558</v>
      </c>
      <c r="J1405" s="1">
        <v>675</v>
      </c>
      <c r="K1405" s="1">
        <v>-24433</v>
      </c>
      <c r="L1405" s="1">
        <v>-2.8</v>
      </c>
      <c r="M1405" s="1">
        <v>103.89</v>
      </c>
      <c r="N1405" s="1">
        <v>0.70125749999999998</v>
      </c>
      <c r="O1405" s="1">
        <v>14.15</v>
      </c>
      <c r="P1405" s="1" t="s">
        <v>3165</v>
      </c>
      <c r="Q1405" s="1" t="s">
        <v>3549</v>
      </c>
    </row>
    <row r="1406" spans="1:17" x14ac:dyDescent="0.25">
      <c r="A1406" s="1" t="s">
        <v>1404</v>
      </c>
      <c r="B1406" s="1" t="s">
        <v>3166</v>
      </c>
      <c r="C1406" s="1">
        <v>54.67</v>
      </c>
      <c r="D1406" s="1">
        <v>0.17</v>
      </c>
      <c r="E1406" s="1">
        <v>0.42</v>
      </c>
      <c r="F1406" s="1">
        <v>23.63</v>
      </c>
      <c r="G1406" s="1">
        <v>21.11</v>
      </c>
      <c r="H1406" s="1">
        <v>1410</v>
      </c>
      <c r="I1406" s="1">
        <v>3379398</v>
      </c>
      <c r="J1406" s="1">
        <v>328</v>
      </c>
      <c r="K1406" s="1">
        <v>71339</v>
      </c>
      <c r="L1406" s="1">
        <v>0.5</v>
      </c>
      <c r="M1406" s="1">
        <v>92</v>
      </c>
      <c r="N1406" s="1">
        <v>0.30175999999999997</v>
      </c>
      <c r="O1406" s="1">
        <v>-0.91</v>
      </c>
      <c r="P1406" s="1" t="s">
        <v>3166</v>
      </c>
      <c r="Q1406" s="1" t="s">
        <v>3578</v>
      </c>
    </row>
    <row r="1407" spans="1:17" x14ac:dyDescent="0.25">
      <c r="A1407" s="1" t="s">
        <v>1405</v>
      </c>
      <c r="B1407" s="1" t="s">
        <v>3167</v>
      </c>
      <c r="C1407" s="1">
        <v>3.93</v>
      </c>
      <c r="D1407" s="1">
        <v>0</v>
      </c>
      <c r="E1407" s="1">
        <v>0.24</v>
      </c>
      <c r="F1407" s="1">
        <v>13.03</v>
      </c>
      <c r="G1407" s="1">
        <v>82.8</v>
      </c>
      <c r="H1407" s="1">
        <v>1411</v>
      </c>
      <c r="I1407" s="1">
        <v>298547.92</v>
      </c>
      <c r="J1407" s="1">
        <v>250</v>
      </c>
      <c r="K1407" s="1">
        <v>24720</v>
      </c>
      <c r="L1407" s="1">
        <v>1</v>
      </c>
      <c r="M1407" s="1">
        <v>151.38</v>
      </c>
      <c r="N1407" s="1">
        <v>0.37845000000000001</v>
      </c>
      <c r="O1407" s="1">
        <v>7.09</v>
      </c>
      <c r="P1407" s="1" t="s">
        <v>3167</v>
      </c>
      <c r="Q1407" s="1" t="s">
        <v>3560</v>
      </c>
    </row>
    <row r="1408" spans="1:17" x14ac:dyDescent="0.25">
      <c r="A1408" s="1" t="s">
        <v>1406</v>
      </c>
      <c r="B1408" s="1" t="s">
        <v>3168</v>
      </c>
      <c r="C1408" s="1">
        <v>0.8</v>
      </c>
      <c r="D1408" s="1">
        <v>0</v>
      </c>
      <c r="E1408" s="1">
        <v>0</v>
      </c>
      <c r="F1408" s="1">
        <v>48.42</v>
      </c>
      <c r="G1408" s="1">
        <v>50.78</v>
      </c>
      <c r="H1408" s="1">
        <v>1412</v>
      </c>
      <c r="I1408" s="1">
        <v>1006956</v>
      </c>
      <c r="J1408" s="1">
        <v>1</v>
      </c>
      <c r="K1408" s="1">
        <v>51133</v>
      </c>
      <c r="L1408" s="1">
        <v>0</v>
      </c>
      <c r="M1408" s="1">
        <v>20.170000000000002</v>
      </c>
      <c r="N1408" s="1">
        <v>2.0170000000000002E-4</v>
      </c>
      <c r="O1408" s="1">
        <v>-1.44</v>
      </c>
      <c r="P1408" s="1" t="s">
        <v>3168</v>
      </c>
      <c r="Q1408" s="1" t="s">
        <v>3527</v>
      </c>
    </row>
    <row r="1409" spans="1:17" x14ac:dyDescent="0.25">
      <c r="A1409" s="1" t="s">
        <v>1407</v>
      </c>
      <c r="B1409" s="1" t="s">
        <v>3169</v>
      </c>
      <c r="C1409" s="1">
        <v>20.48</v>
      </c>
      <c r="D1409" s="1">
        <v>0.5</v>
      </c>
      <c r="E1409" s="1">
        <v>2.3199999999999998</v>
      </c>
      <c r="F1409" s="1">
        <v>9.11</v>
      </c>
      <c r="G1409" s="1">
        <v>67.59</v>
      </c>
      <c r="H1409" s="1">
        <v>1413</v>
      </c>
      <c r="I1409" s="1">
        <v>713757.54</v>
      </c>
      <c r="J1409" s="1">
        <v>1284</v>
      </c>
      <c r="K1409" s="1">
        <v>48243</v>
      </c>
      <c r="L1409" s="1">
        <v>2.7</v>
      </c>
      <c r="M1409" s="1">
        <v>162.04</v>
      </c>
      <c r="N1409" s="1">
        <v>2.0805935999999998</v>
      </c>
      <c r="O1409" s="1">
        <v>-0.9</v>
      </c>
      <c r="P1409" s="1" t="s">
        <v>4480</v>
      </c>
      <c r="Q1409" s="1" t="s">
        <v>3560</v>
      </c>
    </row>
    <row r="1410" spans="1:17" x14ac:dyDescent="0.25">
      <c r="A1410" s="1" t="s">
        <v>1408</v>
      </c>
      <c r="B1410" s="1" t="s">
        <v>3170</v>
      </c>
      <c r="C1410" s="1">
        <v>0.56999999999999995</v>
      </c>
      <c r="D1410" s="1">
        <v>0</v>
      </c>
      <c r="E1410" s="1">
        <v>0</v>
      </c>
      <c r="F1410" s="1">
        <v>13.86</v>
      </c>
      <c r="G1410" s="1">
        <v>85.57</v>
      </c>
      <c r="H1410" s="1">
        <v>1414</v>
      </c>
      <c r="I1410" s="1">
        <v>1246986</v>
      </c>
      <c r="J1410" s="1">
        <v>-99</v>
      </c>
      <c r="K1410" s="1">
        <v>106705</v>
      </c>
      <c r="L1410" s="1">
        <v>-0.1</v>
      </c>
      <c r="M1410" s="1">
        <v>109.15</v>
      </c>
      <c r="N1410" s="1">
        <v>-0.1080585</v>
      </c>
      <c r="O1410" s="1">
        <v>-3.11</v>
      </c>
      <c r="P1410" s="1" t="s">
        <v>3170</v>
      </c>
      <c r="Q1410" s="1" t="s">
        <v>3516</v>
      </c>
    </row>
    <row r="1411" spans="1:17" x14ac:dyDescent="0.25">
      <c r="A1411" s="1" t="s">
        <v>1409</v>
      </c>
      <c r="B1411" s="1" t="s">
        <v>3171</v>
      </c>
      <c r="C1411" s="1">
        <v>0.19</v>
      </c>
      <c r="D1411" s="1">
        <v>0</v>
      </c>
      <c r="E1411" s="1">
        <v>0</v>
      </c>
      <c r="F1411" s="1">
        <v>14.3</v>
      </c>
      <c r="G1411" s="1">
        <v>85.51</v>
      </c>
      <c r="H1411" s="1">
        <v>1415</v>
      </c>
      <c r="I1411" s="1">
        <v>329743.01</v>
      </c>
      <c r="J1411" s="1">
        <v>3</v>
      </c>
      <c r="K1411" s="1">
        <v>28196</v>
      </c>
      <c r="L1411" s="1">
        <v>0</v>
      </c>
      <c r="M1411" s="1">
        <v>15.84</v>
      </c>
      <c r="N1411" s="1">
        <v>4.7519999999999995E-4</v>
      </c>
      <c r="O1411" s="1">
        <v>-46.5</v>
      </c>
      <c r="P1411" s="1" t="s">
        <v>3171</v>
      </c>
      <c r="Q1411" s="1" t="s">
        <v>3546</v>
      </c>
    </row>
    <row r="1412" spans="1:17" x14ac:dyDescent="0.25">
      <c r="A1412" s="1" t="s">
        <v>1410</v>
      </c>
      <c r="B1412" s="1" t="s">
        <v>3172</v>
      </c>
      <c r="C1412" s="1">
        <v>3.95</v>
      </c>
      <c r="D1412" s="1">
        <v>0</v>
      </c>
      <c r="E1412" s="1">
        <v>0.12</v>
      </c>
      <c r="F1412" s="1">
        <v>11.91</v>
      </c>
      <c r="G1412" s="1">
        <v>84.02</v>
      </c>
      <c r="H1412" s="1">
        <v>1416</v>
      </c>
      <c r="I1412" s="1">
        <v>533445.93000000005</v>
      </c>
      <c r="J1412" s="1">
        <v>496</v>
      </c>
      <c r="K1412" s="1">
        <v>44820</v>
      </c>
      <c r="L1412" s="1">
        <v>1.1000000000000001</v>
      </c>
      <c r="M1412" s="1">
        <v>137.27000000000001</v>
      </c>
      <c r="N1412" s="1">
        <v>0.6808592</v>
      </c>
      <c r="O1412" s="1">
        <v>0</v>
      </c>
      <c r="P1412" s="1" t="s">
        <v>3172</v>
      </c>
      <c r="Q1412" s="1" t="s">
        <v>3527</v>
      </c>
    </row>
    <row r="1413" spans="1:17" x14ac:dyDescent="0.25">
      <c r="A1413" s="1" t="s">
        <v>1411</v>
      </c>
      <c r="B1413" s="1" t="s">
        <v>3173</v>
      </c>
      <c r="C1413" s="1">
        <v>8.4700000000000006</v>
      </c>
      <c r="D1413" s="1">
        <v>0</v>
      </c>
      <c r="E1413" s="1">
        <v>1.22</v>
      </c>
      <c r="F1413" s="1">
        <v>11.65</v>
      </c>
      <c r="G1413" s="1">
        <v>78.66</v>
      </c>
      <c r="H1413" s="1">
        <v>1417</v>
      </c>
      <c r="I1413" s="1">
        <v>326941</v>
      </c>
      <c r="J1413" s="1">
        <v>-307</v>
      </c>
      <c r="K1413" s="1">
        <v>25717</v>
      </c>
      <c r="L1413" s="1">
        <v>-1.2</v>
      </c>
      <c r="M1413" s="1">
        <v>49.14</v>
      </c>
      <c r="N1413" s="1">
        <v>-0.15085979999999999</v>
      </c>
      <c r="O1413" s="1">
        <v>2.37</v>
      </c>
      <c r="P1413" s="1" t="s">
        <v>3173</v>
      </c>
      <c r="Q1413" s="1" t="s">
        <v>3546</v>
      </c>
    </row>
    <row r="1414" spans="1:17" x14ac:dyDescent="0.25">
      <c r="A1414" s="1" t="s">
        <v>1412</v>
      </c>
      <c r="B1414" s="1" t="s">
        <v>3174</v>
      </c>
      <c r="C1414" s="1">
        <v>9.86</v>
      </c>
      <c r="D1414" s="1">
        <v>0.4</v>
      </c>
      <c r="E1414" s="1">
        <v>0.62</v>
      </c>
      <c r="F1414" s="1">
        <v>29.91</v>
      </c>
      <c r="G1414" s="1">
        <v>59.21</v>
      </c>
      <c r="H1414" s="1">
        <v>1418</v>
      </c>
      <c r="I1414" s="1">
        <v>541154.24</v>
      </c>
      <c r="J1414" s="1">
        <v>1275</v>
      </c>
      <c r="K1414" s="1">
        <v>32042</v>
      </c>
      <c r="L1414" s="1">
        <v>4</v>
      </c>
      <c r="M1414" s="1">
        <v>284.19</v>
      </c>
      <c r="N1414" s="1">
        <v>3.6234225000000002</v>
      </c>
      <c r="O1414" s="1">
        <v>5.05</v>
      </c>
      <c r="P1414" s="1" t="s">
        <v>3174</v>
      </c>
      <c r="Q1414" s="1" t="s">
        <v>3527</v>
      </c>
    </row>
    <row r="1415" spans="1:17" x14ac:dyDescent="0.25">
      <c r="A1415" s="1" t="s">
        <v>1413</v>
      </c>
      <c r="B1415" s="1" t="s">
        <v>3175</v>
      </c>
      <c r="C1415" s="1">
        <v>10.130000000000001</v>
      </c>
      <c r="D1415" s="1">
        <v>0</v>
      </c>
      <c r="E1415" s="1">
        <v>0.79</v>
      </c>
      <c r="F1415" s="1">
        <v>18.649999999999999</v>
      </c>
      <c r="G1415" s="1">
        <v>70.430000000000007</v>
      </c>
      <c r="H1415" s="1">
        <v>1419</v>
      </c>
      <c r="I1415" s="1">
        <v>1141820.79</v>
      </c>
      <c r="J1415" s="1">
        <v>5025</v>
      </c>
      <c r="K1415" s="1">
        <v>80418</v>
      </c>
      <c r="L1415" s="1">
        <v>6.2</v>
      </c>
      <c r="M1415" s="1">
        <v>43.07</v>
      </c>
      <c r="N1415" s="1">
        <v>2.1642674999999998</v>
      </c>
      <c r="O1415" s="1">
        <v>-13.46</v>
      </c>
      <c r="P1415" s="1" t="s">
        <v>3175</v>
      </c>
      <c r="Q1415" s="1" t="s">
        <v>3564</v>
      </c>
    </row>
    <row r="1416" spans="1:17" x14ac:dyDescent="0.25">
      <c r="A1416" s="1" t="s">
        <v>1414</v>
      </c>
      <c r="B1416" s="1" t="s">
        <v>3176</v>
      </c>
      <c r="C1416" s="1">
        <v>5.23</v>
      </c>
      <c r="D1416" s="1">
        <v>0</v>
      </c>
      <c r="E1416" s="1">
        <v>0.01</v>
      </c>
      <c r="F1416" s="1">
        <v>54.62</v>
      </c>
      <c r="G1416" s="1">
        <v>40.14</v>
      </c>
      <c r="H1416" s="1">
        <v>1420</v>
      </c>
      <c r="I1416" s="1">
        <v>171484.4</v>
      </c>
      <c r="J1416" s="1">
        <v>-13</v>
      </c>
      <c r="K1416" s="1">
        <v>6883</v>
      </c>
      <c r="L1416" s="1">
        <v>-0.2</v>
      </c>
      <c r="M1416" s="1">
        <v>42.16</v>
      </c>
      <c r="N1416" s="1">
        <v>-5.4807999999999992E-3</v>
      </c>
      <c r="O1416" s="1">
        <v>2.59</v>
      </c>
      <c r="P1416" s="1" t="s">
        <v>3176</v>
      </c>
      <c r="Q1416" s="1" t="s">
        <v>3580</v>
      </c>
    </row>
    <row r="1417" spans="1:17" x14ac:dyDescent="0.25">
      <c r="A1417" s="1" t="s">
        <v>1415</v>
      </c>
      <c r="B1417" s="1" t="s">
        <v>3177</v>
      </c>
      <c r="C1417" s="1">
        <v>5.04</v>
      </c>
      <c r="D1417" s="1">
        <v>0</v>
      </c>
      <c r="E1417" s="1">
        <v>1.0900000000000001</v>
      </c>
      <c r="F1417" s="1">
        <v>13.72</v>
      </c>
      <c r="G1417" s="1">
        <v>80.150000000000006</v>
      </c>
      <c r="H1417" s="1">
        <v>1421</v>
      </c>
      <c r="I1417" s="1">
        <v>393835.08</v>
      </c>
      <c r="J1417" s="1">
        <v>258</v>
      </c>
      <c r="K1417" s="1">
        <v>31566</v>
      </c>
      <c r="L1417" s="1">
        <v>0.8</v>
      </c>
      <c r="M1417" s="1">
        <v>95.32</v>
      </c>
      <c r="N1417" s="1">
        <v>0.24592559999999997</v>
      </c>
      <c r="O1417" s="1">
        <v>-0.93</v>
      </c>
      <c r="P1417" s="1" t="s">
        <v>3177</v>
      </c>
      <c r="Q1417" s="1" t="s">
        <v>3560</v>
      </c>
    </row>
    <row r="1418" spans="1:17" x14ac:dyDescent="0.25">
      <c r="A1418" s="1" t="s">
        <v>1416</v>
      </c>
      <c r="B1418" s="1" t="s">
        <v>3178</v>
      </c>
      <c r="C1418" s="1">
        <v>0.34</v>
      </c>
      <c r="D1418" s="1">
        <v>0</v>
      </c>
      <c r="E1418" s="1">
        <v>0.23</v>
      </c>
      <c r="F1418" s="1">
        <v>45.02</v>
      </c>
      <c r="G1418" s="1">
        <v>54.41</v>
      </c>
      <c r="H1418" s="1">
        <v>1422</v>
      </c>
      <c r="I1418" s="1">
        <v>387508.62</v>
      </c>
      <c r="J1418" s="1">
        <v>-24</v>
      </c>
      <c r="K1418" s="1">
        <v>21084</v>
      </c>
      <c r="L1418" s="1">
        <v>-0.1</v>
      </c>
      <c r="M1418" s="1">
        <v>76.69</v>
      </c>
      <c r="N1418" s="1">
        <v>-1.8405600000000001E-2</v>
      </c>
      <c r="O1418" s="1">
        <v>0.51</v>
      </c>
      <c r="P1418" s="1" t="s">
        <v>3178</v>
      </c>
      <c r="Q1418" s="1" t="s">
        <v>3569</v>
      </c>
    </row>
    <row r="1419" spans="1:17" x14ac:dyDescent="0.25">
      <c r="A1419" s="1" t="s">
        <v>1417</v>
      </c>
      <c r="B1419" s="1" t="s">
        <v>3179</v>
      </c>
      <c r="C1419" s="1">
        <v>34.9</v>
      </c>
      <c r="D1419" s="1">
        <v>1.86</v>
      </c>
      <c r="E1419" s="1">
        <v>0.59</v>
      </c>
      <c r="F1419" s="1">
        <v>51.29</v>
      </c>
      <c r="G1419" s="1">
        <v>11.36</v>
      </c>
      <c r="H1419" s="1">
        <v>1423</v>
      </c>
      <c r="I1419" s="1">
        <v>4372500</v>
      </c>
      <c r="J1419" s="1">
        <v>1396</v>
      </c>
      <c r="K1419" s="1">
        <v>49672</v>
      </c>
      <c r="L1419" s="1">
        <v>2.8</v>
      </c>
      <c r="M1419" s="1">
        <v>749.46</v>
      </c>
      <c r="N1419" s="1">
        <v>10.462461600000001</v>
      </c>
      <c r="O1419" s="1">
        <v>18.2</v>
      </c>
      <c r="P1419" s="1" t="s">
        <v>4481</v>
      </c>
      <c r="Q1419" s="1" t="s">
        <v>3552</v>
      </c>
    </row>
    <row r="1420" spans="1:17" x14ac:dyDescent="0.25">
      <c r="A1420" s="1" t="s">
        <v>1418</v>
      </c>
      <c r="B1420" s="1" t="s">
        <v>3180</v>
      </c>
      <c r="C1420" s="1">
        <v>15.65</v>
      </c>
      <c r="D1420" s="1">
        <v>4.9400000000000004</v>
      </c>
      <c r="E1420" s="1">
        <v>0.12</v>
      </c>
      <c r="F1420" s="1">
        <v>41.84</v>
      </c>
      <c r="G1420" s="1">
        <v>37.449999999999996</v>
      </c>
      <c r="H1420" s="1">
        <v>1424</v>
      </c>
      <c r="I1420" s="1">
        <v>700000</v>
      </c>
      <c r="J1420" s="1">
        <v>512</v>
      </c>
      <c r="K1420" s="1">
        <v>26215</v>
      </c>
      <c r="L1420" s="1">
        <v>2</v>
      </c>
      <c r="M1420" s="1">
        <v>458.85</v>
      </c>
      <c r="N1420" s="1">
        <v>2.3493120000000003</v>
      </c>
      <c r="O1420" s="1">
        <v>3.69</v>
      </c>
      <c r="P1420" s="1" t="s">
        <v>3180</v>
      </c>
      <c r="Q1420" s="1" t="s">
        <v>3527</v>
      </c>
    </row>
    <row r="1421" spans="1:17" x14ac:dyDescent="0.25">
      <c r="A1421" s="1" t="s">
        <v>1419</v>
      </c>
      <c r="B1421" s="1" t="s">
        <v>3181</v>
      </c>
      <c r="C1421" s="1">
        <v>10.5</v>
      </c>
      <c r="D1421" s="1">
        <v>0.37</v>
      </c>
      <c r="E1421" s="1">
        <v>0</v>
      </c>
      <c r="F1421" s="1">
        <v>9.66</v>
      </c>
      <c r="G1421" s="1">
        <v>79.47</v>
      </c>
      <c r="H1421" s="1">
        <v>1425</v>
      </c>
      <c r="I1421" s="1">
        <v>896636.2</v>
      </c>
      <c r="J1421" s="1">
        <v>-121</v>
      </c>
      <c r="K1421" s="1">
        <v>71256</v>
      </c>
      <c r="L1421" s="1">
        <v>-0.2</v>
      </c>
      <c r="M1421" s="1">
        <v>152.58000000000001</v>
      </c>
      <c r="N1421" s="1">
        <v>-0.1846218</v>
      </c>
      <c r="O1421" s="1">
        <v>28.57</v>
      </c>
      <c r="P1421" s="1" t="s">
        <v>3181</v>
      </c>
      <c r="Q1421" s="1" t="s">
        <v>3527</v>
      </c>
    </row>
    <row r="1422" spans="1:17" x14ac:dyDescent="0.25">
      <c r="A1422" s="1" t="s">
        <v>1420</v>
      </c>
      <c r="B1422" s="1" t="s">
        <v>3182</v>
      </c>
      <c r="C1422" s="1">
        <v>6.56</v>
      </c>
      <c r="D1422" s="1">
        <v>0</v>
      </c>
      <c r="E1422" s="1">
        <v>0.23</v>
      </c>
      <c r="F1422" s="1">
        <v>8.15</v>
      </c>
      <c r="G1422" s="1">
        <v>85.06</v>
      </c>
      <c r="H1422" s="1">
        <v>1426</v>
      </c>
      <c r="I1422" s="1">
        <v>315596.90000000002</v>
      </c>
      <c r="J1422" s="1">
        <v>431</v>
      </c>
      <c r="K1422" s="1">
        <v>26845</v>
      </c>
      <c r="L1422" s="1">
        <v>1.6</v>
      </c>
      <c r="M1422" s="1">
        <v>95.77</v>
      </c>
      <c r="N1422" s="1">
        <v>0.41276869999999993</v>
      </c>
      <c r="O1422" s="1">
        <v>6.52</v>
      </c>
      <c r="P1422" s="1" t="s">
        <v>3182</v>
      </c>
      <c r="Q1422" s="1" t="s">
        <v>3560</v>
      </c>
    </row>
    <row r="1423" spans="1:17" x14ac:dyDescent="0.25">
      <c r="A1423" s="1" t="s">
        <v>1421</v>
      </c>
      <c r="B1423" s="1" t="s">
        <v>3183</v>
      </c>
      <c r="C1423" s="1">
        <v>0.71</v>
      </c>
      <c r="D1423" s="1">
        <v>0</v>
      </c>
      <c r="E1423" s="1">
        <v>0</v>
      </c>
      <c r="F1423" s="1">
        <v>38.6</v>
      </c>
      <c r="G1423" s="1">
        <v>60.69</v>
      </c>
      <c r="H1423" s="1">
        <v>1427</v>
      </c>
      <c r="I1423" s="1">
        <v>466670</v>
      </c>
      <c r="J1423" s="1">
        <v>49</v>
      </c>
      <c r="K1423" s="1">
        <v>28322</v>
      </c>
      <c r="L1423" s="1">
        <v>0.2</v>
      </c>
      <c r="M1423" s="1">
        <v>27.89</v>
      </c>
      <c r="N1423" s="1">
        <v>1.36661E-2</v>
      </c>
      <c r="O1423" s="1">
        <v>0.18</v>
      </c>
      <c r="P1423" s="1" t="s">
        <v>3183</v>
      </c>
      <c r="Q1423" s="1" t="s">
        <v>3527</v>
      </c>
    </row>
    <row r="1424" spans="1:17" x14ac:dyDescent="0.25">
      <c r="A1424" s="1" t="s">
        <v>1422</v>
      </c>
      <c r="B1424" s="1" t="s">
        <v>3184</v>
      </c>
      <c r="C1424" s="1">
        <v>11.68</v>
      </c>
      <c r="D1424" s="1">
        <v>0</v>
      </c>
      <c r="E1424" s="1">
        <v>0</v>
      </c>
      <c r="F1424" s="1">
        <v>41.01</v>
      </c>
      <c r="G1424" s="1">
        <v>47.31</v>
      </c>
      <c r="H1424" s="1">
        <v>1428</v>
      </c>
      <c r="I1424" s="1">
        <v>665031.59</v>
      </c>
      <c r="J1424" s="1">
        <v>-3</v>
      </c>
      <c r="K1424" s="1">
        <v>31463</v>
      </c>
      <c r="L1424" s="1">
        <v>0</v>
      </c>
      <c r="M1424" s="1">
        <v>48.57</v>
      </c>
      <c r="N1424" s="1">
        <v>-1.4571E-3</v>
      </c>
      <c r="O1424" s="1">
        <v>1.64</v>
      </c>
      <c r="P1424" s="1" t="s">
        <v>3184</v>
      </c>
      <c r="Q1424" s="1" t="s">
        <v>3527</v>
      </c>
    </row>
    <row r="1425" spans="1:17" x14ac:dyDescent="0.25">
      <c r="A1425" s="1" t="s">
        <v>1423</v>
      </c>
      <c r="B1425" s="1" t="s">
        <v>3185</v>
      </c>
      <c r="C1425" s="1">
        <v>5.51</v>
      </c>
      <c r="D1425" s="1">
        <v>0.01</v>
      </c>
      <c r="E1425" s="1">
        <v>0.32</v>
      </c>
      <c r="F1425" s="1">
        <v>20.32</v>
      </c>
      <c r="G1425" s="1">
        <v>73.84</v>
      </c>
      <c r="H1425" s="1">
        <v>1429</v>
      </c>
      <c r="I1425" s="1">
        <v>726000</v>
      </c>
      <c r="J1425" s="1">
        <v>794</v>
      </c>
      <c r="K1425" s="1">
        <v>53608</v>
      </c>
      <c r="L1425" s="1">
        <v>1.5</v>
      </c>
      <c r="M1425" s="1">
        <v>175.92</v>
      </c>
      <c r="N1425" s="1">
        <v>1.3968047999999997</v>
      </c>
      <c r="O1425" s="1">
        <v>-3.24</v>
      </c>
      <c r="P1425" s="1" t="s">
        <v>3185</v>
      </c>
      <c r="Q1425" s="1" t="s">
        <v>3527</v>
      </c>
    </row>
    <row r="1426" spans="1:17" x14ac:dyDescent="0.25">
      <c r="A1426" s="1" t="s">
        <v>1424</v>
      </c>
      <c r="B1426" s="1" t="s">
        <v>3186</v>
      </c>
      <c r="C1426" s="1">
        <v>7.3</v>
      </c>
      <c r="D1426" s="1">
        <v>0.37</v>
      </c>
      <c r="E1426" s="1">
        <v>0</v>
      </c>
      <c r="F1426" s="1">
        <v>75.819999999999993</v>
      </c>
      <c r="G1426" s="1">
        <v>16.510000000000005</v>
      </c>
      <c r="H1426" s="1">
        <v>1430</v>
      </c>
      <c r="I1426" s="1">
        <v>95259596.519999996</v>
      </c>
      <c r="J1426" s="1">
        <v>-11926</v>
      </c>
      <c r="K1426" s="1">
        <v>1572736</v>
      </c>
      <c r="L1426" s="1">
        <v>-0.8</v>
      </c>
      <c r="M1426" s="1">
        <v>97.76</v>
      </c>
      <c r="N1426" s="1">
        <v>-11.658857599999999</v>
      </c>
      <c r="O1426" s="1">
        <v>-5</v>
      </c>
      <c r="P1426" s="1" t="s">
        <v>3186</v>
      </c>
      <c r="Q1426" s="1" t="s">
        <v>3518</v>
      </c>
    </row>
    <row r="1427" spans="1:17" x14ac:dyDescent="0.25">
      <c r="A1427" s="1" t="s">
        <v>1425</v>
      </c>
      <c r="B1427" s="1" t="s">
        <v>3187</v>
      </c>
      <c r="C1427" s="1">
        <v>0.35</v>
      </c>
      <c r="D1427" s="1">
        <v>0</v>
      </c>
      <c r="E1427" s="1">
        <v>0.02</v>
      </c>
      <c r="F1427" s="1">
        <v>21.51</v>
      </c>
      <c r="G1427" s="1">
        <v>78.12</v>
      </c>
      <c r="H1427" s="1">
        <v>1431</v>
      </c>
      <c r="I1427" s="1">
        <v>823608.26</v>
      </c>
      <c r="J1427" s="1">
        <v>161</v>
      </c>
      <c r="K1427" s="1">
        <v>64340</v>
      </c>
      <c r="L1427" s="1">
        <v>0.3</v>
      </c>
      <c r="M1427" s="1">
        <v>16.62</v>
      </c>
      <c r="N1427" s="1">
        <v>2.6758200000000003E-2</v>
      </c>
      <c r="O1427" s="1">
        <v>-2.0499999999999998</v>
      </c>
      <c r="P1427" s="1" t="s">
        <v>3187</v>
      </c>
      <c r="Q1427" s="1" t="s">
        <v>3534</v>
      </c>
    </row>
    <row r="1428" spans="1:17" x14ac:dyDescent="0.25">
      <c r="A1428" s="1" t="s">
        <v>1426</v>
      </c>
      <c r="B1428" s="1" t="s">
        <v>3188</v>
      </c>
      <c r="C1428" s="1">
        <v>0.36</v>
      </c>
      <c r="D1428" s="1">
        <v>0.15</v>
      </c>
      <c r="E1428" s="1">
        <v>0</v>
      </c>
      <c r="F1428" s="1">
        <v>30.6</v>
      </c>
      <c r="G1428" s="1">
        <v>68.89</v>
      </c>
      <c r="H1428" s="1">
        <v>1432</v>
      </c>
      <c r="I1428" s="1">
        <v>852970.29</v>
      </c>
      <c r="J1428" s="1">
        <v>1</v>
      </c>
      <c r="K1428" s="1">
        <v>58761</v>
      </c>
      <c r="L1428" s="1">
        <v>0</v>
      </c>
      <c r="M1428" s="1">
        <v>29.43</v>
      </c>
      <c r="N1428" s="1">
        <v>2.943E-4</v>
      </c>
      <c r="O1428" s="1">
        <v>-3.26</v>
      </c>
      <c r="P1428" s="1" t="s">
        <v>3188</v>
      </c>
      <c r="Q1428" s="1" t="s">
        <v>3527</v>
      </c>
    </row>
    <row r="1429" spans="1:17" x14ac:dyDescent="0.25">
      <c r="A1429" s="1" t="s">
        <v>1427</v>
      </c>
      <c r="B1429" s="1" t="s">
        <v>3189</v>
      </c>
      <c r="C1429" s="1">
        <v>4.21</v>
      </c>
      <c r="D1429" s="1">
        <v>0</v>
      </c>
      <c r="E1429" s="1">
        <v>0.95</v>
      </c>
      <c r="F1429" s="1">
        <v>4.66</v>
      </c>
      <c r="G1429" s="1">
        <v>90.18</v>
      </c>
      <c r="H1429" s="1">
        <v>1433</v>
      </c>
      <c r="I1429" s="1">
        <v>1732041.01</v>
      </c>
      <c r="J1429" s="1">
        <v>-554</v>
      </c>
      <c r="K1429" s="1">
        <v>156195</v>
      </c>
      <c r="L1429" s="1">
        <v>-0.4</v>
      </c>
      <c r="M1429" s="1">
        <v>28.5</v>
      </c>
      <c r="N1429" s="1">
        <v>-0.15789</v>
      </c>
      <c r="O1429" s="1">
        <v>13.58</v>
      </c>
      <c r="P1429" s="1" t="s">
        <v>3189</v>
      </c>
      <c r="Q1429" s="1" t="s">
        <v>3534</v>
      </c>
    </row>
    <row r="1430" spans="1:17" x14ac:dyDescent="0.25">
      <c r="A1430" s="1" t="s">
        <v>1428</v>
      </c>
      <c r="B1430" s="1" t="s">
        <v>3190</v>
      </c>
      <c r="C1430" s="1">
        <v>10.88</v>
      </c>
      <c r="D1430" s="1">
        <v>3.2</v>
      </c>
      <c r="E1430" s="1">
        <v>0.81</v>
      </c>
      <c r="F1430" s="1">
        <v>37.93</v>
      </c>
      <c r="G1430" s="1">
        <v>47.18</v>
      </c>
      <c r="H1430" s="1">
        <v>1434</v>
      </c>
      <c r="I1430" s="1">
        <v>327890.21999999997</v>
      </c>
      <c r="J1430" s="1">
        <v>220</v>
      </c>
      <c r="K1430" s="1">
        <v>15470</v>
      </c>
      <c r="L1430" s="1">
        <v>1.4</v>
      </c>
      <c r="M1430" s="1">
        <v>649.69000000000005</v>
      </c>
      <c r="N1430" s="1">
        <v>1.4293180000000001</v>
      </c>
      <c r="O1430" s="1">
        <v>-1.62</v>
      </c>
      <c r="P1430" s="1" t="s">
        <v>4482</v>
      </c>
      <c r="Q1430" s="1" t="s">
        <v>3549</v>
      </c>
    </row>
    <row r="1431" spans="1:17" x14ac:dyDescent="0.25">
      <c r="A1431" s="1" t="s">
        <v>1429</v>
      </c>
      <c r="B1431" s="1" t="s">
        <v>3191</v>
      </c>
      <c r="C1431" s="1">
        <v>0.04</v>
      </c>
      <c r="D1431" s="1">
        <v>0</v>
      </c>
      <c r="E1431" s="1">
        <v>0</v>
      </c>
      <c r="F1431" s="1">
        <v>14.56</v>
      </c>
      <c r="G1431" s="1">
        <v>85.4</v>
      </c>
      <c r="H1431" s="1">
        <v>1435</v>
      </c>
      <c r="I1431" s="1">
        <v>250000</v>
      </c>
      <c r="J1431" s="1">
        <v>-3</v>
      </c>
      <c r="K1431" s="1">
        <v>21350</v>
      </c>
      <c r="L1431" s="1">
        <v>0</v>
      </c>
      <c r="M1431" s="1">
        <v>16.86</v>
      </c>
      <c r="N1431" s="1">
        <v>-5.0579999999999993E-4</v>
      </c>
      <c r="O1431" s="1">
        <v>-8.3800000000000008</v>
      </c>
      <c r="P1431" s="1" t="s">
        <v>3191</v>
      </c>
      <c r="Q1431" s="1" t="s">
        <v>3558</v>
      </c>
    </row>
    <row r="1432" spans="1:17" x14ac:dyDescent="0.25">
      <c r="A1432" s="1" t="s">
        <v>1430</v>
      </c>
      <c r="B1432" s="1" t="s">
        <v>3192</v>
      </c>
      <c r="C1432" s="1">
        <v>54.53</v>
      </c>
      <c r="D1432" s="1">
        <v>0</v>
      </c>
      <c r="E1432" s="1">
        <v>0</v>
      </c>
      <c r="F1432" s="1">
        <v>57.31</v>
      </c>
      <c r="G1432" s="1">
        <v>-11.840000000000003</v>
      </c>
      <c r="H1432" s="1">
        <v>1436</v>
      </c>
      <c r="I1432" s="1">
        <v>300153.82</v>
      </c>
      <c r="J1432" s="1">
        <v>-8</v>
      </c>
      <c r="K1432" s="1">
        <v>-3554</v>
      </c>
      <c r="L1432" s="1">
        <v>0.2</v>
      </c>
      <c r="M1432" s="1">
        <v>44.44</v>
      </c>
      <c r="N1432" s="1">
        <v>-3.5551999999999997E-3</v>
      </c>
      <c r="O1432" s="1">
        <v>0.98</v>
      </c>
      <c r="P1432" s="1" t="s">
        <v>3192</v>
      </c>
      <c r="Q1432" s="1" t="s">
        <v>3546</v>
      </c>
    </row>
    <row r="1433" spans="1:17" x14ac:dyDescent="0.25">
      <c r="A1433" s="1" t="s">
        <v>1431</v>
      </c>
      <c r="B1433" s="1" t="s">
        <v>3193</v>
      </c>
      <c r="C1433" s="1">
        <v>5.12</v>
      </c>
      <c r="D1433" s="1">
        <v>0</v>
      </c>
      <c r="E1433" s="1">
        <v>0</v>
      </c>
      <c r="F1433" s="1">
        <v>19.3</v>
      </c>
      <c r="G1433" s="1">
        <v>75.58</v>
      </c>
      <c r="H1433" s="1">
        <v>1437</v>
      </c>
      <c r="I1433" s="1">
        <v>338390</v>
      </c>
      <c r="J1433" s="1">
        <v>6</v>
      </c>
      <c r="K1433" s="1">
        <v>25576</v>
      </c>
      <c r="L1433" s="1">
        <v>0</v>
      </c>
      <c r="M1433" s="1">
        <v>251.08</v>
      </c>
      <c r="N1433" s="1">
        <v>1.50648E-2</v>
      </c>
      <c r="O1433" s="1">
        <v>-2.21</v>
      </c>
      <c r="P1433" s="1" t="s">
        <v>3193</v>
      </c>
      <c r="Q1433" s="1" t="s">
        <v>3549</v>
      </c>
    </row>
    <row r="1434" spans="1:17" x14ac:dyDescent="0.25">
      <c r="A1434" s="1" t="s">
        <v>1432</v>
      </c>
      <c r="B1434" s="1" t="s">
        <v>3194</v>
      </c>
      <c r="C1434" s="1">
        <v>5.17</v>
      </c>
      <c r="D1434" s="1">
        <v>0</v>
      </c>
      <c r="E1434" s="1">
        <v>0</v>
      </c>
      <c r="F1434" s="1">
        <v>33.83</v>
      </c>
      <c r="G1434" s="1">
        <v>61</v>
      </c>
      <c r="H1434" s="1">
        <v>1438</v>
      </c>
      <c r="I1434" s="1">
        <v>385898.29</v>
      </c>
      <c r="J1434" s="1">
        <v>-26</v>
      </c>
      <c r="K1434" s="1">
        <v>23540</v>
      </c>
      <c r="L1434" s="1">
        <v>-0.1</v>
      </c>
      <c r="M1434" s="1">
        <v>99.1</v>
      </c>
      <c r="N1434" s="1">
        <v>-2.5766000000000001E-2</v>
      </c>
      <c r="O1434" s="1">
        <v>4</v>
      </c>
      <c r="P1434" s="1" t="s">
        <v>3194</v>
      </c>
      <c r="Q1434" s="1" t="s">
        <v>3569</v>
      </c>
    </row>
    <row r="1435" spans="1:17" x14ac:dyDescent="0.25">
      <c r="A1435" s="1" t="s">
        <v>1433</v>
      </c>
      <c r="B1435" s="1" t="s">
        <v>3195</v>
      </c>
      <c r="C1435" s="1">
        <v>1.66</v>
      </c>
      <c r="D1435" s="1">
        <v>0</v>
      </c>
      <c r="E1435" s="1">
        <v>0.02</v>
      </c>
      <c r="F1435" s="1">
        <v>52.4</v>
      </c>
      <c r="G1435" s="1">
        <v>45.92</v>
      </c>
      <c r="H1435" s="1">
        <v>1439</v>
      </c>
      <c r="I1435" s="1">
        <v>450476.25</v>
      </c>
      <c r="J1435" s="1">
        <v>161</v>
      </c>
      <c r="K1435" s="1">
        <v>20686</v>
      </c>
      <c r="L1435" s="1">
        <v>0.8</v>
      </c>
      <c r="M1435" s="1">
        <v>74.27</v>
      </c>
      <c r="N1435" s="1">
        <v>0.11957469999999999</v>
      </c>
      <c r="O1435" s="1">
        <v>-2.4300000000000002</v>
      </c>
      <c r="P1435" s="1" t="s">
        <v>3195</v>
      </c>
      <c r="Q1435" s="1" t="s">
        <v>3527</v>
      </c>
    </row>
    <row r="1436" spans="1:17" x14ac:dyDescent="0.25">
      <c r="A1436" s="1" t="s">
        <v>1434</v>
      </c>
      <c r="B1436" s="1" t="s">
        <v>3196</v>
      </c>
      <c r="C1436" s="1">
        <v>15.02</v>
      </c>
      <c r="D1436" s="1">
        <v>0.69</v>
      </c>
      <c r="E1436" s="1">
        <v>0.01</v>
      </c>
      <c r="F1436" s="1">
        <v>51.54</v>
      </c>
      <c r="G1436" s="1">
        <v>32.740000000000009</v>
      </c>
      <c r="H1436" s="1">
        <v>1440</v>
      </c>
      <c r="I1436" s="1">
        <v>1290473.8400000001</v>
      </c>
      <c r="J1436" s="1">
        <v>259</v>
      </c>
      <c r="K1436" s="1">
        <v>42250</v>
      </c>
      <c r="L1436" s="1">
        <v>0.6</v>
      </c>
      <c r="M1436" s="1">
        <v>73.42</v>
      </c>
      <c r="N1436" s="1">
        <v>0.19015779999999999</v>
      </c>
      <c r="O1436" s="1">
        <v>5.22</v>
      </c>
      <c r="P1436" s="1" t="s">
        <v>3196</v>
      </c>
      <c r="Q1436" s="1" t="s">
        <v>3549</v>
      </c>
    </row>
    <row r="1437" spans="1:17" x14ac:dyDescent="0.25">
      <c r="A1437" s="1" t="s">
        <v>1435</v>
      </c>
      <c r="B1437" s="1" t="s">
        <v>3197</v>
      </c>
      <c r="C1437" s="1">
        <v>0.44</v>
      </c>
      <c r="D1437" s="1">
        <v>0</v>
      </c>
      <c r="E1437" s="1">
        <v>0</v>
      </c>
      <c r="F1437" s="1">
        <v>13.68</v>
      </c>
      <c r="G1437" s="1">
        <v>85.88</v>
      </c>
      <c r="H1437" s="1">
        <v>1441</v>
      </c>
      <c r="I1437" s="1">
        <v>242760</v>
      </c>
      <c r="J1437" s="1">
        <v>-1</v>
      </c>
      <c r="K1437" s="1">
        <v>20848</v>
      </c>
      <c r="L1437" s="1">
        <v>0</v>
      </c>
      <c r="M1437" s="1">
        <v>49.24</v>
      </c>
      <c r="N1437" s="1">
        <v>-4.9240000000000004E-4</v>
      </c>
      <c r="O1437" s="1">
        <v>-3.23</v>
      </c>
      <c r="P1437" s="1" t="s">
        <v>3197</v>
      </c>
      <c r="Q1437" s="1" t="s">
        <v>3527</v>
      </c>
    </row>
    <row r="1438" spans="1:17" x14ac:dyDescent="0.25">
      <c r="A1438" s="1" t="s">
        <v>1436</v>
      </c>
      <c r="B1438" s="1" t="s">
        <v>3198</v>
      </c>
      <c r="C1438" s="1">
        <v>0.36</v>
      </c>
      <c r="D1438" s="1">
        <v>0</v>
      </c>
      <c r="E1438" s="1">
        <v>0.02</v>
      </c>
      <c r="F1438" s="1">
        <v>20.43</v>
      </c>
      <c r="G1438" s="1">
        <v>79.19</v>
      </c>
      <c r="H1438" s="1">
        <v>1442</v>
      </c>
      <c r="I1438" s="1">
        <v>337500</v>
      </c>
      <c r="J1438" s="1">
        <v>22</v>
      </c>
      <c r="K1438" s="1">
        <v>26727</v>
      </c>
      <c r="L1438" s="1">
        <v>0.1</v>
      </c>
      <c r="M1438" s="1">
        <v>17.96</v>
      </c>
      <c r="N1438" s="1">
        <v>3.9512000000000002E-3</v>
      </c>
      <c r="O1438" s="1">
        <v>-4.6900000000000004</v>
      </c>
      <c r="P1438" s="1" t="s">
        <v>3198</v>
      </c>
      <c r="Q1438" s="1" t="s">
        <v>3546</v>
      </c>
    </row>
    <row r="1439" spans="1:17" x14ac:dyDescent="0.25">
      <c r="A1439" s="1" t="s">
        <v>1437</v>
      </c>
      <c r="B1439" s="1" t="s">
        <v>3199</v>
      </c>
      <c r="C1439" s="1">
        <v>17.989999999999998</v>
      </c>
      <c r="D1439" s="1">
        <v>4.01</v>
      </c>
      <c r="E1439" s="1">
        <v>1.58</v>
      </c>
      <c r="F1439" s="1">
        <v>17.87</v>
      </c>
      <c r="G1439" s="1">
        <v>58.55</v>
      </c>
      <c r="H1439" s="1">
        <v>1443</v>
      </c>
      <c r="I1439" s="1">
        <v>743326.23</v>
      </c>
      <c r="J1439" s="1">
        <v>1247</v>
      </c>
      <c r="K1439" s="1">
        <v>43522</v>
      </c>
      <c r="L1439" s="1">
        <v>2.9</v>
      </c>
      <c r="M1439" s="1">
        <v>619.77</v>
      </c>
      <c r="N1439" s="1">
        <v>7.7285318999999992</v>
      </c>
      <c r="O1439" s="1">
        <v>15.83</v>
      </c>
      <c r="P1439" s="1" t="s">
        <v>3199</v>
      </c>
      <c r="Q1439" s="1" t="s">
        <v>3560</v>
      </c>
    </row>
    <row r="1440" spans="1:17" x14ac:dyDescent="0.25">
      <c r="A1440" s="1" t="s">
        <v>1438</v>
      </c>
      <c r="B1440" s="1" t="s">
        <v>3200</v>
      </c>
      <c r="C1440" s="1">
        <v>2.8</v>
      </c>
      <c r="D1440" s="1">
        <v>0</v>
      </c>
      <c r="E1440" s="1">
        <v>0.36</v>
      </c>
      <c r="F1440" s="1">
        <v>11.3</v>
      </c>
      <c r="G1440" s="1">
        <v>85.539999999999992</v>
      </c>
      <c r="H1440" s="1">
        <v>1444</v>
      </c>
      <c r="I1440" s="1">
        <v>360823.5</v>
      </c>
      <c r="J1440" s="1">
        <v>552</v>
      </c>
      <c r="K1440" s="1">
        <v>30865</v>
      </c>
      <c r="L1440" s="1">
        <v>1.8</v>
      </c>
      <c r="M1440" s="1">
        <v>41.06</v>
      </c>
      <c r="N1440" s="1">
        <v>0.22665120000000002</v>
      </c>
      <c r="O1440" s="1">
        <v>-3.37</v>
      </c>
      <c r="P1440" s="1" t="s">
        <v>3200</v>
      </c>
      <c r="Q1440" s="1" t="s">
        <v>3552</v>
      </c>
    </row>
    <row r="1441" spans="1:17" x14ac:dyDescent="0.25">
      <c r="A1441" s="1" t="s">
        <v>1439</v>
      </c>
      <c r="B1441" s="1" t="s">
        <v>3201</v>
      </c>
      <c r="C1441" s="1">
        <v>20.16</v>
      </c>
      <c r="D1441" s="1">
        <v>0.15</v>
      </c>
      <c r="E1441" s="1">
        <v>0.54</v>
      </c>
      <c r="F1441" s="1">
        <v>23.32</v>
      </c>
      <c r="G1441" s="1">
        <v>55.83</v>
      </c>
      <c r="H1441" s="1">
        <v>1445</v>
      </c>
      <c r="I1441" s="1">
        <v>426509.11</v>
      </c>
      <c r="J1441" s="1">
        <v>320</v>
      </c>
      <c r="K1441" s="1">
        <v>23812</v>
      </c>
      <c r="L1441" s="1">
        <v>1.3</v>
      </c>
      <c r="M1441" s="1">
        <v>389.77</v>
      </c>
      <c r="N1441" s="1">
        <v>1.2472639999999999</v>
      </c>
      <c r="O1441" s="1">
        <v>23.73</v>
      </c>
      <c r="P1441" s="1" t="s">
        <v>3201</v>
      </c>
      <c r="Q1441" s="1" t="s">
        <v>3560</v>
      </c>
    </row>
    <row r="1442" spans="1:17" x14ac:dyDescent="0.25">
      <c r="A1442" s="1" t="s">
        <v>1440</v>
      </c>
      <c r="B1442" s="1" t="s">
        <v>3202</v>
      </c>
      <c r="C1442" s="1">
        <v>1.02</v>
      </c>
      <c r="D1442" s="1">
        <v>0</v>
      </c>
      <c r="E1442" s="1">
        <v>0</v>
      </c>
      <c r="F1442" s="1">
        <v>36.67</v>
      </c>
      <c r="G1442" s="1">
        <v>62.309999999999995</v>
      </c>
      <c r="H1442" s="1">
        <v>1446</v>
      </c>
      <c r="I1442" s="1">
        <v>1510078.25</v>
      </c>
      <c r="J1442" s="1">
        <v>33</v>
      </c>
      <c r="K1442" s="1">
        <v>94093</v>
      </c>
      <c r="L1442" s="1">
        <v>0</v>
      </c>
      <c r="M1442" s="1">
        <v>37.229999999999997</v>
      </c>
      <c r="N1442" s="1">
        <v>1.2285899999999999E-2</v>
      </c>
      <c r="O1442" s="1">
        <v>0.56999999999999995</v>
      </c>
      <c r="P1442" s="1" t="s">
        <v>3202</v>
      </c>
      <c r="Q1442" s="1" t="s">
        <v>3527</v>
      </c>
    </row>
    <row r="1443" spans="1:17" x14ac:dyDescent="0.25">
      <c r="A1443" s="1" t="s">
        <v>1441</v>
      </c>
      <c r="B1443" s="1" t="s">
        <v>3203</v>
      </c>
      <c r="C1443" s="1">
        <v>4.88</v>
      </c>
      <c r="D1443" s="1">
        <v>0</v>
      </c>
      <c r="E1443" s="1">
        <v>0.72</v>
      </c>
      <c r="F1443" s="1">
        <v>10.23</v>
      </c>
      <c r="G1443" s="1">
        <v>84.17</v>
      </c>
      <c r="H1443" s="1">
        <v>1447</v>
      </c>
      <c r="I1443" s="1">
        <v>372690</v>
      </c>
      <c r="J1443" s="1">
        <v>1057</v>
      </c>
      <c r="K1443" s="1">
        <v>31369</v>
      </c>
      <c r="L1443" s="1">
        <v>3.4</v>
      </c>
      <c r="M1443" s="1">
        <v>111.77</v>
      </c>
      <c r="N1443" s="1">
        <v>1.1814089000000001</v>
      </c>
      <c r="O1443" s="1">
        <v>-2.98</v>
      </c>
      <c r="P1443" s="1" t="s">
        <v>3203</v>
      </c>
      <c r="Q1443" s="1" t="s">
        <v>3530</v>
      </c>
    </row>
    <row r="1444" spans="1:17" x14ac:dyDescent="0.25">
      <c r="A1444" s="1" t="s">
        <v>1442</v>
      </c>
      <c r="B1444" s="1" t="s">
        <v>3204</v>
      </c>
      <c r="C1444" s="1">
        <v>37.31</v>
      </c>
      <c r="D1444" s="1">
        <v>0</v>
      </c>
      <c r="E1444" s="1">
        <v>0</v>
      </c>
      <c r="F1444" s="1">
        <v>35.53</v>
      </c>
      <c r="G1444" s="1">
        <v>27.159999999999997</v>
      </c>
      <c r="H1444" s="1">
        <v>1448</v>
      </c>
      <c r="I1444" s="1">
        <v>3120047.01</v>
      </c>
      <c r="J1444" s="1">
        <v>-516</v>
      </c>
      <c r="K1444" s="1">
        <v>84740</v>
      </c>
      <c r="L1444" s="1">
        <v>-0.6</v>
      </c>
      <c r="M1444" s="1">
        <v>56.67</v>
      </c>
      <c r="N1444" s="1">
        <v>-0.29241719999999999</v>
      </c>
      <c r="O1444" s="1">
        <v>8.6199999999999992</v>
      </c>
      <c r="P1444" s="1" t="s">
        <v>3204</v>
      </c>
      <c r="Q1444" s="1" t="s">
        <v>3527</v>
      </c>
    </row>
    <row r="1445" spans="1:17" x14ac:dyDescent="0.25">
      <c r="A1445" s="1" t="s">
        <v>1443</v>
      </c>
      <c r="B1445" s="1" t="s">
        <v>3205</v>
      </c>
      <c r="C1445" s="1">
        <v>20.3</v>
      </c>
      <c r="D1445" s="1">
        <v>0</v>
      </c>
      <c r="E1445" s="1">
        <v>0</v>
      </c>
      <c r="F1445" s="1">
        <v>28.97</v>
      </c>
      <c r="G1445" s="1">
        <v>50.730000000000004</v>
      </c>
      <c r="H1445" s="1">
        <v>1449</v>
      </c>
      <c r="I1445" s="1">
        <v>420006.3</v>
      </c>
      <c r="J1445" s="1">
        <v>32</v>
      </c>
      <c r="K1445" s="1">
        <v>21307</v>
      </c>
      <c r="L1445" s="1">
        <v>0.2</v>
      </c>
      <c r="M1445" s="1">
        <v>65.08</v>
      </c>
      <c r="N1445" s="1">
        <v>2.08256E-2</v>
      </c>
      <c r="O1445" s="1">
        <v>14.19</v>
      </c>
      <c r="P1445" s="1" t="s">
        <v>3205</v>
      </c>
      <c r="Q1445" s="1" t="s">
        <v>3580</v>
      </c>
    </row>
    <row r="1446" spans="1:17" x14ac:dyDescent="0.25">
      <c r="A1446" s="1" t="s">
        <v>1444</v>
      </c>
      <c r="B1446" s="1" t="s">
        <v>3206</v>
      </c>
      <c r="C1446" s="1">
        <v>6.73</v>
      </c>
      <c r="D1446" s="1">
        <v>0.03</v>
      </c>
      <c r="E1446" s="1">
        <v>0.09</v>
      </c>
      <c r="F1446" s="1">
        <v>25</v>
      </c>
      <c r="G1446" s="1">
        <v>68.150000000000006</v>
      </c>
      <c r="H1446" s="1">
        <v>1450</v>
      </c>
      <c r="I1446" s="1">
        <v>2123220</v>
      </c>
      <c r="J1446" s="1">
        <v>1261</v>
      </c>
      <c r="K1446" s="1">
        <v>144697</v>
      </c>
      <c r="L1446" s="1">
        <v>0.9</v>
      </c>
      <c r="M1446" s="1">
        <v>375.04</v>
      </c>
      <c r="N1446" s="1">
        <v>4.7292544000000003</v>
      </c>
      <c r="O1446" s="1">
        <v>29.67</v>
      </c>
      <c r="P1446" s="1" t="s">
        <v>3206</v>
      </c>
      <c r="Q1446" s="1" t="s">
        <v>3527</v>
      </c>
    </row>
    <row r="1447" spans="1:17" x14ac:dyDescent="0.25">
      <c r="A1447" s="1" t="s">
        <v>1445</v>
      </c>
      <c r="B1447" s="1" t="s">
        <v>3207</v>
      </c>
      <c r="C1447" s="1">
        <v>4.3899999999999997</v>
      </c>
      <c r="D1447" s="1">
        <v>0.15</v>
      </c>
      <c r="E1447" s="1">
        <v>0.03</v>
      </c>
      <c r="F1447" s="1">
        <v>61.34</v>
      </c>
      <c r="G1447" s="1">
        <v>34.090000000000003</v>
      </c>
      <c r="H1447" s="1">
        <v>1451</v>
      </c>
      <c r="I1447" s="1">
        <v>364131.05</v>
      </c>
      <c r="J1447" s="1">
        <v>-567</v>
      </c>
      <c r="K1447" s="1">
        <v>12413</v>
      </c>
      <c r="L1447" s="1">
        <v>-4.5999999999999996</v>
      </c>
      <c r="M1447" s="1">
        <v>58.46</v>
      </c>
      <c r="N1447" s="1">
        <v>-0.33146819999999999</v>
      </c>
      <c r="O1447" s="1">
        <v>4.75</v>
      </c>
      <c r="P1447" s="1" t="s">
        <v>3207</v>
      </c>
      <c r="Q1447" s="1" t="s">
        <v>3542</v>
      </c>
    </row>
    <row r="1448" spans="1:17" x14ac:dyDescent="0.25">
      <c r="A1448" s="1" t="s">
        <v>1446</v>
      </c>
      <c r="B1448" s="1" t="s">
        <v>3208</v>
      </c>
      <c r="C1448" s="1">
        <v>2.2599999999999998</v>
      </c>
      <c r="D1448" s="1">
        <v>0.01</v>
      </c>
      <c r="E1448" s="1">
        <v>0.22</v>
      </c>
      <c r="F1448" s="1">
        <v>54.81</v>
      </c>
      <c r="G1448" s="1">
        <v>42.699999999999996</v>
      </c>
      <c r="H1448" s="1">
        <v>1452</v>
      </c>
      <c r="I1448" s="1">
        <v>830000</v>
      </c>
      <c r="J1448" s="1">
        <v>766</v>
      </c>
      <c r="K1448" s="1">
        <v>35441</v>
      </c>
      <c r="L1448" s="1">
        <v>2.2000000000000002</v>
      </c>
      <c r="M1448" s="1">
        <v>48.86</v>
      </c>
      <c r="N1448" s="1">
        <v>0.37426760000000003</v>
      </c>
      <c r="O1448" s="1">
        <v>2.77</v>
      </c>
      <c r="P1448" s="1" t="s">
        <v>3208</v>
      </c>
      <c r="Q1448" s="1" t="s">
        <v>3549</v>
      </c>
    </row>
    <row r="1449" spans="1:17" x14ac:dyDescent="0.25">
      <c r="A1449" s="1" t="s">
        <v>1447</v>
      </c>
      <c r="B1449" s="1" t="s">
        <v>3209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-1</v>
      </c>
      <c r="K1449" s="1">
        <v>21108</v>
      </c>
      <c r="L1449" s="1">
        <v>0</v>
      </c>
      <c r="M1449" s="1">
        <v>41.28</v>
      </c>
      <c r="N1449" s="1">
        <v>-4.1280000000000001E-4</v>
      </c>
      <c r="O1449" s="1">
        <v>1.33</v>
      </c>
      <c r="P1449" s="1" t="s">
        <v>3209</v>
      </c>
      <c r="Q1449" s="1" t="s">
        <v>3562</v>
      </c>
    </row>
    <row r="1450" spans="1:17" x14ac:dyDescent="0.25">
      <c r="A1450" s="1" t="s">
        <v>1448</v>
      </c>
      <c r="B1450" s="1" t="s">
        <v>3210</v>
      </c>
      <c r="C1450" s="1">
        <v>3.13</v>
      </c>
      <c r="D1450" s="1">
        <v>0</v>
      </c>
      <c r="E1450" s="1">
        <v>0</v>
      </c>
      <c r="F1450" s="1">
        <v>23.54</v>
      </c>
      <c r="G1450" s="1">
        <v>73.33</v>
      </c>
      <c r="H1450" s="1">
        <v>1454</v>
      </c>
      <c r="I1450" s="1">
        <v>868812.5</v>
      </c>
      <c r="J1450" s="1">
        <v>1212</v>
      </c>
      <c r="K1450" s="1">
        <v>63710</v>
      </c>
      <c r="L1450" s="1">
        <v>1.9</v>
      </c>
      <c r="M1450" s="1">
        <v>37.36</v>
      </c>
      <c r="N1450" s="1">
        <v>0.45280320000000002</v>
      </c>
      <c r="O1450" s="1">
        <v>2.72</v>
      </c>
      <c r="P1450" s="1" t="s">
        <v>3210</v>
      </c>
      <c r="Q1450" s="1" t="s">
        <v>3521</v>
      </c>
    </row>
    <row r="1451" spans="1:17" x14ac:dyDescent="0.25">
      <c r="A1451" s="1" t="s">
        <v>1449</v>
      </c>
      <c r="B1451" s="1" t="s">
        <v>3211</v>
      </c>
      <c r="C1451" s="1">
        <v>6.59</v>
      </c>
      <c r="D1451" s="1">
        <v>0</v>
      </c>
      <c r="E1451" s="1">
        <v>0</v>
      </c>
      <c r="F1451" s="1">
        <v>12.9</v>
      </c>
      <c r="G1451" s="1">
        <v>80.509999999999991</v>
      </c>
      <c r="H1451" s="1">
        <v>1455</v>
      </c>
      <c r="I1451" s="1">
        <v>174928.46</v>
      </c>
      <c r="J1451" s="1">
        <v>120</v>
      </c>
      <c r="K1451" s="1">
        <v>14083</v>
      </c>
      <c r="L1451" s="1">
        <v>0.9</v>
      </c>
      <c r="M1451" s="1">
        <v>97.82</v>
      </c>
      <c r="N1451" s="1">
        <v>0.117384</v>
      </c>
      <c r="O1451" s="1">
        <v>-0.98</v>
      </c>
      <c r="P1451" s="1" t="s">
        <v>3211</v>
      </c>
      <c r="Q1451" s="1" t="s">
        <v>3562</v>
      </c>
    </row>
    <row r="1452" spans="1:17" x14ac:dyDescent="0.25">
      <c r="A1452" s="1" t="s">
        <v>1450</v>
      </c>
      <c r="B1452" s="1" t="s">
        <v>3212</v>
      </c>
      <c r="C1452" s="1">
        <v>14.56</v>
      </c>
      <c r="D1452" s="1">
        <v>0.11</v>
      </c>
      <c r="E1452" s="1">
        <v>0.03</v>
      </c>
      <c r="F1452" s="1">
        <v>56.08</v>
      </c>
      <c r="G1452" s="1">
        <v>29.22</v>
      </c>
      <c r="H1452" s="1">
        <v>1456</v>
      </c>
      <c r="I1452" s="1">
        <v>704596.31</v>
      </c>
      <c r="J1452" s="1">
        <v>-35</v>
      </c>
      <c r="K1452" s="1">
        <v>20588</v>
      </c>
      <c r="L1452" s="1">
        <v>-0.2</v>
      </c>
      <c r="M1452" s="1">
        <v>302</v>
      </c>
      <c r="N1452" s="1">
        <v>-0.1057</v>
      </c>
      <c r="O1452" s="1">
        <v>4.9000000000000004</v>
      </c>
      <c r="P1452" s="1" t="s">
        <v>3212</v>
      </c>
      <c r="Q1452" s="1" t="s">
        <v>3551</v>
      </c>
    </row>
    <row r="1453" spans="1:17" x14ac:dyDescent="0.25">
      <c r="A1453" s="1" t="s">
        <v>1451</v>
      </c>
      <c r="B1453" s="1" t="s">
        <v>3213</v>
      </c>
      <c r="C1453" s="1">
        <v>15.46</v>
      </c>
      <c r="D1453" s="1">
        <v>5.05</v>
      </c>
      <c r="E1453" s="1">
        <v>0.28000000000000003</v>
      </c>
      <c r="F1453" s="1">
        <v>12.09</v>
      </c>
      <c r="G1453" s="1">
        <v>67.12</v>
      </c>
      <c r="H1453" s="1">
        <v>1457</v>
      </c>
      <c r="I1453" s="1">
        <v>256763</v>
      </c>
      <c r="J1453" s="1">
        <v>-985</v>
      </c>
      <c r="K1453" s="1">
        <v>17234</v>
      </c>
      <c r="L1453" s="1">
        <v>-5.7</v>
      </c>
      <c r="M1453" s="1">
        <v>126.88</v>
      </c>
      <c r="N1453" s="1">
        <v>-1.249768</v>
      </c>
      <c r="O1453" s="1">
        <v>-6.01</v>
      </c>
      <c r="P1453" s="1" t="s">
        <v>3213</v>
      </c>
      <c r="Q1453" s="1" t="s">
        <v>3560</v>
      </c>
    </row>
    <row r="1454" spans="1:17" x14ac:dyDescent="0.25">
      <c r="A1454" s="1" t="s">
        <v>1452</v>
      </c>
      <c r="B1454" s="1" t="s">
        <v>3214</v>
      </c>
      <c r="C1454" s="1">
        <v>2.72</v>
      </c>
      <c r="D1454" s="1">
        <v>0</v>
      </c>
      <c r="E1454" s="1">
        <v>0</v>
      </c>
      <c r="F1454" s="1">
        <v>50.69</v>
      </c>
      <c r="G1454" s="1">
        <v>46.59</v>
      </c>
      <c r="H1454" s="1">
        <v>1458</v>
      </c>
      <c r="I1454" s="1">
        <v>275102.73</v>
      </c>
      <c r="J1454" s="1">
        <v>0</v>
      </c>
      <c r="K1454" s="1">
        <v>12817</v>
      </c>
      <c r="L1454" s="1">
        <v>0</v>
      </c>
      <c r="M1454" s="1">
        <v>128</v>
      </c>
      <c r="N1454" s="1">
        <v>0</v>
      </c>
      <c r="O1454" s="1">
        <v>-1.52</v>
      </c>
      <c r="P1454" s="1" t="s">
        <v>3214</v>
      </c>
      <c r="Q1454" s="1" t="s">
        <v>3527</v>
      </c>
    </row>
    <row r="1455" spans="1:17" x14ac:dyDescent="0.25">
      <c r="A1455" s="1" t="s">
        <v>1453</v>
      </c>
      <c r="B1455" s="1" t="s">
        <v>3215</v>
      </c>
      <c r="C1455" s="1">
        <v>0.01</v>
      </c>
      <c r="D1455" s="1">
        <v>0</v>
      </c>
      <c r="E1455" s="1">
        <v>0</v>
      </c>
      <c r="F1455" s="1">
        <v>17.43</v>
      </c>
      <c r="G1455" s="1">
        <v>82.56</v>
      </c>
      <c r="H1455" s="1">
        <v>1459</v>
      </c>
      <c r="I1455" s="1">
        <v>300861.77</v>
      </c>
      <c r="J1455" s="1">
        <v>-17</v>
      </c>
      <c r="K1455" s="1">
        <v>24839</v>
      </c>
      <c r="L1455" s="1">
        <v>-0.1</v>
      </c>
      <c r="M1455" s="1">
        <v>26.62</v>
      </c>
      <c r="N1455" s="1">
        <v>-4.5254000000000006E-3</v>
      </c>
      <c r="O1455" s="1">
        <v>-2.21</v>
      </c>
      <c r="P1455" s="1" t="s">
        <v>3215</v>
      </c>
      <c r="Q1455" s="1" t="s">
        <v>3563</v>
      </c>
    </row>
    <row r="1456" spans="1:17" x14ac:dyDescent="0.25">
      <c r="A1456" s="1" t="s">
        <v>1454</v>
      </c>
      <c r="B1456" s="1" t="s">
        <v>3216</v>
      </c>
      <c r="C1456" s="1">
        <v>57.26</v>
      </c>
      <c r="D1456" s="1">
        <v>0</v>
      </c>
      <c r="E1456" s="1">
        <v>0</v>
      </c>
      <c r="F1456" s="1">
        <v>2.0499999999999998</v>
      </c>
      <c r="G1456" s="1">
        <v>40.690000000000005</v>
      </c>
      <c r="H1456" s="1">
        <v>1460</v>
      </c>
      <c r="I1456" s="1">
        <v>804993.45</v>
      </c>
      <c r="J1456" s="1">
        <v>-151</v>
      </c>
      <c r="K1456" s="1">
        <v>32755</v>
      </c>
      <c r="L1456" s="1">
        <v>-0.5</v>
      </c>
      <c r="M1456" s="1">
        <v>15.61</v>
      </c>
      <c r="N1456" s="1">
        <v>-2.3571100000000001E-2</v>
      </c>
      <c r="O1456" s="1">
        <v>-6.23</v>
      </c>
      <c r="P1456" s="1" t="s">
        <v>3216</v>
      </c>
      <c r="Q1456" s="1" t="s">
        <v>3542</v>
      </c>
    </row>
    <row r="1457" spans="1:17" x14ac:dyDescent="0.25">
      <c r="A1457" s="1" t="s">
        <v>1455</v>
      </c>
      <c r="B1457" s="1" t="s">
        <v>3217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12169</v>
      </c>
      <c r="L1457" s="1">
        <v>0</v>
      </c>
      <c r="M1457" s="1">
        <v>58.95</v>
      </c>
      <c r="N1457" s="1">
        <v>0</v>
      </c>
      <c r="O1457" s="1">
        <v>-1.67</v>
      </c>
      <c r="P1457" s="1" t="s">
        <v>3217</v>
      </c>
      <c r="Q1457" s="1" t="s">
        <v>3527</v>
      </c>
    </row>
    <row r="1458" spans="1:17" x14ac:dyDescent="0.25">
      <c r="A1458" s="1" t="s">
        <v>1456</v>
      </c>
      <c r="B1458" s="1" t="s">
        <v>3218</v>
      </c>
      <c r="C1458" s="1">
        <v>32.15</v>
      </c>
      <c r="D1458" s="1">
        <v>0</v>
      </c>
      <c r="E1458" s="1">
        <v>0</v>
      </c>
      <c r="F1458" s="1">
        <v>21.41</v>
      </c>
      <c r="G1458" s="1">
        <v>46.44</v>
      </c>
      <c r="H1458" s="1">
        <v>1462</v>
      </c>
      <c r="I1458" s="1">
        <v>1169366.3500000001</v>
      </c>
      <c r="J1458" s="1">
        <v>-195</v>
      </c>
      <c r="K1458" s="1">
        <v>54305</v>
      </c>
      <c r="L1458" s="1">
        <v>-0.4</v>
      </c>
      <c r="M1458" s="1">
        <v>89.58</v>
      </c>
      <c r="N1458" s="1">
        <v>-0.17468099999999998</v>
      </c>
      <c r="O1458" s="1">
        <v>41.37</v>
      </c>
      <c r="P1458" s="1" t="s">
        <v>3218</v>
      </c>
      <c r="Q1458" s="1" t="s">
        <v>3527</v>
      </c>
    </row>
    <row r="1459" spans="1:17" x14ac:dyDescent="0.25">
      <c r="A1459" s="1" t="s">
        <v>1457</v>
      </c>
      <c r="B1459" s="1" t="s">
        <v>3219</v>
      </c>
      <c r="C1459" s="1">
        <v>1.05</v>
      </c>
      <c r="D1459" s="1">
        <v>0.34</v>
      </c>
      <c r="E1459" s="1">
        <v>0</v>
      </c>
      <c r="F1459" s="1">
        <v>66.13</v>
      </c>
      <c r="G1459" s="1">
        <v>32.480000000000004</v>
      </c>
      <c r="H1459" s="1">
        <v>1463</v>
      </c>
      <c r="I1459" s="1">
        <v>382548.7</v>
      </c>
      <c r="J1459" s="1">
        <v>18</v>
      </c>
      <c r="K1459" s="1">
        <v>12425</v>
      </c>
      <c r="L1459" s="1">
        <v>0.1</v>
      </c>
      <c r="M1459" s="1">
        <v>66.84</v>
      </c>
      <c r="N1459" s="1">
        <v>1.2031200000000001E-2</v>
      </c>
      <c r="O1459" s="1">
        <v>-0.15</v>
      </c>
      <c r="P1459" s="1" t="s">
        <v>3219</v>
      </c>
      <c r="Q1459" s="1" t="s">
        <v>3557</v>
      </c>
    </row>
    <row r="1460" spans="1:17" x14ac:dyDescent="0.25">
      <c r="A1460" s="1" t="s">
        <v>1458</v>
      </c>
      <c r="B1460" s="1" t="s">
        <v>3220</v>
      </c>
      <c r="C1460" s="1">
        <v>0.4</v>
      </c>
      <c r="D1460" s="1">
        <v>0</v>
      </c>
      <c r="E1460" s="1">
        <v>0</v>
      </c>
      <c r="F1460" s="1">
        <v>12.61</v>
      </c>
      <c r="G1460" s="1">
        <v>86.99</v>
      </c>
      <c r="H1460" s="1">
        <v>1464</v>
      </c>
      <c r="I1460" s="1">
        <v>301194.11</v>
      </c>
      <c r="J1460" s="1">
        <v>68</v>
      </c>
      <c r="K1460" s="1">
        <v>26201</v>
      </c>
      <c r="L1460" s="1">
        <v>0.3</v>
      </c>
      <c r="M1460" s="1">
        <v>19.32</v>
      </c>
      <c r="N1460" s="1">
        <v>1.3137599999999999E-2</v>
      </c>
      <c r="O1460" s="1">
        <v>1.02</v>
      </c>
      <c r="P1460" s="1" t="s">
        <v>3220</v>
      </c>
      <c r="Q1460" s="1" t="s">
        <v>3516</v>
      </c>
    </row>
    <row r="1461" spans="1:17" x14ac:dyDescent="0.25">
      <c r="A1461" s="1" t="s">
        <v>1459</v>
      </c>
      <c r="B1461" s="1" t="s">
        <v>3221</v>
      </c>
      <c r="C1461" s="1">
        <v>3.09</v>
      </c>
      <c r="D1461" s="1">
        <v>0</v>
      </c>
      <c r="E1461" s="1">
        <v>0.01</v>
      </c>
      <c r="F1461" s="1">
        <v>60.59</v>
      </c>
      <c r="G1461" s="1">
        <v>36.309999999999995</v>
      </c>
      <c r="H1461" s="1">
        <v>1465</v>
      </c>
      <c r="I1461" s="1">
        <v>1484984.68</v>
      </c>
      <c r="J1461" s="1">
        <v>-90</v>
      </c>
      <c r="K1461" s="1">
        <v>53920</v>
      </c>
      <c r="L1461" s="1">
        <v>-0.2</v>
      </c>
      <c r="M1461" s="1">
        <v>64.88</v>
      </c>
      <c r="N1461" s="1">
        <v>-5.8391999999999999E-2</v>
      </c>
      <c r="O1461" s="1">
        <v>2.69</v>
      </c>
      <c r="P1461" s="1" t="s">
        <v>3221</v>
      </c>
      <c r="Q1461" s="1" t="s">
        <v>3563</v>
      </c>
    </row>
    <row r="1462" spans="1:17" x14ac:dyDescent="0.25">
      <c r="A1462" s="1" t="s">
        <v>1460</v>
      </c>
      <c r="B1462" s="1" t="s">
        <v>3222</v>
      </c>
      <c r="C1462" s="1">
        <v>0.78</v>
      </c>
      <c r="D1462" s="1">
        <v>0</v>
      </c>
      <c r="E1462" s="1">
        <v>0.06</v>
      </c>
      <c r="F1462" s="1">
        <v>70.150000000000006</v>
      </c>
      <c r="G1462" s="1">
        <v>29.009999999999991</v>
      </c>
      <c r="H1462" s="1">
        <v>1466</v>
      </c>
      <c r="I1462" s="1">
        <v>1112708.8700000001</v>
      </c>
      <c r="J1462" s="1">
        <v>-413</v>
      </c>
      <c r="K1462" s="1">
        <v>32280</v>
      </c>
      <c r="L1462" s="1">
        <v>-1.3</v>
      </c>
      <c r="M1462" s="1">
        <v>68.16</v>
      </c>
      <c r="N1462" s="1">
        <v>-0.2815008</v>
      </c>
      <c r="O1462" s="1">
        <v>-5.15</v>
      </c>
      <c r="P1462" s="1" t="s">
        <v>3222</v>
      </c>
      <c r="Q1462" s="1" t="s">
        <v>3516</v>
      </c>
    </row>
    <row r="1463" spans="1:17" x14ac:dyDescent="0.25">
      <c r="A1463" s="1" t="s">
        <v>1461</v>
      </c>
      <c r="B1463" s="1" t="s">
        <v>3223</v>
      </c>
      <c r="C1463" s="1">
        <v>17.62</v>
      </c>
      <c r="D1463" s="1">
        <v>0.06</v>
      </c>
      <c r="E1463" s="1">
        <v>0.3</v>
      </c>
      <c r="F1463" s="1">
        <v>50.4</v>
      </c>
      <c r="G1463" s="1">
        <v>31.620000000000005</v>
      </c>
      <c r="H1463" s="1">
        <v>1467</v>
      </c>
      <c r="I1463" s="1">
        <v>1061241.4099999999</v>
      </c>
      <c r="J1463" s="1">
        <v>-743</v>
      </c>
      <c r="K1463" s="1">
        <v>33556</v>
      </c>
      <c r="L1463" s="1">
        <v>-2.2000000000000002</v>
      </c>
      <c r="M1463" s="1">
        <v>270.81</v>
      </c>
      <c r="N1463" s="1">
        <v>-2.0121183</v>
      </c>
      <c r="O1463" s="1">
        <v>-1.93</v>
      </c>
      <c r="P1463" s="1" t="s">
        <v>3223</v>
      </c>
      <c r="Q1463" s="1" t="s">
        <v>3538</v>
      </c>
    </row>
    <row r="1464" spans="1:17" x14ac:dyDescent="0.25">
      <c r="A1464" s="1" t="s">
        <v>1462</v>
      </c>
      <c r="B1464" s="1" t="s">
        <v>3224</v>
      </c>
      <c r="C1464" s="1">
        <v>0.16</v>
      </c>
      <c r="D1464" s="1">
        <v>0</v>
      </c>
      <c r="E1464" s="1">
        <v>0</v>
      </c>
      <c r="F1464" s="1">
        <v>34.93</v>
      </c>
      <c r="G1464" s="1">
        <v>64.91</v>
      </c>
      <c r="H1464" s="1">
        <v>1468</v>
      </c>
      <c r="I1464" s="1">
        <v>267008.25</v>
      </c>
      <c r="J1464" s="1">
        <v>14</v>
      </c>
      <c r="K1464" s="1">
        <v>17332</v>
      </c>
      <c r="L1464" s="1">
        <v>0.1</v>
      </c>
      <c r="M1464" s="1">
        <v>51.44</v>
      </c>
      <c r="N1464" s="1">
        <v>7.2015999999999998E-3</v>
      </c>
      <c r="O1464" s="1">
        <v>-10.66</v>
      </c>
      <c r="P1464" s="1" t="s">
        <v>3224</v>
      </c>
      <c r="Q1464" s="1" t="s">
        <v>3546</v>
      </c>
    </row>
    <row r="1465" spans="1:17" x14ac:dyDescent="0.25">
      <c r="A1465" s="1" t="s">
        <v>1463</v>
      </c>
      <c r="B1465" s="1" t="s">
        <v>3225</v>
      </c>
      <c r="C1465" s="1">
        <v>3.23</v>
      </c>
      <c r="D1465" s="1">
        <v>0</v>
      </c>
      <c r="E1465" s="1">
        <v>0</v>
      </c>
      <c r="F1465" s="1">
        <v>24.67</v>
      </c>
      <c r="G1465" s="1">
        <v>72.099999999999994</v>
      </c>
      <c r="H1465" s="1">
        <v>1469</v>
      </c>
      <c r="I1465" s="1">
        <v>2430388.56</v>
      </c>
      <c r="J1465" s="1">
        <v>-2122</v>
      </c>
      <c r="K1465" s="1">
        <v>175231</v>
      </c>
      <c r="L1465" s="1">
        <v>-1.2</v>
      </c>
      <c r="M1465" s="1">
        <v>165.65</v>
      </c>
      <c r="N1465" s="1">
        <v>-3.5150929999999998</v>
      </c>
      <c r="O1465" s="1">
        <v>14.23</v>
      </c>
      <c r="P1465" s="1" t="s">
        <v>3225</v>
      </c>
      <c r="Q1465" s="1" t="s">
        <v>3527</v>
      </c>
    </row>
    <row r="1466" spans="1:17" x14ac:dyDescent="0.25">
      <c r="A1466" s="1" t="s">
        <v>1464</v>
      </c>
      <c r="B1466" s="1" t="s">
        <v>3226</v>
      </c>
      <c r="C1466" s="1">
        <v>0.23</v>
      </c>
      <c r="D1466" s="1">
        <v>0</v>
      </c>
      <c r="E1466" s="1">
        <v>0.02</v>
      </c>
      <c r="F1466" s="1">
        <v>42.07</v>
      </c>
      <c r="G1466" s="1">
        <v>57.68</v>
      </c>
      <c r="H1466" s="1">
        <v>1470</v>
      </c>
      <c r="I1466" s="1">
        <v>182912.5</v>
      </c>
      <c r="J1466" s="1">
        <v>7</v>
      </c>
      <c r="K1466" s="1">
        <v>10550</v>
      </c>
      <c r="L1466" s="1">
        <v>0.1</v>
      </c>
      <c r="M1466" s="1">
        <v>57.93</v>
      </c>
      <c r="N1466" s="1">
        <v>4.0550999999999999E-3</v>
      </c>
      <c r="O1466" s="1">
        <v>-2.46</v>
      </c>
      <c r="P1466" s="1" t="s">
        <v>3226</v>
      </c>
      <c r="Q1466" s="1" t="s">
        <v>3569</v>
      </c>
    </row>
    <row r="1467" spans="1:17" x14ac:dyDescent="0.25">
      <c r="A1467" s="1" t="s">
        <v>1465</v>
      </c>
      <c r="B1467" s="1" t="s">
        <v>3227</v>
      </c>
      <c r="C1467" s="1">
        <v>25.25</v>
      </c>
      <c r="D1467" s="1">
        <v>0</v>
      </c>
      <c r="E1467" s="1">
        <v>0.03</v>
      </c>
      <c r="F1467" s="1">
        <v>21.62</v>
      </c>
      <c r="G1467" s="1">
        <v>53.099999999999994</v>
      </c>
      <c r="H1467" s="1">
        <v>1471</v>
      </c>
      <c r="I1467" s="1">
        <v>320744.96999999997</v>
      </c>
      <c r="J1467" s="1">
        <v>771</v>
      </c>
      <c r="K1467" s="1">
        <v>17032</v>
      </c>
      <c r="L1467" s="1">
        <v>4.5</v>
      </c>
      <c r="M1467" s="1">
        <v>62.05</v>
      </c>
      <c r="N1467" s="1">
        <v>0.47840549999999998</v>
      </c>
      <c r="O1467" s="1">
        <v>-0.31</v>
      </c>
      <c r="P1467" s="1" t="s">
        <v>3227</v>
      </c>
      <c r="Q1467" s="1" t="s">
        <v>3521</v>
      </c>
    </row>
    <row r="1468" spans="1:17" x14ac:dyDescent="0.25">
      <c r="A1468" s="1" t="s">
        <v>1466</v>
      </c>
      <c r="B1468" s="1" t="s">
        <v>3228</v>
      </c>
      <c r="C1468" s="1">
        <v>28.18</v>
      </c>
      <c r="D1468" s="1">
        <v>0.02</v>
      </c>
      <c r="E1468" s="1">
        <v>0.01</v>
      </c>
      <c r="F1468" s="1">
        <v>68.36</v>
      </c>
      <c r="G1468" s="1">
        <v>3.4300000000000068</v>
      </c>
      <c r="H1468" s="1">
        <v>1472</v>
      </c>
      <c r="I1468" s="1">
        <v>5150004.07</v>
      </c>
      <c r="J1468" s="1">
        <v>-2301</v>
      </c>
      <c r="K1468" s="1">
        <v>17665</v>
      </c>
      <c r="L1468" s="1">
        <v>-13</v>
      </c>
      <c r="M1468" s="1">
        <v>80.47</v>
      </c>
      <c r="N1468" s="1">
        <v>-1.8516147000000001</v>
      </c>
      <c r="O1468" s="1">
        <v>-1.44</v>
      </c>
      <c r="P1468" s="1" t="s">
        <v>3228</v>
      </c>
      <c r="Q1468" s="1" t="s">
        <v>3516</v>
      </c>
    </row>
    <row r="1469" spans="1:17" x14ac:dyDescent="0.25">
      <c r="A1469" s="1" t="s">
        <v>1467</v>
      </c>
      <c r="B1469" s="1" t="s">
        <v>3229</v>
      </c>
      <c r="C1469" s="1">
        <v>1.17</v>
      </c>
      <c r="D1469" s="1">
        <v>0</v>
      </c>
      <c r="E1469" s="1">
        <v>0</v>
      </c>
      <c r="F1469" s="1">
        <v>38.06</v>
      </c>
      <c r="G1469" s="1">
        <v>60.769999999999996</v>
      </c>
      <c r="H1469" s="1">
        <v>1473</v>
      </c>
      <c r="I1469" s="1">
        <v>201709.01</v>
      </c>
      <c r="J1469" s="1">
        <v>8</v>
      </c>
      <c r="K1469" s="1">
        <v>12258</v>
      </c>
      <c r="L1469" s="1">
        <v>0.1</v>
      </c>
      <c r="M1469" s="1">
        <v>27.67</v>
      </c>
      <c r="N1469" s="1">
        <v>2.2136E-3</v>
      </c>
      <c r="O1469" s="1">
        <v>-11.95</v>
      </c>
      <c r="P1469" s="1" t="s">
        <v>3229</v>
      </c>
      <c r="Q1469" s="1" t="s">
        <v>3569</v>
      </c>
    </row>
    <row r="1470" spans="1:17" x14ac:dyDescent="0.25">
      <c r="A1470" s="1" t="s">
        <v>1468</v>
      </c>
      <c r="B1470" s="1" t="s">
        <v>3230</v>
      </c>
      <c r="C1470" s="1">
        <v>1.1200000000000001</v>
      </c>
      <c r="D1470" s="1">
        <v>0</v>
      </c>
      <c r="E1470" s="1">
        <v>0</v>
      </c>
      <c r="F1470" s="1">
        <v>55.2</v>
      </c>
      <c r="G1470" s="1">
        <v>43.68</v>
      </c>
      <c r="H1470" s="1">
        <v>1474</v>
      </c>
      <c r="I1470" s="1">
        <v>204768</v>
      </c>
      <c r="J1470" s="1">
        <v>172</v>
      </c>
      <c r="K1470" s="1">
        <v>8944</v>
      </c>
      <c r="L1470" s="1">
        <v>1.9</v>
      </c>
      <c r="M1470" s="1">
        <v>37.450000000000003</v>
      </c>
      <c r="N1470" s="1">
        <v>6.4413999999999999E-2</v>
      </c>
      <c r="O1470" s="1">
        <v>1.26</v>
      </c>
      <c r="P1470" s="1" t="s">
        <v>3230</v>
      </c>
      <c r="Q1470" s="1" t="s">
        <v>3560</v>
      </c>
    </row>
    <row r="1471" spans="1:17" x14ac:dyDescent="0.25">
      <c r="A1471" s="1" t="s">
        <v>1469</v>
      </c>
      <c r="B1471" s="1" t="s">
        <v>3231</v>
      </c>
      <c r="C1471" s="1">
        <v>0.57999999999999996</v>
      </c>
      <c r="D1471" s="1">
        <v>0</v>
      </c>
      <c r="E1471" s="1">
        <v>0</v>
      </c>
      <c r="F1471" s="1">
        <v>24.93</v>
      </c>
      <c r="G1471" s="1">
        <v>74.490000000000009</v>
      </c>
      <c r="H1471" s="1">
        <v>1475</v>
      </c>
      <c r="I1471" s="1">
        <v>300000</v>
      </c>
      <c r="J1471" s="1">
        <v>56</v>
      </c>
      <c r="K1471" s="1">
        <v>22347</v>
      </c>
      <c r="L1471" s="1">
        <v>0.3</v>
      </c>
      <c r="M1471" s="1">
        <v>49.37</v>
      </c>
      <c r="N1471" s="1">
        <v>2.7647199999999997E-2</v>
      </c>
      <c r="O1471" s="1">
        <v>-11.48</v>
      </c>
      <c r="P1471" s="1" t="s">
        <v>3231</v>
      </c>
      <c r="Q1471" s="1" t="s">
        <v>3516</v>
      </c>
    </row>
    <row r="1472" spans="1:17" x14ac:dyDescent="0.25">
      <c r="A1472" s="1" t="s">
        <v>1470</v>
      </c>
      <c r="B1472" s="1" t="s">
        <v>3232</v>
      </c>
      <c r="C1472" s="1">
        <v>36.26</v>
      </c>
      <c r="D1472" s="1">
        <v>0</v>
      </c>
      <c r="E1472" s="1">
        <v>0</v>
      </c>
      <c r="F1472" s="1">
        <v>0.13</v>
      </c>
      <c r="G1472" s="1">
        <v>63.61</v>
      </c>
      <c r="H1472" s="1">
        <v>1476</v>
      </c>
      <c r="I1472" s="1">
        <v>816972.18</v>
      </c>
      <c r="J1472" s="1">
        <v>-869</v>
      </c>
      <c r="K1472" s="1">
        <v>51968</v>
      </c>
      <c r="L1472" s="1">
        <v>-1.7</v>
      </c>
      <c r="M1472" s="1">
        <v>51.67</v>
      </c>
      <c r="N1472" s="1">
        <v>-0.44901230000000003</v>
      </c>
      <c r="O1472" s="1">
        <v>15.02</v>
      </c>
      <c r="P1472" s="1" t="s">
        <v>3232</v>
      </c>
      <c r="Q1472" s="1" t="s">
        <v>3527</v>
      </c>
    </row>
    <row r="1473" spans="1:17" x14ac:dyDescent="0.25">
      <c r="A1473" s="1" t="s">
        <v>1471</v>
      </c>
      <c r="B1473" s="1" t="s">
        <v>3233</v>
      </c>
      <c r="C1473" s="1">
        <v>1.24</v>
      </c>
      <c r="D1473" s="1">
        <v>0</v>
      </c>
      <c r="E1473" s="1">
        <v>0.17</v>
      </c>
      <c r="F1473" s="1">
        <v>21.2</v>
      </c>
      <c r="G1473" s="1">
        <v>77.39</v>
      </c>
      <c r="H1473" s="1">
        <v>1477</v>
      </c>
      <c r="I1473" s="1">
        <v>1487085.17</v>
      </c>
      <c r="J1473" s="1">
        <v>-414</v>
      </c>
      <c r="K1473" s="1">
        <v>115086</v>
      </c>
      <c r="L1473" s="1">
        <v>-0.4</v>
      </c>
      <c r="M1473" s="1">
        <v>12.05</v>
      </c>
      <c r="N1473" s="1">
        <v>-4.9887000000000008E-2</v>
      </c>
      <c r="O1473" s="1">
        <v>-14.34</v>
      </c>
      <c r="P1473" s="1" t="s">
        <v>3233</v>
      </c>
      <c r="Q1473" s="1" t="s">
        <v>3525</v>
      </c>
    </row>
    <row r="1474" spans="1:17" x14ac:dyDescent="0.25">
      <c r="A1474" s="1" t="s">
        <v>1472</v>
      </c>
      <c r="B1474" s="1" t="s">
        <v>3234</v>
      </c>
      <c r="C1474" s="1">
        <v>13.45</v>
      </c>
      <c r="D1474" s="1">
        <v>0</v>
      </c>
      <c r="E1474" s="1">
        <v>0.03</v>
      </c>
      <c r="F1474" s="1">
        <v>22.02</v>
      </c>
      <c r="G1474" s="1">
        <v>64.5</v>
      </c>
      <c r="H1474" s="1">
        <v>1478</v>
      </c>
      <c r="I1474" s="1">
        <v>1658163.97</v>
      </c>
      <c r="J1474" s="1">
        <v>-337</v>
      </c>
      <c r="K1474" s="1">
        <v>106952</v>
      </c>
      <c r="L1474" s="1">
        <v>-0.3</v>
      </c>
      <c r="M1474" s="1">
        <v>54.39</v>
      </c>
      <c r="N1474" s="1">
        <v>-0.18329429999999999</v>
      </c>
      <c r="O1474" s="1">
        <v>-5.21</v>
      </c>
      <c r="P1474" s="1" t="s">
        <v>3234</v>
      </c>
      <c r="Q1474" s="1" t="s">
        <v>3520</v>
      </c>
    </row>
    <row r="1475" spans="1:17" x14ac:dyDescent="0.25">
      <c r="A1475" s="1" t="s">
        <v>1473</v>
      </c>
      <c r="B1475" s="1" t="s">
        <v>3235</v>
      </c>
      <c r="C1475" s="1">
        <v>52.26</v>
      </c>
      <c r="D1475" s="1">
        <v>0</v>
      </c>
      <c r="E1475" s="1">
        <v>0.4</v>
      </c>
      <c r="F1475" s="1">
        <v>45.15</v>
      </c>
      <c r="G1475" s="1">
        <v>2.1899999999999977</v>
      </c>
      <c r="H1475" s="1">
        <v>1479</v>
      </c>
      <c r="I1475" s="1">
        <v>724562.46</v>
      </c>
      <c r="J1475" s="1">
        <v>-6</v>
      </c>
      <c r="K1475" s="1">
        <v>1587</v>
      </c>
      <c r="L1475" s="1">
        <v>-0.4</v>
      </c>
      <c r="M1475" s="1">
        <v>28.87</v>
      </c>
      <c r="N1475" s="1">
        <v>-1.7321999999999999E-3</v>
      </c>
      <c r="O1475" s="1">
        <v>-2.68</v>
      </c>
      <c r="P1475" s="1" t="s">
        <v>3235</v>
      </c>
      <c r="Q1475" s="1" t="s">
        <v>3525</v>
      </c>
    </row>
    <row r="1476" spans="1:17" x14ac:dyDescent="0.25">
      <c r="A1476" s="1" t="s">
        <v>1474</v>
      </c>
      <c r="B1476" s="1" t="s">
        <v>3236</v>
      </c>
      <c r="C1476" s="1">
        <v>27.57</v>
      </c>
      <c r="D1476" s="1">
        <v>0</v>
      </c>
      <c r="E1476" s="1">
        <v>0</v>
      </c>
      <c r="F1476" s="1">
        <v>18.03</v>
      </c>
      <c r="G1476" s="1">
        <v>54.4</v>
      </c>
      <c r="H1476" s="1">
        <v>1480</v>
      </c>
      <c r="I1476" s="1">
        <v>339699</v>
      </c>
      <c r="J1476" s="1">
        <v>10</v>
      </c>
      <c r="K1476" s="1">
        <v>18480</v>
      </c>
      <c r="L1476" s="1">
        <v>0.1</v>
      </c>
      <c r="M1476" s="1">
        <v>64.13</v>
      </c>
      <c r="N1476" s="1">
        <v>6.4129999999999994E-3</v>
      </c>
      <c r="O1476" s="1">
        <v>-6.66</v>
      </c>
      <c r="P1476" s="1" t="s">
        <v>3236</v>
      </c>
      <c r="Q1476" s="1" t="s">
        <v>3527</v>
      </c>
    </row>
    <row r="1477" spans="1:17" x14ac:dyDescent="0.25">
      <c r="A1477" s="1" t="s">
        <v>1475</v>
      </c>
      <c r="B1477" s="1" t="s">
        <v>3237</v>
      </c>
      <c r="C1477" s="1">
        <v>0.94</v>
      </c>
      <c r="D1477" s="1">
        <v>0.06</v>
      </c>
      <c r="E1477" s="1">
        <v>0.17</v>
      </c>
      <c r="F1477" s="1">
        <v>62.24</v>
      </c>
      <c r="G1477" s="1">
        <v>36.589999999999996</v>
      </c>
      <c r="H1477" s="1">
        <v>1481</v>
      </c>
      <c r="I1477" s="1">
        <v>339280</v>
      </c>
      <c r="J1477" s="1">
        <v>5</v>
      </c>
      <c r="K1477" s="1">
        <v>12414</v>
      </c>
      <c r="L1477" s="1">
        <v>0</v>
      </c>
      <c r="M1477" s="1">
        <v>132.04</v>
      </c>
      <c r="N1477" s="1">
        <v>6.6019999999999994E-3</v>
      </c>
      <c r="O1477" s="1">
        <v>-2.94</v>
      </c>
      <c r="P1477" s="1" t="s">
        <v>3237</v>
      </c>
      <c r="Q1477" s="1" t="s">
        <v>3559</v>
      </c>
    </row>
    <row r="1478" spans="1:17" x14ac:dyDescent="0.25">
      <c r="A1478" s="1" t="s">
        <v>1476</v>
      </c>
      <c r="B1478" s="1" t="s">
        <v>3238</v>
      </c>
      <c r="C1478" s="1">
        <v>0.08</v>
      </c>
      <c r="D1478" s="1">
        <v>0</v>
      </c>
      <c r="E1478" s="1">
        <v>0</v>
      </c>
      <c r="F1478" s="1">
        <v>14.17</v>
      </c>
      <c r="G1478" s="1">
        <v>85.75</v>
      </c>
      <c r="H1478" s="1">
        <v>1482</v>
      </c>
      <c r="I1478" s="1">
        <v>212616</v>
      </c>
      <c r="J1478" s="1">
        <v>2</v>
      </c>
      <c r="K1478" s="1">
        <v>18232</v>
      </c>
      <c r="L1478" s="1">
        <v>0</v>
      </c>
      <c r="M1478" s="1">
        <v>46.87</v>
      </c>
      <c r="N1478" s="1">
        <v>9.3739999999999991E-4</v>
      </c>
      <c r="O1478" s="1">
        <v>-3.81</v>
      </c>
      <c r="P1478" s="1" t="s">
        <v>3238</v>
      </c>
      <c r="Q1478" s="1" t="s">
        <v>3527</v>
      </c>
    </row>
    <row r="1479" spans="1:17" x14ac:dyDescent="0.25">
      <c r="A1479" s="1" t="s">
        <v>1477</v>
      </c>
      <c r="B1479" s="1" t="s">
        <v>3239</v>
      </c>
      <c r="C1479" s="1">
        <v>82.15</v>
      </c>
      <c r="D1479" s="1">
        <v>0</v>
      </c>
      <c r="E1479" s="1">
        <v>0</v>
      </c>
      <c r="F1479" s="1">
        <v>58.62</v>
      </c>
      <c r="G1479" s="1">
        <v>-40.77000000000001</v>
      </c>
      <c r="H1479" s="1">
        <v>1483</v>
      </c>
      <c r="I1479" s="1">
        <v>236250</v>
      </c>
      <c r="J1479" s="1">
        <v>-6</v>
      </c>
      <c r="K1479" s="1">
        <v>-9632</v>
      </c>
      <c r="L1479" s="1">
        <v>0.1</v>
      </c>
      <c r="M1479" s="1">
        <v>24.69</v>
      </c>
      <c r="N1479" s="1">
        <v>-1.4814000000000001E-3</v>
      </c>
      <c r="O1479" s="1">
        <v>-15.81</v>
      </c>
      <c r="P1479" s="1" t="s">
        <v>3239</v>
      </c>
      <c r="Q1479" s="1" t="s">
        <v>3516</v>
      </c>
    </row>
    <row r="1480" spans="1:17" x14ac:dyDescent="0.25">
      <c r="A1480" s="1" t="s">
        <v>1478</v>
      </c>
      <c r="B1480" s="1" t="s">
        <v>3240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14026</v>
      </c>
      <c r="L1480" s="1">
        <v>0</v>
      </c>
      <c r="M1480" s="1">
        <v>30.74</v>
      </c>
      <c r="N1480" s="1">
        <v>0</v>
      </c>
      <c r="O1480" s="1">
        <v>-1.56</v>
      </c>
      <c r="P1480" s="1" t="s">
        <v>3240</v>
      </c>
      <c r="Q1480" s="1" t="s">
        <v>3516</v>
      </c>
    </row>
    <row r="1481" spans="1:17" x14ac:dyDescent="0.25">
      <c r="A1481" s="1" t="s">
        <v>1479</v>
      </c>
      <c r="B1481" s="1" t="s">
        <v>3241</v>
      </c>
      <c r="C1481" s="1">
        <v>0.28999999999999998</v>
      </c>
      <c r="D1481" s="1">
        <v>0</v>
      </c>
      <c r="E1481" s="1">
        <v>0.01</v>
      </c>
      <c r="F1481" s="1">
        <v>14.59</v>
      </c>
      <c r="G1481" s="1">
        <v>85.11</v>
      </c>
      <c r="H1481" s="1">
        <v>1485</v>
      </c>
      <c r="I1481" s="1">
        <v>448734.44</v>
      </c>
      <c r="J1481" s="1">
        <v>8</v>
      </c>
      <c r="K1481" s="1">
        <v>38192</v>
      </c>
      <c r="L1481" s="1">
        <v>0</v>
      </c>
      <c r="M1481" s="1">
        <v>27.78</v>
      </c>
      <c r="N1481" s="1">
        <v>2.2224000000000002E-3</v>
      </c>
      <c r="O1481" s="1">
        <v>-7.17</v>
      </c>
      <c r="P1481" s="1" t="s">
        <v>3241</v>
      </c>
      <c r="Q1481" s="1" t="s">
        <v>3516</v>
      </c>
    </row>
    <row r="1482" spans="1:17" x14ac:dyDescent="0.25">
      <c r="A1482" s="1" t="s">
        <v>1480</v>
      </c>
      <c r="B1482" s="1" t="s">
        <v>3242</v>
      </c>
      <c r="C1482" s="1">
        <v>85.25</v>
      </c>
      <c r="D1482" s="1">
        <v>0.01</v>
      </c>
      <c r="E1482" s="1">
        <v>0</v>
      </c>
      <c r="F1482" s="1">
        <v>1.54</v>
      </c>
      <c r="G1482" s="1">
        <v>13.199999999999989</v>
      </c>
      <c r="H1482" s="1">
        <v>1486</v>
      </c>
      <c r="I1482" s="1">
        <v>356129.09</v>
      </c>
      <c r="J1482" s="1">
        <v>6</v>
      </c>
      <c r="K1482" s="1">
        <v>4701</v>
      </c>
      <c r="L1482" s="1">
        <v>0.1</v>
      </c>
      <c r="M1482" s="1">
        <v>66.55</v>
      </c>
      <c r="N1482" s="1">
        <v>3.9929999999999992E-3</v>
      </c>
      <c r="O1482" s="1">
        <v>3.05</v>
      </c>
      <c r="P1482" s="1" t="s">
        <v>3242</v>
      </c>
      <c r="Q1482" s="1" t="s">
        <v>3516</v>
      </c>
    </row>
    <row r="1483" spans="1:17" x14ac:dyDescent="0.25">
      <c r="A1483" s="1" t="s">
        <v>1481</v>
      </c>
      <c r="B1483" s="1" t="s">
        <v>3243</v>
      </c>
      <c r="C1483" s="1">
        <v>2.77</v>
      </c>
      <c r="D1483" s="1">
        <v>0</v>
      </c>
      <c r="E1483" s="1">
        <v>0</v>
      </c>
      <c r="F1483" s="1">
        <v>59.07</v>
      </c>
      <c r="G1483" s="1">
        <v>38.159999999999997</v>
      </c>
      <c r="H1483" s="1">
        <v>1487</v>
      </c>
      <c r="I1483" s="1">
        <v>282765</v>
      </c>
      <c r="J1483" s="1">
        <v>85</v>
      </c>
      <c r="K1483" s="1">
        <v>10790</v>
      </c>
      <c r="L1483" s="1">
        <v>0.8</v>
      </c>
      <c r="M1483" s="1">
        <v>78.52</v>
      </c>
      <c r="N1483" s="1">
        <v>6.6741999999999996E-2</v>
      </c>
      <c r="O1483" s="1">
        <v>6.27</v>
      </c>
      <c r="P1483" s="1" t="s">
        <v>3243</v>
      </c>
      <c r="Q1483" s="1" t="s">
        <v>3553</v>
      </c>
    </row>
    <row r="1484" spans="1:17" x14ac:dyDescent="0.25">
      <c r="A1484" s="1" t="s">
        <v>1482</v>
      </c>
      <c r="B1484" s="1" t="s">
        <v>3244</v>
      </c>
      <c r="C1484" s="1">
        <v>31.37</v>
      </c>
      <c r="D1484" s="1">
        <v>0</v>
      </c>
      <c r="E1484" s="1">
        <v>0.01</v>
      </c>
      <c r="F1484" s="1">
        <v>12.41</v>
      </c>
      <c r="G1484" s="1">
        <v>56.209999999999994</v>
      </c>
      <c r="H1484" s="1">
        <v>1488</v>
      </c>
      <c r="I1484" s="1">
        <v>340000</v>
      </c>
      <c r="J1484" s="1">
        <v>11</v>
      </c>
      <c r="K1484" s="1">
        <v>19111</v>
      </c>
      <c r="L1484" s="1">
        <v>0.1</v>
      </c>
      <c r="M1484" s="1">
        <v>67.39</v>
      </c>
      <c r="N1484" s="1">
        <v>7.4129E-3</v>
      </c>
      <c r="O1484" s="1">
        <v>-1.58</v>
      </c>
      <c r="P1484" s="1" t="s">
        <v>3244</v>
      </c>
      <c r="Q1484" s="1" t="s">
        <v>3516</v>
      </c>
    </row>
    <row r="1485" spans="1:17" x14ac:dyDescent="0.25">
      <c r="A1485" s="1" t="s">
        <v>1483</v>
      </c>
      <c r="B1485" s="1" t="s">
        <v>3245</v>
      </c>
      <c r="C1485" s="1">
        <v>3.99</v>
      </c>
      <c r="D1485" s="1">
        <v>0</v>
      </c>
      <c r="E1485" s="1">
        <v>0</v>
      </c>
      <c r="F1485" s="1">
        <v>37.21</v>
      </c>
      <c r="G1485" s="1">
        <v>58.8</v>
      </c>
      <c r="H1485" s="1">
        <v>1489</v>
      </c>
      <c r="I1485" s="1">
        <v>313996.62</v>
      </c>
      <c r="J1485" s="1">
        <v>544</v>
      </c>
      <c r="K1485" s="1">
        <v>18463</v>
      </c>
      <c r="L1485" s="1">
        <v>2.9</v>
      </c>
      <c r="M1485" s="1">
        <v>65.760000000000005</v>
      </c>
      <c r="N1485" s="1">
        <v>0.35773440000000001</v>
      </c>
      <c r="O1485" s="1">
        <v>8.32</v>
      </c>
      <c r="P1485" s="1" t="s">
        <v>3245</v>
      </c>
      <c r="Q1485" s="1" t="s">
        <v>3548</v>
      </c>
    </row>
    <row r="1486" spans="1:17" x14ac:dyDescent="0.25">
      <c r="A1486" s="1" t="s">
        <v>1484</v>
      </c>
      <c r="B1486" s="1" t="s">
        <v>3246</v>
      </c>
      <c r="C1486" s="1">
        <v>11.16</v>
      </c>
      <c r="D1486" s="1">
        <v>1.08</v>
      </c>
      <c r="E1486" s="1">
        <v>0.31</v>
      </c>
      <c r="F1486" s="1">
        <v>0.57999999999999996</v>
      </c>
      <c r="G1486" s="1">
        <v>86.87</v>
      </c>
      <c r="H1486" s="1">
        <v>1490</v>
      </c>
      <c r="I1486" s="1">
        <v>313180</v>
      </c>
      <c r="J1486" s="1">
        <v>76</v>
      </c>
      <c r="K1486" s="1">
        <v>27206</v>
      </c>
      <c r="L1486" s="1">
        <v>0.3</v>
      </c>
      <c r="M1486" s="1">
        <v>324.35000000000002</v>
      </c>
      <c r="N1486" s="1">
        <v>0.24650600000000003</v>
      </c>
      <c r="O1486" s="1">
        <v>7.14</v>
      </c>
      <c r="P1486" s="1" t="s">
        <v>3246</v>
      </c>
      <c r="Q1486" s="1" t="s">
        <v>3560</v>
      </c>
    </row>
    <row r="1487" spans="1:17" x14ac:dyDescent="0.25">
      <c r="A1487" s="1" t="s">
        <v>1485</v>
      </c>
      <c r="B1487" s="1" t="s">
        <v>3247</v>
      </c>
      <c r="C1487" s="1">
        <v>3.73</v>
      </c>
      <c r="D1487" s="1">
        <v>0</v>
      </c>
      <c r="E1487" s="1">
        <v>0.01</v>
      </c>
      <c r="F1487" s="1">
        <v>27.94</v>
      </c>
      <c r="G1487" s="1">
        <v>68.319999999999993</v>
      </c>
      <c r="H1487" s="1">
        <v>1491</v>
      </c>
      <c r="I1487" s="1">
        <v>330000</v>
      </c>
      <c r="J1487" s="1">
        <v>-1</v>
      </c>
      <c r="K1487" s="1">
        <v>22546</v>
      </c>
      <c r="L1487" s="1">
        <v>0</v>
      </c>
      <c r="M1487" s="1">
        <v>28.73</v>
      </c>
      <c r="N1487" s="1">
        <v>-2.8729999999999999E-4</v>
      </c>
      <c r="O1487" s="1">
        <v>-2.25</v>
      </c>
      <c r="P1487" s="1" t="s">
        <v>3247</v>
      </c>
      <c r="Q1487" s="1" t="s">
        <v>3527</v>
      </c>
    </row>
    <row r="1488" spans="1:17" x14ac:dyDescent="0.25">
      <c r="A1488" s="1" t="s">
        <v>1486</v>
      </c>
      <c r="B1488" s="1" t="s">
        <v>3248</v>
      </c>
      <c r="C1488" s="1">
        <v>3.59</v>
      </c>
      <c r="D1488" s="1">
        <v>0</v>
      </c>
      <c r="E1488" s="1">
        <v>0.01</v>
      </c>
      <c r="F1488" s="1">
        <v>22.27</v>
      </c>
      <c r="G1488" s="1">
        <v>74.13</v>
      </c>
      <c r="H1488" s="1">
        <v>1492</v>
      </c>
      <c r="I1488" s="1">
        <v>329632.21999999997</v>
      </c>
      <c r="J1488" s="1">
        <v>785</v>
      </c>
      <c r="K1488" s="1">
        <v>24436</v>
      </c>
      <c r="L1488" s="1">
        <v>3.2</v>
      </c>
      <c r="M1488" s="1">
        <v>90.54</v>
      </c>
      <c r="N1488" s="1">
        <v>0.71073900000000012</v>
      </c>
      <c r="O1488" s="1">
        <v>2.04</v>
      </c>
      <c r="P1488" s="1" t="s">
        <v>3248</v>
      </c>
      <c r="Q1488" s="1" t="s">
        <v>3560</v>
      </c>
    </row>
    <row r="1489" spans="1:17" x14ac:dyDescent="0.25">
      <c r="A1489" s="1" t="s">
        <v>1487</v>
      </c>
      <c r="B1489" s="1" t="s">
        <v>3249</v>
      </c>
      <c r="C1489" s="1">
        <v>0.08</v>
      </c>
      <c r="D1489" s="1">
        <v>0</v>
      </c>
      <c r="E1489" s="1">
        <v>0</v>
      </c>
      <c r="F1489" s="1">
        <v>51.54</v>
      </c>
      <c r="G1489" s="1">
        <v>48.38</v>
      </c>
      <c r="H1489" s="1">
        <v>1493</v>
      </c>
      <c r="I1489" s="1">
        <v>369627.2</v>
      </c>
      <c r="J1489" s="1">
        <v>0</v>
      </c>
      <c r="K1489" s="1">
        <v>17883</v>
      </c>
      <c r="L1489" s="1">
        <v>0</v>
      </c>
      <c r="M1489" s="1">
        <v>61.45</v>
      </c>
      <c r="N1489" s="1">
        <v>0</v>
      </c>
      <c r="O1489" s="1">
        <v>-5.88</v>
      </c>
      <c r="P1489" s="1" t="s">
        <v>3249</v>
      </c>
      <c r="Q1489" s="1" t="s">
        <v>3553</v>
      </c>
    </row>
    <row r="1490" spans="1:17" x14ac:dyDescent="0.25">
      <c r="A1490" s="1" t="s">
        <v>1488</v>
      </c>
      <c r="B1490" s="1" t="s">
        <v>3250</v>
      </c>
      <c r="C1490" s="1">
        <v>0.43</v>
      </c>
      <c r="D1490" s="1">
        <v>0</v>
      </c>
      <c r="E1490" s="1">
        <v>0</v>
      </c>
      <c r="F1490" s="1">
        <v>23.48</v>
      </c>
      <c r="G1490" s="1">
        <v>76.09</v>
      </c>
      <c r="H1490" s="1">
        <v>1494</v>
      </c>
      <c r="I1490" s="1">
        <v>739685</v>
      </c>
      <c r="J1490" s="1">
        <v>22</v>
      </c>
      <c r="K1490" s="1">
        <v>56283</v>
      </c>
      <c r="L1490" s="1">
        <v>0</v>
      </c>
      <c r="M1490" s="1">
        <v>71.19</v>
      </c>
      <c r="N1490" s="1">
        <v>1.56618E-2</v>
      </c>
      <c r="O1490" s="1">
        <v>1.42</v>
      </c>
      <c r="P1490" s="1" t="s">
        <v>3250</v>
      </c>
      <c r="Q1490" s="1" t="s">
        <v>3516</v>
      </c>
    </row>
    <row r="1491" spans="1:17" x14ac:dyDescent="0.25">
      <c r="A1491" s="1" t="s">
        <v>1489</v>
      </c>
      <c r="B1491" s="1" t="s">
        <v>3251</v>
      </c>
      <c r="C1491" s="1">
        <v>0.02</v>
      </c>
      <c r="D1491" s="1">
        <v>0</v>
      </c>
      <c r="E1491" s="1">
        <v>0</v>
      </c>
      <c r="F1491" s="1">
        <v>31.94</v>
      </c>
      <c r="G1491" s="1">
        <v>68.039999999999992</v>
      </c>
      <c r="H1491" s="1">
        <v>1495</v>
      </c>
      <c r="I1491" s="1">
        <v>233042.48</v>
      </c>
      <c r="J1491" s="1">
        <v>-4</v>
      </c>
      <c r="K1491" s="1">
        <v>15856</v>
      </c>
      <c r="L1491" s="1">
        <v>0</v>
      </c>
      <c r="M1491" s="1">
        <v>26.97</v>
      </c>
      <c r="N1491" s="1">
        <v>-1.0788E-3</v>
      </c>
      <c r="O1491" s="1">
        <v>-0.37</v>
      </c>
      <c r="P1491" s="1" t="s">
        <v>3251</v>
      </c>
      <c r="Q1491" s="1" t="s">
        <v>3527</v>
      </c>
    </row>
    <row r="1492" spans="1:17" x14ac:dyDescent="0.25">
      <c r="A1492" s="1" t="s">
        <v>1490</v>
      </c>
      <c r="B1492" s="1" t="s">
        <v>3252</v>
      </c>
      <c r="C1492" s="1">
        <v>0.04</v>
      </c>
      <c r="D1492" s="1">
        <v>0</v>
      </c>
      <c r="E1492" s="1">
        <v>0</v>
      </c>
      <c r="F1492" s="1">
        <v>13.15</v>
      </c>
      <c r="G1492" s="1">
        <v>86.81</v>
      </c>
      <c r="H1492" s="1">
        <v>1496</v>
      </c>
      <c r="I1492" s="1">
        <v>256124</v>
      </c>
      <c r="J1492" s="1">
        <v>5</v>
      </c>
      <c r="K1492" s="1">
        <v>22234</v>
      </c>
      <c r="L1492" s="1">
        <v>0</v>
      </c>
      <c r="M1492" s="1">
        <v>33.6</v>
      </c>
      <c r="N1492" s="1">
        <v>1.6800000000000001E-3</v>
      </c>
      <c r="O1492" s="1">
        <v>-0.89</v>
      </c>
      <c r="P1492" s="1" t="s">
        <v>3252</v>
      </c>
      <c r="Q1492" s="1" t="s">
        <v>3527</v>
      </c>
    </row>
    <row r="1493" spans="1:17" x14ac:dyDescent="0.25">
      <c r="A1493" s="1" t="s">
        <v>1491</v>
      </c>
      <c r="B1493" s="1" t="s">
        <v>3253</v>
      </c>
      <c r="C1493" s="1">
        <v>1.91</v>
      </c>
      <c r="D1493" s="1">
        <v>0</v>
      </c>
      <c r="E1493" s="1">
        <v>0.01</v>
      </c>
      <c r="F1493" s="1">
        <v>20.260000000000002</v>
      </c>
      <c r="G1493" s="1">
        <v>77.819999999999993</v>
      </c>
      <c r="H1493" s="1">
        <v>1497</v>
      </c>
      <c r="I1493" s="1">
        <v>550000</v>
      </c>
      <c r="J1493" s="1">
        <v>-93</v>
      </c>
      <c r="K1493" s="1">
        <v>42801</v>
      </c>
      <c r="L1493" s="1">
        <v>-0.2</v>
      </c>
      <c r="M1493" s="1">
        <v>67.150000000000006</v>
      </c>
      <c r="N1493" s="1">
        <v>-6.2449500000000005E-2</v>
      </c>
      <c r="O1493" s="1">
        <v>1.77</v>
      </c>
      <c r="P1493" s="1" t="s">
        <v>3253</v>
      </c>
      <c r="Q1493" s="1" t="s">
        <v>3531</v>
      </c>
    </row>
    <row r="1494" spans="1:17" x14ac:dyDescent="0.25">
      <c r="A1494" s="1" t="s">
        <v>1492</v>
      </c>
      <c r="B1494" s="1" t="s">
        <v>3254</v>
      </c>
      <c r="C1494" s="1">
        <v>79.400000000000006</v>
      </c>
      <c r="D1494" s="1">
        <v>0</v>
      </c>
      <c r="E1494" s="1">
        <v>0</v>
      </c>
      <c r="F1494" s="1">
        <v>43.85</v>
      </c>
      <c r="G1494" s="1">
        <v>-23.25</v>
      </c>
      <c r="H1494" s="1">
        <v>1498</v>
      </c>
      <c r="I1494" s="1">
        <v>473880</v>
      </c>
      <c r="J1494" s="1">
        <v>1</v>
      </c>
      <c r="K1494" s="1">
        <v>-11018</v>
      </c>
      <c r="L1494" s="1">
        <v>0</v>
      </c>
      <c r="M1494" s="1">
        <v>76.42</v>
      </c>
      <c r="N1494" s="1">
        <v>7.6420000000000004E-4</v>
      </c>
      <c r="O1494" s="1">
        <v>-5.45</v>
      </c>
      <c r="P1494" s="1" t="s">
        <v>3254</v>
      </c>
      <c r="Q1494" s="1" t="s">
        <v>3527</v>
      </c>
    </row>
    <row r="1495" spans="1:17" x14ac:dyDescent="0.25">
      <c r="A1495" s="1" t="s">
        <v>1493</v>
      </c>
      <c r="B1495" s="1" t="s">
        <v>3255</v>
      </c>
      <c r="C1495" s="1">
        <v>2.5099999999999998</v>
      </c>
      <c r="D1495" s="1">
        <v>0</v>
      </c>
      <c r="E1495" s="1">
        <v>0</v>
      </c>
      <c r="F1495" s="1">
        <v>17.16</v>
      </c>
      <c r="G1495" s="1">
        <v>80.33</v>
      </c>
      <c r="H1495" s="1">
        <v>1499</v>
      </c>
      <c r="I1495" s="1">
        <v>397788.78</v>
      </c>
      <c r="J1495" s="1">
        <v>202</v>
      </c>
      <c r="K1495" s="1">
        <v>31954</v>
      </c>
      <c r="L1495" s="1">
        <v>0.6</v>
      </c>
      <c r="M1495" s="1">
        <v>61.27</v>
      </c>
      <c r="N1495" s="1">
        <v>0.12376540000000001</v>
      </c>
      <c r="O1495" s="1">
        <v>-2.15</v>
      </c>
      <c r="P1495" s="1" t="s">
        <v>3255</v>
      </c>
      <c r="Q1495" s="1" t="s">
        <v>3559</v>
      </c>
    </row>
    <row r="1496" spans="1:17" x14ac:dyDescent="0.25">
      <c r="A1496" s="1" t="s">
        <v>1494</v>
      </c>
      <c r="B1496" s="1" t="s">
        <v>3256</v>
      </c>
      <c r="C1496" s="1">
        <v>27.34</v>
      </c>
      <c r="D1496" s="1">
        <v>0</v>
      </c>
      <c r="E1496" s="1">
        <v>0.02</v>
      </c>
      <c r="F1496" s="1">
        <v>28.72</v>
      </c>
      <c r="G1496" s="1">
        <v>43.92</v>
      </c>
      <c r="H1496" s="1">
        <v>1500</v>
      </c>
      <c r="I1496" s="1">
        <v>683309.28</v>
      </c>
      <c r="J1496" s="1">
        <v>-326</v>
      </c>
      <c r="K1496" s="1">
        <v>30011</v>
      </c>
      <c r="L1496" s="1">
        <v>-1.1000000000000001</v>
      </c>
      <c r="M1496" s="1">
        <v>62</v>
      </c>
      <c r="N1496" s="1">
        <v>-0.20211999999999999</v>
      </c>
      <c r="O1496" s="1">
        <v>-0.45</v>
      </c>
      <c r="P1496" s="1" t="s">
        <v>3256</v>
      </c>
      <c r="Q1496" s="1" t="s">
        <v>3577</v>
      </c>
    </row>
    <row r="1497" spans="1:17" x14ac:dyDescent="0.25">
      <c r="A1497" s="1" t="s">
        <v>1495</v>
      </c>
      <c r="B1497" s="1" t="s">
        <v>3257</v>
      </c>
      <c r="C1497" s="1">
        <v>32.35</v>
      </c>
      <c r="D1497" s="1">
        <v>0.68</v>
      </c>
      <c r="E1497" s="1">
        <v>0.05</v>
      </c>
      <c r="F1497" s="1">
        <v>46.97</v>
      </c>
      <c r="G1497" s="1">
        <v>19.950000000000003</v>
      </c>
      <c r="H1497" s="1">
        <v>1501</v>
      </c>
      <c r="I1497" s="1">
        <v>1748407.91</v>
      </c>
      <c r="J1497" s="1">
        <v>795</v>
      </c>
      <c r="K1497" s="1">
        <v>34881</v>
      </c>
      <c r="L1497" s="1">
        <v>2.2999999999999998</v>
      </c>
      <c r="M1497" s="1">
        <v>845.54</v>
      </c>
      <c r="N1497" s="1">
        <v>6.7220429999999993</v>
      </c>
      <c r="O1497" s="1">
        <v>4.24</v>
      </c>
      <c r="P1497" s="1" t="s">
        <v>4483</v>
      </c>
      <c r="Q1497" s="1" t="s">
        <v>3541</v>
      </c>
    </row>
    <row r="1498" spans="1:17" x14ac:dyDescent="0.25">
      <c r="A1498" s="1" t="s">
        <v>1496</v>
      </c>
      <c r="B1498" s="1" t="s">
        <v>3258</v>
      </c>
      <c r="C1498" s="1">
        <v>23.67</v>
      </c>
      <c r="D1498" s="1">
        <v>0.62</v>
      </c>
      <c r="E1498" s="1">
        <v>0.11</v>
      </c>
      <c r="F1498" s="1">
        <v>7.82</v>
      </c>
      <c r="G1498" s="1">
        <v>67.78</v>
      </c>
      <c r="H1498" s="1">
        <v>1502</v>
      </c>
      <c r="I1498" s="1">
        <v>1310300</v>
      </c>
      <c r="J1498" s="1">
        <v>1110</v>
      </c>
      <c r="K1498" s="1">
        <v>88812</v>
      </c>
      <c r="L1498" s="1">
        <v>1.2</v>
      </c>
      <c r="M1498" s="1">
        <v>210.38</v>
      </c>
      <c r="N1498" s="1">
        <v>2.3352179999999998</v>
      </c>
      <c r="O1498" s="1">
        <v>9.9499999999999993</v>
      </c>
      <c r="P1498" s="1" t="s">
        <v>3258</v>
      </c>
      <c r="Q1498" s="1" t="s">
        <v>3583</v>
      </c>
    </row>
    <row r="1499" spans="1:17" x14ac:dyDescent="0.25">
      <c r="A1499" s="1" t="s">
        <v>1497</v>
      </c>
      <c r="B1499" s="1" t="s">
        <v>3259</v>
      </c>
      <c r="C1499" s="1">
        <v>54.92</v>
      </c>
      <c r="D1499" s="1">
        <v>0</v>
      </c>
      <c r="E1499" s="1">
        <v>0</v>
      </c>
      <c r="F1499" s="1">
        <v>2.57</v>
      </c>
      <c r="G1499" s="1">
        <v>42.51</v>
      </c>
      <c r="H1499" s="1">
        <v>1503</v>
      </c>
      <c r="I1499" s="1">
        <v>607500</v>
      </c>
      <c r="J1499" s="1">
        <v>-15</v>
      </c>
      <c r="K1499" s="1">
        <v>25825</v>
      </c>
      <c r="L1499" s="1">
        <v>-0.1</v>
      </c>
      <c r="M1499" s="1">
        <v>47.07</v>
      </c>
      <c r="N1499" s="1">
        <v>-7.0604999999999999E-3</v>
      </c>
      <c r="O1499" s="1">
        <v>-1.04</v>
      </c>
      <c r="P1499" s="1" t="s">
        <v>3259</v>
      </c>
      <c r="Q1499" s="1" t="s">
        <v>3515</v>
      </c>
    </row>
    <row r="1500" spans="1:17" x14ac:dyDescent="0.25">
      <c r="A1500" s="1" t="s">
        <v>1498</v>
      </c>
      <c r="B1500" s="1" t="s">
        <v>3260</v>
      </c>
      <c r="C1500" s="1">
        <v>32.36</v>
      </c>
      <c r="D1500" s="1">
        <v>0.34</v>
      </c>
      <c r="E1500" s="1">
        <v>0.13</v>
      </c>
      <c r="F1500" s="1">
        <v>14.21</v>
      </c>
      <c r="G1500" s="1">
        <v>52.959999999999994</v>
      </c>
      <c r="H1500" s="1">
        <v>1504</v>
      </c>
      <c r="I1500" s="1">
        <v>714543.45</v>
      </c>
      <c r="J1500" s="1">
        <v>1958</v>
      </c>
      <c r="K1500" s="1">
        <v>37842</v>
      </c>
      <c r="L1500" s="1">
        <v>5.2</v>
      </c>
      <c r="M1500" s="1">
        <v>91.45</v>
      </c>
      <c r="N1500" s="1">
        <v>1.790591</v>
      </c>
      <c r="O1500" s="1">
        <v>13.44</v>
      </c>
      <c r="P1500" s="1" t="s">
        <v>3260</v>
      </c>
      <c r="Q1500" s="1" t="s">
        <v>3545</v>
      </c>
    </row>
    <row r="1501" spans="1:17" x14ac:dyDescent="0.25">
      <c r="A1501" s="1" t="s">
        <v>1499</v>
      </c>
      <c r="B1501" s="1" t="s">
        <v>3261</v>
      </c>
      <c r="C1501" s="1">
        <v>0.59</v>
      </c>
      <c r="D1501" s="1">
        <v>0</v>
      </c>
      <c r="E1501" s="1">
        <v>0.02</v>
      </c>
      <c r="F1501" s="1">
        <v>48.71</v>
      </c>
      <c r="G1501" s="1">
        <v>50.68</v>
      </c>
      <c r="H1501" s="1">
        <v>1505</v>
      </c>
      <c r="I1501" s="1">
        <v>669703.91</v>
      </c>
      <c r="J1501" s="1">
        <v>153</v>
      </c>
      <c r="K1501" s="1">
        <v>33941</v>
      </c>
      <c r="L1501" s="1">
        <v>0.5</v>
      </c>
      <c r="M1501" s="1">
        <v>26.71</v>
      </c>
      <c r="N1501" s="1">
        <v>4.0866300000000001E-2</v>
      </c>
      <c r="O1501" s="1">
        <v>-0.17</v>
      </c>
      <c r="P1501" s="1" t="s">
        <v>3261</v>
      </c>
      <c r="Q1501" s="1" t="s">
        <v>3551</v>
      </c>
    </row>
    <row r="1502" spans="1:17" x14ac:dyDescent="0.25">
      <c r="A1502" s="1" t="s">
        <v>1500</v>
      </c>
      <c r="B1502" s="1" t="s">
        <v>3262</v>
      </c>
      <c r="C1502" s="1">
        <v>13.91</v>
      </c>
      <c r="D1502" s="1">
        <v>12.68</v>
      </c>
      <c r="E1502" s="1">
        <v>0.63</v>
      </c>
      <c r="F1502" s="1">
        <v>12.34</v>
      </c>
      <c r="G1502" s="1">
        <v>60.44</v>
      </c>
      <c r="H1502" s="1">
        <v>1506</v>
      </c>
      <c r="I1502" s="1">
        <v>421713.35</v>
      </c>
      <c r="J1502" s="1">
        <v>2123</v>
      </c>
      <c r="K1502" s="1">
        <v>25488</v>
      </c>
      <c r="L1502" s="1">
        <v>8.3000000000000007</v>
      </c>
      <c r="M1502" s="1">
        <v>334.96</v>
      </c>
      <c r="N1502" s="1">
        <v>7.1112007999999998</v>
      </c>
      <c r="O1502" s="1">
        <v>20.86</v>
      </c>
      <c r="P1502" s="1" t="s">
        <v>3262</v>
      </c>
      <c r="Q1502" s="1" t="s">
        <v>3560</v>
      </c>
    </row>
    <row r="1503" spans="1:17" x14ac:dyDescent="0.25">
      <c r="A1503" s="1" t="s">
        <v>1501</v>
      </c>
      <c r="B1503" s="1" t="s">
        <v>3263</v>
      </c>
      <c r="C1503" s="1">
        <v>0</v>
      </c>
      <c r="D1503" s="1">
        <v>0</v>
      </c>
      <c r="E1503" s="1">
        <v>0</v>
      </c>
      <c r="F1503" s="1">
        <v>13.01</v>
      </c>
      <c r="G1503" s="1">
        <v>86.99</v>
      </c>
      <c r="H1503" s="1">
        <v>1507</v>
      </c>
      <c r="I1503" s="1">
        <v>185500</v>
      </c>
      <c r="J1503" s="1">
        <v>0</v>
      </c>
      <c r="K1503" s="1">
        <v>16137</v>
      </c>
      <c r="L1503" s="1">
        <v>0</v>
      </c>
      <c r="M1503" s="1">
        <v>54.55</v>
      </c>
      <c r="N1503" s="1">
        <v>0</v>
      </c>
      <c r="O1503" s="1">
        <v>-5.86</v>
      </c>
      <c r="P1503" s="1" t="s">
        <v>3263</v>
      </c>
      <c r="Q1503" s="1" t="s">
        <v>3563</v>
      </c>
    </row>
    <row r="1504" spans="1:17" x14ac:dyDescent="0.25">
      <c r="A1504" s="1" t="s">
        <v>1502</v>
      </c>
      <c r="B1504" s="1" t="s">
        <v>3264</v>
      </c>
      <c r="C1504" s="1">
        <v>11.27</v>
      </c>
      <c r="D1504" s="1">
        <v>2.81</v>
      </c>
      <c r="E1504" s="1">
        <v>0.71</v>
      </c>
      <c r="F1504" s="1">
        <v>17</v>
      </c>
      <c r="G1504" s="1">
        <v>68.210000000000008</v>
      </c>
      <c r="H1504" s="1">
        <v>1508</v>
      </c>
      <c r="I1504" s="1">
        <v>270756.61</v>
      </c>
      <c r="J1504" s="1">
        <v>359</v>
      </c>
      <c r="K1504" s="1">
        <v>18468</v>
      </c>
      <c r="L1504" s="1">
        <v>1.9</v>
      </c>
      <c r="M1504" s="1">
        <v>270.69</v>
      </c>
      <c r="N1504" s="1">
        <v>0.97177710000000006</v>
      </c>
      <c r="O1504" s="1">
        <v>7.55</v>
      </c>
      <c r="P1504" s="1" t="s">
        <v>3264</v>
      </c>
      <c r="Q1504" s="1" t="s">
        <v>3553</v>
      </c>
    </row>
    <row r="1505" spans="1:17" x14ac:dyDescent="0.25">
      <c r="A1505" s="1" t="s">
        <v>1503</v>
      </c>
      <c r="B1505" s="1" t="s">
        <v>3265</v>
      </c>
      <c r="C1505" s="1">
        <v>1.65</v>
      </c>
      <c r="D1505" s="1">
        <v>0.18</v>
      </c>
      <c r="E1505" s="1">
        <v>0</v>
      </c>
      <c r="F1505" s="1">
        <v>64.400000000000006</v>
      </c>
      <c r="G1505" s="1">
        <v>33.769999999999996</v>
      </c>
      <c r="H1505" s="1">
        <v>1509</v>
      </c>
      <c r="I1505" s="1">
        <v>166663.92000000001</v>
      </c>
      <c r="J1505" s="1">
        <v>1</v>
      </c>
      <c r="K1505" s="1">
        <v>5628</v>
      </c>
      <c r="L1505" s="1">
        <v>0</v>
      </c>
      <c r="M1505" s="1">
        <v>108.31</v>
      </c>
      <c r="N1505" s="1">
        <v>1.0831E-3</v>
      </c>
      <c r="O1505" s="1">
        <v>-11.02</v>
      </c>
      <c r="P1505" s="1" t="s">
        <v>3265</v>
      </c>
      <c r="Q1505" s="1" t="s">
        <v>3569</v>
      </c>
    </row>
    <row r="1506" spans="1:17" x14ac:dyDescent="0.25">
      <c r="A1506" s="1" t="s">
        <v>1504</v>
      </c>
      <c r="B1506" s="1" t="s">
        <v>3266</v>
      </c>
      <c r="C1506" s="1">
        <v>0.02</v>
      </c>
      <c r="D1506" s="1">
        <v>0</v>
      </c>
      <c r="E1506" s="1">
        <v>0</v>
      </c>
      <c r="F1506" s="1">
        <v>42.04</v>
      </c>
      <c r="G1506" s="1">
        <v>57.94</v>
      </c>
      <c r="H1506" s="1">
        <v>1510</v>
      </c>
      <c r="I1506" s="1">
        <v>273233.64</v>
      </c>
      <c r="J1506" s="1">
        <v>2</v>
      </c>
      <c r="K1506" s="1">
        <v>15831</v>
      </c>
      <c r="L1506" s="1">
        <v>0</v>
      </c>
      <c r="M1506" s="1">
        <v>39.83</v>
      </c>
      <c r="N1506" s="1">
        <v>7.9659999999999996E-4</v>
      </c>
      <c r="O1506" s="1">
        <v>-3.85</v>
      </c>
      <c r="P1506" s="1" t="s">
        <v>3266</v>
      </c>
      <c r="Q1506" s="1" t="s">
        <v>3569</v>
      </c>
    </row>
    <row r="1507" spans="1:17" x14ac:dyDescent="0.25">
      <c r="A1507" s="1" t="s">
        <v>1505</v>
      </c>
      <c r="B1507" s="1" t="s">
        <v>3267</v>
      </c>
      <c r="C1507" s="1">
        <v>2.68</v>
      </c>
      <c r="D1507" s="1">
        <v>0.17</v>
      </c>
      <c r="E1507" s="1">
        <v>0</v>
      </c>
      <c r="F1507" s="1">
        <v>28.54</v>
      </c>
      <c r="G1507" s="1">
        <v>68.61</v>
      </c>
      <c r="H1507" s="1">
        <v>1511</v>
      </c>
      <c r="I1507" s="1">
        <v>663897.53</v>
      </c>
      <c r="J1507" s="1">
        <v>163</v>
      </c>
      <c r="K1507" s="1">
        <v>45550</v>
      </c>
      <c r="L1507" s="1">
        <v>0.4</v>
      </c>
      <c r="M1507" s="1">
        <v>38.979999999999997</v>
      </c>
      <c r="N1507" s="1">
        <v>6.3537399999999994E-2</v>
      </c>
      <c r="O1507" s="1">
        <v>1.6</v>
      </c>
      <c r="P1507" s="1" t="s">
        <v>3267</v>
      </c>
      <c r="Q1507" s="1" t="s">
        <v>3530</v>
      </c>
    </row>
    <row r="1508" spans="1:17" x14ac:dyDescent="0.25">
      <c r="A1508" s="1" t="s">
        <v>1506</v>
      </c>
      <c r="B1508" s="1" t="s">
        <v>3268</v>
      </c>
      <c r="C1508" s="1">
        <v>11.79</v>
      </c>
      <c r="D1508" s="1">
        <v>0</v>
      </c>
      <c r="E1508" s="1">
        <v>0</v>
      </c>
      <c r="F1508" s="1">
        <v>27.65</v>
      </c>
      <c r="G1508" s="1">
        <v>60.56</v>
      </c>
      <c r="H1508" s="1">
        <v>1512</v>
      </c>
      <c r="I1508" s="1">
        <v>208000</v>
      </c>
      <c r="J1508" s="1">
        <v>18</v>
      </c>
      <c r="K1508" s="1">
        <v>12596</v>
      </c>
      <c r="L1508" s="1">
        <v>0.1</v>
      </c>
      <c r="M1508" s="1">
        <v>99.42</v>
      </c>
      <c r="N1508" s="1">
        <v>1.7895600000000001E-2</v>
      </c>
      <c r="O1508" s="1">
        <v>-3.35</v>
      </c>
      <c r="P1508" s="1" t="s">
        <v>3268</v>
      </c>
      <c r="Q1508" s="1" t="s">
        <v>3527</v>
      </c>
    </row>
    <row r="1509" spans="1:17" x14ac:dyDescent="0.25">
      <c r="A1509" s="1" t="s">
        <v>1507</v>
      </c>
      <c r="B1509" s="1" t="s">
        <v>3269</v>
      </c>
      <c r="C1509" s="1">
        <v>7.19</v>
      </c>
      <c r="D1509" s="1">
        <v>1.1100000000000001</v>
      </c>
      <c r="E1509" s="1">
        <v>0.64</v>
      </c>
      <c r="F1509" s="1">
        <v>10.29</v>
      </c>
      <c r="G1509" s="1">
        <v>80.77</v>
      </c>
      <c r="H1509" s="1">
        <v>1513</v>
      </c>
      <c r="I1509" s="1">
        <v>721779.35</v>
      </c>
      <c r="J1509" s="1">
        <v>-139</v>
      </c>
      <c r="K1509" s="1">
        <v>58298</v>
      </c>
      <c r="L1509" s="1">
        <v>-0.2</v>
      </c>
      <c r="M1509" s="1">
        <v>147.35</v>
      </c>
      <c r="N1509" s="1">
        <v>-0.20481649999999998</v>
      </c>
      <c r="O1509" s="1">
        <v>1.89</v>
      </c>
      <c r="P1509" s="1" t="s">
        <v>3269</v>
      </c>
      <c r="Q1509" s="1" t="s">
        <v>3542</v>
      </c>
    </row>
    <row r="1510" spans="1:17" x14ac:dyDescent="0.25">
      <c r="A1510" s="1" t="s">
        <v>1508</v>
      </c>
      <c r="B1510" s="1" t="s">
        <v>3270</v>
      </c>
      <c r="C1510" s="1">
        <v>3.85</v>
      </c>
      <c r="D1510" s="1">
        <v>0</v>
      </c>
      <c r="E1510" s="1">
        <v>0</v>
      </c>
      <c r="F1510" s="1">
        <v>40.39</v>
      </c>
      <c r="G1510" s="1">
        <v>55.76</v>
      </c>
      <c r="H1510" s="1">
        <v>1514</v>
      </c>
      <c r="I1510" s="1">
        <v>616085</v>
      </c>
      <c r="J1510" s="1">
        <v>46</v>
      </c>
      <c r="K1510" s="1">
        <v>34353</v>
      </c>
      <c r="L1510" s="1">
        <v>0.1</v>
      </c>
      <c r="M1510" s="1">
        <v>420.85</v>
      </c>
      <c r="N1510" s="1">
        <v>0.19359100000000001</v>
      </c>
      <c r="O1510" s="1">
        <v>33.9</v>
      </c>
      <c r="P1510" s="1" t="s">
        <v>3270</v>
      </c>
      <c r="Q1510" s="1" t="s">
        <v>3527</v>
      </c>
    </row>
    <row r="1511" spans="1:17" x14ac:dyDescent="0.25">
      <c r="A1511" s="1" t="s">
        <v>1509</v>
      </c>
      <c r="B1511" s="1" t="s">
        <v>3271</v>
      </c>
      <c r="C1511" s="1">
        <v>1.5</v>
      </c>
      <c r="D1511" s="1">
        <v>0.94</v>
      </c>
      <c r="E1511" s="1">
        <v>0.05</v>
      </c>
      <c r="F1511" s="1">
        <v>52.13</v>
      </c>
      <c r="G1511" s="1">
        <v>45.379999999999995</v>
      </c>
      <c r="H1511" s="1">
        <v>1515</v>
      </c>
      <c r="I1511" s="1">
        <v>570000</v>
      </c>
      <c r="J1511" s="1">
        <v>-50</v>
      </c>
      <c r="K1511" s="1">
        <v>25867</v>
      </c>
      <c r="L1511" s="1">
        <v>-0.2</v>
      </c>
      <c r="M1511" s="1">
        <v>106.96</v>
      </c>
      <c r="N1511" s="1">
        <v>-5.348E-2</v>
      </c>
      <c r="O1511" s="1">
        <v>-4.42</v>
      </c>
      <c r="P1511" s="1" t="s">
        <v>3271</v>
      </c>
      <c r="Q1511" s="1" t="s">
        <v>3529</v>
      </c>
    </row>
    <row r="1512" spans="1:17" x14ac:dyDescent="0.25">
      <c r="A1512" s="1" t="s">
        <v>1510</v>
      </c>
      <c r="B1512" s="1" t="s">
        <v>3272</v>
      </c>
      <c r="C1512" s="1">
        <v>2.92</v>
      </c>
      <c r="D1512" s="1">
        <v>0</v>
      </c>
      <c r="E1512" s="1">
        <v>0.01</v>
      </c>
      <c r="F1512" s="1">
        <v>16.32</v>
      </c>
      <c r="G1512" s="1">
        <v>80.75</v>
      </c>
      <c r="H1512" s="1">
        <v>1516</v>
      </c>
      <c r="I1512" s="1">
        <v>222940</v>
      </c>
      <c r="J1512" s="1">
        <v>2</v>
      </c>
      <c r="K1512" s="1">
        <v>18002</v>
      </c>
      <c r="L1512" s="1">
        <v>0</v>
      </c>
      <c r="M1512" s="1">
        <v>121.04</v>
      </c>
      <c r="N1512" s="1">
        <v>2.4208000000000003E-3</v>
      </c>
      <c r="O1512" s="1">
        <v>3.66</v>
      </c>
      <c r="P1512" s="1" t="s">
        <v>3272</v>
      </c>
      <c r="Q1512" s="1" t="s">
        <v>3560</v>
      </c>
    </row>
    <row r="1513" spans="1:17" x14ac:dyDescent="0.25">
      <c r="A1513" s="1" t="s">
        <v>1511</v>
      </c>
      <c r="B1513" s="1" t="s">
        <v>3273</v>
      </c>
      <c r="C1513" s="1">
        <v>2.5299999999999998</v>
      </c>
      <c r="D1513" s="1">
        <v>0</v>
      </c>
      <c r="E1513" s="1">
        <v>0</v>
      </c>
      <c r="F1513" s="1">
        <v>17.510000000000002</v>
      </c>
      <c r="G1513" s="1">
        <v>79.959999999999994</v>
      </c>
      <c r="H1513" s="1">
        <v>1517</v>
      </c>
      <c r="I1513" s="1">
        <v>210001.25</v>
      </c>
      <c r="J1513" s="1">
        <v>16</v>
      </c>
      <c r="K1513" s="1">
        <v>16792</v>
      </c>
      <c r="L1513" s="1">
        <v>0.1</v>
      </c>
      <c r="M1513" s="1">
        <v>54.1</v>
      </c>
      <c r="N1513" s="1">
        <v>8.6560000000000005E-3</v>
      </c>
      <c r="O1513" s="1">
        <v>-0.7</v>
      </c>
      <c r="P1513" s="1" t="s">
        <v>3273</v>
      </c>
      <c r="Q1513" s="1" t="s">
        <v>3531</v>
      </c>
    </row>
    <row r="1514" spans="1:17" x14ac:dyDescent="0.25">
      <c r="A1514" s="1" t="s">
        <v>1512</v>
      </c>
      <c r="B1514" s="1" t="s">
        <v>3274</v>
      </c>
      <c r="C1514" s="1">
        <v>0.17</v>
      </c>
      <c r="D1514" s="1">
        <v>0</v>
      </c>
      <c r="E1514" s="1">
        <v>0</v>
      </c>
      <c r="F1514" s="1">
        <v>24.23</v>
      </c>
      <c r="G1514" s="1">
        <v>75.599999999999994</v>
      </c>
      <c r="H1514" s="1">
        <v>1518</v>
      </c>
      <c r="I1514" s="1">
        <v>230000</v>
      </c>
      <c r="J1514" s="1">
        <v>-8</v>
      </c>
      <c r="K1514" s="1">
        <v>17388</v>
      </c>
      <c r="L1514" s="1">
        <v>0</v>
      </c>
      <c r="M1514" s="1">
        <v>68.78</v>
      </c>
      <c r="N1514" s="1">
        <v>-5.5024000000000002E-3</v>
      </c>
      <c r="O1514" s="1">
        <v>-17.16</v>
      </c>
      <c r="P1514" s="1" t="s">
        <v>3274</v>
      </c>
      <c r="Q1514" s="1" t="s">
        <v>3525</v>
      </c>
    </row>
    <row r="1515" spans="1:17" x14ac:dyDescent="0.25">
      <c r="A1515" s="1" t="s">
        <v>1513</v>
      </c>
      <c r="B1515" s="1" t="s">
        <v>3275</v>
      </c>
      <c r="C1515" s="1">
        <v>8.39</v>
      </c>
      <c r="D1515" s="1">
        <v>3.33</v>
      </c>
      <c r="E1515" s="1">
        <v>0.03</v>
      </c>
      <c r="F1515" s="1">
        <v>46.07</v>
      </c>
      <c r="G1515" s="1">
        <v>42.18</v>
      </c>
      <c r="H1515" s="1">
        <v>1519</v>
      </c>
      <c r="I1515" s="1">
        <v>489126.18</v>
      </c>
      <c r="J1515" s="1">
        <v>300</v>
      </c>
      <c r="K1515" s="1">
        <v>20631</v>
      </c>
      <c r="L1515" s="1">
        <v>1.5</v>
      </c>
      <c r="M1515" s="1">
        <v>579.46</v>
      </c>
      <c r="N1515" s="1">
        <v>1.73838</v>
      </c>
      <c r="O1515" s="1">
        <v>-5</v>
      </c>
      <c r="P1515" s="1" t="s">
        <v>3275</v>
      </c>
      <c r="Q1515" s="1" t="s">
        <v>3560</v>
      </c>
    </row>
    <row r="1516" spans="1:17" x14ac:dyDescent="0.25">
      <c r="A1516" s="1" t="s">
        <v>1514</v>
      </c>
      <c r="B1516" s="1" t="s">
        <v>3276</v>
      </c>
      <c r="C1516" s="1">
        <v>8.25</v>
      </c>
      <c r="D1516" s="1">
        <v>0</v>
      </c>
      <c r="E1516" s="1">
        <v>0</v>
      </c>
      <c r="F1516" s="1">
        <v>29.9</v>
      </c>
      <c r="G1516" s="1">
        <v>61.85</v>
      </c>
      <c r="H1516" s="1">
        <v>1520</v>
      </c>
      <c r="I1516" s="1">
        <v>1016300</v>
      </c>
      <c r="J1516" s="1">
        <v>155</v>
      </c>
      <c r="K1516" s="1">
        <v>62858</v>
      </c>
      <c r="L1516" s="1">
        <v>0.2</v>
      </c>
      <c r="M1516" s="1">
        <v>26.76</v>
      </c>
      <c r="N1516" s="1">
        <v>4.1478000000000001E-2</v>
      </c>
      <c r="O1516" s="1">
        <v>1.98</v>
      </c>
      <c r="P1516" s="1" t="s">
        <v>3276</v>
      </c>
      <c r="Q1516" s="1" t="s">
        <v>3527</v>
      </c>
    </row>
    <row r="1517" spans="1:17" x14ac:dyDescent="0.25">
      <c r="A1517" s="1" t="s">
        <v>1515</v>
      </c>
      <c r="B1517" s="1" t="s">
        <v>3277</v>
      </c>
      <c r="C1517" s="1">
        <v>3.82</v>
      </c>
      <c r="D1517" s="1">
        <v>0.01</v>
      </c>
      <c r="E1517" s="1">
        <v>0</v>
      </c>
      <c r="F1517" s="1">
        <v>25.49</v>
      </c>
      <c r="G1517" s="1">
        <v>70.680000000000007</v>
      </c>
      <c r="H1517" s="1">
        <v>1521</v>
      </c>
      <c r="I1517" s="1">
        <v>1220000</v>
      </c>
      <c r="J1517" s="1">
        <v>454</v>
      </c>
      <c r="K1517" s="1">
        <v>86230</v>
      </c>
      <c r="L1517" s="1">
        <v>0.5</v>
      </c>
      <c r="M1517" s="1">
        <v>110.64</v>
      </c>
      <c r="N1517" s="1">
        <v>0.50230560000000002</v>
      </c>
      <c r="O1517" s="1">
        <v>3.72</v>
      </c>
      <c r="P1517" s="1" t="s">
        <v>3277</v>
      </c>
      <c r="Q1517" s="1" t="s">
        <v>3533</v>
      </c>
    </row>
    <row r="1518" spans="1:17" x14ac:dyDescent="0.25">
      <c r="A1518" s="1" t="s">
        <v>1516</v>
      </c>
      <c r="B1518" s="1" t="s">
        <v>3278</v>
      </c>
      <c r="C1518" s="1">
        <v>4.97</v>
      </c>
      <c r="D1518" s="1">
        <v>0.1</v>
      </c>
      <c r="E1518" s="1">
        <v>0.03</v>
      </c>
      <c r="F1518" s="1">
        <v>28.87</v>
      </c>
      <c r="G1518" s="1">
        <v>66.03</v>
      </c>
      <c r="H1518" s="1">
        <v>1522</v>
      </c>
      <c r="I1518" s="1">
        <v>241890</v>
      </c>
      <c r="J1518" s="1">
        <v>76</v>
      </c>
      <c r="K1518" s="1">
        <v>15972</v>
      </c>
      <c r="L1518" s="1">
        <v>0.5</v>
      </c>
      <c r="M1518" s="1">
        <v>202.69</v>
      </c>
      <c r="N1518" s="1">
        <v>0.1540444</v>
      </c>
      <c r="O1518" s="1">
        <v>-1.67</v>
      </c>
      <c r="P1518" s="1" t="s">
        <v>3278</v>
      </c>
      <c r="Q1518" s="1" t="s">
        <v>3527</v>
      </c>
    </row>
    <row r="1519" spans="1:17" x14ac:dyDescent="0.25">
      <c r="A1519" s="1" t="s">
        <v>1517</v>
      </c>
      <c r="B1519" s="1" t="s">
        <v>3279</v>
      </c>
      <c r="C1519" s="1">
        <v>0.04</v>
      </c>
      <c r="D1519" s="1">
        <v>0</v>
      </c>
      <c r="E1519" s="1">
        <v>0</v>
      </c>
      <c r="F1519" s="1">
        <v>52.12</v>
      </c>
      <c r="G1519" s="1">
        <v>47.84</v>
      </c>
      <c r="H1519" s="1">
        <v>1523</v>
      </c>
      <c r="I1519" s="1">
        <v>130300</v>
      </c>
      <c r="J1519" s="1">
        <v>2</v>
      </c>
      <c r="K1519" s="1">
        <v>6234</v>
      </c>
      <c r="L1519" s="1">
        <v>0</v>
      </c>
      <c r="M1519" s="1">
        <v>67.3</v>
      </c>
      <c r="N1519" s="1">
        <v>1.346E-3</v>
      </c>
      <c r="O1519" s="1">
        <v>-11.44</v>
      </c>
      <c r="P1519" s="1" t="s">
        <v>3279</v>
      </c>
      <c r="Q1519" s="1" t="s">
        <v>3569</v>
      </c>
    </row>
    <row r="1520" spans="1:17" x14ac:dyDescent="0.25">
      <c r="A1520" s="1" t="s">
        <v>1518</v>
      </c>
      <c r="B1520" s="1" t="s">
        <v>3280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267000</v>
      </c>
      <c r="J1520" s="1">
        <v>6</v>
      </c>
      <c r="K1520" s="1">
        <v>21192</v>
      </c>
      <c r="L1520" s="1">
        <v>0</v>
      </c>
      <c r="M1520" s="1">
        <v>59.88</v>
      </c>
      <c r="N1520" s="1">
        <v>3.5928000000000002E-3</v>
      </c>
      <c r="O1520" s="1">
        <v>-8.84</v>
      </c>
      <c r="P1520" s="1" t="s">
        <v>3280</v>
      </c>
      <c r="Q1520" s="1" t="s">
        <v>3569</v>
      </c>
    </row>
    <row r="1521" spans="1:17" x14ac:dyDescent="0.25">
      <c r="A1521" s="1" t="s">
        <v>1519</v>
      </c>
      <c r="B1521" s="1" t="s">
        <v>3281</v>
      </c>
      <c r="C1521" s="1">
        <v>24.41</v>
      </c>
      <c r="D1521" s="1">
        <v>0</v>
      </c>
      <c r="E1521" s="1">
        <v>0</v>
      </c>
      <c r="F1521" s="1">
        <v>61.59</v>
      </c>
      <c r="G1521" s="1">
        <v>14</v>
      </c>
      <c r="H1521" s="1">
        <v>1525</v>
      </c>
      <c r="I1521" s="1">
        <v>660000</v>
      </c>
      <c r="J1521" s="1">
        <v>-128</v>
      </c>
      <c r="K1521" s="1">
        <v>9240</v>
      </c>
      <c r="L1521" s="1">
        <v>-1.4</v>
      </c>
      <c r="M1521" s="1">
        <v>44.63</v>
      </c>
      <c r="N1521" s="1">
        <v>-5.7126400000000001E-2</v>
      </c>
      <c r="O1521" s="1">
        <v>-7.14</v>
      </c>
      <c r="P1521" s="1" t="s">
        <v>3281</v>
      </c>
      <c r="Q1521" s="1" t="s">
        <v>3516</v>
      </c>
    </row>
    <row r="1522" spans="1:17" x14ac:dyDescent="0.25">
      <c r="A1522" s="1" t="s">
        <v>1520</v>
      </c>
      <c r="B1522" s="1" t="s">
        <v>3282</v>
      </c>
      <c r="C1522" s="1">
        <v>1.3</v>
      </c>
      <c r="D1522" s="1">
        <v>0.5</v>
      </c>
      <c r="E1522" s="1">
        <v>0.06</v>
      </c>
      <c r="F1522" s="1">
        <v>57.55</v>
      </c>
      <c r="G1522" s="1">
        <v>40.590000000000003</v>
      </c>
      <c r="H1522" s="1">
        <v>1526</v>
      </c>
      <c r="I1522" s="1">
        <v>675000</v>
      </c>
      <c r="J1522" s="1">
        <v>-194</v>
      </c>
      <c r="K1522" s="1">
        <v>27398</v>
      </c>
      <c r="L1522" s="1">
        <v>-0.7</v>
      </c>
      <c r="M1522" s="1">
        <v>234.08</v>
      </c>
      <c r="N1522" s="1">
        <v>-0.45411520000000005</v>
      </c>
      <c r="O1522" s="1">
        <v>-3.48</v>
      </c>
      <c r="P1522" s="1" t="s">
        <v>3282</v>
      </c>
      <c r="Q1522" s="1" t="s">
        <v>3560</v>
      </c>
    </row>
    <row r="1523" spans="1:17" x14ac:dyDescent="0.25">
      <c r="A1523" s="1" t="s">
        <v>1521</v>
      </c>
      <c r="B1523" s="1" t="s">
        <v>3283</v>
      </c>
      <c r="C1523" s="1">
        <v>1.75</v>
      </c>
      <c r="D1523" s="1">
        <v>0</v>
      </c>
      <c r="E1523" s="1">
        <v>0</v>
      </c>
      <c r="F1523" s="1">
        <v>73.63</v>
      </c>
      <c r="G1523" s="1">
        <v>24.620000000000005</v>
      </c>
      <c r="H1523" s="1">
        <v>1527</v>
      </c>
      <c r="I1523" s="1">
        <v>207445.84</v>
      </c>
      <c r="J1523" s="1">
        <v>15</v>
      </c>
      <c r="K1523" s="1">
        <v>5107</v>
      </c>
      <c r="L1523" s="1">
        <v>0.3</v>
      </c>
      <c r="M1523" s="1">
        <v>290.95999999999998</v>
      </c>
      <c r="N1523" s="1">
        <v>4.3643999999999995E-2</v>
      </c>
      <c r="O1523" s="1">
        <v>3.03</v>
      </c>
      <c r="P1523" s="1" t="s">
        <v>3283</v>
      </c>
      <c r="Q1523" s="1" t="s">
        <v>3527</v>
      </c>
    </row>
    <row r="1524" spans="1:17" x14ac:dyDescent="0.25">
      <c r="A1524" s="1" t="s">
        <v>1522</v>
      </c>
      <c r="B1524" s="1" t="s">
        <v>3284</v>
      </c>
      <c r="C1524" s="1">
        <v>0.06</v>
      </c>
      <c r="D1524" s="1">
        <v>0</v>
      </c>
      <c r="E1524" s="1">
        <v>0</v>
      </c>
      <c r="F1524" s="1">
        <v>46.26</v>
      </c>
      <c r="G1524" s="1">
        <v>53.68</v>
      </c>
      <c r="H1524" s="1">
        <v>1528</v>
      </c>
      <c r="I1524" s="1">
        <v>291090</v>
      </c>
      <c r="J1524" s="1">
        <v>-5</v>
      </c>
      <c r="K1524" s="1">
        <v>15626</v>
      </c>
      <c r="L1524" s="1">
        <v>0</v>
      </c>
      <c r="M1524" s="1">
        <v>29.81</v>
      </c>
      <c r="N1524" s="1">
        <v>-1.4904999999999999E-3</v>
      </c>
      <c r="O1524" s="1">
        <v>-3.28</v>
      </c>
      <c r="P1524" s="1" t="s">
        <v>3284</v>
      </c>
      <c r="Q1524" s="1" t="s">
        <v>3527</v>
      </c>
    </row>
    <row r="1525" spans="1:17" x14ac:dyDescent="0.25">
      <c r="A1525" s="1" t="s">
        <v>1523</v>
      </c>
      <c r="B1525" s="1" t="s">
        <v>3285</v>
      </c>
      <c r="C1525" s="1">
        <v>76.11</v>
      </c>
      <c r="D1525" s="1">
        <v>0</v>
      </c>
      <c r="E1525" s="1">
        <v>0</v>
      </c>
      <c r="F1525" s="1">
        <v>1.99</v>
      </c>
      <c r="G1525" s="1">
        <v>21.900000000000006</v>
      </c>
      <c r="H1525" s="1">
        <v>1529</v>
      </c>
      <c r="I1525" s="1">
        <v>1960456.17</v>
      </c>
      <c r="J1525" s="1">
        <v>215</v>
      </c>
      <c r="K1525" s="1">
        <v>42934</v>
      </c>
      <c r="L1525" s="1">
        <v>0.5</v>
      </c>
      <c r="M1525" s="1">
        <v>68.92</v>
      </c>
      <c r="N1525" s="1">
        <v>0.148178</v>
      </c>
      <c r="O1525" s="1">
        <v>7.03</v>
      </c>
      <c r="P1525" s="1" t="s">
        <v>3285</v>
      </c>
      <c r="Q1525" s="1" t="s">
        <v>3516</v>
      </c>
    </row>
    <row r="1526" spans="1:17" x14ac:dyDescent="0.25">
      <c r="A1526" s="1" t="s">
        <v>1524</v>
      </c>
      <c r="B1526" s="1" t="s">
        <v>3286</v>
      </c>
      <c r="C1526" s="1">
        <v>0.39</v>
      </c>
      <c r="D1526" s="1">
        <v>0</v>
      </c>
      <c r="E1526" s="1">
        <v>0</v>
      </c>
      <c r="F1526" s="1">
        <v>58.91</v>
      </c>
      <c r="G1526" s="1">
        <v>40.700000000000003</v>
      </c>
      <c r="H1526" s="1">
        <v>1530</v>
      </c>
      <c r="I1526" s="1">
        <v>815814.3</v>
      </c>
      <c r="J1526" s="1">
        <v>92</v>
      </c>
      <c r="K1526" s="1">
        <v>33204</v>
      </c>
      <c r="L1526" s="1">
        <v>0.3</v>
      </c>
      <c r="M1526" s="1">
        <v>37.85</v>
      </c>
      <c r="N1526" s="1">
        <v>3.4822000000000006E-2</v>
      </c>
      <c r="O1526" s="1">
        <v>-3.36</v>
      </c>
      <c r="P1526" s="1" t="s">
        <v>3286</v>
      </c>
      <c r="Q1526" s="1" t="s">
        <v>3555</v>
      </c>
    </row>
    <row r="1527" spans="1:17" x14ac:dyDescent="0.25">
      <c r="A1527" s="1" t="s">
        <v>1525</v>
      </c>
      <c r="B1527" s="1" t="s">
        <v>3287</v>
      </c>
      <c r="C1527" s="1">
        <v>73.67</v>
      </c>
      <c r="D1527" s="1">
        <v>2.86</v>
      </c>
      <c r="E1527" s="1">
        <v>0.31</v>
      </c>
      <c r="F1527" s="1">
        <v>60.18</v>
      </c>
      <c r="G1527" s="1">
        <v>-37.02000000000001</v>
      </c>
      <c r="H1527" s="1">
        <v>1531</v>
      </c>
      <c r="I1527" s="1">
        <v>854187.8</v>
      </c>
      <c r="J1527" s="1">
        <v>1712</v>
      </c>
      <c r="K1527" s="1">
        <v>-31622</v>
      </c>
      <c r="L1527" s="1">
        <v>-5.4</v>
      </c>
      <c r="M1527" s="1">
        <v>714.69</v>
      </c>
      <c r="N1527" s="1">
        <v>12.235492799999999</v>
      </c>
      <c r="O1527" s="1">
        <v>50.09</v>
      </c>
      <c r="P1527" s="1" t="s">
        <v>3287</v>
      </c>
      <c r="Q1527" s="1" t="s">
        <v>3524</v>
      </c>
    </row>
    <row r="1528" spans="1:17" x14ac:dyDescent="0.25">
      <c r="A1528" s="1" t="s">
        <v>1526</v>
      </c>
      <c r="B1528" s="1" t="s">
        <v>3288</v>
      </c>
      <c r="C1528" s="1">
        <v>2.0499999999999998</v>
      </c>
      <c r="D1528" s="1">
        <v>0.2</v>
      </c>
      <c r="E1528" s="1">
        <v>0.73</v>
      </c>
      <c r="F1528" s="1">
        <v>55.73</v>
      </c>
      <c r="G1528" s="1">
        <v>41.290000000000006</v>
      </c>
      <c r="H1528" s="1">
        <v>1532</v>
      </c>
      <c r="I1528" s="1">
        <v>690285.64</v>
      </c>
      <c r="J1528" s="1">
        <v>73</v>
      </c>
      <c r="K1528" s="1">
        <v>28502</v>
      </c>
      <c r="L1528" s="1">
        <v>0.3</v>
      </c>
      <c r="M1528" s="1">
        <v>221.69</v>
      </c>
      <c r="N1528" s="1">
        <v>0.1618337</v>
      </c>
      <c r="O1528" s="1">
        <v>3.4</v>
      </c>
      <c r="P1528" s="1" t="s">
        <v>3288</v>
      </c>
      <c r="Q1528" s="1" t="s">
        <v>3516</v>
      </c>
    </row>
    <row r="1529" spans="1:17" x14ac:dyDescent="0.25">
      <c r="A1529" s="1" t="s">
        <v>1527</v>
      </c>
      <c r="B1529" s="1" t="s">
        <v>3289</v>
      </c>
      <c r="C1529" s="1">
        <v>13.66</v>
      </c>
      <c r="D1529" s="1">
        <v>0</v>
      </c>
      <c r="E1529" s="1">
        <v>0</v>
      </c>
      <c r="F1529" s="1">
        <v>28.26</v>
      </c>
      <c r="G1529" s="1">
        <v>58.08</v>
      </c>
      <c r="H1529" s="1">
        <v>1533</v>
      </c>
      <c r="I1529" s="1">
        <v>236693.79</v>
      </c>
      <c r="J1529" s="1">
        <v>1</v>
      </c>
      <c r="K1529" s="1">
        <v>13747</v>
      </c>
      <c r="L1529" s="1">
        <v>0</v>
      </c>
      <c r="M1529" s="1">
        <v>36.67</v>
      </c>
      <c r="N1529" s="1">
        <v>3.6670000000000002E-4</v>
      </c>
      <c r="O1529" s="1">
        <v>-6.48</v>
      </c>
      <c r="P1529" s="1" t="s">
        <v>3289</v>
      </c>
      <c r="Q1529" s="1" t="s">
        <v>3577</v>
      </c>
    </row>
    <row r="1530" spans="1:17" x14ac:dyDescent="0.25">
      <c r="A1530" s="1" t="s">
        <v>1528</v>
      </c>
      <c r="B1530" s="1" t="s">
        <v>3290</v>
      </c>
      <c r="C1530" s="1">
        <v>2.9</v>
      </c>
      <c r="D1530" s="1">
        <v>0.45</v>
      </c>
      <c r="E1530" s="1">
        <v>0</v>
      </c>
      <c r="F1530" s="1">
        <v>39.71</v>
      </c>
      <c r="G1530" s="1">
        <v>56.94</v>
      </c>
      <c r="H1530" s="1">
        <v>1534</v>
      </c>
      <c r="I1530" s="1">
        <v>213860</v>
      </c>
      <c r="J1530" s="1">
        <v>50</v>
      </c>
      <c r="K1530" s="1">
        <v>12177</v>
      </c>
      <c r="L1530" s="1">
        <v>0.4</v>
      </c>
      <c r="M1530" s="1">
        <v>124.54</v>
      </c>
      <c r="N1530" s="1">
        <v>6.2269999999999999E-2</v>
      </c>
      <c r="O1530" s="1">
        <v>10</v>
      </c>
      <c r="P1530" s="1" t="s">
        <v>3290</v>
      </c>
      <c r="Q1530" s="1" t="s">
        <v>3559</v>
      </c>
    </row>
    <row r="1531" spans="1:17" x14ac:dyDescent="0.25">
      <c r="A1531" s="1" t="s">
        <v>1529</v>
      </c>
      <c r="B1531" s="1" t="s">
        <v>3291</v>
      </c>
      <c r="C1531" s="1">
        <v>4.13</v>
      </c>
      <c r="D1531" s="1">
        <v>0</v>
      </c>
      <c r="E1531" s="1">
        <v>0.01</v>
      </c>
      <c r="F1531" s="1">
        <v>20.71</v>
      </c>
      <c r="G1531" s="1">
        <v>75.150000000000006</v>
      </c>
      <c r="H1531" s="1">
        <v>1535</v>
      </c>
      <c r="I1531" s="1">
        <v>1476424.17</v>
      </c>
      <c r="J1531" s="1">
        <v>2675</v>
      </c>
      <c r="K1531" s="1">
        <v>110953</v>
      </c>
      <c r="L1531" s="1">
        <v>2.4</v>
      </c>
      <c r="M1531" s="1">
        <v>15.85</v>
      </c>
      <c r="N1531" s="1">
        <v>0.42398750000000002</v>
      </c>
      <c r="O1531" s="1">
        <v>0.89</v>
      </c>
      <c r="P1531" s="1" t="s">
        <v>3291</v>
      </c>
      <c r="Q1531" s="1" t="s">
        <v>3551</v>
      </c>
    </row>
    <row r="1532" spans="1:17" x14ac:dyDescent="0.25">
      <c r="A1532" s="1" t="s">
        <v>1530</v>
      </c>
      <c r="B1532" s="1" t="s">
        <v>3292</v>
      </c>
      <c r="C1532" s="1">
        <v>27.96</v>
      </c>
      <c r="D1532" s="1">
        <v>6.92</v>
      </c>
      <c r="E1532" s="1">
        <v>0.79</v>
      </c>
      <c r="F1532" s="1">
        <v>7.32</v>
      </c>
      <c r="G1532" s="1">
        <v>57.01</v>
      </c>
      <c r="H1532" s="1">
        <v>1536</v>
      </c>
      <c r="I1532" s="1">
        <v>1201368.76</v>
      </c>
      <c r="J1532" s="1">
        <v>-6350</v>
      </c>
      <c r="K1532" s="1">
        <v>68490</v>
      </c>
      <c r="L1532" s="1">
        <v>-9.3000000000000007</v>
      </c>
      <c r="M1532" s="1">
        <v>245.77</v>
      </c>
      <c r="N1532" s="1">
        <v>-15.606394999999999</v>
      </c>
      <c r="O1532" s="1">
        <v>12.71</v>
      </c>
      <c r="P1532" s="1" t="s">
        <v>3292</v>
      </c>
      <c r="Q1532" s="1" t="s">
        <v>3560</v>
      </c>
    </row>
    <row r="1533" spans="1:17" x14ac:dyDescent="0.25">
      <c r="A1533" s="1" t="s">
        <v>1531</v>
      </c>
      <c r="B1533" s="1" t="s">
        <v>3293</v>
      </c>
      <c r="C1533" s="1">
        <v>18.16</v>
      </c>
      <c r="D1533" s="1">
        <v>0.01</v>
      </c>
      <c r="E1533" s="1">
        <v>0.01</v>
      </c>
      <c r="F1533" s="1">
        <v>10.42</v>
      </c>
      <c r="G1533" s="1">
        <v>71.400000000000006</v>
      </c>
      <c r="H1533" s="1">
        <v>1537</v>
      </c>
      <c r="I1533" s="1">
        <v>1421804.67</v>
      </c>
      <c r="J1533" s="1">
        <v>-2153</v>
      </c>
      <c r="K1533" s="1">
        <v>101517</v>
      </c>
      <c r="L1533" s="1">
        <v>-2.1</v>
      </c>
      <c r="M1533" s="1">
        <v>37.42</v>
      </c>
      <c r="N1533" s="1">
        <v>-0.80565260000000005</v>
      </c>
      <c r="O1533" s="1">
        <v>3.93</v>
      </c>
      <c r="P1533" s="1" t="s">
        <v>3293</v>
      </c>
      <c r="Q1533" s="1" t="s">
        <v>3531</v>
      </c>
    </row>
    <row r="1534" spans="1:17" x14ac:dyDescent="0.25">
      <c r="A1534" s="1" t="s">
        <v>1532</v>
      </c>
      <c r="B1534" s="1" t="s">
        <v>3294</v>
      </c>
      <c r="C1534" s="1">
        <v>6.37</v>
      </c>
      <c r="D1534" s="1">
        <v>0</v>
      </c>
      <c r="E1534" s="1">
        <v>0.28000000000000003</v>
      </c>
      <c r="F1534" s="1">
        <v>13.81</v>
      </c>
      <c r="G1534" s="1">
        <v>79.539999999999992</v>
      </c>
      <c r="H1534" s="1">
        <v>1538</v>
      </c>
      <c r="I1534" s="1">
        <v>451601</v>
      </c>
      <c r="J1534" s="1">
        <v>215</v>
      </c>
      <c r="K1534" s="1">
        <v>35920</v>
      </c>
      <c r="L1534" s="1">
        <v>0.6</v>
      </c>
      <c r="M1534" s="1">
        <v>23.43</v>
      </c>
      <c r="N1534" s="1">
        <v>5.0374499999999996E-2</v>
      </c>
      <c r="O1534" s="1">
        <v>-1.42</v>
      </c>
      <c r="P1534" s="1" t="s">
        <v>3294</v>
      </c>
      <c r="Q1534" s="1" t="s">
        <v>3560</v>
      </c>
    </row>
    <row r="1535" spans="1:17" x14ac:dyDescent="0.25">
      <c r="A1535" s="1" t="s">
        <v>1533</v>
      </c>
      <c r="B1535" s="1" t="s">
        <v>3295</v>
      </c>
      <c r="C1535" s="1">
        <v>6.39</v>
      </c>
      <c r="D1535" s="1">
        <v>7.0000000000000007E-2</v>
      </c>
      <c r="E1535" s="1">
        <v>1.04</v>
      </c>
      <c r="F1535" s="1">
        <v>8.91</v>
      </c>
      <c r="G1535" s="1">
        <v>83.59</v>
      </c>
      <c r="H1535" s="1">
        <v>1539</v>
      </c>
      <c r="I1535" s="1">
        <v>854313.63</v>
      </c>
      <c r="J1535" s="1">
        <v>794</v>
      </c>
      <c r="K1535" s="1">
        <v>71412</v>
      </c>
      <c r="L1535" s="1">
        <v>1.1000000000000001</v>
      </c>
      <c r="M1535" s="1">
        <v>68.73</v>
      </c>
      <c r="N1535" s="1">
        <v>0.54571619999999998</v>
      </c>
      <c r="O1535" s="1">
        <v>-0.55000000000000004</v>
      </c>
      <c r="P1535" s="1" t="s">
        <v>3295</v>
      </c>
      <c r="Q1535" s="1" t="s">
        <v>3525</v>
      </c>
    </row>
    <row r="1536" spans="1:17" x14ac:dyDescent="0.25">
      <c r="A1536" s="1" t="s">
        <v>1534</v>
      </c>
      <c r="B1536" s="1" t="s">
        <v>3296</v>
      </c>
      <c r="C1536" s="1">
        <v>13.23</v>
      </c>
      <c r="D1536" s="1">
        <v>1.81</v>
      </c>
      <c r="E1536" s="1">
        <v>0</v>
      </c>
      <c r="F1536" s="1">
        <v>7.33</v>
      </c>
      <c r="G1536" s="1">
        <v>77.63</v>
      </c>
      <c r="H1536" s="1">
        <v>1540</v>
      </c>
      <c r="I1536" s="1">
        <v>1324080</v>
      </c>
      <c r="J1536" s="1">
        <v>1733</v>
      </c>
      <c r="K1536" s="1">
        <v>102788</v>
      </c>
      <c r="L1536" s="1">
        <v>1.7</v>
      </c>
      <c r="M1536" s="1">
        <v>43.36</v>
      </c>
      <c r="N1536" s="1">
        <v>0.75142880000000001</v>
      </c>
      <c r="O1536" s="1">
        <v>-1.5</v>
      </c>
      <c r="P1536" s="1" t="s">
        <v>3296</v>
      </c>
      <c r="Q1536" s="1" t="s">
        <v>3543</v>
      </c>
    </row>
    <row r="1537" spans="1:17" x14ac:dyDescent="0.25">
      <c r="A1537" s="1" t="s">
        <v>1535</v>
      </c>
      <c r="B1537" s="1" t="s">
        <v>3297</v>
      </c>
      <c r="C1537" s="1">
        <v>0.11</v>
      </c>
      <c r="D1537" s="1">
        <v>0</v>
      </c>
      <c r="E1537" s="1">
        <v>0.01</v>
      </c>
      <c r="F1537" s="1">
        <v>43.78</v>
      </c>
      <c r="G1537" s="1">
        <v>56.1</v>
      </c>
      <c r="H1537" s="1">
        <v>1541</v>
      </c>
      <c r="I1537" s="1">
        <v>518103</v>
      </c>
      <c r="J1537" s="1">
        <v>2</v>
      </c>
      <c r="K1537" s="1">
        <v>29066</v>
      </c>
      <c r="L1537" s="1">
        <v>0</v>
      </c>
      <c r="M1537" s="1">
        <v>22.8</v>
      </c>
      <c r="N1537" s="1">
        <v>4.5600000000000003E-4</v>
      </c>
      <c r="O1537" s="1">
        <v>-2.5299999999999998</v>
      </c>
      <c r="P1537" s="1" t="s">
        <v>3297</v>
      </c>
      <c r="Q1537" s="1" t="s">
        <v>3528</v>
      </c>
    </row>
    <row r="1538" spans="1:17" x14ac:dyDescent="0.25">
      <c r="A1538" s="1" t="s">
        <v>1536</v>
      </c>
      <c r="B1538" s="1" t="s">
        <v>3298</v>
      </c>
      <c r="C1538" s="1">
        <v>3.74</v>
      </c>
      <c r="D1538" s="1">
        <v>0.16</v>
      </c>
      <c r="E1538" s="1">
        <v>0</v>
      </c>
      <c r="F1538" s="1">
        <v>5.0999999999999996</v>
      </c>
      <c r="G1538" s="1">
        <v>91</v>
      </c>
      <c r="H1538" s="1">
        <v>1542</v>
      </c>
      <c r="I1538" s="1">
        <v>1126297.75</v>
      </c>
      <c r="J1538" s="1">
        <v>2438</v>
      </c>
      <c r="K1538" s="1">
        <v>102493</v>
      </c>
      <c r="L1538" s="1">
        <v>2.4</v>
      </c>
      <c r="M1538" s="1">
        <v>14.49</v>
      </c>
      <c r="N1538" s="1">
        <v>0.35326620000000003</v>
      </c>
      <c r="O1538" s="1">
        <v>4.47</v>
      </c>
      <c r="P1538" s="1" t="s">
        <v>3298</v>
      </c>
      <c r="Q1538" s="1" t="s">
        <v>3533</v>
      </c>
    </row>
    <row r="1539" spans="1:17" x14ac:dyDescent="0.25">
      <c r="A1539" s="1" t="s">
        <v>1537</v>
      </c>
      <c r="B1539" s="1" t="s">
        <v>3299</v>
      </c>
      <c r="C1539" s="1">
        <v>3</v>
      </c>
      <c r="D1539" s="1">
        <v>0</v>
      </c>
      <c r="E1539" s="1">
        <v>0</v>
      </c>
      <c r="F1539" s="1">
        <v>9.8699999999999992</v>
      </c>
      <c r="G1539" s="1">
        <v>87.13</v>
      </c>
      <c r="H1539" s="1">
        <v>1543</v>
      </c>
      <c r="I1539" s="1">
        <v>628737.25</v>
      </c>
      <c r="J1539" s="1">
        <v>991</v>
      </c>
      <c r="K1539" s="1">
        <v>54782</v>
      </c>
      <c r="L1539" s="1">
        <v>1.8</v>
      </c>
      <c r="M1539" s="1">
        <v>15.9</v>
      </c>
      <c r="N1539" s="1">
        <v>0.15756899999999999</v>
      </c>
      <c r="O1539" s="1">
        <v>4.91</v>
      </c>
      <c r="P1539" s="1" t="s">
        <v>3299</v>
      </c>
      <c r="Q1539" s="1" t="s">
        <v>3546</v>
      </c>
    </row>
    <row r="1540" spans="1:17" x14ac:dyDescent="0.25">
      <c r="A1540" s="1" t="s">
        <v>1538</v>
      </c>
      <c r="B1540" s="1" t="s">
        <v>3300</v>
      </c>
      <c r="C1540" s="1">
        <v>2.59</v>
      </c>
      <c r="D1540" s="1">
        <v>0</v>
      </c>
      <c r="E1540" s="1">
        <v>0</v>
      </c>
      <c r="F1540" s="1">
        <v>10.199999999999999</v>
      </c>
      <c r="G1540" s="1">
        <v>87.210000000000008</v>
      </c>
      <c r="H1540" s="1">
        <v>1544</v>
      </c>
      <c r="I1540" s="1">
        <v>598141.9</v>
      </c>
      <c r="J1540" s="1">
        <v>137</v>
      </c>
      <c r="K1540" s="1">
        <v>52164</v>
      </c>
      <c r="L1540" s="1">
        <v>0.3</v>
      </c>
      <c r="M1540" s="1">
        <v>29.33</v>
      </c>
      <c r="N1540" s="1">
        <v>4.0182099999999998E-2</v>
      </c>
      <c r="O1540" s="1">
        <v>-5.0599999999999996</v>
      </c>
      <c r="P1540" s="1" t="s">
        <v>3300</v>
      </c>
      <c r="Q1540" s="1" t="s">
        <v>3521</v>
      </c>
    </row>
    <row r="1541" spans="1:17" x14ac:dyDescent="0.25">
      <c r="A1541" s="1" t="s">
        <v>1539</v>
      </c>
      <c r="B1541" s="1" t="s">
        <v>3301</v>
      </c>
      <c r="C1541" s="1">
        <v>17.09</v>
      </c>
      <c r="D1541" s="1">
        <v>0</v>
      </c>
      <c r="E1541" s="1">
        <v>2</v>
      </c>
      <c r="F1541" s="1">
        <v>10.97</v>
      </c>
      <c r="G1541" s="1">
        <v>69.94</v>
      </c>
      <c r="H1541" s="1">
        <v>1545</v>
      </c>
      <c r="I1541" s="1">
        <v>2091196.92</v>
      </c>
      <c r="J1541" s="1">
        <v>-1611</v>
      </c>
      <c r="K1541" s="1">
        <v>146258</v>
      </c>
      <c r="L1541" s="1">
        <v>-1.1000000000000001</v>
      </c>
      <c r="M1541" s="1">
        <v>45.97</v>
      </c>
      <c r="N1541" s="1">
        <v>-0.74057669999999998</v>
      </c>
      <c r="O1541" s="1">
        <v>-1.35</v>
      </c>
      <c r="P1541" s="1" t="s">
        <v>4484</v>
      </c>
      <c r="Q1541" s="1" t="s">
        <v>3545</v>
      </c>
    </row>
    <row r="1542" spans="1:17" x14ac:dyDescent="0.25">
      <c r="A1542" s="1" t="s">
        <v>1540</v>
      </c>
      <c r="B1542" s="1" t="s">
        <v>3302</v>
      </c>
      <c r="C1542" s="1">
        <v>5.75</v>
      </c>
      <c r="D1542" s="1">
        <v>0</v>
      </c>
      <c r="E1542" s="1">
        <v>1.05</v>
      </c>
      <c r="F1542" s="1">
        <v>7.18</v>
      </c>
      <c r="G1542" s="1">
        <v>86.02</v>
      </c>
      <c r="H1542" s="1">
        <v>1546</v>
      </c>
      <c r="I1542" s="1">
        <v>685010.74</v>
      </c>
      <c r="J1542" s="1">
        <v>1492</v>
      </c>
      <c r="K1542" s="1">
        <v>58925</v>
      </c>
      <c r="L1542" s="1">
        <v>2.5</v>
      </c>
      <c r="M1542" s="1">
        <v>41.98</v>
      </c>
      <c r="N1542" s="1">
        <v>0.62634159999999994</v>
      </c>
      <c r="O1542" s="1">
        <v>13.32</v>
      </c>
      <c r="P1542" s="1" t="s">
        <v>3302</v>
      </c>
      <c r="Q1542" s="1" t="s">
        <v>3560</v>
      </c>
    </row>
    <row r="1543" spans="1:17" x14ac:dyDescent="0.25">
      <c r="A1543" s="1" t="s">
        <v>1541</v>
      </c>
      <c r="B1543" s="1" t="s">
        <v>3303</v>
      </c>
      <c r="C1543" s="1">
        <v>4.8</v>
      </c>
      <c r="D1543" s="1">
        <v>0</v>
      </c>
      <c r="E1543" s="1">
        <v>0.46</v>
      </c>
      <c r="F1543" s="1">
        <v>9.59</v>
      </c>
      <c r="G1543" s="1">
        <v>85.15</v>
      </c>
      <c r="H1543" s="1">
        <v>1547</v>
      </c>
      <c r="I1543" s="1">
        <v>1256917.95</v>
      </c>
      <c r="J1543" s="1">
        <v>-249</v>
      </c>
      <c r="K1543" s="1">
        <v>107027</v>
      </c>
      <c r="L1543" s="1">
        <v>-0.2</v>
      </c>
      <c r="M1543" s="1">
        <v>44.27</v>
      </c>
      <c r="N1543" s="1">
        <v>-0.11023230000000002</v>
      </c>
      <c r="O1543" s="1">
        <v>6.15</v>
      </c>
      <c r="P1543" s="1" t="s">
        <v>3303</v>
      </c>
      <c r="Q1543" s="1" t="s">
        <v>3548</v>
      </c>
    </row>
    <row r="1544" spans="1:17" x14ac:dyDescent="0.25">
      <c r="A1544" s="1" t="s">
        <v>1542</v>
      </c>
      <c r="B1544" s="1" t="s">
        <v>3304</v>
      </c>
      <c r="C1544" s="1">
        <v>0.72</v>
      </c>
      <c r="D1544" s="1">
        <v>0</v>
      </c>
      <c r="E1544" s="1">
        <v>0.13</v>
      </c>
      <c r="F1544" s="1">
        <v>12.29</v>
      </c>
      <c r="G1544" s="1">
        <v>86.86</v>
      </c>
      <c r="H1544" s="1">
        <v>1548</v>
      </c>
      <c r="I1544" s="1">
        <v>799071.7</v>
      </c>
      <c r="J1544" s="1">
        <v>261</v>
      </c>
      <c r="K1544" s="1">
        <v>69407</v>
      </c>
      <c r="L1544" s="1">
        <v>0.4</v>
      </c>
      <c r="M1544" s="1">
        <v>27.42</v>
      </c>
      <c r="N1544" s="1">
        <v>7.156620000000001E-2</v>
      </c>
      <c r="O1544" s="1">
        <v>5.03</v>
      </c>
      <c r="P1544" s="1" t="s">
        <v>3304</v>
      </c>
      <c r="Q1544" s="1" t="s">
        <v>3548</v>
      </c>
    </row>
    <row r="1545" spans="1:17" x14ac:dyDescent="0.25">
      <c r="A1545" s="1" t="s">
        <v>1543</v>
      </c>
      <c r="B1545" s="1" t="s">
        <v>3305</v>
      </c>
      <c r="C1545" s="1">
        <v>29.24</v>
      </c>
      <c r="D1545" s="1">
        <v>0.54</v>
      </c>
      <c r="E1545" s="1">
        <v>1.83</v>
      </c>
      <c r="F1545" s="1">
        <v>17.39</v>
      </c>
      <c r="G1545" s="1">
        <v>51</v>
      </c>
      <c r="H1545" s="1">
        <v>1549</v>
      </c>
      <c r="I1545" s="1">
        <v>1182594.46</v>
      </c>
      <c r="J1545" s="1">
        <v>-431</v>
      </c>
      <c r="K1545" s="1">
        <v>60312</v>
      </c>
      <c r="L1545" s="1">
        <v>-0.7</v>
      </c>
      <c r="M1545" s="1">
        <v>106.22</v>
      </c>
      <c r="N1545" s="1">
        <v>-0.4578082</v>
      </c>
      <c r="O1545" s="1">
        <v>14.2</v>
      </c>
      <c r="P1545" s="1" t="s">
        <v>4485</v>
      </c>
      <c r="Q1545" s="1" t="s">
        <v>3581</v>
      </c>
    </row>
    <row r="1546" spans="1:17" x14ac:dyDescent="0.25">
      <c r="A1546" s="1" t="s">
        <v>1544</v>
      </c>
      <c r="B1546" s="1" t="s">
        <v>3306</v>
      </c>
      <c r="C1546" s="1">
        <v>9.6199999999999992</v>
      </c>
      <c r="D1546" s="1">
        <v>6.18</v>
      </c>
      <c r="E1546" s="1">
        <v>0.81</v>
      </c>
      <c r="F1546" s="1">
        <v>66.97</v>
      </c>
      <c r="G1546" s="1">
        <v>16.420000000000002</v>
      </c>
      <c r="H1546" s="1">
        <v>1550</v>
      </c>
      <c r="I1546" s="1">
        <v>6461654.8700000001</v>
      </c>
      <c r="J1546" s="1">
        <v>9374</v>
      </c>
      <c r="K1546" s="1">
        <v>106100</v>
      </c>
      <c r="L1546" s="1">
        <v>8.8000000000000007</v>
      </c>
      <c r="M1546" s="1">
        <v>304.54000000000002</v>
      </c>
      <c r="N1546" s="1">
        <v>28.547579599999999</v>
      </c>
      <c r="O1546" s="1">
        <v>11.99</v>
      </c>
      <c r="P1546" s="1" t="s">
        <v>4486</v>
      </c>
      <c r="Q1546" s="1" t="s">
        <v>3545</v>
      </c>
    </row>
    <row r="1547" spans="1:17" x14ac:dyDescent="0.25">
      <c r="A1547" s="1" t="s">
        <v>1545</v>
      </c>
      <c r="B1547" s="1" t="s">
        <v>3307</v>
      </c>
      <c r="C1547" s="1">
        <v>0.1</v>
      </c>
      <c r="D1547" s="1">
        <v>0</v>
      </c>
      <c r="E1547" s="1">
        <v>0</v>
      </c>
      <c r="F1547" s="1">
        <v>38.340000000000003</v>
      </c>
      <c r="G1547" s="1">
        <v>61.559999999999995</v>
      </c>
      <c r="H1547" s="1">
        <v>1551</v>
      </c>
      <c r="I1547" s="1">
        <v>416663.43</v>
      </c>
      <c r="J1547" s="1">
        <v>26</v>
      </c>
      <c r="K1547" s="1">
        <v>25650</v>
      </c>
      <c r="L1547" s="1">
        <v>0.1</v>
      </c>
      <c r="M1547" s="1">
        <v>11.62</v>
      </c>
      <c r="N1547" s="1">
        <v>3.0211999999999999E-3</v>
      </c>
      <c r="O1547" s="1">
        <v>4.46</v>
      </c>
      <c r="P1547" s="1" t="s">
        <v>3307</v>
      </c>
      <c r="Q1547" s="1" t="s">
        <v>3558</v>
      </c>
    </row>
    <row r="1548" spans="1:17" x14ac:dyDescent="0.25">
      <c r="A1548" s="1" t="s">
        <v>1546</v>
      </c>
      <c r="B1548" s="1" t="s">
        <v>3308</v>
      </c>
      <c r="C1548" s="1">
        <v>0.95</v>
      </c>
      <c r="D1548" s="1">
        <v>0</v>
      </c>
      <c r="E1548" s="1">
        <v>0</v>
      </c>
      <c r="F1548" s="1">
        <v>14.41</v>
      </c>
      <c r="G1548" s="1">
        <v>84.64</v>
      </c>
      <c r="H1548" s="1">
        <v>1552</v>
      </c>
      <c r="I1548" s="1">
        <v>528869.38</v>
      </c>
      <c r="J1548" s="1">
        <v>28</v>
      </c>
      <c r="K1548" s="1">
        <v>44764</v>
      </c>
      <c r="L1548" s="1">
        <v>0.1</v>
      </c>
      <c r="M1548" s="1">
        <v>34.9</v>
      </c>
      <c r="N1548" s="1">
        <v>9.7719999999999994E-3</v>
      </c>
      <c r="O1548" s="1">
        <v>-0.56000000000000005</v>
      </c>
      <c r="P1548" s="1" t="s">
        <v>3308</v>
      </c>
      <c r="Q1548" s="1" t="s">
        <v>3546</v>
      </c>
    </row>
    <row r="1549" spans="1:17" x14ac:dyDescent="0.25">
      <c r="A1549" s="1" t="s">
        <v>1547</v>
      </c>
      <c r="B1549" s="1" t="s">
        <v>3309</v>
      </c>
      <c r="C1549" s="1">
        <v>2.2200000000000002</v>
      </c>
      <c r="D1549" s="1">
        <v>0</v>
      </c>
      <c r="E1549" s="1">
        <v>0.14000000000000001</v>
      </c>
      <c r="F1549" s="1">
        <v>8.89</v>
      </c>
      <c r="G1549" s="1">
        <v>88.75</v>
      </c>
      <c r="H1549" s="1">
        <v>1553</v>
      </c>
      <c r="I1549" s="1">
        <v>1182798.08</v>
      </c>
      <c r="J1549" s="1">
        <v>161</v>
      </c>
      <c r="K1549" s="1">
        <v>104973</v>
      </c>
      <c r="L1549" s="1">
        <v>0.2</v>
      </c>
      <c r="M1549" s="1">
        <v>22.87</v>
      </c>
      <c r="N1549" s="1">
        <v>3.6820700000000005E-2</v>
      </c>
      <c r="O1549" s="1">
        <v>-1.47</v>
      </c>
      <c r="P1549" s="1" t="s">
        <v>3309</v>
      </c>
      <c r="Q1549" s="1" t="s">
        <v>3578</v>
      </c>
    </row>
    <row r="1550" spans="1:17" x14ac:dyDescent="0.25">
      <c r="A1550" s="1" t="s">
        <v>1548</v>
      </c>
      <c r="B1550" s="1" t="s">
        <v>3310</v>
      </c>
      <c r="C1550" s="1">
        <v>2.72</v>
      </c>
      <c r="D1550" s="1">
        <v>0</v>
      </c>
      <c r="E1550" s="1">
        <v>0.01</v>
      </c>
      <c r="F1550" s="1">
        <v>33.47</v>
      </c>
      <c r="G1550" s="1">
        <v>63.800000000000004</v>
      </c>
      <c r="H1550" s="1">
        <v>1554</v>
      </c>
      <c r="I1550" s="1">
        <v>1770997.73</v>
      </c>
      <c r="J1550" s="1">
        <v>-321</v>
      </c>
      <c r="K1550" s="1">
        <v>112990</v>
      </c>
      <c r="L1550" s="1">
        <v>-0.3</v>
      </c>
      <c r="M1550" s="1">
        <v>38.450000000000003</v>
      </c>
      <c r="N1550" s="1">
        <v>-0.12342450000000001</v>
      </c>
      <c r="O1550" s="1">
        <v>-7.85</v>
      </c>
      <c r="P1550" s="1" t="s">
        <v>3310</v>
      </c>
      <c r="Q1550" s="1" t="s">
        <v>3563</v>
      </c>
    </row>
    <row r="1551" spans="1:17" x14ac:dyDescent="0.25">
      <c r="A1551" s="1" t="s">
        <v>1549</v>
      </c>
      <c r="B1551" s="1" t="s">
        <v>3311</v>
      </c>
      <c r="C1551" s="1">
        <v>6.35</v>
      </c>
      <c r="D1551" s="1">
        <v>0</v>
      </c>
      <c r="E1551" s="1">
        <v>0.48</v>
      </c>
      <c r="F1551" s="1">
        <v>3.8</v>
      </c>
      <c r="G1551" s="1">
        <v>89.37</v>
      </c>
      <c r="H1551" s="1">
        <v>1555</v>
      </c>
      <c r="I1551" s="1">
        <v>706228.86</v>
      </c>
      <c r="J1551" s="1">
        <v>1648</v>
      </c>
      <c r="K1551" s="1">
        <v>63116</v>
      </c>
      <c r="L1551" s="1">
        <v>2.6</v>
      </c>
      <c r="M1551" s="1">
        <v>39.299999999999997</v>
      </c>
      <c r="N1551" s="1">
        <v>0.64766399999999991</v>
      </c>
      <c r="O1551" s="1">
        <v>3.43</v>
      </c>
      <c r="P1551" s="1" t="s">
        <v>3311</v>
      </c>
      <c r="Q1551" s="1" t="s">
        <v>3560</v>
      </c>
    </row>
    <row r="1552" spans="1:17" x14ac:dyDescent="0.25">
      <c r="A1552" s="1" t="s">
        <v>1550</v>
      </c>
      <c r="B1552" s="1" t="s">
        <v>3312</v>
      </c>
      <c r="C1552" s="1">
        <v>0.89</v>
      </c>
      <c r="D1552" s="1">
        <v>0</v>
      </c>
      <c r="E1552" s="1">
        <v>0</v>
      </c>
      <c r="F1552" s="1">
        <v>68.91</v>
      </c>
      <c r="G1552" s="1">
        <v>30.200000000000003</v>
      </c>
      <c r="H1552" s="1">
        <v>1556</v>
      </c>
      <c r="I1552" s="1">
        <v>1886180</v>
      </c>
      <c r="J1552" s="1">
        <v>53</v>
      </c>
      <c r="K1552" s="1">
        <v>56963</v>
      </c>
      <c r="L1552" s="1">
        <v>0.1</v>
      </c>
      <c r="M1552" s="1">
        <v>9.93</v>
      </c>
      <c r="N1552" s="1">
        <v>5.2629E-3</v>
      </c>
      <c r="O1552" s="1">
        <v>-11.11</v>
      </c>
      <c r="P1552" s="1" t="s">
        <v>3312</v>
      </c>
      <c r="Q1552" s="1" t="s">
        <v>3546</v>
      </c>
    </row>
    <row r="1553" spans="1:17" x14ac:dyDescent="0.25">
      <c r="A1553" s="1" t="s">
        <v>1551</v>
      </c>
      <c r="B1553" s="1" t="s">
        <v>3313</v>
      </c>
      <c r="C1553" s="1">
        <v>1.99</v>
      </c>
      <c r="D1553" s="1">
        <v>0</v>
      </c>
      <c r="E1553" s="1">
        <v>0</v>
      </c>
      <c r="F1553" s="1">
        <v>16.8</v>
      </c>
      <c r="G1553" s="1">
        <v>81.210000000000008</v>
      </c>
      <c r="H1553" s="1">
        <v>1557</v>
      </c>
      <c r="I1553" s="1">
        <v>1648178.36</v>
      </c>
      <c r="J1553" s="1">
        <v>1119</v>
      </c>
      <c r="K1553" s="1">
        <v>133849</v>
      </c>
      <c r="L1553" s="1">
        <v>0.8</v>
      </c>
      <c r="M1553" s="1">
        <v>15.42</v>
      </c>
      <c r="N1553" s="1">
        <v>0.1725498</v>
      </c>
      <c r="O1553" s="1">
        <v>-3.88</v>
      </c>
      <c r="P1553" s="1" t="s">
        <v>3313</v>
      </c>
      <c r="Q1553" s="1" t="s">
        <v>3559</v>
      </c>
    </row>
    <row r="1554" spans="1:17" x14ac:dyDescent="0.25">
      <c r="A1554" s="1" t="s">
        <v>1552</v>
      </c>
      <c r="B1554" s="1" t="s">
        <v>3314</v>
      </c>
      <c r="C1554" s="1">
        <v>11.52</v>
      </c>
      <c r="D1554" s="1">
        <v>0</v>
      </c>
      <c r="E1554" s="1">
        <v>0.22</v>
      </c>
      <c r="F1554" s="1">
        <v>8.08</v>
      </c>
      <c r="G1554" s="1">
        <v>80.180000000000007</v>
      </c>
      <c r="H1554" s="1">
        <v>1558</v>
      </c>
      <c r="I1554" s="1">
        <v>301523.03999999998</v>
      </c>
      <c r="J1554" s="1">
        <v>24</v>
      </c>
      <c r="K1554" s="1">
        <v>24176</v>
      </c>
      <c r="L1554" s="1">
        <v>0.1</v>
      </c>
      <c r="M1554" s="1">
        <v>48.05</v>
      </c>
      <c r="N1554" s="1">
        <v>1.1531999999999999E-2</v>
      </c>
      <c r="O1554" s="1">
        <v>-3.96</v>
      </c>
      <c r="P1554" s="1" t="s">
        <v>3314</v>
      </c>
      <c r="Q1554" s="1" t="s">
        <v>3523</v>
      </c>
    </row>
    <row r="1555" spans="1:17" x14ac:dyDescent="0.25">
      <c r="A1555" s="1" t="s">
        <v>1553</v>
      </c>
      <c r="B1555" s="1" t="s">
        <v>3315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1</v>
      </c>
      <c r="K1555" s="1">
        <v>10539</v>
      </c>
      <c r="L1555" s="1">
        <v>0</v>
      </c>
      <c r="M1555" s="1">
        <v>10.28</v>
      </c>
      <c r="N1555" s="1">
        <v>1.0279999999999999E-4</v>
      </c>
      <c r="O1555" s="1">
        <v>-7.59</v>
      </c>
      <c r="P1555" s="1" t="s">
        <v>3315</v>
      </c>
      <c r="Q1555" s="1" t="s">
        <v>3555</v>
      </c>
    </row>
    <row r="1556" spans="1:17" x14ac:dyDescent="0.25">
      <c r="A1556" s="1" t="s">
        <v>1554</v>
      </c>
      <c r="B1556" s="1" t="s">
        <v>3316</v>
      </c>
      <c r="C1556" s="1">
        <v>18.059999999999999</v>
      </c>
      <c r="D1556" s="1">
        <v>0</v>
      </c>
      <c r="E1556" s="1">
        <v>0</v>
      </c>
      <c r="F1556" s="1">
        <v>10.210000000000001</v>
      </c>
      <c r="G1556" s="1">
        <v>71.73</v>
      </c>
      <c r="H1556" s="1">
        <v>1560</v>
      </c>
      <c r="I1556" s="1">
        <v>686599.92</v>
      </c>
      <c r="J1556" s="1">
        <v>0</v>
      </c>
      <c r="K1556" s="1">
        <v>49250</v>
      </c>
      <c r="L1556" s="1">
        <v>0</v>
      </c>
      <c r="M1556" s="1">
        <v>20.34</v>
      </c>
      <c r="N1556" s="1">
        <v>0</v>
      </c>
      <c r="O1556" s="1">
        <v>-8.35</v>
      </c>
      <c r="P1556" s="1" t="s">
        <v>3316</v>
      </c>
      <c r="Q1556" s="1" t="s">
        <v>3528</v>
      </c>
    </row>
    <row r="1557" spans="1:17" x14ac:dyDescent="0.25">
      <c r="A1557" s="1" t="s">
        <v>1555</v>
      </c>
      <c r="B1557" s="1" t="s">
        <v>3317</v>
      </c>
      <c r="C1557" s="1">
        <v>25.78</v>
      </c>
      <c r="D1557" s="1">
        <v>1.47</v>
      </c>
      <c r="E1557" s="1">
        <v>1.46</v>
      </c>
      <c r="F1557" s="1">
        <v>2.89</v>
      </c>
      <c r="G1557" s="1">
        <v>68.400000000000006</v>
      </c>
      <c r="H1557" s="1">
        <v>1561</v>
      </c>
      <c r="I1557" s="1">
        <v>11404677.15</v>
      </c>
      <c r="J1557" s="1">
        <v>-12049</v>
      </c>
      <c r="K1557" s="1">
        <v>780080</v>
      </c>
      <c r="L1557" s="1">
        <v>-1.5</v>
      </c>
      <c r="M1557" s="1">
        <v>57.73</v>
      </c>
      <c r="N1557" s="1">
        <v>-6.9558876999999999</v>
      </c>
      <c r="O1557" s="1">
        <v>11.21</v>
      </c>
      <c r="P1557" s="1" t="s">
        <v>4487</v>
      </c>
      <c r="Q1557" s="1" t="s">
        <v>3566</v>
      </c>
    </row>
    <row r="1558" spans="1:17" x14ac:dyDescent="0.25">
      <c r="A1558" s="1" t="s">
        <v>1556</v>
      </c>
      <c r="B1558" s="1" t="s">
        <v>3318</v>
      </c>
      <c r="C1558" s="1">
        <v>13.21</v>
      </c>
      <c r="D1558" s="1">
        <v>0</v>
      </c>
      <c r="E1558" s="1">
        <v>0.03</v>
      </c>
      <c r="F1558" s="1">
        <v>35.58</v>
      </c>
      <c r="G1558" s="1">
        <v>51.18</v>
      </c>
      <c r="H1558" s="1">
        <v>1562</v>
      </c>
      <c r="I1558" s="1">
        <v>679288.696</v>
      </c>
      <c r="J1558" s="1">
        <v>5971</v>
      </c>
      <c r="K1558" s="1">
        <v>34766</v>
      </c>
      <c r="L1558" s="1">
        <v>17.2</v>
      </c>
      <c r="M1558" s="1">
        <v>32.22</v>
      </c>
      <c r="N1558" s="1">
        <v>1.9238561999999999</v>
      </c>
      <c r="O1558" s="1">
        <v>0.89</v>
      </c>
      <c r="P1558" s="1" t="s">
        <v>3318</v>
      </c>
      <c r="Q1558" s="1" t="s">
        <v>3559</v>
      </c>
    </row>
    <row r="1559" spans="1:17" x14ac:dyDescent="0.25">
      <c r="A1559" s="1" t="s">
        <v>1557</v>
      </c>
      <c r="B1559" s="1" t="s">
        <v>3319</v>
      </c>
      <c r="C1559" s="1">
        <v>5.03</v>
      </c>
      <c r="D1559" s="1">
        <v>0</v>
      </c>
      <c r="E1559" s="1">
        <v>0.06</v>
      </c>
      <c r="F1559" s="1">
        <v>14.3</v>
      </c>
      <c r="G1559" s="1">
        <v>80.61</v>
      </c>
      <c r="H1559" s="1">
        <v>1563</v>
      </c>
      <c r="I1559" s="1">
        <v>518542.83</v>
      </c>
      <c r="J1559" s="1">
        <v>-38</v>
      </c>
      <c r="K1559" s="1">
        <v>41800</v>
      </c>
      <c r="L1559" s="1">
        <v>-0.1</v>
      </c>
      <c r="M1559" s="1">
        <v>12.3</v>
      </c>
      <c r="N1559" s="1">
        <v>-4.6740000000000002E-3</v>
      </c>
      <c r="O1559" s="1">
        <v>1.59</v>
      </c>
      <c r="P1559" s="1" t="s">
        <v>3319</v>
      </c>
      <c r="Q1559" s="1" t="s">
        <v>3535</v>
      </c>
    </row>
    <row r="1560" spans="1:17" x14ac:dyDescent="0.25">
      <c r="A1560" s="1" t="s">
        <v>1558</v>
      </c>
      <c r="B1560" s="1" t="s">
        <v>3320</v>
      </c>
      <c r="C1560" s="1">
        <v>1.34</v>
      </c>
      <c r="D1560" s="1">
        <v>0</v>
      </c>
      <c r="E1560" s="1">
        <v>0.01</v>
      </c>
      <c r="F1560" s="1">
        <v>39.17</v>
      </c>
      <c r="G1560" s="1">
        <v>59.48</v>
      </c>
      <c r="H1560" s="1">
        <v>1564</v>
      </c>
      <c r="I1560" s="1">
        <v>800000</v>
      </c>
      <c r="J1560" s="1">
        <v>22</v>
      </c>
      <c r="K1560" s="1">
        <v>47584</v>
      </c>
      <c r="L1560" s="1">
        <v>0</v>
      </c>
      <c r="M1560" s="1">
        <v>24.81</v>
      </c>
      <c r="N1560" s="1">
        <v>5.458199999999999E-3</v>
      </c>
      <c r="O1560" s="1">
        <v>-8.17</v>
      </c>
      <c r="P1560" s="1" t="s">
        <v>3320</v>
      </c>
      <c r="Q1560" s="1" t="s">
        <v>3562</v>
      </c>
    </row>
    <row r="1561" spans="1:17" x14ac:dyDescent="0.25">
      <c r="A1561" s="1" t="s">
        <v>1559</v>
      </c>
      <c r="B1561" s="1" t="s">
        <v>3321</v>
      </c>
      <c r="C1561" s="1">
        <v>2.7</v>
      </c>
      <c r="D1561" s="1">
        <v>0.25</v>
      </c>
      <c r="E1561" s="1">
        <v>0.15</v>
      </c>
      <c r="F1561" s="1">
        <v>12.06</v>
      </c>
      <c r="G1561" s="1">
        <v>84.84</v>
      </c>
      <c r="H1561" s="1">
        <v>1565</v>
      </c>
      <c r="I1561" s="1">
        <v>871244.66</v>
      </c>
      <c r="J1561" s="1">
        <v>317</v>
      </c>
      <c r="K1561" s="1">
        <v>73916</v>
      </c>
      <c r="L1561" s="1">
        <v>0.4</v>
      </c>
      <c r="M1561" s="1">
        <v>19.86</v>
      </c>
      <c r="N1561" s="1">
        <v>6.2956200000000004E-2</v>
      </c>
      <c r="O1561" s="1">
        <v>-0.98</v>
      </c>
      <c r="P1561" s="1" t="s">
        <v>3321</v>
      </c>
      <c r="Q1561" s="1" t="s">
        <v>3531</v>
      </c>
    </row>
    <row r="1562" spans="1:17" x14ac:dyDescent="0.25">
      <c r="A1562" s="1" t="s">
        <v>1560</v>
      </c>
      <c r="B1562" s="1" t="s">
        <v>3322</v>
      </c>
      <c r="C1562" s="1">
        <v>6.43</v>
      </c>
      <c r="D1562" s="1">
        <v>0.13</v>
      </c>
      <c r="E1562" s="1">
        <v>0.77</v>
      </c>
      <c r="F1562" s="1">
        <v>10.15</v>
      </c>
      <c r="G1562" s="1">
        <v>82.52</v>
      </c>
      <c r="H1562" s="1">
        <v>1566</v>
      </c>
      <c r="I1562" s="1">
        <v>2775315.38</v>
      </c>
      <c r="J1562" s="1">
        <v>-1107</v>
      </c>
      <c r="K1562" s="1">
        <v>229019</v>
      </c>
      <c r="L1562" s="1">
        <v>-0.5</v>
      </c>
      <c r="M1562" s="1">
        <v>27.91</v>
      </c>
      <c r="N1562" s="1">
        <v>-0.30896370000000001</v>
      </c>
      <c r="O1562" s="1">
        <v>-6.56</v>
      </c>
      <c r="P1562" s="1" t="s">
        <v>3322</v>
      </c>
      <c r="Q1562" s="1" t="s">
        <v>3571</v>
      </c>
    </row>
    <row r="1563" spans="1:17" x14ac:dyDescent="0.25">
      <c r="A1563" s="1" t="s">
        <v>1561</v>
      </c>
      <c r="B1563" s="1" t="s">
        <v>3323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-12103</v>
      </c>
      <c r="L1563" s="1">
        <v>0</v>
      </c>
      <c r="M1563" s="1">
        <v>9.93</v>
      </c>
      <c r="N1563" s="1">
        <v>0</v>
      </c>
      <c r="O1563" s="1">
        <v>-0.95</v>
      </c>
      <c r="P1563" s="1" t="s">
        <v>3323</v>
      </c>
      <c r="Q1563" s="1" t="s">
        <v>3517</v>
      </c>
    </row>
    <row r="1564" spans="1:17" x14ac:dyDescent="0.25">
      <c r="A1564" s="1" t="s">
        <v>1562</v>
      </c>
      <c r="B1564" s="1" t="s">
        <v>3324</v>
      </c>
      <c r="C1564" s="1"/>
      <c r="D1564" s="1"/>
      <c r="E1564" s="1"/>
      <c r="F1564" s="1">
        <v>7.41</v>
      </c>
      <c r="G1564" s="1">
        <v>92.59</v>
      </c>
      <c r="H1564" s="1">
        <v>1568</v>
      </c>
      <c r="I1564" s="1">
        <v>403166.42</v>
      </c>
      <c r="J1564" s="1"/>
      <c r="K1564" s="1">
        <v>37329</v>
      </c>
      <c r="L1564" s="1">
        <v>0</v>
      </c>
      <c r="M1564" s="1"/>
      <c r="N1564" s="1">
        <v>0</v>
      </c>
      <c r="O1564" s="1"/>
      <c r="P1564" s="1" t="s">
        <v>3324</v>
      </c>
      <c r="Q1564" s="1" t="s">
        <v>3548</v>
      </c>
    </row>
    <row r="1565" spans="1:17" x14ac:dyDescent="0.25">
      <c r="A1565" s="1" t="s">
        <v>1563</v>
      </c>
      <c r="B1565" s="1" t="s">
        <v>3325</v>
      </c>
      <c r="C1565" s="1">
        <v>20.100000000000001</v>
      </c>
      <c r="D1565" s="1">
        <v>5.0999999999999996</v>
      </c>
      <c r="E1565" s="1">
        <v>0.37</v>
      </c>
      <c r="F1565" s="1">
        <v>10.69</v>
      </c>
      <c r="G1565" s="1">
        <v>63.739999999999995</v>
      </c>
      <c r="H1565" s="1">
        <v>1569</v>
      </c>
      <c r="I1565" s="1">
        <v>861720.72</v>
      </c>
      <c r="J1565" s="1">
        <v>561</v>
      </c>
      <c r="K1565" s="1">
        <v>54926</v>
      </c>
      <c r="L1565" s="1">
        <v>1</v>
      </c>
      <c r="M1565" s="1">
        <v>203.96</v>
      </c>
      <c r="N1565" s="1">
        <v>1.1442155999999999</v>
      </c>
      <c r="O1565" s="1">
        <v>24.29</v>
      </c>
      <c r="P1565" s="1" t="s">
        <v>3325</v>
      </c>
      <c r="Q1565" s="1" t="s">
        <v>3560</v>
      </c>
    </row>
    <row r="1566" spans="1:17" x14ac:dyDescent="0.25">
      <c r="A1566" s="1" t="s">
        <v>1564</v>
      </c>
      <c r="B1566" s="1" t="s">
        <v>3326</v>
      </c>
      <c r="C1566" s="1">
        <v>0.71</v>
      </c>
      <c r="D1566" s="1">
        <v>0</v>
      </c>
      <c r="E1566" s="1">
        <v>0.23</v>
      </c>
      <c r="F1566" s="1">
        <v>18.989999999999998</v>
      </c>
      <c r="G1566" s="1">
        <v>80.069999999999993</v>
      </c>
      <c r="H1566" s="1">
        <v>1570</v>
      </c>
      <c r="I1566" s="1">
        <v>351331.93</v>
      </c>
      <c r="J1566" s="1">
        <v>-17</v>
      </c>
      <c r="K1566" s="1">
        <v>28131</v>
      </c>
      <c r="L1566" s="1">
        <v>-0.1</v>
      </c>
      <c r="M1566" s="1">
        <v>185.92</v>
      </c>
      <c r="N1566" s="1">
        <v>-3.16064E-2</v>
      </c>
      <c r="O1566" s="1">
        <v>-2.33</v>
      </c>
      <c r="P1566" s="1" t="s">
        <v>3326</v>
      </c>
      <c r="Q1566" s="1" t="s">
        <v>3530</v>
      </c>
    </row>
    <row r="1567" spans="1:17" x14ac:dyDescent="0.25">
      <c r="A1567" s="1" t="s">
        <v>1565</v>
      </c>
      <c r="B1567" s="1" t="s">
        <v>3327</v>
      </c>
      <c r="C1567" s="1">
        <v>0.17</v>
      </c>
      <c r="D1567" s="1">
        <v>0</v>
      </c>
      <c r="E1567" s="1">
        <v>0</v>
      </c>
      <c r="F1567" s="1">
        <v>12.85</v>
      </c>
      <c r="G1567" s="1">
        <v>86.98</v>
      </c>
      <c r="H1567" s="1">
        <v>1571</v>
      </c>
      <c r="I1567" s="1">
        <v>695141.49</v>
      </c>
      <c r="J1567" s="1">
        <v>-82</v>
      </c>
      <c r="K1567" s="1">
        <v>60463</v>
      </c>
      <c r="L1567" s="1">
        <v>-0.1</v>
      </c>
      <c r="M1567" s="1">
        <v>69.09</v>
      </c>
      <c r="N1567" s="1">
        <v>-5.6653800000000004E-2</v>
      </c>
      <c r="O1567" s="1">
        <v>-0.54</v>
      </c>
      <c r="P1567" s="1" t="s">
        <v>3327</v>
      </c>
      <c r="Q1567" s="1" t="s">
        <v>3528</v>
      </c>
    </row>
    <row r="1568" spans="1:17" x14ac:dyDescent="0.25">
      <c r="A1568" s="1" t="s">
        <v>1566</v>
      </c>
      <c r="B1568" s="1" t="s">
        <v>3328</v>
      </c>
      <c r="C1568" s="1">
        <v>1.62</v>
      </c>
      <c r="D1568" s="1">
        <v>0</v>
      </c>
      <c r="E1568" s="1">
        <v>0</v>
      </c>
      <c r="F1568" s="1">
        <v>12.05</v>
      </c>
      <c r="G1568" s="1">
        <v>86.33</v>
      </c>
      <c r="H1568" s="1">
        <v>1572</v>
      </c>
      <c r="I1568" s="1">
        <v>1572572.42</v>
      </c>
      <c r="J1568" s="1">
        <v>1169</v>
      </c>
      <c r="K1568" s="1">
        <v>135760</v>
      </c>
      <c r="L1568" s="1">
        <v>0.9</v>
      </c>
      <c r="M1568" s="1">
        <v>12.48</v>
      </c>
      <c r="N1568" s="1">
        <v>0.1458912</v>
      </c>
      <c r="O1568" s="1">
        <v>4.3099999999999996</v>
      </c>
      <c r="P1568" s="1" t="s">
        <v>3328</v>
      </c>
      <c r="Q1568" s="1" t="s">
        <v>3579</v>
      </c>
    </row>
    <row r="1569" spans="1:17" x14ac:dyDescent="0.25">
      <c r="A1569" s="1" t="s">
        <v>1567</v>
      </c>
      <c r="B1569" s="1" t="s">
        <v>3329</v>
      </c>
      <c r="C1569" s="1">
        <v>13.26</v>
      </c>
      <c r="D1569" s="1">
        <v>6.69</v>
      </c>
      <c r="E1569" s="1">
        <v>1.36</v>
      </c>
      <c r="F1569" s="1">
        <v>26.8</v>
      </c>
      <c r="G1569" s="1">
        <v>51.89</v>
      </c>
      <c r="H1569" s="1">
        <v>1573</v>
      </c>
      <c r="I1569" s="1">
        <v>1997161.23</v>
      </c>
      <c r="J1569" s="1">
        <v>5185</v>
      </c>
      <c r="K1569" s="1">
        <v>103633</v>
      </c>
      <c r="L1569" s="1">
        <v>5</v>
      </c>
      <c r="M1569" s="1">
        <v>124.92</v>
      </c>
      <c r="N1569" s="1">
        <v>6.4771019999999995</v>
      </c>
      <c r="O1569" s="1">
        <v>18.91</v>
      </c>
      <c r="P1569" s="1" t="s">
        <v>4488</v>
      </c>
      <c r="Q1569" s="1" t="s">
        <v>3543</v>
      </c>
    </row>
    <row r="1570" spans="1:17" x14ac:dyDescent="0.25">
      <c r="A1570" s="1" t="s">
        <v>1568</v>
      </c>
      <c r="B1570" s="1" t="s">
        <v>3330</v>
      </c>
      <c r="C1570" s="1">
        <v>2.13</v>
      </c>
      <c r="D1570" s="1">
        <v>0</v>
      </c>
      <c r="E1570" s="1">
        <v>0</v>
      </c>
      <c r="F1570" s="1">
        <v>22.54</v>
      </c>
      <c r="G1570" s="1">
        <v>75.33</v>
      </c>
      <c r="H1570" s="1">
        <v>1574</v>
      </c>
      <c r="I1570" s="1">
        <v>290689.65000000002</v>
      </c>
      <c r="J1570" s="1">
        <v>-35</v>
      </c>
      <c r="K1570" s="1">
        <v>21898</v>
      </c>
      <c r="L1570" s="1">
        <v>-0.2</v>
      </c>
      <c r="M1570" s="1">
        <v>25.07</v>
      </c>
      <c r="N1570" s="1">
        <v>-8.774500000000001E-3</v>
      </c>
      <c r="O1570" s="1">
        <v>-5.5</v>
      </c>
      <c r="P1570" s="1" t="s">
        <v>3330</v>
      </c>
      <c r="Q1570" s="1" t="s">
        <v>3535</v>
      </c>
    </row>
    <row r="1571" spans="1:17" x14ac:dyDescent="0.25">
      <c r="A1571" s="1" t="s">
        <v>1569</v>
      </c>
      <c r="B1571" s="1" t="s">
        <v>3331</v>
      </c>
      <c r="C1571" s="1">
        <v>14.25</v>
      </c>
      <c r="D1571" s="1">
        <v>0.02</v>
      </c>
      <c r="E1571" s="1">
        <v>0.05</v>
      </c>
      <c r="F1571" s="1">
        <v>19.91</v>
      </c>
      <c r="G1571" s="1">
        <v>65.77</v>
      </c>
      <c r="H1571" s="1">
        <v>1575</v>
      </c>
      <c r="I1571" s="1">
        <v>609217.49899999995</v>
      </c>
      <c r="J1571" s="1">
        <v>1200</v>
      </c>
      <c r="K1571" s="1">
        <v>40068</v>
      </c>
      <c r="L1571" s="1">
        <v>3</v>
      </c>
      <c r="M1571" s="1">
        <v>24.68</v>
      </c>
      <c r="N1571" s="1">
        <v>0.29615999999999998</v>
      </c>
      <c r="O1571" s="1">
        <v>1.73</v>
      </c>
      <c r="P1571" s="1" t="s">
        <v>3331</v>
      </c>
      <c r="Q1571" s="1" t="s">
        <v>3554</v>
      </c>
    </row>
    <row r="1572" spans="1:17" x14ac:dyDescent="0.25">
      <c r="A1572" s="1" t="s">
        <v>1570</v>
      </c>
      <c r="B1572" s="1" t="s">
        <v>3332</v>
      </c>
      <c r="C1572" s="1">
        <v>5.65</v>
      </c>
      <c r="D1572" s="1">
        <v>0</v>
      </c>
      <c r="E1572" s="1">
        <v>0</v>
      </c>
      <c r="F1572" s="1">
        <v>38.74</v>
      </c>
      <c r="G1572" s="1">
        <v>55.61</v>
      </c>
      <c r="H1572" s="1">
        <v>1576</v>
      </c>
      <c r="I1572" s="1">
        <v>571775.27</v>
      </c>
      <c r="J1572" s="1">
        <v>485</v>
      </c>
      <c r="K1572" s="1">
        <v>31796</v>
      </c>
      <c r="L1572" s="1">
        <v>1.5</v>
      </c>
      <c r="M1572" s="1">
        <v>29.64</v>
      </c>
      <c r="N1572" s="1">
        <v>0.14375399999999999</v>
      </c>
      <c r="O1572" s="1">
        <v>-8.3000000000000007</v>
      </c>
      <c r="P1572" s="1" t="s">
        <v>3332</v>
      </c>
      <c r="Q1572" s="1" t="s">
        <v>3551</v>
      </c>
    </row>
    <row r="1573" spans="1:17" x14ac:dyDescent="0.25">
      <c r="A1573" s="1" t="s">
        <v>1571</v>
      </c>
      <c r="B1573" s="1" t="s">
        <v>3333</v>
      </c>
      <c r="C1573" s="1">
        <v>3.35</v>
      </c>
      <c r="D1573" s="1">
        <v>0</v>
      </c>
      <c r="E1573" s="1">
        <v>0</v>
      </c>
      <c r="F1573" s="1">
        <v>9.66</v>
      </c>
      <c r="G1573" s="1">
        <v>86.99</v>
      </c>
      <c r="H1573" s="1">
        <v>1577</v>
      </c>
      <c r="I1573" s="1">
        <v>454283.64</v>
      </c>
      <c r="J1573" s="1">
        <v>142</v>
      </c>
      <c r="K1573" s="1">
        <v>39518</v>
      </c>
      <c r="L1573" s="1">
        <v>0.4</v>
      </c>
      <c r="M1573" s="1">
        <v>60.18</v>
      </c>
      <c r="N1573" s="1">
        <v>8.5455599999999993E-2</v>
      </c>
      <c r="O1573" s="1">
        <v>-4.5599999999999996</v>
      </c>
      <c r="P1573" s="1" t="s">
        <v>3333</v>
      </c>
      <c r="Q1573" s="1" t="s">
        <v>3559</v>
      </c>
    </row>
    <row r="1574" spans="1:17" x14ac:dyDescent="0.25">
      <c r="A1574" s="1" t="s">
        <v>1572</v>
      </c>
      <c r="B1574" s="1" t="s">
        <v>3334</v>
      </c>
      <c r="C1574" s="1">
        <v>0</v>
      </c>
      <c r="D1574" s="1">
        <v>0</v>
      </c>
      <c r="E1574" s="1">
        <v>0</v>
      </c>
      <c r="F1574" s="1">
        <v>28.7</v>
      </c>
      <c r="G1574" s="1">
        <v>71.3</v>
      </c>
      <c r="H1574" s="1">
        <v>1578</v>
      </c>
      <c r="I1574" s="1">
        <v>388506.16</v>
      </c>
      <c r="J1574" s="1">
        <v>-30</v>
      </c>
      <c r="K1574" s="1">
        <v>27700</v>
      </c>
      <c r="L1574" s="1">
        <v>-0.1</v>
      </c>
      <c r="M1574" s="1">
        <v>9.14</v>
      </c>
      <c r="N1574" s="1">
        <v>-2.7420000000000005E-3</v>
      </c>
      <c r="O1574" s="1">
        <v>-3.29</v>
      </c>
      <c r="P1574" s="1" t="s">
        <v>3334</v>
      </c>
      <c r="Q1574" s="1" t="s">
        <v>3559</v>
      </c>
    </row>
    <row r="1575" spans="1:17" x14ac:dyDescent="0.25">
      <c r="A1575" s="1" t="s">
        <v>1573</v>
      </c>
      <c r="B1575" s="1" t="s">
        <v>3335</v>
      </c>
      <c r="C1575" s="1">
        <v>1.66</v>
      </c>
      <c r="D1575" s="1">
        <v>0</v>
      </c>
      <c r="E1575" s="1">
        <v>0.01</v>
      </c>
      <c r="F1575" s="1">
        <v>24.18</v>
      </c>
      <c r="G1575" s="1">
        <v>74.150000000000006</v>
      </c>
      <c r="H1575" s="1">
        <v>1579</v>
      </c>
      <c r="I1575" s="1">
        <v>642084.93000000005</v>
      </c>
      <c r="J1575" s="1">
        <v>370</v>
      </c>
      <c r="K1575" s="1">
        <v>47611</v>
      </c>
      <c r="L1575" s="1">
        <v>0.8</v>
      </c>
      <c r="M1575" s="1">
        <v>10.15</v>
      </c>
      <c r="N1575" s="1">
        <v>3.7554999999999998E-2</v>
      </c>
      <c r="O1575" s="1">
        <v>-13.14</v>
      </c>
      <c r="P1575" s="1" t="s">
        <v>3335</v>
      </c>
      <c r="Q1575" s="1" t="s">
        <v>3570</v>
      </c>
    </row>
    <row r="1576" spans="1:17" x14ac:dyDescent="0.25">
      <c r="A1576" s="1" t="s">
        <v>1574</v>
      </c>
      <c r="B1576" s="1" t="s">
        <v>3336</v>
      </c>
      <c r="C1576" s="1">
        <v>25.38</v>
      </c>
      <c r="D1576" s="1">
        <v>0</v>
      </c>
      <c r="E1576" s="1">
        <v>7.0000000000000007E-2</v>
      </c>
      <c r="F1576" s="1">
        <v>20.25</v>
      </c>
      <c r="G1576" s="1">
        <v>54.3</v>
      </c>
      <c r="H1576" s="1">
        <v>1580</v>
      </c>
      <c r="I1576" s="1">
        <v>1424164.29</v>
      </c>
      <c r="J1576" s="1">
        <v>322</v>
      </c>
      <c r="K1576" s="1">
        <v>77332</v>
      </c>
      <c r="L1576" s="1">
        <v>0.4</v>
      </c>
      <c r="M1576" s="1">
        <v>11.71</v>
      </c>
      <c r="N1576" s="1">
        <v>3.7706200000000002E-2</v>
      </c>
      <c r="O1576" s="1">
        <v>-6.11</v>
      </c>
      <c r="P1576" s="1" t="s">
        <v>3336</v>
      </c>
      <c r="Q1576" s="1" t="s">
        <v>3560</v>
      </c>
    </row>
    <row r="1577" spans="1:17" x14ac:dyDescent="0.25">
      <c r="A1577" s="1" t="s">
        <v>1575</v>
      </c>
      <c r="B1577" s="1" t="s">
        <v>3337</v>
      </c>
      <c r="C1577" s="1">
        <v>0.16</v>
      </c>
      <c r="D1577" s="1">
        <v>0</v>
      </c>
      <c r="E1577" s="1">
        <v>0</v>
      </c>
      <c r="F1577" s="1">
        <v>24.78</v>
      </c>
      <c r="G1577" s="1">
        <v>75.06</v>
      </c>
      <c r="H1577" s="1">
        <v>1581</v>
      </c>
      <c r="I1577" s="1">
        <v>306743.06</v>
      </c>
      <c r="J1577" s="1">
        <v>1</v>
      </c>
      <c r="K1577" s="1">
        <v>23024</v>
      </c>
      <c r="L1577" s="1">
        <v>0</v>
      </c>
      <c r="M1577" s="1">
        <v>22.03</v>
      </c>
      <c r="N1577" s="1">
        <v>2.2030000000000002E-4</v>
      </c>
      <c r="O1577" s="1">
        <v>16.71</v>
      </c>
      <c r="P1577" s="1" t="s">
        <v>3337</v>
      </c>
      <c r="Q1577" s="1" t="s">
        <v>3529</v>
      </c>
    </row>
    <row r="1578" spans="1:17" x14ac:dyDescent="0.25">
      <c r="A1578" s="1" t="s">
        <v>1576</v>
      </c>
      <c r="B1578" s="1" t="s">
        <v>3338</v>
      </c>
      <c r="C1578" s="1">
        <v>2.74</v>
      </c>
      <c r="D1578" s="1">
        <v>0.04</v>
      </c>
      <c r="E1578" s="1">
        <v>0.28999999999999998</v>
      </c>
      <c r="F1578" s="1">
        <v>42.69</v>
      </c>
      <c r="G1578" s="1">
        <v>54.24</v>
      </c>
      <c r="H1578" s="1">
        <v>1582</v>
      </c>
      <c r="I1578" s="1">
        <v>885600</v>
      </c>
      <c r="J1578" s="1">
        <v>1236</v>
      </c>
      <c r="K1578" s="1">
        <v>48035</v>
      </c>
      <c r="L1578" s="1">
        <v>2.6</v>
      </c>
      <c r="M1578" s="1">
        <v>38</v>
      </c>
      <c r="N1578" s="1">
        <v>0.46967999999999999</v>
      </c>
      <c r="O1578" s="1">
        <v>11</v>
      </c>
      <c r="P1578" s="1" t="s">
        <v>3338</v>
      </c>
      <c r="Q1578" s="1" t="s">
        <v>3569</v>
      </c>
    </row>
    <row r="1579" spans="1:17" x14ac:dyDescent="0.25">
      <c r="A1579" s="1" t="s">
        <v>1577</v>
      </c>
      <c r="B1579" s="1" t="s">
        <v>3339</v>
      </c>
      <c r="C1579" s="1">
        <v>0.18</v>
      </c>
      <c r="D1579" s="1">
        <v>0</v>
      </c>
      <c r="E1579" s="1">
        <v>0.02</v>
      </c>
      <c r="F1579" s="1">
        <v>38.299999999999997</v>
      </c>
      <c r="G1579" s="1">
        <v>61.5</v>
      </c>
      <c r="H1579" s="1">
        <v>1583</v>
      </c>
      <c r="I1579" s="1">
        <v>2080887.95</v>
      </c>
      <c r="J1579" s="1">
        <v>-3</v>
      </c>
      <c r="K1579" s="1">
        <v>127975</v>
      </c>
      <c r="L1579" s="1">
        <v>0</v>
      </c>
      <c r="M1579" s="1">
        <v>2.71</v>
      </c>
      <c r="N1579" s="1">
        <v>-8.1299999999999984E-5</v>
      </c>
      <c r="O1579" s="1">
        <v>-6.67</v>
      </c>
      <c r="P1579" s="1" t="s">
        <v>3339</v>
      </c>
      <c r="Q1579" s="1" t="s">
        <v>3572</v>
      </c>
    </row>
    <row r="1580" spans="1:17" x14ac:dyDescent="0.25">
      <c r="A1580" s="1" t="s">
        <v>1578</v>
      </c>
      <c r="B1580" s="1" t="s">
        <v>3340</v>
      </c>
      <c r="C1580" s="1">
        <v>7.77</v>
      </c>
      <c r="D1580" s="1">
        <v>0.54</v>
      </c>
      <c r="E1580" s="1">
        <v>0.06</v>
      </c>
      <c r="F1580" s="1">
        <v>11.79</v>
      </c>
      <c r="G1580" s="1">
        <v>79.84</v>
      </c>
      <c r="H1580" s="1">
        <v>1584</v>
      </c>
      <c r="I1580" s="1">
        <v>789534.13</v>
      </c>
      <c r="J1580" s="1">
        <v>490</v>
      </c>
      <c r="K1580" s="1">
        <v>63036</v>
      </c>
      <c r="L1580" s="1">
        <v>0.8</v>
      </c>
      <c r="M1580" s="1">
        <v>37.47</v>
      </c>
      <c r="N1580" s="1">
        <v>0.18360299999999999</v>
      </c>
      <c r="O1580" s="1">
        <v>8.49</v>
      </c>
      <c r="P1580" s="1" t="s">
        <v>3340</v>
      </c>
      <c r="Q1580" s="1" t="s">
        <v>3529</v>
      </c>
    </row>
    <row r="1581" spans="1:17" x14ac:dyDescent="0.25">
      <c r="A1581" s="1" t="s">
        <v>1579</v>
      </c>
      <c r="B1581" s="1" t="s">
        <v>3341</v>
      </c>
      <c r="C1581" s="1">
        <v>3.44</v>
      </c>
      <c r="D1581" s="1">
        <v>0</v>
      </c>
      <c r="E1581" s="1">
        <v>0</v>
      </c>
      <c r="F1581" s="1">
        <v>36.97</v>
      </c>
      <c r="G1581" s="1">
        <v>59.59</v>
      </c>
      <c r="H1581" s="1">
        <v>1585</v>
      </c>
      <c r="I1581" s="1">
        <v>676320.34</v>
      </c>
      <c r="J1581" s="1">
        <v>417</v>
      </c>
      <c r="K1581" s="1">
        <v>40302</v>
      </c>
      <c r="L1581" s="1">
        <v>1</v>
      </c>
      <c r="M1581" s="1">
        <v>47.11</v>
      </c>
      <c r="N1581" s="1">
        <v>0.19644869999999998</v>
      </c>
      <c r="O1581" s="1">
        <v>-0.1</v>
      </c>
      <c r="P1581" s="1" t="s">
        <v>3341</v>
      </c>
      <c r="Q1581" s="1" t="s">
        <v>3566</v>
      </c>
    </row>
    <row r="1582" spans="1:17" x14ac:dyDescent="0.25">
      <c r="A1582" s="1" t="s">
        <v>1580</v>
      </c>
      <c r="B1582" s="1" t="s">
        <v>3342</v>
      </c>
      <c r="C1582" s="1">
        <v>60.44</v>
      </c>
      <c r="D1582" s="1">
        <v>0.74</v>
      </c>
      <c r="E1582" s="1">
        <v>0.72</v>
      </c>
      <c r="F1582" s="1">
        <v>34.65</v>
      </c>
      <c r="G1582" s="1">
        <v>3.4500000000000028</v>
      </c>
      <c r="H1582" s="1">
        <v>1586</v>
      </c>
      <c r="I1582" s="1">
        <v>4415448.51</v>
      </c>
      <c r="J1582" s="1">
        <v>4630</v>
      </c>
      <c r="K1582" s="1">
        <v>15233</v>
      </c>
      <c r="L1582" s="1">
        <v>30.4</v>
      </c>
      <c r="M1582" s="1">
        <v>12.62</v>
      </c>
      <c r="N1582" s="1">
        <v>0.58430599999999999</v>
      </c>
      <c r="O1582" s="1">
        <v>2.21</v>
      </c>
      <c r="P1582" s="1" t="s">
        <v>3342</v>
      </c>
      <c r="Q1582" s="1" t="s">
        <v>3578</v>
      </c>
    </row>
    <row r="1583" spans="1:17" x14ac:dyDescent="0.25">
      <c r="A1583" s="1" t="s">
        <v>1581</v>
      </c>
      <c r="B1583" s="1" t="s">
        <v>3343</v>
      </c>
      <c r="C1583" s="1">
        <v>2.75</v>
      </c>
      <c r="D1583" s="1">
        <v>0</v>
      </c>
      <c r="E1583" s="1">
        <v>0.01</v>
      </c>
      <c r="F1583" s="1">
        <v>25.11</v>
      </c>
      <c r="G1583" s="1">
        <v>72.13</v>
      </c>
      <c r="H1583" s="1">
        <v>1587</v>
      </c>
      <c r="I1583" s="1">
        <v>750000</v>
      </c>
      <c r="J1583" s="1">
        <v>364</v>
      </c>
      <c r="K1583" s="1">
        <v>54098</v>
      </c>
      <c r="L1583" s="1">
        <v>0.7</v>
      </c>
      <c r="M1583" s="1">
        <v>18.54</v>
      </c>
      <c r="N1583" s="1">
        <v>6.7485599999999993E-2</v>
      </c>
      <c r="O1583" s="1">
        <v>-18.260000000000002</v>
      </c>
      <c r="P1583" s="1" t="s">
        <v>3343</v>
      </c>
      <c r="Q1583" s="1" t="s">
        <v>3520</v>
      </c>
    </row>
    <row r="1584" spans="1:17" x14ac:dyDescent="0.25">
      <c r="A1584" s="1" t="s">
        <v>1582</v>
      </c>
      <c r="B1584" s="1" t="s">
        <v>3344</v>
      </c>
      <c r="C1584" s="1">
        <v>1.1599999999999999</v>
      </c>
      <c r="D1584" s="1">
        <v>0.78</v>
      </c>
      <c r="E1584" s="1">
        <v>0.03</v>
      </c>
      <c r="F1584" s="1">
        <v>23.75</v>
      </c>
      <c r="G1584" s="1">
        <v>74.28</v>
      </c>
      <c r="H1584" s="1">
        <v>1588</v>
      </c>
      <c r="I1584" s="1">
        <v>726094.04</v>
      </c>
      <c r="J1584" s="1">
        <v>41</v>
      </c>
      <c r="K1584" s="1">
        <v>53934</v>
      </c>
      <c r="L1584" s="1">
        <v>0.1</v>
      </c>
      <c r="M1584" s="1">
        <v>68.930000000000007</v>
      </c>
      <c r="N1584" s="1">
        <v>2.82613E-2</v>
      </c>
      <c r="O1584" s="1">
        <v>0.85</v>
      </c>
      <c r="P1584" s="1" t="s">
        <v>3344</v>
      </c>
      <c r="Q1584" s="1" t="s">
        <v>3524</v>
      </c>
    </row>
    <row r="1585" spans="1:17" x14ac:dyDescent="0.25">
      <c r="A1585" s="1" t="s">
        <v>1583</v>
      </c>
      <c r="B1585" s="1" t="s">
        <v>3345</v>
      </c>
      <c r="C1585" s="1">
        <v>4.76</v>
      </c>
      <c r="D1585" s="1">
        <v>0.19</v>
      </c>
      <c r="E1585" s="1">
        <v>0.28999999999999998</v>
      </c>
      <c r="F1585" s="1">
        <v>32.700000000000003</v>
      </c>
      <c r="G1585" s="1">
        <v>62.059999999999995</v>
      </c>
      <c r="H1585" s="1">
        <v>1589</v>
      </c>
      <c r="I1585" s="1">
        <v>5217218.76</v>
      </c>
      <c r="J1585" s="1">
        <v>-4667</v>
      </c>
      <c r="K1585" s="1">
        <v>323781</v>
      </c>
      <c r="L1585" s="1">
        <v>-1.4</v>
      </c>
      <c r="M1585" s="1">
        <v>13.87</v>
      </c>
      <c r="N1585" s="1">
        <v>-0.64731289999999997</v>
      </c>
      <c r="O1585" s="1">
        <v>1.35</v>
      </c>
      <c r="P1585" s="1" t="s">
        <v>3345</v>
      </c>
      <c r="Q1585" s="1" t="s">
        <v>3549</v>
      </c>
    </row>
    <row r="1586" spans="1:17" x14ac:dyDescent="0.25">
      <c r="A1586" s="1" t="s">
        <v>1584</v>
      </c>
      <c r="B1586" s="1" t="s">
        <v>3346</v>
      </c>
      <c r="C1586" s="1">
        <v>5.51</v>
      </c>
      <c r="D1586" s="1">
        <v>0</v>
      </c>
      <c r="E1586" s="1">
        <v>0.5</v>
      </c>
      <c r="F1586" s="1">
        <v>16.600000000000001</v>
      </c>
      <c r="G1586" s="1">
        <v>77.39</v>
      </c>
      <c r="H1586" s="1">
        <v>1590</v>
      </c>
      <c r="I1586" s="1">
        <v>1091022.23</v>
      </c>
      <c r="J1586" s="1">
        <v>1169</v>
      </c>
      <c r="K1586" s="1">
        <v>84434</v>
      </c>
      <c r="L1586" s="1">
        <v>1.4</v>
      </c>
      <c r="M1586" s="1">
        <v>19.27</v>
      </c>
      <c r="N1586" s="1">
        <v>0.2252663</v>
      </c>
      <c r="O1586" s="1">
        <v>2.54</v>
      </c>
      <c r="P1586" s="1" t="s">
        <v>3346</v>
      </c>
      <c r="Q1586" s="1" t="s">
        <v>3542</v>
      </c>
    </row>
    <row r="1587" spans="1:17" x14ac:dyDescent="0.25">
      <c r="A1587" s="1" t="s">
        <v>1585</v>
      </c>
      <c r="B1587" s="1" t="s">
        <v>3347</v>
      </c>
      <c r="C1587" s="1">
        <v>21.97</v>
      </c>
      <c r="D1587" s="1">
        <v>0.2</v>
      </c>
      <c r="E1587" s="1">
        <v>0.3</v>
      </c>
      <c r="F1587" s="1">
        <v>5.35</v>
      </c>
      <c r="G1587" s="1">
        <v>72.180000000000007</v>
      </c>
      <c r="H1587" s="1">
        <v>1591</v>
      </c>
      <c r="I1587" s="1">
        <v>3784964.73</v>
      </c>
      <c r="J1587" s="1">
        <v>4235</v>
      </c>
      <c r="K1587" s="1">
        <v>273199</v>
      </c>
      <c r="L1587" s="1">
        <v>1.6</v>
      </c>
      <c r="M1587" s="1">
        <v>38.270000000000003</v>
      </c>
      <c r="N1587" s="1">
        <v>1.6207345000000002</v>
      </c>
      <c r="O1587" s="1">
        <v>-1.73</v>
      </c>
      <c r="P1587" s="1" t="s">
        <v>3347</v>
      </c>
      <c r="Q1587" s="1" t="s">
        <v>3528</v>
      </c>
    </row>
    <row r="1588" spans="1:17" x14ac:dyDescent="0.25">
      <c r="A1588" s="1" t="s">
        <v>1586</v>
      </c>
      <c r="B1588" s="1" t="s">
        <v>3348</v>
      </c>
      <c r="C1588" s="1">
        <v>5.52</v>
      </c>
      <c r="D1588" s="1">
        <v>0.26</v>
      </c>
      <c r="E1588" s="1">
        <v>0</v>
      </c>
      <c r="F1588" s="1">
        <v>9.4</v>
      </c>
      <c r="G1588" s="1">
        <v>84.82</v>
      </c>
      <c r="H1588" s="1">
        <v>1592</v>
      </c>
      <c r="I1588" s="1">
        <v>1060749.19</v>
      </c>
      <c r="J1588" s="1">
        <v>-31</v>
      </c>
      <c r="K1588" s="1">
        <v>89973</v>
      </c>
      <c r="L1588" s="1">
        <v>0</v>
      </c>
      <c r="M1588" s="1">
        <v>69.42</v>
      </c>
      <c r="N1588" s="1">
        <v>-2.15202E-2</v>
      </c>
      <c r="O1588" s="1">
        <v>-3.29</v>
      </c>
      <c r="P1588" s="1" t="s">
        <v>3348</v>
      </c>
      <c r="Q1588" s="1" t="s">
        <v>3571</v>
      </c>
    </row>
    <row r="1589" spans="1:17" x14ac:dyDescent="0.25">
      <c r="A1589" s="1" t="s">
        <v>1587</v>
      </c>
      <c r="B1589" s="1" t="s">
        <v>3349</v>
      </c>
      <c r="C1589" s="1">
        <v>1.67</v>
      </c>
      <c r="D1589" s="1">
        <v>0</v>
      </c>
      <c r="E1589" s="1">
        <v>0.87</v>
      </c>
      <c r="F1589" s="1">
        <v>32.65</v>
      </c>
      <c r="G1589" s="1">
        <v>64.81</v>
      </c>
      <c r="H1589" s="1">
        <v>1593</v>
      </c>
      <c r="I1589" s="1">
        <v>1829937.43</v>
      </c>
      <c r="J1589" s="1">
        <v>555</v>
      </c>
      <c r="K1589" s="1">
        <v>118598</v>
      </c>
      <c r="L1589" s="1">
        <v>0.5</v>
      </c>
      <c r="M1589" s="1">
        <v>15.46</v>
      </c>
      <c r="N1589" s="1">
        <v>8.5803000000000004E-2</v>
      </c>
      <c r="O1589" s="1">
        <v>-5.52</v>
      </c>
      <c r="P1589" s="1" t="s">
        <v>3349</v>
      </c>
      <c r="Q1589" s="1" t="s">
        <v>3548</v>
      </c>
    </row>
    <row r="1590" spans="1:17" x14ac:dyDescent="0.25">
      <c r="A1590" s="1" t="s">
        <v>1588</v>
      </c>
      <c r="B1590" s="1" t="s">
        <v>3350</v>
      </c>
      <c r="C1590" s="1">
        <v>5.43</v>
      </c>
      <c r="D1590" s="1">
        <v>7.0000000000000007E-2</v>
      </c>
      <c r="E1590" s="1">
        <v>0.01</v>
      </c>
      <c r="F1590" s="1">
        <v>62.89</v>
      </c>
      <c r="G1590" s="1">
        <v>31.599999999999994</v>
      </c>
      <c r="H1590" s="1">
        <v>1594</v>
      </c>
      <c r="I1590" s="1">
        <v>4422222.2300000004</v>
      </c>
      <c r="J1590" s="1">
        <v>-2061</v>
      </c>
      <c r="K1590" s="1">
        <v>139742</v>
      </c>
      <c r="L1590" s="1">
        <v>-1.5</v>
      </c>
      <c r="M1590" s="1">
        <v>38.32</v>
      </c>
      <c r="N1590" s="1">
        <v>-0.78977520000000001</v>
      </c>
      <c r="O1590" s="1">
        <v>-2.62</v>
      </c>
      <c r="P1590" s="1" t="s">
        <v>3350</v>
      </c>
      <c r="Q1590" s="1" t="s">
        <v>3549</v>
      </c>
    </row>
    <row r="1591" spans="1:17" x14ac:dyDescent="0.25">
      <c r="A1591" s="1" t="s">
        <v>1589</v>
      </c>
      <c r="B1591" s="1" t="s">
        <v>3351</v>
      </c>
      <c r="C1591" s="1">
        <v>1.98</v>
      </c>
      <c r="D1591" s="1">
        <v>0</v>
      </c>
      <c r="E1591" s="1">
        <v>0</v>
      </c>
      <c r="F1591" s="1">
        <v>22.65</v>
      </c>
      <c r="G1591" s="1">
        <v>75.37</v>
      </c>
      <c r="H1591" s="1">
        <v>1595</v>
      </c>
      <c r="I1591" s="1">
        <v>305276.56</v>
      </c>
      <c r="J1591" s="1">
        <v>1</v>
      </c>
      <c r="K1591" s="1">
        <v>23009</v>
      </c>
      <c r="L1591" s="1">
        <v>0</v>
      </c>
      <c r="M1591" s="1">
        <v>40.590000000000003</v>
      </c>
      <c r="N1591" s="1">
        <v>4.0590000000000005E-4</v>
      </c>
      <c r="O1591" s="1">
        <v>-0.24</v>
      </c>
      <c r="P1591" s="1" t="s">
        <v>3351</v>
      </c>
      <c r="Q1591" s="1" t="s">
        <v>3529</v>
      </c>
    </row>
    <row r="1592" spans="1:17" x14ac:dyDescent="0.25">
      <c r="A1592" s="1" t="s">
        <v>1590</v>
      </c>
      <c r="B1592" s="1" t="s">
        <v>3352</v>
      </c>
      <c r="C1592" s="1">
        <v>47.49</v>
      </c>
      <c r="D1592" s="1">
        <v>3.63</v>
      </c>
      <c r="E1592" s="1">
        <v>0.57999999999999996</v>
      </c>
      <c r="F1592" s="1">
        <v>11.75</v>
      </c>
      <c r="G1592" s="1">
        <v>36.549999999999997</v>
      </c>
      <c r="H1592" s="1">
        <v>1596</v>
      </c>
      <c r="I1592" s="1">
        <v>7272401.2599999998</v>
      </c>
      <c r="J1592" s="1">
        <v>-1328</v>
      </c>
      <c r="K1592" s="1">
        <v>265806</v>
      </c>
      <c r="L1592" s="1">
        <v>-0.5</v>
      </c>
      <c r="M1592" s="1">
        <v>42.8</v>
      </c>
      <c r="N1592" s="1">
        <v>-0.56838399999999989</v>
      </c>
      <c r="O1592" s="1">
        <v>7.54</v>
      </c>
      <c r="P1592" s="1" t="s">
        <v>3352</v>
      </c>
      <c r="Q1592" s="1" t="s">
        <v>3549</v>
      </c>
    </row>
    <row r="1593" spans="1:17" x14ac:dyDescent="0.25">
      <c r="A1593" s="1" t="s">
        <v>1591</v>
      </c>
      <c r="B1593" s="1" t="s">
        <v>3353</v>
      </c>
      <c r="C1593" s="1">
        <v>1.1299999999999999</v>
      </c>
      <c r="D1593" s="1">
        <v>3.32</v>
      </c>
      <c r="E1593" s="1">
        <v>0.2</v>
      </c>
      <c r="F1593" s="1">
        <v>28.02</v>
      </c>
      <c r="G1593" s="1">
        <v>67.33</v>
      </c>
      <c r="H1593" s="1">
        <v>1597</v>
      </c>
      <c r="I1593" s="1">
        <v>497560</v>
      </c>
      <c r="J1593" s="1">
        <v>276</v>
      </c>
      <c r="K1593" s="1">
        <v>33501</v>
      </c>
      <c r="L1593" s="1">
        <v>0.8</v>
      </c>
      <c r="M1593" s="1">
        <v>96.83</v>
      </c>
      <c r="N1593" s="1">
        <v>0.26725079999999996</v>
      </c>
      <c r="O1593" s="1">
        <v>2.81</v>
      </c>
      <c r="P1593" s="1" t="s">
        <v>3353</v>
      </c>
      <c r="Q1593" s="1" t="s">
        <v>3545</v>
      </c>
    </row>
    <row r="1594" spans="1:17" x14ac:dyDescent="0.25">
      <c r="A1594" s="1" t="s">
        <v>1592</v>
      </c>
      <c r="B1594" s="1" t="s">
        <v>3354</v>
      </c>
      <c r="C1594" s="1">
        <v>13.37</v>
      </c>
      <c r="D1594" s="1">
        <v>0.09</v>
      </c>
      <c r="E1594" s="1">
        <v>0.4</v>
      </c>
      <c r="F1594" s="1">
        <v>22.9</v>
      </c>
      <c r="G1594" s="1">
        <v>63.24</v>
      </c>
      <c r="H1594" s="1">
        <v>1598</v>
      </c>
      <c r="I1594" s="1">
        <v>2800000.01</v>
      </c>
      <c r="J1594" s="1">
        <v>-7927</v>
      </c>
      <c r="K1594" s="1">
        <v>177072</v>
      </c>
      <c r="L1594" s="1">
        <v>-4.5</v>
      </c>
      <c r="M1594" s="1">
        <v>41.57</v>
      </c>
      <c r="N1594" s="1">
        <v>-3.2952539000000001</v>
      </c>
      <c r="O1594" s="1">
        <v>-8.36</v>
      </c>
      <c r="P1594" s="1" t="s">
        <v>4489</v>
      </c>
      <c r="Q1594" s="1" t="s">
        <v>3530</v>
      </c>
    </row>
    <row r="1595" spans="1:17" x14ac:dyDescent="0.25">
      <c r="A1595" s="1" t="s">
        <v>1593</v>
      </c>
      <c r="B1595" s="1" t="s">
        <v>3355</v>
      </c>
      <c r="C1595" s="1">
        <v>1.34</v>
      </c>
      <c r="D1595" s="1">
        <v>0</v>
      </c>
      <c r="E1595" s="1">
        <v>0</v>
      </c>
      <c r="F1595" s="1">
        <v>12.28</v>
      </c>
      <c r="G1595" s="1">
        <v>86.38</v>
      </c>
      <c r="H1595" s="1">
        <v>1599</v>
      </c>
      <c r="I1595" s="1">
        <v>507232.3</v>
      </c>
      <c r="J1595" s="1">
        <v>-1065</v>
      </c>
      <c r="K1595" s="1">
        <v>43815</v>
      </c>
      <c r="L1595" s="1">
        <v>-2.4</v>
      </c>
      <c r="M1595" s="1">
        <v>49.5</v>
      </c>
      <c r="N1595" s="1">
        <v>-0.52717499999999995</v>
      </c>
      <c r="O1595" s="1">
        <v>-8.67</v>
      </c>
      <c r="P1595" s="1" t="s">
        <v>3355</v>
      </c>
      <c r="Q1595" s="1" t="s">
        <v>3521</v>
      </c>
    </row>
    <row r="1596" spans="1:17" x14ac:dyDescent="0.25">
      <c r="A1596" s="1" t="s">
        <v>1594</v>
      </c>
      <c r="B1596" s="1" t="s">
        <v>3356</v>
      </c>
      <c r="C1596" s="1">
        <v>0.49</v>
      </c>
      <c r="D1596" s="1">
        <v>0</v>
      </c>
      <c r="E1596" s="1">
        <v>0.17</v>
      </c>
      <c r="F1596" s="1">
        <v>8.15</v>
      </c>
      <c r="G1596" s="1">
        <v>91.19</v>
      </c>
      <c r="H1596" s="1">
        <v>1600</v>
      </c>
      <c r="I1596" s="1">
        <v>725000</v>
      </c>
      <c r="J1596" s="1">
        <v>5</v>
      </c>
      <c r="K1596" s="1">
        <v>66113</v>
      </c>
      <c r="L1596" s="1">
        <v>0</v>
      </c>
      <c r="M1596" s="1">
        <v>8.61</v>
      </c>
      <c r="N1596" s="1">
        <v>4.3049999999999995E-4</v>
      </c>
      <c r="O1596" s="1">
        <v>0.33</v>
      </c>
      <c r="P1596" s="1" t="s">
        <v>3356</v>
      </c>
      <c r="Q1596" s="1" t="s">
        <v>3551</v>
      </c>
    </row>
    <row r="1597" spans="1:17" x14ac:dyDescent="0.25">
      <c r="A1597" s="1" t="s">
        <v>1595</v>
      </c>
      <c r="B1597" s="1" t="s">
        <v>3357</v>
      </c>
      <c r="C1597" s="1">
        <v>51.35</v>
      </c>
      <c r="D1597" s="1">
        <v>0</v>
      </c>
      <c r="E1597" s="1">
        <v>0.27</v>
      </c>
      <c r="F1597" s="1">
        <v>55.62</v>
      </c>
      <c r="G1597" s="1">
        <v>-7.2400000000000091</v>
      </c>
      <c r="H1597" s="1">
        <v>1601</v>
      </c>
      <c r="I1597" s="1">
        <v>1070412.1499999999</v>
      </c>
      <c r="J1597" s="1">
        <v>33</v>
      </c>
      <c r="K1597" s="1">
        <v>-7750</v>
      </c>
      <c r="L1597" s="1">
        <v>-0.4</v>
      </c>
      <c r="M1597" s="1">
        <v>32.08</v>
      </c>
      <c r="N1597" s="1">
        <v>1.0586399999999999E-2</v>
      </c>
      <c r="O1597" s="1">
        <v>5.07</v>
      </c>
      <c r="P1597" s="1" t="s">
        <v>3357</v>
      </c>
      <c r="Q1597" s="1" t="s">
        <v>3548</v>
      </c>
    </row>
    <row r="1598" spans="1:17" x14ac:dyDescent="0.25">
      <c r="A1598" s="1" t="s">
        <v>1596</v>
      </c>
      <c r="B1598" s="1" t="s">
        <v>3358</v>
      </c>
      <c r="C1598" s="1">
        <v>6.51</v>
      </c>
      <c r="D1598" s="1">
        <v>0</v>
      </c>
      <c r="E1598" s="1">
        <v>0.15</v>
      </c>
      <c r="F1598" s="1">
        <v>33.700000000000003</v>
      </c>
      <c r="G1598" s="1">
        <v>59.64</v>
      </c>
      <c r="H1598" s="1">
        <v>1602</v>
      </c>
      <c r="I1598" s="1">
        <v>1212510.68</v>
      </c>
      <c r="J1598" s="1">
        <v>2405</v>
      </c>
      <c r="K1598" s="1">
        <v>72314</v>
      </c>
      <c r="L1598" s="1">
        <v>3.3</v>
      </c>
      <c r="M1598" s="1">
        <v>38.450000000000003</v>
      </c>
      <c r="N1598" s="1">
        <v>0.9247225</v>
      </c>
      <c r="O1598" s="1">
        <v>1.25</v>
      </c>
      <c r="P1598" s="1" t="s">
        <v>3358</v>
      </c>
      <c r="Q1598" s="1" t="s">
        <v>3530</v>
      </c>
    </row>
    <row r="1599" spans="1:17" x14ac:dyDescent="0.25">
      <c r="A1599" s="1" t="s">
        <v>1597</v>
      </c>
      <c r="B1599" s="1" t="s">
        <v>3359</v>
      </c>
      <c r="C1599" s="1">
        <v>2.76</v>
      </c>
      <c r="D1599" s="1">
        <v>0</v>
      </c>
      <c r="E1599" s="1">
        <v>0.03</v>
      </c>
      <c r="F1599" s="1">
        <v>40.93</v>
      </c>
      <c r="G1599" s="1">
        <v>56.28</v>
      </c>
      <c r="H1599" s="1">
        <v>1603</v>
      </c>
      <c r="I1599" s="1">
        <v>623662.75</v>
      </c>
      <c r="J1599" s="1">
        <v>28</v>
      </c>
      <c r="K1599" s="1">
        <v>35100</v>
      </c>
      <c r="L1599" s="1">
        <v>0.1</v>
      </c>
      <c r="M1599" s="1">
        <v>9.5399999999999991</v>
      </c>
      <c r="N1599" s="1">
        <v>2.6711999999999999E-3</v>
      </c>
      <c r="O1599" s="1">
        <v>-4.78</v>
      </c>
      <c r="P1599" s="1" t="s">
        <v>3359</v>
      </c>
      <c r="Q1599" s="1" t="s">
        <v>3533</v>
      </c>
    </row>
    <row r="1600" spans="1:17" x14ac:dyDescent="0.25">
      <c r="A1600" s="1" t="s">
        <v>1598</v>
      </c>
      <c r="B1600" s="1" t="s">
        <v>3360</v>
      </c>
      <c r="C1600" s="1">
        <v>4.83</v>
      </c>
      <c r="D1600" s="1">
        <v>0.44</v>
      </c>
      <c r="E1600" s="1">
        <v>0.02</v>
      </c>
      <c r="F1600" s="1">
        <v>12.38</v>
      </c>
      <c r="G1600" s="1">
        <v>82.33</v>
      </c>
      <c r="H1600" s="1">
        <v>1604</v>
      </c>
      <c r="I1600" s="1">
        <v>1209109.5</v>
      </c>
      <c r="J1600" s="1">
        <v>-111</v>
      </c>
      <c r="K1600" s="1">
        <v>99546</v>
      </c>
      <c r="L1600" s="1">
        <v>-0.1</v>
      </c>
      <c r="M1600" s="1">
        <v>76.27</v>
      </c>
      <c r="N1600" s="1">
        <v>-8.4659699999999991E-2</v>
      </c>
      <c r="O1600" s="1">
        <v>-2.6</v>
      </c>
      <c r="P1600" s="1" t="s">
        <v>3360</v>
      </c>
      <c r="Q1600" s="1" t="s">
        <v>3556</v>
      </c>
    </row>
    <row r="1601" spans="1:17" x14ac:dyDescent="0.25">
      <c r="A1601" s="1" t="s">
        <v>1599</v>
      </c>
      <c r="B1601" s="1" t="s">
        <v>3361</v>
      </c>
      <c r="C1601" s="1">
        <v>19.670000000000002</v>
      </c>
      <c r="D1601" s="1">
        <v>0.06</v>
      </c>
      <c r="E1601" s="1">
        <v>0.03</v>
      </c>
      <c r="F1601" s="1">
        <v>5.97</v>
      </c>
      <c r="G1601" s="1">
        <v>74.27</v>
      </c>
      <c r="H1601" s="1">
        <v>1605</v>
      </c>
      <c r="I1601" s="1">
        <v>2712424.88</v>
      </c>
      <c r="J1601" s="1">
        <v>-3043</v>
      </c>
      <c r="K1601" s="1">
        <v>201452</v>
      </c>
      <c r="L1601" s="1">
        <v>-1.5</v>
      </c>
      <c r="M1601" s="1">
        <v>46.75</v>
      </c>
      <c r="N1601" s="1">
        <v>-1.4226025</v>
      </c>
      <c r="O1601" s="1">
        <v>-0.42</v>
      </c>
      <c r="P1601" s="1" t="s">
        <v>3361</v>
      </c>
      <c r="Q1601" s="1" t="s">
        <v>3545</v>
      </c>
    </row>
    <row r="1602" spans="1:17" x14ac:dyDescent="0.25">
      <c r="A1602" s="1" t="s">
        <v>1600</v>
      </c>
      <c r="B1602" s="1" t="s">
        <v>3362</v>
      </c>
      <c r="C1602" s="1">
        <v>11.61</v>
      </c>
      <c r="D1602" s="1">
        <v>0.17</v>
      </c>
      <c r="E1602" s="1">
        <v>0.11</v>
      </c>
      <c r="F1602" s="1">
        <v>40.64</v>
      </c>
      <c r="G1602" s="1">
        <v>47.47</v>
      </c>
      <c r="H1602" s="1">
        <v>1606</v>
      </c>
      <c r="I1602" s="1">
        <v>3206745.14</v>
      </c>
      <c r="J1602" s="1">
        <v>-564</v>
      </c>
      <c r="K1602" s="1">
        <v>152224</v>
      </c>
      <c r="L1602" s="1">
        <v>-0.4</v>
      </c>
      <c r="M1602" s="1">
        <v>24.4</v>
      </c>
      <c r="N1602" s="1">
        <v>-0.13761599999999999</v>
      </c>
      <c r="O1602" s="1">
        <v>0.19</v>
      </c>
      <c r="P1602" s="1" t="s">
        <v>3362</v>
      </c>
      <c r="Q1602" s="1" t="s">
        <v>3579</v>
      </c>
    </row>
    <row r="1603" spans="1:17" x14ac:dyDescent="0.25">
      <c r="A1603" s="1" t="s">
        <v>1601</v>
      </c>
      <c r="B1603" s="1" t="s">
        <v>3363</v>
      </c>
      <c r="C1603" s="1">
        <v>0.68</v>
      </c>
      <c r="D1603" s="1">
        <v>0</v>
      </c>
      <c r="E1603" s="1">
        <v>0.01</v>
      </c>
      <c r="F1603" s="1">
        <v>15.83</v>
      </c>
      <c r="G1603" s="1">
        <v>83.48</v>
      </c>
      <c r="H1603" s="1">
        <v>1607</v>
      </c>
      <c r="I1603" s="1">
        <v>685735</v>
      </c>
      <c r="J1603" s="1">
        <v>-85</v>
      </c>
      <c r="K1603" s="1">
        <v>57245</v>
      </c>
      <c r="L1603" s="1">
        <v>-0.1</v>
      </c>
      <c r="M1603" s="1">
        <v>12.38</v>
      </c>
      <c r="N1603" s="1">
        <v>-1.0522999999999999E-2</v>
      </c>
      <c r="O1603" s="1">
        <v>-1.45</v>
      </c>
      <c r="P1603" s="1" t="s">
        <v>3363</v>
      </c>
      <c r="Q1603" s="1" t="s">
        <v>3516</v>
      </c>
    </row>
    <row r="1604" spans="1:17" x14ac:dyDescent="0.25">
      <c r="A1604" s="1" t="s">
        <v>1602</v>
      </c>
      <c r="B1604" s="1" t="s">
        <v>3364</v>
      </c>
      <c r="C1604" s="1">
        <v>2.44</v>
      </c>
      <c r="D1604" s="1">
        <v>0</v>
      </c>
      <c r="E1604" s="1">
        <v>0.23</v>
      </c>
      <c r="F1604" s="1">
        <v>4.4400000000000004</v>
      </c>
      <c r="G1604" s="1">
        <v>92.89</v>
      </c>
      <c r="H1604" s="1">
        <v>1608</v>
      </c>
      <c r="I1604" s="1">
        <v>1412264.72</v>
      </c>
      <c r="J1604" s="1">
        <v>-15</v>
      </c>
      <c r="K1604" s="1">
        <v>131185</v>
      </c>
      <c r="L1604" s="1">
        <v>0</v>
      </c>
      <c r="M1604" s="1">
        <v>23.27</v>
      </c>
      <c r="N1604" s="1">
        <v>-3.4905000000000001E-3</v>
      </c>
      <c r="O1604" s="1">
        <v>-4.47</v>
      </c>
      <c r="P1604" s="1" t="s">
        <v>3364</v>
      </c>
      <c r="Q1604" s="1" t="s">
        <v>3563</v>
      </c>
    </row>
    <row r="1605" spans="1:17" x14ac:dyDescent="0.25">
      <c r="A1605" s="1" t="s">
        <v>1603</v>
      </c>
      <c r="B1605" s="1" t="s">
        <v>3365</v>
      </c>
      <c r="C1605" s="1">
        <v>6.91</v>
      </c>
      <c r="D1605" s="1">
        <v>0.04</v>
      </c>
      <c r="E1605" s="1">
        <v>0.03</v>
      </c>
      <c r="F1605" s="1">
        <v>29.58</v>
      </c>
      <c r="G1605" s="1">
        <v>63.44</v>
      </c>
      <c r="H1605" s="1">
        <v>1609</v>
      </c>
      <c r="I1605" s="1">
        <v>1000044.14</v>
      </c>
      <c r="J1605" s="1">
        <v>166</v>
      </c>
      <c r="K1605" s="1">
        <v>63443</v>
      </c>
      <c r="L1605" s="1">
        <v>0.3</v>
      </c>
      <c r="M1605" s="1">
        <v>31.67</v>
      </c>
      <c r="N1605" s="1">
        <v>5.2572199999999999E-2</v>
      </c>
      <c r="O1605" s="1">
        <v>-5.04</v>
      </c>
      <c r="P1605" s="1" t="s">
        <v>3365</v>
      </c>
      <c r="Q1605" s="1" t="s">
        <v>3579</v>
      </c>
    </row>
    <row r="1606" spans="1:17" x14ac:dyDescent="0.25">
      <c r="A1606" s="1" t="s">
        <v>1604</v>
      </c>
      <c r="B1606" s="1" t="s">
        <v>3366</v>
      </c>
      <c r="C1606" s="1">
        <v>6.08</v>
      </c>
      <c r="D1606" s="1">
        <v>0</v>
      </c>
      <c r="E1606" s="1">
        <v>0.02</v>
      </c>
      <c r="F1606" s="1">
        <v>25.87</v>
      </c>
      <c r="G1606" s="1">
        <v>68.03</v>
      </c>
      <c r="H1606" s="1">
        <v>1610</v>
      </c>
      <c r="I1606" s="1">
        <v>1270550</v>
      </c>
      <c r="J1606" s="1">
        <v>-232</v>
      </c>
      <c r="K1606" s="1">
        <v>86436</v>
      </c>
      <c r="L1606" s="1">
        <v>-0.3</v>
      </c>
      <c r="M1606" s="1">
        <v>21.44</v>
      </c>
      <c r="N1606" s="1">
        <v>-4.9740800000000002E-2</v>
      </c>
      <c r="O1606" s="1">
        <v>-5.63</v>
      </c>
      <c r="P1606" s="1" t="s">
        <v>3366</v>
      </c>
      <c r="Q1606" s="1" t="s">
        <v>3561</v>
      </c>
    </row>
    <row r="1607" spans="1:17" x14ac:dyDescent="0.25">
      <c r="A1607" s="1" t="s">
        <v>1605</v>
      </c>
      <c r="B1607" s="1" t="s">
        <v>3367</v>
      </c>
      <c r="C1607" s="1">
        <v>1.73</v>
      </c>
      <c r="D1607" s="1">
        <v>0.24</v>
      </c>
      <c r="E1607" s="1">
        <v>0.38</v>
      </c>
      <c r="F1607" s="1">
        <v>33.83</v>
      </c>
      <c r="G1607" s="1">
        <v>63.82</v>
      </c>
      <c r="H1607" s="1">
        <v>1611</v>
      </c>
      <c r="I1607" s="1">
        <v>914830</v>
      </c>
      <c r="J1607" s="1">
        <v>211</v>
      </c>
      <c r="K1607" s="1">
        <v>58384</v>
      </c>
      <c r="L1607" s="1">
        <v>0.4</v>
      </c>
      <c r="M1607" s="1">
        <v>106.75</v>
      </c>
      <c r="N1607" s="1">
        <v>0.22524250000000001</v>
      </c>
      <c r="O1607" s="1">
        <v>0</v>
      </c>
      <c r="P1607" s="1" t="s">
        <v>3367</v>
      </c>
      <c r="Q1607" s="1" t="s">
        <v>3520</v>
      </c>
    </row>
    <row r="1608" spans="1:17" x14ac:dyDescent="0.25">
      <c r="A1608" s="1" t="s">
        <v>1606</v>
      </c>
      <c r="B1608" s="1" t="s">
        <v>3368</v>
      </c>
      <c r="C1608" s="1">
        <v>18.32</v>
      </c>
      <c r="D1608" s="1">
        <v>3.28</v>
      </c>
      <c r="E1608" s="1">
        <v>0.94</v>
      </c>
      <c r="F1608" s="1">
        <v>11.41</v>
      </c>
      <c r="G1608" s="1">
        <v>66.05</v>
      </c>
      <c r="H1608" s="1">
        <v>1612</v>
      </c>
      <c r="I1608" s="1">
        <v>813404.93</v>
      </c>
      <c r="J1608" s="1">
        <v>-3050</v>
      </c>
      <c r="K1608" s="1">
        <v>53725</v>
      </c>
      <c r="L1608" s="1">
        <v>-5.7</v>
      </c>
      <c r="M1608" s="1">
        <v>59.1</v>
      </c>
      <c r="N1608" s="1">
        <v>-1.8025500000000001</v>
      </c>
      <c r="O1608" s="1">
        <v>-2.2000000000000002</v>
      </c>
      <c r="P1608" s="1" t="s">
        <v>3368</v>
      </c>
      <c r="Q1608" s="1" t="s">
        <v>3560</v>
      </c>
    </row>
    <row r="1609" spans="1:17" x14ac:dyDescent="0.25">
      <c r="A1609" s="1" t="s">
        <v>1607</v>
      </c>
      <c r="B1609" s="1" t="s">
        <v>3369</v>
      </c>
      <c r="C1609" s="1">
        <v>7.27</v>
      </c>
      <c r="D1609" s="1">
        <v>0</v>
      </c>
      <c r="E1609" s="1">
        <v>7.0000000000000007E-2</v>
      </c>
      <c r="F1609" s="1">
        <v>18.420000000000002</v>
      </c>
      <c r="G1609" s="1">
        <v>74.239999999999995</v>
      </c>
      <c r="H1609" s="1">
        <v>1613</v>
      </c>
      <c r="I1609" s="1">
        <v>1018243.46</v>
      </c>
      <c r="J1609" s="1">
        <v>669</v>
      </c>
      <c r="K1609" s="1">
        <v>75594</v>
      </c>
      <c r="L1609" s="1">
        <v>0.9</v>
      </c>
      <c r="M1609" s="1">
        <v>42.52</v>
      </c>
      <c r="N1609" s="1">
        <v>0.28445880000000001</v>
      </c>
      <c r="O1609" s="1">
        <v>1.23</v>
      </c>
      <c r="P1609" s="1" t="s">
        <v>3369</v>
      </c>
      <c r="Q1609" s="1" t="s">
        <v>3554</v>
      </c>
    </row>
    <row r="1610" spans="1:17" x14ac:dyDescent="0.25">
      <c r="A1610" s="1" t="s">
        <v>1608</v>
      </c>
      <c r="B1610" s="1" t="s">
        <v>3370</v>
      </c>
      <c r="C1610" s="1">
        <v>6.34</v>
      </c>
      <c r="D1610" s="1">
        <v>0</v>
      </c>
      <c r="E1610" s="1">
        <v>0.28000000000000003</v>
      </c>
      <c r="F1610" s="1">
        <v>12.68</v>
      </c>
      <c r="G1610" s="1">
        <v>80.7</v>
      </c>
      <c r="H1610" s="1">
        <v>1614</v>
      </c>
      <c r="I1610" s="1">
        <v>916288.33</v>
      </c>
      <c r="J1610" s="1">
        <v>858</v>
      </c>
      <c r="K1610" s="1">
        <v>73944</v>
      </c>
      <c r="L1610" s="1">
        <v>1.2</v>
      </c>
      <c r="M1610" s="1">
        <v>13.32</v>
      </c>
      <c r="N1610" s="1">
        <v>0.1142856</v>
      </c>
      <c r="O1610" s="1">
        <v>-1.03</v>
      </c>
      <c r="P1610" s="1" t="s">
        <v>3370</v>
      </c>
      <c r="Q1610" s="1" t="s">
        <v>3554</v>
      </c>
    </row>
    <row r="1611" spans="1:17" x14ac:dyDescent="0.25">
      <c r="A1611" s="1" t="s">
        <v>1609</v>
      </c>
      <c r="B1611" s="1" t="s">
        <v>3371</v>
      </c>
      <c r="C1611" s="1">
        <v>2.57</v>
      </c>
      <c r="D1611" s="1">
        <v>0</v>
      </c>
      <c r="E1611" s="1">
        <v>0</v>
      </c>
      <c r="F1611" s="1">
        <v>46.68</v>
      </c>
      <c r="G1611" s="1">
        <v>50.75</v>
      </c>
      <c r="H1611" s="1">
        <v>1615</v>
      </c>
      <c r="I1611" s="1">
        <v>271008.51</v>
      </c>
      <c r="J1611" s="1">
        <v>25</v>
      </c>
      <c r="K1611" s="1">
        <v>13754</v>
      </c>
      <c r="L1611" s="1">
        <v>0.2</v>
      </c>
      <c r="M1611" s="1">
        <v>101.69</v>
      </c>
      <c r="N1611" s="1">
        <v>2.5422500000000001E-2</v>
      </c>
      <c r="O1611" s="1">
        <v>-3.77</v>
      </c>
      <c r="P1611" s="1" t="s">
        <v>3371</v>
      </c>
      <c r="Q1611" s="1" t="s">
        <v>3527</v>
      </c>
    </row>
    <row r="1612" spans="1:17" x14ac:dyDescent="0.25">
      <c r="A1612" s="1" t="s">
        <v>1610</v>
      </c>
      <c r="B1612" s="1" t="s">
        <v>3372</v>
      </c>
      <c r="C1612" s="1">
        <v>0.43</v>
      </c>
      <c r="D1612" s="1">
        <v>0</v>
      </c>
      <c r="E1612" s="1">
        <v>0</v>
      </c>
      <c r="F1612" s="1">
        <v>15.71</v>
      </c>
      <c r="G1612" s="1">
        <v>83.86</v>
      </c>
      <c r="H1612" s="1">
        <v>1616</v>
      </c>
      <c r="I1612" s="1">
        <v>463420</v>
      </c>
      <c r="J1612" s="1">
        <v>10</v>
      </c>
      <c r="K1612" s="1">
        <v>38862</v>
      </c>
      <c r="L1612" s="1">
        <v>0</v>
      </c>
      <c r="M1612" s="1">
        <v>45.53</v>
      </c>
      <c r="N1612" s="1">
        <v>4.5529999999999998E-3</v>
      </c>
      <c r="O1612" s="1">
        <v>-2.11</v>
      </c>
      <c r="P1612" s="1" t="s">
        <v>3372</v>
      </c>
      <c r="Q1612" s="1" t="s">
        <v>3555</v>
      </c>
    </row>
    <row r="1613" spans="1:17" x14ac:dyDescent="0.25">
      <c r="A1613" s="1" t="s">
        <v>1611</v>
      </c>
      <c r="B1613" s="1" t="s">
        <v>3373</v>
      </c>
      <c r="C1613" s="1">
        <v>3.36</v>
      </c>
      <c r="D1613" s="1">
        <v>0</v>
      </c>
      <c r="E1613" s="1">
        <v>0.34</v>
      </c>
      <c r="F1613" s="1">
        <v>15.26</v>
      </c>
      <c r="G1613" s="1">
        <v>81.039999999999992</v>
      </c>
      <c r="H1613" s="1">
        <v>1617</v>
      </c>
      <c r="I1613" s="1">
        <v>683337.65</v>
      </c>
      <c r="J1613" s="1">
        <v>930</v>
      </c>
      <c r="K1613" s="1">
        <v>55378</v>
      </c>
      <c r="L1613" s="1">
        <v>1.7</v>
      </c>
      <c r="M1613" s="1">
        <v>16.77</v>
      </c>
      <c r="N1613" s="1">
        <v>0.15596100000000002</v>
      </c>
      <c r="O1613" s="1">
        <v>5.93</v>
      </c>
      <c r="P1613" s="1" t="s">
        <v>3373</v>
      </c>
      <c r="Q1613" s="1" t="s">
        <v>3548</v>
      </c>
    </row>
    <row r="1614" spans="1:17" x14ac:dyDescent="0.25">
      <c r="A1614" s="1" t="s">
        <v>1612</v>
      </c>
      <c r="B1614" s="1" t="s">
        <v>3374</v>
      </c>
      <c r="C1614" s="1">
        <v>63.66</v>
      </c>
      <c r="D1614" s="1">
        <v>0</v>
      </c>
      <c r="E1614" s="1">
        <v>0</v>
      </c>
      <c r="F1614" s="1">
        <v>69.52</v>
      </c>
      <c r="G1614" s="1">
        <v>-33.180000000000007</v>
      </c>
      <c r="H1614" s="1">
        <v>1618</v>
      </c>
      <c r="I1614" s="1">
        <v>473120</v>
      </c>
      <c r="J1614" s="1">
        <v>0</v>
      </c>
      <c r="K1614" s="1">
        <v>-15698</v>
      </c>
      <c r="L1614" s="1">
        <v>0</v>
      </c>
      <c r="M1614" s="1">
        <v>7.15</v>
      </c>
      <c r="N1614" s="1">
        <v>0</v>
      </c>
      <c r="O1614" s="1">
        <v>-11.89</v>
      </c>
      <c r="P1614" s="1" t="s">
        <v>3374</v>
      </c>
      <c r="Q1614" s="1" t="s">
        <v>3531</v>
      </c>
    </row>
    <row r="1615" spans="1:17" x14ac:dyDescent="0.25">
      <c r="A1615" s="1" t="s">
        <v>1613</v>
      </c>
      <c r="B1615" s="1" t="s">
        <v>3375</v>
      </c>
      <c r="C1615" s="1">
        <v>48.3</v>
      </c>
      <c r="D1615" s="1">
        <v>5.0199999999999996</v>
      </c>
      <c r="E1615" s="1">
        <v>2.5099999999999998</v>
      </c>
      <c r="F1615" s="1">
        <v>18.350000000000001</v>
      </c>
      <c r="G1615" s="1">
        <v>25.820000000000007</v>
      </c>
      <c r="H1615" s="1">
        <v>1619</v>
      </c>
      <c r="I1615" s="1">
        <v>1970739.93</v>
      </c>
      <c r="J1615" s="1">
        <v>-2137</v>
      </c>
      <c r="K1615" s="1">
        <v>50885</v>
      </c>
      <c r="L1615" s="1">
        <v>-4.2</v>
      </c>
      <c r="M1615" s="1">
        <v>452.23</v>
      </c>
      <c r="N1615" s="1">
        <v>-9.6641551000000003</v>
      </c>
      <c r="O1615" s="1">
        <v>-5.28</v>
      </c>
      <c r="P1615" s="1" t="s">
        <v>4490</v>
      </c>
      <c r="Q1615" s="1" t="s">
        <v>3560</v>
      </c>
    </row>
    <row r="1616" spans="1:17" x14ac:dyDescent="0.25">
      <c r="A1616" s="1" t="s">
        <v>1614</v>
      </c>
      <c r="B1616" s="1" t="s">
        <v>3376</v>
      </c>
      <c r="C1616" s="1">
        <v>22.1</v>
      </c>
      <c r="D1616" s="1">
        <v>0.01</v>
      </c>
      <c r="E1616" s="1">
        <v>0</v>
      </c>
      <c r="F1616" s="1">
        <v>37.69</v>
      </c>
      <c r="G1616" s="1">
        <v>40.200000000000003</v>
      </c>
      <c r="H1616" s="1">
        <v>1620</v>
      </c>
      <c r="I1616" s="1">
        <v>1115000</v>
      </c>
      <c r="J1616" s="1">
        <v>-308</v>
      </c>
      <c r="K1616" s="1">
        <v>44823</v>
      </c>
      <c r="L1616" s="1">
        <v>-0.7</v>
      </c>
      <c r="M1616" s="1">
        <v>210.12</v>
      </c>
      <c r="N1616" s="1">
        <v>-0.64716960000000001</v>
      </c>
      <c r="O1616" s="1">
        <v>-2.52</v>
      </c>
      <c r="P1616" s="1" t="s">
        <v>3376</v>
      </c>
      <c r="Q1616" s="1" t="s">
        <v>3516</v>
      </c>
    </row>
    <row r="1617" spans="1:17" x14ac:dyDescent="0.25">
      <c r="A1617" s="1" t="s">
        <v>1615</v>
      </c>
      <c r="B1617" s="1" t="s">
        <v>3377</v>
      </c>
      <c r="C1617" s="1">
        <v>0.18</v>
      </c>
      <c r="D1617" s="1">
        <v>0</v>
      </c>
      <c r="E1617" s="1">
        <v>0.17</v>
      </c>
      <c r="F1617" s="1">
        <v>26.61</v>
      </c>
      <c r="G1617" s="1">
        <v>73.039999999999992</v>
      </c>
      <c r="H1617" s="1">
        <v>1621</v>
      </c>
      <c r="I1617" s="1">
        <v>335366.92</v>
      </c>
      <c r="J1617" s="1">
        <v>39</v>
      </c>
      <c r="K1617" s="1">
        <v>24495</v>
      </c>
      <c r="L1617" s="1">
        <v>0.2</v>
      </c>
      <c r="M1617" s="1">
        <v>55.05</v>
      </c>
      <c r="N1617" s="1">
        <v>2.1469499999999999E-2</v>
      </c>
      <c r="O1617" s="1">
        <v>1.81</v>
      </c>
      <c r="P1617" s="1" t="s">
        <v>3377</v>
      </c>
      <c r="Q1617" s="1" t="s">
        <v>3516</v>
      </c>
    </row>
    <row r="1618" spans="1:17" x14ac:dyDescent="0.25">
      <c r="A1618" s="1" t="s">
        <v>1616</v>
      </c>
      <c r="B1618" s="1" t="s">
        <v>3378</v>
      </c>
      <c r="C1618" s="1">
        <v>2.39</v>
      </c>
      <c r="D1618" s="1">
        <v>0.08</v>
      </c>
      <c r="E1618" s="1">
        <v>0.92</v>
      </c>
      <c r="F1618" s="1">
        <v>20.9</v>
      </c>
      <c r="G1618" s="1">
        <v>75.710000000000008</v>
      </c>
      <c r="H1618" s="1">
        <v>1622</v>
      </c>
      <c r="I1618" s="1">
        <v>1263846.8700000001</v>
      </c>
      <c r="J1618" s="1">
        <v>-192</v>
      </c>
      <c r="K1618" s="1">
        <v>95686</v>
      </c>
      <c r="L1618" s="1">
        <v>-0.2</v>
      </c>
      <c r="M1618" s="1">
        <v>65</v>
      </c>
      <c r="N1618" s="1">
        <v>-0.12479999999999999</v>
      </c>
      <c r="O1618" s="1">
        <v>-10.93</v>
      </c>
      <c r="P1618" s="1" t="s">
        <v>3378</v>
      </c>
      <c r="Q1618" s="1" t="s">
        <v>3526</v>
      </c>
    </row>
    <row r="1619" spans="1:17" x14ac:dyDescent="0.25">
      <c r="A1619" s="1" t="s">
        <v>1617</v>
      </c>
      <c r="B1619" s="1" t="s">
        <v>3379</v>
      </c>
      <c r="C1619" s="1">
        <v>0.08</v>
      </c>
      <c r="D1619" s="1">
        <v>0</v>
      </c>
      <c r="E1619" s="1">
        <v>0</v>
      </c>
      <c r="F1619" s="1">
        <v>16.84</v>
      </c>
      <c r="G1619" s="1">
        <v>83.08</v>
      </c>
      <c r="H1619" s="1">
        <v>1623</v>
      </c>
      <c r="I1619" s="1">
        <v>785322.63</v>
      </c>
      <c r="J1619" s="1">
        <v>13</v>
      </c>
      <c r="K1619" s="1">
        <v>65245</v>
      </c>
      <c r="L1619" s="1">
        <v>0</v>
      </c>
      <c r="M1619" s="1">
        <v>15.77</v>
      </c>
      <c r="N1619" s="1">
        <v>2.0501E-3</v>
      </c>
      <c r="O1619" s="1">
        <v>-2.75</v>
      </c>
      <c r="P1619" s="1" t="s">
        <v>3379</v>
      </c>
      <c r="Q1619" s="1" t="s">
        <v>3518</v>
      </c>
    </row>
    <row r="1620" spans="1:17" x14ac:dyDescent="0.25">
      <c r="A1620" s="1" t="s">
        <v>1618</v>
      </c>
      <c r="B1620" s="1" t="s">
        <v>3380</v>
      </c>
      <c r="C1620" s="1">
        <v>6.85</v>
      </c>
      <c r="D1620" s="1">
        <v>19.510000000000002</v>
      </c>
      <c r="E1620" s="1">
        <v>2.2599999999999998</v>
      </c>
      <c r="F1620" s="1">
        <v>10.94</v>
      </c>
      <c r="G1620" s="1">
        <v>60.440000000000005</v>
      </c>
      <c r="H1620" s="1">
        <v>1624</v>
      </c>
      <c r="I1620" s="1">
        <v>2525880</v>
      </c>
      <c r="J1620" s="1">
        <v>4566</v>
      </c>
      <c r="K1620" s="1">
        <v>152664</v>
      </c>
      <c r="L1620" s="1">
        <v>3</v>
      </c>
      <c r="M1620" s="1">
        <v>74.84</v>
      </c>
      <c r="N1620" s="1">
        <v>3.4171944000000001</v>
      </c>
      <c r="O1620" s="1">
        <v>15.57</v>
      </c>
      <c r="P1620" s="1" t="s">
        <v>4491</v>
      </c>
      <c r="Q1620" s="1" t="s">
        <v>3531</v>
      </c>
    </row>
    <row r="1621" spans="1:17" x14ac:dyDescent="0.25">
      <c r="A1621" s="1" t="s">
        <v>1619</v>
      </c>
      <c r="B1621" s="1" t="s">
        <v>3381</v>
      </c>
      <c r="C1621" s="1">
        <v>2.4500000000000002</v>
      </c>
      <c r="D1621" s="1">
        <v>0</v>
      </c>
      <c r="E1621" s="1">
        <v>0.01</v>
      </c>
      <c r="F1621" s="1">
        <v>46.47</v>
      </c>
      <c r="G1621" s="1">
        <v>51.07</v>
      </c>
      <c r="H1621" s="1">
        <v>1625</v>
      </c>
      <c r="I1621" s="1">
        <v>811319.38</v>
      </c>
      <c r="J1621" s="1">
        <v>144</v>
      </c>
      <c r="K1621" s="1">
        <v>41434</v>
      </c>
      <c r="L1621" s="1">
        <v>0.3</v>
      </c>
      <c r="M1621" s="1">
        <v>34.020000000000003</v>
      </c>
      <c r="N1621" s="1">
        <v>4.8988799999999999E-2</v>
      </c>
      <c r="O1621" s="1">
        <v>-1.63</v>
      </c>
      <c r="P1621" s="1" t="s">
        <v>3381</v>
      </c>
      <c r="Q1621" s="1" t="s">
        <v>3540</v>
      </c>
    </row>
    <row r="1622" spans="1:17" x14ac:dyDescent="0.25">
      <c r="A1622" s="1" t="s">
        <v>1620</v>
      </c>
      <c r="B1622" s="1" t="s">
        <v>3382</v>
      </c>
      <c r="C1622" s="1">
        <v>2.48</v>
      </c>
      <c r="D1622" s="1">
        <v>0.73</v>
      </c>
      <c r="E1622" s="1">
        <v>0</v>
      </c>
      <c r="F1622" s="1">
        <v>44.37</v>
      </c>
      <c r="G1622" s="1">
        <v>52.42</v>
      </c>
      <c r="H1622" s="1">
        <v>1626</v>
      </c>
      <c r="I1622" s="1">
        <v>1122504.8700000001</v>
      </c>
      <c r="J1622" s="1">
        <v>17</v>
      </c>
      <c r="K1622" s="1">
        <v>58842</v>
      </c>
      <c r="L1622" s="1">
        <v>0</v>
      </c>
      <c r="M1622" s="1">
        <v>24.69</v>
      </c>
      <c r="N1622" s="1">
        <v>4.1973000000000002E-3</v>
      </c>
      <c r="O1622" s="1">
        <v>5.35</v>
      </c>
      <c r="P1622" s="1" t="s">
        <v>3382</v>
      </c>
      <c r="Q1622" s="1" t="s">
        <v>3525</v>
      </c>
    </row>
    <row r="1623" spans="1:17" x14ac:dyDescent="0.25">
      <c r="A1623" s="1" t="s">
        <v>1621</v>
      </c>
      <c r="B1623" s="1" t="s">
        <v>3383</v>
      </c>
      <c r="C1623" s="1">
        <v>6.57</v>
      </c>
      <c r="D1623" s="1">
        <v>0.6</v>
      </c>
      <c r="E1623" s="1">
        <v>0.28000000000000003</v>
      </c>
      <c r="F1623" s="1">
        <v>13.06</v>
      </c>
      <c r="G1623" s="1">
        <v>79.489999999999995</v>
      </c>
      <c r="H1623" s="1">
        <v>1627</v>
      </c>
      <c r="I1623" s="1">
        <v>1181924.82</v>
      </c>
      <c r="J1623" s="1">
        <v>483</v>
      </c>
      <c r="K1623" s="1">
        <v>93951</v>
      </c>
      <c r="L1623" s="1">
        <v>0.5</v>
      </c>
      <c r="M1623" s="1">
        <v>40.409999999999997</v>
      </c>
      <c r="N1623" s="1">
        <v>0.1951803</v>
      </c>
      <c r="O1623" s="1">
        <v>0.61</v>
      </c>
      <c r="P1623" s="1" t="s">
        <v>3383</v>
      </c>
      <c r="Q1623" s="1" t="s">
        <v>3559</v>
      </c>
    </row>
    <row r="1624" spans="1:17" x14ac:dyDescent="0.25">
      <c r="A1624" s="1" t="s">
        <v>1622</v>
      </c>
      <c r="B1624" s="1" t="s">
        <v>3384</v>
      </c>
      <c r="C1624" s="1">
        <v>17.22</v>
      </c>
      <c r="D1624" s="1">
        <v>0</v>
      </c>
      <c r="E1624" s="1">
        <v>1.06</v>
      </c>
      <c r="F1624" s="1">
        <v>15.04</v>
      </c>
      <c r="G1624" s="1">
        <v>66.680000000000007</v>
      </c>
      <c r="H1624" s="1">
        <v>1628</v>
      </c>
      <c r="I1624" s="1">
        <v>1161828.5</v>
      </c>
      <c r="J1624" s="1">
        <v>-144</v>
      </c>
      <c r="K1624" s="1">
        <v>77471</v>
      </c>
      <c r="L1624" s="1">
        <v>-0.2</v>
      </c>
      <c r="M1624" s="1">
        <v>39.5</v>
      </c>
      <c r="N1624" s="1">
        <v>-5.688E-2</v>
      </c>
      <c r="O1624" s="1">
        <v>2.66</v>
      </c>
      <c r="P1624" s="1" t="s">
        <v>3384</v>
      </c>
      <c r="Q1624" s="1" t="s">
        <v>3516</v>
      </c>
    </row>
    <row r="1625" spans="1:17" x14ac:dyDescent="0.25">
      <c r="A1625" s="1" t="s">
        <v>1623</v>
      </c>
      <c r="B1625" s="1" t="s">
        <v>3385</v>
      </c>
      <c r="C1625" s="1">
        <v>0.35</v>
      </c>
      <c r="D1625" s="1">
        <v>0</v>
      </c>
      <c r="E1625" s="1">
        <v>0.02</v>
      </c>
      <c r="F1625" s="1">
        <v>13.49</v>
      </c>
      <c r="G1625" s="1">
        <v>86.14</v>
      </c>
      <c r="H1625" s="1">
        <v>1629</v>
      </c>
      <c r="I1625" s="1">
        <v>600416.80000000005</v>
      </c>
      <c r="J1625" s="1">
        <v>-145</v>
      </c>
      <c r="K1625" s="1">
        <v>51720</v>
      </c>
      <c r="L1625" s="1">
        <v>-0.3</v>
      </c>
      <c r="M1625" s="1">
        <v>14.46</v>
      </c>
      <c r="N1625" s="1">
        <v>-2.0967000000000003E-2</v>
      </c>
      <c r="O1625" s="1">
        <v>-3.65</v>
      </c>
      <c r="P1625" s="1" t="s">
        <v>3385</v>
      </c>
      <c r="Q1625" s="1" t="s">
        <v>3516</v>
      </c>
    </row>
    <row r="1626" spans="1:17" x14ac:dyDescent="0.25">
      <c r="A1626" s="1" t="s">
        <v>1624</v>
      </c>
      <c r="B1626" s="1" t="s">
        <v>3386</v>
      </c>
      <c r="C1626" s="1">
        <v>0.98</v>
      </c>
      <c r="D1626" s="1">
        <v>0</v>
      </c>
      <c r="E1626" s="1">
        <v>0.31</v>
      </c>
      <c r="F1626" s="1">
        <v>29.72</v>
      </c>
      <c r="G1626" s="1">
        <v>68.990000000000009</v>
      </c>
      <c r="H1626" s="1">
        <v>1630</v>
      </c>
      <c r="I1626" s="1">
        <v>1088817.79</v>
      </c>
      <c r="J1626" s="1">
        <v>-657</v>
      </c>
      <c r="K1626" s="1">
        <v>75118</v>
      </c>
      <c r="L1626" s="1">
        <v>-0.9</v>
      </c>
      <c r="M1626" s="1">
        <v>31.15</v>
      </c>
      <c r="N1626" s="1">
        <v>-0.20465549999999999</v>
      </c>
      <c r="O1626" s="1">
        <v>-0.65</v>
      </c>
      <c r="P1626" s="1" t="s">
        <v>3386</v>
      </c>
      <c r="Q1626" s="1" t="s">
        <v>3527</v>
      </c>
    </row>
    <row r="1627" spans="1:17" x14ac:dyDescent="0.25">
      <c r="A1627" s="1" t="s">
        <v>1625</v>
      </c>
      <c r="B1627" s="1" t="s">
        <v>3387</v>
      </c>
      <c r="C1627" s="1">
        <v>58.42</v>
      </c>
      <c r="D1627" s="1">
        <v>0.18</v>
      </c>
      <c r="E1627" s="1">
        <v>0.1</v>
      </c>
      <c r="F1627" s="1">
        <v>51.64</v>
      </c>
      <c r="G1627" s="1">
        <v>-10.340000000000003</v>
      </c>
      <c r="H1627" s="1">
        <v>1631</v>
      </c>
      <c r="I1627" s="1">
        <v>3151781.26</v>
      </c>
      <c r="J1627" s="1">
        <v>1354</v>
      </c>
      <c r="K1627" s="1">
        <v>-32589</v>
      </c>
      <c r="L1627" s="1">
        <v>-4.2</v>
      </c>
      <c r="M1627" s="1">
        <v>46.11</v>
      </c>
      <c r="N1627" s="1">
        <v>0.62432940000000003</v>
      </c>
      <c r="O1627" s="1">
        <v>-8.4</v>
      </c>
      <c r="P1627" s="1" t="s">
        <v>3387</v>
      </c>
      <c r="Q1627" s="1" t="s">
        <v>3516</v>
      </c>
    </row>
    <row r="1628" spans="1:17" x14ac:dyDescent="0.25">
      <c r="A1628" s="1" t="s">
        <v>1626</v>
      </c>
      <c r="B1628" s="1" t="s">
        <v>3388</v>
      </c>
      <c r="C1628" s="1">
        <v>69.75</v>
      </c>
      <c r="D1628" s="1">
        <v>1.74</v>
      </c>
      <c r="E1628" s="1">
        <v>0.8</v>
      </c>
      <c r="F1628" s="1">
        <v>49.45</v>
      </c>
      <c r="G1628" s="1">
        <v>-21.739999999999995</v>
      </c>
      <c r="H1628" s="1">
        <v>1632</v>
      </c>
      <c r="I1628" s="1">
        <v>970729.96</v>
      </c>
      <c r="J1628" s="1">
        <v>1792</v>
      </c>
      <c r="K1628" s="1">
        <v>-21104</v>
      </c>
      <c r="L1628" s="1">
        <v>-8.5</v>
      </c>
      <c r="M1628" s="1">
        <v>159.72999999999999</v>
      </c>
      <c r="N1628" s="1">
        <v>2.8623615999999998</v>
      </c>
      <c r="O1628" s="1">
        <v>8.67</v>
      </c>
      <c r="P1628" s="1" t="s">
        <v>3388</v>
      </c>
      <c r="Q1628" s="1" t="s">
        <v>3527</v>
      </c>
    </row>
    <row r="1629" spans="1:17" x14ac:dyDescent="0.25">
      <c r="A1629" s="1" t="s">
        <v>1627</v>
      </c>
      <c r="B1629" s="1" t="s">
        <v>3389</v>
      </c>
      <c r="C1629" s="1">
        <v>0.13</v>
      </c>
      <c r="D1629" s="1">
        <v>0</v>
      </c>
      <c r="E1629" s="1">
        <v>0</v>
      </c>
      <c r="F1629" s="1">
        <v>15.45</v>
      </c>
      <c r="G1629" s="1">
        <v>84.42</v>
      </c>
      <c r="H1629" s="1">
        <v>1633</v>
      </c>
      <c r="I1629" s="1">
        <v>280000</v>
      </c>
      <c r="J1629" s="1">
        <v>-1</v>
      </c>
      <c r="K1629" s="1">
        <v>23638</v>
      </c>
      <c r="L1629" s="1">
        <v>0</v>
      </c>
      <c r="M1629" s="1">
        <v>18.22</v>
      </c>
      <c r="N1629" s="1">
        <v>-1.8219999999999998E-4</v>
      </c>
      <c r="O1629" s="1">
        <v>1.94</v>
      </c>
      <c r="P1629" s="1" t="s">
        <v>3389</v>
      </c>
      <c r="Q1629" s="1" t="s">
        <v>3527</v>
      </c>
    </row>
    <row r="1630" spans="1:17" x14ac:dyDescent="0.25">
      <c r="A1630" s="1" t="s">
        <v>1628</v>
      </c>
      <c r="B1630" s="1" t="s">
        <v>3390</v>
      </c>
      <c r="C1630" s="1">
        <v>3.08</v>
      </c>
      <c r="D1630" s="1">
        <v>0.01</v>
      </c>
      <c r="E1630" s="1">
        <v>0.13</v>
      </c>
      <c r="F1630" s="1">
        <v>22.78</v>
      </c>
      <c r="G1630" s="1">
        <v>74</v>
      </c>
      <c r="H1630" s="1">
        <v>1634</v>
      </c>
      <c r="I1630" s="1">
        <v>365892</v>
      </c>
      <c r="J1630" s="1">
        <v>-306</v>
      </c>
      <c r="K1630" s="1">
        <v>27076</v>
      </c>
      <c r="L1630" s="1">
        <v>-1.1000000000000001</v>
      </c>
      <c r="M1630" s="1">
        <v>42.3</v>
      </c>
      <c r="N1630" s="1">
        <v>-0.129438</v>
      </c>
      <c r="O1630" s="1">
        <v>-5.63</v>
      </c>
      <c r="P1630" s="1" t="s">
        <v>3390</v>
      </c>
      <c r="Q1630" s="1" t="s">
        <v>3530</v>
      </c>
    </row>
    <row r="1631" spans="1:17" x14ac:dyDescent="0.25">
      <c r="A1631" s="1" t="s">
        <v>1629</v>
      </c>
      <c r="B1631" s="1" t="s">
        <v>3391</v>
      </c>
      <c r="C1631" s="1">
        <v>61.96</v>
      </c>
      <c r="D1631" s="1">
        <v>0</v>
      </c>
      <c r="E1631" s="1">
        <v>0</v>
      </c>
      <c r="F1631" s="1">
        <v>4.42</v>
      </c>
      <c r="G1631" s="1">
        <v>33.620000000000005</v>
      </c>
      <c r="H1631" s="1">
        <v>1635</v>
      </c>
      <c r="I1631" s="1">
        <v>1753981.85</v>
      </c>
      <c r="J1631" s="1">
        <v>21</v>
      </c>
      <c r="K1631" s="1">
        <v>58969</v>
      </c>
      <c r="L1631" s="1">
        <v>0</v>
      </c>
      <c r="M1631" s="1">
        <v>13.97</v>
      </c>
      <c r="N1631" s="1">
        <v>2.9337E-3</v>
      </c>
      <c r="O1631" s="1">
        <v>-5.0999999999999996</v>
      </c>
      <c r="P1631" s="1" t="s">
        <v>3391</v>
      </c>
      <c r="Q1631" s="1" t="s">
        <v>3516</v>
      </c>
    </row>
    <row r="1632" spans="1:17" x14ac:dyDescent="0.25">
      <c r="A1632" s="1" t="s">
        <v>1630</v>
      </c>
      <c r="B1632" s="1" t="s">
        <v>3392</v>
      </c>
      <c r="C1632" s="1">
        <v>8.1</v>
      </c>
      <c r="D1632" s="1">
        <v>0.02</v>
      </c>
      <c r="E1632" s="1">
        <v>0</v>
      </c>
      <c r="F1632" s="1">
        <v>53.87</v>
      </c>
      <c r="G1632" s="1">
        <v>38.010000000000005</v>
      </c>
      <c r="H1632" s="1">
        <v>1636</v>
      </c>
      <c r="I1632" s="1">
        <v>10315000</v>
      </c>
      <c r="J1632" s="1">
        <v>3334</v>
      </c>
      <c r="K1632" s="1">
        <v>392073</v>
      </c>
      <c r="L1632" s="1">
        <v>0.9</v>
      </c>
      <c r="M1632" s="1">
        <v>31.62</v>
      </c>
      <c r="N1632" s="1">
        <v>1.0542108000000001</v>
      </c>
      <c r="O1632" s="1">
        <v>-6.49</v>
      </c>
      <c r="P1632" s="1" t="s">
        <v>3392</v>
      </c>
      <c r="Q1632" s="1" t="s">
        <v>3526</v>
      </c>
    </row>
    <row r="1633" spans="1:17" x14ac:dyDescent="0.25">
      <c r="A1633" s="1" t="s">
        <v>1631</v>
      </c>
      <c r="B1633" s="1" t="s">
        <v>3393</v>
      </c>
      <c r="C1633" s="1">
        <v>2.7</v>
      </c>
      <c r="D1633" s="1">
        <v>0</v>
      </c>
      <c r="E1633" s="1">
        <v>0</v>
      </c>
      <c r="F1633" s="1">
        <v>20.36</v>
      </c>
      <c r="G1633" s="1">
        <v>76.94</v>
      </c>
      <c r="H1633" s="1">
        <v>1637</v>
      </c>
      <c r="I1633" s="1">
        <v>282107.09999999998</v>
      </c>
      <c r="J1633" s="1">
        <v>0</v>
      </c>
      <c r="K1633" s="1">
        <v>21705</v>
      </c>
      <c r="L1633" s="1">
        <v>0</v>
      </c>
      <c r="M1633" s="1">
        <v>116.96</v>
      </c>
      <c r="N1633" s="1">
        <v>0</v>
      </c>
      <c r="O1633" s="1">
        <v>-2.48</v>
      </c>
      <c r="P1633" s="1" t="s">
        <v>3393</v>
      </c>
      <c r="Q1633" s="1" t="s">
        <v>3569</v>
      </c>
    </row>
    <row r="1634" spans="1:17" x14ac:dyDescent="0.25">
      <c r="A1634" s="1" t="s">
        <v>1632</v>
      </c>
      <c r="B1634" s="1" t="s">
        <v>3394</v>
      </c>
      <c r="C1634" s="1">
        <v>89.6</v>
      </c>
      <c r="D1634" s="1">
        <v>0</v>
      </c>
      <c r="E1634" s="1">
        <v>0</v>
      </c>
      <c r="F1634" s="1">
        <v>68.06</v>
      </c>
      <c r="G1634" s="1">
        <v>-57.66</v>
      </c>
      <c r="H1634" s="1">
        <v>1638</v>
      </c>
      <c r="I1634" s="1">
        <v>783590</v>
      </c>
      <c r="J1634" s="1">
        <v>4</v>
      </c>
      <c r="K1634" s="1">
        <v>-45182</v>
      </c>
      <c r="L1634" s="1">
        <v>0</v>
      </c>
      <c r="M1634" s="1">
        <v>11.04</v>
      </c>
      <c r="N1634" s="1">
        <v>4.4159999999999995E-4</v>
      </c>
      <c r="O1634" s="1">
        <v>-1.34</v>
      </c>
      <c r="P1634" s="1" t="s">
        <v>3394</v>
      </c>
      <c r="Q1634" s="1" t="s">
        <v>3516</v>
      </c>
    </row>
    <row r="1635" spans="1:17" x14ac:dyDescent="0.25">
      <c r="A1635" s="1" t="s">
        <v>1633</v>
      </c>
      <c r="B1635" s="1" t="s">
        <v>3395</v>
      </c>
      <c r="C1635" s="1">
        <v>0.11</v>
      </c>
      <c r="D1635" s="1">
        <v>0</v>
      </c>
      <c r="E1635" s="1">
        <v>0</v>
      </c>
      <c r="F1635" s="1">
        <v>65.13</v>
      </c>
      <c r="G1635" s="1">
        <v>34.760000000000005</v>
      </c>
      <c r="H1635" s="1">
        <v>1639</v>
      </c>
      <c r="I1635" s="1">
        <v>509900</v>
      </c>
      <c r="J1635" s="1">
        <v>9</v>
      </c>
      <c r="K1635" s="1">
        <v>17724</v>
      </c>
      <c r="L1635" s="1">
        <v>0.1</v>
      </c>
      <c r="M1635" s="1">
        <v>24.72</v>
      </c>
      <c r="N1635" s="1">
        <v>2.2247999999999999E-3</v>
      </c>
      <c r="O1635" s="1">
        <v>6.54</v>
      </c>
      <c r="P1635" s="1" t="s">
        <v>3395</v>
      </c>
      <c r="Q1635" s="1" t="s">
        <v>3583</v>
      </c>
    </row>
    <row r="1636" spans="1:17" x14ac:dyDescent="0.25">
      <c r="A1636" s="1" t="s">
        <v>1634</v>
      </c>
      <c r="B1636" s="1" t="s">
        <v>3396</v>
      </c>
      <c r="C1636" s="1">
        <v>0.02</v>
      </c>
      <c r="D1636" s="1">
        <v>0</v>
      </c>
      <c r="E1636" s="1">
        <v>0</v>
      </c>
      <c r="F1636" s="1">
        <v>28.04</v>
      </c>
      <c r="G1636" s="1">
        <v>71.94</v>
      </c>
      <c r="H1636" s="1">
        <v>1640</v>
      </c>
      <c r="I1636" s="1">
        <v>548171.4</v>
      </c>
      <c r="J1636" s="1">
        <v>-4</v>
      </c>
      <c r="K1636" s="1">
        <v>39435</v>
      </c>
      <c r="L1636" s="1">
        <v>0</v>
      </c>
      <c r="M1636" s="1">
        <v>9.41</v>
      </c>
      <c r="N1636" s="1">
        <v>-3.7639999999999999E-4</v>
      </c>
      <c r="O1636" s="1">
        <v>-4.29</v>
      </c>
      <c r="P1636" s="1" t="s">
        <v>3396</v>
      </c>
      <c r="Q1636" s="1" t="s">
        <v>3559</v>
      </c>
    </row>
    <row r="1637" spans="1:17" x14ac:dyDescent="0.25">
      <c r="A1637" s="1" t="s">
        <v>1635</v>
      </c>
      <c r="B1637" s="1" t="s">
        <v>3397</v>
      </c>
      <c r="C1637" s="1">
        <v>23.94</v>
      </c>
      <c r="D1637" s="1">
        <v>0.32</v>
      </c>
      <c r="E1637" s="1">
        <v>0.6</v>
      </c>
      <c r="F1637" s="1">
        <v>22.62</v>
      </c>
      <c r="G1637" s="1">
        <v>52.519999999999996</v>
      </c>
      <c r="H1637" s="1">
        <v>1641</v>
      </c>
      <c r="I1637" s="1">
        <v>1088880</v>
      </c>
      <c r="J1637" s="1">
        <v>-726</v>
      </c>
      <c r="K1637" s="1">
        <v>57188</v>
      </c>
      <c r="L1637" s="1">
        <v>-1.3</v>
      </c>
      <c r="M1637" s="1">
        <v>170.35</v>
      </c>
      <c r="N1637" s="1">
        <v>-1.2367409999999999</v>
      </c>
      <c r="O1637" s="1">
        <v>-2.2999999999999998</v>
      </c>
      <c r="P1637" s="1" t="s">
        <v>3397</v>
      </c>
      <c r="Q1637" s="1" t="s">
        <v>3516</v>
      </c>
    </row>
    <row r="1638" spans="1:17" x14ac:dyDescent="0.25">
      <c r="A1638" s="1" t="s">
        <v>1636</v>
      </c>
      <c r="B1638" s="1" t="s">
        <v>3398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0</v>
      </c>
      <c r="K1638" s="1">
        <v>20485</v>
      </c>
      <c r="L1638" s="1">
        <v>0</v>
      </c>
      <c r="M1638" s="1">
        <v>17.77</v>
      </c>
      <c r="N1638" s="1">
        <v>0</v>
      </c>
      <c r="O1638" s="1">
        <v>-4.58</v>
      </c>
      <c r="P1638" s="1" t="s">
        <v>3398</v>
      </c>
      <c r="Q1638" s="1" t="s">
        <v>3538</v>
      </c>
    </row>
    <row r="1639" spans="1:17" x14ac:dyDescent="0.25">
      <c r="A1639" s="1" t="s">
        <v>1637</v>
      </c>
      <c r="B1639" s="1" t="s">
        <v>3399</v>
      </c>
      <c r="C1639" s="1">
        <v>0.79</v>
      </c>
      <c r="D1639" s="1">
        <v>0</v>
      </c>
      <c r="E1639" s="1">
        <v>0</v>
      </c>
      <c r="F1639" s="1">
        <v>52.96</v>
      </c>
      <c r="G1639" s="1">
        <v>46.25</v>
      </c>
      <c r="H1639" s="1">
        <v>1643</v>
      </c>
      <c r="I1639" s="1">
        <v>360543.68</v>
      </c>
      <c r="J1639" s="1">
        <v>-26</v>
      </c>
      <c r="K1639" s="1">
        <v>16675</v>
      </c>
      <c r="L1639" s="1">
        <v>-0.2</v>
      </c>
      <c r="M1639" s="1">
        <v>56.39</v>
      </c>
      <c r="N1639" s="1">
        <v>-1.4661400000000002E-2</v>
      </c>
      <c r="O1639" s="1">
        <v>-2.08</v>
      </c>
      <c r="P1639" s="1" t="s">
        <v>3399</v>
      </c>
      <c r="Q1639" s="1" t="s">
        <v>3519</v>
      </c>
    </row>
    <row r="1640" spans="1:17" x14ac:dyDescent="0.25">
      <c r="A1640" s="1" t="s">
        <v>1638</v>
      </c>
      <c r="B1640" s="1" t="s">
        <v>3400</v>
      </c>
      <c r="C1640" s="1">
        <v>66.53</v>
      </c>
      <c r="D1640" s="1">
        <v>0</v>
      </c>
      <c r="E1640" s="1">
        <v>0.01</v>
      </c>
      <c r="F1640" s="1">
        <v>64.12</v>
      </c>
      <c r="G1640" s="1">
        <v>-30.660000000000025</v>
      </c>
      <c r="H1640" s="1">
        <v>1644</v>
      </c>
      <c r="I1640" s="1">
        <v>502425</v>
      </c>
      <c r="J1640" s="1">
        <v>5</v>
      </c>
      <c r="K1640" s="1">
        <v>-15404</v>
      </c>
      <c r="L1640" s="1">
        <v>0</v>
      </c>
      <c r="M1640" s="1">
        <v>17.63</v>
      </c>
      <c r="N1640" s="1">
        <v>8.8149999999999991E-4</v>
      </c>
      <c r="O1640" s="1">
        <v>-7.42</v>
      </c>
      <c r="P1640" s="1" t="s">
        <v>3400</v>
      </c>
      <c r="Q1640" s="1" t="s">
        <v>3516</v>
      </c>
    </row>
    <row r="1641" spans="1:17" x14ac:dyDescent="0.25">
      <c r="A1641" s="1" t="s">
        <v>1639</v>
      </c>
      <c r="B1641" s="1" t="s">
        <v>3401</v>
      </c>
      <c r="C1641" s="1">
        <v>35.51</v>
      </c>
      <c r="D1641" s="1">
        <v>0.01</v>
      </c>
      <c r="E1641" s="1">
        <v>0</v>
      </c>
      <c r="F1641" s="1">
        <v>44.4</v>
      </c>
      <c r="G1641" s="1">
        <v>20.080000000000013</v>
      </c>
      <c r="H1641" s="1">
        <v>1645</v>
      </c>
      <c r="I1641" s="1">
        <v>1042610</v>
      </c>
      <c r="J1641" s="1">
        <v>-28</v>
      </c>
      <c r="K1641" s="1">
        <v>20936</v>
      </c>
      <c r="L1641" s="1">
        <v>-0.1</v>
      </c>
      <c r="M1641" s="1">
        <v>50.35</v>
      </c>
      <c r="N1641" s="1">
        <v>-1.4097999999999999E-2</v>
      </c>
      <c r="O1641" s="1">
        <v>-3.82</v>
      </c>
      <c r="P1641" s="1" t="s">
        <v>3401</v>
      </c>
      <c r="Q1641" s="1" t="s">
        <v>3516</v>
      </c>
    </row>
    <row r="1642" spans="1:17" x14ac:dyDescent="0.25">
      <c r="A1642" s="1" t="s">
        <v>1640</v>
      </c>
      <c r="B1642" s="1" t="s">
        <v>3402</v>
      </c>
      <c r="C1642" s="1">
        <v>35.04</v>
      </c>
      <c r="D1642" s="1">
        <v>0.01</v>
      </c>
      <c r="E1642" s="1">
        <v>7.0000000000000007E-2</v>
      </c>
      <c r="F1642" s="1">
        <v>24.59</v>
      </c>
      <c r="G1642" s="1">
        <v>40.290000000000006</v>
      </c>
      <c r="H1642" s="1">
        <v>1646</v>
      </c>
      <c r="I1642" s="1">
        <v>1857471.51</v>
      </c>
      <c r="J1642" s="1">
        <v>-627</v>
      </c>
      <c r="K1642" s="1">
        <v>74838</v>
      </c>
      <c r="L1642" s="1">
        <v>-0.8</v>
      </c>
      <c r="M1642" s="1">
        <v>10.25</v>
      </c>
      <c r="N1642" s="1">
        <v>-6.4267500000000005E-2</v>
      </c>
      <c r="O1642" s="1">
        <v>21.15</v>
      </c>
      <c r="P1642" s="1" t="s">
        <v>3402</v>
      </c>
      <c r="Q1642" s="1" t="s">
        <v>3523</v>
      </c>
    </row>
    <row r="1643" spans="1:17" x14ac:dyDescent="0.25">
      <c r="A1643" s="1" t="s">
        <v>1641</v>
      </c>
      <c r="B1643" s="1" t="s">
        <v>3403</v>
      </c>
      <c r="C1643" s="1">
        <v>4.72</v>
      </c>
      <c r="D1643" s="1">
        <v>0</v>
      </c>
      <c r="E1643" s="1">
        <v>0.25</v>
      </c>
      <c r="F1643" s="1">
        <v>14.07</v>
      </c>
      <c r="G1643" s="1">
        <v>80.960000000000008</v>
      </c>
      <c r="H1643" s="1">
        <v>1647</v>
      </c>
      <c r="I1643" s="1">
        <v>444554.82</v>
      </c>
      <c r="J1643" s="1">
        <v>1484</v>
      </c>
      <c r="K1643" s="1">
        <v>35991</v>
      </c>
      <c r="L1643" s="1">
        <v>4.0999999999999996</v>
      </c>
      <c r="M1643" s="1">
        <v>57.67</v>
      </c>
      <c r="N1643" s="1">
        <v>0.85582279999999999</v>
      </c>
      <c r="O1643" s="1">
        <v>-3.85</v>
      </c>
      <c r="P1643" s="1" t="s">
        <v>3403</v>
      </c>
      <c r="Q1643" s="1" t="s">
        <v>3529</v>
      </c>
    </row>
    <row r="1644" spans="1:17" x14ac:dyDescent="0.25">
      <c r="A1644" s="1" t="s">
        <v>1642</v>
      </c>
      <c r="B1644" s="1" t="s">
        <v>3404</v>
      </c>
      <c r="C1644" s="1">
        <v>1.25</v>
      </c>
      <c r="D1644" s="1">
        <v>0.02</v>
      </c>
      <c r="E1644" s="1">
        <v>0.09</v>
      </c>
      <c r="F1644" s="1">
        <v>56.48</v>
      </c>
      <c r="G1644" s="1">
        <v>42.160000000000004</v>
      </c>
      <c r="H1644" s="1">
        <v>1648</v>
      </c>
      <c r="I1644" s="1">
        <v>383981.4</v>
      </c>
      <c r="J1644" s="1">
        <v>300</v>
      </c>
      <c r="K1644" s="1">
        <v>16189</v>
      </c>
      <c r="L1644" s="1">
        <v>1.9</v>
      </c>
      <c r="M1644" s="1">
        <v>42.55</v>
      </c>
      <c r="N1644" s="1">
        <v>0.12765000000000001</v>
      </c>
      <c r="O1644" s="1">
        <v>2.61</v>
      </c>
      <c r="P1644" s="1" t="s">
        <v>3404</v>
      </c>
      <c r="Q1644" s="1" t="s">
        <v>3527</v>
      </c>
    </row>
    <row r="1645" spans="1:17" x14ac:dyDescent="0.25">
      <c r="A1645" s="1" t="s">
        <v>1643</v>
      </c>
      <c r="B1645" s="1" t="s">
        <v>3405</v>
      </c>
      <c r="C1645" s="1">
        <v>0.55000000000000004</v>
      </c>
      <c r="D1645" s="1">
        <v>0.26</v>
      </c>
      <c r="E1645" s="1">
        <v>0.03</v>
      </c>
      <c r="F1645" s="1">
        <v>32.549999999999997</v>
      </c>
      <c r="G1645" s="1">
        <v>66.61</v>
      </c>
      <c r="H1645" s="1">
        <v>1649</v>
      </c>
      <c r="I1645" s="1">
        <v>520816</v>
      </c>
      <c r="J1645" s="1">
        <v>6</v>
      </c>
      <c r="K1645" s="1">
        <v>34692</v>
      </c>
      <c r="L1645" s="1">
        <v>0</v>
      </c>
      <c r="M1645" s="1">
        <v>39.409999999999997</v>
      </c>
      <c r="N1645" s="1">
        <v>2.3645999999999997E-3</v>
      </c>
      <c r="O1645" s="1">
        <v>0.48</v>
      </c>
      <c r="P1645" s="1" t="s">
        <v>3405</v>
      </c>
      <c r="Q1645" s="1" t="s">
        <v>3523</v>
      </c>
    </row>
    <row r="1646" spans="1:17" x14ac:dyDescent="0.25">
      <c r="A1646" s="1" t="s">
        <v>1644</v>
      </c>
      <c r="B1646" s="1" t="s">
        <v>3406</v>
      </c>
      <c r="C1646" s="1">
        <v>0.61</v>
      </c>
      <c r="D1646" s="1">
        <v>0</v>
      </c>
      <c r="E1646" s="1">
        <v>0</v>
      </c>
      <c r="F1646" s="1">
        <v>11.55</v>
      </c>
      <c r="G1646" s="1">
        <v>87.84</v>
      </c>
      <c r="H1646" s="1">
        <v>1650</v>
      </c>
      <c r="I1646" s="1">
        <v>317004.5</v>
      </c>
      <c r="J1646" s="1">
        <v>38</v>
      </c>
      <c r="K1646" s="1">
        <v>27846</v>
      </c>
      <c r="L1646" s="1">
        <v>0.1</v>
      </c>
      <c r="M1646" s="1">
        <v>56.1</v>
      </c>
      <c r="N1646" s="1">
        <v>2.1318E-2</v>
      </c>
      <c r="O1646" s="1">
        <v>-0.7</v>
      </c>
      <c r="P1646" s="1" t="s">
        <v>3406</v>
      </c>
      <c r="Q1646" s="1" t="s">
        <v>3516</v>
      </c>
    </row>
    <row r="1647" spans="1:17" x14ac:dyDescent="0.25">
      <c r="A1647" s="1" t="s">
        <v>1645</v>
      </c>
      <c r="B1647" s="1" t="s">
        <v>3407</v>
      </c>
      <c r="C1647" s="1">
        <v>38.590000000000003</v>
      </c>
      <c r="D1647" s="1">
        <v>3.43</v>
      </c>
      <c r="E1647" s="1">
        <v>1.74</v>
      </c>
      <c r="F1647" s="1">
        <v>13.88</v>
      </c>
      <c r="G1647" s="1">
        <v>42.359999999999992</v>
      </c>
      <c r="H1647" s="1">
        <v>1651</v>
      </c>
      <c r="I1647" s="1">
        <v>1182201.69</v>
      </c>
      <c r="J1647" s="1">
        <v>1503</v>
      </c>
      <c r="K1647" s="1">
        <v>50078</v>
      </c>
      <c r="L1647" s="1">
        <v>3</v>
      </c>
      <c r="M1647" s="1">
        <v>238.69</v>
      </c>
      <c r="N1647" s="1">
        <v>3.5875107000000002</v>
      </c>
      <c r="O1647" s="1">
        <v>4.05</v>
      </c>
      <c r="P1647" s="1" t="s">
        <v>4492</v>
      </c>
      <c r="Q1647" s="1" t="s">
        <v>3527</v>
      </c>
    </row>
    <row r="1648" spans="1:17" x14ac:dyDescent="0.25">
      <c r="A1648" s="1" t="s">
        <v>1646</v>
      </c>
      <c r="B1648" s="1" t="s">
        <v>3408</v>
      </c>
      <c r="C1648" s="1">
        <v>42.23</v>
      </c>
      <c r="D1648" s="1">
        <v>0</v>
      </c>
      <c r="E1648" s="1">
        <v>0</v>
      </c>
      <c r="F1648" s="1">
        <v>23.25</v>
      </c>
      <c r="G1648" s="1">
        <v>34.52000000000001</v>
      </c>
      <c r="H1648" s="1">
        <v>1652</v>
      </c>
      <c r="I1648" s="1">
        <v>478510.7</v>
      </c>
      <c r="J1648" s="1">
        <v>-9</v>
      </c>
      <c r="K1648" s="1">
        <v>16518</v>
      </c>
      <c r="L1648" s="1">
        <v>-0.1</v>
      </c>
      <c r="M1648" s="1">
        <v>168.23</v>
      </c>
      <c r="N1648" s="1">
        <v>-1.51407E-2</v>
      </c>
      <c r="O1648" s="1">
        <v>1.73</v>
      </c>
      <c r="P1648" s="1" t="s">
        <v>3408</v>
      </c>
      <c r="Q1648" s="1" t="s">
        <v>3516</v>
      </c>
    </row>
    <row r="1649" spans="1:17" x14ac:dyDescent="0.25">
      <c r="A1649" s="1" t="s">
        <v>1647</v>
      </c>
      <c r="B1649" s="1" t="s">
        <v>3409</v>
      </c>
      <c r="C1649" s="1">
        <v>1.78</v>
      </c>
      <c r="D1649" s="1">
        <v>0</v>
      </c>
      <c r="E1649" s="1">
        <v>0</v>
      </c>
      <c r="F1649" s="1">
        <v>42.76</v>
      </c>
      <c r="G1649" s="1">
        <v>55.46</v>
      </c>
      <c r="H1649" s="1">
        <v>1653</v>
      </c>
      <c r="I1649" s="1">
        <v>380002.25</v>
      </c>
      <c r="J1649" s="1">
        <v>282</v>
      </c>
      <c r="K1649" s="1">
        <v>21075</v>
      </c>
      <c r="L1649" s="1">
        <v>1.3</v>
      </c>
      <c r="M1649" s="1">
        <v>17.66</v>
      </c>
      <c r="N1649" s="1">
        <v>4.9801199999999997E-2</v>
      </c>
      <c r="O1649" s="1">
        <v>-4.62</v>
      </c>
      <c r="P1649" s="1" t="s">
        <v>3409</v>
      </c>
      <c r="Q1649" s="1" t="s">
        <v>3516</v>
      </c>
    </row>
    <row r="1650" spans="1:17" x14ac:dyDescent="0.25">
      <c r="A1650" s="1" t="s">
        <v>1648</v>
      </c>
      <c r="B1650" s="1" t="s">
        <v>3410</v>
      </c>
      <c r="C1650" s="1">
        <v>63.82</v>
      </c>
      <c r="D1650" s="1">
        <v>0</v>
      </c>
      <c r="E1650" s="1">
        <v>0.02</v>
      </c>
      <c r="F1650" s="1">
        <v>30.94</v>
      </c>
      <c r="G1650" s="1">
        <v>5.2199999999999989</v>
      </c>
      <c r="H1650" s="1">
        <v>1654</v>
      </c>
      <c r="I1650" s="1">
        <v>599996.81999999995</v>
      </c>
      <c r="J1650" s="1">
        <v>5</v>
      </c>
      <c r="K1650" s="1">
        <v>3132</v>
      </c>
      <c r="L1650" s="1">
        <v>0.2</v>
      </c>
      <c r="M1650" s="1">
        <v>38.86</v>
      </c>
      <c r="N1650" s="1">
        <v>1.9430000000000001E-3</v>
      </c>
      <c r="O1650" s="1">
        <v>-0.25</v>
      </c>
      <c r="P1650" s="1" t="s">
        <v>3410</v>
      </c>
      <c r="Q1650" s="1" t="s">
        <v>3516</v>
      </c>
    </row>
    <row r="1651" spans="1:17" x14ac:dyDescent="0.25">
      <c r="A1651" s="1" t="s">
        <v>1649</v>
      </c>
      <c r="B1651" s="1" t="s">
        <v>3411</v>
      </c>
      <c r="C1651" s="1">
        <v>6.78</v>
      </c>
      <c r="D1651" s="1">
        <v>0</v>
      </c>
      <c r="E1651" s="1">
        <v>0.02</v>
      </c>
      <c r="F1651" s="1">
        <v>12.94</v>
      </c>
      <c r="G1651" s="1">
        <v>80.260000000000005</v>
      </c>
      <c r="H1651" s="1">
        <v>1655</v>
      </c>
      <c r="I1651" s="1">
        <v>668000</v>
      </c>
      <c r="J1651" s="1">
        <v>121</v>
      </c>
      <c r="K1651" s="1">
        <v>53614</v>
      </c>
      <c r="L1651" s="1">
        <v>0.2</v>
      </c>
      <c r="M1651" s="1">
        <v>11.01</v>
      </c>
      <c r="N1651" s="1">
        <v>1.33221E-2</v>
      </c>
      <c r="O1651" s="1">
        <v>-4.5599999999999996</v>
      </c>
      <c r="P1651" s="1" t="s">
        <v>3411</v>
      </c>
      <c r="Q1651" s="1" t="s">
        <v>3523</v>
      </c>
    </row>
    <row r="1652" spans="1:17" x14ac:dyDescent="0.25">
      <c r="A1652" s="1" t="s">
        <v>1650</v>
      </c>
      <c r="B1652" s="1" t="s">
        <v>3412</v>
      </c>
      <c r="C1652" s="1">
        <v>71.56</v>
      </c>
      <c r="D1652" s="1">
        <v>0</v>
      </c>
      <c r="E1652" s="1">
        <v>0</v>
      </c>
      <c r="F1652" s="1">
        <v>48.02</v>
      </c>
      <c r="G1652" s="1">
        <v>-19.580000000000013</v>
      </c>
      <c r="H1652" s="1">
        <v>1656</v>
      </c>
      <c r="I1652" s="1">
        <v>847668.45</v>
      </c>
      <c r="J1652" s="1">
        <v>6</v>
      </c>
      <c r="K1652" s="1">
        <v>-16597</v>
      </c>
      <c r="L1652" s="1">
        <v>0</v>
      </c>
      <c r="M1652" s="1">
        <v>80.38</v>
      </c>
      <c r="N1652" s="1">
        <v>4.8227999999999995E-3</v>
      </c>
      <c r="O1652" s="1">
        <v>-1.22</v>
      </c>
      <c r="P1652" s="1" t="s">
        <v>3412</v>
      </c>
      <c r="Q1652" s="1" t="s">
        <v>3516</v>
      </c>
    </row>
    <row r="1653" spans="1:17" x14ac:dyDescent="0.25">
      <c r="A1653" s="1" t="s">
        <v>1651</v>
      </c>
      <c r="B1653" s="1" t="s">
        <v>3413</v>
      </c>
      <c r="C1653" s="1">
        <v>3.92</v>
      </c>
      <c r="D1653" s="1">
        <v>1.17</v>
      </c>
      <c r="E1653" s="1">
        <v>0.13</v>
      </c>
      <c r="F1653" s="1">
        <v>39.04</v>
      </c>
      <c r="G1653" s="1">
        <v>55.74</v>
      </c>
      <c r="H1653" s="1">
        <v>1657</v>
      </c>
      <c r="I1653" s="1">
        <v>529144.05000000005</v>
      </c>
      <c r="J1653" s="1">
        <v>-581</v>
      </c>
      <c r="K1653" s="1">
        <v>29494</v>
      </c>
      <c r="L1653" s="1">
        <v>-2</v>
      </c>
      <c r="M1653" s="1">
        <v>92.72</v>
      </c>
      <c r="N1653" s="1">
        <v>-0.53870320000000005</v>
      </c>
      <c r="O1653" s="1">
        <v>-3.47</v>
      </c>
      <c r="P1653" s="1" t="s">
        <v>3413</v>
      </c>
      <c r="Q1653" s="1" t="s">
        <v>3516</v>
      </c>
    </row>
    <row r="1654" spans="1:17" x14ac:dyDescent="0.25">
      <c r="A1654" s="1" t="s">
        <v>1652</v>
      </c>
      <c r="B1654" s="1" t="s">
        <v>3414</v>
      </c>
      <c r="C1654" s="1">
        <v>1.07</v>
      </c>
      <c r="D1654" s="1">
        <v>0</v>
      </c>
      <c r="E1654" s="1">
        <v>0.09</v>
      </c>
      <c r="F1654" s="1">
        <v>13.07</v>
      </c>
      <c r="G1654" s="1">
        <v>85.77</v>
      </c>
      <c r="H1654" s="1">
        <v>1658</v>
      </c>
      <c r="I1654" s="1">
        <v>513099.47</v>
      </c>
      <c r="J1654" s="1">
        <v>-55</v>
      </c>
      <c r="K1654" s="1">
        <v>44009</v>
      </c>
      <c r="L1654" s="1">
        <v>-0.1</v>
      </c>
      <c r="M1654" s="1">
        <v>24.1</v>
      </c>
      <c r="N1654" s="1">
        <v>-1.3254999999999999E-2</v>
      </c>
      <c r="O1654" s="1">
        <v>1.71</v>
      </c>
      <c r="P1654" s="1" t="s">
        <v>3414</v>
      </c>
      <c r="Q1654" s="1" t="s">
        <v>3516</v>
      </c>
    </row>
    <row r="1655" spans="1:17" x14ac:dyDescent="0.25">
      <c r="A1655" s="1" t="s">
        <v>1653</v>
      </c>
      <c r="B1655" s="1" t="s">
        <v>3415</v>
      </c>
      <c r="C1655" s="1">
        <v>30.7</v>
      </c>
      <c r="D1655" s="1">
        <v>0.44</v>
      </c>
      <c r="E1655" s="1">
        <v>0.03</v>
      </c>
      <c r="F1655" s="1">
        <v>55.64</v>
      </c>
      <c r="G1655" s="1">
        <v>13.189999999999998</v>
      </c>
      <c r="H1655" s="1">
        <v>1659</v>
      </c>
      <c r="I1655" s="1">
        <v>1400585</v>
      </c>
      <c r="J1655" s="1">
        <v>12</v>
      </c>
      <c r="K1655" s="1">
        <v>18474</v>
      </c>
      <c r="L1655" s="1">
        <v>0.1</v>
      </c>
      <c r="M1655" s="1">
        <v>1176.23</v>
      </c>
      <c r="N1655" s="1">
        <v>0.14114760000000001</v>
      </c>
      <c r="O1655" s="1">
        <v>26.77</v>
      </c>
      <c r="P1655" s="1" t="s">
        <v>3415</v>
      </c>
      <c r="Q1655" s="1" t="s">
        <v>3523</v>
      </c>
    </row>
    <row r="1656" spans="1:17" x14ac:dyDescent="0.25">
      <c r="A1656" s="1" t="s">
        <v>1654</v>
      </c>
      <c r="B1656" s="1" t="s">
        <v>3416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-2</v>
      </c>
      <c r="K1656" s="1">
        <v>-16859</v>
      </c>
      <c r="L1656" s="1">
        <v>0</v>
      </c>
      <c r="M1656" s="1">
        <v>17.260000000000002</v>
      </c>
      <c r="N1656" s="1">
        <v>-3.4520000000000004E-4</v>
      </c>
      <c r="O1656" s="1">
        <v>-1.1299999999999999</v>
      </c>
      <c r="P1656" s="1" t="s">
        <v>3416</v>
      </c>
      <c r="Q1656" s="1" t="s">
        <v>3558</v>
      </c>
    </row>
    <row r="1657" spans="1:17" x14ac:dyDescent="0.25">
      <c r="A1657" s="1" t="s">
        <v>1655</v>
      </c>
      <c r="B1657" s="1" t="s">
        <v>3417</v>
      </c>
      <c r="C1657" s="1">
        <v>2.89</v>
      </c>
      <c r="D1657" s="1">
        <v>0</v>
      </c>
      <c r="E1657" s="1">
        <v>0</v>
      </c>
      <c r="F1657" s="1">
        <v>36.549999999999997</v>
      </c>
      <c r="G1657" s="1">
        <v>60.56</v>
      </c>
      <c r="H1657" s="1">
        <v>1661</v>
      </c>
      <c r="I1657" s="1">
        <v>737189.8</v>
      </c>
      <c r="J1657" s="1">
        <v>87</v>
      </c>
      <c r="K1657" s="1">
        <v>44644</v>
      </c>
      <c r="L1657" s="1">
        <v>0.2</v>
      </c>
      <c r="M1657" s="1">
        <v>137.88</v>
      </c>
      <c r="N1657" s="1">
        <v>0.1199556</v>
      </c>
      <c r="O1657" s="1">
        <v>-3.41</v>
      </c>
      <c r="P1657" s="1" t="s">
        <v>3417</v>
      </c>
      <c r="Q1657" s="1" t="s">
        <v>3517</v>
      </c>
    </row>
    <row r="1658" spans="1:17" x14ac:dyDescent="0.25">
      <c r="A1658" s="1" t="s">
        <v>1656</v>
      </c>
      <c r="B1658" s="1" t="s">
        <v>3418</v>
      </c>
      <c r="C1658" s="1">
        <v>0.35</v>
      </c>
      <c r="D1658" s="1">
        <v>0</v>
      </c>
      <c r="E1658" s="1">
        <v>0.01</v>
      </c>
      <c r="F1658" s="1">
        <v>46.72</v>
      </c>
      <c r="G1658" s="1">
        <v>52.92</v>
      </c>
      <c r="H1658" s="1">
        <v>1662</v>
      </c>
      <c r="I1658" s="1">
        <v>1500000</v>
      </c>
      <c r="J1658" s="1">
        <v>-316</v>
      </c>
      <c r="K1658" s="1">
        <v>79380</v>
      </c>
      <c r="L1658" s="1">
        <v>-0.4</v>
      </c>
      <c r="M1658" s="1">
        <v>35.58</v>
      </c>
      <c r="N1658" s="1">
        <v>-0.11243279999999999</v>
      </c>
      <c r="O1658" s="1">
        <v>-1.89</v>
      </c>
      <c r="P1658" s="1" t="s">
        <v>3418</v>
      </c>
      <c r="Q1658" s="1" t="s">
        <v>3516</v>
      </c>
    </row>
    <row r="1659" spans="1:17" x14ac:dyDescent="0.25">
      <c r="A1659" s="1" t="s">
        <v>1657</v>
      </c>
      <c r="B1659" s="1" t="s">
        <v>3419</v>
      </c>
      <c r="C1659" s="1">
        <v>49.69</v>
      </c>
      <c r="D1659" s="1">
        <v>0.65</v>
      </c>
      <c r="E1659" s="1">
        <v>0</v>
      </c>
      <c r="F1659" s="1">
        <v>27.87</v>
      </c>
      <c r="G1659" s="1">
        <v>21.790000000000006</v>
      </c>
      <c r="H1659" s="1">
        <v>1663</v>
      </c>
      <c r="I1659" s="1">
        <v>2930202</v>
      </c>
      <c r="J1659" s="1">
        <v>664</v>
      </c>
      <c r="K1659" s="1">
        <v>63849</v>
      </c>
      <c r="L1659" s="1">
        <v>1</v>
      </c>
      <c r="M1659" s="1">
        <v>394.38</v>
      </c>
      <c r="N1659" s="1">
        <v>2.6186832</v>
      </c>
      <c r="O1659" s="1">
        <v>13.33</v>
      </c>
      <c r="P1659" s="1" t="s">
        <v>3419</v>
      </c>
      <c r="Q1659" s="1" t="s">
        <v>3516</v>
      </c>
    </row>
    <row r="1660" spans="1:17" x14ac:dyDescent="0.25">
      <c r="A1660" s="1" t="s">
        <v>1658</v>
      </c>
      <c r="B1660" s="1" t="s">
        <v>3420</v>
      </c>
      <c r="C1660" s="1">
        <v>61.32</v>
      </c>
      <c r="D1660" s="1">
        <v>0</v>
      </c>
      <c r="E1660" s="1">
        <v>0</v>
      </c>
      <c r="F1660" s="1">
        <v>46.28</v>
      </c>
      <c r="G1660" s="1">
        <v>-7.5999999999999943</v>
      </c>
      <c r="H1660" s="1">
        <v>1664</v>
      </c>
      <c r="I1660" s="1">
        <v>660590</v>
      </c>
      <c r="J1660" s="1">
        <v>57</v>
      </c>
      <c r="K1660" s="1">
        <v>-5020</v>
      </c>
      <c r="L1660" s="1">
        <v>-1.1000000000000001</v>
      </c>
      <c r="M1660" s="1">
        <v>54.34</v>
      </c>
      <c r="N1660" s="1">
        <v>3.0973800000000003E-2</v>
      </c>
      <c r="O1660" s="1">
        <v>-6.41</v>
      </c>
      <c r="P1660" s="1" t="s">
        <v>3420</v>
      </c>
      <c r="Q1660" s="1" t="s">
        <v>3516</v>
      </c>
    </row>
    <row r="1661" spans="1:17" x14ac:dyDescent="0.25">
      <c r="A1661" s="1" t="s">
        <v>1659</v>
      </c>
      <c r="B1661" s="1" t="s">
        <v>3421</v>
      </c>
      <c r="C1661" s="1">
        <v>44.45</v>
      </c>
      <c r="D1661" s="1">
        <v>0.01</v>
      </c>
      <c r="E1661" s="1">
        <v>0</v>
      </c>
      <c r="F1661" s="1">
        <v>9.98</v>
      </c>
      <c r="G1661" s="1">
        <v>45.56</v>
      </c>
      <c r="H1661" s="1">
        <v>1665</v>
      </c>
      <c r="I1661" s="1">
        <v>495340</v>
      </c>
      <c r="J1661" s="1">
        <v>-18</v>
      </c>
      <c r="K1661" s="1">
        <v>22568</v>
      </c>
      <c r="L1661" s="1">
        <v>-0.1</v>
      </c>
      <c r="M1661" s="1">
        <v>40.049999999999997</v>
      </c>
      <c r="N1661" s="1">
        <v>-7.2090000000000001E-3</v>
      </c>
      <c r="O1661" s="1">
        <v>-9.34</v>
      </c>
      <c r="P1661" s="1" t="s">
        <v>3421</v>
      </c>
      <c r="Q1661" s="1" t="s">
        <v>3516</v>
      </c>
    </row>
    <row r="1662" spans="1:17" x14ac:dyDescent="0.25">
      <c r="A1662" s="1" t="s">
        <v>1660</v>
      </c>
      <c r="B1662" s="1" t="s">
        <v>3422</v>
      </c>
      <c r="C1662" s="1">
        <v>7.13</v>
      </c>
      <c r="D1662" s="1">
        <v>0</v>
      </c>
      <c r="E1662" s="1">
        <v>0.01</v>
      </c>
      <c r="F1662" s="1">
        <v>60.11</v>
      </c>
      <c r="G1662" s="1">
        <v>32.75</v>
      </c>
      <c r="H1662" s="1">
        <v>1666</v>
      </c>
      <c r="I1662" s="1">
        <v>177358</v>
      </c>
      <c r="J1662" s="1">
        <v>-2</v>
      </c>
      <c r="K1662" s="1">
        <v>5808</v>
      </c>
      <c r="L1662" s="1">
        <v>0</v>
      </c>
      <c r="M1662" s="1">
        <v>64.709999999999994</v>
      </c>
      <c r="N1662" s="1">
        <v>-1.2941999999999999E-3</v>
      </c>
      <c r="O1662" s="1">
        <v>-4.05</v>
      </c>
      <c r="P1662" s="1" t="s">
        <v>3422</v>
      </c>
      <c r="Q1662" s="1" t="s">
        <v>3581</v>
      </c>
    </row>
    <row r="1663" spans="1:17" x14ac:dyDescent="0.25">
      <c r="A1663" s="1" t="s">
        <v>1661</v>
      </c>
      <c r="B1663" s="1" t="s">
        <v>3423</v>
      </c>
      <c r="C1663" s="1">
        <v>0.88</v>
      </c>
      <c r="D1663" s="1">
        <v>0</v>
      </c>
      <c r="E1663" s="1">
        <v>0</v>
      </c>
      <c r="F1663" s="1">
        <v>66.819999999999993</v>
      </c>
      <c r="G1663" s="1">
        <v>32.300000000000011</v>
      </c>
      <c r="H1663" s="1">
        <v>1667</v>
      </c>
      <c r="I1663" s="1">
        <v>1348122.97</v>
      </c>
      <c r="J1663" s="1">
        <v>-53</v>
      </c>
      <c r="K1663" s="1">
        <v>43544</v>
      </c>
      <c r="L1663" s="1">
        <v>-0.1</v>
      </c>
      <c r="M1663" s="1">
        <v>41.73</v>
      </c>
      <c r="N1663" s="1">
        <v>-2.2116900000000002E-2</v>
      </c>
      <c r="O1663" s="1">
        <v>8.25</v>
      </c>
      <c r="P1663" s="1" t="s">
        <v>3423</v>
      </c>
      <c r="Q1663" s="1" t="s">
        <v>3516</v>
      </c>
    </row>
    <row r="1664" spans="1:17" x14ac:dyDescent="0.25">
      <c r="A1664" s="1" t="s">
        <v>1662</v>
      </c>
      <c r="B1664" s="1" t="s">
        <v>3424</v>
      </c>
      <c r="C1664" s="1">
        <v>0</v>
      </c>
      <c r="D1664" s="1">
        <v>0</v>
      </c>
      <c r="E1664" s="1">
        <v>0</v>
      </c>
      <c r="F1664" s="1">
        <v>30.03</v>
      </c>
      <c r="G1664" s="1">
        <v>69.97</v>
      </c>
      <c r="H1664" s="1">
        <v>1668</v>
      </c>
      <c r="I1664" s="1">
        <v>605103.37</v>
      </c>
      <c r="J1664" s="1">
        <v>2</v>
      </c>
      <c r="K1664" s="1">
        <v>42339</v>
      </c>
      <c r="L1664" s="1">
        <v>0</v>
      </c>
      <c r="M1664" s="1">
        <v>20.72</v>
      </c>
      <c r="N1664" s="1">
        <v>4.1439999999999999E-4</v>
      </c>
      <c r="O1664" s="1">
        <v>6.83</v>
      </c>
      <c r="P1664" s="1" t="s">
        <v>3424</v>
      </c>
      <c r="Q1664" s="1" t="s">
        <v>3516</v>
      </c>
    </row>
    <row r="1665" spans="1:17" x14ac:dyDescent="0.25">
      <c r="A1665" s="1" t="s">
        <v>1663</v>
      </c>
      <c r="B1665" s="1" t="s">
        <v>3425</v>
      </c>
      <c r="C1665" s="1">
        <v>20.97</v>
      </c>
      <c r="D1665" s="1">
        <v>0</v>
      </c>
      <c r="E1665" s="1">
        <v>0</v>
      </c>
      <c r="F1665" s="1">
        <v>17.649999999999999</v>
      </c>
      <c r="G1665" s="1">
        <v>61.38</v>
      </c>
      <c r="H1665" s="1">
        <v>1669</v>
      </c>
      <c r="I1665" s="1">
        <v>249611.14</v>
      </c>
      <c r="J1665" s="1">
        <v>1</v>
      </c>
      <c r="K1665" s="1">
        <v>15321</v>
      </c>
      <c r="L1665" s="1">
        <v>0</v>
      </c>
      <c r="M1665" s="1">
        <v>34.71</v>
      </c>
      <c r="N1665" s="1">
        <v>3.4710000000000003E-4</v>
      </c>
      <c r="O1665" s="1">
        <v>2.69</v>
      </c>
      <c r="P1665" s="1" t="s">
        <v>3425</v>
      </c>
      <c r="Q1665" s="1" t="s">
        <v>3581</v>
      </c>
    </row>
    <row r="1666" spans="1:17" x14ac:dyDescent="0.25">
      <c r="A1666" s="1" t="s">
        <v>1664</v>
      </c>
      <c r="B1666" s="1" t="s">
        <v>3426</v>
      </c>
      <c r="C1666" s="1">
        <v>40.28</v>
      </c>
      <c r="D1666" s="1">
        <v>0</v>
      </c>
      <c r="E1666" s="1">
        <v>0.02</v>
      </c>
      <c r="F1666" s="1">
        <v>19.690000000000001</v>
      </c>
      <c r="G1666" s="1">
        <v>40.009999999999991</v>
      </c>
      <c r="H1666" s="1">
        <v>1670</v>
      </c>
      <c r="I1666" s="1">
        <v>908862.76</v>
      </c>
      <c r="J1666" s="1">
        <v>34</v>
      </c>
      <c r="K1666" s="1">
        <v>36364</v>
      </c>
      <c r="L1666" s="1">
        <v>0.1</v>
      </c>
      <c r="M1666" s="1">
        <v>49.05</v>
      </c>
      <c r="N1666" s="1">
        <v>1.6676999999999997E-2</v>
      </c>
      <c r="O1666" s="1">
        <v>-2.08</v>
      </c>
      <c r="P1666" s="1" t="s">
        <v>3426</v>
      </c>
      <c r="Q1666" s="1" t="s">
        <v>3516</v>
      </c>
    </row>
    <row r="1667" spans="1:17" x14ac:dyDescent="0.25">
      <c r="A1667" s="1" t="s">
        <v>1665</v>
      </c>
      <c r="B1667" s="1" t="s">
        <v>3427</v>
      </c>
      <c r="C1667" s="1">
        <v>85.8</v>
      </c>
      <c r="D1667" s="1">
        <v>0</v>
      </c>
      <c r="E1667" s="1">
        <v>0.01</v>
      </c>
      <c r="F1667" s="1">
        <v>64.77</v>
      </c>
      <c r="G1667" s="1">
        <v>-50.579999999999984</v>
      </c>
      <c r="H1667" s="1">
        <v>1671</v>
      </c>
      <c r="I1667" s="1">
        <v>392700</v>
      </c>
      <c r="J1667" s="1">
        <v>-32</v>
      </c>
      <c r="K1667" s="1">
        <v>-19863</v>
      </c>
      <c r="L1667" s="1">
        <v>0.2</v>
      </c>
      <c r="M1667" s="1">
        <v>110.04</v>
      </c>
      <c r="N1667" s="1">
        <v>-3.5212800000000002E-2</v>
      </c>
      <c r="O1667" s="1">
        <v>-0.88</v>
      </c>
      <c r="P1667" s="1" t="s">
        <v>3427</v>
      </c>
      <c r="Q1667" s="1" t="s">
        <v>3516</v>
      </c>
    </row>
    <row r="1668" spans="1:17" x14ac:dyDescent="0.25">
      <c r="A1668" s="1" t="s">
        <v>1666</v>
      </c>
      <c r="B1668" s="1" t="s">
        <v>3428</v>
      </c>
      <c r="C1668" s="1">
        <v>4.32</v>
      </c>
      <c r="D1668" s="1">
        <v>0</v>
      </c>
      <c r="E1668" s="1">
        <v>0.01</v>
      </c>
      <c r="F1668" s="1">
        <v>36.299999999999997</v>
      </c>
      <c r="G1668" s="1">
        <v>59.370000000000005</v>
      </c>
      <c r="H1668" s="1">
        <v>1672</v>
      </c>
      <c r="I1668" s="1">
        <v>666018.66</v>
      </c>
      <c r="J1668" s="1">
        <v>-35</v>
      </c>
      <c r="K1668" s="1">
        <v>39542</v>
      </c>
      <c r="L1668" s="1">
        <v>-0.1</v>
      </c>
      <c r="M1668" s="1">
        <v>79</v>
      </c>
      <c r="N1668" s="1">
        <v>-2.7650000000000001E-2</v>
      </c>
      <c r="O1668" s="1">
        <v>-0.98</v>
      </c>
      <c r="P1668" s="1" t="s">
        <v>3428</v>
      </c>
      <c r="Q1668" s="1" t="s">
        <v>3516</v>
      </c>
    </row>
    <row r="1669" spans="1:17" x14ac:dyDescent="0.25">
      <c r="A1669" s="1" t="s">
        <v>1667</v>
      </c>
      <c r="B1669" s="1" t="s">
        <v>3429</v>
      </c>
      <c r="C1669" s="1">
        <v>90.59</v>
      </c>
      <c r="D1669" s="1">
        <v>0</v>
      </c>
      <c r="E1669" s="1">
        <v>0.01</v>
      </c>
      <c r="F1669" s="1">
        <v>0</v>
      </c>
      <c r="G1669" s="1">
        <v>9.3999999999999915</v>
      </c>
      <c r="H1669" s="1">
        <v>1673</v>
      </c>
      <c r="I1669" s="1">
        <v>1104440</v>
      </c>
      <c r="J1669" s="1">
        <v>117</v>
      </c>
      <c r="K1669" s="1">
        <v>10382</v>
      </c>
      <c r="L1669" s="1">
        <v>1.1000000000000001</v>
      </c>
      <c r="M1669" s="1">
        <v>72.849999999999994</v>
      </c>
      <c r="N1669" s="1">
        <v>8.5234499999999991E-2</v>
      </c>
      <c r="O1669" s="1">
        <v>-5.16</v>
      </c>
      <c r="P1669" s="1" t="s">
        <v>3429</v>
      </c>
      <c r="Q1669" s="1" t="s">
        <v>3516</v>
      </c>
    </row>
    <row r="1670" spans="1:17" x14ac:dyDescent="0.25">
      <c r="A1670" s="1" t="s">
        <v>1668</v>
      </c>
      <c r="B1670" s="1" t="s">
        <v>3430</v>
      </c>
      <c r="C1670" s="1">
        <v>76.83</v>
      </c>
      <c r="D1670" s="1">
        <v>0</v>
      </c>
      <c r="E1670" s="1">
        <v>0</v>
      </c>
      <c r="F1670" s="1">
        <v>8.31</v>
      </c>
      <c r="G1670" s="1">
        <v>14.86</v>
      </c>
      <c r="H1670" s="1">
        <v>1674</v>
      </c>
      <c r="I1670" s="1">
        <v>675000</v>
      </c>
      <c r="J1670" s="1">
        <v>-16</v>
      </c>
      <c r="K1670" s="1">
        <v>10031</v>
      </c>
      <c r="L1670" s="1">
        <v>-0.2</v>
      </c>
      <c r="M1670" s="1">
        <v>15.16</v>
      </c>
      <c r="N1670" s="1">
        <v>-2.4256E-3</v>
      </c>
      <c r="O1670" s="1">
        <v>-8.16</v>
      </c>
      <c r="P1670" s="1" t="s">
        <v>3430</v>
      </c>
      <c r="Q1670" s="1" t="s">
        <v>3516</v>
      </c>
    </row>
    <row r="1671" spans="1:17" x14ac:dyDescent="0.25">
      <c r="A1671" s="1" t="s">
        <v>1669</v>
      </c>
      <c r="B1671" s="1" t="s">
        <v>3431</v>
      </c>
      <c r="C1671" s="1">
        <v>1.55</v>
      </c>
      <c r="D1671" s="1">
        <v>0</v>
      </c>
      <c r="E1671" s="1">
        <v>0.02</v>
      </c>
      <c r="F1671" s="1">
        <v>15.35</v>
      </c>
      <c r="G1671" s="1">
        <v>83.08</v>
      </c>
      <c r="H1671" s="1">
        <v>1675</v>
      </c>
      <c r="I1671" s="1">
        <v>377524.14</v>
      </c>
      <c r="J1671" s="1">
        <v>-118</v>
      </c>
      <c r="K1671" s="1">
        <v>31365</v>
      </c>
      <c r="L1671" s="1">
        <v>-0.4</v>
      </c>
      <c r="M1671" s="1">
        <v>42.22</v>
      </c>
      <c r="N1671" s="1">
        <v>-4.9819599999999999E-2</v>
      </c>
      <c r="O1671" s="1">
        <v>5.2</v>
      </c>
      <c r="P1671" s="1" t="s">
        <v>3431</v>
      </c>
      <c r="Q1671" s="1" t="s">
        <v>3516</v>
      </c>
    </row>
    <row r="1672" spans="1:17" x14ac:dyDescent="0.25">
      <c r="A1672" s="1" t="s">
        <v>1670</v>
      </c>
      <c r="B1672" s="1" t="s">
        <v>3432</v>
      </c>
      <c r="C1672" s="1">
        <v>70.069999999999993</v>
      </c>
      <c r="D1672" s="1">
        <v>0.01</v>
      </c>
      <c r="E1672" s="1">
        <v>0.11</v>
      </c>
      <c r="F1672" s="1">
        <v>48.57</v>
      </c>
      <c r="G1672" s="1">
        <v>-18.759999999999991</v>
      </c>
      <c r="H1672" s="1">
        <v>1676</v>
      </c>
      <c r="I1672" s="1">
        <v>518553.08</v>
      </c>
      <c r="J1672" s="1">
        <v>2</v>
      </c>
      <c r="K1672" s="1">
        <v>-9728</v>
      </c>
      <c r="L1672" s="1">
        <v>0</v>
      </c>
      <c r="M1672" s="1">
        <v>129.15</v>
      </c>
      <c r="N1672" s="1">
        <v>2.5830000000000002E-3</v>
      </c>
      <c r="O1672" s="1">
        <v>-2.56</v>
      </c>
      <c r="P1672" s="1" t="s">
        <v>3432</v>
      </c>
      <c r="Q1672" s="1" t="s">
        <v>3516</v>
      </c>
    </row>
    <row r="1673" spans="1:17" x14ac:dyDescent="0.25">
      <c r="A1673" s="1" t="s">
        <v>1671</v>
      </c>
      <c r="B1673" s="1" t="s">
        <v>3433</v>
      </c>
      <c r="C1673" s="1">
        <v>0.12</v>
      </c>
      <c r="D1673" s="1">
        <v>0</v>
      </c>
      <c r="E1673" s="1">
        <v>0</v>
      </c>
      <c r="F1673" s="1">
        <v>23.16</v>
      </c>
      <c r="G1673" s="1">
        <v>76.72</v>
      </c>
      <c r="H1673" s="1">
        <v>1677</v>
      </c>
      <c r="I1673" s="1">
        <v>1194400</v>
      </c>
      <c r="J1673" s="1">
        <v>7</v>
      </c>
      <c r="K1673" s="1">
        <v>91634</v>
      </c>
      <c r="L1673" s="1">
        <v>0</v>
      </c>
      <c r="M1673" s="1">
        <v>16.77</v>
      </c>
      <c r="N1673" s="1">
        <v>1.1739000000000001E-3</v>
      </c>
      <c r="O1673" s="1">
        <v>-2.91</v>
      </c>
      <c r="P1673" s="1" t="s">
        <v>3433</v>
      </c>
      <c r="Q1673" s="1" t="s">
        <v>3515</v>
      </c>
    </row>
    <row r="1674" spans="1:17" x14ac:dyDescent="0.25">
      <c r="A1674" s="1" t="s">
        <v>1672</v>
      </c>
      <c r="B1674" s="1" t="s">
        <v>3434</v>
      </c>
      <c r="C1674" s="1">
        <v>0</v>
      </c>
      <c r="D1674" s="1">
        <v>0</v>
      </c>
      <c r="E1674" s="1">
        <v>0</v>
      </c>
      <c r="F1674" s="1">
        <v>11.34</v>
      </c>
      <c r="G1674" s="1">
        <v>88.66</v>
      </c>
      <c r="H1674" s="1">
        <v>1678</v>
      </c>
      <c r="I1674" s="1">
        <v>340373.7</v>
      </c>
      <c r="J1674" s="1">
        <v>-1</v>
      </c>
      <c r="K1674" s="1">
        <v>30178</v>
      </c>
      <c r="L1674" s="1">
        <v>0</v>
      </c>
      <c r="M1674" s="1">
        <v>16.04</v>
      </c>
      <c r="N1674" s="1">
        <v>-1.604E-4</v>
      </c>
      <c r="O1674" s="1">
        <v>-3.37</v>
      </c>
      <c r="P1674" s="1" t="s">
        <v>3434</v>
      </c>
      <c r="Q1674" s="1" t="s">
        <v>3516</v>
      </c>
    </row>
    <row r="1675" spans="1:17" x14ac:dyDescent="0.25">
      <c r="A1675" s="1" t="s">
        <v>1673</v>
      </c>
      <c r="B1675" s="1" t="s">
        <v>3435</v>
      </c>
      <c r="C1675" s="1">
        <v>0.12</v>
      </c>
      <c r="D1675" s="1">
        <v>0</v>
      </c>
      <c r="E1675" s="1">
        <v>0</v>
      </c>
      <c r="F1675" s="1">
        <v>57.5</v>
      </c>
      <c r="G1675" s="1">
        <v>42.38</v>
      </c>
      <c r="H1675" s="1">
        <v>1679</v>
      </c>
      <c r="I1675" s="1">
        <v>2000780.93</v>
      </c>
      <c r="J1675" s="1">
        <v>15</v>
      </c>
      <c r="K1675" s="1">
        <v>84793</v>
      </c>
      <c r="L1675" s="1">
        <v>0</v>
      </c>
      <c r="M1675" s="1">
        <v>52.51</v>
      </c>
      <c r="N1675" s="1">
        <v>7.8764999999999998E-3</v>
      </c>
      <c r="O1675" s="1">
        <v>-0.56000000000000005</v>
      </c>
      <c r="P1675" s="1" t="s">
        <v>3435</v>
      </c>
      <c r="Q1675" s="1" t="s">
        <v>3516</v>
      </c>
    </row>
    <row r="1676" spans="1:17" x14ac:dyDescent="0.25">
      <c r="A1676" s="1" t="s">
        <v>1674</v>
      </c>
      <c r="B1676" s="1" t="s">
        <v>3436</v>
      </c>
      <c r="C1676" s="1">
        <v>3.89</v>
      </c>
      <c r="D1676" s="1">
        <v>0.1</v>
      </c>
      <c r="E1676" s="1">
        <v>0.15</v>
      </c>
      <c r="F1676" s="1">
        <v>14</v>
      </c>
      <c r="G1676" s="1">
        <v>81.86</v>
      </c>
      <c r="H1676" s="1">
        <v>1680</v>
      </c>
      <c r="I1676" s="1">
        <v>1494308.31</v>
      </c>
      <c r="J1676" s="1">
        <v>915</v>
      </c>
      <c r="K1676" s="1">
        <v>122324</v>
      </c>
      <c r="L1676" s="1">
        <v>0.7</v>
      </c>
      <c r="M1676" s="1">
        <v>42.81</v>
      </c>
      <c r="N1676" s="1">
        <v>0.39171149999999999</v>
      </c>
      <c r="O1676" s="1">
        <v>0.34</v>
      </c>
      <c r="P1676" s="1" t="s">
        <v>3436</v>
      </c>
      <c r="Q1676" s="1" t="s">
        <v>3522</v>
      </c>
    </row>
    <row r="1677" spans="1:17" x14ac:dyDescent="0.25">
      <c r="A1677" s="1" t="s">
        <v>1675</v>
      </c>
      <c r="B1677" s="1" t="s">
        <v>3437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-12</v>
      </c>
      <c r="K1677" s="1">
        <v>91717</v>
      </c>
      <c r="L1677" s="1">
        <v>0</v>
      </c>
      <c r="M1677" s="1">
        <v>76.760000000000005</v>
      </c>
      <c r="N1677" s="1">
        <v>-9.211200000000001E-3</v>
      </c>
      <c r="O1677" s="1">
        <v>-5.94</v>
      </c>
      <c r="P1677" s="1" t="s">
        <v>3437</v>
      </c>
      <c r="Q1677" s="1" t="s">
        <v>3516</v>
      </c>
    </row>
    <row r="1678" spans="1:17" x14ac:dyDescent="0.25">
      <c r="A1678" s="1" t="s">
        <v>1676</v>
      </c>
      <c r="B1678" s="1" t="s">
        <v>3438</v>
      </c>
      <c r="C1678" s="1">
        <v>0.28000000000000003</v>
      </c>
      <c r="D1678" s="1">
        <v>0</v>
      </c>
      <c r="E1678" s="1">
        <v>0</v>
      </c>
      <c r="F1678" s="1">
        <v>41.43</v>
      </c>
      <c r="G1678" s="1">
        <v>58.29</v>
      </c>
      <c r="H1678" s="1">
        <v>1682</v>
      </c>
      <c r="I1678" s="1">
        <v>465921.59</v>
      </c>
      <c r="J1678" s="1">
        <v>-18</v>
      </c>
      <c r="K1678" s="1">
        <v>27159</v>
      </c>
      <c r="L1678" s="1">
        <v>-0.1</v>
      </c>
      <c r="M1678" s="1">
        <v>15.79</v>
      </c>
      <c r="N1678" s="1">
        <v>-2.8421999999999996E-3</v>
      </c>
      <c r="O1678" s="1">
        <v>-2.77</v>
      </c>
      <c r="P1678" s="1" t="s">
        <v>3438</v>
      </c>
      <c r="Q1678" s="1" t="s">
        <v>3516</v>
      </c>
    </row>
    <row r="1679" spans="1:17" x14ac:dyDescent="0.25">
      <c r="A1679" s="1" t="s">
        <v>1677</v>
      </c>
      <c r="B1679" s="1" t="s">
        <v>3439</v>
      </c>
      <c r="C1679" s="1">
        <v>4.18</v>
      </c>
      <c r="D1679" s="1">
        <v>0</v>
      </c>
      <c r="E1679" s="1">
        <v>0</v>
      </c>
      <c r="F1679" s="1">
        <v>56.83</v>
      </c>
      <c r="G1679" s="1">
        <v>38.99</v>
      </c>
      <c r="H1679" s="1">
        <v>1683</v>
      </c>
      <c r="I1679" s="1">
        <v>303758</v>
      </c>
      <c r="J1679" s="1">
        <v>-3</v>
      </c>
      <c r="K1679" s="1">
        <v>11844</v>
      </c>
      <c r="L1679" s="1">
        <v>0</v>
      </c>
      <c r="M1679" s="1">
        <v>16.329999999999998</v>
      </c>
      <c r="N1679" s="1">
        <v>-4.8989999999999993E-4</v>
      </c>
      <c r="O1679" s="1">
        <v>-5.75</v>
      </c>
      <c r="P1679" s="1" t="s">
        <v>3439</v>
      </c>
      <c r="Q1679" s="1" t="s">
        <v>3516</v>
      </c>
    </row>
    <row r="1680" spans="1:17" x14ac:dyDescent="0.25">
      <c r="A1680" s="1" t="s">
        <v>1678</v>
      </c>
      <c r="B1680" s="1" t="s">
        <v>3440</v>
      </c>
      <c r="C1680" s="1">
        <v>11.46</v>
      </c>
      <c r="D1680" s="1">
        <v>3.91</v>
      </c>
      <c r="E1680" s="1">
        <v>0.9</v>
      </c>
      <c r="F1680" s="1">
        <v>21.52</v>
      </c>
      <c r="G1680" s="1">
        <v>62.21</v>
      </c>
      <c r="H1680" s="1">
        <v>1684</v>
      </c>
      <c r="I1680" s="1">
        <v>838000</v>
      </c>
      <c r="J1680" s="1">
        <v>-467</v>
      </c>
      <c r="K1680" s="1">
        <v>52132</v>
      </c>
      <c r="L1680" s="1">
        <v>-0.9</v>
      </c>
      <c r="M1680" s="1">
        <v>124.38</v>
      </c>
      <c r="N1680" s="1">
        <v>-0.5808546</v>
      </c>
      <c r="O1680" s="1">
        <v>12.4</v>
      </c>
      <c r="P1680" s="1" t="s">
        <v>3440</v>
      </c>
      <c r="Q1680" s="1" t="s">
        <v>3583</v>
      </c>
    </row>
    <row r="1681" spans="1:17" x14ac:dyDescent="0.25">
      <c r="A1681" s="1" t="s">
        <v>1679</v>
      </c>
      <c r="B1681" s="1" t="s">
        <v>3441</v>
      </c>
      <c r="C1681" s="1">
        <v>6.45</v>
      </c>
      <c r="D1681" s="1">
        <v>0.04</v>
      </c>
      <c r="E1681" s="1">
        <v>0.28999999999999998</v>
      </c>
      <c r="F1681" s="1">
        <v>34.119999999999997</v>
      </c>
      <c r="G1681" s="1">
        <v>59.1</v>
      </c>
      <c r="H1681" s="1">
        <v>1685</v>
      </c>
      <c r="I1681" s="1">
        <v>5890485.9500000002</v>
      </c>
      <c r="J1681" s="1">
        <v>-1147</v>
      </c>
      <c r="K1681" s="1">
        <v>348128</v>
      </c>
      <c r="L1681" s="1">
        <v>-0.3</v>
      </c>
      <c r="M1681" s="1">
        <v>38.29</v>
      </c>
      <c r="N1681" s="1">
        <v>-0.43918629999999997</v>
      </c>
      <c r="O1681" s="1">
        <v>-1.66</v>
      </c>
      <c r="P1681" s="1" t="s">
        <v>3441</v>
      </c>
      <c r="Q1681" s="1" t="s">
        <v>3516</v>
      </c>
    </row>
    <row r="1682" spans="1:17" x14ac:dyDescent="0.25">
      <c r="A1682" s="1" t="s">
        <v>1680</v>
      </c>
      <c r="B1682" s="1" t="s">
        <v>3442</v>
      </c>
      <c r="C1682" s="1">
        <v>1.18</v>
      </c>
      <c r="D1682" s="1">
        <v>0</v>
      </c>
      <c r="E1682" s="1">
        <v>0.28000000000000003</v>
      </c>
      <c r="F1682" s="1">
        <v>33</v>
      </c>
      <c r="G1682" s="1">
        <v>65.539999999999992</v>
      </c>
      <c r="H1682" s="1">
        <v>1686</v>
      </c>
      <c r="I1682" s="1">
        <v>1918331.66</v>
      </c>
      <c r="J1682" s="1">
        <v>-597</v>
      </c>
      <c r="K1682" s="1">
        <v>125727</v>
      </c>
      <c r="L1682" s="1">
        <v>-0.5</v>
      </c>
      <c r="M1682" s="1">
        <v>36.270000000000003</v>
      </c>
      <c r="N1682" s="1">
        <v>-0.21653190000000003</v>
      </c>
      <c r="O1682" s="1">
        <v>-3.86</v>
      </c>
      <c r="P1682" s="1" t="s">
        <v>3442</v>
      </c>
      <c r="Q1682" s="1" t="s">
        <v>3516</v>
      </c>
    </row>
    <row r="1683" spans="1:17" x14ac:dyDescent="0.25">
      <c r="A1683" s="1" t="s">
        <v>1681</v>
      </c>
      <c r="B1683" s="1" t="s">
        <v>3443</v>
      </c>
      <c r="C1683" s="1">
        <v>2.33</v>
      </c>
      <c r="D1683" s="1">
        <v>2.35</v>
      </c>
      <c r="E1683" s="1">
        <v>0.01</v>
      </c>
      <c r="F1683" s="1">
        <v>23.51</v>
      </c>
      <c r="G1683" s="1">
        <v>71.8</v>
      </c>
      <c r="H1683" s="1">
        <v>1687</v>
      </c>
      <c r="I1683" s="1">
        <v>508540.15</v>
      </c>
      <c r="J1683" s="1">
        <v>-32</v>
      </c>
      <c r="K1683" s="1">
        <v>36513</v>
      </c>
      <c r="L1683" s="1">
        <v>-0.1</v>
      </c>
      <c r="M1683" s="1">
        <v>32.630000000000003</v>
      </c>
      <c r="N1683" s="1">
        <v>-1.0441600000000001E-2</v>
      </c>
      <c r="O1683" s="1">
        <v>0</v>
      </c>
      <c r="P1683" s="1" t="s">
        <v>3443</v>
      </c>
      <c r="Q1683" s="1" t="s">
        <v>3583</v>
      </c>
    </row>
    <row r="1684" spans="1:17" x14ac:dyDescent="0.25">
      <c r="A1684" s="1" t="s">
        <v>1682</v>
      </c>
      <c r="B1684" s="1" t="s">
        <v>3444</v>
      </c>
      <c r="C1684" s="1">
        <v>0.28000000000000003</v>
      </c>
      <c r="D1684" s="1">
        <v>0</v>
      </c>
      <c r="E1684" s="1">
        <v>0.01</v>
      </c>
      <c r="F1684" s="1">
        <v>23.03</v>
      </c>
      <c r="G1684" s="1">
        <v>76.680000000000007</v>
      </c>
      <c r="H1684" s="1">
        <v>1688</v>
      </c>
      <c r="I1684" s="1">
        <v>505808.62</v>
      </c>
      <c r="J1684" s="1">
        <v>30</v>
      </c>
      <c r="K1684" s="1">
        <v>38785</v>
      </c>
      <c r="L1684" s="1">
        <v>0.1</v>
      </c>
      <c r="M1684" s="1">
        <v>20.96</v>
      </c>
      <c r="N1684" s="1">
        <v>6.2880000000000011E-3</v>
      </c>
      <c r="O1684" s="1">
        <v>3.29</v>
      </c>
      <c r="P1684" s="1" t="s">
        <v>3444</v>
      </c>
      <c r="Q1684" s="1" t="s">
        <v>3516</v>
      </c>
    </row>
    <row r="1685" spans="1:17" x14ac:dyDescent="0.25">
      <c r="A1685" s="1" t="s">
        <v>1683</v>
      </c>
      <c r="B1685" s="1" t="s">
        <v>3445</v>
      </c>
      <c r="C1685" s="1">
        <v>2.25</v>
      </c>
      <c r="D1685" s="1">
        <v>0</v>
      </c>
      <c r="E1685" s="1">
        <v>0</v>
      </c>
      <c r="F1685" s="1">
        <v>8.43</v>
      </c>
      <c r="G1685" s="1">
        <v>89.32</v>
      </c>
      <c r="H1685" s="1">
        <v>1689</v>
      </c>
      <c r="I1685" s="1">
        <v>817794.06</v>
      </c>
      <c r="J1685" s="1">
        <v>148</v>
      </c>
      <c r="K1685" s="1">
        <v>73045</v>
      </c>
      <c r="L1685" s="1">
        <v>0.2</v>
      </c>
      <c r="M1685" s="1">
        <v>14.49</v>
      </c>
      <c r="N1685" s="1">
        <v>2.1445200000000001E-2</v>
      </c>
      <c r="O1685" s="1">
        <v>-7.36</v>
      </c>
      <c r="P1685" s="1" t="s">
        <v>3445</v>
      </c>
      <c r="Q1685" s="1" t="s">
        <v>3526</v>
      </c>
    </row>
    <row r="1686" spans="1:17" x14ac:dyDescent="0.25">
      <c r="A1686" s="1" t="s">
        <v>1684</v>
      </c>
      <c r="B1686" s="1" t="s">
        <v>3446</v>
      </c>
      <c r="C1686" s="1">
        <v>0.09</v>
      </c>
      <c r="D1686" s="1">
        <v>0</v>
      </c>
      <c r="E1686" s="1">
        <v>0.08</v>
      </c>
      <c r="F1686" s="1">
        <v>70.5</v>
      </c>
      <c r="G1686" s="1">
        <v>29.33</v>
      </c>
      <c r="H1686" s="1">
        <v>1690</v>
      </c>
      <c r="I1686" s="1">
        <v>1222548.6200000001</v>
      </c>
      <c r="J1686" s="1">
        <v>2</v>
      </c>
      <c r="K1686" s="1">
        <v>35857</v>
      </c>
      <c r="L1686" s="1">
        <v>0</v>
      </c>
      <c r="M1686" s="1">
        <v>28.78</v>
      </c>
      <c r="N1686" s="1">
        <v>5.756E-4</v>
      </c>
      <c r="O1686" s="1">
        <v>2.4500000000000002</v>
      </c>
      <c r="P1686" s="1" t="s">
        <v>3446</v>
      </c>
      <c r="Q1686" s="1" t="s">
        <v>3516</v>
      </c>
    </row>
    <row r="1687" spans="1:17" x14ac:dyDescent="0.25">
      <c r="A1687" s="1" t="s">
        <v>1685</v>
      </c>
      <c r="B1687" s="1" t="s">
        <v>3447</v>
      </c>
      <c r="C1687" s="1">
        <v>7.13</v>
      </c>
      <c r="D1687" s="1">
        <v>0</v>
      </c>
      <c r="E1687" s="1">
        <v>0</v>
      </c>
      <c r="F1687" s="1">
        <v>15.25</v>
      </c>
      <c r="G1687" s="1">
        <v>77.62</v>
      </c>
      <c r="H1687" s="1">
        <v>1691</v>
      </c>
      <c r="I1687" s="1">
        <v>488000</v>
      </c>
      <c r="J1687" s="1">
        <v>773</v>
      </c>
      <c r="K1687" s="1">
        <v>37879</v>
      </c>
      <c r="L1687" s="1">
        <v>2</v>
      </c>
      <c r="M1687" s="1">
        <v>18.32</v>
      </c>
      <c r="N1687" s="1">
        <v>0.14161360000000001</v>
      </c>
      <c r="O1687" s="1">
        <v>0.27</v>
      </c>
      <c r="P1687" s="1" t="s">
        <v>3447</v>
      </c>
      <c r="Q1687" s="1" t="s">
        <v>3516</v>
      </c>
    </row>
    <row r="1688" spans="1:17" x14ac:dyDescent="0.25">
      <c r="A1688" s="1" t="s">
        <v>1686</v>
      </c>
      <c r="B1688" s="1" t="s">
        <v>3448</v>
      </c>
      <c r="C1688" s="1">
        <v>1.64</v>
      </c>
      <c r="D1688" s="1">
        <v>0</v>
      </c>
      <c r="E1688" s="1">
        <v>0</v>
      </c>
      <c r="F1688" s="1">
        <v>18.899999999999999</v>
      </c>
      <c r="G1688" s="1">
        <v>79.460000000000008</v>
      </c>
      <c r="H1688" s="1">
        <v>1692</v>
      </c>
      <c r="I1688" s="1">
        <v>2932787.11</v>
      </c>
      <c r="J1688" s="1">
        <v>869</v>
      </c>
      <c r="K1688" s="1">
        <v>233039</v>
      </c>
      <c r="L1688" s="1">
        <v>0.4</v>
      </c>
      <c r="M1688" s="1">
        <v>12.18</v>
      </c>
      <c r="N1688" s="1">
        <v>0.1058442</v>
      </c>
      <c r="O1688" s="1">
        <v>-4.0599999999999996</v>
      </c>
      <c r="P1688" s="1" t="s">
        <v>3448</v>
      </c>
      <c r="Q1688" s="1" t="s">
        <v>3582</v>
      </c>
    </row>
    <row r="1689" spans="1:17" x14ac:dyDescent="0.25">
      <c r="A1689" s="1" t="s">
        <v>1687</v>
      </c>
      <c r="B1689" s="1" t="s">
        <v>3449</v>
      </c>
      <c r="C1689" s="1">
        <v>1.69</v>
      </c>
      <c r="D1689" s="1">
        <v>0</v>
      </c>
      <c r="E1689" s="1">
        <v>0</v>
      </c>
      <c r="F1689" s="1">
        <v>15.59</v>
      </c>
      <c r="G1689" s="1">
        <v>82.72</v>
      </c>
      <c r="H1689" s="1">
        <v>1693</v>
      </c>
      <c r="I1689" s="1">
        <v>843000</v>
      </c>
      <c r="J1689" s="1">
        <v>263</v>
      </c>
      <c r="K1689" s="1">
        <v>69733</v>
      </c>
      <c r="L1689" s="1">
        <v>0.4</v>
      </c>
      <c r="M1689" s="1">
        <v>12.37</v>
      </c>
      <c r="N1689" s="1">
        <v>3.2533100000000002E-2</v>
      </c>
      <c r="O1689" s="1">
        <v>-8.19</v>
      </c>
      <c r="P1689" s="1" t="s">
        <v>3449</v>
      </c>
      <c r="Q1689" s="1" t="s">
        <v>3518</v>
      </c>
    </row>
    <row r="1690" spans="1:17" x14ac:dyDescent="0.25">
      <c r="A1690" s="1" t="s">
        <v>1688</v>
      </c>
      <c r="B1690" s="1" t="s">
        <v>3450</v>
      </c>
      <c r="C1690" s="1">
        <v>6.51</v>
      </c>
      <c r="D1690" s="1">
        <v>0.84</v>
      </c>
      <c r="E1690" s="1">
        <v>0.02</v>
      </c>
      <c r="F1690" s="1">
        <v>6.9</v>
      </c>
      <c r="G1690" s="1">
        <v>85.73</v>
      </c>
      <c r="H1690" s="1">
        <v>1694</v>
      </c>
      <c r="I1690" s="1">
        <v>2480781.5699999998</v>
      </c>
      <c r="J1690" s="1">
        <v>-2840</v>
      </c>
      <c r="K1690" s="1">
        <v>212677</v>
      </c>
      <c r="L1690" s="1">
        <v>-1.3</v>
      </c>
      <c r="M1690" s="1">
        <v>27.68</v>
      </c>
      <c r="N1690" s="1">
        <v>-0.78611199999999992</v>
      </c>
      <c r="O1690" s="1">
        <v>-7.46</v>
      </c>
      <c r="P1690" s="1" t="s">
        <v>3450</v>
      </c>
      <c r="Q1690" s="1" t="s">
        <v>3519</v>
      </c>
    </row>
    <row r="1691" spans="1:17" x14ac:dyDescent="0.25">
      <c r="A1691" s="1" t="s">
        <v>1689</v>
      </c>
      <c r="B1691" s="1" t="s">
        <v>3451</v>
      </c>
      <c r="C1691" s="1">
        <v>0.1</v>
      </c>
      <c r="D1691" s="1">
        <v>0</v>
      </c>
      <c r="E1691" s="1">
        <v>0</v>
      </c>
      <c r="F1691" s="1">
        <v>23.53</v>
      </c>
      <c r="G1691" s="1">
        <v>76.37</v>
      </c>
      <c r="H1691" s="1">
        <v>1695</v>
      </c>
      <c r="I1691" s="1">
        <v>724788</v>
      </c>
      <c r="J1691" s="1">
        <v>9</v>
      </c>
      <c r="K1691" s="1">
        <v>55352</v>
      </c>
      <c r="L1691" s="1">
        <v>0</v>
      </c>
      <c r="M1691" s="1">
        <v>12.64</v>
      </c>
      <c r="N1691" s="1">
        <v>1.1376000000000001E-3</v>
      </c>
      <c r="O1691" s="1">
        <v>-7.52</v>
      </c>
      <c r="P1691" s="1" t="s">
        <v>3451</v>
      </c>
      <c r="Q1691" s="1" t="s">
        <v>3516</v>
      </c>
    </row>
    <row r="1692" spans="1:17" x14ac:dyDescent="0.25">
      <c r="A1692" s="1" t="s">
        <v>1690</v>
      </c>
      <c r="B1692" s="1" t="s">
        <v>3452</v>
      </c>
      <c r="C1692" s="1">
        <v>10.7</v>
      </c>
      <c r="D1692" s="1">
        <v>0.77</v>
      </c>
      <c r="E1692" s="1">
        <v>1.61</v>
      </c>
      <c r="F1692" s="1">
        <v>12.55</v>
      </c>
      <c r="G1692" s="1">
        <v>74.37</v>
      </c>
      <c r="H1692" s="1">
        <v>1696</v>
      </c>
      <c r="I1692" s="1">
        <v>1353127.22</v>
      </c>
      <c r="J1692" s="1">
        <v>-2267</v>
      </c>
      <c r="K1692" s="1">
        <v>100632</v>
      </c>
      <c r="L1692" s="1">
        <v>-2.2999999999999998</v>
      </c>
      <c r="M1692" s="1">
        <v>66.84</v>
      </c>
      <c r="N1692" s="1">
        <v>-1.5152627999999999</v>
      </c>
      <c r="O1692" s="1">
        <v>1.39</v>
      </c>
      <c r="P1692" s="1" t="s">
        <v>3452</v>
      </c>
      <c r="Q1692" s="1" t="s">
        <v>3583</v>
      </c>
    </row>
    <row r="1693" spans="1:17" x14ac:dyDescent="0.25">
      <c r="A1693" s="1" t="s">
        <v>1691</v>
      </c>
      <c r="B1693" s="1" t="s">
        <v>3453</v>
      </c>
      <c r="C1693" s="1">
        <v>8.26</v>
      </c>
      <c r="D1693" s="1">
        <v>0</v>
      </c>
      <c r="E1693" s="1">
        <v>0.1</v>
      </c>
      <c r="F1693" s="1">
        <v>21.42</v>
      </c>
      <c r="G1693" s="1">
        <v>70.22</v>
      </c>
      <c r="H1693" s="1">
        <v>1697</v>
      </c>
      <c r="I1693" s="1">
        <v>674910.32</v>
      </c>
      <c r="J1693" s="1">
        <v>29</v>
      </c>
      <c r="K1693" s="1">
        <v>47392</v>
      </c>
      <c r="L1693" s="1">
        <v>0.1</v>
      </c>
      <c r="M1693" s="1">
        <v>11.26</v>
      </c>
      <c r="N1693" s="1">
        <v>3.2654000000000003E-3</v>
      </c>
      <c r="O1693" s="1">
        <v>-9.31</v>
      </c>
      <c r="P1693" s="1" t="s">
        <v>3453</v>
      </c>
      <c r="Q1693" s="1" t="s">
        <v>3517</v>
      </c>
    </row>
    <row r="1694" spans="1:17" x14ac:dyDescent="0.25">
      <c r="A1694" s="1" t="s">
        <v>1692</v>
      </c>
      <c r="B1694" s="1" t="s">
        <v>3454</v>
      </c>
      <c r="C1694" s="1">
        <v>1.26</v>
      </c>
      <c r="D1694" s="1">
        <v>0</v>
      </c>
      <c r="E1694" s="1">
        <v>0</v>
      </c>
      <c r="F1694" s="1">
        <v>31.1</v>
      </c>
      <c r="G1694" s="1">
        <v>67.64</v>
      </c>
      <c r="H1694" s="1">
        <v>1698</v>
      </c>
      <c r="I1694" s="1">
        <v>304104.96999999997</v>
      </c>
      <c r="J1694" s="1">
        <v>0</v>
      </c>
      <c r="K1694" s="1">
        <v>20570</v>
      </c>
      <c r="L1694" s="1">
        <v>0</v>
      </c>
      <c r="M1694" s="1">
        <v>38.1</v>
      </c>
      <c r="N1694" s="1">
        <v>0</v>
      </c>
      <c r="O1694" s="1">
        <v>-0.26</v>
      </c>
      <c r="P1694" s="1" t="s">
        <v>3454</v>
      </c>
      <c r="Q1694" s="1" t="s">
        <v>3516</v>
      </c>
    </row>
    <row r="1695" spans="1:17" x14ac:dyDescent="0.25">
      <c r="A1695" s="1" t="s">
        <v>1693</v>
      </c>
      <c r="B1695" s="1" t="s">
        <v>3455</v>
      </c>
      <c r="C1695" s="1">
        <v>24.26</v>
      </c>
      <c r="D1695" s="1">
        <v>0.12</v>
      </c>
      <c r="E1695" s="1">
        <v>0.32</v>
      </c>
      <c r="F1695" s="1">
        <v>12.51</v>
      </c>
      <c r="G1695" s="1">
        <v>62.79</v>
      </c>
      <c r="H1695" s="1">
        <v>1699</v>
      </c>
      <c r="I1695" s="1">
        <v>1658400.8</v>
      </c>
      <c r="J1695" s="1">
        <v>-1097</v>
      </c>
      <c r="K1695" s="1">
        <v>104131</v>
      </c>
      <c r="L1695" s="1">
        <v>-1.1000000000000001</v>
      </c>
      <c r="M1695" s="1">
        <v>64.52</v>
      </c>
      <c r="N1695" s="1">
        <v>-0.70778439999999998</v>
      </c>
      <c r="O1695" s="1">
        <v>-3.44</v>
      </c>
      <c r="P1695" s="1" t="s">
        <v>4493</v>
      </c>
      <c r="Q1695" s="1" t="s">
        <v>3516</v>
      </c>
    </row>
    <row r="1696" spans="1:17" x14ac:dyDescent="0.25">
      <c r="A1696" s="1" t="s">
        <v>1694</v>
      </c>
      <c r="B1696" s="1" t="s">
        <v>3456</v>
      </c>
      <c r="C1696" s="1">
        <v>3.34</v>
      </c>
      <c r="D1696" s="1">
        <v>0</v>
      </c>
      <c r="E1696" s="1">
        <v>0.02</v>
      </c>
      <c r="F1696" s="1">
        <v>4.4400000000000004</v>
      </c>
      <c r="G1696" s="1">
        <v>92.2</v>
      </c>
      <c r="H1696" s="1">
        <v>1700</v>
      </c>
      <c r="I1696" s="1">
        <v>893840.8</v>
      </c>
      <c r="J1696" s="1">
        <v>1140</v>
      </c>
      <c r="K1696" s="1">
        <v>82412</v>
      </c>
      <c r="L1696" s="1">
        <v>1.4</v>
      </c>
      <c r="M1696" s="1">
        <v>43.21</v>
      </c>
      <c r="N1696" s="1">
        <v>0.49259400000000003</v>
      </c>
      <c r="O1696" s="1">
        <v>-4.45</v>
      </c>
      <c r="P1696" s="1" t="s">
        <v>3456</v>
      </c>
      <c r="Q1696" s="1" t="s">
        <v>3525</v>
      </c>
    </row>
    <row r="1697" spans="1:17" x14ac:dyDescent="0.25">
      <c r="A1697" s="1" t="s">
        <v>1695</v>
      </c>
      <c r="B1697" s="1" t="s">
        <v>3457</v>
      </c>
      <c r="C1697" s="1">
        <v>3.37</v>
      </c>
      <c r="D1697" s="1">
        <v>0</v>
      </c>
      <c r="E1697" s="1">
        <v>3.12</v>
      </c>
      <c r="F1697" s="1">
        <v>0</v>
      </c>
      <c r="G1697" s="1">
        <v>93.51</v>
      </c>
      <c r="H1697" s="1">
        <v>1701</v>
      </c>
      <c r="I1697" s="1">
        <v>827042</v>
      </c>
      <c r="J1697" s="1">
        <v>6467</v>
      </c>
      <c r="K1697" s="1">
        <v>77337</v>
      </c>
      <c r="L1697" s="1">
        <v>8.4</v>
      </c>
      <c r="M1697" s="1">
        <v>28.88</v>
      </c>
      <c r="N1697" s="1">
        <v>1.8676695999999999</v>
      </c>
      <c r="O1697" s="1">
        <v>15.68</v>
      </c>
      <c r="P1697" s="1" t="s">
        <v>3457</v>
      </c>
      <c r="Q1697" s="1" t="s">
        <v>3516</v>
      </c>
    </row>
    <row r="1698" spans="1:17" x14ac:dyDescent="0.25">
      <c r="A1698" s="1" t="s">
        <v>1696</v>
      </c>
      <c r="B1698" s="1" t="s">
        <v>3458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327</v>
      </c>
      <c r="K1698" s="1">
        <v>91651</v>
      </c>
      <c r="L1698" s="1">
        <v>0.4</v>
      </c>
      <c r="M1698" s="1">
        <v>26.09</v>
      </c>
      <c r="N1698" s="1">
        <v>8.531430000000001E-2</v>
      </c>
      <c r="O1698" s="1">
        <v>6</v>
      </c>
      <c r="P1698" s="1" t="s">
        <v>3458</v>
      </c>
      <c r="Q1698" s="1" t="s">
        <v>3515</v>
      </c>
    </row>
    <row r="1699" spans="1:17" x14ac:dyDescent="0.25">
      <c r="A1699" s="1" t="s">
        <v>1697</v>
      </c>
      <c r="B1699" s="1" t="s">
        <v>3459</v>
      </c>
      <c r="C1699" s="1">
        <v>0.31</v>
      </c>
      <c r="D1699" s="1">
        <v>0.01</v>
      </c>
      <c r="E1699" s="1">
        <v>0.7</v>
      </c>
      <c r="F1699" s="1">
        <v>0</v>
      </c>
      <c r="G1699" s="1">
        <v>98.98</v>
      </c>
      <c r="H1699" s="1">
        <v>1703</v>
      </c>
      <c r="I1699" s="1">
        <v>3997550.8760000002</v>
      </c>
      <c r="J1699" s="1">
        <v>-1521</v>
      </c>
      <c r="K1699" s="1">
        <v>395678</v>
      </c>
      <c r="L1699" s="1">
        <v>-0.4</v>
      </c>
      <c r="M1699" s="1">
        <v>4.4400000000000004</v>
      </c>
      <c r="N1699" s="1">
        <v>-6.7532400000000006E-2</v>
      </c>
      <c r="O1699" s="1">
        <v>-13.35</v>
      </c>
      <c r="P1699" s="1" t="s">
        <v>3459</v>
      </c>
      <c r="Q1699" s="1" t="s">
        <v>3516</v>
      </c>
    </row>
    <row r="1700" spans="1:17" x14ac:dyDescent="0.25">
      <c r="A1700" s="1" t="s">
        <v>1698</v>
      </c>
      <c r="B1700" s="1" t="s">
        <v>3460</v>
      </c>
      <c r="C1700" s="1">
        <v>0</v>
      </c>
      <c r="D1700" s="1">
        <v>0</v>
      </c>
      <c r="E1700" s="1">
        <v>0.36</v>
      </c>
      <c r="F1700" s="1">
        <v>0</v>
      </c>
      <c r="G1700" s="1">
        <v>99.64</v>
      </c>
      <c r="H1700" s="1">
        <v>1704</v>
      </c>
      <c r="I1700" s="1">
        <v>644726.41799999995</v>
      </c>
      <c r="J1700" s="1">
        <v>-561</v>
      </c>
      <c r="K1700" s="1">
        <v>64241</v>
      </c>
      <c r="L1700" s="1">
        <v>-0.9</v>
      </c>
      <c r="M1700" s="1">
        <v>9.4600000000000009</v>
      </c>
      <c r="N1700" s="1">
        <v>-5.3070600000000002E-2</v>
      </c>
      <c r="O1700" s="1">
        <v>-1.04</v>
      </c>
      <c r="P1700" s="1" t="s">
        <v>3460</v>
      </c>
      <c r="Q1700" s="1" t="s">
        <v>3555</v>
      </c>
    </row>
    <row r="1701" spans="1:17" x14ac:dyDescent="0.25">
      <c r="A1701" s="1" t="s">
        <v>1699</v>
      </c>
      <c r="B1701" s="1" t="s">
        <v>3461</v>
      </c>
      <c r="C1701" s="1">
        <v>0.02</v>
      </c>
      <c r="D1701" s="1">
        <v>0</v>
      </c>
      <c r="E1701" s="1">
        <v>0</v>
      </c>
      <c r="F1701" s="1">
        <v>0</v>
      </c>
      <c r="G1701" s="1">
        <v>99.98</v>
      </c>
      <c r="H1701" s="1">
        <v>1705</v>
      </c>
      <c r="I1701" s="1">
        <v>38168</v>
      </c>
      <c r="J1701" s="1">
        <v>-11</v>
      </c>
      <c r="K1701" s="1">
        <v>3816</v>
      </c>
      <c r="L1701" s="1">
        <v>-0.3</v>
      </c>
      <c r="M1701" s="1">
        <v>2.89</v>
      </c>
      <c r="N1701" s="1">
        <v>-3.1790000000000003E-4</v>
      </c>
      <c r="O1701" s="1">
        <v>-7.94</v>
      </c>
      <c r="P1701" s="1" t="s">
        <v>3461</v>
      </c>
      <c r="Q1701" s="1" t="s">
        <v>3520</v>
      </c>
    </row>
    <row r="1702" spans="1:17" x14ac:dyDescent="0.25">
      <c r="A1702" s="1" t="s">
        <v>1700</v>
      </c>
      <c r="B1702" s="1" t="s">
        <v>3462</v>
      </c>
      <c r="C1702" s="1">
        <v>1.48</v>
      </c>
      <c r="D1702" s="1">
        <v>0</v>
      </c>
      <c r="E1702" s="1">
        <v>0</v>
      </c>
      <c r="F1702" s="1">
        <v>0</v>
      </c>
      <c r="G1702" s="1">
        <v>98.52</v>
      </c>
      <c r="H1702" s="1">
        <v>1706</v>
      </c>
      <c r="I1702" s="1">
        <v>526896</v>
      </c>
      <c r="J1702" s="1">
        <v>0</v>
      </c>
      <c r="K1702" s="1">
        <v>51910</v>
      </c>
      <c r="L1702" s="1">
        <v>0</v>
      </c>
      <c r="M1702" s="1">
        <v>3.83</v>
      </c>
      <c r="N1702" s="1">
        <v>0</v>
      </c>
      <c r="O1702" s="1">
        <v>-5.24</v>
      </c>
      <c r="P1702" s="1" t="s">
        <v>3462</v>
      </c>
      <c r="Q1702" s="1" t="s">
        <v>3516</v>
      </c>
    </row>
    <row r="1703" spans="1:17" x14ac:dyDescent="0.25">
      <c r="A1703" s="1" t="s">
        <v>1701</v>
      </c>
      <c r="B1703" s="1" t="s">
        <v>3463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>
        <v>69854</v>
      </c>
      <c r="J1703" s="1"/>
      <c r="K1703" s="1">
        <v>6985</v>
      </c>
      <c r="L1703" s="1">
        <v>0</v>
      </c>
      <c r="M1703" s="1"/>
      <c r="N1703" s="1">
        <v>0</v>
      </c>
      <c r="O1703" s="1"/>
      <c r="P1703" s="1" t="s">
        <v>3463</v>
      </c>
      <c r="Q1703" s="1" t="s">
        <v>3516</v>
      </c>
    </row>
    <row r="1704" spans="1:17" x14ac:dyDescent="0.25">
      <c r="A1704" s="1" t="s">
        <v>1702</v>
      </c>
      <c r="B1704" s="1" t="s">
        <v>3464</v>
      </c>
      <c r="C1704" s="1">
        <v>0.38</v>
      </c>
      <c r="D1704" s="1">
        <v>0</v>
      </c>
      <c r="E1704" s="1">
        <v>0.19</v>
      </c>
      <c r="F1704" s="1">
        <v>0</v>
      </c>
      <c r="G1704" s="1">
        <v>99.43</v>
      </c>
      <c r="H1704" s="1">
        <v>1708</v>
      </c>
      <c r="I1704" s="1">
        <v>1114306.4480000001</v>
      </c>
      <c r="J1704" s="1">
        <v>310</v>
      </c>
      <c r="K1704" s="1">
        <v>110795</v>
      </c>
      <c r="L1704" s="1">
        <v>0.3</v>
      </c>
      <c r="M1704" s="1">
        <v>1.79</v>
      </c>
      <c r="N1704" s="1">
        <v>5.5490000000000001E-3</v>
      </c>
      <c r="O1704" s="1">
        <v>-3.7</v>
      </c>
      <c r="P1704" s="1" t="s">
        <v>3464</v>
      </c>
      <c r="Q1704" s="1" t="s">
        <v>3515</v>
      </c>
    </row>
    <row r="1705" spans="1:17" x14ac:dyDescent="0.25">
      <c r="A1705" s="1" t="s">
        <v>1703</v>
      </c>
      <c r="B1705" s="1" t="s">
        <v>3465</v>
      </c>
      <c r="C1705" s="1">
        <v>0.44</v>
      </c>
      <c r="D1705" s="1">
        <v>0</v>
      </c>
      <c r="E1705" s="1">
        <v>0</v>
      </c>
      <c r="F1705" s="1">
        <v>0</v>
      </c>
      <c r="G1705" s="1">
        <v>99.56</v>
      </c>
      <c r="H1705" s="1">
        <v>1709</v>
      </c>
      <c r="I1705" s="1">
        <v>5580795.7120000003</v>
      </c>
      <c r="J1705" s="1">
        <v>128</v>
      </c>
      <c r="K1705" s="1">
        <v>555624</v>
      </c>
      <c r="L1705" s="1">
        <v>0</v>
      </c>
      <c r="M1705" s="1">
        <v>6.48</v>
      </c>
      <c r="N1705" s="1">
        <v>8.2944000000000004E-3</v>
      </c>
      <c r="O1705" s="1">
        <v>-6.47</v>
      </c>
      <c r="P1705" s="1" t="s">
        <v>3465</v>
      </c>
      <c r="Q1705" s="1" t="s">
        <v>3526</v>
      </c>
    </row>
    <row r="1706" spans="1:17" x14ac:dyDescent="0.25">
      <c r="A1706" s="1" t="s">
        <v>1704</v>
      </c>
      <c r="B1706" s="1" t="s">
        <v>3466</v>
      </c>
      <c r="C1706" s="1">
        <v>0.02</v>
      </c>
      <c r="D1706" s="1">
        <v>0</v>
      </c>
      <c r="E1706" s="1">
        <v>7.0000000000000007E-2</v>
      </c>
      <c r="F1706" s="1">
        <v>0</v>
      </c>
      <c r="G1706" s="1">
        <v>99.91</v>
      </c>
      <c r="H1706" s="1">
        <v>1710</v>
      </c>
      <c r="I1706" s="1">
        <v>356242.58199999999</v>
      </c>
      <c r="J1706" s="1">
        <v>153</v>
      </c>
      <c r="K1706" s="1">
        <v>35592</v>
      </c>
      <c r="L1706" s="1">
        <v>0.4</v>
      </c>
      <c r="M1706" s="1">
        <v>1.48</v>
      </c>
      <c r="N1706" s="1">
        <v>2.2644000000000002E-3</v>
      </c>
      <c r="O1706" s="1">
        <v>-2.68</v>
      </c>
      <c r="P1706" s="1" t="s">
        <v>3466</v>
      </c>
      <c r="Q1706" s="1" t="s">
        <v>3542</v>
      </c>
    </row>
    <row r="1707" spans="1:17" x14ac:dyDescent="0.25">
      <c r="A1707" s="1" t="s">
        <v>1705</v>
      </c>
      <c r="B1707" s="1" t="s">
        <v>3467</v>
      </c>
      <c r="C1707" s="1">
        <v>0.86</v>
      </c>
      <c r="D1707" s="1">
        <v>0</v>
      </c>
      <c r="E1707" s="1">
        <v>2.2200000000000002</v>
      </c>
      <c r="F1707" s="1">
        <v>0</v>
      </c>
      <c r="G1707" s="1">
        <v>96.92</v>
      </c>
      <c r="H1707" s="1">
        <v>1711</v>
      </c>
      <c r="I1707" s="1">
        <v>1063575</v>
      </c>
      <c r="J1707" s="1">
        <v>415</v>
      </c>
      <c r="K1707" s="1">
        <v>103082</v>
      </c>
      <c r="L1707" s="1">
        <v>0.4</v>
      </c>
      <c r="M1707" s="1">
        <v>2.65</v>
      </c>
      <c r="N1707" s="1">
        <v>1.09975E-2</v>
      </c>
      <c r="O1707" s="1">
        <v>-8.59</v>
      </c>
      <c r="P1707" s="1" t="s">
        <v>3467</v>
      </c>
      <c r="Q1707" s="1" t="s">
        <v>3551</v>
      </c>
    </row>
    <row r="1708" spans="1:17" x14ac:dyDescent="0.25">
      <c r="A1708" s="1" t="s">
        <v>1706</v>
      </c>
      <c r="B1708" s="1" t="s">
        <v>3468</v>
      </c>
      <c r="C1708" s="1">
        <v>0</v>
      </c>
      <c r="D1708" s="1">
        <v>0</v>
      </c>
      <c r="E1708" s="1">
        <v>1.61</v>
      </c>
      <c r="F1708" s="1">
        <v>0</v>
      </c>
      <c r="G1708" s="1">
        <v>98.39</v>
      </c>
      <c r="H1708" s="1">
        <v>1712</v>
      </c>
      <c r="I1708" s="1">
        <v>19067.544000000002</v>
      </c>
      <c r="J1708" s="1">
        <v>-39</v>
      </c>
      <c r="K1708" s="1">
        <v>1876</v>
      </c>
      <c r="L1708" s="1">
        <v>-2.1</v>
      </c>
      <c r="M1708" s="1">
        <v>4.2699999999999996</v>
      </c>
      <c r="N1708" s="1">
        <v>-1.6652999999999998E-3</v>
      </c>
      <c r="O1708" s="1">
        <v>-6.26</v>
      </c>
      <c r="P1708" s="1" t="s">
        <v>3468</v>
      </c>
      <c r="Q1708" s="1" t="s">
        <v>3525</v>
      </c>
    </row>
    <row r="1709" spans="1:17" x14ac:dyDescent="0.25">
      <c r="A1709" s="1" t="s">
        <v>1707</v>
      </c>
      <c r="B1709" s="1" t="s">
        <v>3469</v>
      </c>
      <c r="C1709" s="1">
        <v>1.76</v>
      </c>
      <c r="D1709" s="1">
        <v>0</v>
      </c>
      <c r="E1709" s="1">
        <v>0.28999999999999998</v>
      </c>
      <c r="F1709" s="1">
        <v>0</v>
      </c>
      <c r="G1709" s="1">
        <v>97.95</v>
      </c>
      <c r="H1709" s="1">
        <v>1713</v>
      </c>
      <c r="I1709" s="1">
        <v>440764</v>
      </c>
      <c r="J1709" s="1">
        <v>61</v>
      </c>
      <c r="K1709" s="1">
        <v>43173</v>
      </c>
      <c r="L1709" s="1">
        <v>0.1</v>
      </c>
      <c r="M1709" s="1">
        <v>8.67</v>
      </c>
      <c r="N1709" s="1">
        <v>5.2887000000000003E-3</v>
      </c>
      <c r="O1709" s="1">
        <v>-3.37</v>
      </c>
      <c r="P1709" s="1" t="s">
        <v>3469</v>
      </c>
      <c r="Q1709" s="1" t="s">
        <v>3556</v>
      </c>
    </row>
    <row r="1710" spans="1:17" x14ac:dyDescent="0.25">
      <c r="A1710" s="1" t="s">
        <v>1708</v>
      </c>
      <c r="B1710" s="1" t="s">
        <v>3470</v>
      </c>
      <c r="C1710" s="1">
        <v>0.16</v>
      </c>
      <c r="D1710" s="1">
        <v>0</v>
      </c>
      <c r="E1710" s="1">
        <v>0.1</v>
      </c>
      <c r="F1710" s="1">
        <v>0</v>
      </c>
      <c r="G1710" s="1">
        <v>99.74</v>
      </c>
      <c r="H1710" s="1">
        <v>1714</v>
      </c>
      <c r="I1710" s="1">
        <v>31662.603999999999</v>
      </c>
      <c r="J1710" s="1">
        <v>-24</v>
      </c>
      <c r="K1710" s="1">
        <v>3158</v>
      </c>
      <c r="L1710" s="1">
        <v>-0.8</v>
      </c>
      <c r="M1710" s="1">
        <v>2.91</v>
      </c>
      <c r="N1710" s="1">
        <v>-6.9840000000000006E-4</v>
      </c>
      <c r="O1710" s="1">
        <v>-2.67</v>
      </c>
      <c r="P1710" s="1" t="s">
        <v>3470</v>
      </c>
      <c r="Q1710" s="1" t="s">
        <v>3561</v>
      </c>
    </row>
    <row r="1711" spans="1:17" x14ac:dyDescent="0.25">
      <c r="A1711" s="1" t="s">
        <v>1709</v>
      </c>
      <c r="B1711" s="1" t="s">
        <v>3471</v>
      </c>
      <c r="C1711" s="1">
        <v>40.200000000000003</v>
      </c>
      <c r="D1711" s="1">
        <v>5.35</v>
      </c>
      <c r="E1711" s="1">
        <v>0.47</v>
      </c>
      <c r="F1711" s="1">
        <v>3.47</v>
      </c>
      <c r="G1711" s="1">
        <v>50.51</v>
      </c>
      <c r="H1711" s="1">
        <v>1715</v>
      </c>
      <c r="I1711" s="1">
        <v>1861950.38</v>
      </c>
      <c r="J1711" s="1">
        <v>814</v>
      </c>
      <c r="K1711" s="1">
        <v>94047</v>
      </c>
      <c r="L1711" s="1">
        <v>0.9</v>
      </c>
      <c r="M1711" s="1">
        <v>110.49</v>
      </c>
      <c r="N1711" s="1">
        <v>0.89938859999999998</v>
      </c>
      <c r="O1711" s="1">
        <v>12.27</v>
      </c>
      <c r="P1711" s="1" t="s">
        <v>3471</v>
      </c>
      <c r="Q1711" s="1" t="s">
        <v>3516</v>
      </c>
    </row>
    <row r="1712" spans="1:17" x14ac:dyDescent="0.25">
      <c r="A1712" s="1" t="s">
        <v>1710</v>
      </c>
      <c r="B1712" s="1" t="s">
        <v>3472</v>
      </c>
      <c r="C1712" s="1">
        <v>1.32</v>
      </c>
      <c r="D1712" s="1">
        <v>0</v>
      </c>
      <c r="E1712" s="1">
        <v>0.17</v>
      </c>
      <c r="F1712" s="1">
        <v>20.89</v>
      </c>
      <c r="G1712" s="1">
        <v>77.62</v>
      </c>
      <c r="H1712" s="1">
        <v>1716</v>
      </c>
      <c r="I1712" s="1">
        <v>980496</v>
      </c>
      <c r="J1712" s="1">
        <v>515</v>
      </c>
      <c r="K1712" s="1">
        <v>76106</v>
      </c>
      <c r="L1712" s="1">
        <v>0.7</v>
      </c>
      <c r="M1712" s="1">
        <v>12.2</v>
      </c>
      <c r="N1712" s="1">
        <v>6.2829999999999997E-2</v>
      </c>
      <c r="O1712" s="1">
        <v>-4.7300000000000004</v>
      </c>
      <c r="P1712" s="1" t="s">
        <v>3472</v>
      </c>
      <c r="Q1712" s="1" t="s">
        <v>3516</v>
      </c>
    </row>
    <row r="1713" spans="1:17" x14ac:dyDescent="0.25">
      <c r="A1713" s="1" t="s">
        <v>1711</v>
      </c>
      <c r="B1713" s="1" t="s">
        <v>3473</v>
      </c>
      <c r="C1713" s="1">
        <v>54.89</v>
      </c>
      <c r="D1713" s="1">
        <v>0.27</v>
      </c>
      <c r="E1713" s="1">
        <v>0.85</v>
      </c>
      <c r="F1713" s="1">
        <v>8.6199999999999992</v>
      </c>
      <c r="G1713" s="1">
        <v>35.36999999999999</v>
      </c>
      <c r="H1713" s="1">
        <v>1717</v>
      </c>
      <c r="I1713" s="1">
        <v>29467872.129999999</v>
      </c>
      <c r="J1713" s="1">
        <v>36272</v>
      </c>
      <c r="K1713" s="1">
        <v>1042279</v>
      </c>
      <c r="L1713" s="1">
        <v>3.5</v>
      </c>
      <c r="M1713" s="1">
        <v>34.950000000000003</v>
      </c>
      <c r="N1713" s="1">
        <v>12.677064000000001</v>
      </c>
      <c r="O1713" s="1">
        <v>13.67</v>
      </c>
      <c r="P1713" s="1" t="s">
        <v>4494</v>
      </c>
      <c r="Q1713" s="1" t="s">
        <v>3516</v>
      </c>
    </row>
    <row r="1714" spans="1:17" x14ac:dyDescent="0.25">
      <c r="A1714" s="1" t="s">
        <v>1712</v>
      </c>
      <c r="B1714" s="1" t="s">
        <v>3474</v>
      </c>
      <c r="C1714" s="1">
        <v>3.3</v>
      </c>
      <c r="D1714" s="1">
        <v>0</v>
      </c>
      <c r="E1714" s="1">
        <v>0</v>
      </c>
      <c r="F1714" s="1">
        <v>18.72</v>
      </c>
      <c r="G1714" s="1">
        <v>77.98</v>
      </c>
      <c r="H1714" s="1">
        <v>1718</v>
      </c>
      <c r="I1714" s="1">
        <v>3050000</v>
      </c>
      <c r="J1714" s="1">
        <v>-187</v>
      </c>
      <c r="K1714" s="1">
        <v>237839</v>
      </c>
      <c r="L1714" s="1">
        <v>-0.1</v>
      </c>
      <c r="M1714" s="1">
        <v>25.3</v>
      </c>
      <c r="N1714" s="1">
        <v>-4.7311000000000006E-2</v>
      </c>
      <c r="O1714" s="1">
        <v>-5.29</v>
      </c>
      <c r="P1714" s="1" t="s">
        <v>3474</v>
      </c>
      <c r="Q1714" s="1" t="s">
        <v>3516</v>
      </c>
    </row>
    <row r="1715" spans="1:17" x14ac:dyDescent="0.25">
      <c r="A1715" s="1" t="s">
        <v>1713</v>
      </c>
      <c r="B1715" s="1" t="s">
        <v>3475</v>
      </c>
      <c r="C1715" s="1">
        <v>1.02</v>
      </c>
      <c r="D1715" s="1">
        <v>0</v>
      </c>
      <c r="E1715" s="1">
        <v>0</v>
      </c>
      <c r="F1715" s="1">
        <v>50.09</v>
      </c>
      <c r="G1715" s="1">
        <v>48.889999999999993</v>
      </c>
      <c r="H1715" s="1">
        <v>1719</v>
      </c>
      <c r="I1715" s="1">
        <v>833439.81</v>
      </c>
      <c r="J1715" s="1">
        <v>-70</v>
      </c>
      <c r="K1715" s="1">
        <v>40747</v>
      </c>
      <c r="L1715" s="1">
        <v>-0.2</v>
      </c>
      <c r="M1715" s="1">
        <v>41.88</v>
      </c>
      <c r="N1715" s="1">
        <v>-2.9316000000000005E-2</v>
      </c>
      <c r="O1715" s="1">
        <v>-11.89</v>
      </c>
      <c r="P1715" s="1" t="s">
        <v>3475</v>
      </c>
      <c r="Q1715" s="1" t="s">
        <v>3519</v>
      </c>
    </row>
    <row r="1716" spans="1:17" x14ac:dyDescent="0.25">
      <c r="A1716" s="1" t="s">
        <v>1714</v>
      </c>
      <c r="B1716" s="1" t="s">
        <v>3476</v>
      </c>
      <c r="C1716" s="1">
        <v>14.23</v>
      </c>
      <c r="D1716" s="1">
        <v>0</v>
      </c>
      <c r="E1716" s="1">
        <v>0</v>
      </c>
      <c r="F1716" s="1">
        <v>48.06</v>
      </c>
      <c r="G1716" s="1">
        <v>37.709999999999994</v>
      </c>
      <c r="H1716" s="1">
        <v>1720</v>
      </c>
      <c r="I1716" s="1">
        <v>15791453.42</v>
      </c>
      <c r="J1716" s="1">
        <v>-3928</v>
      </c>
      <c r="K1716" s="1">
        <v>595496</v>
      </c>
      <c r="L1716" s="1">
        <v>-0.7</v>
      </c>
      <c r="M1716" s="1">
        <v>12.82</v>
      </c>
      <c r="N1716" s="1">
        <v>-0.50356959999999995</v>
      </c>
      <c r="O1716" s="1">
        <v>-11.8</v>
      </c>
      <c r="P1716" s="1" t="s">
        <v>3476</v>
      </c>
      <c r="Q1716" s="1" t="s">
        <v>3516</v>
      </c>
    </row>
    <row r="1717" spans="1:17" x14ac:dyDescent="0.25">
      <c r="A1717" s="1" t="s">
        <v>1715</v>
      </c>
      <c r="B1717" s="1" t="s">
        <v>3477</v>
      </c>
      <c r="C1717" s="1">
        <v>2.0699999999999998</v>
      </c>
      <c r="D1717" s="1">
        <v>0</v>
      </c>
      <c r="E1717" s="1">
        <v>0.01</v>
      </c>
      <c r="F1717" s="1">
        <v>18.260000000000002</v>
      </c>
      <c r="G1717" s="1">
        <v>79.66</v>
      </c>
      <c r="H1717" s="1">
        <v>1721</v>
      </c>
      <c r="I1717" s="1">
        <v>5163580</v>
      </c>
      <c r="J1717" s="1">
        <v>-423</v>
      </c>
      <c r="K1717" s="1">
        <v>411331</v>
      </c>
      <c r="L1717" s="1">
        <v>-0.1</v>
      </c>
      <c r="M1717" s="1">
        <v>33.53</v>
      </c>
      <c r="N1717" s="1">
        <v>-0.14183190000000001</v>
      </c>
      <c r="O1717" s="1">
        <v>-1.32</v>
      </c>
      <c r="P1717" s="1" t="s">
        <v>3477</v>
      </c>
      <c r="Q1717" s="1" t="s">
        <v>3516</v>
      </c>
    </row>
    <row r="1718" spans="1:17" x14ac:dyDescent="0.25">
      <c r="A1718" s="1" t="s">
        <v>1716</v>
      </c>
      <c r="B1718" s="1" t="s">
        <v>3478</v>
      </c>
      <c r="C1718" s="1">
        <v>18.36</v>
      </c>
      <c r="D1718" s="1">
        <v>0.88</v>
      </c>
      <c r="E1718" s="1">
        <v>0.02</v>
      </c>
      <c r="F1718" s="1">
        <v>17.25</v>
      </c>
      <c r="G1718" s="1">
        <v>63.49</v>
      </c>
      <c r="H1718" s="1">
        <v>1722</v>
      </c>
      <c r="I1718" s="1">
        <v>8816810.9900000002</v>
      </c>
      <c r="J1718" s="1">
        <v>3530</v>
      </c>
      <c r="K1718" s="1">
        <v>559779</v>
      </c>
      <c r="L1718" s="1">
        <v>0.6</v>
      </c>
      <c r="M1718" s="1">
        <v>214.42</v>
      </c>
      <c r="N1718" s="1">
        <v>7.569026</v>
      </c>
      <c r="O1718" s="1">
        <v>21.89</v>
      </c>
      <c r="P1718" s="1" t="s">
        <v>3478</v>
      </c>
      <c r="Q1718" s="1" t="s">
        <v>3516</v>
      </c>
    </row>
    <row r="1719" spans="1:17" x14ac:dyDescent="0.25">
      <c r="A1719" s="1" t="s">
        <v>1717</v>
      </c>
      <c r="B1719" s="1" t="s">
        <v>3479</v>
      </c>
      <c r="C1719" s="1">
        <v>22.69</v>
      </c>
      <c r="D1719" s="1">
        <v>0.01</v>
      </c>
      <c r="E1719" s="1">
        <v>0.18</v>
      </c>
      <c r="F1719" s="1">
        <v>8.85</v>
      </c>
      <c r="G1719" s="1">
        <v>68.27</v>
      </c>
      <c r="H1719" s="1">
        <v>1723</v>
      </c>
      <c r="I1719" s="1">
        <v>2211211.88</v>
      </c>
      <c r="J1719" s="1">
        <v>-1125</v>
      </c>
      <c r="K1719" s="1">
        <v>150959</v>
      </c>
      <c r="L1719" s="1">
        <v>-0.7</v>
      </c>
      <c r="M1719" s="1">
        <v>63.67</v>
      </c>
      <c r="N1719" s="1">
        <v>-0.71628749999999997</v>
      </c>
      <c r="O1719" s="1">
        <v>3.32</v>
      </c>
      <c r="P1719" s="1" t="s">
        <v>3479</v>
      </c>
      <c r="Q1719" s="1" t="s">
        <v>3516</v>
      </c>
    </row>
    <row r="1720" spans="1:17" x14ac:dyDescent="0.25">
      <c r="A1720" s="1" t="s">
        <v>1718</v>
      </c>
      <c r="B1720" s="1" t="s">
        <v>3480</v>
      </c>
      <c r="C1720" s="1">
        <v>15.83</v>
      </c>
      <c r="D1720" s="1">
        <v>0</v>
      </c>
      <c r="E1720" s="1">
        <v>0.18</v>
      </c>
      <c r="F1720" s="1">
        <v>8.77</v>
      </c>
      <c r="G1720" s="1">
        <v>75.22</v>
      </c>
      <c r="H1720" s="1">
        <v>1724</v>
      </c>
      <c r="I1720" s="1">
        <v>546245.68999999994</v>
      </c>
      <c r="J1720" s="1">
        <v>31</v>
      </c>
      <c r="K1720" s="1">
        <v>41089</v>
      </c>
      <c r="L1720" s="1">
        <v>0.1</v>
      </c>
      <c r="M1720" s="1">
        <v>9</v>
      </c>
      <c r="N1720" s="1">
        <v>2.7899999999999999E-3</v>
      </c>
      <c r="O1720" s="1">
        <v>-2</v>
      </c>
      <c r="P1720" s="1" t="s">
        <v>3480</v>
      </c>
      <c r="Q1720" s="1" t="s">
        <v>3557</v>
      </c>
    </row>
    <row r="1721" spans="1:17" x14ac:dyDescent="0.25">
      <c r="A1721" s="1" t="s">
        <v>1719</v>
      </c>
      <c r="B1721" s="1" t="s">
        <v>3481</v>
      </c>
      <c r="C1721" s="1">
        <v>45.04</v>
      </c>
      <c r="D1721" s="1">
        <v>3.65</v>
      </c>
      <c r="E1721" s="1">
        <v>0.44</v>
      </c>
      <c r="F1721" s="1">
        <v>25.4</v>
      </c>
      <c r="G1721" s="1">
        <v>25.47</v>
      </c>
      <c r="H1721" s="1">
        <v>1725</v>
      </c>
      <c r="I1721" s="1">
        <v>2989838</v>
      </c>
      <c r="J1721" s="1">
        <v>1187</v>
      </c>
      <c r="K1721" s="1">
        <v>76151</v>
      </c>
      <c r="L1721" s="1">
        <v>1.6</v>
      </c>
      <c r="M1721" s="1">
        <v>308.08</v>
      </c>
      <c r="N1721" s="1">
        <v>3.6569095999999996</v>
      </c>
      <c r="O1721" s="1">
        <v>7.72</v>
      </c>
      <c r="P1721" s="1" t="s">
        <v>4495</v>
      </c>
      <c r="Q1721" s="1" t="s">
        <v>3582</v>
      </c>
    </row>
    <row r="1722" spans="1:17" x14ac:dyDescent="0.25">
      <c r="A1722" s="1" t="s">
        <v>1720</v>
      </c>
      <c r="B1722" s="1" t="s">
        <v>3482</v>
      </c>
      <c r="C1722" s="1">
        <v>40.5</v>
      </c>
      <c r="D1722" s="1">
        <v>0.54</v>
      </c>
      <c r="E1722" s="1">
        <v>0.26</v>
      </c>
      <c r="F1722" s="1">
        <v>31.86</v>
      </c>
      <c r="G1722" s="1">
        <v>26.840000000000003</v>
      </c>
      <c r="H1722" s="1">
        <v>1726</v>
      </c>
      <c r="I1722" s="1">
        <v>4511970.93</v>
      </c>
      <c r="J1722" s="1">
        <v>-1450</v>
      </c>
      <c r="K1722" s="1">
        <v>121101</v>
      </c>
      <c r="L1722" s="1">
        <v>-1.2</v>
      </c>
      <c r="M1722" s="1">
        <v>91.52</v>
      </c>
      <c r="N1722" s="1">
        <v>-1.32704</v>
      </c>
      <c r="O1722" s="1">
        <v>-3.28</v>
      </c>
      <c r="P1722" s="1" t="s">
        <v>3482</v>
      </c>
      <c r="Q1722" s="1" t="s">
        <v>3516</v>
      </c>
    </row>
    <row r="1723" spans="1:17" x14ac:dyDescent="0.25">
      <c r="A1723" s="1" t="s">
        <v>1721</v>
      </c>
      <c r="B1723" s="1" t="s">
        <v>3483</v>
      </c>
      <c r="C1723" s="1">
        <v>2.23</v>
      </c>
      <c r="D1723" s="1">
        <v>0</v>
      </c>
      <c r="E1723" s="1">
        <v>0</v>
      </c>
      <c r="F1723" s="1">
        <v>40.83</v>
      </c>
      <c r="G1723" s="1">
        <v>56.940000000000005</v>
      </c>
      <c r="H1723" s="1">
        <v>1727</v>
      </c>
      <c r="I1723" s="1">
        <v>1805374.53</v>
      </c>
      <c r="J1723" s="1">
        <v>-97</v>
      </c>
      <c r="K1723" s="1">
        <v>102798</v>
      </c>
      <c r="L1723" s="1">
        <v>-0.1</v>
      </c>
      <c r="M1723" s="1">
        <v>38.89</v>
      </c>
      <c r="N1723" s="1">
        <v>-3.7723300000000001E-2</v>
      </c>
      <c r="O1723" s="1">
        <v>2.71</v>
      </c>
      <c r="P1723" s="1" t="s">
        <v>3483</v>
      </c>
      <c r="Q1723" s="1" t="s">
        <v>3516</v>
      </c>
    </row>
    <row r="1724" spans="1:17" x14ac:dyDescent="0.25">
      <c r="A1724" s="1" t="s">
        <v>1722</v>
      </c>
      <c r="B1724" s="1" t="s">
        <v>3484</v>
      </c>
      <c r="C1724" s="1">
        <v>3.36</v>
      </c>
      <c r="D1724" s="1">
        <v>0.32</v>
      </c>
      <c r="E1724" s="1">
        <v>0.55000000000000004</v>
      </c>
      <c r="F1724" s="1">
        <v>25.5</v>
      </c>
      <c r="G1724" s="1">
        <v>70.27</v>
      </c>
      <c r="H1724" s="1">
        <v>1728</v>
      </c>
      <c r="I1724" s="1">
        <v>1953627.5</v>
      </c>
      <c r="J1724" s="1">
        <v>954</v>
      </c>
      <c r="K1724" s="1">
        <v>137281</v>
      </c>
      <c r="L1724" s="1">
        <v>0.7</v>
      </c>
      <c r="M1724" s="1">
        <v>39.1</v>
      </c>
      <c r="N1724" s="1">
        <v>0.37301400000000001</v>
      </c>
      <c r="O1724" s="1">
        <v>2.11</v>
      </c>
      <c r="P1724" s="1" t="s">
        <v>3484</v>
      </c>
      <c r="Q1724" s="1" t="s">
        <v>3516</v>
      </c>
    </row>
    <row r="1725" spans="1:17" x14ac:dyDescent="0.25">
      <c r="A1725" s="1" t="s">
        <v>1723</v>
      </c>
      <c r="B1725" s="1" t="s">
        <v>3485</v>
      </c>
      <c r="C1725" s="1">
        <v>52.43</v>
      </c>
      <c r="D1725" s="1">
        <v>0.59</v>
      </c>
      <c r="E1725" s="1">
        <v>0.01</v>
      </c>
      <c r="F1725" s="1">
        <v>13.36</v>
      </c>
      <c r="G1725" s="1">
        <v>33.61</v>
      </c>
      <c r="H1725" s="1">
        <v>1729</v>
      </c>
      <c r="I1725" s="1">
        <v>3750646.26</v>
      </c>
      <c r="J1725" s="1">
        <v>72</v>
      </c>
      <c r="K1725" s="1">
        <v>126059</v>
      </c>
      <c r="L1725" s="1">
        <v>0.1</v>
      </c>
      <c r="M1725" s="1">
        <v>320.77</v>
      </c>
      <c r="N1725" s="1">
        <v>0.23095439999999998</v>
      </c>
      <c r="O1725" s="1">
        <v>4.3899999999999997</v>
      </c>
      <c r="P1725" s="1" t="s">
        <v>3485</v>
      </c>
      <c r="Q1725" s="1" t="s">
        <v>3582</v>
      </c>
    </row>
    <row r="1726" spans="1:17" x14ac:dyDescent="0.25">
      <c r="A1726" s="1" t="s">
        <v>1724</v>
      </c>
      <c r="B1726" s="1" t="s">
        <v>3486</v>
      </c>
      <c r="C1726" s="1">
        <v>11.92</v>
      </c>
      <c r="D1726" s="1">
        <v>0.13</v>
      </c>
      <c r="E1726" s="1">
        <v>0.17</v>
      </c>
      <c r="F1726" s="1">
        <v>11.04</v>
      </c>
      <c r="G1726" s="1">
        <v>76.740000000000009</v>
      </c>
      <c r="H1726" s="1">
        <v>1730</v>
      </c>
      <c r="I1726" s="1">
        <v>1884521.7</v>
      </c>
      <c r="J1726" s="1">
        <v>-363</v>
      </c>
      <c r="K1726" s="1">
        <v>144618</v>
      </c>
      <c r="L1726" s="1">
        <v>-0.3</v>
      </c>
      <c r="M1726" s="1">
        <v>43.94</v>
      </c>
      <c r="N1726" s="1">
        <v>-0.15950219999999998</v>
      </c>
      <c r="O1726" s="1">
        <v>-2.5099999999999998</v>
      </c>
      <c r="P1726" s="1" t="s">
        <v>3486</v>
      </c>
      <c r="Q1726" s="1" t="s">
        <v>3516</v>
      </c>
    </row>
    <row r="1727" spans="1:17" x14ac:dyDescent="0.25">
      <c r="A1727" s="1" t="s">
        <v>1725</v>
      </c>
      <c r="B1727" s="1" t="s">
        <v>3487</v>
      </c>
      <c r="C1727" s="1">
        <v>17.22</v>
      </c>
      <c r="D1727" s="1">
        <v>0.08</v>
      </c>
      <c r="E1727" s="1">
        <v>0</v>
      </c>
      <c r="F1727" s="1">
        <v>16.010000000000002</v>
      </c>
      <c r="G1727" s="1">
        <v>66.69</v>
      </c>
      <c r="H1727" s="1">
        <v>1731</v>
      </c>
      <c r="I1727" s="1">
        <v>3874896.05</v>
      </c>
      <c r="J1727" s="1">
        <v>409</v>
      </c>
      <c r="K1727" s="1">
        <v>258417</v>
      </c>
      <c r="L1727" s="1">
        <v>0.2</v>
      </c>
      <c r="M1727" s="1">
        <v>38.049999999999997</v>
      </c>
      <c r="N1727" s="1">
        <v>0.1556245</v>
      </c>
      <c r="O1727" s="1">
        <v>-0.65</v>
      </c>
      <c r="P1727" s="1" t="s">
        <v>3487</v>
      </c>
      <c r="Q1727" s="1" t="s">
        <v>3516</v>
      </c>
    </row>
    <row r="1728" spans="1:17" x14ac:dyDescent="0.25">
      <c r="A1728" s="1" t="s">
        <v>1726</v>
      </c>
      <c r="B1728" s="1" t="s">
        <v>3488</v>
      </c>
      <c r="C1728" s="1">
        <v>0.3</v>
      </c>
      <c r="D1728" s="1">
        <v>0</v>
      </c>
      <c r="E1728" s="1">
        <v>0</v>
      </c>
      <c r="F1728" s="1">
        <v>22.6</v>
      </c>
      <c r="G1728" s="1">
        <v>77.099999999999994</v>
      </c>
      <c r="H1728" s="1">
        <v>1732</v>
      </c>
      <c r="I1728" s="1">
        <v>1795040.75</v>
      </c>
      <c r="J1728" s="1">
        <v>-128</v>
      </c>
      <c r="K1728" s="1">
        <v>138398</v>
      </c>
      <c r="L1728" s="1">
        <v>-0.1</v>
      </c>
      <c r="M1728" s="1">
        <v>47.73</v>
      </c>
      <c r="N1728" s="1">
        <v>-6.1094399999999993E-2</v>
      </c>
      <c r="O1728" s="1">
        <v>-1.1299999999999999</v>
      </c>
      <c r="P1728" s="1" t="s">
        <v>3488</v>
      </c>
      <c r="Q1728" s="1" t="s">
        <v>3516</v>
      </c>
    </row>
    <row r="1729" spans="1:17" x14ac:dyDescent="0.25">
      <c r="A1729" s="1" t="s">
        <v>1727</v>
      </c>
      <c r="B1729" s="1" t="s">
        <v>3489</v>
      </c>
      <c r="C1729" s="1">
        <v>11</v>
      </c>
      <c r="D1729" s="1">
        <v>0.2</v>
      </c>
      <c r="E1729" s="1">
        <v>0.11</v>
      </c>
      <c r="F1729" s="1">
        <v>36.35</v>
      </c>
      <c r="G1729" s="1">
        <v>52.34</v>
      </c>
      <c r="H1729" s="1">
        <v>1733</v>
      </c>
      <c r="I1729" s="1">
        <v>2091481.67</v>
      </c>
      <c r="J1729" s="1">
        <v>-488</v>
      </c>
      <c r="K1729" s="1">
        <v>109468</v>
      </c>
      <c r="L1729" s="1">
        <v>-0.4</v>
      </c>
      <c r="M1729" s="1">
        <v>30.37</v>
      </c>
      <c r="N1729" s="1">
        <v>-0.14820560000000002</v>
      </c>
      <c r="O1729" s="1">
        <v>-6.93</v>
      </c>
      <c r="P1729" s="1" t="s">
        <v>3489</v>
      </c>
      <c r="Q1729" s="1" t="s">
        <v>3526</v>
      </c>
    </row>
    <row r="1730" spans="1:17" x14ac:dyDescent="0.25">
      <c r="A1730" s="1" t="s">
        <v>1728</v>
      </c>
      <c r="B1730" s="1" t="s">
        <v>3490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-1</v>
      </c>
      <c r="K1730" s="1">
        <v>73343</v>
      </c>
      <c r="L1730" s="1">
        <v>0</v>
      </c>
      <c r="M1730" s="1">
        <v>5.56</v>
      </c>
      <c r="N1730" s="1">
        <v>-5.5599999999999996E-5</v>
      </c>
      <c r="O1730" s="1">
        <v>-1.36</v>
      </c>
      <c r="P1730" s="1" t="s">
        <v>3490</v>
      </c>
      <c r="Q1730" s="1" t="s">
        <v>3516</v>
      </c>
    </row>
    <row r="1731" spans="1:17" x14ac:dyDescent="0.25">
      <c r="A1731" s="1" t="s">
        <v>1729</v>
      </c>
      <c r="B1731" s="1" t="s">
        <v>3491</v>
      </c>
      <c r="C1731" s="1">
        <v>7.59</v>
      </c>
      <c r="D1731" s="1">
        <v>0</v>
      </c>
      <c r="E1731" s="1">
        <v>0</v>
      </c>
      <c r="F1731" s="1">
        <v>8.5399999999999991</v>
      </c>
      <c r="G1731" s="1">
        <v>83.87</v>
      </c>
      <c r="H1731" s="1">
        <v>1735</v>
      </c>
      <c r="I1731" s="1">
        <v>1012800</v>
      </c>
      <c r="J1731" s="1">
        <v>-37</v>
      </c>
      <c r="K1731" s="1">
        <v>84944</v>
      </c>
      <c r="L1731" s="1">
        <v>0</v>
      </c>
      <c r="M1731" s="1">
        <v>11.65</v>
      </c>
      <c r="N1731" s="1">
        <v>-4.3105000000000001E-3</v>
      </c>
      <c r="O1731" s="1">
        <v>3.03</v>
      </c>
      <c r="P1731" s="1" t="s">
        <v>3491</v>
      </c>
      <c r="Q1731" s="1" t="s">
        <v>3516</v>
      </c>
    </row>
    <row r="1732" spans="1:17" x14ac:dyDescent="0.25">
      <c r="A1732" s="1" t="s">
        <v>1730</v>
      </c>
      <c r="B1732" s="1" t="s">
        <v>3492</v>
      </c>
      <c r="C1732" s="1">
        <v>2.2400000000000002</v>
      </c>
      <c r="D1732" s="1">
        <v>0.02</v>
      </c>
      <c r="E1732" s="1">
        <v>0.06</v>
      </c>
      <c r="F1732" s="1">
        <v>68.650000000000006</v>
      </c>
      <c r="G1732" s="1">
        <v>29.03</v>
      </c>
      <c r="H1732" s="1">
        <v>1736</v>
      </c>
      <c r="I1732" s="1">
        <v>2485403.6800000002</v>
      </c>
      <c r="J1732" s="1">
        <v>-261</v>
      </c>
      <c r="K1732" s="1">
        <v>72151</v>
      </c>
      <c r="L1732" s="1">
        <v>-0.4</v>
      </c>
      <c r="M1732" s="1">
        <v>45.69</v>
      </c>
      <c r="N1732" s="1">
        <v>-0.11925090000000001</v>
      </c>
      <c r="O1732" s="1">
        <v>-3.23</v>
      </c>
      <c r="P1732" s="1" t="s">
        <v>3492</v>
      </c>
      <c r="Q1732" s="1" t="s">
        <v>3516</v>
      </c>
    </row>
    <row r="1733" spans="1:17" x14ac:dyDescent="0.25">
      <c r="A1733" s="1" t="s">
        <v>1731</v>
      </c>
      <c r="B1733" s="1" t="s">
        <v>3493</v>
      </c>
      <c r="C1733" s="1">
        <v>0.68</v>
      </c>
      <c r="D1733" s="1">
        <v>0</v>
      </c>
      <c r="E1733" s="1">
        <v>0</v>
      </c>
      <c r="F1733" s="1">
        <v>24.84</v>
      </c>
      <c r="G1733" s="1">
        <v>74.48</v>
      </c>
      <c r="H1733" s="1">
        <v>1737</v>
      </c>
      <c r="I1733" s="1">
        <v>1104305.53</v>
      </c>
      <c r="J1733" s="1">
        <v>-33</v>
      </c>
      <c r="K1733" s="1">
        <v>82249</v>
      </c>
      <c r="L1733" s="1">
        <v>0</v>
      </c>
      <c r="M1733" s="1">
        <v>40.200000000000003</v>
      </c>
      <c r="N1733" s="1">
        <v>-1.3266000000000002E-2</v>
      </c>
      <c r="O1733" s="1">
        <v>-0.37</v>
      </c>
      <c r="P1733" s="1" t="s">
        <v>3493</v>
      </c>
      <c r="Q1733" s="1" t="s">
        <v>3516</v>
      </c>
    </row>
    <row r="1734" spans="1:17" x14ac:dyDescent="0.25">
      <c r="A1734" s="1" t="s">
        <v>1732</v>
      </c>
      <c r="B1734" s="1" t="s">
        <v>3494</v>
      </c>
      <c r="C1734" s="1">
        <v>16.54</v>
      </c>
      <c r="D1734" s="1">
        <v>0</v>
      </c>
      <c r="E1734" s="1">
        <v>0.37</v>
      </c>
      <c r="F1734" s="1">
        <v>9.2799999999999994</v>
      </c>
      <c r="G1734" s="1">
        <v>73.81</v>
      </c>
      <c r="H1734" s="1">
        <v>1738</v>
      </c>
      <c r="I1734" s="1">
        <v>7633746.8099999996</v>
      </c>
      <c r="J1734" s="1">
        <v>-2331</v>
      </c>
      <c r="K1734" s="1">
        <v>563447</v>
      </c>
      <c r="L1734" s="1">
        <v>-0.4</v>
      </c>
      <c r="M1734" s="1">
        <v>36.909999999999997</v>
      </c>
      <c r="N1734" s="1">
        <v>-0.86037209999999997</v>
      </c>
      <c r="O1734" s="1">
        <v>-2.95</v>
      </c>
      <c r="P1734" s="1" t="s">
        <v>3494</v>
      </c>
      <c r="Q1734" s="1" t="s">
        <v>3516</v>
      </c>
    </row>
    <row r="1735" spans="1:17" x14ac:dyDescent="0.25">
      <c r="A1735" s="1" t="s">
        <v>1733</v>
      </c>
      <c r="B1735" s="1" t="s">
        <v>3495</v>
      </c>
      <c r="C1735" s="1">
        <v>18.59</v>
      </c>
      <c r="D1735" s="1">
        <v>0.17</v>
      </c>
      <c r="E1735" s="1">
        <v>0</v>
      </c>
      <c r="F1735" s="1">
        <v>6.52</v>
      </c>
      <c r="G1735" s="1">
        <v>74.72</v>
      </c>
      <c r="H1735" s="1">
        <v>1739</v>
      </c>
      <c r="I1735" s="1">
        <v>3581639.62</v>
      </c>
      <c r="J1735" s="1">
        <v>-2302</v>
      </c>
      <c r="K1735" s="1">
        <v>267620</v>
      </c>
      <c r="L1735" s="1">
        <v>-0.9</v>
      </c>
      <c r="M1735" s="1">
        <v>16.100000000000001</v>
      </c>
      <c r="N1735" s="1">
        <v>-0.37062200000000006</v>
      </c>
      <c r="O1735" s="1">
        <v>-3.48</v>
      </c>
      <c r="P1735" s="1" t="s">
        <v>3495</v>
      </c>
      <c r="Q1735" s="1" t="s">
        <v>3516</v>
      </c>
    </row>
    <row r="1736" spans="1:17" x14ac:dyDescent="0.25">
      <c r="A1736" s="1" t="s">
        <v>1734</v>
      </c>
      <c r="B1736" s="1" t="s">
        <v>3496</v>
      </c>
      <c r="C1736" s="1">
        <v>4.96</v>
      </c>
      <c r="D1736" s="1">
        <v>0.2</v>
      </c>
      <c r="E1736" s="1">
        <v>7.0000000000000007E-2</v>
      </c>
      <c r="F1736" s="1">
        <v>12.35</v>
      </c>
      <c r="G1736" s="1">
        <v>82.42</v>
      </c>
      <c r="H1736" s="1">
        <v>1740</v>
      </c>
      <c r="I1736" s="1">
        <v>1696233.42</v>
      </c>
      <c r="J1736" s="1">
        <v>1238</v>
      </c>
      <c r="K1736" s="1">
        <v>139804</v>
      </c>
      <c r="L1736" s="1">
        <v>0.9</v>
      </c>
      <c r="M1736" s="1">
        <v>21.77</v>
      </c>
      <c r="N1736" s="1">
        <v>0.26951259999999999</v>
      </c>
      <c r="O1736" s="1">
        <v>-4.07</v>
      </c>
      <c r="P1736" s="1" t="s">
        <v>3496</v>
      </c>
      <c r="Q1736" s="1" t="s">
        <v>3516</v>
      </c>
    </row>
    <row r="1737" spans="1:17" x14ac:dyDescent="0.25">
      <c r="A1737" s="1" t="s">
        <v>1735</v>
      </c>
      <c r="B1737" s="1" t="s">
        <v>3497</v>
      </c>
      <c r="C1737" s="1">
        <v>3.13</v>
      </c>
      <c r="D1737" s="1">
        <v>0.09</v>
      </c>
      <c r="E1737" s="1">
        <v>0</v>
      </c>
      <c r="F1737" s="1">
        <v>8.02</v>
      </c>
      <c r="G1737" s="1">
        <v>88.76</v>
      </c>
      <c r="H1737" s="1">
        <v>1741</v>
      </c>
      <c r="I1737" s="1">
        <v>3090430</v>
      </c>
      <c r="J1737" s="1">
        <v>-246</v>
      </c>
      <c r="K1737" s="1">
        <v>274307</v>
      </c>
      <c r="L1737" s="1">
        <v>-0.1</v>
      </c>
      <c r="M1737" s="1">
        <v>47.25</v>
      </c>
      <c r="N1737" s="1">
        <v>-0.116235</v>
      </c>
      <c r="O1737" s="1">
        <v>-3.97</v>
      </c>
      <c r="P1737" s="1" t="s">
        <v>3497</v>
      </c>
      <c r="Q1737" s="1" t="s">
        <v>3516</v>
      </c>
    </row>
    <row r="1738" spans="1:17" x14ac:dyDescent="0.25">
      <c r="A1738" s="1" t="s">
        <v>1736</v>
      </c>
      <c r="B1738" s="1" t="s">
        <v>3498</v>
      </c>
      <c r="C1738" s="1">
        <v>35.979999999999997</v>
      </c>
      <c r="D1738" s="1">
        <v>1.43</v>
      </c>
      <c r="E1738" s="1">
        <v>0.4</v>
      </c>
      <c r="F1738" s="1">
        <v>9.07</v>
      </c>
      <c r="G1738" s="1">
        <v>53.120000000000005</v>
      </c>
      <c r="H1738" s="1">
        <v>1742</v>
      </c>
      <c r="I1738" s="1">
        <v>2979639.02</v>
      </c>
      <c r="J1738" s="1">
        <v>1174</v>
      </c>
      <c r="K1738" s="1">
        <v>158278</v>
      </c>
      <c r="L1738" s="1">
        <v>0.7</v>
      </c>
      <c r="M1738" s="1">
        <v>91.15</v>
      </c>
      <c r="N1738" s="1">
        <v>1.070101</v>
      </c>
      <c r="O1738" s="1">
        <v>-2.68</v>
      </c>
      <c r="P1738" s="1" t="s">
        <v>4496</v>
      </c>
      <c r="Q1738" s="1" t="s">
        <v>3516</v>
      </c>
    </row>
    <row r="1739" spans="1:17" x14ac:dyDescent="0.25">
      <c r="A1739" s="1" t="s">
        <v>1737</v>
      </c>
      <c r="B1739" s="1" t="s">
        <v>3499</v>
      </c>
      <c r="C1739" s="1">
        <v>30.51</v>
      </c>
      <c r="D1739" s="1">
        <v>0.9</v>
      </c>
      <c r="E1739" s="1">
        <v>0.39</v>
      </c>
      <c r="F1739" s="1">
        <v>8.2100000000000009</v>
      </c>
      <c r="G1739" s="1">
        <v>59.989999999999995</v>
      </c>
      <c r="H1739" s="1">
        <v>1743</v>
      </c>
      <c r="I1739" s="1">
        <v>2877858.79</v>
      </c>
      <c r="J1739" s="1">
        <v>-574</v>
      </c>
      <c r="K1739" s="1">
        <v>172643</v>
      </c>
      <c r="L1739" s="1">
        <v>-0.3</v>
      </c>
      <c r="M1739" s="1">
        <v>69.75</v>
      </c>
      <c r="N1739" s="1">
        <v>-0.40036500000000003</v>
      </c>
      <c r="O1739" s="1">
        <v>-3.95</v>
      </c>
      <c r="P1739" s="1" t="s">
        <v>4497</v>
      </c>
      <c r="Q1739" s="1" t="s">
        <v>3516</v>
      </c>
    </row>
    <row r="1740" spans="1:17" x14ac:dyDescent="0.25">
      <c r="A1740" s="1" t="s">
        <v>1738</v>
      </c>
      <c r="B1740" s="1" t="s">
        <v>3500</v>
      </c>
      <c r="C1740" s="1">
        <v>5.29</v>
      </c>
      <c r="D1740" s="1">
        <v>0.01</v>
      </c>
      <c r="E1740" s="1">
        <v>0.06</v>
      </c>
      <c r="F1740" s="1">
        <v>29.81</v>
      </c>
      <c r="G1740" s="1">
        <v>64.83</v>
      </c>
      <c r="H1740" s="1">
        <v>1744</v>
      </c>
      <c r="I1740" s="1">
        <v>7368465</v>
      </c>
      <c r="J1740" s="1">
        <v>656</v>
      </c>
      <c r="K1740" s="1">
        <v>477698</v>
      </c>
      <c r="L1740" s="1">
        <v>0.1</v>
      </c>
      <c r="M1740" s="1">
        <v>30.41</v>
      </c>
      <c r="N1740" s="1">
        <v>0.19948959999999999</v>
      </c>
      <c r="O1740" s="1">
        <v>-5.57</v>
      </c>
      <c r="P1740" s="1" t="s">
        <v>3500</v>
      </c>
      <c r="Q1740" s="1" t="s">
        <v>3516</v>
      </c>
    </row>
    <row r="1741" spans="1:17" x14ac:dyDescent="0.25">
      <c r="A1741" s="1" t="s">
        <v>1739</v>
      </c>
      <c r="B1741" s="1" t="s">
        <v>3501</v>
      </c>
      <c r="C1741" s="1">
        <v>5.83</v>
      </c>
      <c r="D1741" s="1">
        <v>0.19</v>
      </c>
      <c r="E1741" s="1">
        <v>0</v>
      </c>
      <c r="F1741" s="1">
        <v>35.17</v>
      </c>
      <c r="G1741" s="1">
        <v>58.809999999999995</v>
      </c>
      <c r="H1741" s="1">
        <v>1745</v>
      </c>
      <c r="I1741" s="1">
        <v>4323013.37</v>
      </c>
      <c r="J1741" s="1">
        <v>407</v>
      </c>
      <c r="K1741" s="1">
        <v>254236</v>
      </c>
      <c r="L1741" s="1">
        <v>0.2</v>
      </c>
      <c r="M1741" s="1">
        <v>130.46</v>
      </c>
      <c r="N1741" s="1">
        <v>0.53097220000000001</v>
      </c>
      <c r="O1741" s="1">
        <v>2.25</v>
      </c>
      <c r="P1741" s="1" t="s">
        <v>3501</v>
      </c>
      <c r="Q1741" s="1" t="s">
        <v>3516</v>
      </c>
    </row>
    <row r="1742" spans="1:17" x14ac:dyDescent="0.25">
      <c r="A1742" s="1" t="s">
        <v>1740</v>
      </c>
      <c r="B1742" s="1" t="s">
        <v>3502</v>
      </c>
      <c r="C1742" s="1">
        <v>3.52</v>
      </c>
      <c r="D1742" s="1">
        <v>0.87</v>
      </c>
      <c r="E1742" s="1">
        <v>0.14000000000000001</v>
      </c>
      <c r="F1742" s="1">
        <v>18.96</v>
      </c>
      <c r="G1742" s="1">
        <v>76.509999999999991</v>
      </c>
      <c r="H1742" s="1">
        <v>1746</v>
      </c>
      <c r="I1742" s="1">
        <v>831613.2</v>
      </c>
      <c r="J1742" s="1">
        <v>436</v>
      </c>
      <c r="K1742" s="1">
        <v>63627</v>
      </c>
      <c r="L1742" s="1">
        <v>0.7</v>
      </c>
      <c r="M1742" s="1">
        <v>85.97</v>
      </c>
      <c r="N1742" s="1">
        <v>0.37482919999999997</v>
      </c>
      <c r="O1742" s="1">
        <v>1.69</v>
      </c>
      <c r="P1742" s="1" t="s">
        <v>3502</v>
      </c>
      <c r="Q1742" s="1" t="s">
        <v>3520</v>
      </c>
    </row>
    <row r="1743" spans="1:17" x14ac:dyDescent="0.25">
      <c r="A1743" s="1" t="s">
        <v>1741</v>
      </c>
      <c r="B1743" s="1" t="s">
        <v>3503</v>
      </c>
      <c r="C1743" s="1">
        <v>1.88</v>
      </c>
      <c r="D1743" s="1">
        <v>0.12</v>
      </c>
      <c r="E1743" s="1">
        <v>0</v>
      </c>
      <c r="F1743" s="1">
        <v>38.26</v>
      </c>
      <c r="G1743" s="1">
        <v>59.74</v>
      </c>
      <c r="H1743" s="1">
        <v>1747</v>
      </c>
      <c r="I1743" s="1">
        <v>1473176</v>
      </c>
      <c r="J1743" s="1">
        <v>316</v>
      </c>
      <c r="K1743" s="1">
        <v>88008</v>
      </c>
      <c r="L1743" s="1">
        <v>0.4</v>
      </c>
      <c r="M1743" s="1">
        <v>61.65</v>
      </c>
      <c r="N1743" s="1">
        <v>0.19481399999999999</v>
      </c>
      <c r="O1743" s="1">
        <v>-4.75</v>
      </c>
      <c r="P1743" s="1" t="s">
        <v>3503</v>
      </c>
      <c r="Q1743" s="1" t="s">
        <v>3517</v>
      </c>
    </row>
    <row r="1744" spans="1:17" x14ac:dyDescent="0.25">
      <c r="A1744" s="1" t="s">
        <v>1742</v>
      </c>
      <c r="B1744" s="1" t="s">
        <v>3504</v>
      </c>
      <c r="C1744" s="1">
        <v>1.77</v>
      </c>
      <c r="D1744" s="1">
        <v>0.05</v>
      </c>
      <c r="E1744" s="1">
        <v>0</v>
      </c>
      <c r="F1744" s="1">
        <v>26.67</v>
      </c>
      <c r="G1744" s="1">
        <v>71.509999999999991</v>
      </c>
      <c r="H1744" s="1">
        <v>1748</v>
      </c>
      <c r="I1744" s="1">
        <v>1091071</v>
      </c>
      <c r="J1744" s="1">
        <v>-339</v>
      </c>
      <c r="K1744" s="1">
        <v>78022</v>
      </c>
      <c r="L1744" s="1">
        <v>-0.4</v>
      </c>
      <c r="M1744" s="1">
        <v>22.5</v>
      </c>
      <c r="N1744" s="1">
        <v>-7.6274999999999996E-2</v>
      </c>
      <c r="O1744" s="1">
        <v>4.5199999999999996</v>
      </c>
      <c r="P1744" s="1" t="s">
        <v>3504</v>
      </c>
      <c r="Q1744" s="1" t="s">
        <v>3516</v>
      </c>
    </row>
    <row r="1745" spans="1:17" x14ac:dyDescent="0.25">
      <c r="A1745" s="1" t="s">
        <v>1743</v>
      </c>
      <c r="B1745" s="1" t="s">
        <v>3505</v>
      </c>
      <c r="C1745" s="1">
        <v>15.49</v>
      </c>
      <c r="D1745" s="1">
        <v>0.03</v>
      </c>
      <c r="E1745" s="1">
        <v>0.69</v>
      </c>
      <c r="F1745" s="1">
        <v>27.81</v>
      </c>
      <c r="G1745" s="1">
        <v>55.980000000000004</v>
      </c>
      <c r="H1745" s="1">
        <v>1749</v>
      </c>
      <c r="I1745" s="1">
        <v>15048809.98</v>
      </c>
      <c r="J1745" s="1">
        <v>-5665</v>
      </c>
      <c r="K1745" s="1">
        <v>842432</v>
      </c>
      <c r="L1745" s="1">
        <v>-0.7</v>
      </c>
      <c r="M1745" s="1">
        <v>51.06</v>
      </c>
      <c r="N1745" s="1">
        <v>-2.8925490000000003</v>
      </c>
      <c r="O1745" s="1">
        <v>-2.6</v>
      </c>
      <c r="P1745" s="1" t="s">
        <v>4498</v>
      </c>
      <c r="Q1745" s="1" t="s">
        <v>3516</v>
      </c>
    </row>
    <row r="1746" spans="1:17" x14ac:dyDescent="0.25">
      <c r="A1746" s="1" t="s">
        <v>1744</v>
      </c>
      <c r="B1746" s="1" t="s">
        <v>3506</v>
      </c>
      <c r="C1746" s="1">
        <v>2.2799999999999998</v>
      </c>
      <c r="D1746" s="1">
        <v>0</v>
      </c>
      <c r="E1746" s="1">
        <v>0</v>
      </c>
      <c r="F1746" s="1">
        <v>14.74</v>
      </c>
      <c r="G1746" s="1">
        <v>82.98</v>
      </c>
      <c r="H1746" s="1">
        <v>1750</v>
      </c>
      <c r="I1746" s="1">
        <v>3210039.53</v>
      </c>
      <c r="J1746" s="1">
        <v>-417</v>
      </c>
      <c r="K1746" s="1">
        <v>266369</v>
      </c>
      <c r="L1746" s="1">
        <v>-0.2</v>
      </c>
      <c r="M1746" s="1">
        <v>14.62</v>
      </c>
      <c r="N1746" s="1">
        <v>-6.0965400000000003E-2</v>
      </c>
      <c r="O1746" s="1">
        <v>-5.03</v>
      </c>
      <c r="P1746" s="1" t="s">
        <v>3506</v>
      </c>
      <c r="Q1746" s="1" t="s">
        <v>3519</v>
      </c>
    </row>
    <row r="1747" spans="1:17" x14ac:dyDescent="0.25">
      <c r="A1747" s="1" t="s">
        <v>1745</v>
      </c>
      <c r="B1747" s="1" t="s">
        <v>3507</v>
      </c>
      <c r="C1747" s="1">
        <v>0.23</v>
      </c>
      <c r="D1747" s="1">
        <v>0</v>
      </c>
      <c r="E1747" s="1">
        <v>0</v>
      </c>
      <c r="F1747" s="1">
        <v>15.86</v>
      </c>
      <c r="G1747" s="1">
        <v>83.91</v>
      </c>
      <c r="H1747" s="1">
        <v>1751</v>
      </c>
      <c r="I1747" s="1">
        <v>470333.6</v>
      </c>
      <c r="J1747" s="1">
        <v>17</v>
      </c>
      <c r="K1747" s="1">
        <v>39466</v>
      </c>
      <c r="L1747" s="1">
        <v>0</v>
      </c>
      <c r="M1747" s="1">
        <v>10.91</v>
      </c>
      <c r="N1747" s="1">
        <v>1.8546999999999999E-3</v>
      </c>
      <c r="O1747" s="1">
        <v>0</v>
      </c>
      <c r="P1747" s="1" t="s">
        <v>3507</v>
      </c>
      <c r="Q1747" s="1" t="s">
        <v>3516</v>
      </c>
    </row>
    <row r="1748" spans="1:17" x14ac:dyDescent="0.25">
      <c r="A1748" s="1" t="s">
        <v>1746</v>
      </c>
      <c r="B1748" s="1" t="s">
        <v>3508</v>
      </c>
      <c r="C1748" s="1">
        <v>0</v>
      </c>
      <c r="D1748" s="1">
        <v>0</v>
      </c>
      <c r="E1748" s="1">
        <v>0</v>
      </c>
      <c r="F1748" s="1">
        <v>59.09</v>
      </c>
      <c r="G1748" s="1">
        <v>40.909999999999997</v>
      </c>
      <c r="H1748" s="1">
        <v>1752</v>
      </c>
      <c r="I1748" s="1">
        <v>1477160</v>
      </c>
      <c r="J1748" s="1">
        <v>-1</v>
      </c>
      <c r="K1748" s="1">
        <v>60431</v>
      </c>
      <c r="L1748" s="1">
        <v>0</v>
      </c>
      <c r="M1748" s="1">
        <v>10.58</v>
      </c>
      <c r="N1748" s="1">
        <v>-1.058E-4</v>
      </c>
      <c r="O1748" s="1">
        <v>-4.87</v>
      </c>
      <c r="P1748" s="1" t="s">
        <v>3508</v>
      </c>
      <c r="Q1748" s="1" t="s">
        <v>3518</v>
      </c>
    </row>
    <row r="1749" spans="1:17" x14ac:dyDescent="0.25">
      <c r="A1749" s="1" t="s">
        <v>1747</v>
      </c>
      <c r="B1749" s="1" t="s">
        <v>3509</v>
      </c>
      <c r="C1749" s="1">
        <v>14.82</v>
      </c>
      <c r="D1749" s="1">
        <v>1.0900000000000001</v>
      </c>
      <c r="E1749" s="1">
        <v>0.14000000000000001</v>
      </c>
      <c r="F1749" s="1">
        <v>26.62</v>
      </c>
      <c r="G1749" s="1">
        <v>57.33</v>
      </c>
      <c r="H1749" s="1">
        <v>1753</v>
      </c>
      <c r="I1749" s="1">
        <v>749000</v>
      </c>
      <c r="J1749" s="1">
        <v>-692</v>
      </c>
      <c r="K1749" s="1">
        <v>42940</v>
      </c>
      <c r="L1749" s="1">
        <v>-1.6</v>
      </c>
      <c r="M1749" s="1">
        <v>86.34</v>
      </c>
      <c r="N1749" s="1">
        <v>-0.59747280000000003</v>
      </c>
      <c r="O1749" s="1">
        <v>2.16</v>
      </c>
      <c r="P1749" s="1" t="s">
        <v>3509</v>
      </c>
      <c r="Q1749" s="1" t="s">
        <v>3520</v>
      </c>
    </row>
    <row r="1750" spans="1:17" x14ac:dyDescent="0.25">
      <c r="A1750" s="1" t="s">
        <v>1748</v>
      </c>
      <c r="B1750" s="1" t="s">
        <v>3510</v>
      </c>
      <c r="C1750" s="1">
        <v>1.06</v>
      </c>
      <c r="D1750" s="1">
        <v>0</v>
      </c>
      <c r="E1750" s="1">
        <v>0.06</v>
      </c>
      <c r="F1750" s="1">
        <v>39.08</v>
      </c>
      <c r="G1750" s="1">
        <v>59.800000000000004</v>
      </c>
      <c r="H1750" s="1">
        <v>1754</v>
      </c>
      <c r="I1750" s="1">
        <v>1032082.29</v>
      </c>
      <c r="J1750" s="1">
        <v>81</v>
      </c>
      <c r="K1750" s="1">
        <v>61719</v>
      </c>
      <c r="L1750" s="1">
        <v>0.1</v>
      </c>
      <c r="M1750" s="1">
        <v>18.489999999999998</v>
      </c>
      <c r="N1750" s="1">
        <v>1.4976899999999998E-2</v>
      </c>
      <c r="O1750" s="1">
        <v>-5.54</v>
      </c>
      <c r="P1750" s="1" t="s">
        <v>3510</v>
      </c>
      <c r="Q1750" s="1" t="s">
        <v>3516</v>
      </c>
    </row>
    <row r="1751" spans="1:17" x14ac:dyDescent="0.25">
      <c r="A1751" s="1" t="s">
        <v>1749</v>
      </c>
      <c r="B1751" s="1" t="s">
        <v>3511</v>
      </c>
      <c r="C1751" s="1">
        <v>4.7300000000000004</v>
      </c>
      <c r="D1751" s="1">
        <v>2.16</v>
      </c>
      <c r="E1751" s="1">
        <v>0.42</v>
      </c>
      <c r="F1751" s="1">
        <v>20.05</v>
      </c>
      <c r="G1751" s="1">
        <v>72.64</v>
      </c>
      <c r="H1751" s="1">
        <v>1755</v>
      </c>
      <c r="I1751" s="1">
        <v>2299898.06</v>
      </c>
      <c r="J1751" s="1">
        <v>-2248</v>
      </c>
      <c r="K1751" s="1">
        <v>167065</v>
      </c>
      <c r="L1751" s="1">
        <v>-1.3</v>
      </c>
      <c r="M1751" s="1">
        <v>104</v>
      </c>
      <c r="N1751" s="1">
        <v>-2.33792</v>
      </c>
      <c r="O1751" s="1">
        <v>-8.6199999999999992</v>
      </c>
      <c r="P1751" s="1" t="s">
        <v>3511</v>
      </c>
      <c r="Q1751" s="1" t="s">
        <v>3526</v>
      </c>
    </row>
    <row r="1752" spans="1:17" x14ac:dyDescent="0.25">
      <c r="A1752" s="1" t="s">
        <v>1750</v>
      </c>
      <c r="B1752" s="1" t="s">
        <v>3512</v>
      </c>
      <c r="C1752" s="1">
        <v>6.88</v>
      </c>
      <c r="D1752" s="1">
        <v>0</v>
      </c>
      <c r="E1752" s="1">
        <v>0</v>
      </c>
      <c r="F1752" s="1">
        <v>20.420000000000002</v>
      </c>
      <c r="G1752" s="1">
        <v>72.7</v>
      </c>
      <c r="H1752" s="1">
        <v>1756</v>
      </c>
      <c r="I1752" s="1">
        <v>335925</v>
      </c>
      <c r="J1752" s="1">
        <v>-8</v>
      </c>
      <c r="K1752" s="1">
        <v>24422</v>
      </c>
      <c r="L1752" s="1">
        <v>0</v>
      </c>
      <c r="M1752" s="1">
        <v>27.57</v>
      </c>
      <c r="N1752" s="1">
        <v>-2.2055999999999998E-3</v>
      </c>
      <c r="O1752" s="1">
        <v>-7.91</v>
      </c>
      <c r="P1752" s="1" t="s">
        <v>3512</v>
      </c>
      <c r="Q1752" s="1" t="s">
        <v>3583</v>
      </c>
    </row>
    <row r="1753" spans="1:17" x14ac:dyDescent="0.25">
      <c r="A1753" s="1" t="s">
        <v>1751</v>
      </c>
      <c r="B1753" s="1" t="s">
        <v>3513</v>
      </c>
      <c r="C1753" s="1">
        <v>0.31</v>
      </c>
      <c r="D1753" s="1">
        <v>0</v>
      </c>
      <c r="E1753" s="1">
        <v>0.06</v>
      </c>
      <c r="F1753" s="1">
        <v>15.73</v>
      </c>
      <c r="G1753" s="1">
        <v>83.9</v>
      </c>
      <c r="H1753" s="1">
        <v>1757</v>
      </c>
      <c r="I1753" s="1">
        <v>902202.6</v>
      </c>
      <c r="J1753" s="1">
        <v>155</v>
      </c>
      <c r="K1753" s="1">
        <v>75695</v>
      </c>
      <c r="L1753" s="1">
        <v>0.2</v>
      </c>
      <c r="M1753" s="1">
        <v>10.6</v>
      </c>
      <c r="N1753" s="1">
        <v>1.643E-2</v>
      </c>
      <c r="O1753" s="1">
        <v>-8.98</v>
      </c>
      <c r="P1753" s="1" t="s">
        <v>3513</v>
      </c>
      <c r="Q1753" s="1" t="s">
        <v>3526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8424</v>
      </c>
      <c r="D3" s="4" t="s">
        <v>8425</v>
      </c>
    </row>
    <row r="5" spans="1:4" x14ac:dyDescent="0.25">
      <c r="A5" t="s">
        <v>1759</v>
      </c>
      <c r="B5" t="s">
        <v>1756</v>
      </c>
      <c r="C5" t="s">
        <v>4850</v>
      </c>
      <c r="D5" s="1" t="s">
        <v>8426</v>
      </c>
    </row>
    <row r="6" spans="1:4" x14ac:dyDescent="0.25">
      <c r="A6" s="5" t="s">
        <v>0</v>
      </c>
      <c r="B6" s="6" t="s">
        <v>6909</v>
      </c>
      <c r="C6" s="6">
        <v>13.48</v>
      </c>
      <c r="D6" s="3">
        <v>13.48</v>
      </c>
    </row>
    <row r="7" spans="1:4" x14ac:dyDescent="0.25">
      <c r="A7" s="5" t="s">
        <v>1</v>
      </c>
      <c r="B7" s="6" t="s">
        <v>6910</v>
      </c>
      <c r="C7" s="6">
        <v>28.87</v>
      </c>
      <c r="D7" s="3">
        <v>28.87</v>
      </c>
    </row>
    <row r="8" spans="1:4" x14ac:dyDescent="0.25">
      <c r="A8" s="5" t="s">
        <v>2</v>
      </c>
      <c r="B8" s="6" t="s">
        <v>6911</v>
      </c>
      <c r="C8" s="6">
        <v>17.11</v>
      </c>
      <c r="D8" s="3">
        <v>17.11</v>
      </c>
    </row>
    <row r="9" spans="1:4" x14ac:dyDescent="0.25">
      <c r="A9" s="5" t="s">
        <v>3</v>
      </c>
      <c r="B9" s="6" t="s">
        <v>6912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6913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6914</v>
      </c>
      <c r="C11" s="6">
        <v>41.75</v>
      </c>
      <c r="D11" s="3">
        <v>41.75</v>
      </c>
    </row>
    <row r="12" spans="1:4" x14ac:dyDescent="0.25">
      <c r="A12" s="5" t="s">
        <v>6</v>
      </c>
      <c r="B12" s="6" t="s">
        <v>6915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6916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6917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6918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6919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6920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6921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6922</v>
      </c>
      <c r="C19" s="6">
        <v>6.93</v>
      </c>
      <c r="D19" s="3">
        <v>6.96</v>
      </c>
    </row>
    <row r="20" spans="1:4" x14ac:dyDescent="0.25">
      <c r="A20" s="5" t="s">
        <v>14</v>
      </c>
      <c r="B20" s="6" t="s">
        <v>6923</v>
      </c>
      <c r="C20" s="6">
        <v>3.57</v>
      </c>
      <c r="D20" s="3">
        <v>3.38</v>
      </c>
    </row>
    <row r="21" spans="1:4" x14ac:dyDescent="0.25">
      <c r="A21" s="5" t="s">
        <v>15</v>
      </c>
      <c r="B21" s="6" t="s">
        <v>4795</v>
      </c>
      <c r="C21" s="6">
        <v>6.75</v>
      </c>
      <c r="D21" s="3">
        <v>6.75</v>
      </c>
    </row>
    <row r="22" spans="1:4" x14ac:dyDescent="0.25">
      <c r="A22" s="5" t="s">
        <v>16</v>
      </c>
      <c r="B22" s="6" t="s">
        <v>6924</v>
      </c>
      <c r="C22" s="6">
        <v>21.11</v>
      </c>
      <c r="D22" s="3">
        <v>21.11</v>
      </c>
    </row>
    <row r="23" spans="1:4" x14ac:dyDescent="0.25">
      <c r="A23" s="5" t="s">
        <v>17</v>
      </c>
      <c r="B23" s="6" t="s">
        <v>6925</v>
      </c>
      <c r="C23" s="6">
        <v>6.58</v>
      </c>
      <c r="D23" s="3">
        <v>6.58</v>
      </c>
    </row>
    <row r="24" spans="1:4" x14ac:dyDescent="0.25">
      <c r="A24" s="5" t="s">
        <v>18</v>
      </c>
      <c r="B24" s="6" t="s">
        <v>6926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6927</v>
      </c>
      <c r="C25" s="6">
        <v>25.04</v>
      </c>
      <c r="D25" s="3">
        <v>25.04</v>
      </c>
    </row>
    <row r="26" spans="1:4" x14ac:dyDescent="0.25">
      <c r="A26" s="5" t="s">
        <v>20</v>
      </c>
      <c r="B26" s="6" t="s">
        <v>6928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6929</v>
      </c>
      <c r="C27" s="6">
        <v>67.47</v>
      </c>
      <c r="D27" s="3">
        <v>67.400000000000006</v>
      </c>
    </row>
    <row r="28" spans="1:4" x14ac:dyDescent="0.25">
      <c r="A28" s="5" t="s">
        <v>22</v>
      </c>
      <c r="B28" s="6" t="s">
        <v>6930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6931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4969</v>
      </c>
      <c r="C30" s="6">
        <v>48.12</v>
      </c>
      <c r="D30" s="3">
        <v>48.12</v>
      </c>
    </row>
    <row r="31" spans="1:4" x14ac:dyDescent="0.25">
      <c r="A31" s="5" t="s">
        <v>25</v>
      </c>
      <c r="B31" s="6" t="s">
        <v>6932</v>
      </c>
      <c r="C31" s="6">
        <v>13.19</v>
      </c>
      <c r="D31" s="3">
        <v>13.19</v>
      </c>
    </row>
    <row r="32" spans="1:4" x14ac:dyDescent="0.25">
      <c r="A32" s="5" t="s">
        <v>26</v>
      </c>
      <c r="B32" s="6" t="s">
        <v>6933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6934</v>
      </c>
      <c r="C33" s="6">
        <v>54.39</v>
      </c>
      <c r="D33" s="3">
        <v>54.39</v>
      </c>
    </row>
    <row r="34" spans="1:4" x14ac:dyDescent="0.25">
      <c r="A34" s="5" t="s">
        <v>28</v>
      </c>
      <c r="B34" s="6" t="s">
        <v>6935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6936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6937</v>
      </c>
      <c r="C36" s="6">
        <v>15.8</v>
      </c>
      <c r="D36" s="3">
        <v>15.8</v>
      </c>
    </row>
    <row r="37" spans="1:4" x14ac:dyDescent="0.25">
      <c r="A37" s="5" t="s">
        <v>31</v>
      </c>
      <c r="B37" s="6" t="s">
        <v>6938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6939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6940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6941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6942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6943</v>
      </c>
      <c r="C42" s="6">
        <v>28.53</v>
      </c>
      <c r="D42" s="3">
        <v>28.53</v>
      </c>
    </row>
    <row r="43" spans="1:4" x14ac:dyDescent="0.25">
      <c r="A43" s="5" t="s">
        <v>37</v>
      </c>
      <c r="B43" s="6" t="s">
        <v>4982</v>
      </c>
      <c r="C43" s="6">
        <v>39.86</v>
      </c>
      <c r="D43" s="3">
        <v>39.86</v>
      </c>
    </row>
    <row r="44" spans="1:4" x14ac:dyDescent="0.25">
      <c r="A44" s="5" t="s">
        <v>38</v>
      </c>
      <c r="B44" s="6" t="s">
        <v>6944</v>
      </c>
      <c r="C44" s="6">
        <v>41.2</v>
      </c>
      <c r="D44" s="3">
        <v>41.2</v>
      </c>
    </row>
    <row r="45" spans="1:4" x14ac:dyDescent="0.25">
      <c r="A45" s="5" t="s">
        <v>39</v>
      </c>
      <c r="B45" s="6" t="s">
        <v>6945</v>
      </c>
      <c r="C45" s="6">
        <v>4.5199999999999996</v>
      </c>
      <c r="D45" s="3">
        <v>4.5199999999999996</v>
      </c>
    </row>
    <row r="46" spans="1:4" x14ac:dyDescent="0.25">
      <c r="A46" s="5" t="s">
        <v>40</v>
      </c>
      <c r="B46" s="6" t="s">
        <v>6946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4603</v>
      </c>
      <c r="C47" s="6">
        <v>32.770000000000003</v>
      </c>
      <c r="D47" s="3">
        <v>32.770000000000003</v>
      </c>
    </row>
    <row r="48" spans="1:4" x14ac:dyDescent="0.25">
      <c r="A48" s="5" t="s">
        <v>42</v>
      </c>
      <c r="B48" s="6" t="s">
        <v>4987</v>
      </c>
      <c r="C48" s="6">
        <v>2.44</v>
      </c>
      <c r="D48" s="3">
        <v>2.44</v>
      </c>
    </row>
    <row r="49" spans="1:4" x14ac:dyDescent="0.25">
      <c r="A49" s="5" t="s">
        <v>43</v>
      </c>
      <c r="B49" s="6" t="s">
        <v>6947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6948</v>
      </c>
      <c r="C50" s="6">
        <v>14</v>
      </c>
      <c r="D50" s="3">
        <v>14</v>
      </c>
    </row>
    <row r="51" spans="1:4" x14ac:dyDescent="0.25">
      <c r="A51" s="5" t="s">
        <v>45</v>
      </c>
      <c r="B51" s="6" t="s">
        <v>6949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6950</v>
      </c>
      <c r="C52" s="6">
        <v>6.19</v>
      </c>
      <c r="D52" s="3">
        <v>6.19</v>
      </c>
    </row>
    <row r="53" spans="1:4" x14ac:dyDescent="0.25">
      <c r="A53" s="5" t="s">
        <v>47</v>
      </c>
      <c r="B53" s="6" t="s">
        <v>4851</v>
      </c>
      <c r="C53" s="6">
        <v>12.17</v>
      </c>
      <c r="D53" s="3">
        <v>12.33</v>
      </c>
    </row>
    <row r="54" spans="1:4" x14ac:dyDescent="0.25">
      <c r="A54" s="5" t="s">
        <v>48</v>
      </c>
      <c r="B54" s="6" t="s">
        <v>6951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6952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6953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6954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6955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6956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6957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6958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6959</v>
      </c>
      <c r="C62" s="6">
        <v>1.5</v>
      </c>
      <c r="D62" s="3">
        <v>1.55</v>
      </c>
    </row>
    <row r="63" spans="1:4" x14ac:dyDescent="0.25">
      <c r="A63" s="5" t="s">
        <v>57</v>
      </c>
      <c r="B63" s="6" t="s">
        <v>5002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6960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6961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4597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6962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6963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6964</v>
      </c>
      <c r="C69" s="6">
        <v>8.32</v>
      </c>
      <c r="D69" s="3">
        <v>8.1</v>
      </c>
    </row>
    <row r="70" spans="1:4" x14ac:dyDescent="0.25">
      <c r="A70" s="5" t="s">
        <v>64</v>
      </c>
      <c r="B70" s="6" t="s">
        <v>6965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6966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6967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6968</v>
      </c>
      <c r="C73" s="6">
        <v>17.05</v>
      </c>
      <c r="D73" s="3">
        <v>17.05</v>
      </c>
    </row>
    <row r="74" spans="1:4" x14ac:dyDescent="0.25">
      <c r="A74" s="5" t="s">
        <v>68</v>
      </c>
      <c r="B74" s="6" t="s">
        <v>6969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6970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6971</v>
      </c>
      <c r="C76" s="6">
        <v>21.54</v>
      </c>
      <c r="D76" s="3">
        <v>21.61</v>
      </c>
    </row>
    <row r="77" spans="1:4" x14ac:dyDescent="0.25">
      <c r="A77" s="5" t="s">
        <v>71</v>
      </c>
      <c r="B77" s="6" t="s">
        <v>6972</v>
      </c>
      <c r="C77" s="6">
        <v>20.82</v>
      </c>
      <c r="D77" s="3">
        <v>20.82</v>
      </c>
    </row>
    <row r="78" spans="1:4" x14ac:dyDescent="0.25">
      <c r="A78" s="5" t="s">
        <v>72</v>
      </c>
      <c r="B78" s="6" t="s">
        <v>6973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6974</v>
      </c>
      <c r="C79" s="6">
        <v>11.9</v>
      </c>
      <c r="D79" s="3">
        <v>11.9</v>
      </c>
    </row>
    <row r="80" spans="1:4" x14ac:dyDescent="0.25">
      <c r="A80" s="5" t="s">
        <v>74</v>
      </c>
      <c r="B80" s="6" t="s">
        <v>6975</v>
      </c>
      <c r="C80" s="6">
        <v>8</v>
      </c>
      <c r="D80" s="3">
        <v>8</v>
      </c>
    </row>
    <row r="81" spans="1:4" x14ac:dyDescent="0.25">
      <c r="A81" s="5" t="s">
        <v>75</v>
      </c>
      <c r="B81" s="6" t="s">
        <v>6976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6977</v>
      </c>
      <c r="C82" s="6">
        <v>27.38</v>
      </c>
      <c r="D82" s="3">
        <v>27.38</v>
      </c>
    </row>
    <row r="83" spans="1:4" x14ac:dyDescent="0.25">
      <c r="A83" s="5" t="s">
        <v>77</v>
      </c>
      <c r="B83" s="6" t="s">
        <v>6978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4797</v>
      </c>
      <c r="C84" s="6">
        <v>18.02</v>
      </c>
      <c r="D84" s="3">
        <v>18.04</v>
      </c>
    </row>
    <row r="85" spans="1:4" x14ac:dyDescent="0.25">
      <c r="A85" s="5" t="s">
        <v>79</v>
      </c>
      <c r="B85" s="6" t="s">
        <v>6979</v>
      </c>
      <c r="C85" s="6">
        <v>19.46</v>
      </c>
      <c r="D85" s="3">
        <v>19.46</v>
      </c>
    </row>
    <row r="86" spans="1:4" x14ac:dyDescent="0.25">
      <c r="A86" s="5" t="s">
        <v>80</v>
      </c>
      <c r="B86" s="6" t="s">
        <v>6980</v>
      </c>
      <c r="C86" s="6">
        <v>13.38</v>
      </c>
      <c r="D86" s="3">
        <v>13.36</v>
      </c>
    </row>
    <row r="87" spans="1:4" x14ac:dyDescent="0.25">
      <c r="A87" s="5" t="s">
        <v>81</v>
      </c>
      <c r="B87" s="6" t="s">
        <v>6981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6982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6983</v>
      </c>
      <c r="C89" s="6">
        <v>15.85</v>
      </c>
      <c r="D89" s="3">
        <v>15.85</v>
      </c>
    </row>
    <row r="90" spans="1:4" x14ac:dyDescent="0.25">
      <c r="A90" s="5" t="s">
        <v>84</v>
      </c>
      <c r="B90" s="6" t="s">
        <v>6984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6985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6986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6987</v>
      </c>
      <c r="C93" s="6">
        <v>17.77</v>
      </c>
      <c r="D93" s="3">
        <v>17.86</v>
      </c>
    </row>
    <row r="94" spans="1:4" x14ac:dyDescent="0.25">
      <c r="A94" s="5" t="s">
        <v>88</v>
      </c>
      <c r="B94" s="6" t="s">
        <v>5029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6988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6989</v>
      </c>
      <c r="C96" s="6">
        <v>10.23</v>
      </c>
      <c r="D96" s="3">
        <v>10.26</v>
      </c>
    </row>
    <row r="97" spans="1:4" x14ac:dyDescent="0.25">
      <c r="A97" s="5" t="s">
        <v>91</v>
      </c>
      <c r="B97" s="6" t="s">
        <v>6990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6991</v>
      </c>
      <c r="C98" s="6">
        <v>28.49</v>
      </c>
      <c r="D98" s="3">
        <v>28.49</v>
      </c>
    </row>
    <row r="99" spans="1:4" x14ac:dyDescent="0.25">
      <c r="A99" s="5" t="s">
        <v>93</v>
      </c>
      <c r="B99" s="6" t="s">
        <v>5034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6992</v>
      </c>
      <c r="C100" s="6">
        <v>8.67</v>
      </c>
      <c r="D100" s="3">
        <v>8.67</v>
      </c>
    </row>
    <row r="101" spans="1:4" x14ac:dyDescent="0.25">
      <c r="A101" s="5" t="s">
        <v>95</v>
      </c>
      <c r="B101" s="6" t="s">
        <v>6993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6994</v>
      </c>
      <c r="C102" s="6">
        <v>18.13</v>
      </c>
      <c r="D102" s="3">
        <v>18.14</v>
      </c>
    </row>
    <row r="103" spans="1:4" x14ac:dyDescent="0.25">
      <c r="A103" s="5" t="s">
        <v>97</v>
      </c>
      <c r="B103" s="6" t="s">
        <v>4854</v>
      </c>
      <c r="C103" s="6">
        <v>33.799999999999997</v>
      </c>
      <c r="D103" s="3">
        <v>33.799999999999997</v>
      </c>
    </row>
    <row r="104" spans="1:4" x14ac:dyDescent="0.25">
      <c r="A104" s="5" t="s">
        <v>98</v>
      </c>
      <c r="B104" s="6" t="s">
        <v>4599</v>
      </c>
      <c r="C104" s="6">
        <v>27.65</v>
      </c>
      <c r="D104" s="3">
        <v>27.65</v>
      </c>
    </row>
    <row r="105" spans="1:4" x14ac:dyDescent="0.25">
      <c r="A105" s="5" t="s">
        <v>99</v>
      </c>
      <c r="B105" s="6" t="s">
        <v>6995</v>
      </c>
      <c r="C105" s="6">
        <v>21.29</v>
      </c>
      <c r="D105" s="3">
        <v>21.29</v>
      </c>
    </row>
    <row r="106" spans="1:4" x14ac:dyDescent="0.25">
      <c r="A106" s="5" t="s">
        <v>100</v>
      </c>
      <c r="B106" s="6" t="s">
        <v>6996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6997</v>
      </c>
      <c r="C107" s="6">
        <v>7.13</v>
      </c>
      <c r="D107" s="3">
        <v>7.13</v>
      </c>
    </row>
    <row r="108" spans="1:4" x14ac:dyDescent="0.25">
      <c r="A108" s="5" t="s">
        <v>102</v>
      </c>
      <c r="B108" s="6" t="s">
        <v>6998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6999</v>
      </c>
      <c r="C109" s="6">
        <v>9.35</v>
      </c>
      <c r="D109" s="3">
        <v>9.35</v>
      </c>
    </row>
    <row r="110" spans="1:4" x14ac:dyDescent="0.25">
      <c r="A110" s="5" t="s">
        <v>104</v>
      </c>
      <c r="B110" s="6" t="s">
        <v>7000</v>
      </c>
      <c r="C110" s="6">
        <v>19.16</v>
      </c>
      <c r="D110" s="3">
        <v>16.260000000000002</v>
      </c>
    </row>
    <row r="111" spans="1:4" x14ac:dyDescent="0.25">
      <c r="A111" s="5" t="s">
        <v>105</v>
      </c>
      <c r="B111" s="6" t="s">
        <v>7001</v>
      </c>
      <c r="C111" s="6">
        <v>24.08</v>
      </c>
      <c r="D111" s="3">
        <v>24.08</v>
      </c>
    </row>
    <row r="112" spans="1:4" x14ac:dyDescent="0.25">
      <c r="A112" s="5" t="s">
        <v>106</v>
      </c>
      <c r="B112" s="6" t="s">
        <v>7002</v>
      </c>
      <c r="C112" s="6">
        <v>9.8000000000000007</v>
      </c>
      <c r="D112" s="3">
        <v>9.8699999999999992</v>
      </c>
    </row>
    <row r="113" spans="1:4" x14ac:dyDescent="0.25">
      <c r="A113" s="5" t="s">
        <v>107</v>
      </c>
      <c r="B113" s="6" t="s">
        <v>7003</v>
      </c>
      <c r="C113" s="6">
        <v>26.28</v>
      </c>
      <c r="D113" s="3">
        <v>26.28</v>
      </c>
    </row>
    <row r="114" spans="1:4" x14ac:dyDescent="0.25">
      <c r="A114" s="5" t="s">
        <v>108</v>
      </c>
      <c r="B114" s="6" t="s">
        <v>4798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7004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7005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4855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7006</v>
      </c>
      <c r="C118" s="6">
        <v>9.18</v>
      </c>
      <c r="D118" s="3">
        <v>9.75</v>
      </c>
    </row>
    <row r="119" spans="1:4" x14ac:dyDescent="0.25">
      <c r="A119" s="5" t="s">
        <v>113</v>
      </c>
      <c r="B119" s="6" t="s">
        <v>7007</v>
      </c>
      <c r="C119" s="6">
        <v>15.13</v>
      </c>
      <c r="D119" s="3">
        <v>15.13</v>
      </c>
    </row>
    <row r="120" spans="1:4" x14ac:dyDescent="0.25">
      <c r="A120" s="5" t="s">
        <v>114</v>
      </c>
      <c r="B120" s="6" t="s">
        <v>7008</v>
      </c>
      <c r="C120" s="6">
        <v>1.78</v>
      </c>
      <c r="D120" s="3">
        <v>1.78</v>
      </c>
    </row>
    <row r="121" spans="1:4" x14ac:dyDescent="0.25">
      <c r="A121" s="5" t="s">
        <v>115</v>
      </c>
      <c r="B121" s="6" t="s">
        <v>7009</v>
      </c>
      <c r="C121" s="6">
        <v>23.79</v>
      </c>
      <c r="D121" s="3">
        <v>23.79</v>
      </c>
    </row>
    <row r="122" spans="1:4" x14ac:dyDescent="0.25">
      <c r="A122" s="5" t="s">
        <v>116</v>
      </c>
      <c r="B122" s="6" t="s">
        <v>7010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7011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7012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7013</v>
      </c>
      <c r="C125" s="6">
        <v>8.34</v>
      </c>
      <c r="D125" s="3">
        <v>8.34</v>
      </c>
    </row>
    <row r="126" spans="1:4" x14ac:dyDescent="0.25">
      <c r="A126" s="5" t="s">
        <v>120</v>
      </c>
      <c r="B126" s="6" t="s">
        <v>7014</v>
      </c>
      <c r="C126" s="6">
        <v>26.33</v>
      </c>
      <c r="D126" s="3">
        <v>26.28</v>
      </c>
    </row>
    <row r="127" spans="1:4" x14ac:dyDescent="0.25">
      <c r="A127" s="5" t="s">
        <v>121</v>
      </c>
      <c r="B127" s="6" t="s">
        <v>7015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7016</v>
      </c>
      <c r="C128" s="6">
        <v>29.15</v>
      </c>
      <c r="D128" s="3">
        <v>29.15</v>
      </c>
    </row>
    <row r="129" spans="1:4" x14ac:dyDescent="0.25">
      <c r="A129" s="5" t="s">
        <v>123</v>
      </c>
      <c r="B129" s="6" t="s">
        <v>7017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7018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7019</v>
      </c>
      <c r="C131" s="6">
        <v>28.28</v>
      </c>
      <c r="D131" s="3">
        <v>28.28</v>
      </c>
    </row>
    <row r="132" spans="1:4" x14ac:dyDescent="0.25">
      <c r="A132" s="5" t="s">
        <v>126</v>
      </c>
      <c r="B132" s="6" t="s">
        <v>7020</v>
      </c>
      <c r="C132" s="6">
        <v>57.36</v>
      </c>
      <c r="D132" s="3">
        <v>57.36</v>
      </c>
    </row>
    <row r="133" spans="1:4" x14ac:dyDescent="0.25">
      <c r="A133" s="5" t="s">
        <v>127</v>
      </c>
      <c r="B133" s="6" t="s">
        <v>7021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7022</v>
      </c>
      <c r="C134" s="6">
        <v>18.989999999999998</v>
      </c>
      <c r="D134" s="3">
        <v>19.12</v>
      </c>
    </row>
    <row r="135" spans="1:4" x14ac:dyDescent="0.25">
      <c r="A135" s="5" t="s">
        <v>129</v>
      </c>
      <c r="B135" s="6" t="s">
        <v>7023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7024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7025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7026</v>
      </c>
      <c r="C138" s="6">
        <v>18.350000000000001</v>
      </c>
      <c r="D138" s="3">
        <v>18.350000000000001</v>
      </c>
    </row>
    <row r="139" spans="1:4" x14ac:dyDescent="0.25">
      <c r="A139" s="5" t="s">
        <v>133</v>
      </c>
      <c r="B139" s="6" t="s">
        <v>7027</v>
      </c>
      <c r="C139" s="6">
        <v>7.86</v>
      </c>
      <c r="D139" s="3">
        <v>7.86</v>
      </c>
    </row>
    <row r="140" spans="1:4" x14ac:dyDescent="0.25">
      <c r="A140" s="5" t="s">
        <v>134</v>
      </c>
      <c r="B140" s="6" t="s">
        <v>7028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7029</v>
      </c>
      <c r="C141" s="6">
        <v>20.76</v>
      </c>
      <c r="D141" s="3">
        <v>20.76</v>
      </c>
    </row>
    <row r="142" spans="1:4" x14ac:dyDescent="0.25">
      <c r="A142" s="5" t="s">
        <v>136</v>
      </c>
      <c r="B142" s="6" t="s">
        <v>7030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7031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7032</v>
      </c>
      <c r="C144" s="6">
        <v>14.54</v>
      </c>
      <c r="D144" s="3">
        <v>14.54</v>
      </c>
    </row>
    <row r="145" spans="1:4" x14ac:dyDescent="0.25">
      <c r="A145" s="5" t="s">
        <v>139</v>
      </c>
      <c r="B145" s="6" t="s">
        <v>7033</v>
      </c>
      <c r="C145" s="6">
        <v>9.19</v>
      </c>
      <c r="D145" s="3">
        <v>9.19</v>
      </c>
    </row>
    <row r="146" spans="1:4" x14ac:dyDescent="0.25">
      <c r="A146" s="5" t="s">
        <v>140</v>
      </c>
      <c r="B146" s="6" t="s">
        <v>7034</v>
      </c>
      <c r="C146" s="6">
        <v>18.559999999999999</v>
      </c>
      <c r="D146" s="3">
        <v>18.559999999999999</v>
      </c>
    </row>
    <row r="147" spans="1:4" x14ac:dyDescent="0.25">
      <c r="A147" s="5" t="s">
        <v>141</v>
      </c>
      <c r="B147" s="6" t="s">
        <v>7035</v>
      </c>
      <c r="C147" s="6">
        <v>15.18</v>
      </c>
      <c r="D147" s="3">
        <v>15.16</v>
      </c>
    </row>
    <row r="148" spans="1:4" x14ac:dyDescent="0.25">
      <c r="A148" s="5" t="s">
        <v>142</v>
      </c>
      <c r="B148" s="6" t="s">
        <v>7036</v>
      </c>
      <c r="C148" s="6">
        <v>13.4</v>
      </c>
      <c r="D148" s="3">
        <v>13.4</v>
      </c>
    </row>
    <row r="149" spans="1:4" x14ac:dyDescent="0.25">
      <c r="A149" s="5" t="s">
        <v>143</v>
      </c>
      <c r="B149" s="6" t="s">
        <v>7037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7038</v>
      </c>
      <c r="C150" s="6">
        <v>10.37</v>
      </c>
      <c r="D150" s="3">
        <v>10.37</v>
      </c>
    </row>
    <row r="151" spans="1:4" x14ac:dyDescent="0.25">
      <c r="A151" s="5" t="s">
        <v>145</v>
      </c>
      <c r="B151" s="6" t="s">
        <v>7039</v>
      </c>
      <c r="C151" s="6">
        <v>42.16</v>
      </c>
      <c r="D151" s="3">
        <v>42.16</v>
      </c>
    </row>
    <row r="152" spans="1:4" x14ac:dyDescent="0.25">
      <c r="A152" s="5" t="s">
        <v>146</v>
      </c>
      <c r="B152" s="6" t="s">
        <v>4801</v>
      </c>
      <c r="C152" s="6">
        <v>26.04</v>
      </c>
      <c r="D152" s="3">
        <v>26</v>
      </c>
    </row>
    <row r="153" spans="1:4" x14ac:dyDescent="0.25">
      <c r="A153" s="5" t="s">
        <v>147</v>
      </c>
      <c r="B153" s="6" t="s">
        <v>7040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7041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7042</v>
      </c>
      <c r="C155" s="6">
        <v>22.81</v>
      </c>
      <c r="D155" s="3">
        <v>22.81</v>
      </c>
    </row>
    <row r="156" spans="1:4" x14ac:dyDescent="0.25">
      <c r="A156" s="5" t="s">
        <v>150</v>
      </c>
      <c r="B156" s="6" t="s">
        <v>7043</v>
      </c>
      <c r="C156" s="6">
        <v>4.13</v>
      </c>
      <c r="D156" s="3">
        <v>4.12</v>
      </c>
    </row>
    <row r="157" spans="1:4" x14ac:dyDescent="0.25">
      <c r="A157" s="5" t="s">
        <v>151</v>
      </c>
      <c r="B157" s="6" t="s">
        <v>7044</v>
      </c>
      <c r="C157" s="6">
        <v>19.11</v>
      </c>
      <c r="D157" s="3">
        <v>19.11</v>
      </c>
    </row>
    <row r="158" spans="1:4" x14ac:dyDescent="0.25">
      <c r="A158" s="5" t="s">
        <v>152</v>
      </c>
      <c r="B158" s="6" t="s">
        <v>7045</v>
      </c>
      <c r="C158" s="6">
        <v>20.22</v>
      </c>
      <c r="D158" s="3">
        <v>5.75</v>
      </c>
    </row>
    <row r="159" spans="1:4" x14ac:dyDescent="0.25">
      <c r="A159" s="5" t="s">
        <v>153</v>
      </c>
      <c r="B159" s="6" t="s">
        <v>4802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7046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7047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7048</v>
      </c>
      <c r="C162" s="6">
        <v>9.15</v>
      </c>
      <c r="D162" s="3">
        <v>9.15</v>
      </c>
    </row>
    <row r="163" spans="1:4" x14ac:dyDescent="0.25">
      <c r="A163" s="5" t="s">
        <v>157</v>
      </c>
      <c r="B163" s="6" t="s">
        <v>7049</v>
      </c>
      <c r="C163" s="6">
        <v>8.43</v>
      </c>
      <c r="D163" s="3">
        <v>8.43</v>
      </c>
    </row>
    <row r="164" spans="1:4" x14ac:dyDescent="0.25">
      <c r="A164" s="5" t="s">
        <v>158</v>
      </c>
      <c r="B164" s="6" t="s">
        <v>7050</v>
      </c>
      <c r="C164" s="6">
        <v>16.46</v>
      </c>
      <c r="D164" s="3">
        <v>16.46</v>
      </c>
    </row>
    <row r="165" spans="1:4" x14ac:dyDescent="0.25">
      <c r="A165" s="5" t="s">
        <v>159</v>
      </c>
      <c r="B165" s="6" t="s">
        <v>7051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7052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5097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7053</v>
      </c>
      <c r="C168" s="6">
        <v>5.36</v>
      </c>
      <c r="D168" s="3">
        <v>5.35</v>
      </c>
    </row>
    <row r="169" spans="1:4" x14ac:dyDescent="0.25">
      <c r="A169" s="5" t="s">
        <v>163</v>
      </c>
      <c r="B169" s="6" t="s">
        <v>7054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7055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7056</v>
      </c>
      <c r="C171" s="6">
        <v>34.21</v>
      </c>
      <c r="D171" s="3">
        <v>34.21</v>
      </c>
    </row>
    <row r="172" spans="1:4" x14ac:dyDescent="0.25">
      <c r="A172" s="5" t="s">
        <v>166</v>
      </c>
      <c r="B172" s="6" t="s">
        <v>7057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7058</v>
      </c>
      <c r="C173" s="6">
        <v>10.81</v>
      </c>
      <c r="D173" s="3">
        <v>10.81</v>
      </c>
    </row>
    <row r="174" spans="1:4" x14ac:dyDescent="0.25">
      <c r="A174" s="5" t="s">
        <v>168</v>
      </c>
      <c r="B174" s="6" t="s">
        <v>4600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7059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7060</v>
      </c>
      <c r="C176" s="6">
        <v>9.43</v>
      </c>
      <c r="D176" s="3">
        <v>9.36</v>
      </c>
    </row>
    <row r="177" spans="1:4" x14ac:dyDescent="0.25">
      <c r="A177" s="5" t="s">
        <v>171</v>
      </c>
      <c r="B177" s="6" t="s">
        <v>7061</v>
      </c>
      <c r="C177" s="6">
        <v>12.79</v>
      </c>
      <c r="D177" s="3">
        <v>13.3</v>
      </c>
    </row>
    <row r="178" spans="1:4" x14ac:dyDescent="0.25">
      <c r="A178" s="5" t="s">
        <v>172</v>
      </c>
      <c r="B178" s="6" t="s">
        <v>7062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7063</v>
      </c>
      <c r="C179" s="6">
        <v>12.44</v>
      </c>
      <c r="D179" s="3">
        <v>12.67</v>
      </c>
    </row>
    <row r="180" spans="1:4" x14ac:dyDescent="0.25">
      <c r="A180" s="5" t="s">
        <v>174</v>
      </c>
      <c r="B180" s="6" t="s">
        <v>7064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7065</v>
      </c>
      <c r="C181" s="6">
        <v>18.41</v>
      </c>
      <c r="D181" s="3">
        <v>18.41</v>
      </c>
    </row>
    <row r="182" spans="1:4" x14ac:dyDescent="0.25">
      <c r="A182" s="5" t="s">
        <v>176</v>
      </c>
      <c r="B182" s="6" t="s">
        <v>7066</v>
      </c>
      <c r="C182" s="6">
        <v>10.32</v>
      </c>
      <c r="D182" s="3">
        <v>10.32</v>
      </c>
    </row>
    <row r="183" spans="1:4" x14ac:dyDescent="0.25">
      <c r="A183" s="5" t="s">
        <v>177</v>
      </c>
      <c r="B183" s="6" t="s">
        <v>7067</v>
      </c>
      <c r="C183" s="6">
        <v>19.11</v>
      </c>
      <c r="D183" s="3">
        <v>19.11</v>
      </c>
    </row>
    <row r="184" spans="1:4" x14ac:dyDescent="0.25">
      <c r="A184" s="5" t="s">
        <v>178</v>
      </c>
      <c r="B184" s="6" t="s">
        <v>7068</v>
      </c>
      <c r="C184" s="6">
        <v>12.6</v>
      </c>
      <c r="D184" s="3">
        <v>12.91</v>
      </c>
    </row>
    <row r="185" spans="1:4" x14ac:dyDescent="0.25">
      <c r="A185" s="5" t="s">
        <v>179</v>
      </c>
      <c r="B185" s="6" t="s">
        <v>7069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7070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7071</v>
      </c>
      <c r="C187" s="6">
        <v>17.690000000000001</v>
      </c>
      <c r="D187" s="3">
        <v>17.690000000000001</v>
      </c>
    </row>
    <row r="188" spans="1:4" x14ac:dyDescent="0.25">
      <c r="A188" s="5" t="s">
        <v>182</v>
      </c>
      <c r="B188" s="6" t="s">
        <v>7072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7073</v>
      </c>
      <c r="C189" s="6">
        <v>19.84</v>
      </c>
      <c r="D189" s="3">
        <v>19.84</v>
      </c>
    </row>
    <row r="190" spans="1:4" x14ac:dyDescent="0.25">
      <c r="A190" s="5" t="s">
        <v>184</v>
      </c>
      <c r="B190" s="6" t="s">
        <v>5119</v>
      </c>
      <c r="C190" s="6">
        <v>9.01</v>
      </c>
      <c r="D190" s="3">
        <v>9.01</v>
      </c>
    </row>
    <row r="191" spans="1:4" x14ac:dyDescent="0.25">
      <c r="A191" s="5" t="s">
        <v>185</v>
      </c>
      <c r="B191" s="6" t="s">
        <v>7074</v>
      </c>
      <c r="C191" s="6">
        <v>24.08</v>
      </c>
      <c r="D191" s="3">
        <v>24.08</v>
      </c>
    </row>
    <row r="192" spans="1:4" x14ac:dyDescent="0.25">
      <c r="A192" s="5" t="s">
        <v>186</v>
      </c>
      <c r="B192" s="6" t="s">
        <v>7075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7076</v>
      </c>
      <c r="C193" s="6">
        <v>45.28</v>
      </c>
      <c r="D193" s="3">
        <v>45.28</v>
      </c>
    </row>
    <row r="194" spans="1:4" x14ac:dyDescent="0.25">
      <c r="A194" s="5" t="s">
        <v>188</v>
      </c>
      <c r="B194" s="6" t="s">
        <v>7077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7078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5125</v>
      </c>
      <c r="C196" s="6">
        <v>23.55</v>
      </c>
      <c r="D196" s="3">
        <v>17.41</v>
      </c>
    </row>
    <row r="197" spans="1:4" x14ac:dyDescent="0.25">
      <c r="A197" s="5" t="s">
        <v>191</v>
      </c>
      <c r="B197" s="6" t="s">
        <v>7079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7080</v>
      </c>
      <c r="C198" s="6">
        <v>31.96</v>
      </c>
      <c r="D198" s="3">
        <v>31.96</v>
      </c>
    </row>
    <row r="199" spans="1:4" x14ac:dyDescent="0.25">
      <c r="A199" s="5" t="s">
        <v>193</v>
      </c>
      <c r="B199" s="6" t="s">
        <v>7081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7082</v>
      </c>
      <c r="C200" s="6">
        <v>10.02</v>
      </c>
      <c r="D200" s="3">
        <v>10.02</v>
      </c>
    </row>
    <row r="201" spans="1:4" x14ac:dyDescent="0.25">
      <c r="A201" s="5" t="s">
        <v>195</v>
      </c>
      <c r="B201" s="6" t="s">
        <v>7083</v>
      </c>
      <c r="C201" s="6">
        <v>15.22</v>
      </c>
      <c r="D201" s="3">
        <v>15.22</v>
      </c>
    </row>
    <row r="202" spans="1:4" x14ac:dyDescent="0.25">
      <c r="A202" s="5" t="s">
        <v>196</v>
      </c>
      <c r="B202" s="6" t="s">
        <v>7084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7085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7086</v>
      </c>
      <c r="C204" s="6">
        <v>42.15</v>
      </c>
      <c r="D204" s="3">
        <v>42.15</v>
      </c>
    </row>
    <row r="205" spans="1:4" x14ac:dyDescent="0.25">
      <c r="A205" s="5" t="s">
        <v>199</v>
      </c>
      <c r="B205" s="6" t="s">
        <v>7087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7088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7089</v>
      </c>
      <c r="C207" s="6">
        <v>21.13</v>
      </c>
      <c r="D207" s="3">
        <v>21.13</v>
      </c>
    </row>
    <row r="208" spans="1:4" x14ac:dyDescent="0.25">
      <c r="A208" s="5" t="s">
        <v>202</v>
      </c>
      <c r="B208" s="6" t="s">
        <v>7090</v>
      </c>
      <c r="C208" s="6">
        <v>25</v>
      </c>
      <c r="D208" s="3">
        <v>26.11</v>
      </c>
    </row>
    <row r="209" spans="1:4" x14ac:dyDescent="0.25">
      <c r="A209" s="5" t="s">
        <v>203</v>
      </c>
      <c r="B209" s="6" t="s">
        <v>4601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7091</v>
      </c>
      <c r="C210" s="6">
        <v>8.49</v>
      </c>
      <c r="D210" s="3">
        <v>8.56</v>
      </c>
    </row>
    <row r="211" spans="1:4" x14ac:dyDescent="0.25">
      <c r="A211" s="5" t="s">
        <v>205</v>
      </c>
      <c r="B211" s="6" t="s">
        <v>7092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7093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7094</v>
      </c>
      <c r="C213" s="6">
        <v>12.37</v>
      </c>
      <c r="D213" s="3">
        <v>6.86</v>
      </c>
    </row>
    <row r="214" spans="1:4" x14ac:dyDescent="0.25">
      <c r="A214" s="5" t="s">
        <v>208</v>
      </c>
      <c r="B214" s="6" t="s">
        <v>7095</v>
      </c>
      <c r="C214" s="6">
        <v>10.72</v>
      </c>
      <c r="D214" s="3">
        <v>10.73</v>
      </c>
    </row>
    <row r="215" spans="1:4" x14ac:dyDescent="0.25">
      <c r="A215" s="5" t="s">
        <v>209</v>
      </c>
      <c r="B215" s="6" t="s">
        <v>7096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7097</v>
      </c>
      <c r="C216" s="6">
        <v>13.73</v>
      </c>
      <c r="D216" s="3">
        <v>13.73</v>
      </c>
    </row>
    <row r="217" spans="1:4" x14ac:dyDescent="0.25">
      <c r="A217" s="5" t="s">
        <v>211</v>
      </c>
      <c r="B217" s="6" t="s">
        <v>5146</v>
      </c>
      <c r="C217" s="6">
        <v>27.92</v>
      </c>
      <c r="D217" s="3">
        <v>27.78</v>
      </c>
    </row>
    <row r="218" spans="1:4" x14ac:dyDescent="0.25">
      <c r="A218" s="5" t="s">
        <v>212</v>
      </c>
      <c r="B218" s="6" t="s">
        <v>7098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7099</v>
      </c>
      <c r="C219" s="6">
        <v>61.58</v>
      </c>
      <c r="D219" s="3">
        <v>57.48</v>
      </c>
    </row>
    <row r="220" spans="1:4" x14ac:dyDescent="0.25">
      <c r="A220" s="5" t="s">
        <v>214</v>
      </c>
      <c r="B220" s="6" t="s">
        <v>7100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7101</v>
      </c>
      <c r="C221" s="6">
        <v>36.770000000000003</v>
      </c>
      <c r="D221" s="3">
        <v>36.770000000000003</v>
      </c>
    </row>
    <row r="222" spans="1:4" x14ac:dyDescent="0.25">
      <c r="A222" s="5" t="s">
        <v>216</v>
      </c>
      <c r="B222" s="6" t="s">
        <v>7102</v>
      </c>
      <c r="C222" s="6">
        <v>43.36</v>
      </c>
      <c r="D222" s="3">
        <v>43.36</v>
      </c>
    </row>
    <row r="223" spans="1:4" x14ac:dyDescent="0.25">
      <c r="A223" s="5" t="s">
        <v>217</v>
      </c>
      <c r="B223" s="6" t="s">
        <v>4606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7103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7104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7105</v>
      </c>
      <c r="C226" s="6">
        <v>12.03</v>
      </c>
      <c r="D226" s="3">
        <v>12.15</v>
      </c>
    </row>
    <row r="227" spans="1:4" x14ac:dyDescent="0.25">
      <c r="A227" s="5" t="s">
        <v>221</v>
      </c>
      <c r="B227" s="6" t="s">
        <v>7106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7107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7108</v>
      </c>
      <c r="C229" s="6">
        <v>16.489999999999998</v>
      </c>
      <c r="D229" s="3">
        <v>16.52</v>
      </c>
    </row>
    <row r="230" spans="1:4" x14ac:dyDescent="0.25">
      <c r="A230" s="5" t="s">
        <v>224</v>
      </c>
      <c r="B230" s="6" t="s">
        <v>7109</v>
      </c>
      <c r="C230" s="6">
        <v>18.96</v>
      </c>
      <c r="D230" s="3">
        <v>18.96</v>
      </c>
    </row>
    <row r="231" spans="1:4" x14ac:dyDescent="0.25">
      <c r="A231" s="5" t="s">
        <v>225</v>
      </c>
      <c r="B231" s="6" t="s">
        <v>7110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7111</v>
      </c>
      <c r="C232" s="6">
        <v>12.09</v>
      </c>
      <c r="D232" s="3">
        <v>12.09</v>
      </c>
    </row>
    <row r="233" spans="1:4" x14ac:dyDescent="0.25">
      <c r="A233" s="5" t="s">
        <v>227</v>
      </c>
      <c r="B233" s="6" t="s">
        <v>7112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7113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7114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5163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7115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7116</v>
      </c>
      <c r="C238" s="6">
        <v>20.78</v>
      </c>
      <c r="D238" s="3">
        <v>21.05</v>
      </c>
    </row>
    <row r="239" spans="1:4" x14ac:dyDescent="0.25">
      <c r="A239" s="5" t="s">
        <v>233</v>
      </c>
      <c r="B239" s="6" t="s">
        <v>7117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7118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7119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7120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7121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7122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7123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7124</v>
      </c>
      <c r="C246" s="6">
        <v>12.97</v>
      </c>
      <c r="D246" s="3">
        <v>12.98</v>
      </c>
    </row>
    <row r="247" spans="1:4" x14ac:dyDescent="0.25">
      <c r="A247" s="5" t="s">
        <v>241</v>
      </c>
      <c r="B247" s="6" t="s">
        <v>7125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7126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4807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7127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7128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7129</v>
      </c>
      <c r="C252" s="6">
        <v>12.21</v>
      </c>
      <c r="D252" s="3">
        <v>12.21</v>
      </c>
    </row>
    <row r="253" spans="1:4" x14ac:dyDescent="0.25">
      <c r="A253" s="5" t="s">
        <v>247</v>
      </c>
      <c r="B253" s="6" t="s">
        <v>4583</v>
      </c>
      <c r="C253" s="6">
        <v>8</v>
      </c>
      <c r="D253" s="3">
        <v>8</v>
      </c>
    </row>
    <row r="254" spans="1:4" x14ac:dyDescent="0.25">
      <c r="A254" s="5" t="s">
        <v>248</v>
      </c>
      <c r="B254" s="6" t="s">
        <v>7130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7131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7132</v>
      </c>
      <c r="C256" s="6">
        <v>17.02</v>
      </c>
      <c r="D256" s="3">
        <v>17</v>
      </c>
    </row>
    <row r="257" spans="1:4" x14ac:dyDescent="0.25">
      <c r="A257" s="5" t="s">
        <v>251</v>
      </c>
      <c r="B257" s="6" t="s">
        <v>7133</v>
      </c>
      <c r="C257" s="6">
        <v>15.92</v>
      </c>
      <c r="D257" s="3">
        <v>15.91</v>
      </c>
    </row>
    <row r="258" spans="1:4" x14ac:dyDescent="0.25">
      <c r="A258" s="5" t="s">
        <v>252</v>
      </c>
      <c r="B258" s="6" t="s">
        <v>5181</v>
      </c>
      <c r="C258" s="6">
        <v>24.53</v>
      </c>
      <c r="D258" s="3">
        <v>24.53</v>
      </c>
    </row>
    <row r="259" spans="1:4" x14ac:dyDescent="0.25">
      <c r="A259" s="5" t="s">
        <v>253</v>
      </c>
      <c r="B259" s="6" t="s">
        <v>4584</v>
      </c>
      <c r="C259" s="6">
        <v>11.78</v>
      </c>
      <c r="D259" s="3">
        <v>11.78</v>
      </c>
    </row>
    <row r="260" spans="1:4" x14ac:dyDescent="0.25">
      <c r="A260" s="5" t="s">
        <v>254</v>
      </c>
      <c r="B260" s="6" t="s">
        <v>7134</v>
      </c>
      <c r="C260" s="6">
        <v>16.91</v>
      </c>
      <c r="D260" s="3">
        <v>16.91</v>
      </c>
    </row>
    <row r="261" spans="1:4" x14ac:dyDescent="0.25">
      <c r="A261" s="5" t="s">
        <v>255</v>
      </c>
      <c r="B261" s="6" t="s">
        <v>7135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7136</v>
      </c>
      <c r="C262" s="6">
        <v>32.82</v>
      </c>
      <c r="D262" s="3">
        <v>32.700000000000003</v>
      </c>
    </row>
    <row r="263" spans="1:4" x14ac:dyDescent="0.25">
      <c r="A263" s="5" t="s">
        <v>257</v>
      </c>
      <c r="B263" s="6" t="s">
        <v>7137</v>
      </c>
      <c r="C263" s="6">
        <v>12.31</v>
      </c>
      <c r="D263" s="3">
        <v>12.29</v>
      </c>
    </row>
    <row r="264" spans="1:4" x14ac:dyDescent="0.25">
      <c r="A264" s="5" t="s">
        <v>258</v>
      </c>
      <c r="B264" s="6" t="s">
        <v>7138</v>
      </c>
      <c r="C264" s="6">
        <v>17.46</v>
      </c>
      <c r="D264" s="3">
        <v>17.46</v>
      </c>
    </row>
    <row r="265" spans="1:4" x14ac:dyDescent="0.25">
      <c r="A265" s="5" t="s">
        <v>259</v>
      </c>
      <c r="B265" s="6" t="s">
        <v>7139</v>
      </c>
      <c r="C265" s="6">
        <v>19.63</v>
      </c>
      <c r="D265" s="3">
        <v>19.68</v>
      </c>
    </row>
    <row r="266" spans="1:4" x14ac:dyDescent="0.25">
      <c r="A266" s="5" t="s">
        <v>260</v>
      </c>
      <c r="B266" s="6" t="s">
        <v>7140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7141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7142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7143</v>
      </c>
      <c r="C269" s="6">
        <v>10.95</v>
      </c>
      <c r="D269" s="3">
        <v>10.92</v>
      </c>
    </row>
    <row r="270" spans="1:4" x14ac:dyDescent="0.25">
      <c r="A270" s="5" t="s">
        <v>264</v>
      </c>
      <c r="B270" s="6" t="s">
        <v>7144</v>
      </c>
      <c r="C270" s="6">
        <v>27.81</v>
      </c>
      <c r="D270" s="3">
        <v>27.82</v>
      </c>
    </row>
    <row r="271" spans="1:4" x14ac:dyDescent="0.25">
      <c r="A271" s="5" t="s">
        <v>265</v>
      </c>
      <c r="B271" s="6" t="s">
        <v>7145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7146</v>
      </c>
      <c r="C272" s="6">
        <v>29.9</v>
      </c>
      <c r="D272" s="3">
        <v>29.9</v>
      </c>
    </row>
    <row r="273" spans="1:4" x14ac:dyDescent="0.25">
      <c r="A273" s="5" t="s">
        <v>267</v>
      </c>
      <c r="B273" s="6" t="s">
        <v>7147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7148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7149</v>
      </c>
      <c r="C275" s="6">
        <v>24.28</v>
      </c>
      <c r="D275" s="3">
        <v>24.28</v>
      </c>
    </row>
    <row r="276" spans="1:4" x14ac:dyDescent="0.25">
      <c r="A276" s="5" t="s">
        <v>270</v>
      </c>
      <c r="B276" s="6" t="s">
        <v>7150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7151</v>
      </c>
      <c r="C277" s="6">
        <v>25.22</v>
      </c>
      <c r="D277" s="3">
        <v>25.22</v>
      </c>
    </row>
    <row r="278" spans="1:4" x14ac:dyDescent="0.25">
      <c r="A278" s="5" t="s">
        <v>272</v>
      </c>
      <c r="B278" s="6" t="s">
        <v>7152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7153</v>
      </c>
      <c r="C279" s="6">
        <v>24.95</v>
      </c>
      <c r="D279" s="3">
        <v>24.95</v>
      </c>
    </row>
    <row r="280" spans="1:4" x14ac:dyDescent="0.25">
      <c r="A280" s="5" t="s">
        <v>274</v>
      </c>
      <c r="B280" s="6" t="s">
        <v>7154</v>
      </c>
      <c r="C280" s="6">
        <v>17.11</v>
      </c>
      <c r="D280" s="3">
        <v>17.11</v>
      </c>
    </row>
    <row r="281" spans="1:4" x14ac:dyDescent="0.25">
      <c r="A281" s="5" t="s">
        <v>275</v>
      </c>
      <c r="B281" s="6" t="s">
        <v>7155</v>
      </c>
      <c r="C281" s="6">
        <v>39.25</v>
      </c>
      <c r="D281" s="3">
        <v>39.25</v>
      </c>
    </row>
    <row r="282" spans="1:4" x14ac:dyDescent="0.25">
      <c r="A282" s="5" t="s">
        <v>276</v>
      </c>
      <c r="B282" s="6" t="s">
        <v>5200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7156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7157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4586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4808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7158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7159</v>
      </c>
      <c r="C288" s="6">
        <v>19.2</v>
      </c>
      <c r="D288" s="3">
        <v>19.2</v>
      </c>
    </row>
    <row r="289" spans="1:4" x14ac:dyDescent="0.25">
      <c r="A289" s="5" t="s">
        <v>283</v>
      </c>
      <c r="B289" s="6" t="s">
        <v>7160</v>
      </c>
      <c r="C289" s="6">
        <v>42.93</v>
      </c>
      <c r="D289" s="3">
        <v>42.88</v>
      </c>
    </row>
    <row r="290" spans="1:4" x14ac:dyDescent="0.25">
      <c r="A290" s="5" t="s">
        <v>284</v>
      </c>
      <c r="B290" s="6" t="s">
        <v>7161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7162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4587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7163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7164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7165</v>
      </c>
      <c r="C295" s="6">
        <v>23.54</v>
      </c>
      <c r="D295" s="3">
        <v>23.49</v>
      </c>
    </row>
    <row r="296" spans="1:4" x14ac:dyDescent="0.25">
      <c r="A296" s="5" t="s">
        <v>290</v>
      </c>
      <c r="B296" s="6" t="s">
        <v>7166</v>
      </c>
      <c r="C296" s="6">
        <v>9.9700000000000006</v>
      </c>
      <c r="D296" s="3">
        <v>9.91</v>
      </c>
    </row>
    <row r="297" spans="1:4" x14ac:dyDescent="0.25">
      <c r="A297" s="5" t="s">
        <v>291</v>
      </c>
      <c r="B297" s="6" t="s">
        <v>7167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7168</v>
      </c>
      <c r="C298" s="6">
        <v>33.56</v>
      </c>
      <c r="D298" s="3">
        <v>24.39</v>
      </c>
    </row>
    <row r="299" spans="1:4" x14ac:dyDescent="0.25">
      <c r="A299" s="5" t="s">
        <v>293</v>
      </c>
      <c r="B299" s="6" t="s">
        <v>7169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5217</v>
      </c>
      <c r="C300" s="6">
        <v>12.67</v>
      </c>
      <c r="D300" s="3">
        <v>12.67</v>
      </c>
    </row>
    <row r="301" spans="1:4" x14ac:dyDescent="0.25">
      <c r="A301" s="5" t="s">
        <v>295</v>
      </c>
      <c r="B301" s="6" t="s">
        <v>7170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7171</v>
      </c>
      <c r="C302" s="6">
        <v>27.02</v>
      </c>
      <c r="D302" s="3">
        <v>27.02</v>
      </c>
    </row>
    <row r="303" spans="1:4" x14ac:dyDescent="0.25">
      <c r="A303" s="5" t="s">
        <v>297</v>
      </c>
      <c r="B303" s="6" t="s">
        <v>7172</v>
      </c>
      <c r="C303" s="6">
        <v>5.97</v>
      </c>
      <c r="D303" s="3">
        <v>5.97</v>
      </c>
    </row>
    <row r="304" spans="1:4" x14ac:dyDescent="0.25">
      <c r="A304" s="5" t="s">
        <v>298</v>
      </c>
      <c r="B304" s="6" t="s">
        <v>7173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7174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5223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4809</v>
      </c>
      <c r="C307" s="6">
        <v>7.37</v>
      </c>
      <c r="D307" s="3">
        <v>7.37</v>
      </c>
    </row>
    <row r="308" spans="1:4" x14ac:dyDescent="0.25">
      <c r="A308" s="5" t="s">
        <v>302</v>
      </c>
      <c r="B308" s="6" t="s">
        <v>7175</v>
      </c>
      <c r="C308" s="6">
        <v>5.61</v>
      </c>
      <c r="D308" s="3">
        <v>6.09</v>
      </c>
    </row>
    <row r="309" spans="1:4" x14ac:dyDescent="0.25">
      <c r="A309" s="5" t="s">
        <v>303</v>
      </c>
      <c r="B309" s="6" t="s">
        <v>7176</v>
      </c>
      <c r="C309" s="6">
        <v>9.33</v>
      </c>
      <c r="D309" s="3">
        <v>9.33</v>
      </c>
    </row>
    <row r="310" spans="1:4" x14ac:dyDescent="0.25">
      <c r="A310" s="5" t="s">
        <v>304</v>
      </c>
      <c r="B310" s="6" t="s">
        <v>7177</v>
      </c>
      <c r="C310" s="6">
        <v>28.02</v>
      </c>
      <c r="D310" s="3">
        <v>26.91</v>
      </c>
    </row>
    <row r="311" spans="1:4" x14ac:dyDescent="0.25">
      <c r="A311" s="5" t="s">
        <v>305</v>
      </c>
      <c r="B311" s="6" t="s">
        <v>7178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7179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7180</v>
      </c>
      <c r="C313" s="6">
        <v>14.77</v>
      </c>
      <c r="D313" s="3">
        <v>14.77</v>
      </c>
    </row>
    <row r="314" spans="1:4" x14ac:dyDescent="0.25">
      <c r="A314" s="5" t="s">
        <v>308</v>
      </c>
      <c r="B314" s="6" t="s">
        <v>7181</v>
      </c>
      <c r="C314" s="6">
        <v>9.6</v>
      </c>
      <c r="D314" s="3">
        <v>9.6</v>
      </c>
    </row>
    <row r="315" spans="1:4" x14ac:dyDescent="0.25">
      <c r="A315" s="5" t="s">
        <v>309</v>
      </c>
      <c r="B315" s="6" t="s">
        <v>7182</v>
      </c>
      <c r="C315" s="6">
        <v>5.39</v>
      </c>
      <c r="D315" s="3">
        <v>5.39</v>
      </c>
    </row>
    <row r="316" spans="1:4" x14ac:dyDescent="0.25">
      <c r="A316" s="5" t="s">
        <v>310</v>
      </c>
      <c r="B316" s="6" t="s">
        <v>7183</v>
      </c>
      <c r="C316" s="6">
        <v>8.25</v>
      </c>
      <c r="D316" s="3">
        <v>8.25</v>
      </c>
    </row>
    <row r="317" spans="1:4" x14ac:dyDescent="0.25">
      <c r="A317" s="5" t="s">
        <v>311</v>
      </c>
      <c r="B317" s="6" t="s">
        <v>7184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7185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7186</v>
      </c>
      <c r="C319" s="6">
        <v>6.59</v>
      </c>
      <c r="D319" s="3">
        <v>6.59</v>
      </c>
    </row>
    <row r="320" spans="1:4" x14ac:dyDescent="0.25">
      <c r="A320" s="5" t="s">
        <v>314</v>
      </c>
      <c r="B320" s="6" t="s">
        <v>7187</v>
      </c>
      <c r="C320" s="6">
        <v>12.57</v>
      </c>
      <c r="D320" s="3">
        <v>12.36</v>
      </c>
    </row>
    <row r="321" spans="1:4" x14ac:dyDescent="0.25">
      <c r="A321" s="5" t="s">
        <v>315</v>
      </c>
      <c r="B321" s="6" t="s">
        <v>7188</v>
      </c>
      <c r="C321" s="6">
        <v>5.22</v>
      </c>
      <c r="D321" s="3">
        <v>5.24</v>
      </c>
    </row>
    <row r="322" spans="1:4" x14ac:dyDescent="0.25">
      <c r="A322" s="5" t="s">
        <v>316</v>
      </c>
      <c r="B322" s="6" t="s">
        <v>7189</v>
      </c>
      <c r="C322" s="6">
        <v>2.74</v>
      </c>
      <c r="D322" s="3">
        <v>2.74</v>
      </c>
    </row>
    <row r="323" spans="1:4" x14ac:dyDescent="0.25">
      <c r="A323" s="5" t="s">
        <v>317</v>
      </c>
      <c r="B323" s="6" t="s">
        <v>7190</v>
      </c>
      <c r="C323" s="6">
        <v>6.83</v>
      </c>
      <c r="D323" s="3">
        <v>6.81</v>
      </c>
    </row>
    <row r="324" spans="1:4" x14ac:dyDescent="0.25">
      <c r="A324" s="5" t="s">
        <v>318</v>
      </c>
      <c r="B324" s="6" t="s">
        <v>7191</v>
      </c>
      <c r="C324" s="6">
        <v>7.66</v>
      </c>
      <c r="D324" s="3">
        <v>7.66</v>
      </c>
    </row>
    <row r="325" spans="1:4" x14ac:dyDescent="0.25">
      <c r="A325" s="5" t="s">
        <v>319</v>
      </c>
      <c r="B325" s="6" t="s">
        <v>7192</v>
      </c>
      <c r="C325" s="6">
        <v>31.34</v>
      </c>
      <c r="D325" s="3">
        <v>31.34</v>
      </c>
    </row>
    <row r="326" spans="1:4" x14ac:dyDescent="0.25">
      <c r="A326" s="5" t="s">
        <v>320</v>
      </c>
      <c r="B326" s="6" t="s">
        <v>7193</v>
      </c>
      <c r="C326" s="6">
        <v>30.12</v>
      </c>
      <c r="D326" s="3">
        <v>30.12</v>
      </c>
    </row>
    <row r="327" spans="1:4" x14ac:dyDescent="0.25">
      <c r="A327" s="5" t="s">
        <v>321</v>
      </c>
      <c r="B327" s="6" t="s">
        <v>4811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7194</v>
      </c>
      <c r="C328" s="6">
        <v>19.190000000000001</v>
      </c>
      <c r="D328" s="3">
        <v>19.489999999999998</v>
      </c>
    </row>
    <row r="329" spans="1:4" x14ac:dyDescent="0.25">
      <c r="A329" s="5" t="s">
        <v>323</v>
      </c>
      <c r="B329" s="6" t="s">
        <v>7195</v>
      </c>
      <c r="C329" s="6">
        <v>19.260000000000002</v>
      </c>
      <c r="D329" s="3">
        <v>19.260000000000002</v>
      </c>
    </row>
    <row r="330" spans="1:4" x14ac:dyDescent="0.25">
      <c r="A330" s="5" t="s">
        <v>324</v>
      </c>
      <c r="B330" s="6" t="s">
        <v>7196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7197</v>
      </c>
      <c r="C331" s="6">
        <v>12.15</v>
      </c>
      <c r="D331" s="3">
        <v>12.15</v>
      </c>
    </row>
    <row r="332" spans="1:4" x14ac:dyDescent="0.25">
      <c r="A332" s="5" t="s">
        <v>326</v>
      </c>
      <c r="B332" s="6" t="s">
        <v>7198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7199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4612</v>
      </c>
      <c r="C334" s="6">
        <v>6.01</v>
      </c>
      <c r="D334" s="3">
        <v>6.01</v>
      </c>
    </row>
    <row r="335" spans="1:4" x14ac:dyDescent="0.25">
      <c r="A335" s="5" t="s">
        <v>329</v>
      </c>
      <c r="B335" s="6" t="s">
        <v>4588</v>
      </c>
      <c r="C335" s="6">
        <v>11.72</v>
      </c>
      <c r="D335" s="3">
        <v>11.7</v>
      </c>
    </row>
    <row r="336" spans="1:4" x14ac:dyDescent="0.25">
      <c r="A336" s="5" t="s">
        <v>330</v>
      </c>
      <c r="B336" s="6" t="s">
        <v>4613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7200</v>
      </c>
      <c r="C337" s="6">
        <v>5.55</v>
      </c>
      <c r="D337" s="3">
        <v>5.52</v>
      </c>
    </row>
    <row r="338" spans="1:4" x14ac:dyDescent="0.25">
      <c r="A338" s="5" t="s">
        <v>332</v>
      </c>
      <c r="B338" s="6" t="s">
        <v>7201</v>
      </c>
      <c r="C338" s="6">
        <v>13.16</v>
      </c>
      <c r="D338" s="3">
        <v>9.99</v>
      </c>
    </row>
    <row r="339" spans="1:4" x14ac:dyDescent="0.25">
      <c r="A339" s="5" t="s">
        <v>333</v>
      </c>
      <c r="B339" s="6" t="s">
        <v>5252</v>
      </c>
      <c r="C339" s="6">
        <v>18.45</v>
      </c>
      <c r="D339" s="3">
        <v>18.45</v>
      </c>
    </row>
    <row r="340" spans="1:4" x14ac:dyDescent="0.25">
      <c r="A340" s="5" t="s">
        <v>334</v>
      </c>
      <c r="B340" s="6" t="s">
        <v>7202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7203</v>
      </c>
      <c r="C341" s="6">
        <v>9.4700000000000006</v>
      </c>
      <c r="D341" s="3">
        <v>9.6199999999999992</v>
      </c>
    </row>
    <row r="342" spans="1:4" x14ac:dyDescent="0.25">
      <c r="A342" s="5" t="s">
        <v>336</v>
      </c>
      <c r="B342" s="6" t="s">
        <v>7204</v>
      </c>
      <c r="C342" s="6">
        <v>25.93</v>
      </c>
      <c r="D342" s="3">
        <v>25.93</v>
      </c>
    </row>
    <row r="343" spans="1:4" x14ac:dyDescent="0.25">
      <c r="A343" s="5" t="s">
        <v>337</v>
      </c>
      <c r="B343" s="6" t="s">
        <v>4589</v>
      </c>
      <c r="C343" s="6">
        <v>32.119999999999997</v>
      </c>
      <c r="D343" s="3">
        <v>32.119999999999997</v>
      </c>
    </row>
    <row r="344" spans="1:4" x14ac:dyDescent="0.25">
      <c r="A344" s="5" t="s">
        <v>338</v>
      </c>
      <c r="B344" s="6" t="s">
        <v>7205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7206</v>
      </c>
      <c r="C345" s="6">
        <v>6.44</v>
      </c>
      <c r="D345" s="3">
        <v>6.44</v>
      </c>
    </row>
    <row r="346" spans="1:4" x14ac:dyDescent="0.25">
      <c r="A346" s="5" t="s">
        <v>340</v>
      </c>
      <c r="B346" s="6" t="s">
        <v>7207</v>
      </c>
      <c r="C346" s="6">
        <v>26.08</v>
      </c>
      <c r="D346" s="3">
        <v>26.08</v>
      </c>
    </row>
    <row r="347" spans="1:4" x14ac:dyDescent="0.25">
      <c r="A347" s="5" t="s">
        <v>341</v>
      </c>
      <c r="B347" s="6" t="s">
        <v>7208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7209</v>
      </c>
      <c r="C348" s="6">
        <v>2.78</v>
      </c>
      <c r="D348" s="3">
        <v>2.78</v>
      </c>
    </row>
    <row r="349" spans="1:4" x14ac:dyDescent="0.25">
      <c r="A349" s="5" t="s">
        <v>343</v>
      </c>
      <c r="B349" s="6" t="s">
        <v>4615</v>
      </c>
      <c r="C349" s="6">
        <v>52.62</v>
      </c>
      <c r="D349" s="3">
        <v>52.62</v>
      </c>
    </row>
    <row r="350" spans="1:4" x14ac:dyDescent="0.25">
      <c r="A350" s="5" t="s">
        <v>344</v>
      </c>
      <c r="B350" s="6" t="s">
        <v>7210</v>
      </c>
      <c r="C350" s="6">
        <v>9.6</v>
      </c>
      <c r="D350" s="3">
        <v>9.75</v>
      </c>
    </row>
    <row r="351" spans="1:4" x14ac:dyDescent="0.25">
      <c r="A351" s="5" t="s">
        <v>345</v>
      </c>
      <c r="B351" s="6" t="s">
        <v>7211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7212</v>
      </c>
      <c r="C352" s="6">
        <v>10.8</v>
      </c>
      <c r="D352" s="3">
        <v>10.78</v>
      </c>
    </row>
    <row r="353" spans="1:4" x14ac:dyDescent="0.25">
      <c r="A353" s="5" t="s">
        <v>347</v>
      </c>
      <c r="B353" s="6" t="s">
        <v>7213</v>
      </c>
      <c r="C353" s="6">
        <v>13.89</v>
      </c>
      <c r="D353" s="3">
        <v>13.89</v>
      </c>
    </row>
    <row r="354" spans="1:4" x14ac:dyDescent="0.25">
      <c r="A354" s="5" t="s">
        <v>348</v>
      </c>
      <c r="B354" s="6" t="s">
        <v>7214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7215</v>
      </c>
      <c r="C355" s="6">
        <v>6.78</v>
      </c>
      <c r="D355" s="3">
        <v>6.78</v>
      </c>
    </row>
    <row r="356" spans="1:4" x14ac:dyDescent="0.25">
      <c r="A356" s="5" t="s">
        <v>350</v>
      </c>
      <c r="B356" s="6" t="s">
        <v>7216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7217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4591</v>
      </c>
      <c r="C358" s="6">
        <v>11.26</v>
      </c>
      <c r="D358" s="3">
        <v>11.27</v>
      </c>
    </row>
    <row r="359" spans="1:4" x14ac:dyDescent="0.25">
      <c r="A359" s="5" t="s">
        <v>353</v>
      </c>
      <c r="B359" s="6" t="s">
        <v>7218</v>
      </c>
      <c r="C359" s="6">
        <v>33.22</v>
      </c>
      <c r="D359" s="3">
        <v>33.18</v>
      </c>
    </row>
    <row r="360" spans="1:4" x14ac:dyDescent="0.25">
      <c r="A360" s="5" t="s">
        <v>354</v>
      </c>
      <c r="B360" s="6" t="s">
        <v>7219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7220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7221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7222</v>
      </c>
      <c r="C363" s="6">
        <v>7.81</v>
      </c>
      <c r="D363" s="3">
        <v>7.81</v>
      </c>
    </row>
    <row r="364" spans="1:4" x14ac:dyDescent="0.25">
      <c r="A364" s="5" t="s">
        <v>358</v>
      </c>
      <c r="B364" s="6" t="s">
        <v>7223</v>
      </c>
      <c r="C364" s="6">
        <v>30.06</v>
      </c>
      <c r="D364" s="3">
        <v>30.06</v>
      </c>
    </row>
    <row r="365" spans="1:4" x14ac:dyDescent="0.25">
      <c r="A365" s="5" t="s">
        <v>359</v>
      </c>
      <c r="B365" s="6" t="s">
        <v>7224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7225</v>
      </c>
      <c r="C366" s="6">
        <v>12.3</v>
      </c>
      <c r="D366" s="3">
        <v>12.3</v>
      </c>
    </row>
    <row r="367" spans="1:4" x14ac:dyDescent="0.25">
      <c r="A367" s="5" t="s">
        <v>361</v>
      </c>
      <c r="B367" s="6" t="s">
        <v>7226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7227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7228</v>
      </c>
      <c r="C369" s="6">
        <v>6.31</v>
      </c>
      <c r="D369" s="3">
        <v>6.3</v>
      </c>
    </row>
    <row r="370" spans="1:4" x14ac:dyDescent="0.25">
      <c r="A370" s="5" t="s">
        <v>364</v>
      </c>
      <c r="B370" s="6" t="s">
        <v>7229</v>
      </c>
      <c r="C370" s="6">
        <v>6.7</v>
      </c>
      <c r="D370" s="3">
        <v>6.7</v>
      </c>
    </row>
    <row r="371" spans="1:4" x14ac:dyDescent="0.25">
      <c r="A371" s="5" t="s">
        <v>365</v>
      </c>
      <c r="B371" s="6" t="s">
        <v>7230</v>
      </c>
      <c r="C371" s="6">
        <v>5.8</v>
      </c>
      <c r="D371" s="3">
        <v>5.61</v>
      </c>
    </row>
    <row r="372" spans="1:4" x14ac:dyDescent="0.25">
      <c r="A372" s="5" t="s">
        <v>366</v>
      </c>
      <c r="B372" s="6" t="s">
        <v>4592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5283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7231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7232</v>
      </c>
      <c r="C375" s="6">
        <v>37.409999999999997</v>
      </c>
      <c r="D375" s="3">
        <v>37.409999999999997</v>
      </c>
    </row>
    <row r="376" spans="1:4" x14ac:dyDescent="0.25">
      <c r="A376" s="5" t="s">
        <v>370</v>
      </c>
      <c r="B376" s="6" t="s">
        <v>7233</v>
      </c>
      <c r="C376" s="6">
        <v>13.76</v>
      </c>
      <c r="D376" s="3">
        <v>13.76</v>
      </c>
    </row>
    <row r="377" spans="1:4" x14ac:dyDescent="0.25">
      <c r="A377" s="5" t="s">
        <v>371</v>
      </c>
      <c r="B377" s="6" t="s">
        <v>7234</v>
      </c>
      <c r="C377" s="6">
        <v>14.28</v>
      </c>
      <c r="D377" s="3">
        <v>14.28</v>
      </c>
    </row>
    <row r="378" spans="1:4" x14ac:dyDescent="0.25">
      <c r="A378" s="5" t="s">
        <v>372</v>
      </c>
      <c r="B378" s="6" t="s">
        <v>7235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4616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7236</v>
      </c>
      <c r="C380" s="6">
        <v>23.23</v>
      </c>
      <c r="D380" s="3">
        <v>23.23</v>
      </c>
    </row>
    <row r="381" spans="1:4" x14ac:dyDescent="0.25">
      <c r="A381" s="5" t="s">
        <v>375</v>
      </c>
      <c r="B381" s="6" t="s">
        <v>7237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7238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7239</v>
      </c>
      <c r="C383" s="6">
        <v>30.2</v>
      </c>
      <c r="D383" s="3">
        <v>30.2</v>
      </c>
    </row>
    <row r="384" spans="1:4" x14ac:dyDescent="0.25">
      <c r="A384" s="5" t="s">
        <v>378</v>
      </c>
      <c r="B384" s="6" t="s">
        <v>7240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7241</v>
      </c>
      <c r="C385" s="6">
        <v>7.53</v>
      </c>
      <c r="D385" s="3">
        <v>7.39</v>
      </c>
    </row>
    <row r="386" spans="1:4" x14ac:dyDescent="0.25">
      <c r="A386" s="5" t="s">
        <v>380</v>
      </c>
      <c r="B386" s="6" t="s">
        <v>7242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7243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4537</v>
      </c>
      <c r="C388" s="6">
        <v>35.159999999999997</v>
      </c>
      <c r="D388" s="3">
        <v>34.35</v>
      </c>
    </row>
    <row r="389" spans="1:4" x14ac:dyDescent="0.25">
      <c r="A389" s="5" t="s">
        <v>383</v>
      </c>
      <c r="B389" s="6" t="s">
        <v>7244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7245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7246</v>
      </c>
      <c r="C391" s="6">
        <v>59.84</v>
      </c>
      <c r="D391" s="3">
        <v>59.84</v>
      </c>
    </row>
    <row r="392" spans="1:4" x14ac:dyDescent="0.25">
      <c r="A392" s="5" t="s">
        <v>386</v>
      </c>
      <c r="B392" s="6" t="s">
        <v>7247</v>
      </c>
      <c r="C392" s="6">
        <v>15.32</v>
      </c>
      <c r="D392" s="3">
        <v>15.32</v>
      </c>
    </row>
    <row r="393" spans="1:4" x14ac:dyDescent="0.25">
      <c r="A393" s="5" t="s">
        <v>387</v>
      </c>
      <c r="B393" s="6" t="s">
        <v>7248</v>
      </c>
      <c r="C393" s="6">
        <v>7.86</v>
      </c>
      <c r="D393" s="3">
        <v>7.86</v>
      </c>
    </row>
    <row r="394" spans="1:4" x14ac:dyDescent="0.25">
      <c r="A394" s="5" t="s">
        <v>388</v>
      </c>
      <c r="B394" s="6" t="s">
        <v>4617</v>
      </c>
      <c r="C394" s="6">
        <v>39.35</v>
      </c>
      <c r="D394" s="3">
        <v>39.35</v>
      </c>
    </row>
    <row r="395" spans="1:4" x14ac:dyDescent="0.25">
      <c r="A395" s="5" t="s">
        <v>389</v>
      </c>
      <c r="B395" s="6" t="s">
        <v>7249</v>
      </c>
      <c r="C395" s="6">
        <v>8.2899999999999991</v>
      </c>
      <c r="D395" s="3">
        <v>8.2899999999999991</v>
      </c>
    </row>
    <row r="396" spans="1:4" x14ac:dyDescent="0.25">
      <c r="A396" s="5" t="s">
        <v>390</v>
      </c>
      <c r="B396" s="6" t="s">
        <v>7250</v>
      </c>
      <c r="C396" s="6">
        <v>40.31</v>
      </c>
      <c r="D396" s="3">
        <v>40.21</v>
      </c>
    </row>
    <row r="397" spans="1:4" x14ac:dyDescent="0.25">
      <c r="A397" s="5" t="s">
        <v>391</v>
      </c>
      <c r="B397" s="6" t="s">
        <v>7251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7252</v>
      </c>
      <c r="C398" s="6">
        <v>26.94</v>
      </c>
      <c r="D398" s="3">
        <v>26.95</v>
      </c>
    </row>
    <row r="399" spans="1:4" x14ac:dyDescent="0.25">
      <c r="A399" s="5" t="s">
        <v>393</v>
      </c>
      <c r="B399" s="6" t="s">
        <v>7253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5307</v>
      </c>
      <c r="C400" s="6">
        <v>0.06</v>
      </c>
      <c r="D400" s="3">
        <v>0.06</v>
      </c>
    </row>
    <row r="401" spans="1:4" x14ac:dyDescent="0.25">
      <c r="A401" s="5" t="s">
        <v>395</v>
      </c>
      <c r="B401" s="6" t="s">
        <v>7254</v>
      </c>
      <c r="C401" s="6">
        <v>8.2799999999999994</v>
      </c>
      <c r="D401" s="3">
        <v>8.27</v>
      </c>
    </row>
    <row r="402" spans="1:4" x14ac:dyDescent="0.25">
      <c r="A402" s="5" t="s">
        <v>396</v>
      </c>
      <c r="B402" s="6" t="s">
        <v>7255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7256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7257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7258</v>
      </c>
      <c r="C405" s="6">
        <v>2.9</v>
      </c>
      <c r="D405" s="3">
        <v>2.9</v>
      </c>
    </row>
    <row r="406" spans="1:4" x14ac:dyDescent="0.25">
      <c r="A406" s="5" t="s">
        <v>400</v>
      </c>
      <c r="B406" s="6" t="s">
        <v>7259</v>
      </c>
      <c r="C406" s="6">
        <v>6.14</v>
      </c>
      <c r="D406" s="3">
        <v>6.15</v>
      </c>
    </row>
    <row r="407" spans="1:4" x14ac:dyDescent="0.25">
      <c r="A407" s="5" t="s">
        <v>401</v>
      </c>
      <c r="B407" s="6" t="s">
        <v>7260</v>
      </c>
      <c r="C407" s="6">
        <v>10.24</v>
      </c>
      <c r="D407" s="3">
        <v>10.24</v>
      </c>
    </row>
    <row r="408" spans="1:4" x14ac:dyDescent="0.25">
      <c r="A408" s="5" t="s">
        <v>402</v>
      </c>
      <c r="B408" s="6" t="s">
        <v>4861</v>
      </c>
      <c r="C408" s="6">
        <v>17.22</v>
      </c>
      <c r="D408" s="3">
        <v>17.21</v>
      </c>
    </row>
    <row r="409" spans="1:4" x14ac:dyDescent="0.25">
      <c r="A409" s="5" t="s">
        <v>403</v>
      </c>
      <c r="B409" s="6" t="s">
        <v>7261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7262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7263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7264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7265</v>
      </c>
      <c r="C413" s="6">
        <v>38.89</v>
      </c>
      <c r="D413" s="3">
        <v>38.78</v>
      </c>
    </row>
    <row r="414" spans="1:4" x14ac:dyDescent="0.25">
      <c r="A414" s="5" t="s">
        <v>408</v>
      </c>
      <c r="B414" s="6" t="s">
        <v>7266</v>
      </c>
      <c r="C414" s="6">
        <v>13.52</v>
      </c>
      <c r="D414" s="3">
        <v>13.36</v>
      </c>
    </row>
    <row r="415" spans="1:4" x14ac:dyDescent="0.25">
      <c r="A415" s="5" t="s">
        <v>409</v>
      </c>
      <c r="B415" s="6" t="s">
        <v>7267</v>
      </c>
      <c r="C415" s="6">
        <v>1.78</v>
      </c>
      <c r="D415" s="3">
        <v>1.78</v>
      </c>
    </row>
    <row r="416" spans="1:4" x14ac:dyDescent="0.25">
      <c r="A416" s="5" t="s">
        <v>410</v>
      </c>
      <c r="B416" s="6" t="s">
        <v>7268</v>
      </c>
      <c r="C416" s="6">
        <v>10.31</v>
      </c>
      <c r="D416" s="3">
        <v>10.31</v>
      </c>
    </row>
    <row r="417" spans="1:4" x14ac:dyDescent="0.25">
      <c r="A417" s="5" t="s">
        <v>411</v>
      </c>
      <c r="B417" s="6" t="s">
        <v>7269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4863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7270</v>
      </c>
      <c r="C419" s="6">
        <v>15.83</v>
      </c>
      <c r="D419" s="3">
        <v>15.99</v>
      </c>
    </row>
    <row r="420" spans="1:4" x14ac:dyDescent="0.25">
      <c r="A420" s="5" t="s">
        <v>414</v>
      </c>
      <c r="B420" s="6" t="s">
        <v>7271</v>
      </c>
      <c r="C420" s="6">
        <v>13.74</v>
      </c>
      <c r="D420" s="3">
        <v>13.7</v>
      </c>
    </row>
    <row r="421" spans="1:4" x14ac:dyDescent="0.25">
      <c r="A421" s="5" t="s">
        <v>415</v>
      </c>
      <c r="B421" s="6" t="s">
        <v>4864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7272</v>
      </c>
      <c r="C422" s="6">
        <v>9.94</v>
      </c>
      <c r="D422" s="3">
        <v>9.94</v>
      </c>
    </row>
    <row r="423" spans="1:4" x14ac:dyDescent="0.25">
      <c r="A423" s="5" t="s">
        <v>417</v>
      </c>
      <c r="B423" s="6" t="s">
        <v>7273</v>
      </c>
      <c r="C423" s="6">
        <v>30.15</v>
      </c>
      <c r="D423" s="3">
        <v>30.15</v>
      </c>
    </row>
    <row r="424" spans="1:4" x14ac:dyDescent="0.25">
      <c r="A424" s="5" t="s">
        <v>418</v>
      </c>
      <c r="B424" s="6" t="s">
        <v>7274</v>
      </c>
      <c r="C424" s="6">
        <v>14.52</v>
      </c>
      <c r="D424" s="3">
        <v>14.52</v>
      </c>
    </row>
    <row r="425" spans="1:4" x14ac:dyDescent="0.25">
      <c r="A425" s="5" t="s">
        <v>419</v>
      </c>
      <c r="B425" s="6" t="s">
        <v>7275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7276</v>
      </c>
      <c r="C426" s="6">
        <v>18.39</v>
      </c>
      <c r="D426" s="3">
        <v>18.45</v>
      </c>
    </row>
    <row r="427" spans="1:4" x14ac:dyDescent="0.25">
      <c r="A427" s="5" t="s">
        <v>421</v>
      </c>
      <c r="B427" s="6" t="s">
        <v>7277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7278</v>
      </c>
      <c r="C428" s="6">
        <v>18.86</v>
      </c>
      <c r="D428" s="3">
        <v>18.86</v>
      </c>
    </row>
    <row r="429" spans="1:4" x14ac:dyDescent="0.25">
      <c r="A429" s="5" t="s">
        <v>423</v>
      </c>
      <c r="B429" s="6" t="s">
        <v>7279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4619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7280</v>
      </c>
      <c r="C431" s="6">
        <v>18.54</v>
      </c>
      <c r="D431" s="3">
        <v>18.52</v>
      </c>
    </row>
    <row r="432" spans="1:4" x14ac:dyDescent="0.25">
      <c r="A432" s="5" t="s">
        <v>426</v>
      </c>
      <c r="B432" s="6" t="s">
        <v>7281</v>
      </c>
      <c r="C432" s="6">
        <v>19.45</v>
      </c>
      <c r="D432" s="3">
        <v>19.45</v>
      </c>
    </row>
    <row r="433" spans="1:4" x14ac:dyDescent="0.25">
      <c r="A433" s="5" t="s">
        <v>427</v>
      </c>
      <c r="B433" s="6" t="s">
        <v>7282</v>
      </c>
      <c r="C433" s="6">
        <v>8.77</v>
      </c>
      <c r="D433" s="3">
        <v>8.77</v>
      </c>
    </row>
    <row r="434" spans="1:4" x14ac:dyDescent="0.25">
      <c r="A434" s="5" t="s">
        <v>428</v>
      </c>
      <c r="B434" s="6" t="s">
        <v>4539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7283</v>
      </c>
      <c r="C435" s="6">
        <v>28.59</v>
      </c>
      <c r="D435" s="3">
        <v>28.6</v>
      </c>
    </row>
    <row r="436" spans="1:4" x14ac:dyDescent="0.25">
      <c r="A436" s="5" t="s">
        <v>430</v>
      </c>
      <c r="B436" s="6" t="s">
        <v>5339</v>
      </c>
      <c r="C436" s="6">
        <v>12.93</v>
      </c>
      <c r="D436" s="3">
        <v>12.93</v>
      </c>
    </row>
    <row r="437" spans="1:4" x14ac:dyDescent="0.25">
      <c r="A437" s="5" t="s">
        <v>431</v>
      </c>
      <c r="B437" s="6" t="s">
        <v>7284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7285</v>
      </c>
      <c r="C438" s="6">
        <v>23.49</v>
      </c>
      <c r="D438" s="3">
        <v>23.71</v>
      </c>
    </row>
    <row r="439" spans="1:4" x14ac:dyDescent="0.25">
      <c r="A439" s="5" t="s">
        <v>433</v>
      </c>
      <c r="B439" s="6" t="s">
        <v>7286</v>
      </c>
      <c r="C439" s="6">
        <v>24.44</v>
      </c>
      <c r="D439" s="3">
        <v>24.44</v>
      </c>
    </row>
    <row r="440" spans="1:4" x14ac:dyDescent="0.25">
      <c r="A440" s="5" t="s">
        <v>434</v>
      </c>
      <c r="B440" s="6" t="s">
        <v>7287</v>
      </c>
      <c r="C440" s="6">
        <v>6.75</v>
      </c>
      <c r="D440" s="3">
        <v>6.75</v>
      </c>
    </row>
    <row r="441" spans="1:4" x14ac:dyDescent="0.25">
      <c r="A441" s="5" t="s">
        <v>435</v>
      </c>
      <c r="B441" s="6" t="s">
        <v>7288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7289</v>
      </c>
      <c r="C442" s="6">
        <v>10.3</v>
      </c>
      <c r="D442" s="3">
        <v>10.3</v>
      </c>
    </row>
    <row r="443" spans="1:4" x14ac:dyDescent="0.25">
      <c r="A443" s="5" t="s">
        <v>437</v>
      </c>
      <c r="B443" s="6" t="s">
        <v>7290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7291</v>
      </c>
      <c r="C444" s="6">
        <v>5.29</v>
      </c>
      <c r="D444" s="3">
        <v>5.29</v>
      </c>
    </row>
    <row r="445" spans="1:4" x14ac:dyDescent="0.25">
      <c r="A445" s="5" t="s">
        <v>439</v>
      </c>
      <c r="B445" s="6" t="s">
        <v>7292</v>
      </c>
      <c r="C445" s="6">
        <v>16.73</v>
      </c>
      <c r="D445" s="3">
        <v>16.68</v>
      </c>
    </row>
    <row r="446" spans="1:4" x14ac:dyDescent="0.25">
      <c r="A446" s="5" t="s">
        <v>440</v>
      </c>
      <c r="B446" s="6" t="s">
        <v>7293</v>
      </c>
      <c r="C446" s="6">
        <v>28.68</v>
      </c>
      <c r="D446" s="3">
        <v>28.69</v>
      </c>
    </row>
    <row r="447" spans="1:4" x14ac:dyDescent="0.25">
      <c r="A447" s="5" t="s">
        <v>441</v>
      </c>
      <c r="B447" s="6" t="s">
        <v>7294</v>
      </c>
      <c r="C447" s="6">
        <v>24.26</v>
      </c>
      <c r="D447" s="3">
        <v>24.26</v>
      </c>
    </row>
    <row r="448" spans="1:4" x14ac:dyDescent="0.25">
      <c r="A448" s="5" t="s">
        <v>442</v>
      </c>
      <c r="B448" s="6" t="s">
        <v>7295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7296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7297</v>
      </c>
      <c r="C450" s="6">
        <v>19.12</v>
      </c>
      <c r="D450" s="3">
        <v>19.12</v>
      </c>
    </row>
    <row r="451" spans="1:4" x14ac:dyDescent="0.25">
      <c r="A451" s="5" t="s">
        <v>445</v>
      </c>
      <c r="B451" s="6" t="s">
        <v>7298</v>
      </c>
      <c r="C451" s="6">
        <v>13.75</v>
      </c>
      <c r="D451" s="3">
        <v>13.75</v>
      </c>
    </row>
    <row r="452" spans="1:4" x14ac:dyDescent="0.25">
      <c r="A452" s="5" t="s">
        <v>446</v>
      </c>
      <c r="B452" s="6" t="s">
        <v>5352</v>
      </c>
      <c r="C452" s="6">
        <v>25.43</v>
      </c>
      <c r="D452" s="3">
        <v>25.43</v>
      </c>
    </row>
    <row r="453" spans="1:4" x14ac:dyDescent="0.25">
      <c r="A453" s="5" t="s">
        <v>447</v>
      </c>
      <c r="B453" s="6" t="s">
        <v>7299</v>
      </c>
      <c r="C453" s="6">
        <v>41.08</v>
      </c>
      <c r="D453" s="3">
        <v>41.08</v>
      </c>
    </row>
    <row r="454" spans="1:4" x14ac:dyDescent="0.25">
      <c r="A454" s="5" t="s">
        <v>448</v>
      </c>
      <c r="B454" s="6" t="s">
        <v>7300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7301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7302</v>
      </c>
      <c r="C456" s="6">
        <v>15.95</v>
      </c>
      <c r="D456" s="3">
        <v>15.94</v>
      </c>
    </row>
    <row r="457" spans="1:4" x14ac:dyDescent="0.25">
      <c r="A457" s="5" t="s">
        <v>451</v>
      </c>
      <c r="B457" s="6" t="s">
        <v>7303</v>
      </c>
      <c r="C457" s="6">
        <v>35.799999999999997</v>
      </c>
      <c r="D457" s="3">
        <v>35.799999999999997</v>
      </c>
    </row>
    <row r="458" spans="1:4" x14ac:dyDescent="0.25">
      <c r="A458" s="5" t="s">
        <v>452</v>
      </c>
      <c r="B458" s="6" t="s">
        <v>7304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7305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4865</v>
      </c>
      <c r="C460" s="6">
        <v>20.329999999999998</v>
      </c>
      <c r="D460" s="3">
        <v>20.190000000000001</v>
      </c>
    </row>
    <row r="461" spans="1:4" x14ac:dyDescent="0.25">
      <c r="A461" s="5" t="s">
        <v>455</v>
      </c>
      <c r="B461" s="6" t="s">
        <v>7306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7307</v>
      </c>
      <c r="C462" s="6">
        <v>5.15</v>
      </c>
      <c r="D462" s="3">
        <v>5.15</v>
      </c>
    </row>
    <row r="463" spans="1:4" x14ac:dyDescent="0.25">
      <c r="A463" s="5" t="s">
        <v>457</v>
      </c>
      <c r="B463" s="6" t="s">
        <v>7308</v>
      </c>
      <c r="C463" s="6">
        <v>49.47</v>
      </c>
      <c r="D463" s="3">
        <v>49.47</v>
      </c>
    </row>
    <row r="464" spans="1:4" x14ac:dyDescent="0.25">
      <c r="A464" s="5" t="s">
        <v>458</v>
      </c>
      <c r="B464" s="6" t="s">
        <v>4866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7309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7310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7311</v>
      </c>
      <c r="C467" s="6">
        <v>15.24</v>
      </c>
      <c r="D467" s="3">
        <v>15.24</v>
      </c>
    </row>
    <row r="468" spans="1:4" x14ac:dyDescent="0.25">
      <c r="A468" s="5" t="s">
        <v>462</v>
      </c>
      <c r="B468" s="6" t="s">
        <v>5367</v>
      </c>
      <c r="C468" s="6">
        <v>49.42</v>
      </c>
      <c r="D468" s="3">
        <v>49.41</v>
      </c>
    </row>
    <row r="469" spans="1:4" x14ac:dyDescent="0.25">
      <c r="A469" s="5" t="s">
        <v>463</v>
      </c>
      <c r="B469" s="6" t="s">
        <v>7312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7313</v>
      </c>
      <c r="C470" s="6">
        <v>12.81</v>
      </c>
      <c r="D470" s="3">
        <v>12.81</v>
      </c>
    </row>
    <row r="471" spans="1:4" x14ac:dyDescent="0.25">
      <c r="A471" s="5" t="s">
        <v>465</v>
      </c>
      <c r="B471" s="6" t="s">
        <v>5370</v>
      </c>
      <c r="C471" s="6">
        <v>14.38</v>
      </c>
      <c r="D471" s="3">
        <v>14.38</v>
      </c>
    </row>
    <row r="472" spans="1:4" x14ac:dyDescent="0.25">
      <c r="A472" s="5" t="s">
        <v>466</v>
      </c>
      <c r="B472" s="6" t="s">
        <v>7314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7315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7316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7317</v>
      </c>
      <c r="C475" s="6">
        <v>9.1199999999999992</v>
      </c>
      <c r="D475" s="3">
        <v>9.1199999999999992</v>
      </c>
    </row>
    <row r="476" spans="1:4" x14ac:dyDescent="0.25">
      <c r="A476" s="5" t="s">
        <v>470</v>
      </c>
      <c r="B476" s="6" t="s">
        <v>7318</v>
      </c>
      <c r="C476" s="6">
        <v>29.1</v>
      </c>
      <c r="D476" s="3">
        <v>34.93</v>
      </c>
    </row>
    <row r="477" spans="1:4" x14ac:dyDescent="0.25">
      <c r="A477" s="5" t="s">
        <v>471</v>
      </c>
      <c r="B477" s="6" t="s">
        <v>5376</v>
      </c>
      <c r="C477" s="6">
        <v>44.03</v>
      </c>
      <c r="D477" s="3">
        <v>44.03</v>
      </c>
    </row>
    <row r="478" spans="1:4" x14ac:dyDescent="0.25">
      <c r="A478" s="5" t="s">
        <v>472</v>
      </c>
      <c r="B478" s="6" t="s">
        <v>7319</v>
      </c>
      <c r="C478" s="6">
        <v>32.79</v>
      </c>
      <c r="D478" s="3">
        <v>33.020000000000003</v>
      </c>
    </row>
    <row r="479" spans="1:4" x14ac:dyDescent="0.25">
      <c r="A479" s="5" t="s">
        <v>473</v>
      </c>
      <c r="B479" s="6" t="s">
        <v>7320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7321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4812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7322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7323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7324</v>
      </c>
      <c r="C484" s="6">
        <v>31.69</v>
      </c>
      <c r="D484" s="3">
        <v>31.57</v>
      </c>
    </row>
    <row r="485" spans="1:4" x14ac:dyDescent="0.25">
      <c r="A485" s="5" t="s">
        <v>479</v>
      </c>
      <c r="B485" s="6" t="s">
        <v>7325</v>
      </c>
      <c r="C485" s="6">
        <v>26.71</v>
      </c>
      <c r="D485" s="3">
        <v>26.36</v>
      </c>
    </row>
    <row r="486" spans="1:4" x14ac:dyDescent="0.25">
      <c r="A486" s="5" t="s">
        <v>480</v>
      </c>
      <c r="B486" s="6" t="s">
        <v>7326</v>
      </c>
      <c r="C486" s="6">
        <v>83.81</v>
      </c>
      <c r="D486" s="3">
        <v>81.87</v>
      </c>
    </row>
    <row r="487" spans="1:4" x14ac:dyDescent="0.25">
      <c r="A487" s="5" t="s">
        <v>481</v>
      </c>
      <c r="B487" s="6" t="s">
        <v>7327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7328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7329</v>
      </c>
      <c r="C489" s="6">
        <v>11.05</v>
      </c>
      <c r="D489" s="3">
        <v>11.05</v>
      </c>
    </row>
    <row r="490" spans="1:4" x14ac:dyDescent="0.25">
      <c r="A490" s="5" t="s">
        <v>484</v>
      </c>
      <c r="B490" s="6" t="s">
        <v>7330</v>
      </c>
      <c r="C490" s="6">
        <v>27.64</v>
      </c>
      <c r="D490" s="3">
        <v>27.63</v>
      </c>
    </row>
    <row r="491" spans="1:4" x14ac:dyDescent="0.25">
      <c r="A491" s="5" t="s">
        <v>485</v>
      </c>
      <c r="B491" s="6" t="s">
        <v>7331</v>
      </c>
      <c r="C491" s="6">
        <v>32.159999999999997</v>
      </c>
      <c r="D491" s="3">
        <v>31.03</v>
      </c>
    </row>
    <row r="492" spans="1:4" x14ac:dyDescent="0.25">
      <c r="A492" s="5" t="s">
        <v>486</v>
      </c>
      <c r="B492" s="6" t="s">
        <v>7332</v>
      </c>
      <c r="C492" s="6">
        <v>22.33</v>
      </c>
      <c r="D492" s="3">
        <v>22.27</v>
      </c>
    </row>
    <row r="493" spans="1:4" x14ac:dyDescent="0.25">
      <c r="A493" s="5" t="s">
        <v>487</v>
      </c>
      <c r="B493" s="6" t="s">
        <v>7333</v>
      </c>
      <c r="C493" s="6">
        <v>46.12</v>
      </c>
      <c r="D493" s="3">
        <v>46.12</v>
      </c>
    </row>
    <row r="494" spans="1:4" x14ac:dyDescent="0.25">
      <c r="A494" s="5" t="s">
        <v>488</v>
      </c>
      <c r="B494" s="6" t="s">
        <v>7334</v>
      </c>
      <c r="C494" s="6">
        <v>39.92</v>
      </c>
      <c r="D494" s="3">
        <v>39.92</v>
      </c>
    </row>
    <row r="495" spans="1:4" x14ac:dyDescent="0.25">
      <c r="A495" s="5" t="s">
        <v>489</v>
      </c>
      <c r="B495" s="6" t="s">
        <v>7335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7336</v>
      </c>
      <c r="C496" s="6">
        <v>19.48</v>
      </c>
      <c r="D496" s="3">
        <v>19.48</v>
      </c>
    </row>
    <row r="497" spans="1:4" x14ac:dyDescent="0.25">
      <c r="A497" s="5" t="s">
        <v>491</v>
      </c>
      <c r="B497" s="6" t="s">
        <v>7337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7338</v>
      </c>
      <c r="C498" s="6">
        <v>14.05</v>
      </c>
      <c r="D498" s="3">
        <v>13.7</v>
      </c>
    </row>
    <row r="499" spans="1:4" x14ac:dyDescent="0.25">
      <c r="A499" s="5" t="s">
        <v>493</v>
      </c>
      <c r="B499" s="6" t="s">
        <v>4624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7339</v>
      </c>
      <c r="C500" s="6">
        <v>11.2</v>
      </c>
      <c r="D500" s="3">
        <v>11.2</v>
      </c>
    </row>
    <row r="501" spans="1:4" x14ac:dyDescent="0.25">
      <c r="A501" s="5" t="s">
        <v>495</v>
      </c>
      <c r="B501" s="6" t="s">
        <v>7340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7341</v>
      </c>
      <c r="C502" s="6">
        <v>16.03</v>
      </c>
      <c r="D502" s="3">
        <v>16.03</v>
      </c>
    </row>
    <row r="503" spans="1:4" x14ac:dyDescent="0.25">
      <c r="A503" s="5" t="s">
        <v>497</v>
      </c>
      <c r="B503" s="6" t="s">
        <v>7342</v>
      </c>
      <c r="C503" s="6">
        <v>25.37</v>
      </c>
      <c r="D503" s="3">
        <v>25.37</v>
      </c>
    </row>
    <row r="504" spans="1:4" x14ac:dyDescent="0.25">
      <c r="A504" s="5" t="s">
        <v>498</v>
      </c>
      <c r="B504" s="6" t="s">
        <v>7343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7344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7345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7346</v>
      </c>
      <c r="C507" s="6">
        <v>34.65</v>
      </c>
      <c r="D507" s="3">
        <v>34.630000000000003</v>
      </c>
    </row>
    <row r="508" spans="1:4" x14ac:dyDescent="0.25">
      <c r="A508" s="5" t="s">
        <v>502</v>
      </c>
      <c r="B508" s="6" t="s">
        <v>5404</v>
      </c>
      <c r="C508" s="6">
        <v>8.01</v>
      </c>
      <c r="D508" s="3">
        <v>8.01</v>
      </c>
    </row>
    <row r="509" spans="1:4" x14ac:dyDescent="0.25">
      <c r="A509" s="5" t="s">
        <v>503</v>
      </c>
      <c r="B509" s="6" t="s">
        <v>7347</v>
      </c>
      <c r="C509" s="6">
        <v>46.25</v>
      </c>
      <c r="D509" s="3">
        <v>46.25</v>
      </c>
    </row>
    <row r="510" spans="1:4" x14ac:dyDescent="0.25">
      <c r="A510" s="5" t="s">
        <v>504</v>
      </c>
      <c r="B510" s="6" t="s">
        <v>7348</v>
      </c>
      <c r="C510" s="6">
        <v>20.65</v>
      </c>
      <c r="D510" s="3">
        <v>20.5</v>
      </c>
    </row>
    <row r="511" spans="1:4" x14ac:dyDescent="0.25">
      <c r="A511" s="5" t="s">
        <v>505</v>
      </c>
      <c r="B511" s="6" t="s">
        <v>7349</v>
      </c>
      <c r="C511" s="6">
        <v>28.65</v>
      </c>
      <c r="D511" s="3">
        <v>28.65</v>
      </c>
    </row>
    <row r="512" spans="1:4" x14ac:dyDescent="0.25">
      <c r="A512" s="5" t="s">
        <v>506</v>
      </c>
      <c r="B512" s="6" t="s">
        <v>7350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7351</v>
      </c>
      <c r="C513" s="6">
        <v>27.1</v>
      </c>
      <c r="D513" s="3">
        <v>27.09</v>
      </c>
    </row>
    <row r="514" spans="1:4" x14ac:dyDescent="0.25">
      <c r="A514" s="5" t="s">
        <v>508</v>
      </c>
      <c r="B514" s="6" t="s">
        <v>7352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7353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7354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7355</v>
      </c>
      <c r="C517" s="6">
        <v>41.25</v>
      </c>
      <c r="D517" s="3">
        <v>40.68</v>
      </c>
    </row>
    <row r="518" spans="1:4" x14ac:dyDescent="0.25">
      <c r="A518" s="5" t="s">
        <v>512</v>
      </c>
      <c r="B518" s="6" t="s">
        <v>7356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7357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7358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7359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7360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7361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7362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7363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4867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7364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7365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7366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7367</v>
      </c>
      <c r="C530" s="6">
        <v>55.58</v>
      </c>
      <c r="D530" s="3">
        <v>55.65</v>
      </c>
    </row>
    <row r="531" spans="1:4" x14ac:dyDescent="0.25">
      <c r="A531" s="5" t="s">
        <v>525</v>
      </c>
      <c r="B531" s="6" t="s">
        <v>7368</v>
      </c>
      <c r="C531" s="6">
        <v>13.9</v>
      </c>
      <c r="D531" s="3">
        <v>13.9</v>
      </c>
    </row>
    <row r="532" spans="1:4" x14ac:dyDescent="0.25">
      <c r="A532" s="5" t="s">
        <v>526</v>
      </c>
      <c r="B532" s="6" t="s">
        <v>5426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7369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7370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7371</v>
      </c>
      <c r="C535" s="6">
        <v>6.32</v>
      </c>
      <c r="D535" s="3">
        <v>6.32</v>
      </c>
    </row>
    <row r="536" spans="1:4" x14ac:dyDescent="0.25">
      <c r="A536" s="5" t="s">
        <v>530</v>
      </c>
      <c r="B536" s="6" t="s">
        <v>7372</v>
      </c>
      <c r="C536" s="6">
        <v>62.85</v>
      </c>
      <c r="D536" s="3">
        <v>62.57</v>
      </c>
    </row>
    <row r="537" spans="1:4" x14ac:dyDescent="0.25">
      <c r="A537" s="5" t="s">
        <v>531</v>
      </c>
      <c r="B537" s="6" t="s">
        <v>7373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7374</v>
      </c>
      <c r="C538" s="6">
        <v>7.34</v>
      </c>
      <c r="D538" s="3">
        <v>7.34</v>
      </c>
    </row>
    <row r="539" spans="1:4" x14ac:dyDescent="0.25">
      <c r="A539" s="5" t="s">
        <v>533</v>
      </c>
      <c r="B539" s="6" t="s">
        <v>7375</v>
      </c>
      <c r="C539" s="6">
        <v>40.619999999999997</v>
      </c>
      <c r="D539" s="3">
        <v>40.619999999999997</v>
      </c>
    </row>
    <row r="540" spans="1:4" x14ac:dyDescent="0.25">
      <c r="A540" s="5" t="s">
        <v>534</v>
      </c>
      <c r="B540" s="6" t="s">
        <v>7376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4869</v>
      </c>
      <c r="C541" s="6">
        <v>23.84</v>
      </c>
      <c r="D541" s="3">
        <v>23.84</v>
      </c>
    </row>
    <row r="542" spans="1:4" x14ac:dyDescent="0.25">
      <c r="A542" s="5" t="s">
        <v>536</v>
      </c>
      <c r="B542" s="6" t="s">
        <v>7377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7378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7379</v>
      </c>
      <c r="C544" s="6">
        <v>1.81</v>
      </c>
      <c r="D544" s="3">
        <v>1.81</v>
      </c>
    </row>
    <row r="545" spans="1:4" x14ac:dyDescent="0.25">
      <c r="A545" s="5" t="s">
        <v>539</v>
      </c>
      <c r="B545" s="6" t="s">
        <v>7380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7381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7382</v>
      </c>
      <c r="C547" s="6">
        <v>3.95</v>
      </c>
      <c r="D547" s="3">
        <v>3.95</v>
      </c>
    </row>
    <row r="548" spans="1:4" x14ac:dyDescent="0.25">
      <c r="A548" s="5" t="s">
        <v>542</v>
      </c>
      <c r="B548" s="6" t="s">
        <v>7383</v>
      </c>
      <c r="C548" s="6">
        <v>4</v>
      </c>
      <c r="D548" s="3">
        <v>4</v>
      </c>
    </row>
    <row r="549" spans="1:4" x14ac:dyDescent="0.25">
      <c r="A549" s="5" t="s">
        <v>543</v>
      </c>
      <c r="B549" s="6" t="s">
        <v>7384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7385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7386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7387</v>
      </c>
      <c r="C552" s="6">
        <v>19</v>
      </c>
      <c r="D552" s="3">
        <v>19</v>
      </c>
    </row>
    <row r="553" spans="1:4" x14ac:dyDescent="0.25">
      <c r="A553" s="5" t="s">
        <v>547</v>
      </c>
      <c r="B553" s="6" t="s">
        <v>7388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5445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7389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7390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7391</v>
      </c>
      <c r="C557" s="6">
        <v>34.770000000000003</v>
      </c>
      <c r="D557" s="3">
        <v>34.770000000000003</v>
      </c>
    </row>
    <row r="558" spans="1:4" x14ac:dyDescent="0.25">
      <c r="A558" s="5" t="s">
        <v>552</v>
      </c>
      <c r="B558" s="6" t="s">
        <v>7392</v>
      </c>
      <c r="C558" s="6">
        <v>30.23</v>
      </c>
      <c r="D558" s="3">
        <v>30.23</v>
      </c>
    </row>
    <row r="559" spans="1:4" x14ac:dyDescent="0.25">
      <c r="A559" s="5" t="s">
        <v>553</v>
      </c>
      <c r="B559" s="6" t="s">
        <v>7393</v>
      </c>
      <c r="C559" s="6">
        <v>13.22</v>
      </c>
      <c r="D559" s="3">
        <v>13.22</v>
      </c>
    </row>
    <row r="560" spans="1:4" x14ac:dyDescent="0.25">
      <c r="A560" s="5" t="s">
        <v>554</v>
      </c>
      <c r="B560" s="6" t="s">
        <v>7394</v>
      </c>
      <c r="C560" s="6">
        <v>19.39</v>
      </c>
      <c r="D560" s="3">
        <v>19.34</v>
      </c>
    </row>
    <row r="561" spans="1:4" x14ac:dyDescent="0.25">
      <c r="A561" s="5" t="s">
        <v>555</v>
      </c>
      <c r="B561" s="6" t="s">
        <v>7395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7396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4628</v>
      </c>
      <c r="C563" s="6">
        <v>31.1</v>
      </c>
      <c r="D563" s="3">
        <v>31.1</v>
      </c>
    </row>
    <row r="564" spans="1:4" x14ac:dyDescent="0.25">
      <c r="A564" s="5" t="s">
        <v>558</v>
      </c>
      <c r="B564" s="6" t="s">
        <v>4629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7397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5457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7398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7399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7400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7401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7402</v>
      </c>
      <c r="C571" s="6">
        <v>34.4</v>
      </c>
      <c r="D571" s="3">
        <v>34.4</v>
      </c>
    </row>
    <row r="572" spans="1:4" x14ac:dyDescent="0.25">
      <c r="A572" s="5" t="s">
        <v>566</v>
      </c>
      <c r="B572" s="6" t="s">
        <v>7403</v>
      </c>
      <c r="C572" s="6">
        <v>13.73</v>
      </c>
      <c r="D572" s="3">
        <v>13.73</v>
      </c>
    </row>
    <row r="573" spans="1:4" x14ac:dyDescent="0.25">
      <c r="A573" s="5" t="s">
        <v>567</v>
      </c>
      <c r="B573" s="6" t="s">
        <v>5462</v>
      </c>
      <c r="C573" s="6">
        <v>5.96</v>
      </c>
      <c r="D573" s="3">
        <v>5.96</v>
      </c>
    </row>
    <row r="574" spans="1:4" x14ac:dyDescent="0.25">
      <c r="A574" s="5" t="s">
        <v>568</v>
      </c>
      <c r="B574" s="6" t="s">
        <v>7404</v>
      </c>
      <c r="C574" s="6">
        <v>27.65</v>
      </c>
      <c r="D574" s="3">
        <v>27.65</v>
      </c>
    </row>
    <row r="575" spans="1:4" x14ac:dyDescent="0.25">
      <c r="A575" s="5" t="s">
        <v>569</v>
      </c>
      <c r="B575" s="6" t="s">
        <v>7405</v>
      </c>
      <c r="C575" s="6">
        <v>9.3699999999999992</v>
      </c>
      <c r="D575" s="3">
        <v>9.3699999999999992</v>
      </c>
    </row>
    <row r="576" spans="1:4" x14ac:dyDescent="0.25">
      <c r="A576" s="5" t="s">
        <v>570</v>
      </c>
      <c r="B576" s="6" t="s">
        <v>7406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7407</v>
      </c>
      <c r="C577" s="6">
        <v>34.380000000000003</v>
      </c>
      <c r="D577" s="3">
        <v>34.380000000000003</v>
      </c>
    </row>
    <row r="578" spans="1:4" x14ac:dyDescent="0.25">
      <c r="A578" s="5" t="s">
        <v>572</v>
      </c>
      <c r="B578" s="6" t="s">
        <v>7408</v>
      </c>
      <c r="C578" s="6">
        <v>5.38</v>
      </c>
      <c r="D578" s="3">
        <v>5.38</v>
      </c>
    </row>
    <row r="579" spans="1:4" x14ac:dyDescent="0.25">
      <c r="A579" s="5" t="s">
        <v>573</v>
      </c>
      <c r="B579" s="6" t="s">
        <v>7409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4872</v>
      </c>
      <c r="C580" s="6">
        <v>12.27</v>
      </c>
      <c r="D580" s="3">
        <v>12.34</v>
      </c>
    </row>
    <row r="581" spans="1:4" x14ac:dyDescent="0.25">
      <c r="A581" s="5" t="s">
        <v>575</v>
      </c>
      <c r="B581" s="6" t="s">
        <v>5468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7410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7411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4633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4873</v>
      </c>
      <c r="C585" s="6">
        <v>63.84</v>
      </c>
      <c r="D585" s="3">
        <v>63.8</v>
      </c>
    </row>
    <row r="586" spans="1:4" x14ac:dyDescent="0.25">
      <c r="A586" s="5" t="s">
        <v>580</v>
      </c>
      <c r="B586" s="6" t="s">
        <v>7412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7413</v>
      </c>
      <c r="C587" s="6">
        <v>7.46</v>
      </c>
      <c r="D587" s="3">
        <v>7.37</v>
      </c>
    </row>
    <row r="588" spans="1:4" x14ac:dyDescent="0.25">
      <c r="A588" s="5" t="s">
        <v>582</v>
      </c>
      <c r="B588" s="6" t="s">
        <v>7414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5474</v>
      </c>
      <c r="C589" s="6">
        <v>27.39</v>
      </c>
      <c r="D589" s="3">
        <v>27.36</v>
      </c>
    </row>
    <row r="590" spans="1:4" x14ac:dyDescent="0.25">
      <c r="A590" s="5" t="s">
        <v>584</v>
      </c>
      <c r="B590" s="6" t="s">
        <v>7415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7416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7417</v>
      </c>
      <c r="C592" s="6">
        <v>12.55</v>
      </c>
      <c r="D592" s="3">
        <v>12.55</v>
      </c>
    </row>
    <row r="593" spans="1:4" x14ac:dyDescent="0.25">
      <c r="A593" s="5" t="s">
        <v>587</v>
      </c>
      <c r="B593" s="6" t="s">
        <v>5478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7418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7419</v>
      </c>
      <c r="C595" s="6">
        <v>19.52</v>
      </c>
      <c r="D595" s="3">
        <v>19.43</v>
      </c>
    </row>
    <row r="596" spans="1:4" x14ac:dyDescent="0.25">
      <c r="A596" s="5" t="s">
        <v>590</v>
      </c>
      <c r="B596" s="6" t="s">
        <v>7420</v>
      </c>
      <c r="C596" s="6">
        <v>12</v>
      </c>
      <c r="D596" s="3">
        <v>12</v>
      </c>
    </row>
    <row r="597" spans="1:4" x14ac:dyDescent="0.25">
      <c r="A597" s="5" t="s">
        <v>591</v>
      </c>
      <c r="B597" s="6" t="s">
        <v>7421</v>
      </c>
      <c r="C597" s="6">
        <v>11.07</v>
      </c>
      <c r="D597" s="3">
        <v>11.03</v>
      </c>
    </row>
    <row r="598" spans="1:4" x14ac:dyDescent="0.25">
      <c r="A598" s="5" t="s">
        <v>592</v>
      </c>
      <c r="B598" s="6" t="s">
        <v>7422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5484</v>
      </c>
      <c r="C599" s="6">
        <v>32.86</v>
      </c>
      <c r="D599" s="3">
        <v>32.86</v>
      </c>
    </row>
    <row r="600" spans="1:4" x14ac:dyDescent="0.25">
      <c r="A600" s="5" t="s">
        <v>594</v>
      </c>
      <c r="B600" s="6" t="s">
        <v>7423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7424</v>
      </c>
      <c r="C601" s="6">
        <v>12.44</v>
      </c>
      <c r="D601" s="3">
        <v>12.44</v>
      </c>
    </row>
    <row r="602" spans="1:4" x14ac:dyDescent="0.25">
      <c r="A602" s="5" t="s">
        <v>596</v>
      </c>
      <c r="B602" s="6" t="s">
        <v>7425</v>
      </c>
      <c r="C602" s="6">
        <v>4.59</v>
      </c>
      <c r="D602" s="3">
        <v>4.5599999999999996</v>
      </c>
    </row>
    <row r="603" spans="1:4" x14ac:dyDescent="0.25">
      <c r="A603" s="5" t="s">
        <v>597</v>
      </c>
      <c r="B603" s="6" t="s">
        <v>7426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7427</v>
      </c>
      <c r="C604" s="6">
        <v>4.57</v>
      </c>
      <c r="D604" s="3">
        <v>4.57</v>
      </c>
    </row>
    <row r="605" spans="1:4" x14ac:dyDescent="0.25">
      <c r="A605" s="5" t="s">
        <v>599</v>
      </c>
      <c r="B605" s="6" t="s">
        <v>7428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7429</v>
      </c>
      <c r="C606" s="6">
        <v>19.05</v>
      </c>
      <c r="D606" s="3">
        <v>18.98</v>
      </c>
    </row>
    <row r="607" spans="1:4" x14ac:dyDescent="0.25">
      <c r="A607" s="5" t="s">
        <v>601</v>
      </c>
      <c r="B607" s="6" t="s">
        <v>7430</v>
      </c>
      <c r="C607" s="6">
        <v>25.98</v>
      </c>
      <c r="D607" s="3">
        <v>25.98</v>
      </c>
    </row>
    <row r="608" spans="1:4" x14ac:dyDescent="0.25">
      <c r="A608" s="5" t="s">
        <v>602</v>
      </c>
      <c r="B608" s="6" t="s">
        <v>7431</v>
      </c>
      <c r="C608" s="6">
        <v>0.67</v>
      </c>
      <c r="D608" s="3">
        <v>0.74</v>
      </c>
    </row>
    <row r="609" spans="1:4" x14ac:dyDescent="0.25">
      <c r="A609" s="5" t="s">
        <v>603</v>
      </c>
      <c r="B609" s="6" t="s">
        <v>7432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7433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7434</v>
      </c>
      <c r="C611" s="6">
        <v>5.28</v>
      </c>
      <c r="D611" s="3">
        <v>5.28</v>
      </c>
    </row>
    <row r="612" spans="1:4" x14ac:dyDescent="0.25">
      <c r="A612" s="5" t="s">
        <v>606</v>
      </c>
      <c r="B612" s="6" t="s">
        <v>7435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7436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7437</v>
      </c>
      <c r="C614" s="6">
        <v>6.54</v>
      </c>
      <c r="D614" s="3">
        <v>6.54</v>
      </c>
    </row>
    <row r="615" spans="1:4" x14ac:dyDescent="0.25">
      <c r="A615" s="5" t="s">
        <v>609</v>
      </c>
      <c r="B615" s="6" t="s">
        <v>7438</v>
      </c>
      <c r="C615" s="6">
        <v>21.24</v>
      </c>
      <c r="D615" s="3">
        <v>21.24</v>
      </c>
    </row>
    <row r="616" spans="1:4" x14ac:dyDescent="0.25">
      <c r="A616" s="5" t="s">
        <v>610</v>
      </c>
      <c r="B616" s="6" t="s">
        <v>7439</v>
      </c>
      <c r="C616" s="6">
        <v>7.95</v>
      </c>
      <c r="D616" s="3">
        <v>7.95</v>
      </c>
    </row>
    <row r="617" spans="1:4" x14ac:dyDescent="0.25">
      <c r="A617" s="5" t="s">
        <v>611</v>
      </c>
      <c r="B617" s="6" t="s">
        <v>7440</v>
      </c>
      <c r="C617" s="6">
        <v>23.21</v>
      </c>
      <c r="D617" s="3">
        <v>23.21</v>
      </c>
    </row>
    <row r="618" spans="1:4" x14ac:dyDescent="0.25">
      <c r="A618" s="5" t="s">
        <v>612</v>
      </c>
      <c r="B618" s="6" t="s">
        <v>7441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7442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4636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7443</v>
      </c>
      <c r="C621" s="6">
        <v>31.54</v>
      </c>
      <c r="D621" s="3">
        <v>31.54</v>
      </c>
    </row>
    <row r="622" spans="1:4" x14ac:dyDescent="0.25">
      <c r="A622" s="5" t="s">
        <v>616</v>
      </c>
      <c r="B622" s="6" t="s">
        <v>7444</v>
      </c>
      <c r="C622" s="6">
        <v>21.75</v>
      </c>
      <c r="D622" s="3">
        <v>21.75</v>
      </c>
    </row>
    <row r="623" spans="1:4" x14ac:dyDescent="0.25">
      <c r="A623" s="5" t="s">
        <v>617</v>
      </c>
      <c r="B623" s="6" t="s">
        <v>7445</v>
      </c>
      <c r="C623" s="6">
        <v>5.1100000000000003</v>
      </c>
      <c r="D623" s="3">
        <v>5.1100000000000003</v>
      </c>
    </row>
    <row r="624" spans="1:4" x14ac:dyDescent="0.25">
      <c r="A624" s="5" t="s">
        <v>618</v>
      </c>
      <c r="B624" s="6" t="s">
        <v>7446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7447</v>
      </c>
      <c r="C625" s="6">
        <v>5.44</v>
      </c>
      <c r="D625" s="3">
        <v>5.45</v>
      </c>
    </row>
    <row r="626" spans="1:4" x14ac:dyDescent="0.25">
      <c r="A626" s="5" t="s">
        <v>620</v>
      </c>
      <c r="B626" s="6" t="s">
        <v>7448</v>
      </c>
      <c r="C626" s="6">
        <v>7.26</v>
      </c>
      <c r="D626" s="3">
        <v>6.38</v>
      </c>
    </row>
    <row r="627" spans="1:4" x14ac:dyDescent="0.25">
      <c r="A627" s="5" t="s">
        <v>621</v>
      </c>
      <c r="B627" s="6" t="s">
        <v>7449</v>
      </c>
      <c r="C627" s="6">
        <v>6.18</v>
      </c>
      <c r="D627" s="3">
        <v>6.18</v>
      </c>
    </row>
    <row r="628" spans="1:4" x14ac:dyDescent="0.25">
      <c r="A628" s="5" t="s">
        <v>622</v>
      </c>
      <c r="B628" s="6" t="s">
        <v>7450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7451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7452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7453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7454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7455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7456</v>
      </c>
      <c r="C634" s="6">
        <v>8.23</v>
      </c>
      <c r="D634" s="3">
        <v>8.23</v>
      </c>
    </row>
    <row r="635" spans="1:4" x14ac:dyDescent="0.25">
      <c r="A635" s="5" t="s">
        <v>629</v>
      </c>
      <c r="B635" s="6" t="s">
        <v>7457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7458</v>
      </c>
      <c r="C636" s="6">
        <v>48.06</v>
      </c>
      <c r="D636" s="3">
        <v>48.16</v>
      </c>
    </row>
    <row r="637" spans="1:4" x14ac:dyDescent="0.25">
      <c r="A637" s="5" t="s">
        <v>631</v>
      </c>
      <c r="B637" s="6" t="s">
        <v>7459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7460</v>
      </c>
      <c r="C638" s="6">
        <v>29.47</v>
      </c>
      <c r="D638" s="3">
        <v>29.7</v>
      </c>
    </row>
    <row r="639" spans="1:4" x14ac:dyDescent="0.25">
      <c r="A639" s="5" t="s">
        <v>633</v>
      </c>
      <c r="B639" s="6" t="s">
        <v>4876</v>
      </c>
      <c r="C639" s="6">
        <v>4.0599999999999996</v>
      </c>
      <c r="D639" s="3">
        <v>4.0599999999999996</v>
      </c>
    </row>
    <row r="640" spans="1:4" x14ac:dyDescent="0.25">
      <c r="A640" s="5" t="s">
        <v>634</v>
      </c>
      <c r="B640" s="6" t="s">
        <v>7461</v>
      </c>
      <c r="C640" s="6">
        <v>6.97</v>
      </c>
      <c r="D640" s="3">
        <v>6.97</v>
      </c>
    </row>
    <row r="641" spans="1:4" x14ac:dyDescent="0.25">
      <c r="A641" s="5" t="s">
        <v>635</v>
      </c>
      <c r="B641" s="6" t="s">
        <v>7462</v>
      </c>
      <c r="C641" s="6">
        <v>8.82</v>
      </c>
      <c r="D641" s="3">
        <v>8.82</v>
      </c>
    </row>
    <row r="642" spans="1:4" x14ac:dyDescent="0.25">
      <c r="A642" s="5" t="s">
        <v>636</v>
      </c>
      <c r="B642" s="6" t="s">
        <v>7463</v>
      </c>
      <c r="C642" s="6">
        <v>70.599999999999994</v>
      </c>
      <c r="D642" s="3">
        <v>70.599999999999994</v>
      </c>
    </row>
    <row r="643" spans="1:4" x14ac:dyDescent="0.25">
      <c r="A643" s="5" t="s">
        <v>637</v>
      </c>
      <c r="B643" s="6" t="s">
        <v>7464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7465</v>
      </c>
      <c r="C644" s="6">
        <v>26.52</v>
      </c>
      <c r="D644" s="3">
        <v>26.54</v>
      </c>
    </row>
    <row r="645" spans="1:4" x14ac:dyDescent="0.25">
      <c r="A645" s="5" t="s">
        <v>639</v>
      </c>
      <c r="B645" s="6" t="s">
        <v>7466</v>
      </c>
      <c r="C645" s="6">
        <v>6.32</v>
      </c>
      <c r="D645" s="3">
        <v>6.33</v>
      </c>
    </row>
    <row r="646" spans="1:4" x14ac:dyDescent="0.25">
      <c r="A646" s="5" t="s">
        <v>640</v>
      </c>
      <c r="B646" s="6" t="s">
        <v>7467</v>
      </c>
      <c r="C646" s="6">
        <v>22.69</v>
      </c>
      <c r="D646" s="3">
        <v>22.69</v>
      </c>
    </row>
    <row r="647" spans="1:4" x14ac:dyDescent="0.25">
      <c r="A647" s="5" t="s">
        <v>641</v>
      </c>
      <c r="B647" s="6" t="s">
        <v>7468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7469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5524</v>
      </c>
      <c r="C649" s="6">
        <v>14.72</v>
      </c>
      <c r="D649" s="3">
        <v>14.72</v>
      </c>
    </row>
    <row r="650" spans="1:4" x14ac:dyDescent="0.25">
      <c r="A650" s="5" t="s">
        <v>644</v>
      </c>
      <c r="B650" s="6" t="s">
        <v>7470</v>
      </c>
      <c r="C650" s="6">
        <v>19.670000000000002</v>
      </c>
      <c r="D650" s="3">
        <v>19.670000000000002</v>
      </c>
    </row>
    <row r="651" spans="1:4" x14ac:dyDescent="0.25">
      <c r="A651" s="5" t="s">
        <v>645</v>
      </c>
      <c r="B651" s="6" t="s">
        <v>7471</v>
      </c>
      <c r="C651" s="6">
        <v>22.01</v>
      </c>
      <c r="D651" s="3">
        <v>22.02</v>
      </c>
    </row>
    <row r="652" spans="1:4" x14ac:dyDescent="0.25">
      <c r="A652" s="5" t="s">
        <v>646</v>
      </c>
      <c r="B652" s="6" t="s">
        <v>7472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7473</v>
      </c>
      <c r="C653" s="6">
        <v>17.03</v>
      </c>
      <c r="D653" s="3">
        <v>17.03</v>
      </c>
    </row>
    <row r="654" spans="1:4" x14ac:dyDescent="0.25">
      <c r="A654" s="5" t="s">
        <v>648</v>
      </c>
      <c r="B654" s="6" t="s">
        <v>7474</v>
      </c>
      <c r="C654" s="6">
        <v>3.63</v>
      </c>
      <c r="D654" s="3">
        <v>3.62</v>
      </c>
    </row>
    <row r="655" spans="1:4" x14ac:dyDescent="0.25">
      <c r="A655" s="5" t="s">
        <v>649</v>
      </c>
      <c r="B655" s="6" t="s">
        <v>7475</v>
      </c>
      <c r="C655" s="6">
        <v>84.93</v>
      </c>
      <c r="D655" s="3">
        <v>84.9</v>
      </c>
    </row>
    <row r="656" spans="1:4" x14ac:dyDescent="0.25">
      <c r="A656" s="5" t="s">
        <v>650</v>
      </c>
      <c r="B656" s="6" t="s">
        <v>7476</v>
      </c>
      <c r="C656" s="6">
        <v>14.71</v>
      </c>
      <c r="D656" s="3">
        <v>14.71</v>
      </c>
    </row>
    <row r="657" spans="1:4" x14ac:dyDescent="0.25">
      <c r="A657" s="5" t="s">
        <v>651</v>
      </c>
      <c r="B657" s="6" t="s">
        <v>4879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7477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7478</v>
      </c>
      <c r="C659" s="6">
        <v>44.19</v>
      </c>
      <c r="D659" s="3">
        <v>44.19</v>
      </c>
    </row>
    <row r="660" spans="1:4" x14ac:dyDescent="0.25">
      <c r="A660" s="5" t="s">
        <v>654</v>
      </c>
      <c r="B660" s="6" t="s">
        <v>7479</v>
      </c>
      <c r="C660" s="6">
        <v>10.18</v>
      </c>
      <c r="D660" s="3">
        <v>10.14</v>
      </c>
    </row>
    <row r="661" spans="1:4" x14ac:dyDescent="0.25">
      <c r="A661" s="5" t="s">
        <v>655</v>
      </c>
      <c r="B661" s="6" t="s">
        <v>7480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7481</v>
      </c>
      <c r="C662" s="6">
        <v>14.12</v>
      </c>
      <c r="D662" s="3">
        <v>14.12</v>
      </c>
    </row>
    <row r="663" spans="1:4" x14ac:dyDescent="0.25">
      <c r="A663" s="5" t="s">
        <v>657</v>
      </c>
      <c r="B663" s="6" t="s">
        <v>7482</v>
      </c>
      <c r="C663" s="6">
        <v>2.68</v>
      </c>
      <c r="D663" s="3">
        <v>2.68</v>
      </c>
    </row>
    <row r="664" spans="1:4" x14ac:dyDescent="0.25">
      <c r="A664" s="5" t="s">
        <v>658</v>
      </c>
      <c r="B664" s="6" t="s">
        <v>7483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7484</v>
      </c>
      <c r="C665" s="6">
        <v>17.48</v>
      </c>
      <c r="D665" s="3">
        <v>17.48</v>
      </c>
    </row>
    <row r="666" spans="1:4" x14ac:dyDescent="0.25">
      <c r="A666" s="5" t="s">
        <v>660</v>
      </c>
      <c r="B666" s="6" t="s">
        <v>7485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7486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7487</v>
      </c>
      <c r="C668" s="6">
        <v>25.56</v>
      </c>
      <c r="D668" s="3">
        <v>25.56</v>
      </c>
    </row>
    <row r="669" spans="1:4" x14ac:dyDescent="0.25">
      <c r="A669" s="5" t="s">
        <v>663</v>
      </c>
      <c r="B669" s="6" t="s">
        <v>7488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7489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4644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4880</v>
      </c>
      <c r="C672" s="6">
        <v>24.01</v>
      </c>
      <c r="D672" s="3">
        <v>24.04</v>
      </c>
    </row>
    <row r="673" spans="1:4" x14ac:dyDescent="0.25">
      <c r="A673" s="5" t="s">
        <v>667</v>
      </c>
      <c r="B673" s="6" t="s">
        <v>7490</v>
      </c>
      <c r="C673" s="6">
        <v>13.15</v>
      </c>
      <c r="D673" s="3">
        <v>13.15</v>
      </c>
    </row>
    <row r="674" spans="1:4" x14ac:dyDescent="0.25">
      <c r="A674" s="5" t="s">
        <v>668</v>
      </c>
      <c r="B674" s="6" t="s">
        <v>7491</v>
      </c>
      <c r="C674" s="6">
        <v>10.84</v>
      </c>
      <c r="D674" s="3">
        <v>10.85</v>
      </c>
    </row>
    <row r="675" spans="1:4" x14ac:dyDescent="0.25">
      <c r="A675" s="5" t="s">
        <v>669</v>
      </c>
      <c r="B675" s="6" t="s">
        <v>7492</v>
      </c>
      <c r="C675" s="6">
        <v>8.91</v>
      </c>
      <c r="D675" s="3">
        <v>8.91</v>
      </c>
    </row>
    <row r="676" spans="1:4" x14ac:dyDescent="0.25">
      <c r="A676" s="5" t="s">
        <v>670</v>
      </c>
      <c r="B676" s="6" t="s">
        <v>7493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7494</v>
      </c>
      <c r="C677" s="6">
        <v>12.73</v>
      </c>
      <c r="D677" s="3">
        <v>12.73</v>
      </c>
    </row>
    <row r="678" spans="1:4" x14ac:dyDescent="0.25">
      <c r="A678" s="5" t="s">
        <v>672</v>
      </c>
      <c r="B678" s="6" t="s">
        <v>7495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7496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7497</v>
      </c>
      <c r="C680" s="6">
        <v>15.72</v>
      </c>
      <c r="D680" s="3">
        <v>15.67</v>
      </c>
    </row>
    <row r="681" spans="1:4" x14ac:dyDescent="0.25">
      <c r="A681" s="5" t="s">
        <v>675</v>
      </c>
      <c r="B681" s="6" t="s">
        <v>5548</v>
      </c>
      <c r="C681" s="6">
        <v>19.940000000000001</v>
      </c>
      <c r="D681" s="3">
        <v>19.940000000000001</v>
      </c>
    </row>
    <row r="682" spans="1:4" x14ac:dyDescent="0.25">
      <c r="A682" s="5" t="s">
        <v>676</v>
      </c>
      <c r="B682" s="6" t="s">
        <v>7498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7499</v>
      </c>
      <c r="C683" s="6">
        <v>6.43</v>
      </c>
      <c r="D683" s="3">
        <v>6.43</v>
      </c>
    </row>
    <row r="684" spans="1:4" x14ac:dyDescent="0.25">
      <c r="A684" s="5" t="s">
        <v>678</v>
      </c>
      <c r="B684" s="6" t="s">
        <v>7500</v>
      </c>
      <c r="C684" s="6">
        <v>14.43</v>
      </c>
      <c r="D684" s="3">
        <v>14.37</v>
      </c>
    </row>
    <row r="685" spans="1:4" x14ac:dyDescent="0.25">
      <c r="A685" s="5" t="s">
        <v>679</v>
      </c>
      <c r="B685" s="6" t="s">
        <v>7501</v>
      </c>
      <c r="C685" s="6">
        <v>22.76</v>
      </c>
      <c r="D685" s="3">
        <v>22.76</v>
      </c>
    </row>
    <row r="686" spans="1:4" x14ac:dyDescent="0.25">
      <c r="A686" s="5" t="s">
        <v>680</v>
      </c>
      <c r="B686" s="6" t="s">
        <v>7502</v>
      </c>
      <c r="C686" s="6">
        <v>16.43</v>
      </c>
      <c r="D686" s="3">
        <v>16.489999999999998</v>
      </c>
    </row>
    <row r="687" spans="1:4" x14ac:dyDescent="0.25">
      <c r="A687" s="5" t="s">
        <v>681</v>
      </c>
      <c r="B687" s="6" t="s">
        <v>4648</v>
      </c>
      <c r="C687" s="6">
        <v>2.81</v>
      </c>
      <c r="D687" s="3">
        <v>2.81</v>
      </c>
    </row>
    <row r="688" spans="1:4" x14ac:dyDescent="0.25">
      <c r="A688" s="5" t="s">
        <v>682</v>
      </c>
      <c r="B688" s="6" t="s">
        <v>7503</v>
      </c>
      <c r="C688" s="6">
        <v>24.53</v>
      </c>
      <c r="D688" s="3">
        <v>24.53</v>
      </c>
    </row>
    <row r="689" spans="1:4" x14ac:dyDescent="0.25">
      <c r="A689" s="5" t="s">
        <v>683</v>
      </c>
      <c r="B689" s="6" t="s">
        <v>7504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7505</v>
      </c>
      <c r="C690" s="6">
        <v>19.12</v>
      </c>
      <c r="D690" s="3">
        <v>19.12</v>
      </c>
    </row>
    <row r="691" spans="1:4" x14ac:dyDescent="0.25">
      <c r="A691" s="5" t="s">
        <v>685</v>
      </c>
      <c r="B691" s="6" t="s">
        <v>7506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7507</v>
      </c>
      <c r="C692" s="6">
        <v>15.61</v>
      </c>
      <c r="D692" s="3">
        <v>15.66</v>
      </c>
    </row>
    <row r="693" spans="1:4" x14ac:dyDescent="0.25">
      <c r="A693" s="5" t="s">
        <v>687</v>
      </c>
      <c r="B693" s="6" t="s">
        <v>7508</v>
      </c>
      <c r="C693" s="6">
        <v>20.66</v>
      </c>
      <c r="D693" s="3">
        <v>20.57</v>
      </c>
    </row>
    <row r="694" spans="1:4" x14ac:dyDescent="0.25">
      <c r="A694" s="5" t="s">
        <v>688</v>
      </c>
      <c r="B694" s="6" t="s">
        <v>7509</v>
      </c>
      <c r="C694" s="6">
        <v>5.07</v>
      </c>
      <c r="D694" s="3">
        <v>5.0199999999999996</v>
      </c>
    </row>
    <row r="695" spans="1:4" x14ac:dyDescent="0.25">
      <c r="A695" s="5" t="s">
        <v>689</v>
      </c>
      <c r="B695" s="6" t="s">
        <v>7510</v>
      </c>
      <c r="C695" s="6">
        <v>13.77</v>
      </c>
      <c r="D695" s="3">
        <v>13.77</v>
      </c>
    </row>
    <row r="696" spans="1:4" x14ac:dyDescent="0.25">
      <c r="A696" s="5" t="s">
        <v>690</v>
      </c>
      <c r="B696" s="6" t="s">
        <v>7511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7512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4650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7513</v>
      </c>
      <c r="C699" s="6">
        <v>24.19</v>
      </c>
      <c r="D699" s="3">
        <v>24.19</v>
      </c>
    </row>
    <row r="700" spans="1:4" x14ac:dyDescent="0.25">
      <c r="A700" s="5" t="s">
        <v>694</v>
      </c>
      <c r="B700" s="6" t="s">
        <v>7514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7515</v>
      </c>
      <c r="C701" s="6">
        <v>17.86</v>
      </c>
      <c r="D701" s="3">
        <v>17.86</v>
      </c>
    </row>
    <row r="702" spans="1:4" x14ac:dyDescent="0.25">
      <c r="A702" s="5" t="s">
        <v>696</v>
      </c>
      <c r="B702" s="6" t="s">
        <v>7516</v>
      </c>
      <c r="C702" s="6">
        <v>21.13</v>
      </c>
      <c r="D702" s="3">
        <v>16.79</v>
      </c>
    </row>
    <row r="703" spans="1:4" x14ac:dyDescent="0.25">
      <c r="A703" s="5" t="s">
        <v>697</v>
      </c>
      <c r="B703" s="6" t="s">
        <v>7517</v>
      </c>
      <c r="C703" s="6">
        <v>40.82</v>
      </c>
      <c r="D703" s="3">
        <v>40.82</v>
      </c>
    </row>
    <row r="704" spans="1:4" x14ac:dyDescent="0.25">
      <c r="A704" s="5" t="s">
        <v>698</v>
      </c>
      <c r="B704" s="6" t="s">
        <v>7518</v>
      </c>
      <c r="C704" s="6">
        <v>15.5</v>
      </c>
      <c r="D704" s="3">
        <v>15.5</v>
      </c>
    </row>
    <row r="705" spans="1:4" x14ac:dyDescent="0.25">
      <c r="A705" s="5" t="s">
        <v>699</v>
      </c>
      <c r="B705" s="6" t="s">
        <v>7519</v>
      </c>
      <c r="C705" s="6">
        <v>8.11</v>
      </c>
      <c r="D705" s="3">
        <v>8.11</v>
      </c>
    </row>
    <row r="706" spans="1:4" x14ac:dyDescent="0.25">
      <c r="A706" s="5" t="s">
        <v>700</v>
      </c>
      <c r="B706" s="6" t="s">
        <v>7520</v>
      </c>
      <c r="C706" s="6">
        <v>10.58</v>
      </c>
      <c r="D706" s="3">
        <v>10.58</v>
      </c>
    </row>
    <row r="707" spans="1:4" x14ac:dyDescent="0.25">
      <c r="A707" s="5" t="s">
        <v>701</v>
      </c>
      <c r="B707" s="6" t="s">
        <v>7521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4882</v>
      </c>
      <c r="C708" s="6">
        <v>42.49</v>
      </c>
      <c r="D708" s="3">
        <v>42.36</v>
      </c>
    </row>
    <row r="709" spans="1:4" x14ac:dyDescent="0.25">
      <c r="A709" s="5" t="s">
        <v>703</v>
      </c>
      <c r="B709" s="6" t="s">
        <v>4883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7522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7523</v>
      </c>
      <c r="C711" s="6">
        <v>18.89</v>
      </c>
      <c r="D711" s="3">
        <v>18.89</v>
      </c>
    </row>
    <row r="712" spans="1:4" x14ac:dyDescent="0.25">
      <c r="A712" s="5" t="s">
        <v>706</v>
      </c>
      <c r="B712" s="6" t="s">
        <v>7524</v>
      </c>
      <c r="C712" s="6">
        <v>14.39</v>
      </c>
      <c r="D712" s="3">
        <v>13.97</v>
      </c>
    </row>
    <row r="713" spans="1:4" x14ac:dyDescent="0.25">
      <c r="A713" s="5" t="s">
        <v>707</v>
      </c>
      <c r="B713" s="6" t="s">
        <v>7525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7526</v>
      </c>
      <c r="C714" s="6">
        <v>30.47</v>
      </c>
      <c r="D714" s="3">
        <v>30.07</v>
      </c>
    </row>
    <row r="715" spans="1:4" x14ac:dyDescent="0.25">
      <c r="A715" s="5" t="s">
        <v>709</v>
      </c>
      <c r="B715" s="6" t="s">
        <v>7527</v>
      </c>
      <c r="C715" s="6">
        <v>27.87</v>
      </c>
      <c r="D715" s="3">
        <v>27.87</v>
      </c>
    </row>
    <row r="716" spans="1:4" x14ac:dyDescent="0.25">
      <c r="A716" s="5" t="s">
        <v>710</v>
      </c>
      <c r="B716" s="6" t="s">
        <v>7528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7529</v>
      </c>
      <c r="C717" s="6">
        <v>27.42</v>
      </c>
      <c r="D717" s="3">
        <v>27.42</v>
      </c>
    </row>
    <row r="718" spans="1:4" x14ac:dyDescent="0.25">
      <c r="A718" s="5" t="s">
        <v>712</v>
      </c>
      <c r="B718" s="6" t="s">
        <v>7530</v>
      </c>
      <c r="C718" s="6">
        <v>33.630000000000003</v>
      </c>
      <c r="D718" s="3">
        <v>33.630000000000003</v>
      </c>
    </row>
    <row r="719" spans="1:4" x14ac:dyDescent="0.25">
      <c r="A719" s="5" t="s">
        <v>713</v>
      </c>
      <c r="B719" s="6" t="s">
        <v>7531</v>
      </c>
      <c r="C719" s="6">
        <v>9.98</v>
      </c>
      <c r="D719" s="3">
        <v>9.98</v>
      </c>
    </row>
    <row r="720" spans="1:4" x14ac:dyDescent="0.25">
      <c r="A720" s="5" t="s">
        <v>714</v>
      </c>
      <c r="B720" s="6" t="s">
        <v>7532</v>
      </c>
      <c r="C720" s="6">
        <v>27.32</v>
      </c>
      <c r="D720" s="3">
        <v>27.32</v>
      </c>
    </row>
    <row r="721" spans="1:4" x14ac:dyDescent="0.25">
      <c r="A721" s="5" t="s">
        <v>715</v>
      </c>
      <c r="B721" s="6" t="s">
        <v>7533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7534</v>
      </c>
      <c r="C722" s="6">
        <v>9.5500000000000007</v>
      </c>
      <c r="D722" s="3">
        <v>9.5500000000000007</v>
      </c>
    </row>
    <row r="723" spans="1:4" x14ac:dyDescent="0.25">
      <c r="A723" s="5" t="s">
        <v>717</v>
      </c>
      <c r="B723" s="6" t="s">
        <v>7535</v>
      </c>
      <c r="C723" s="6">
        <v>18.98</v>
      </c>
      <c r="D723" s="3">
        <v>19</v>
      </c>
    </row>
    <row r="724" spans="1:4" x14ac:dyDescent="0.25">
      <c r="A724" s="5" t="s">
        <v>718</v>
      </c>
      <c r="B724" s="6" t="s">
        <v>7536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7537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7538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7539</v>
      </c>
      <c r="C727" s="6">
        <v>11.96</v>
      </c>
      <c r="D727" s="3">
        <v>11.96</v>
      </c>
    </row>
    <row r="728" spans="1:4" x14ac:dyDescent="0.25">
      <c r="A728" s="5" t="s">
        <v>722</v>
      </c>
      <c r="B728" s="6" t="s">
        <v>7540</v>
      </c>
      <c r="C728" s="6">
        <v>12</v>
      </c>
      <c r="D728" s="3">
        <v>11.49</v>
      </c>
    </row>
    <row r="729" spans="1:4" x14ac:dyDescent="0.25">
      <c r="A729" s="5" t="s">
        <v>723</v>
      </c>
      <c r="B729" s="6" t="s">
        <v>4885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7541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7542</v>
      </c>
      <c r="C731" s="6">
        <v>17.78</v>
      </c>
      <c r="D731" s="3">
        <v>17.440000000000001</v>
      </c>
    </row>
    <row r="732" spans="1:4" x14ac:dyDescent="0.25">
      <c r="A732" s="5" t="s">
        <v>726</v>
      </c>
      <c r="B732" s="6" t="s">
        <v>7543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7544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7545</v>
      </c>
      <c r="C734" s="6">
        <v>8.25</v>
      </c>
      <c r="D734" s="3">
        <v>8.25</v>
      </c>
    </row>
    <row r="735" spans="1:4" x14ac:dyDescent="0.25">
      <c r="A735" s="5" t="s">
        <v>729</v>
      </c>
      <c r="B735" s="6" t="s">
        <v>7546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7547</v>
      </c>
      <c r="C736" s="6">
        <v>28.91</v>
      </c>
      <c r="D736" s="3">
        <v>28.47</v>
      </c>
    </row>
    <row r="737" spans="1:4" x14ac:dyDescent="0.25">
      <c r="A737" s="5" t="s">
        <v>731</v>
      </c>
      <c r="B737" s="6" t="s">
        <v>7548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7549</v>
      </c>
      <c r="C738" s="6">
        <v>14.2</v>
      </c>
      <c r="D738" s="3">
        <v>14.2</v>
      </c>
    </row>
    <row r="739" spans="1:4" x14ac:dyDescent="0.25">
      <c r="A739" s="5" t="s">
        <v>733</v>
      </c>
      <c r="B739" s="6" t="s">
        <v>7550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7551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7552</v>
      </c>
      <c r="C741" s="6">
        <v>8.08</v>
      </c>
      <c r="D741" s="3">
        <v>8.24</v>
      </c>
    </row>
    <row r="742" spans="1:4" x14ac:dyDescent="0.25">
      <c r="A742" s="5" t="s">
        <v>736</v>
      </c>
      <c r="B742" s="6" t="s">
        <v>7553</v>
      </c>
      <c r="C742" s="6">
        <v>34.880000000000003</v>
      </c>
      <c r="D742" s="3">
        <v>34.869999999999997</v>
      </c>
    </row>
    <row r="743" spans="1:4" x14ac:dyDescent="0.25">
      <c r="A743" s="5" t="s">
        <v>737</v>
      </c>
      <c r="B743" s="6" t="s">
        <v>7554</v>
      </c>
      <c r="C743" s="6">
        <v>19.32</v>
      </c>
      <c r="D743" s="3">
        <v>19.32</v>
      </c>
    </row>
    <row r="744" spans="1:4" x14ac:dyDescent="0.25">
      <c r="A744" s="5" t="s">
        <v>738</v>
      </c>
      <c r="B744" s="6" t="s">
        <v>7555</v>
      </c>
      <c r="C744" s="6">
        <v>21.05</v>
      </c>
      <c r="D744" s="3">
        <v>20.99</v>
      </c>
    </row>
    <row r="745" spans="1:4" x14ac:dyDescent="0.25">
      <c r="A745" s="5" t="s">
        <v>739</v>
      </c>
      <c r="B745" s="6" t="s">
        <v>7556</v>
      </c>
      <c r="C745" s="6">
        <v>10.72</v>
      </c>
      <c r="D745" s="3">
        <v>10.68</v>
      </c>
    </row>
    <row r="746" spans="1:4" x14ac:dyDescent="0.25">
      <c r="A746" s="5" t="s">
        <v>740</v>
      </c>
      <c r="B746" s="6" t="s">
        <v>5601</v>
      </c>
      <c r="C746" s="6">
        <v>8.0500000000000007</v>
      </c>
      <c r="D746" s="3">
        <v>8.0500000000000007</v>
      </c>
    </row>
    <row r="747" spans="1:4" x14ac:dyDescent="0.25">
      <c r="A747" s="5" t="s">
        <v>741</v>
      </c>
      <c r="B747" s="6" t="s">
        <v>7557</v>
      </c>
      <c r="C747" s="6">
        <v>46.56</v>
      </c>
      <c r="D747" s="3">
        <v>46.56</v>
      </c>
    </row>
    <row r="748" spans="1:4" x14ac:dyDescent="0.25">
      <c r="A748" s="5" t="s">
        <v>742</v>
      </c>
      <c r="B748" s="6" t="s">
        <v>7558</v>
      </c>
      <c r="C748" s="6">
        <v>18.100000000000001</v>
      </c>
      <c r="D748" s="3">
        <v>18.100000000000001</v>
      </c>
    </row>
    <row r="749" spans="1:4" x14ac:dyDescent="0.25">
      <c r="A749" s="5" t="s">
        <v>743</v>
      </c>
      <c r="B749" s="6" t="s">
        <v>7559</v>
      </c>
      <c r="C749" s="6">
        <v>50.42</v>
      </c>
      <c r="D749" s="3">
        <v>50.42</v>
      </c>
    </row>
    <row r="750" spans="1:4" x14ac:dyDescent="0.25">
      <c r="A750" s="5" t="s">
        <v>744</v>
      </c>
      <c r="B750" s="6" t="s">
        <v>7560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4657</v>
      </c>
      <c r="C751" s="6">
        <v>23.54</v>
      </c>
      <c r="D751" s="3">
        <v>23.29</v>
      </c>
    </row>
    <row r="752" spans="1:4" x14ac:dyDescent="0.25">
      <c r="A752" s="5" t="s">
        <v>746</v>
      </c>
      <c r="B752" s="6" t="s">
        <v>7561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7562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7563</v>
      </c>
      <c r="C754" s="6">
        <v>13</v>
      </c>
      <c r="D754" s="3">
        <v>13</v>
      </c>
    </row>
    <row r="755" spans="1:4" x14ac:dyDescent="0.25">
      <c r="A755" s="5" t="s">
        <v>749</v>
      </c>
      <c r="B755" s="6" t="s">
        <v>7564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7565</v>
      </c>
      <c r="C756" s="6">
        <v>21.86</v>
      </c>
      <c r="D756" s="3">
        <v>21.81</v>
      </c>
    </row>
    <row r="757" spans="1:4" x14ac:dyDescent="0.25">
      <c r="A757" s="5" t="s">
        <v>751</v>
      </c>
      <c r="B757" s="6" t="s">
        <v>7566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7567</v>
      </c>
      <c r="C758" s="6">
        <v>54.88</v>
      </c>
      <c r="D758" s="3">
        <v>54.88</v>
      </c>
    </row>
    <row r="759" spans="1:4" x14ac:dyDescent="0.25">
      <c r="A759" s="5" t="s">
        <v>753</v>
      </c>
      <c r="B759" s="6" t="s">
        <v>7568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7569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4659</v>
      </c>
      <c r="C761" s="6">
        <v>17.39</v>
      </c>
      <c r="D761" s="3">
        <v>17.39</v>
      </c>
    </row>
    <row r="762" spans="1:4" x14ac:dyDescent="0.25">
      <c r="A762" s="5" t="s">
        <v>756</v>
      </c>
      <c r="B762" s="6" t="s">
        <v>7570</v>
      </c>
      <c r="C762" s="6">
        <v>26.26</v>
      </c>
      <c r="D762" s="3">
        <v>26.28</v>
      </c>
    </row>
    <row r="763" spans="1:4" x14ac:dyDescent="0.25">
      <c r="A763" s="5" t="s">
        <v>757</v>
      </c>
      <c r="B763" s="6" t="s">
        <v>7571</v>
      </c>
      <c r="C763" s="6">
        <v>1.79</v>
      </c>
      <c r="D763" s="3">
        <v>1.79</v>
      </c>
    </row>
    <row r="764" spans="1:4" x14ac:dyDescent="0.25">
      <c r="A764" s="5" t="s">
        <v>758</v>
      </c>
      <c r="B764" s="6" t="s">
        <v>7572</v>
      </c>
      <c r="C764" s="6">
        <v>6.48</v>
      </c>
      <c r="D764" s="3">
        <v>5.89</v>
      </c>
    </row>
    <row r="765" spans="1:4" x14ac:dyDescent="0.25">
      <c r="A765" s="5" t="s">
        <v>759</v>
      </c>
      <c r="B765" s="6" t="s">
        <v>4660</v>
      </c>
      <c r="C765" s="6">
        <v>8.9700000000000006</v>
      </c>
      <c r="D765" s="3">
        <v>8.91</v>
      </c>
    </row>
    <row r="766" spans="1:4" x14ac:dyDescent="0.25">
      <c r="A766" s="5" t="s">
        <v>760</v>
      </c>
      <c r="B766" s="6" t="s">
        <v>7573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7574</v>
      </c>
      <c r="C767" s="6">
        <v>8.2799999999999994</v>
      </c>
      <c r="D767" s="3">
        <v>8.3000000000000007</v>
      </c>
    </row>
    <row r="768" spans="1:4" x14ac:dyDescent="0.25">
      <c r="A768" s="5" t="s">
        <v>762</v>
      </c>
      <c r="B768" s="6" t="s">
        <v>7575</v>
      </c>
      <c r="C768" s="6">
        <v>9.56</v>
      </c>
      <c r="D768" s="3">
        <v>9.56</v>
      </c>
    </row>
    <row r="769" spans="1:4" x14ac:dyDescent="0.25">
      <c r="A769" s="5" t="s">
        <v>763</v>
      </c>
      <c r="B769" s="6" t="s">
        <v>7576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7577</v>
      </c>
      <c r="C770" s="6">
        <v>17.100000000000001</v>
      </c>
      <c r="D770" s="3">
        <v>17.100000000000001</v>
      </c>
    </row>
    <row r="771" spans="1:4" x14ac:dyDescent="0.25">
      <c r="A771" s="5" t="s">
        <v>765</v>
      </c>
      <c r="B771" s="6" t="s">
        <v>7578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5624</v>
      </c>
      <c r="C772" s="6">
        <v>22.99</v>
      </c>
      <c r="D772" s="3">
        <v>22.99</v>
      </c>
    </row>
    <row r="773" spans="1:4" x14ac:dyDescent="0.25">
      <c r="A773" s="5" t="s">
        <v>767</v>
      </c>
      <c r="B773" s="6" t="s">
        <v>7579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7580</v>
      </c>
      <c r="C774" s="6">
        <v>38.729999999999997</v>
      </c>
      <c r="D774" s="3">
        <v>38.729999999999997</v>
      </c>
    </row>
    <row r="775" spans="1:4" x14ac:dyDescent="0.25">
      <c r="A775" s="5" t="s">
        <v>769</v>
      </c>
      <c r="B775" s="6" t="s">
        <v>7581</v>
      </c>
      <c r="C775" s="6">
        <v>7.76</v>
      </c>
      <c r="D775" s="3">
        <v>7.76</v>
      </c>
    </row>
    <row r="776" spans="1:4" x14ac:dyDescent="0.25">
      <c r="A776" s="5" t="s">
        <v>770</v>
      </c>
      <c r="B776" s="6" t="s">
        <v>7582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7583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5629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7584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7585</v>
      </c>
      <c r="C780" s="6">
        <v>10.28</v>
      </c>
      <c r="D780" s="3">
        <v>10.28</v>
      </c>
    </row>
    <row r="781" spans="1:4" x14ac:dyDescent="0.25">
      <c r="A781" s="5" t="s">
        <v>775</v>
      </c>
      <c r="B781" s="6" t="s">
        <v>4540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4661</v>
      </c>
      <c r="C782" s="6">
        <v>22.47</v>
      </c>
      <c r="D782" s="3">
        <v>22.23</v>
      </c>
    </row>
    <row r="783" spans="1:4" x14ac:dyDescent="0.25">
      <c r="A783" s="5" t="s">
        <v>777</v>
      </c>
      <c r="B783" s="6" t="s">
        <v>7586</v>
      </c>
      <c r="C783" s="6">
        <v>8.01</v>
      </c>
      <c r="D783" s="3">
        <v>8.01</v>
      </c>
    </row>
    <row r="784" spans="1:4" x14ac:dyDescent="0.25">
      <c r="A784" s="5" t="s">
        <v>778</v>
      </c>
      <c r="B784" s="6" t="s">
        <v>7587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7588</v>
      </c>
      <c r="C785" s="6">
        <v>10.76</v>
      </c>
      <c r="D785" s="3">
        <v>10.55</v>
      </c>
    </row>
    <row r="786" spans="1:4" x14ac:dyDescent="0.25">
      <c r="A786" s="5" t="s">
        <v>780</v>
      </c>
      <c r="B786" s="6" t="s">
        <v>7589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7590</v>
      </c>
      <c r="C787" s="6">
        <v>59.71</v>
      </c>
      <c r="D787" s="3">
        <v>59.76</v>
      </c>
    </row>
    <row r="788" spans="1:4" x14ac:dyDescent="0.25">
      <c r="A788" s="5" t="s">
        <v>782</v>
      </c>
      <c r="B788" s="6" t="s">
        <v>7591</v>
      </c>
      <c r="C788" s="6">
        <v>8.58</v>
      </c>
      <c r="D788" s="3">
        <v>8.58</v>
      </c>
    </row>
    <row r="789" spans="1:4" x14ac:dyDescent="0.25">
      <c r="A789" s="5" t="s">
        <v>783</v>
      </c>
      <c r="B789" s="6" t="s">
        <v>7592</v>
      </c>
      <c r="C789" s="6">
        <v>23.91</v>
      </c>
      <c r="D789" s="3">
        <v>23.91</v>
      </c>
    </row>
    <row r="790" spans="1:4" x14ac:dyDescent="0.25">
      <c r="A790" s="5" t="s">
        <v>784</v>
      </c>
      <c r="B790" s="6" t="s">
        <v>7593</v>
      </c>
      <c r="C790" s="6">
        <v>16.93</v>
      </c>
      <c r="D790" s="3">
        <v>16.940000000000001</v>
      </c>
    </row>
    <row r="791" spans="1:4" x14ac:dyDescent="0.25">
      <c r="A791" s="5" t="s">
        <v>785</v>
      </c>
      <c r="B791" s="6" t="s">
        <v>7594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7595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7596</v>
      </c>
      <c r="C793" s="6">
        <v>17.8</v>
      </c>
      <c r="D793" s="3">
        <v>17.8</v>
      </c>
    </row>
    <row r="794" spans="1:4" x14ac:dyDescent="0.25">
      <c r="A794" s="5" t="s">
        <v>788</v>
      </c>
      <c r="B794" s="6" t="s">
        <v>7597</v>
      </c>
      <c r="C794" s="6">
        <v>24.55</v>
      </c>
      <c r="D794" s="3">
        <v>24.56</v>
      </c>
    </row>
    <row r="795" spans="1:4" x14ac:dyDescent="0.25">
      <c r="A795" s="5" t="s">
        <v>789</v>
      </c>
      <c r="B795" s="6" t="s">
        <v>7598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4889</v>
      </c>
      <c r="C796" s="6">
        <v>18.8</v>
      </c>
      <c r="D796" s="3">
        <v>18.75</v>
      </c>
    </row>
    <row r="797" spans="1:4" x14ac:dyDescent="0.25">
      <c r="A797" s="5" t="s">
        <v>791</v>
      </c>
      <c r="B797" s="6" t="s">
        <v>7599</v>
      </c>
      <c r="C797" s="6">
        <v>10.29</v>
      </c>
      <c r="D797" s="3">
        <v>10.23</v>
      </c>
    </row>
    <row r="798" spans="1:4" x14ac:dyDescent="0.25">
      <c r="A798" s="5" t="s">
        <v>792</v>
      </c>
      <c r="B798" s="6" t="s">
        <v>4820</v>
      </c>
      <c r="C798" s="6">
        <v>12.83</v>
      </c>
      <c r="D798" s="3">
        <v>14</v>
      </c>
    </row>
    <row r="799" spans="1:4" x14ac:dyDescent="0.25">
      <c r="A799" s="5" t="s">
        <v>793</v>
      </c>
      <c r="B799" s="6" t="s">
        <v>7600</v>
      </c>
      <c r="C799" s="6">
        <v>2.71</v>
      </c>
      <c r="D799" s="3">
        <v>2.88</v>
      </c>
    </row>
    <row r="800" spans="1:4" x14ac:dyDescent="0.25">
      <c r="A800" s="5" t="s">
        <v>794</v>
      </c>
      <c r="B800" s="6" t="s">
        <v>4890</v>
      </c>
      <c r="C800" s="6">
        <v>10.69</v>
      </c>
      <c r="D800" s="3">
        <v>10.69</v>
      </c>
    </row>
    <row r="801" spans="1:4" x14ac:dyDescent="0.25">
      <c r="A801" s="5" t="s">
        <v>795</v>
      </c>
      <c r="B801" s="6" t="s">
        <v>4663</v>
      </c>
      <c r="C801" s="6">
        <v>15.79</v>
      </c>
      <c r="D801" s="3">
        <v>15.79</v>
      </c>
    </row>
    <row r="802" spans="1:4" x14ac:dyDescent="0.25">
      <c r="A802" s="5" t="s">
        <v>796</v>
      </c>
      <c r="B802" s="6" t="s">
        <v>7601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7602</v>
      </c>
      <c r="C803" s="6">
        <v>16.170000000000002</v>
      </c>
      <c r="D803" s="3">
        <v>16.170000000000002</v>
      </c>
    </row>
    <row r="804" spans="1:4" x14ac:dyDescent="0.25">
      <c r="A804" s="5" t="s">
        <v>798</v>
      </c>
      <c r="B804" s="6" t="s">
        <v>7603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7604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7605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4891</v>
      </c>
      <c r="C807" s="6">
        <v>19.41</v>
      </c>
      <c r="D807" s="3">
        <v>19.41</v>
      </c>
    </row>
    <row r="808" spans="1:4" x14ac:dyDescent="0.25">
      <c r="A808" s="5" t="s">
        <v>802</v>
      </c>
      <c r="B808" s="6" t="s">
        <v>7606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4542</v>
      </c>
      <c r="C809" s="6">
        <v>10.19</v>
      </c>
      <c r="D809" s="3">
        <v>10.19</v>
      </c>
    </row>
    <row r="810" spans="1:4" x14ac:dyDescent="0.25">
      <c r="A810" s="5" t="s">
        <v>804</v>
      </c>
      <c r="B810" s="6" t="s">
        <v>7607</v>
      </c>
      <c r="C810" s="6">
        <v>63.76</v>
      </c>
      <c r="D810" s="3">
        <v>64.209999999999994</v>
      </c>
    </row>
    <row r="811" spans="1:4" x14ac:dyDescent="0.25">
      <c r="A811" s="5" t="s">
        <v>805</v>
      </c>
      <c r="B811" s="6" t="s">
        <v>7608</v>
      </c>
      <c r="C811" s="6">
        <v>8.57</v>
      </c>
      <c r="D811" s="3">
        <v>8.57</v>
      </c>
    </row>
    <row r="812" spans="1:4" x14ac:dyDescent="0.25">
      <c r="A812" s="5" t="s">
        <v>806</v>
      </c>
      <c r="B812" s="6" t="s">
        <v>7609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7610</v>
      </c>
      <c r="C813" s="6">
        <v>13.24</v>
      </c>
      <c r="D813" s="3">
        <v>13.25</v>
      </c>
    </row>
    <row r="814" spans="1:4" x14ac:dyDescent="0.25">
      <c r="A814" s="5" t="s">
        <v>808</v>
      </c>
      <c r="B814" s="6" t="s">
        <v>7611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7612</v>
      </c>
      <c r="C815" s="6">
        <v>9.23</v>
      </c>
      <c r="D815" s="3">
        <v>9.25</v>
      </c>
    </row>
    <row r="816" spans="1:4" x14ac:dyDescent="0.25">
      <c r="A816" s="5" t="s">
        <v>810</v>
      </c>
      <c r="B816" s="6" t="s">
        <v>7613</v>
      </c>
      <c r="C816" s="6">
        <v>13.45</v>
      </c>
      <c r="D816" s="3">
        <v>13.45</v>
      </c>
    </row>
    <row r="817" spans="1:4" x14ac:dyDescent="0.25">
      <c r="A817" s="5" t="s">
        <v>811</v>
      </c>
      <c r="B817" s="6" t="s">
        <v>7614</v>
      </c>
      <c r="C817" s="6">
        <v>14.05</v>
      </c>
      <c r="D817" s="3">
        <v>14.01</v>
      </c>
    </row>
    <row r="818" spans="1:4" x14ac:dyDescent="0.25">
      <c r="A818" s="5" t="s">
        <v>812</v>
      </c>
      <c r="B818" s="6" t="s">
        <v>7615</v>
      </c>
      <c r="C818" s="6">
        <v>22.12</v>
      </c>
      <c r="D818" s="3">
        <v>22.22</v>
      </c>
    </row>
    <row r="819" spans="1:4" x14ac:dyDescent="0.25">
      <c r="A819" s="5" t="s">
        <v>813</v>
      </c>
      <c r="B819" s="6" t="s">
        <v>7616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7617</v>
      </c>
      <c r="C820" s="6">
        <v>8.52</v>
      </c>
      <c r="D820" s="3">
        <v>8.52</v>
      </c>
    </row>
    <row r="821" spans="1:4" x14ac:dyDescent="0.25">
      <c r="A821" s="5" t="s">
        <v>815</v>
      </c>
      <c r="B821" s="6" t="s">
        <v>4665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7618</v>
      </c>
      <c r="C822" s="6">
        <v>15.66</v>
      </c>
      <c r="D822" s="3">
        <v>16.239999999999998</v>
      </c>
    </row>
    <row r="823" spans="1:4" x14ac:dyDescent="0.25">
      <c r="A823" s="5" t="s">
        <v>817</v>
      </c>
      <c r="B823" s="6" t="s">
        <v>7619</v>
      </c>
      <c r="C823" s="6">
        <v>19.899999999999999</v>
      </c>
      <c r="D823" s="3">
        <v>19.899999999999999</v>
      </c>
    </row>
    <row r="824" spans="1:4" x14ac:dyDescent="0.25">
      <c r="A824" s="5" t="s">
        <v>818</v>
      </c>
      <c r="B824" s="6" t="s">
        <v>7620</v>
      </c>
      <c r="C824" s="6">
        <v>32.07</v>
      </c>
      <c r="D824" s="3">
        <v>32.07</v>
      </c>
    </row>
    <row r="825" spans="1:4" x14ac:dyDescent="0.25">
      <c r="A825" s="5" t="s">
        <v>819</v>
      </c>
      <c r="B825" s="6" t="s">
        <v>7621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7622</v>
      </c>
      <c r="C826" s="6">
        <v>12.46</v>
      </c>
      <c r="D826" s="3">
        <v>12.46</v>
      </c>
    </row>
    <row r="827" spans="1:4" x14ac:dyDescent="0.25">
      <c r="A827" s="5" t="s">
        <v>821</v>
      </c>
      <c r="B827" s="6" t="s">
        <v>4821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7623</v>
      </c>
      <c r="C828" s="6">
        <v>39.24</v>
      </c>
      <c r="D828" s="3">
        <v>39.24</v>
      </c>
    </row>
    <row r="829" spans="1:4" x14ac:dyDescent="0.25">
      <c r="A829" s="5" t="s">
        <v>823</v>
      </c>
      <c r="B829" s="6" t="s">
        <v>7624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7625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7626</v>
      </c>
      <c r="C831" s="6">
        <v>30.83</v>
      </c>
      <c r="D831" s="3">
        <v>30.83</v>
      </c>
    </row>
    <row r="832" spans="1:4" x14ac:dyDescent="0.25">
      <c r="A832" s="5" t="s">
        <v>826</v>
      </c>
      <c r="B832" s="6" t="s">
        <v>7627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7628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7629</v>
      </c>
      <c r="C834" s="6">
        <v>11.79</v>
      </c>
      <c r="D834" s="3">
        <v>11.33</v>
      </c>
    </row>
    <row r="835" spans="1:4" x14ac:dyDescent="0.25">
      <c r="A835" s="5" t="s">
        <v>829</v>
      </c>
      <c r="B835" s="6" t="s">
        <v>7630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7631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7632</v>
      </c>
      <c r="C837" s="6">
        <v>36.35</v>
      </c>
      <c r="D837" s="3">
        <v>36.35</v>
      </c>
    </row>
    <row r="838" spans="1:4" x14ac:dyDescent="0.25">
      <c r="A838" s="5" t="s">
        <v>832</v>
      </c>
      <c r="B838" s="6" t="s">
        <v>7633</v>
      </c>
      <c r="C838" s="6">
        <v>50.87</v>
      </c>
      <c r="D838" s="3">
        <v>49.69</v>
      </c>
    </row>
    <row r="839" spans="1:4" x14ac:dyDescent="0.25">
      <c r="A839" s="5" t="s">
        <v>833</v>
      </c>
      <c r="B839" s="6" t="s">
        <v>7634</v>
      </c>
      <c r="C839" s="6">
        <v>12.68</v>
      </c>
      <c r="D839" s="3">
        <v>13.91</v>
      </c>
    </row>
    <row r="840" spans="1:4" x14ac:dyDescent="0.25">
      <c r="A840" s="5" t="s">
        <v>834</v>
      </c>
      <c r="B840" s="6" t="s">
        <v>7635</v>
      </c>
      <c r="C840" s="6">
        <v>5.91</v>
      </c>
      <c r="D840" s="3">
        <v>5.91</v>
      </c>
    </row>
    <row r="841" spans="1:4" x14ac:dyDescent="0.25">
      <c r="A841" s="5" t="s">
        <v>835</v>
      </c>
      <c r="B841" s="6" t="s">
        <v>7636</v>
      </c>
      <c r="C841" s="6">
        <v>15.92</v>
      </c>
      <c r="D841" s="3">
        <v>15.92</v>
      </c>
    </row>
    <row r="842" spans="1:4" x14ac:dyDescent="0.25">
      <c r="A842" s="5" t="s">
        <v>836</v>
      </c>
      <c r="B842" s="6" t="s">
        <v>7637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7638</v>
      </c>
      <c r="C843" s="6">
        <v>58.33</v>
      </c>
      <c r="D843" s="3">
        <v>58.33</v>
      </c>
    </row>
    <row r="844" spans="1:4" x14ac:dyDescent="0.25">
      <c r="A844" s="5" t="s">
        <v>838</v>
      </c>
      <c r="B844" s="6" t="s">
        <v>7639</v>
      </c>
      <c r="C844" s="6">
        <v>28.49</v>
      </c>
      <c r="D844" s="3">
        <v>28.49</v>
      </c>
    </row>
    <row r="845" spans="1:4" x14ac:dyDescent="0.25">
      <c r="A845" s="5" t="s">
        <v>839</v>
      </c>
      <c r="B845" s="6" t="s">
        <v>4894</v>
      </c>
      <c r="C845" s="6">
        <v>2.7</v>
      </c>
      <c r="D845" s="3">
        <v>2.91</v>
      </c>
    </row>
    <row r="846" spans="1:4" x14ac:dyDescent="0.25">
      <c r="A846" s="5" t="s">
        <v>840</v>
      </c>
      <c r="B846" s="6" t="s">
        <v>7640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7641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7642</v>
      </c>
      <c r="C848" s="6">
        <v>3.58</v>
      </c>
      <c r="D848" s="3">
        <v>3.58</v>
      </c>
    </row>
    <row r="849" spans="1:4" x14ac:dyDescent="0.25">
      <c r="A849" s="5" t="s">
        <v>843</v>
      </c>
      <c r="B849" s="6" t="s">
        <v>7643</v>
      </c>
      <c r="C849" s="6">
        <v>41.89</v>
      </c>
      <c r="D849" s="3">
        <v>41.58</v>
      </c>
    </row>
    <row r="850" spans="1:4" x14ac:dyDescent="0.25">
      <c r="A850" s="5" t="s">
        <v>844</v>
      </c>
      <c r="B850" s="6" t="s">
        <v>7644</v>
      </c>
      <c r="C850" s="6">
        <v>32.14</v>
      </c>
      <c r="D850" s="3">
        <v>32.14</v>
      </c>
    </row>
    <row r="851" spans="1:4" x14ac:dyDescent="0.25">
      <c r="A851" s="5" t="s">
        <v>845</v>
      </c>
      <c r="B851" s="6" t="s">
        <v>7645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7646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7647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7648</v>
      </c>
      <c r="C854" s="6">
        <v>18.25</v>
      </c>
      <c r="D854" s="3">
        <v>18.22</v>
      </c>
    </row>
    <row r="855" spans="1:4" x14ac:dyDescent="0.25">
      <c r="A855" s="5" t="s">
        <v>849</v>
      </c>
      <c r="B855" s="6" t="s">
        <v>7649</v>
      </c>
      <c r="C855" s="6">
        <v>17.68</v>
      </c>
      <c r="D855" s="3">
        <v>17.68</v>
      </c>
    </row>
    <row r="856" spans="1:4" x14ac:dyDescent="0.25">
      <c r="A856" s="5" t="s">
        <v>850</v>
      </c>
      <c r="B856" s="6" t="s">
        <v>4668</v>
      </c>
      <c r="C856" s="6">
        <v>9.43</v>
      </c>
      <c r="D856" s="3">
        <v>9.43</v>
      </c>
    </row>
    <row r="857" spans="1:4" x14ac:dyDescent="0.25">
      <c r="A857" s="5" t="s">
        <v>851</v>
      </c>
      <c r="B857" s="6" t="s">
        <v>4669</v>
      </c>
      <c r="C857" s="6">
        <v>39.619999999999997</v>
      </c>
      <c r="D857" s="3">
        <v>39.6</v>
      </c>
    </row>
    <row r="858" spans="1:4" x14ac:dyDescent="0.25">
      <c r="A858" s="5" t="s">
        <v>852</v>
      </c>
      <c r="B858" s="6" t="s">
        <v>7650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7651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4823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7652</v>
      </c>
      <c r="C861" s="6">
        <v>10.210000000000001</v>
      </c>
      <c r="D861" s="3">
        <v>10.210000000000001</v>
      </c>
    </row>
    <row r="862" spans="1:4" x14ac:dyDescent="0.25">
      <c r="A862" s="5" t="s">
        <v>856</v>
      </c>
      <c r="B862" s="6" t="s">
        <v>7653</v>
      </c>
      <c r="C862" s="6">
        <v>45.63</v>
      </c>
      <c r="D862" s="3">
        <v>45.59</v>
      </c>
    </row>
    <row r="863" spans="1:4" x14ac:dyDescent="0.25">
      <c r="A863" s="5" t="s">
        <v>857</v>
      </c>
      <c r="B863" s="6" t="s">
        <v>7654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7655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4895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7656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7657</v>
      </c>
      <c r="C867" s="6">
        <v>32.880000000000003</v>
      </c>
      <c r="D867" s="3">
        <v>32.880000000000003</v>
      </c>
    </row>
    <row r="868" spans="1:4" x14ac:dyDescent="0.25">
      <c r="A868" s="5" t="s">
        <v>862</v>
      </c>
      <c r="B868" s="6" t="s">
        <v>7658</v>
      </c>
      <c r="C868" s="6">
        <v>29.77</v>
      </c>
      <c r="D868" s="3">
        <v>29.77</v>
      </c>
    </row>
    <row r="869" spans="1:4" x14ac:dyDescent="0.25">
      <c r="A869" s="5" t="s">
        <v>863</v>
      </c>
      <c r="B869" s="6" t="s">
        <v>7659</v>
      </c>
      <c r="C869" s="6">
        <v>18.04</v>
      </c>
      <c r="D869" s="3">
        <v>18.04</v>
      </c>
    </row>
    <row r="870" spans="1:4" x14ac:dyDescent="0.25">
      <c r="A870" s="5" t="s">
        <v>864</v>
      </c>
      <c r="B870" s="6" t="s">
        <v>7660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7661</v>
      </c>
      <c r="C871" s="6">
        <v>11.67</v>
      </c>
      <c r="D871" s="3">
        <v>11.66</v>
      </c>
    </row>
    <row r="872" spans="1:4" x14ac:dyDescent="0.25">
      <c r="A872" s="5" t="s">
        <v>866</v>
      </c>
      <c r="B872" s="6" t="s">
        <v>7662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5714</v>
      </c>
      <c r="C873" s="6">
        <v>62.49</v>
      </c>
      <c r="D873" s="3">
        <v>62.49</v>
      </c>
    </row>
    <row r="874" spans="1:4" x14ac:dyDescent="0.25">
      <c r="A874" s="5" t="s">
        <v>868</v>
      </c>
      <c r="B874" s="6" t="s">
        <v>7663</v>
      </c>
      <c r="C874" s="6">
        <v>9.58</v>
      </c>
      <c r="D874" s="3">
        <v>9.48</v>
      </c>
    </row>
    <row r="875" spans="1:4" x14ac:dyDescent="0.25">
      <c r="A875" s="5" t="s">
        <v>869</v>
      </c>
      <c r="B875" s="6" t="s">
        <v>7664</v>
      </c>
      <c r="C875" s="6">
        <v>15.77</v>
      </c>
      <c r="D875" s="3">
        <v>15.66</v>
      </c>
    </row>
    <row r="876" spans="1:4" x14ac:dyDescent="0.25">
      <c r="A876" s="5" t="s">
        <v>870</v>
      </c>
      <c r="B876" s="6" t="s">
        <v>4896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4670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7665</v>
      </c>
      <c r="C878" s="6">
        <v>6.45</v>
      </c>
      <c r="D878" s="3">
        <v>6.45</v>
      </c>
    </row>
    <row r="879" spans="1:4" x14ac:dyDescent="0.25">
      <c r="A879" s="5" t="s">
        <v>873</v>
      </c>
      <c r="B879" s="6" t="s">
        <v>7666</v>
      </c>
      <c r="C879" s="6">
        <v>25.98</v>
      </c>
      <c r="D879" s="3">
        <v>26.13</v>
      </c>
    </row>
    <row r="880" spans="1:4" x14ac:dyDescent="0.25">
      <c r="A880" s="5" t="s">
        <v>874</v>
      </c>
      <c r="B880" s="6" t="s">
        <v>7667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7668</v>
      </c>
      <c r="C881" s="6">
        <v>11.69</v>
      </c>
      <c r="D881" s="3">
        <v>11.69</v>
      </c>
    </row>
    <row r="882" spans="1:4" x14ac:dyDescent="0.25">
      <c r="A882" s="5" t="s">
        <v>876</v>
      </c>
      <c r="B882" s="6" t="s">
        <v>7669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7670</v>
      </c>
      <c r="C883" s="6">
        <v>11.44</v>
      </c>
      <c r="D883" s="3">
        <v>11.44</v>
      </c>
    </row>
    <row r="884" spans="1:4" x14ac:dyDescent="0.25">
      <c r="A884" s="5" t="s">
        <v>878</v>
      </c>
      <c r="B884" s="6" t="s">
        <v>7671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4825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4897</v>
      </c>
      <c r="C886" s="6">
        <v>14.55</v>
      </c>
      <c r="D886" s="3">
        <v>14.58</v>
      </c>
    </row>
    <row r="887" spans="1:4" x14ac:dyDescent="0.25">
      <c r="A887" s="5" t="s">
        <v>881</v>
      </c>
      <c r="B887" s="6" t="s">
        <v>7672</v>
      </c>
      <c r="C887" s="6">
        <v>23.87</v>
      </c>
      <c r="D887" s="3">
        <v>23.87</v>
      </c>
    </row>
    <row r="888" spans="1:4" x14ac:dyDescent="0.25">
      <c r="A888" s="5" t="s">
        <v>882</v>
      </c>
      <c r="B888" s="6" t="s">
        <v>7673</v>
      </c>
      <c r="C888" s="6">
        <v>11.69</v>
      </c>
      <c r="D888" s="3">
        <v>11.69</v>
      </c>
    </row>
    <row r="889" spans="1:4" x14ac:dyDescent="0.25">
      <c r="A889" s="5" t="s">
        <v>883</v>
      </c>
      <c r="B889" s="6" t="s">
        <v>7674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7675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7676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7677</v>
      </c>
      <c r="C892" s="6">
        <v>16.18</v>
      </c>
      <c r="D892" s="3">
        <v>16.18</v>
      </c>
    </row>
    <row r="893" spans="1:4" x14ac:dyDescent="0.25">
      <c r="A893" s="5" t="s">
        <v>887</v>
      </c>
      <c r="B893" s="6" t="s">
        <v>7678</v>
      </c>
      <c r="C893" s="6">
        <v>12.41</v>
      </c>
      <c r="D893" s="3">
        <v>12.43</v>
      </c>
    </row>
    <row r="894" spans="1:4" x14ac:dyDescent="0.25">
      <c r="A894" s="5" t="s">
        <v>888</v>
      </c>
      <c r="B894" s="6" t="s">
        <v>7679</v>
      </c>
      <c r="C894" s="6">
        <v>9.09</v>
      </c>
      <c r="D894" s="3">
        <v>9.09</v>
      </c>
    </row>
    <row r="895" spans="1:4" x14ac:dyDescent="0.25">
      <c r="A895" s="5" t="s">
        <v>889</v>
      </c>
      <c r="B895" s="6" t="s">
        <v>7680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7681</v>
      </c>
      <c r="C896" s="6">
        <v>8.09</v>
      </c>
      <c r="D896" s="3">
        <v>8.09</v>
      </c>
    </row>
    <row r="897" spans="1:4" x14ac:dyDescent="0.25">
      <c r="A897" s="5" t="s">
        <v>891</v>
      </c>
      <c r="B897" s="6" t="s">
        <v>7682</v>
      </c>
      <c r="C897" s="6">
        <v>9.44</v>
      </c>
      <c r="D897" s="3">
        <v>9.44</v>
      </c>
    </row>
    <row r="898" spans="1:4" x14ac:dyDescent="0.25">
      <c r="A898" s="5" t="s">
        <v>892</v>
      </c>
      <c r="B898" s="6" t="s">
        <v>7683</v>
      </c>
      <c r="C898" s="6">
        <v>26.85</v>
      </c>
      <c r="D898" s="3">
        <v>26.85</v>
      </c>
    </row>
    <row r="899" spans="1:4" x14ac:dyDescent="0.25">
      <c r="A899" s="5" t="s">
        <v>893</v>
      </c>
      <c r="B899" s="6" t="s">
        <v>7684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7685</v>
      </c>
      <c r="C900" s="6">
        <v>13.9</v>
      </c>
      <c r="D900" s="3">
        <v>13.9</v>
      </c>
    </row>
    <row r="901" spans="1:4" x14ac:dyDescent="0.25">
      <c r="A901" s="5" t="s">
        <v>895</v>
      </c>
      <c r="B901" s="6" t="s">
        <v>4672</v>
      </c>
      <c r="C901" s="6">
        <v>35.29</v>
      </c>
      <c r="D901" s="3">
        <v>35.29</v>
      </c>
    </row>
    <row r="902" spans="1:4" x14ac:dyDescent="0.25">
      <c r="A902" s="5" t="s">
        <v>896</v>
      </c>
      <c r="B902" s="6" t="s">
        <v>7686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4673</v>
      </c>
      <c r="C903" s="6">
        <v>15.27</v>
      </c>
      <c r="D903" s="3">
        <v>15.27</v>
      </c>
    </row>
    <row r="904" spans="1:4" x14ac:dyDescent="0.25">
      <c r="A904" s="5" t="s">
        <v>898</v>
      </c>
      <c r="B904" s="6" t="s">
        <v>5743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7687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7688</v>
      </c>
      <c r="C906" s="6">
        <v>24.67</v>
      </c>
      <c r="D906" s="3">
        <v>24.67</v>
      </c>
    </row>
    <row r="907" spans="1:4" x14ac:dyDescent="0.25">
      <c r="A907" s="5" t="s">
        <v>901</v>
      </c>
      <c r="B907" s="6" t="s">
        <v>7689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7690</v>
      </c>
      <c r="C908" s="6">
        <v>5.5</v>
      </c>
      <c r="D908" s="3">
        <v>5.51</v>
      </c>
    </row>
    <row r="909" spans="1:4" x14ac:dyDescent="0.25">
      <c r="A909" s="5" t="s">
        <v>903</v>
      </c>
      <c r="B909" s="6" t="s">
        <v>7691</v>
      </c>
      <c r="C909" s="6">
        <v>27.72</v>
      </c>
      <c r="D909" s="3">
        <v>27.72</v>
      </c>
    </row>
    <row r="910" spans="1:4" x14ac:dyDescent="0.25">
      <c r="A910" s="5" t="s">
        <v>904</v>
      </c>
      <c r="B910" s="6" t="s">
        <v>4826</v>
      </c>
      <c r="C910" s="6">
        <v>32.840000000000003</v>
      </c>
      <c r="D910" s="3">
        <v>32.840000000000003</v>
      </c>
    </row>
    <row r="911" spans="1:4" x14ac:dyDescent="0.25">
      <c r="A911" s="5" t="s">
        <v>905</v>
      </c>
      <c r="B911" s="6" t="s">
        <v>4827</v>
      </c>
      <c r="C911" s="6">
        <v>11.82</v>
      </c>
      <c r="D911" s="3">
        <v>11.82</v>
      </c>
    </row>
    <row r="912" spans="1:4" x14ac:dyDescent="0.25">
      <c r="A912" s="5" t="s">
        <v>906</v>
      </c>
      <c r="B912" s="6" t="s">
        <v>7692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7693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5752</v>
      </c>
      <c r="C914" s="6">
        <v>14.14</v>
      </c>
      <c r="D914" s="3">
        <v>14.22</v>
      </c>
    </row>
    <row r="915" spans="1:4" x14ac:dyDescent="0.25">
      <c r="A915" s="5" t="s">
        <v>909</v>
      </c>
      <c r="B915" s="6" t="s">
        <v>7694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7695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7696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7697</v>
      </c>
      <c r="C918" s="6">
        <v>8.3800000000000008</v>
      </c>
      <c r="D918" s="3">
        <v>8.3800000000000008</v>
      </c>
    </row>
    <row r="919" spans="1:4" x14ac:dyDescent="0.25">
      <c r="A919" s="5" t="s">
        <v>913</v>
      </c>
      <c r="B919" s="6" t="s">
        <v>7698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7699</v>
      </c>
      <c r="C920" s="6">
        <v>15.43</v>
      </c>
      <c r="D920" s="3">
        <v>15.32</v>
      </c>
    </row>
    <row r="921" spans="1:4" x14ac:dyDescent="0.25">
      <c r="A921" s="5" t="s">
        <v>915</v>
      </c>
      <c r="B921" s="6" t="s">
        <v>7700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4675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7701</v>
      </c>
      <c r="C923" s="6">
        <v>31.12</v>
      </c>
      <c r="D923" s="3">
        <v>31.12</v>
      </c>
    </row>
    <row r="924" spans="1:4" x14ac:dyDescent="0.25">
      <c r="A924" s="5" t="s">
        <v>918</v>
      </c>
      <c r="B924" s="6" t="s">
        <v>7702</v>
      </c>
      <c r="C924" s="6">
        <v>29.26</v>
      </c>
      <c r="D924" s="3">
        <v>29.26</v>
      </c>
    </row>
    <row r="925" spans="1:4" x14ac:dyDescent="0.25">
      <c r="A925" s="5" t="s">
        <v>919</v>
      </c>
      <c r="B925" s="6" t="s">
        <v>4899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7703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7704</v>
      </c>
      <c r="C927" s="6">
        <v>66.61</v>
      </c>
      <c r="D927" s="3">
        <v>66.31</v>
      </c>
    </row>
    <row r="928" spans="1:4" x14ac:dyDescent="0.25">
      <c r="A928" s="5" t="s">
        <v>922</v>
      </c>
      <c r="B928" s="6" t="s">
        <v>7705</v>
      </c>
      <c r="C928" s="6">
        <v>14.52</v>
      </c>
      <c r="D928" s="3">
        <v>14.52</v>
      </c>
    </row>
    <row r="929" spans="1:4" x14ac:dyDescent="0.25">
      <c r="A929" s="5" t="s">
        <v>923</v>
      </c>
      <c r="B929" s="6" t="s">
        <v>4900</v>
      </c>
      <c r="C929" s="6">
        <v>20.34</v>
      </c>
      <c r="D929" s="3">
        <v>20.34</v>
      </c>
    </row>
    <row r="930" spans="1:4" x14ac:dyDescent="0.25">
      <c r="A930" s="5" t="s">
        <v>924</v>
      </c>
      <c r="B930" s="6" t="s">
        <v>7706</v>
      </c>
      <c r="C930" s="6">
        <v>23.13</v>
      </c>
      <c r="D930" s="3">
        <v>23.14</v>
      </c>
    </row>
    <row r="931" spans="1:4" x14ac:dyDescent="0.25">
      <c r="A931" s="5" t="s">
        <v>925</v>
      </c>
      <c r="B931" s="6" t="s">
        <v>7707</v>
      </c>
      <c r="C931" s="6">
        <v>14.66</v>
      </c>
      <c r="D931" s="3">
        <v>14.66</v>
      </c>
    </row>
    <row r="932" spans="1:4" x14ac:dyDescent="0.25">
      <c r="A932" s="5" t="s">
        <v>926</v>
      </c>
      <c r="B932" s="6" t="s">
        <v>7708</v>
      </c>
      <c r="C932" s="6">
        <v>6.36</v>
      </c>
      <c r="D932" s="3">
        <v>6.36</v>
      </c>
    </row>
    <row r="933" spans="1:4" x14ac:dyDescent="0.25">
      <c r="A933" s="5" t="s">
        <v>927</v>
      </c>
      <c r="B933" s="6" t="s">
        <v>7709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7710</v>
      </c>
      <c r="C934" s="6">
        <v>13.69</v>
      </c>
      <c r="D934" s="3">
        <v>13.87</v>
      </c>
    </row>
    <row r="935" spans="1:4" x14ac:dyDescent="0.25">
      <c r="A935" s="5" t="s">
        <v>929</v>
      </c>
      <c r="B935" s="6" t="s">
        <v>5769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7711</v>
      </c>
      <c r="C936" s="6">
        <v>15.27</v>
      </c>
      <c r="D936" s="3">
        <v>15.27</v>
      </c>
    </row>
    <row r="937" spans="1:4" x14ac:dyDescent="0.25">
      <c r="A937" s="5" t="s">
        <v>931</v>
      </c>
      <c r="B937" s="6" t="s">
        <v>7712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7713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7714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7715</v>
      </c>
      <c r="C940" s="6">
        <v>18.45</v>
      </c>
      <c r="D940" s="3">
        <v>18.45</v>
      </c>
    </row>
    <row r="941" spans="1:4" x14ac:dyDescent="0.25">
      <c r="A941" s="5" t="s">
        <v>935</v>
      </c>
      <c r="B941" s="6" t="s">
        <v>5774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7716</v>
      </c>
      <c r="C942" s="6">
        <v>30.22</v>
      </c>
      <c r="D942" s="3">
        <v>33.840000000000003</v>
      </c>
    </row>
    <row r="943" spans="1:4" x14ac:dyDescent="0.25">
      <c r="A943" s="5" t="s">
        <v>937</v>
      </c>
      <c r="B943" s="6" t="s">
        <v>7717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4901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4544</v>
      </c>
      <c r="C945" s="6">
        <v>63.35</v>
      </c>
      <c r="D945" s="3">
        <v>63.35</v>
      </c>
    </row>
    <row r="946" spans="1:4" x14ac:dyDescent="0.25">
      <c r="A946" s="5" t="s">
        <v>940</v>
      </c>
      <c r="B946" s="6" t="s">
        <v>7718</v>
      </c>
      <c r="C946" s="6">
        <v>26.84</v>
      </c>
      <c r="D946" s="3">
        <v>26.84</v>
      </c>
    </row>
    <row r="947" spans="1:4" x14ac:dyDescent="0.25">
      <c r="A947" s="5" t="s">
        <v>941</v>
      </c>
      <c r="B947" s="6" t="s">
        <v>7719</v>
      </c>
      <c r="C947" s="6">
        <v>46.49</v>
      </c>
      <c r="D947" s="3">
        <v>46.41</v>
      </c>
    </row>
    <row r="948" spans="1:4" x14ac:dyDescent="0.25">
      <c r="A948" s="5" t="s">
        <v>942</v>
      </c>
      <c r="B948" s="6" t="s">
        <v>7720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7721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7722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7723</v>
      </c>
      <c r="C951" s="6">
        <v>25.56</v>
      </c>
      <c r="D951" s="3">
        <v>25.56</v>
      </c>
    </row>
    <row r="952" spans="1:4" x14ac:dyDescent="0.25">
      <c r="A952" s="5" t="s">
        <v>946</v>
      </c>
      <c r="B952" s="6" t="s">
        <v>7724</v>
      </c>
      <c r="C952" s="6">
        <v>24.45</v>
      </c>
      <c r="D952" s="3">
        <v>24.63</v>
      </c>
    </row>
    <row r="953" spans="1:4" x14ac:dyDescent="0.25">
      <c r="A953" s="5" t="s">
        <v>947</v>
      </c>
      <c r="B953" s="6" t="s">
        <v>7725</v>
      </c>
      <c r="C953" s="6">
        <v>59.93</v>
      </c>
      <c r="D953" s="3">
        <v>59.93</v>
      </c>
    </row>
    <row r="954" spans="1:4" x14ac:dyDescent="0.25">
      <c r="A954" s="5" t="s">
        <v>948</v>
      </c>
      <c r="B954" s="6" t="s">
        <v>4679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7726</v>
      </c>
      <c r="C955" s="6">
        <v>15.04</v>
      </c>
      <c r="D955" s="3">
        <v>15.04</v>
      </c>
    </row>
    <row r="956" spans="1:4" x14ac:dyDescent="0.25">
      <c r="A956" s="5" t="s">
        <v>950</v>
      </c>
      <c r="B956" s="6" t="s">
        <v>7727</v>
      </c>
      <c r="C956" s="6">
        <v>20.05</v>
      </c>
      <c r="D956" s="3">
        <v>20.05</v>
      </c>
    </row>
    <row r="957" spans="1:4" x14ac:dyDescent="0.25">
      <c r="A957" s="5" t="s">
        <v>951</v>
      </c>
      <c r="B957" s="6" t="s">
        <v>7728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4545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7729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7730</v>
      </c>
      <c r="C960" s="6">
        <v>26.73</v>
      </c>
      <c r="D960" s="3">
        <v>26.34</v>
      </c>
    </row>
    <row r="961" spans="1:4" x14ac:dyDescent="0.25">
      <c r="A961" s="5" t="s">
        <v>955</v>
      </c>
      <c r="B961" s="6" t="s">
        <v>7731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7732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7733</v>
      </c>
      <c r="C963" s="6">
        <v>8.74</v>
      </c>
      <c r="D963" s="3">
        <v>8.74</v>
      </c>
    </row>
    <row r="964" spans="1:4" x14ac:dyDescent="0.25">
      <c r="A964" s="5" t="s">
        <v>958</v>
      </c>
      <c r="B964" s="6" t="s">
        <v>7734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7735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7736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7737</v>
      </c>
      <c r="C967" s="6">
        <v>20.12</v>
      </c>
      <c r="D967" s="3">
        <v>20.25</v>
      </c>
    </row>
    <row r="968" spans="1:4" x14ac:dyDescent="0.25">
      <c r="A968" s="5" t="s">
        <v>962</v>
      </c>
      <c r="B968" s="6" t="s">
        <v>7738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7739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7740</v>
      </c>
      <c r="C970" s="6">
        <v>15.58</v>
      </c>
      <c r="D970" s="3">
        <v>15.58</v>
      </c>
    </row>
    <row r="971" spans="1:4" x14ac:dyDescent="0.25">
      <c r="A971" s="5" t="s">
        <v>965</v>
      </c>
      <c r="B971" s="6" t="s">
        <v>7741</v>
      </c>
      <c r="C971" s="6">
        <v>24.63</v>
      </c>
      <c r="D971" s="3">
        <v>24.63</v>
      </c>
    </row>
    <row r="972" spans="1:4" x14ac:dyDescent="0.25">
      <c r="A972" s="5" t="s">
        <v>966</v>
      </c>
      <c r="B972" s="6" t="s">
        <v>7742</v>
      </c>
      <c r="C972" s="6">
        <v>68.709999999999994</v>
      </c>
      <c r="D972" s="3">
        <v>68.489999999999995</v>
      </c>
    </row>
    <row r="973" spans="1:4" x14ac:dyDescent="0.25">
      <c r="A973" s="5" t="s">
        <v>967</v>
      </c>
      <c r="B973" s="6" t="s">
        <v>7743</v>
      </c>
      <c r="C973" s="6">
        <v>20.04</v>
      </c>
      <c r="D973" s="3">
        <v>20.03</v>
      </c>
    </row>
    <row r="974" spans="1:4" x14ac:dyDescent="0.25">
      <c r="A974" s="5" t="s">
        <v>968</v>
      </c>
      <c r="B974" s="6" t="s">
        <v>7744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7745</v>
      </c>
      <c r="C975" s="6">
        <v>12.66</v>
      </c>
      <c r="D975" s="3">
        <v>12.64</v>
      </c>
    </row>
    <row r="976" spans="1:4" x14ac:dyDescent="0.25">
      <c r="A976" s="5" t="s">
        <v>970</v>
      </c>
      <c r="B976" s="6" t="s">
        <v>7746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7747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7748</v>
      </c>
      <c r="C978" s="6">
        <v>29.39</v>
      </c>
      <c r="D978" s="3">
        <v>29.39</v>
      </c>
    </row>
    <row r="979" spans="1:4" x14ac:dyDescent="0.25">
      <c r="A979" s="5" t="s">
        <v>973</v>
      </c>
      <c r="B979" s="6" t="s">
        <v>7749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7750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7751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7752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4546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7753</v>
      </c>
      <c r="C984" s="6">
        <v>27.19</v>
      </c>
      <c r="D984" s="3">
        <v>27.19</v>
      </c>
    </row>
    <row r="985" spans="1:4" x14ac:dyDescent="0.25">
      <c r="A985" s="5" t="s">
        <v>979</v>
      </c>
      <c r="B985" s="6" t="s">
        <v>7754</v>
      </c>
      <c r="C985" s="6">
        <v>17.16</v>
      </c>
      <c r="D985" s="3">
        <v>17.149999999999999</v>
      </c>
    </row>
    <row r="986" spans="1:4" x14ac:dyDescent="0.25">
      <c r="A986" s="5" t="s">
        <v>980</v>
      </c>
      <c r="B986" s="6" t="s">
        <v>7755</v>
      </c>
      <c r="C986" s="6">
        <v>32.67</v>
      </c>
      <c r="D986" s="3">
        <v>32.49</v>
      </c>
    </row>
    <row r="987" spans="1:4" x14ac:dyDescent="0.25">
      <c r="A987" s="5" t="s">
        <v>981</v>
      </c>
      <c r="B987" s="6" t="s">
        <v>7756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7757</v>
      </c>
      <c r="C988" s="6">
        <v>13.99</v>
      </c>
      <c r="D988" s="3">
        <v>13.99</v>
      </c>
    </row>
    <row r="989" spans="1:4" x14ac:dyDescent="0.25">
      <c r="A989" s="5" t="s">
        <v>983</v>
      </c>
      <c r="B989" s="6" t="s">
        <v>7758</v>
      </c>
      <c r="C989" s="6">
        <v>21.17</v>
      </c>
      <c r="D989" s="3">
        <v>21.12</v>
      </c>
    </row>
    <row r="990" spans="1:4" x14ac:dyDescent="0.25">
      <c r="A990" s="5" t="s">
        <v>984</v>
      </c>
      <c r="B990" s="6" t="s">
        <v>4683</v>
      </c>
      <c r="C990" s="6">
        <v>34.28</v>
      </c>
      <c r="D990" s="3">
        <v>34.28</v>
      </c>
    </row>
    <row r="991" spans="1:4" x14ac:dyDescent="0.25">
      <c r="A991" s="5" t="s">
        <v>985</v>
      </c>
      <c r="B991" s="6" t="s">
        <v>7759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7760</v>
      </c>
      <c r="C992" s="6">
        <v>14.6</v>
      </c>
      <c r="D992" s="3">
        <v>14.49</v>
      </c>
    </row>
    <row r="993" spans="1:4" x14ac:dyDescent="0.25">
      <c r="A993" s="5" t="s">
        <v>987</v>
      </c>
      <c r="B993" s="6" t="s">
        <v>4547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7761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7762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7763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7764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7765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7766</v>
      </c>
      <c r="C999" s="6">
        <v>19.420000000000002</v>
      </c>
      <c r="D999" s="3">
        <v>19.420000000000002</v>
      </c>
    </row>
    <row r="1000" spans="1:4" x14ac:dyDescent="0.25">
      <c r="A1000" s="5" t="s">
        <v>994</v>
      </c>
      <c r="B1000" s="6" t="s">
        <v>7767</v>
      </c>
      <c r="C1000" s="6">
        <v>9.2799999999999994</v>
      </c>
      <c r="D1000" s="3">
        <v>9.2799999999999994</v>
      </c>
    </row>
    <row r="1001" spans="1:4" x14ac:dyDescent="0.25">
      <c r="A1001" s="5" t="s">
        <v>995</v>
      </c>
      <c r="B1001" s="6" t="s">
        <v>7768</v>
      </c>
      <c r="C1001" s="6">
        <v>33.200000000000003</v>
      </c>
      <c r="D1001" s="3">
        <v>32.35</v>
      </c>
    </row>
    <row r="1002" spans="1:4" x14ac:dyDescent="0.25">
      <c r="A1002" s="5" t="s">
        <v>996</v>
      </c>
      <c r="B1002" s="6" t="s">
        <v>7769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7770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7771</v>
      </c>
      <c r="C1004" s="6">
        <v>24.56</v>
      </c>
      <c r="D1004" s="3">
        <v>24.56</v>
      </c>
    </row>
    <row r="1005" spans="1:4" x14ac:dyDescent="0.25">
      <c r="A1005" s="5" t="s">
        <v>999</v>
      </c>
      <c r="B1005" s="6" t="s">
        <v>7772</v>
      </c>
      <c r="C1005" s="6">
        <v>18.739999999999998</v>
      </c>
      <c r="D1005" s="3">
        <v>18.739999999999998</v>
      </c>
    </row>
    <row r="1006" spans="1:4" x14ac:dyDescent="0.25">
      <c r="A1006" s="5" t="s">
        <v>1000</v>
      </c>
      <c r="B1006" s="6" t="s">
        <v>7773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4684</v>
      </c>
      <c r="C1007" s="6">
        <v>22.35</v>
      </c>
      <c r="D1007" s="3">
        <v>22.35</v>
      </c>
    </row>
    <row r="1008" spans="1:4" x14ac:dyDescent="0.25">
      <c r="A1008" s="5" t="s">
        <v>1002</v>
      </c>
      <c r="B1008" s="6" t="s">
        <v>7774</v>
      </c>
      <c r="C1008" s="6">
        <v>30.46</v>
      </c>
      <c r="D1008" s="3">
        <v>30.46</v>
      </c>
    </row>
    <row r="1009" spans="1:4" x14ac:dyDescent="0.25">
      <c r="A1009" s="5" t="s">
        <v>1003</v>
      </c>
      <c r="B1009" s="6" t="s">
        <v>7775</v>
      </c>
      <c r="C1009" s="6">
        <v>39.79</v>
      </c>
      <c r="D1009" s="3">
        <v>39.79</v>
      </c>
    </row>
    <row r="1010" spans="1:4" x14ac:dyDescent="0.25">
      <c r="A1010" s="5" t="s">
        <v>1004</v>
      </c>
      <c r="B1010" s="6" t="s">
        <v>7776</v>
      </c>
      <c r="C1010" s="6">
        <v>27.67</v>
      </c>
      <c r="D1010" s="3">
        <v>27.61</v>
      </c>
    </row>
    <row r="1011" spans="1:4" x14ac:dyDescent="0.25">
      <c r="A1011" s="5" t="s">
        <v>1005</v>
      </c>
      <c r="B1011" s="6" t="s">
        <v>7777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4685</v>
      </c>
      <c r="C1012" s="6">
        <v>20.74</v>
      </c>
      <c r="D1012" s="3">
        <v>20.73</v>
      </c>
    </row>
    <row r="1013" spans="1:4" x14ac:dyDescent="0.25">
      <c r="A1013" s="5" t="s">
        <v>1007</v>
      </c>
      <c r="B1013" s="6" t="s">
        <v>7778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7779</v>
      </c>
      <c r="C1014" s="6">
        <v>24.48</v>
      </c>
      <c r="D1014" s="3">
        <v>24.48</v>
      </c>
    </row>
    <row r="1015" spans="1:4" x14ac:dyDescent="0.25">
      <c r="A1015" s="5" t="s">
        <v>1009</v>
      </c>
      <c r="B1015" s="6" t="s">
        <v>7780</v>
      </c>
      <c r="C1015" s="6">
        <v>14.19</v>
      </c>
      <c r="D1015" s="3">
        <v>14.17</v>
      </c>
    </row>
    <row r="1016" spans="1:4" x14ac:dyDescent="0.25">
      <c r="A1016" s="5" t="s">
        <v>1010</v>
      </c>
      <c r="B1016" s="6" t="s">
        <v>7781</v>
      </c>
      <c r="C1016" s="6">
        <v>31.21</v>
      </c>
      <c r="D1016" s="3">
        <v>31.2</v>
      </c>
    </row>
    <row r="1017" spans="1:4" x14ac:dyDescent="0.25">
      <c r="A1017" s="5" t="s">
        <v>1011</v>
      </c>
      <c r="B1017" s="6" t="s">
        <v>7782</v>
      </c>
      <c r="C1017" s="6">
        <v>28.82</v>
      </c>
      <c r="D1017" s="3">
        <v>28.66</v>
      </c>
    </row>
    <row r="1018" spans="1:4" x14ac:dyDescent="0.25">
      <c r="A1018" s="5" t="s">
        <v>1012</v>
      </c>
      <c r="B1018" s="6" t="s">
        <v>7783</v>
      </c>
      <c r="C1018" s="6">
        <v>48.17</v>
      </c>
      <c r="D1018" s="3">
        <v>48.17</v>
      </c>
    </row>
    <row r="1019" spans="1:4" x14ac:dyDescent="0.25">
      <c r="A1019" s="5" t="s">
        <v>1013</v>
      </c>
      <c r="B1019" s="6" t="s">
        <v>7784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7785</v>
      </c>
      <c r="C1020" s="6">
        <v>59.52</v>
      </c>
      <c r="D1020" s="3">
        <v>59.52</v>
      </c>
    </row>
    <row r="1021" spans="1:4" x14ac:dyDescent="0.25">
      <c r="A1021" s="5" t="s">
        <v>1015</v>
      </c>
      <c r="B1021" s="6" t="s">
        <v>7786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7787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7788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7789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7790</v>
      </c>
      <c r="C1025" s="6">
        <v>33.96</v>
      </c>
      <c r="D1025" s="3">
        <v>32.51</v>
      </c>
    </row>
    <row r="1026" spans="1:4" x14ac:dyDescent="0.25">
      <c r="A1026" s="5" t="s">
        <v>1020</v>
      </c>
      <c r="B1026" s="6" t="s">
        <v>7791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7792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5848</v>
      </c>
      <c r="C1028" s="6">
        <v>0.81</v>
      </c>
      <c r="D1028" s="3">
        <v>1.03</v>
      </c>
    </row>
    <row r="1029" spans="1:4" x14ac:dyDescent="0.25">
      <c r="A1029" s="5" t="s">
        <v>1023</v>
      </c>
      <c r="B1029" s="6" t="s">
        <v>7793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7794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7795</v>
      </c>
      <c r="C1031" s="6">
        <v>4.26</v>
      </c>
      <c r="D1031" s="3">
        <v>4.21</v>
      </c>
    </row>
    <row r="1032" spans="1:4" x14ac:dyDescent="0.25">
      <c r="A1032" s="5" t="s">
        <v>1026</v>
      </c>
      <c r="B1032" s="6" t="s">
        <v>7796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7797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7798</v>
      </c>
      <c r="C1034" s="6">
        <v>12.38</v>
      </c>
      <c r="D1034" s="3">
        <v>12.19</v>
      </c>
    </row>
    <row r="1035" spans="1:4" x14ac:dyDescent="0.25">
      <c r="A1035" s="5" t="s">
        <v>1029</v>
      </c>
      <c r="B1035" s="6" t="s">
        <v>7799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7800</v>
      </c>
      <c r="C1036" s="6">
        <v>35.770000000000003</v>
      </c>
      <c r="D1036" s="3">
        <v>35.65</v>
      </c>
    </row>
    <row r="1037" spans="1:4" x14ac:dyDescent="0.25">
      <c r="A1037" s="5" t="s">
        <v>1031</v>
      </c>
      <c r="B1037" s="6" t="s">
        <v>7801</v>
      </c>
      <c r="C1037" s="6">
        <v>4.0199999999999996</v>
      </c>
      <c r="D1037" s="3">
        <v>4.0199999999999996</v>
      </c>
    </row>
    <row r="1038" spans="1:4" x14ac:dyDescent="0.25">
      <c r="A1038" s="5" t="s">
        <v>1032</v>
      </c>
      <c r="B1038" s="6" t="s">
        <v>7802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7803</v>
      </c>
      <c r="C1039" s="6">
        <v>56.31</v>
      </c>
      <c r="D1039" s="3">
        <v>54.9</v>
      </c>
    </row>
    <row r="1040" spans="1:4" x14ac:dyDescent="0.25">
      <c r="A1040" s="5" t="s">
        <v>1034</v>
      </c>
      <c r="B1040" s="6" t="s">
        <v>4689</v>
      </c>
      <c r="C1040" s="6">
        <v>7.44</v>
      </c>
      <c r="D1040" s="3">
        <v>7.44</v>
      </c>
    </row>
    <row r="1041" spans="1:4" x14ac:dyDescent="0.25">
      <c r="A1041" s="5" t="s">
        <v>1035</v>
      </c>
      <c r="B1041" s="6" t="s">
        <v>5861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4690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7804</v>
      </c>
      <c r="C1043" s="6">
        <v>31.47</v>
      </c>
      <c r="D1043" s="3">
        <v>31.47</v>
      </c>
    </row>
    <row r="1044" spans="1:4" x14ac:dyDescent="0.25">
      <c r="A1044" s="5" t="s">
        <v>1038</v>
      </c>
      <c r="B1044" s="6" t="s">
        <v>7805</v>
      </c>
      <c r="C1044" s="6">
        <v>52.12</v>
      </c>
      <c r="D1044" s="3">
        <v>52.12</v>
      </c>
    </row>
    <row r="1045" spans="1:4" x14ac:dyDescent="0.25">
      <c r="A1045" s="5" t="s">
        <v>1039</v>
      </c>
      <c r="B1045" s="6" t="s">
        <v>7806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4904</v>
      </c>
      <c r="C1046" s="6">
        <v>17.88</v>
      </c>
      <c r="D1046" s="3">
        <v>17.88</v>
      </c>
    </row>
    <row r="1047" spans="1:4" x14ac:dyDescent="0.25">
      <c r="A1047" s="5" t="s">
        <v>1041</v>
      </c>
      <c r="B1047" s="6" t="s">
        <v>7807</v>
      </c>
      <c r="C1047" s="6">
        <v>3.9</v>
      </c>
      <c r="D1047" s="3">
        <v>3.9</v>
      </c>
    </row>
    <row r="1048" spans="1:4" x14ac:dyDescent="0.25">
      <c r="A1048" s="5" t="s">
        <v>1042</v>
      </c>
      <c r="B1048" s="6" t="s">
        <v>7808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7809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7810</v>
      </c>
      <c r="C1050" s="6">
        <v>34.869999999999997</v>
      </c>
      <c r="D1050" s="3">
        <v>34.869999999999997</v>
      </c>
    </row>
    <row r="1051" spans="1:4" x14ac:dyDescent="0.25">
      <c r="A1051" s="5" t="s">
        <v>1045</v>
      </c>
      <c r="B1051" s="6" t="s">
        <v>7811</v>
      </c>
      <c r="C1051" s="6">
        <v>53.56</v>
      </c>
      <c r="D1051" s="3">
        <v>53.56</v>
      </c>
    </row>
    <row r="1052" spans="1:4" x14ac:dyDescent="0.25">
      <c r="A1052" s="5" t="s">
        <v>1046</v>
      </c>
      <c r="B1052" s="6" t="s">
        <v>7812</v>
      </c>
      <c r="C1052" s="6">
        <v>50.03</v>
      </c>
      <c r="D1052" s="3">
        <v>50.03</v>
      </c>
    </row>
    <row r="1053" spans="1:4" x14ac:dyDescent="0.25">
      <c r="A1053" s="5" t="s">
        <v>1047</v>
      </c>
      <c r="B1053" s="6" t="s">
        <v>7813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7814</v>
      </c>
      <c r="C1054" s="6">
        <v>9.0399999999999991</v>
      </c>
      <c r="D1054" s="3">
        <v>5.94</v>
      </c>
    </row>
    <row r="1055" spans="1:4" x14ac:dyDescent="0.25">
      <c r="A1055" s="5" t="s">
        <v>1049</v>
      </c>
      <c r="B1055" s="6" t="s">
        <v>4693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7815</v>
      </c>
      <c r="C1056" s="6">
        <v>28.76</v>
      </c>
      <c r="D1056" s="3">
        <v>28.76</v>
      </c>
    </row>
    <row r="1057" spans="1:4" x14ac:dyDescent="0.25">
      <c r="A1057" s="5" t="s">
        <v>1051</v>
      </c>
      <c r="B1057" s="6" t="s">
        <v>7816</v>
      </c>
      <c r="C1057" s="6">
        <v>10.61</v>
      </c>
      <c r="D1057" s="3">
        <v>10.61</v>
      </c>
    </row>
    <row r="1058" spans="1:4" x14ac:dyDescent="0.25">
      <c r="A1058" s="5" t="s">
        <v>1052</v>
      </c>
      <c r="B1058" s="6" t="s">
        <v>4694</v>
      </c>
      <c r="C1058" s="6">
        <v>32.700000000000003</v>
      </c>
      <c r="D1058" s="3">
        <v>32.71</v>
      </c>
    </row>
    <row r="1059" spans="1:4" x14ac:dyDescent="0.25">
      <c r="A1059" s="5" t="s">
        <v>1053</v>
      </c>
      <c r="B1059" s="6" t="s">
        <v>4695</v>
      </c>
      <c r="C1059" s="6">
        <v>0.73</v>
      </c>
      <c r="D1059" s="3">
        <v>1.41</v>
      </c>
    </row>
    <row r="1060" spans="1:4" x14ac:dyDescent="0.25">
      <c r="A1060" s="5" t="s">
        <v>1054</v>
      </c>
      <c r="B1060" s="6" t="s">
        <v>7817</v>
      </c>
      <c r="C1060" s="6">
        <v>16.86</v>
      </c>
      <c r="D1060" s="3">
        <v>16.86</v>
      </c>
    </row>
    <row r="1061" spans="1:4" x14ac:dyDescent="0.25">
      <c r="A1061" s="5" t="s">
        <v>1055</v>
      </c>
      <c r="B1061" s="6" t="s">
        <v>7818</v>
      </c>
      <c r="C1061" s="6">
        <v>6.05</v>
      </c>
      <c r="D1061" s="3">
        <v>6.03</v>
      </c>
    </row>
    <row r="1062" spans="1:4" x14ac:dyDescent="0.25">
      <c r="A1062" s="5" t="s">
        <v>1056</v>
      </c>
      <c r="B1062" s="6" t="s">
        <v>7819</v>
      </c>
      <c r="C1062" s="6">
        <v>7.23</v>
      </c>
      <c r="D1062" s="3">
        <v>6.7</v>
      </c>
    </row>
    <row r="1063" spans="1:4" x14ac:dyDescent="0.25">
      <c r="A1063" s="5" t="s">
        <v>1057</v>
      </c>
      <c r="B1063" s="6" t="s">
        <v>7820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7821</v>
      </c>
      <c r="C1064" s="6">
        <v>0.62</v>
      </c>
      <c r="D1064" s="3">
        <v>0.62</v>
      </c>
    </row>
    <row r="1065" spans="1:4" x14ac:dyDescent="0.25">
      <c r="A1065" s="5" t="s">
        <v>1059</v>
      </c>
      <c r="B1065" s="6" t="s">
        <v>7822</v>
      </c>
      <c r="C1065" s="6">
        <v>11.51</v>
      </c>
      <c r="D1065" s="3">
        <v>11.51</v>
      </c>
    </row>
    <row r="1066" spans="1:4" x14ac:dyDescent="0.25">
      <c r="A1066" s="5" t="s">
        <v>1060</v>
      </c>
      <c r="B1066" s="6" t="s">
        <v>7823</v>
      </c>
      <c r="C1066" s="6">
        <v>9.85</v>
      </c>
      <c r="D1066" s="3">
        <v>9.85</v>
      </c>
    </row>
    <row r="1067" spans="1:4" x14ac:dyDescent="0.25">
      <c r="A1067" s="5" t="s">
        <v>1061</v>
      </c>
      <c r="B1067" s="6" t="s">
        <v>7824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7825</v>
      </c>
      <c r="C1068" s="6">
        <v>22.62</v>
      </c>
      <c r="D1068" s="3">
        <v>22.63</v>
      </c>
    </row>
    <row r="1069" spans="1:4" x14ac:dyDescent="0.25">
      <c r="A1069" s="5" t="s">
        <v>1063</v>
      </c>
      <c r="B1069" s="6" t="s">
        <v>7826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7827</v>
      </c>
      <c r="C1070" s="6">
        <v>22.46</v>
      </c>
      <c r="D1070" s="3">
        <v>17.350000000000001</v>
      </c>
    </row>
    <row r="1071" spans="1:4" x14ac:dyDescent="0.25">
      <c r="A1071" s="5" t="s">
        <v>1065</v>
      </c>
      <c r="B1071" s="6" t="s">
        <v>4696</v>
      </c>
      <c r="C1071" s="6">
        <v>19.920000000000002</v>
      </c>
      <c r="D1071" s="3">
        <v>19.95</v>
      </c>
    </row>
    <row r="1072" spans="1:4" x14ac:dyDescent="0.25">
      <c r="A1072" s="5" t="s">
        <v>1066</v>
      </c>
      <c r="B1072" s="6" t="s">
        <v>7828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7829</v>
      </c>
      <c r="C1073" s="6">
        <v>9.2100000000000009</v>
      </c>
      <c r="D1073" s="3">
        <v>5.64</v>
      </c>
    </row>
    <row r="1074" spans="1:4" x14ac:dyDescent="0.25">
      <c r="A1074" s="5" t="s">
        <v>1068</v>
      </c>
      <c r="B1074" s="6" t="s">
        <v>5891</v>
      </c>
      <c r="C1074" s="6">
        <v>32.479999999999997</v>
      </c>
      <c r="D1074" s="3">
        <v>32.479999999999997</v>
      </c>
    </row>
    <row r="1075" spans="1:4" x14ac:dyDescent="0.25">
      <c r="A1075" s="5" t="s">
        <v>1069</v>
      </c>
      <c r="B1075" s="6" t="s">
        <v>7830</v>
      </c>
      <c r="C1075" s="6">
        <v>23.77</v>
      </c>
      <c r="D1075" s="3">
        <v>23.77</v>
      </c>
    </row>
    <row r="1076" spans="1:4" x14ac:dyDescent="0.25">
      <c r="A1076" s="5" t="s">
        <v>1070</v>
      </c>
      <c r="B1076" s="6" t="s">
        <v>7831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7832</v>
      </c>
      <c r="C1077" s="6">
        <v>9.58</v>
      </c>
      <c r="D1077" s="3">
        <v>9.58</v>
      </c>
    </row>
    <row r="1078" spans="1:4" x14ac:dyDescent="0.25">
      <c r="A1078" s="5" t="s">
        <v>1072</v>
      </c>
      <c r="B1078" s="6" t="s">
        <v>7833</v>
      </c>
      <c r="C1078" s="6">
        <v>4.21</v>
      </c>
      <c r="D1078" s="3">
        <v>4.21</v>
      </c>
    </row>
    <row r="1079" spans="1:4" x14ac:dyDescent="0.25">
      <c r="A1079" s="5" t="s">
        <v>1073</v>
      </c>
      <c r="B1079" s="6" t="s">
        <v>7834</v>
      </c>
      <c r="C1079" s="6">
        <v>25.86</v>
      </c>
      <c r="D1079" s="3">
        <v>25.72</v>
      </c>
    </row>
    <row r="1080" spans="1:4" x14ac:dyDescent="0.25">
      <c r="A1080" s="5" t="s">
        <v>1074</v>
      </c>
      <c r="B1080" s="6" t="s">
        <v>7835</v>
      </c>
      <c r="C1080" s="6">
        <v>15.63</v>
      </c>
      <c r="D1080" s="3">
        <v>15.63</v>
      </c>
    </row>
    <row r="1081" spans="1:4" x14ac:dyDescent="0.25">
      <c r="A1081" s="5" t="s">
        <v>1075</v>
      </c>
      <c r="B1081" s="6" t="s">
        <v>7836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7837</v>
      </c>
      <c r="C1082" s="6">
        <v>16.190000000000001</v>
      </c>
      <c r="D1082" s="3">
        <v>16.190000000000001</v>
      </c>
    </row>
    <row r="1083" spans="1:4" x14ac:dyDescent="0.25">
      <c r="A1083" s="5" t="s">
        <v>1077</v>
      </c>
      <c r="B1083" s="6" t="s">
        <v>7838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7839</v>
      </c>
      <c r="C1084" s="6">
        <v>43.92</v>
      </c>
      <c r="D1084" s="3">
        <v>43.92</v>
      </c>
    </row>
    <row r="1085" spans="1:4" x14ac:dyDescent="0.25">
      <c r="A1085" s="5" t="s">
        <v>1079</v>
      </c>
      <c r="B1085" s="6" t="s">
        <v>7840</v>
      </c>
      <c r="C1085" s="6">
        <v>19.88</v>
      </c>
      <c r="D1085" s="3">
        <v>20.32</v>
      </c>
    </row>
    <row r="1086" spans="1:4" x14ac:dyDescent="0.25">
      <c r="A1086" s="5" t="s">
        <v>1080</v>
      </c>
      <c r="B1086" s="6" t="s">
        <v>7841</v>
      </c>
      <c r="C1086" s="6">
        <v>13.6</v>
      </c>
      <c r="D1086" s="3">
        <v>13.6</v>
      </c>
    </row>
    <row r="1087" spans="1:4" x14ac:dyDescent="0.25">
      <c r="A1087" s="5" t="s">
        <v>1081</v>
      </c>
      <c r="B1087" s="6" t="s">
        <v>7842</v>
      </c>
      <c r="C1087" s="6">
        <v>18.3</v>
      </c>
      <c r="D1087" s="3">
        <v>18.260000000000002</v>
      </c>
    </row>
    <row r="1088" spans="1:4" x14ac:dyDescent="0.25">
      <c r="A1088" s="5" t="s">
        <v>1082</v>
      </c>
      <c r="B1088" s="6" t="s">
        <v>7843</v>
      </c>
      <c r="C1088" s="6">
        <v>2.02</v>
      </c>
      <c r="D1088" s="3">
        <v>1.9</v>
      </c>
    </row>
    <row r="1089" spans="1:4" x14ac:dyDescent="0.25">
      <c r="A1089" s="5" t="s">
        <v>1083</v>
      </c>
      <c r="B1089" s="6" t="s">
        <v>4831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7844</v>
      </c>
      <c r="C1090" s="6">
        <v>47.76</v>
      </c>
      <c r="D1090" s="3">
        <v>47.76</v>
      </c>
    </row>
    <row r="1091" spans="1:4" x14ac:dyDescent="0.25">
      <c r="A1091" s="5" t="s">
        <v>1085</v>
      </c>
      <c r="B1091" s="6" t="s">
        <v>7845</v>
      </c>
      <c r="C1091" s="6">
        <v>43.67</v>
      </c>
      <c r="D1091" s="3">
        <v>40.840000000000003</v>
      </c>
    </row>
    <row r="1092" spans="1:4" x14ac:dyDescent="0.25">
      <c r="A1092" s="5" t="s">
        <v>1086</v>
      </c>
      <c r="B1092" s="6" t="s">
        <v>7846</v>
      </c>
      <c r="C1092" s="6">
        <v>22.97</v>
      </c>
      <c r="D1092" s="3">
        <v>22.97</v>
      </c>
    </row>
    <row r="1093" spans="1:4" x14ac:dyDescent="0.25">
      <c r="A1093" s="5" t="s">
        <v>1087</v>
      </c>
      <c r="B1093" s="6" t="s">
        <v>4906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4907</v>
      </c>
      <c r="C1094" s="6">
        <v>37.79</v>
      </c>
      <c r="D1094" s="3">
        <v>37.71</v>
      </c>
    </row>
    <row r="1095" spans="1:4" x14ac:dyDescent="0.25">
      <c r="A1095" s="5" t="s">
        <v>1089</v>
      </c>
      <c r="B1095" s="6" t="s">
        <v>7847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7848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7849</v>
      </c>
      <c r="C1097" s="6">
        <v>42.19</v>
      </c>
      <c r="D1097" s="3">
        <v>42.03</v>
      </c>
    </row>
    <row r="1098" spans="1:4" x14ac:dyDescent="0.25">
      <c r="A1098" s="5" t="s">
        <v>1092</v>
      </c>
      <c r="B1098" s="6" t="s">
        <v>7850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7851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4550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7852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7853</v>
      </c>
      <c r="C1102" s="6">
        <v>35.61</v>
      </c>
      <c r="D1102" s="3">
        <v>35.61</v>
      </c>
    </row>
    <row r="1103" spans="1:4" x14ac:dyDescent="0.25">
      <c r="A1103" s="5" t="s">
        <v>1097</v>
      </c>
      <c r="B1103" s="6" t="s">
        <v>7854</v>
      </c>
      <c r="C1103" s="6">
        <v>14.24</v>
      </c>
      <c r="D1103" s="3">
        <v>13.94</v>
      </c>
    </row>
    <row r="1104" spans="1:4" x14ac:dyDescent="0.25">
      <c r="A1104" s="5" t="s">
        <v>1098</v>
      </c>
      <c r="B1104" s="6" t="s">
        <v>7855</v>
      </c>
      <c r="C1104" s="6">
        <v>28.13</v>
      </c>
      <c r="D1104" s="3">
        <v>27.86</v>
      </c>
    </row>
    <row r="1105" spans="1:4" x14ac:dyDescent="0.25">
      <c r="A1105" s="5" t="s">
        <v>1099</v>
      </c>
      <c r="B1105" s="6" t="s">
        <v>7856</v>
      </c>
      <c r="C1105" s="6">
        <v>16.690000000000001</v>
      </c>
      <c r="D1105" s="3">
        <v>16.690000000000001</v>
      </c>
    </row>
    <row r="1106" spans="1:4" x14ac:dyDescent="0.25">
      <c r="A1106" s="5" t="s">
        <v>1100</v>
      </c>
      <c r="B1106" s="6" t="s">
        <v>7857</v>
      </c>
      <c r="C1106" s="6">
        <v>12.79</v>
      </c>
      <c r="D1106" s="3">
        <v>12.79</v>
      </c>
    </row>
    <row r="1107" spans="1:4" x14ac:dyDescent="0.25">
      <c r="A1107" s="5" t="s">
        <v>1101</v>
      </c>
      <c r="B1107" s="6" t="s">
        <v>7858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5923</v>
      </c>
      <c r="C1108" s="6">
        <v>7.46</v>
      </c>
      <c r="D1108" s="3">
        <v>7.46</v>
      </c>
    </row>
    <row r="1109" spans="1:4" x14ac:dyDescent="0.25">
      <c r="A1109" s="5" t="s">
        <v>1103</v>
      </c>
      <c r="B1109" s="6" t="s">
        <v>7859</v>
      </c>
      <c r="C1109" s="6">
        <v>19.7</v>
      </c>
      <c r="D1109" s="3">
        <v>19.7</v>
      </c>
    </row>
    <row r="1110" spans="1:4" x14ac:dyDescent="0.25">
      <c r="A1110" s="5" t="s">
        <v>1104</v>
      </c>
      <c r="B1110" s="6" t="s">
        <v>7860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7861</v>
      </c>
      <c r="C1111" s="6">
        <v>36.17</v>
      </c>
      <c r="D1111" s="3">
        <v>36.17</v>
      </c>
    </row>
    <row r="1112" spans="1:4" x14ac:dyDescent="0.25">
      <c r="A1112" s="5" t="s">
        <v>1106</v>
      </c>
      <c r="B1112" s="6" t="s">
        <v>7862</v>
      </c>
      <c r="C1112" s="6">
        <v>34.32</v>
      </c>
      <c r="D1112" s="3">
        <v>34.32</v>
      </c>
    </row>
    <row r="1113" spans="1:4" x14ac:dyDescent="0.25">
      <c r="A1113" s="5" t="s">
        <v>1107</v>
      </c>
      <c r="B1113" s="6" t="s">
        <v>7863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7864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7865</v>
      </c>
      <c r="C1115" s="6">
        <v>20.010000000000002</v>
      </c>
      <c r="D1115" s="3">
        <v>20.010000000000002</v>
      </c>
    </row>
    <row r="1116" spans="1:4" x14ac:dyDescent="0.25">
      <c r="A1116" s="5" t="s">
        <v>1110</v>
      </c>
      <c r="B1116" s="6" t="s">
        <v>7866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7867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4697</v>
      </c>
      <c r="C1118" s="6">
        <v>13.95</v>
      </c>
      <c r="D1118" s="3">
        <v>13.95</v>
      </c>
    </row>
    <row r="1119" spans="1:4" x14ac:dyDescent="0.25">
      <c r="A1119" s="5" t="s">
        <v>1113</v>
      </c>
      <c r="B1119" s="6" t="s">
        <v>4698</v>
      </c>
      <c r="C1119" s="6">
        <v>15.84</v>
      </c>
      <c r="D1119" s="3">
        <v>15.65</v>
      </c>
    </row>
    <row r="1120" spans="1:4" x14ac:dyDescent="0.25">
      <c r="A1120" s="5" t="s">
        <v>1114</v>
      </c>
      <c r="B1120" s="6" t="s">
        <v>5934</v>
      </c>
      <c r="C1120" s="6">
        <v>10.75</v>
      </c>
      <c r="D1120" s="3">
        <v>10.75</v>
      </c>
    </row>
    <row r="1121" spans="1:4" x14ac:dyDescent="0.25">
      <c r="A1121" s="5" t="s">
        <v>1115</v>
      </c>
      <c r="B1121" s="6" t="s">
        <v>7868</v>
      </c>
      <c r="C1121" s="6">
        <v>9.9499999999999993</v>
      </c>
      <c r="D1121" s="3">
        <v>9.93</v>
      </c>
    </row>
    <row r="1122" spans="1:4" x14ac:dyDescent="0.25">
      <c r="A1122" s="5" t="s">
        <v>1116</v>
      </c>
      <c r="B1122" s="6" t="s">
        <v>7869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7870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7871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7872</v>
      </c>
      <c r="C1125" s="6">
        <v>2.97</v>
      </c>
      <c r="D1125" s="3">
        <v>22.4</v>
      </c>
    </row>
    <row r="1126" spans="1:4" x14ac:dyDescent="0.25">
      <c r="A1126" s="5" t="s">
        <v>1120</v>
      </c>
      <c r="B1126" s="6" t="s">
        <v>7873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7874</v>
      </c>
      <c r="C1127" s="6">
        <v>13.8</v>
      </c>
      <c r="D1127" s="3">
        <v>3.92</v>
      </c>
    </row>
    <row r="1128" spans="1:4" x14ac:dyDescent="0.25">
      <c r="A1128" s="5" t="s">
        <v>1122</v>
      </c>
      <c r="B1128" s="6" t="s">
        <v>7875</v>
      </c>
      <c r="C1128" s="6">
        <v>11.05</v>
      </c>
      <c r="D1128" s="3">
        <v>11.05</v>
      </c>
    </row>
    <row r="1129" spans="1:4" x14ac:dyDescent="0.25">
      <c r="A1129" s="5" t="s">
        <v>1123</v>
      </c>
      <c r="B1129" s="6" t="s">
        <v>7876</v>
      </c>
      <c r="C1129" s="6">
        <v>15.63</v>
      </c>
      <c r="D1129" s="3">
        <v>15.63</v>
      </c>
    </row>
    <row r="1130" spans="1:4" x14ac:dyDescent="0.25">
      <c r="A1130" s="5" t="s">
        <v>1124</v>
      </c>
      <c r="B1130" s="6" t="s">
        <v>7877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7878</v>
      </c>
      <c r="C1131" s="6">
        <v>35.6</v>
      </c>
      <c r="D1131" s="3">
        <v>35.119999999999997</v>
      </c>
    </row>
    <row r="1132" spans="1:4" x14ac:dyDescent="0.25">
      <c r="A1132" s="5" t="s">
        <v>1126</v>
      </c>
      <c r="B1132" s="6" t="s">
        <v>7879</v>
      </c>
      <c r="C1132" s="6">
        <v>48.82</v>
      </c>
      <c r="D1132" s="3">
        <v>48.8</v>
      </c>
    </row>
    <row r="1133" spans="1:4" x14ac:dyDescent="0.25">
      <c r="A1133" s="5" t="s">
        <v>1127</v>
      </c>
      <c r="B1133" s="6" t="s">
        <v>5946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7880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7881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7882</v>
      </c>
      <c r="C1136" s="6">
        <v>19.5</v>
      </c>
      <c r="D1136" s="3">
        <v>23.97</v>
      </c>
    </row>
    <row r="1137" spans="1:4" x14ac:dyDescent="0.25">
      <c r="A1137" s="5" t="s">
        <v>1131</v>
      </c>
      <c r="B1137" s="6" t="s">
        <v>7883</v>
      </c>
      <c r="C1137" s="6">
        <v>5.96</v>
      </c>
      <c r="D1137" s="3">
        <v>5.96</v>
      </c>
    </row>
    <row r="1138" spans="1:4" x14ac:dyDescent="0.25">
      <c r="A1138" s="5" t="s">
        <v>1132</v>
      </c>
      <c r="B1138" s="6" t="s">
        <v>7884</v>
      </c>
      <c r="C1138" s="6">
        <v>28.97</v>
      </c>
      <c r="D1138" s="3">
        <v>28.97</v>
      </c>
    </row>
    <row r="1139" spans="1:4" x14ac:dyDescent="0.25">
      <c r="A1139" s="5" t="s">
        <v>1133</v>
      </c>
      <c r="B1139" s="6" t="s">
        <v>7885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7886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7887</v>
      </c>
      <c r="C1141" s="6">
        <v>7.54</v>
      </c>
      <c r="D1141" s="3">
        <v>7.54</v>
      </c>
    </row>
    <row r="1142" spans="1:4" x14ac:dyDescent="0.25">
      <c r="A1142" s="5" t="s">
        <v>1136</v>
      </c>
      <c r="B1142" s="6" t="s">
        <v>7888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7889</v>
      </c>
      <c r="C1143" s="6">
        <v>18.670000000000002</v>
      </c>
      <c r="D1143" s="3">
        <v>18.670000000000002</v>
      </c>
    </row>
    <row r="1144" spans="1:4" x14ac:dyDescent="0.25">
      <c r="A1144" s="5" t="s">
        <v>1138</v>
      </c>
      <c r="B1144" s="6" t="s">
        <v>7890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7891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7892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7893</v>
      </c>
      <c r="C1147" s="6">
        <v>11.75</v>
      </c>
      <c r="D1147" s="3">
        <v>11.75</v>
      </c>
    </row>
    <row r="1148" spans="1:4" x14ac:dyDescent="0.25">
      <c r="A1148" s="5" t="s">
        <v>1142</v>
      </c>
      <c r="B1148" s="6" t="s">
        <v>7894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7895</v>
      </c>
      <c r="C1149" s="6">
        <v>8.68</v>
      </c>
      <c r="D1149" s="3">
        <v>8.68</v>
      </c>
    </row>
    <row r="1150" spans="1:4" x14ac:dyDescent="0.25">
      <c r="A1150" s="5" t="s">
        <v>1144</v>
      </c>
      <c r="B1150" s="6" t="s">
        <v>7896</v>
      </c>
      <c r="C1150" s="6">
        <v>11.94</v>
      </c>
      <c r="D1150" s="3">
        <v>11.94</v>
      </c>
    </row>
    <row r="1151" spans="1:4" x14ac:dyDescent="0.25">
      <c r="A1151" s="5" t="s">
        <v>1145</v>
      </c>
      <c r="B1151" s="6" t="s">
        <v>4908</v>
      </c>
      <c r="C1151" s="6">
        <v>10.32</v>
      </c>
      <c r="D1151" s="3">
        <v>10.32</v>
      </c>
    </row>
    <row r="1152" spans="1:4" x14ac:dyDescent="0.25">
      <c r="A1152" s="5" t="s">
        <v>1146</v>
      </c>
      <c r="B1152" s="6" t="s">
        <v>7897</v>
      </c>
      <c r="C1152" s="6">
        <v>13.95</v>
      </c>
      <c r="D1152" s="3">
        <v>13.95</v>
      </c>
    </row>
    <row r="1153" spans="1:4" x14ac:dyDescent="0.25">
      <c r="A1153" s="5" t="s">
        <v>1147</v>
      </c>
      <c r="B1153" s="6" t="s">
        <v>7898</v>
      </c>
      <c r="C1153" s="6">
        <v>26.64</v>
      </c>
      <c r="D1153" s="3">
        <v>27.57</v>
      </c>
    </row>
    <row r="1154" spans="1:4" x14ac:dyDescent="0.25">
      <c r="A1154" s="5" t="s">
        <v>1148</v>
      </c>
      <c r="B1154" s="6" t="s">
        <v>7899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4700</v>
      </c>
      <c r="C1155" s="6">
        <v>20.57</v>
      </c>
      <c r="D1155" s="3">
        <v>20.57</v>
      </c>
    </row>
    <row r="1156" spans="1:4" x14ac:dyDescent="0.25">
      <c r="A1156" s="5" t="s">
        <v>1150</v>
      </c>
      <c r="B1156" s="6" t="s">
        <v>7900</v>
      </c>
      <c r="C1156" s="6">
        <v>13.83</v>
      </c>
      <c r="D1156" s="3">
        <v>13.84</v>
      </c>
    </row>
    <row r="1157" spans="1:4" x14ac:dyDescent="0.25">
      <c r="A1157" s="5" t="s">
        <v>1151</v>
      </c>
      <c r="B1157" s="6" t="s">
        <v>7901</v>
      </c>
      <c r="C1157" s="6">
        <v>24.49</v>
      </c>
      <c r="D1157" s="3">
        <v>24.49</v>
      </c>
    </row>
    <row r="1158" spans="1:4" x14ac:dyDescent="0.25">
      <c r="A1158" s="5" t="s">
        <v>1152</v>
      </c>
      <c r="B1158" s="6" t="s">
        <v>7902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7903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4701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7904</v>
      </c>
      <c r="C1161" s="6">
        <v>35.450000000000003</v>
      </c>
      <c r="D1161" s="3">
        <v>35.46</v>
      </c>
    </row>
    <row r="1162" spans="1:4" x14ac:dyDescent="0.25">
      <c r="A1162" s="5" t="s">
        <v>1156</v>
      </c>
      <c r="B1162" s="6" t="s">
        <v>7905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7906</v>
      </c>
      <c r="C1163" s="6">
        <v>33.1</v>
      </c>
      <c r="D1163" s="3">
        <v>33.1</v>
      </c>
    </row>
    <row r="1164" spans="1:4" x14ac:dyDescent="0.25">
      <c r="A1164" s="5" t="s">
        <v>1158</v>
      </c>
      <c r="B1164" s="6" t="s">
        <v>7907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7908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7909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7910</v>
      </c>
      <c r="C1167" s="6">
        <v>11.42</v>
      </c>
      <c r="D1167" s="3">
        <v>11.41</v>
      </c>
    </row>
    <row r="1168" spans="1:4" x14ac:dyDescent="0.25">
      <c r="A1168" s="5" t="s">
        <v>1162</v>
      </c>
      <c r="B1168" s="6" t="s">
        <v>4703</v>
      </c>
      <c r="C1168" s="6">
        <v>28.43</v>
      </c>
      <c r="D1168" s="3">
        <v>28.37</v>
      </c>
    </row>
    <row r="1169" spans="1:4" x14ac:dyDescent="0.25">
      <c r="A1169" s="5" t="s">
        <v>1163</v>
      </c>
      <c r="B1169" s="6" t="s">
        <v>7911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4833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7912</v>
      </c>
      <c r="C1171" s="6">
        <v>8.0399999999999991</v>
      </c>
      <c r="D1171" s="3">
        <v>8</v>
      </c>
    </row>
    <row r="1172" spans="1:4" x14ac:dyDescent="0.25">
      <c r="A1172" s="5" t="s">
        <v>1166</v>
      </c>
      <c r="B1172" s="6" t="s">
        <v>5983</v>
      </c>
      <c r="C1172" s="6">
        <v>5.27</v>
      </c>
      <c r="D1172" s="3">
        <v>5.27</v>
      </c>
    </row>
    <row r="1173" spans="1:4" x14ac:dyDescent="0.25">
      <c r="A1173" s="5" t="s">
        <v>1167</v>
      </c>
      <c r="B1173" s="6" t="s">
        <v>7913</v>
      </c>
      <c r="C1173" s="6">
        <v>14.07</v>
      </c>
      <c r="D1173" s="3">
        <v>14.33</v>
      </c>
    </row>
    <row r="1174" spans="1:4" x14ac:dyDescent="0.25">
      <c r="A1174" s="5" t="s">
        <v>1168</v>
      </c>
      <c r="B1174" s="6" t="s">
        <v>7914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7915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7916</v>
      </c>
      <c r="C1176" s="6">
        <v>34.72</v>
      </c>
      <c r="D1176" s="3">
        <v>34.72</v>
      </c>
    </row>
    <row r="1177" spans="1:4" x14ac:dyDescent="0.25">
      <c r="A1177" s="5" t="s">
        <v>1171</v>
      </c>
      <c r="B1177" s="6" t="s">
        <v>7917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5988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7918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7919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4910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4704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7920</v>
      </c>
      <c r="C1183" s="6">
        <v>15.03</v>
      </c>
      <c r="D1183" s="3">
        <v>15.1</v>
      </c>
    </row>
    <row r="1184" spans="1:4" x14ac:dyDescent="0.25">
      <c r="A1184" s="5" t="s">
        <v>1178</v>
      </c>
      <c r="B1184" s="6" t="s">
        <v>7921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7922</v>
      </c>
      <c r="C1185" s="6">
        <v>22.26</v>
      </c>
      <c r="D1185" s="3">
        <v>22.26</v>
      </c>
    </row>
    <row r="1186" spans="1:4" x14ac:dyDescent="0.25">
      <c r="A1186" s="5" t="s">
        <v>1180</v>
      </c>
      <c r="B1186" s="6" t="s">
        <v>7923</v>
      </c>
      <c r="C1186" s="6">
        <v>14.66</v>
      </c>
      <c r="D1186" s="3">
        <v>22.86</v>
      </c>
    </row>
    <row r="1187" spans="1:4" x14ac:dyDescent="0.25">
      <c r="A1187" s="5" t="s">
        <v>1181</v>
      </c>
      <c r="B1187" s="6" t="s">
        <v>7924</v>
      </c>
      <c r="C1187" s="6">
        <v>37.93</v>
      </c>
      <c r="D1187" s="3">
        <v>37.89</v>
      </c>
    </row>
    <row r="1188" spans="1:4" x14ac:dyDescent="0.25">
      <c r="A1188" s="5" t="s">
        <v>1182</v>
      </c>
      <c r="B1188" s="6" t="s">
        <v>7925</v>
      </c>
      <c r="C1188" s="6">
        <v>4.37</v>
      </c>
      <c r="D1188" s="3">
        <v>4.37</v>
      </c>
    </row>
    <row r="1189" spans="1:4" x14ac:dyDescent="0.25">
      <c r="A1189" s="5" t="s">
        <v>1183</v>
      </c>
      <c r="B1189" s="6" t="s">
        <v>7926</v>
      </c>
      <c r="C1189" s="6">
        <v>35.64</v>
      </c>
      <c r="D1189" s="3">
        <v>35.64</v>
      </c>
    </row>
    <row r="1190" spans="1:4" x14ac:dyDescent="0.25">
      <c r="A1190" s="5" t="s">
        <v>1184</v>
      </c>
      <c r="B1190" s="6" t="s">
        <v>7927</v>
      </c>
      <c r="C1190" s="6">
        <v>24.31</v>
      </c>
      <c r="D1190" s="3">
        <v>24.33</v>
      </c>
    </row>
    <row r="1191" spans="1:4" x14ac:dyDescent="0.25">
      <c r="A1191" s="5" t="s">
        <v>1185</v>
      </c>
      <c r="B1191" s="6" t="s">
        <v>4911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7928</v>
      </c>
      <c r="C1192" s="6">
        <v>27.56</v>
      </c>
      <c r="D1192" s="3">
        <v>19.649999999999999</v>
      </c>
    </row>
    <row r="1193" spans="1:4" x14ac:dyDescent="0.25">
      <c r="A1193" s="5" t="s">
        <v>1187</v>
      </c>
      <c r="B1193" s="6" t="s">
        <v>7929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7930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7931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7932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7933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7934</v>
      </c>
      <c r="C1198" s="6">
        <v>30.65</v>
      </c>
      <c r="D1198" s="3">
        <v>30.64</v>
      </c>
    </row>
    <row r="1199" spans="1:4" x14ac:dyDescent="0.25">
      <c r="A1199" s="5" t="s">
        <v>1193</v>
      </c>
      <c r="B1199" s="6" t="s">
        <v>7935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7936</v>
      </c>
      <c r="C1200" s="6">
        <v>14.55</v>
      </c>
      <c r="D1200" s="3">
        <v>14.5</v>
      </c>
    </row>
    <row r="1201" spans="1:4" x14ac:dyDescent="0.25">
      <c r="A1201" s="5" t="s">
        <v>1195</v>
      </c>
      <c r="B1201" s="6" t="s">
        <v>7937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7938</v>
      </c>
      <c r="C1202" s="6">
        <v>19.14</v>
      </c>
      <c r="D1202" s="3">
        <v>19.14</v>
      </c>
    </row>
    <row r="1203" spans="1:4" x14ac:dyDescent="0.25">
      <c r="A1203" s="5" t="s">
        <v>1197</v>
      </c>
      <c r="B1203" s="6" t="s">
        <v>7939</v>
      </c>
      <c r="C1203" s="6">
        <v>8.8000000000000007</v>
      </c>
      <c r="D1203" s="3">
        <v>8.8000000000000007</v>
      </c>
    </row>
    <row r="1204" spans="1:4" x14ac:dyDescent="0.25">
      <c r="A1204" s="5" t="s">
        <v>1198</v>
      </c>
      <c r="B1204" s="6" t="s">
        <v>7940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7941</v>
      </c>
      <c r="C1205" s="6">
        <v>10.24</v>
      </c>
      <c r="D1205" s="3">
        <v>10.24</v>
      </c>
    </row>
    <row r="1206" spans="1:4" x14ac:dyDescent="0.25">
      <c r="A1206" s="5" t="s">
        <v>1200</v>
      </c>
      <c r="B1206" s="6" t="s">
        <v>7942</v>
      </c>
      <c r="C1206" s="6">
        <v>12.35</v>
      </c>
      <c r="D1206" s="3">
        <v>12.46</v>
      </c>
    </row>
    <row r="1207" spans="1:4" x14ac:dyDescent="0.25">
      <c r="A1207" s="5" t="s">
        <v>1201</v>
      </c>
      <c r="B1207" s="6" t="s">
        <v>7943</v>
      </c>
      <c r="C1207" s="6">
        <v>10.62</v>
      </c>
      <c r="D1207" s="3">
        <v>10.62</v>
      </c>
    </row>
    <row r="1208" spans="1:4" x14ac:dyDescent="0.25">
      <c r="A1208" s="5" t="s">
        <v>1202</v>
      </c>
      <c r="B1208" s="6" t="s">
        <v>7944</v>
      </c>
      <c r="C1208" s="6">
        <v>38.57</v>
      </c>
      <c r="D1208" s="3">
        <v>38.57</v>
      </c>
    </row>
    <row r="1209" spans="1:4" x14ac:dyDescent="0.25">
      <c r="A1209" s="5" t="s">
        <v>1203</v>
      </c>
      <c r="B1209" s="6" t="s">
        <v>7945</v>
      </c>
      <c r="C1209" s="6">
        <v>38.659999999999997</v>
      </c>
      <c r="D1209" s="3">
        <v>38.659999999999997</v>
      </c>
    </row>
    <row r="1210" spans="1:4" x14ac:dyDescent="0.25">
      <c r="A1210" s="5" t="s">
        <v>1204</v>
      </c>
      <c r="B1210" s="6" t="s">
        <v>7946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7947</v>
      </c>
      <c r="C1211" s="6">
        <v>24.09</v>
      </c>
      <c r="D1211" s="3">
        <v>24.09</v>
      </c>
    </row>
    <row r="1212" spans="1:4" x14ac:dyDescent="0.25">
      <c r="A1212" s="5" t="s">
        <v>1206</v>
      </c>
      <c r="B1212" s="6" t="s">
        <v>7948</v>
      </c>
      <c r="C1212" s="6">
        <v>21.33</v>
      </c>
      <c r="D1212" s="3">
        <v>21.29</v>
      </c>
    </row>
    <row r="1213" spans="1:4" x14ac:dyDescent="0.25">
      <c r="A1213" s="5" t="s">
        <v>1207</v>
      </c>
      <c r="B1213" s="6" t="s">
        <v>7949</v>
      </c>
      <c r="C1213" s="6">
        <v>4.1900000000000004</v>
      </c>
      <c r="D1213" s="3">
        <v>4.1900000000000004</v>
      </c>
    </row>
    <row r="1214" spans="1:4" x14ac:dyDescent="0.25">
      <c r="A1214" s="5" t="s">
        <v>1208</v>
      </c>
      <c r="B1214" s="6" t="s">
        <v>7950</v>
      </c>
      <c r="C1214" s="6">
        <v>4.04</v>
      </c>
      <c r="D1214" s="3">
        <v>4.04</v>
      </c>
    </row>
    <row r="1215" spans="1:4" x14ac:dyDescent="0.25">
      <c r="A1215" s="5" t="s">
        <v>1209</v>
      </c>
      <c r="B1215" s="6" t="s">
        <v>7951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7952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7953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7954</v>
      </c>
      <c r="C1218" s="6">
        <v>51.32</v>
      </c>
      <c r="D1218" s="3">
        <v>51.32</v>
      </c>
    </row>
    <row r="1219" spans="1:4" x14ac:dyDescent="0.25">
      <c r="A1219" s="5" t="s">
        <v>1213</v>
      </c>
      <c r="B1219" s="6" t="s">
        <v>7955</v>
      </c>
      <c r="C1219" s="6">
        <v>22.83</v>
      </c>
      <c r="D1219" s="3">
        <v>22.83</v>
      </c>
    </row>
    <row r="1220" spans="1:4" x14ac:dyDescent="0.25">
      <c r="A1220" s="5" t="s">
        <v>1214</v>
      </c>
      <c r="B1220" s="6" t="s">
        <v>7956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4835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7957</v>
      </c>
      <c r="C1222" s="6">
        <v>50.53</v>
      </c>
      <c r="D1222" s="3">
        <v>50.53</v>
      </c>
    </row>
    <row r="1223" spans="1:4" x14ac:dyDescent="0.25">
      <c r="A1223" s="5" t="s">
        <v>1217</v>
      </c>
      <c r="B1223" s="6" t="s">
        <v>7958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7959</v>
      </c>
      <c r="C1224" s="6">
        <v>10.23</v>
      </c>
      <c r="D1224" s="3">
        <v>10.210000000000001</v>
      </c>
    </row>
    <row r="1225" spans="1:4" x14ac:dyDescent="0.25">
      <c r="A1225" s="5" t="s">
        <v>1219</v>
      </c>
      <c r="B1225" s="6" t="s">
        <v>7960</v>
      </c>
      <c r="C1225" s="6">
        <v>4.8899999999999997</v>
      </c>
      <c r="D1225" s="3">
        <v>3.05</v>
      </c>
    </row>
    <row r="1226" spans="1:4" x14ac:dyDescent="0.25">
      <c r="A1226" s="5" t="s">
        <v>1220</v>
      </c>
      <c r="B1226" s="6" t="s">
        <v>7961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7962</v>
      </c>
      <c r="C1227" s="6">
        <v>44.52</v>
      </c>
      <c r="D1227" s="3">
        <v>44.06</v>
      </c>
    </row>
    <row r="1228" spans="1:4" x14ac:dyDescent="0.25">
      <c r="A1228" s="5" t="s">
        <v>1222</v>
      </c>
      <c r="B1228" s="6" t="s">
        <v>4914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4552</v>
      </c>
      <c r="C1229" s="6">
        <v>56.64</v>
      </c>
      <c r="D1229" s="3">
        <v>56.64</v>
      </c>
    </row>
    <row r="1230" spans="1:4" x14ac:dyDescent="0.25">
      <c r="A1230" s="5" t="s">
        <v>1224</v>
      </c>
      <c r="B1230" s="6" t="s">
        <v>7963</v>
      </c>
      <c r="C1230" s="6">
        <v>8.58</v>
      </c>
      <c r="D1230" s="3">
        <v>7.52</v>
      </c>
    </row>
    <row r="1231" spans="1:4" x14ac:dyDescent="0.25">
      <c r="A1231" s="5" t="s">
        <v>1225</v>
      </c>
      <c r="B1231" s="6" t="s">
        <v>7964</v>
      </c>
      <c r="C1231" s="6">
        <v>21.18</v>
      </c>
      <c r="D1231" s="3">
        <v>21.18</v>
      </c>
    </row>
    <row r="1232" spans="1:4" x14ac:dyDescent="0.25">
      <c r="A1232" s="5" t="s">
        <v>1226</v>
      </c>
      <c r="B1232" s="6" t="s">
        <v>7965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7966</v>
      </c>
      <c r="C1233" s="6">
        <v>8.99</v>
      </c>
      <c r="D1233" s="3">
        <v>8.99</v>
      </c>
    </row>
    <row r="1234" spans="1:4" x14ac:dyDescent="0.25">
      <c r="A1234" s="5" t="s">
        <v>1228</v>
      </c>
      <c r="B1234" s="6" t="s">
        <v>4707</v>
      </c>
      <c r="C1234" s="6">
        <v>13.45</v>
      </c>
      <c r="D1234" s="3">
        <v>13.45</v>
      </c>
    </row>
    <row r="1235" spans="1:4" x14ac:dyDescent="0.25">
      <c r="A1235" s="5" t="s">
        <v>1229</v>
      </c>
      <c r="B1235" s="6" t="s">
        <v>4836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7967</v>
      </c>
      <c r="C1236" s="6">
        <v>15.82</v>
      </c>
      <c r="D1236" s="3">
        <v>15.82</v>
      </c>
    </row>
    <row r="1237" spans="1:4" x14ac:dyDescent="0.25">
      <c r="A1237" s="5" t="s">
        <v>1231</v>
      </c>
      <c r="B1237" s="6" t="s">
        <v>7968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7969</v>
      </c>
      <c r="C1238" s="6">
        <v>29.69</v>
      </c>
      <c r="D1238" s="3">
        <v>29.72</v>
      </c>
    </row>
    <row r="1239" spans="1:4" x14ac:dyDescent="0.25">
      <c r="A1239" s="5" t="s">
        <v>1233</v>
      </c>
      <c r="B1239" s="6" t="s">
        <v>7970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7971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7972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7973</v>
      </c>
      <c r="C1242" s="6">
        <v>38.619999999999997</v>
      </c>
      <c r="D1242" s="3">
        <v>38.619999999999997</v>
      </c>
    </row>
    <row r="1243" spans="1:4" x14ac:dyDescent="0.25">
      <c r="A1243" s="5" t="s">
        <v>1237</v>
      </c>
      <c r="B1243" s="6" t="s">
        <v>7974</v>
      </c>
      <c r="C1243" s="6">
        <v>31.65</v>
      </c>
      <c r="D1243" s="3">
        <v>31.65</v>
      </c>
    </row>
    <row r="1244" spans="1:4" x14ac:dyDescent="0.25">
      <c r="A1244" s="5" t="s">
        <v>1238</v>
      </c>
      <c r="B1244" s="6" t="s">
        <v>7975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7976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7977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7978</v>
      </c>
      <c r="C1247" s="6">
        <v>13.31</v>
      </c>
      <c r="D1247" s="3">
        <v>13.29</v>
      </c>
    </row>
    <row r="1248" spans="1:4" x14ac:dyDescent="0.25">
      <c r="A1248" s="5" t="s">
        <v>1242</v>
      </c>
      <c r="B1248" s="6" t="s">
        <v>7979</v>
      </c>
      <c r="C1248" s="6">
        <v>21.95</v>
      </c>
      <c r="D1248" s="3">
        <v>21.95</v>
      </c>
    </row>
    <row r="1249" spans="1:4" x14ac:dyDescent="0.25">
      <c r="A1249" s="5" t="s">
        <v>1243</v>
      </c>
      <c r="B1249" s="6" t="s">
        <v>7980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4838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7981</v>
      </c>
      <c r="C1251" s="6">
        <v>11.56</v>
      </c>
      <c r="D1251" s="3">
        <v>11.58</v>
      </c>
    </row>
    <row r="1252" spans="1:4" x14ac:dyDescent="0.25">
      <c r="A1252" s="5" t="s">
        <v>1246</v>
      </c>
      <c r="B1252" s="6" t="s">
        <v>7982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7983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7984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7985</v>
      </c>
      <c r="C1255" s="6">
        <v>10.59</v>
      </c>
      <c r="D1255" s="3">
        <v>10.59</v>
      </c>
    </row>
    <row r="1256" spans="1:4" x14ac:dyDescent="0.25">
      <c r="A1256" s="5" t="s">
        <v>1250</v>
      </c>
      <c r="B1256" s="6" t="s">
        <v>7986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7987</v>
      </c>
      <c r="C1257" s="6">
        <v>46.76</v>
      </c>
      <c r="D1257" s="3">
        <v>46.78</v>
      </c>
    </row>
    <row r="1258" spans="1:4" x14ac:dyDescent="0.25">
      <c r="A1258" s="5" t="s">
        <v>1252</v>
      </c>
      <c r="B1258" s="6" t="s">
        <v>7988</v>
      </c>
      <c r="C1258" s="6">
        <v>12.18</v>
      </c>
      <c r="D1258" s="3">
        <v>12.18</v>
      </c>
    </row>
    <row r="1259" spans="1:4" x14ac:dyDescent="0.25">
      <c r="A1259" s="5" t="s">
        <v>1253</v>
      </c>
      <c r="B1259" s="6" t="s">
        <v>7989</v>
      </c>
      <c r="C1259" s="6">
        <v>8.43</v>
      </c>
      <c r="D1259" s="3">
        <v>8.35</v>
      </c>
    </row>
    <row r="1260" spans="1:4" x14ac:dyDescent="0.25">
      <c r="A1260" s="5" t="s">
        <v>1254</v>
      </c>
      <c r="B1260" s="6" t="s">
        <v>7990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7991</v>
      </c>
      <c r="C1261" s="6">
        <v>26.33</v>
      </c>
      <c r="D1261" s="3">
        <v>26.33</v>
      </c>
    </row>
    <row r="1262" spans="1:4" x14ac:dyDescent="0.25">
      <c r="A1262" s="5" t="s">
        <v>1256</v>
      </c>
      <c r="B1262" s="6" t="s">
        <v>7992</v>
      </c>
      <c r="C1262" s="6">
        <v>15.53</v>
      </c>
      <c r="D1262" s="3">
        <v>15.53</v>
      </c>
    </row>
    <row r="1263" spans="1:4" x14ac:dyDescent="0.25">
      <c r="A1263" s="5" t="s">
        <v>1257</v>
      </c>
      <c r="B1263" s="6" t="s">
        <v>7993</v>
      </c>
      <c r="C1263" s="6">
        <v>42.01</v>
      </c>
      <c r="D1263" s="3">
        <v>44.56</v>
      </c>
    </row>
    <row r="1264" spans="1:4" x14ac:dyDescent="0.25">
      <c r="A1264" s="5" t="s">
        <v>1258</v>
      </c>
      <c r="B1264" s="6" t="s">
        <v>7994</v>
      </c>
      <c r="C1264" s="6">
        <v>20.53</v>
      </c>
      <c r="D1264" s="3">
        <v>20.53</v>
      </c>
    </row>
    <row r="1265" spans="1:4" x14ac:dyDescent="0.25">
      <c r="A1265" s="5" t="s">
        <v>1259</v>
      </c>
      <c r="B1265" s="6" t="s">
        <v>7995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7996</v>
      </c>
      <c r="C1266" s="6">
        <v>28.84</v>
      </c>
      <c r="D1266" s="3">
        <v>28.84</v>
      </c>
    </row>
    <row r="1267" spans="1:4" x14ac:dyDescent="0.25">
      <c r="A1267" s="5" t="s">
        <v>1261</v>
      </c>
      <c r="B1267" s="6" t="s">
        <v>6068</v>
      </c>
      <c r="C1267" s="6">
        <v>2.5</v>
      </c>
      <c r="D1267" s="3">
        <v>2.5099999999999998</v>
      </c>
    </row>
    <row r="1268" spans="1:4" x14ac:dyDescent="0.25">
      <c r="A1268" s="5" t="s">
        <v>1262</v>
      </c>
      <c r="B1268" s="6" t="s">
        <v>7997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4710</v>
      </c>
      <c r="C1269" s="6">
        <v>8.67</v>
      </c>
      <c r="D1269" s="3">
        <v>8.67</v>
      </c>
    </row>
    <row r="1270" spans="1:4" x14ac:dyDescent="0.25">
      <c r="A1270" s="5" t="s">
        <v>1264</v>
      </c>
      <c r="B1270" s="6" t="s">
        <v>7998</v>
      </c>
      <c r="C1270" s="6">
        <v>16.649999999999999</v>
      </c>
      <c r="D1270" s="3">
        <v>16.649999999999999</v>
      </c>
    </row>
    <row r="1271" spans="1:4" x14ac:dyDescent="0.25">
      <c r="A1271" s="5" t="s">
        <v>1265</v>
      </c>
      <c r="B1271" s="6" t="s">
        <v>4711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7999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8000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8001</v>
      </c>
      <c r="C1274" s="6">
        <v>23.65</v>
      </c>
      <c r="D1274" s="3">
        <v>23.65</v>
      </c>
    </row>
    <row r="1275" spans="1:4" x14ac:dyDescent="0.25">
      <c r="A1275" s="5" t="s">
        <v>1269</v>
      </c>
      <c r="B1275" s="6" t="s">
        <v>8002</v>
      </c>
      <c r="C1275" s="6">
        <v>12.18</v>
      </c>
      <c r="D1275" s="3">
        <v>12.18</v>
      </c>
    </row>
    <row r="1276" spans="1:4" x14ac:dyDescent="0.25">
      <c r="A1276" s="5" t="s">
        <v>1270</v>
      </c>
      <c r="B1276" s="6" t="s">
        <v>8003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8004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8005</v>
      </c>
      <c r="C1278" s="6">
        <v>20.399999999999999</v>
      </c>
      <c r="D1278" s="3">
        <v>21.49</v>
      </c>
    </row>
    <row r="1279" spans="1:4" x14ac:dyDescent="0.25">
      <c r="A1279" s="5" t="s">
        <v>1273</v>
      </c>
      <c r="B1279" s="6" t="s">
        <v>8006</v>
      </c>
      <c r="C1279" s="6">
        <v>25.89</v>
      </c>
      <c r="D1279" s="3">
        <v>25.87</v>
      </c>
    </row>
    <row r="1280" spans="1:4" x14ac:dyDescent="0.25">
      <c r="A1280" s="5" t="s">
        <v>1274</v>
      </c>
      <c r="B1280" s="6" t="s">
        <v>8007</v>
      </c>
      <c r="C1280" s="6">
        <v>11.17</v>
      </c>
      <c r="D1280" s="3">
        <v>11.16</v>
      </c>
    </row>
    <row r="1281" spans="1:4" x14ac:dyDescent="0.25">
      <c r="A1281" s="5" t="s">
        <v>1275</v>
      </c>
      <c r="B1281" s="6" t="s">
        <v>4713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8008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8009</v>
      </c>
      <c r="C1283" s="6">
        <v>16.54</v>
      </c>
      <c r="D1283" s="3">
        <v>16.54</v>
      </c>
    </row>
    <row r="1284" spans="1:4" x14ac:dyDescent="0.25">
      <c r="A1284" s="5" t="s">
        <v>1278</v>
      </c>
      <c r="B1284" s="6" t="s">
        <v>8010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8011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8012</v>
      </c>
      <c r="C1286" s="6">
        <v>16.25</v>
      </c>
      <c r="D1286" s="3">
        <v>16.239999999999998</v>
      </c>
    </row>
    <row r="1287" spans="1:4" x14ac:dyDescent="0.25">
      <c r="A1287" s="5" t="s">
        <v>1281</v>
      </c>
      <c r="B1287" s="6" t="s">
        <v>8013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8014</v>
      </c>
      <c r="C1288" s="6">
        <v>18.8</v>
      </c>
      <c r="D1288" s="3">
        <v>18.8</v>
      </c>
    </row>
    <row r="1289" spans="1:4" x14ac:dyDescent="0.25">
      <c r="A1289" s="5" t="s">
        <v>1283</v>
      </c>
      <c r="B1289" s="6" t="s">
        <v>8015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8016</v>
      </c>
      <c r="C1290" s="6">
        <v>29.79</v>
      </c>
      <c r="D1290" s="3">
        <v>29.79</v>
      </c>
    </row>
    <row r="1291" spans="1:4" x14ac:dyDescent="0.25">
      <c r="A1291" s="5" t="s">
        <v>1285</v>
      </c>
      <c r="B1291" s="6" t="s">
        <v>8017</v>
      </c>
      <c r="C1291" s="6">
        <v>32.72</v>
      </c>
      <c r="D1291" s="3">
        <v>32.31</v>
      </c>
    </row>
    <row r="1292" spans="1:4" x14ac:dyDescent="0.25">
      <c r="A1292" s="5" t="s">
        <v>1286</v>
      </c>
      <c r="B1292" s="6" t="s">
        <v>8018</v>
      </c>
      <c r="C1292" s="6">
        <v>3.93</v>
      </c>
      <c r="D1292" s="3">
        <v>3.93</v>
      </c>
    </row>
    <row r="1293" spans="1:4" x14ac:dyDescent="0.25">
      <c r="A1293" s="5" t="s">
        <v>1287</v>
      </c>
      <c r="B1293" s="6" t="s">
        <v>8019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8020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4918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8021</v>
      </c>
      <c r="C1296" s="6">
        <v>4.12</v>
      </c>
      <c r="D1296" s="3">
        <v>4.12</v>
      </c>
    </row>
    <row r="1297" spans="1:4" x14ac:dyDescent="0.25">
      <c r="A1297" s="5" t="s">
        <v>1291</v>
      </c>
      <c r="B1297" s="6" t="s">
        <v>8022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8023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6097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8024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8025</v>
      </c>
      <c r="C1301" s="6">
        <v>17.22</v>
      </c>
      <c r="D1301" s="3">
        <v>17.22</v>
      </c>
    </row>
    <row r="1302" spans="1:4" x14ac:dyDescent="0.25">
      <c r="A1302" s="5" t="s">
        <v>1296</v>
      </c>
      <c r="B1302" s="6" t="s">
        <v>8026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8027</v>
      </c>
      <c r="C1303" s="6">
        <v>10.08</v>
      </c>
      <c r="D1303" s="3">
        <v>10.050000000000001</v>
      </c>
    </row>
    <row r="1304" spans="1:4" x14ac:dyDescent="0.25">
      <c r="A1304" s="5" t="s">
        <v>1298</v>
      </c>
      <c r="B1304" s="6" t="s">
        <v>8028</v>
      </c>
      <c r="C1304" s="6">
        <v>10.220000000000001</v>
      </c>
      <c r="D1304" s="3">
        <v>10.220000000000001</v>
      </c>
    </row>
    <row r="1305" spans="1:4" x14ac:dyDescent="0.25">
      <c r="A1305" s="5" t="s">
        <v>1299</v>
      </c>
      <c r="B1305" s="6" t="s">
        <v>8029</v>
      </c>
      <c r="C1305" s="6">
        <v>41.33</v>
      </c>
      <c r="D1305" s="3">
        <v>41.33</v>
      </c>
    </row>
    <row r="1306" spans="1:4" x14ac:dyDescent="0.25">
      <c r="A1306" s="5" t="s">
        <v>1300</v>
      </c>
      <c r="B1306" s="6" t="s">
        <v>8030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8031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8032</v>
      </c>
      <c r="C1308" s="6">
        <v>31.68</v>
      </c>
      <c r="D1308" s="3">
        <v>31.68</v>
      </c>
    </row>
    <row r="1309" spans="1:4" x14ac:dyDescent="0.25">
      <c r="A1309" s="5" t="s">
        <v>1303</v>
      </c>
      <c r="B1309" s="6" t="s">
        <v>8033</v>
      </c>
      <c r="C1309" s="6">
        <v>53.99</v>
      </c>
      <c r="D1309" s="3">
        <v>53.99</v>
      </c>
    </row>
    <row r="1310" spans="1:4" x14ac:dyDescent="0.25">
      <c r="A1310" s="5" t="s">
        <v>1304</v>
      </c>
      <c r="B1310" s="6" t="s">
        <v>8034</v>
      </c>
      <c r="C1310" s="6">
        <v>25.4</v>
      </c>
      <c r="D1310" s="3">
        <v>25.4</v>
      </c>
    </row>
    <row r="1311" spans="1:4" x14ac:dyDescent="0.25">
      <c r="A1311" s="5" t="s">
        <v>1305</v>
      </c>
      <c r="B1311" s="6" t="s">
        <v>8035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8036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8037</v>
      </c>
      <c r="C1313" s="6">
        <v>31.58</v>
      </c>
      <c r="D1313" s="3">
        <v>22.41</v>
      </c>
    </row>
    <row r="1314" spans="1:4" x14ac:dyDescent="0.25">
      <c r="A1314" s="5" t="s">
        <v>1308</v>
      </c>
      <c r="B1314" s="6" t="s">
        <v>8038</v>
      </c>
      <c r="C1314" s="6">
        <v>8.81</v>
      </c>
      <c r="D1314" s="3">
        <v>7.11</v>
      </c>
    </row>
    <row r="1315" spans="1:4" x14ac:dyDescent="0.25">
      <c r="A1315" s="5" t="s">
        <v>1309</v>
      </c>
      <c r="B1315" s="6" t="s">
        <v>8039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8040</v>
      </c>
      <c r="C1316" s="6">
        <v>32.08</v>
      </c>
      <c r="D1316" s="3">
        <v>32.08</v>
      </c>
    </row>
    <row r="1317" spans="1:4" x14ac:dyDescent="0.25">
      <c r="A1317" s="5" t="s">
        <v>1311</v>
      </c>
      <c r="B1317" s="6" t="s">
        <v>8041</v>
      </c>
      <c r="C1317" s="6">
        <v>10.92</v>
      </c>
      <c r="D1317" s="3">
        <v>10.92</v>
      </c>
    </row>
    <row r="1318" spans="1:4" x14ac:dyDescent="0.25">
      <c r="A1318" s="5" t="s">
        <v>1312</v>
      </c>
      <c r="B1318" s="6" t="s">
        <v>8042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8043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8044</v>
      </c>
      <c r="C1320" s="6">
        <v>16.2</v>
      </c>
      <c r="D1320" s="3">
        <v>16.29</v>
      </c>
    </row>
    <row r="1321" spans="1:4" x14ac:dyDescent="0.25">
      <c r="A1321" s="5" t="s">
        <v>1315</v>
      </c>
      <c r="B1321" s="6" t="s">
        <v>8045</v>
      </c>
      <c r="C1321" s="6">
        <v>16.72</v>
      </c>
      <c r="D1321" s="3">
        <v>16.72</v>
      </c>
    </row>
    <row r="1322" spans="1:4" x14ac:dyDescent="0.25">
      <c r="A1322" s="5" t="s">
        <v>1316</v>
      </c>
      <c r="B1322" s="6" t="s">
        <v>8046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8047</v>
      </c>
      <c r="C1323" s="6">
        <v>9.93</v>
      </c>
      <c r="D1323" s="3">
        <v>9.93</v>
      </c>
    </row>
    <row r="1324" spans="1:4" x14ac:dyDescent="0.25">
      <c r="A1324" s="5" t="s">
        <v>1318</v>
      </c>
      <c r="B1324" s="6" t="s">
        <v>8048</v>
      </c>
      <c r="C1324" s="6">
        <v>9.8000000000000007</v>
      </c>
      <c r="D1324" s="3">
        <v>9.8000000000000007</v>
      </c>
    </row>
    <row r="1325" spans="1:4" x14ac:dyDescent="0.25">
      <c r="A1325" s="5" t="s">
        <v>1319</v>
      </c>
      <c r="B1325" s="6" t="s">
        <v>8049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8050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4840</v>
      </c>
      <c r="C1327" s="6">
        <v>20.11</v>
      </c>
      <c r="D1327" s="3">
        <v>20.16</v>
      </c>
    </row>
    <row r="1328" spans="1:4" x14ac:dyDescent="0.25">
      <c r="A1328" s="5" t="s">
        <v>1322</v>
      </c>
      <c r="B1328" s="6" t="s">
        <v>4919</v>
      </c>
      <c r="C1328" s="6">
        <v>12.01</v>
      </c>
      <c r="D1328" s="3">
        <v>11.95</v>
      </c>
    </row>
    <row r="1329" spans="1:4" x14ac:dyDescent="0.25">
      <c r="A1329" s="5" t="s">
        <v>1323</v>
      </c>
      <c r="B1329" s="6" t="s">
        <v>8051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8052</v>
      </c>
      <c r="C1330" s="6">
        <v>30.94</v>
      </c>
      <c r="D1330" s="3">
        <v>30.94</v>
      </c>
    </row>
    <row r="1331" spans="1:4" x14ac:dyDescent="0.25">
      <c r="A1331" s="5" t="s">
        <v>1325</v>
      </c>
      <c r="B1331" s="6" t="s">
        <v>8053</v>
      </c>
      <c r="C1331" s="6">
        <v>16.71</v>
      </c>
      <c r="D1331" s="3">
        <v>16.71</v>
      </c>
    </row>
    <row r="1332" spans="1:4" x14ac:dyDescent="0.25">
      <c r="A1332" s="5" t="s">
        <v>1326</v>
      </c>
      <c r="B1332" s="6" t="s">
        <v>6127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8054</v>
      </c>
      <c r="C1333" s="6">
        <v>36.36</v>
      </c>
      <c r="D1333" s="3">
        <v>36.36</v>
      </c>
    </row>
    <row r="1334" spans="1:4" x14ac:dyDescent="0.25">
      <c r="A1334" s="5" t="s">
        <v>1328</v>
      </c>
      <c r="B1334" s="6" t="s">
        <v>8055</v>
      </c>
      <c r="C1334" s="6">
        <v>10.28</v>
      </c>
      <c r="D1334" s="3">
        <v>10.210000000000001</v>
      </c>
    </row>
    <row r="1335" spans="1:4" x14ac:dyDescent="0.25">
      <c r="A1335" s="5" t="s">
        <v>1329</v>
      </c>
      <c r="B1335" s="6" t="s">
        <v>8056</v>
      </c>
      <c r="C1335" s="6">
        <v>23.38</v>
      </c>
      <c r="D1335" s="3">
        <v>23.36</v>
      </c>
    </row>
    <row r="1336" spans="1:4" x14ac:dyDescent="0.25">
      <c r="A1336" s="5" t="s">
        <v>1330</v>
      </c>
      <c r="B1336" s="6" t="s">
        <v>8057</v>
      </c>
      <c r="C1336" s="6">
        <v>8.65</v>
      </c>
      <c r="D1336" s="3">
        <v>8.65</v>
      </c>
    </row>
    <row r="1337" spans="1:4" x14ac:dyDescent="0.25">
      <c r="A1337" s="5" t="s">
        <v>1331</v>
      </c>
      <c r="B1337" s="6" t="s">
        <v>8058</v>
      </c>
      <c r="C1337" s="6">
        <v>12.19</v>
      </c>
      <c r="D1337" s="3">
        <v>12.19</v>
      </c>
    </row>
    <row r="1338" spans="1:4" x14ac:dyDescent="0.25">
      <c r="A1338" s="5" t="s">
        <v>1332</v>
      </c>
      <c r="B1338" s="6" t="s">
        <v>8059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8060</v>
      </c>
      <c r="C1339" s="6">
        <v>41.4</v>
      </c>
      <c r="D1339" s="3">
        <v>41.4</v>
      </c>
    </row>
    <row r="1340" spans="1:4" x14ac:dyDescent="0.25">
      <c r="A1340" s="5" t="s">
        <v>1334</v>
      </c>
      <c r="B1340" s="6" t="s">
        <v>8061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8062</v>
      </c>
      <c r="C1341" s="6">
        <v>80.83</v>
      </c>
      <c r="D1341" s="3">
        <v>82.15</v>
      </c>
    </row>
    <row r="1342" spans="1:4" x14ac:dyDescent="0.25">
      <c r="A1342" s="5" t="s">
        <v>1336</v>
      </c>
      <c r="B1342" s="6" t="s">
        <v>6137</v>
      </c>
      <c r="C1342" s="6">
        <v>26</v>
      </c>
      <c r="D1342" s="3">
        <v>26</v>
      </c>
    </row>
    <row r="1343" spans="1:4" x14ac:dyDescent="0.25">
      <c r="A1343" s="5" t="s">
        <v>1337</v>
      </c>
      <c r="B1343" s="6" t="s">
        <v>8063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8064</v>
      </c>
      <c r="C1344" s="6">
        <v>17.39</v>
      </c>
      <c r="D1344" s="3">
        <v>17.43</v>
      </c>
    </row>
    <row r="1345" spans="1:4" x14ac:dyDescent="0.25">
      <c r="A1345" s="5" t="s">
        <v>1339</v>
      </c>
      <c r="B1345" s="6" t="s">
        <v>8065</v>
      </c>
      <c r="C1345" s="6">
        <v>26.82</v>
      </c>
      <c r="D1345" s="3">
        <v>26.8</v>
      </c>
    </row>
    <row r="1346" spans="1:4" x14ac:dyDescent="0.25">
      <c r="A1346" s="5" t="s">
        <v>1340</v>
      </c>
      <c r="B1346" s="6" t="s">
        <v>8066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8067</v>
      </c>
      <c r="C1347" s="6">
        <v>12.89</v>
      </c>
      <c r="D1347" s="3">
        <v>12.81</v>
      </c>
    </row>
    <row r="1348" spans="1:4" x14ac:dyDescent="0.25">
      <c r="A1348" s="5" t="s">
        <v>1342</v>
      </c>
      <c r="B1348" s="6" t="s">
        <v>8068</v>
      </c>
      <c r="C1348" s="6">
        <v>5.68</v>
      </c>
      <c r="D1348" s="3">
        <v>5.68</v>
      </c>
    </row>
    <row r="1349" spans="1:4" x14ac:dyDescent="0.25">
      <c r="A1349" s="5" t="s">
        <v>1343</v>
      </c>
      <c r="B1349" s="6" t="s">
        <v>4842</v>
      </c>
      <c r="C1349" s="6">
        <v>57</v>
      </c>
      <c r="D1349" s="3">
        <v>57</v>
      </c>
    </row>
    <row r="1350" spans="1:4" x14ac:dyDescent="0.25">
      <c r="A1350" s="5" t="s">
        <v>1344</v>
      </c>
      <c r="B1350" s="6" t="s">
        <v>8069</v>
      </c>
      <c r="C1350" s="6">
        <v>41.78</v>
      </c>
      <c r="D1350" s="3">
        <v>40.380000000000003</v>
      </c>
    </row>
    <row r="1351" spans="1:4" x14ac:dyDescent="0.25">
      <c r="A1351" s="5" t="s">
        <v>1345</v>
      </c>
      <c r="B1351" s="6" t="s">
        <v>8070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8071</v>
      </c>
      <c r="C1352" s="6">
        <v>7.21</v>
      </c>
      <c r="D1352" s="3">
        <v>7.21</v>
      </c>
    </row>
    <row r="1353" spans="1:4" x14ac:dyDescent="0.25">
      <c r="A1353" s="5" t="s">
        <v>1347</v>
      </c>
      <c r="B1353" s="6" t="s">
        <v>8072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8073</v>
      </c>
      <c r="C1354" s="6">
        <v>14.11</v>
      </c>
      <c r="D1354" s="3">
        <v>14.11</v>
      </c>
    </row>
    <row r="1355" spans="1:4" x14ac:dyDescent="0.25">
      <c r="A1355" s="5" t="s">
        <v>1349</v>
      </c>
      <c r="B1355" s="6" t="s">
        <v>8074</v>
      </c>
      <c r="C1355" s="6">
        <v>22.61</v>
      </c>
      <c r="D1355" s="3">
        <v>22.61</v>
      </c>
    </row>
    <row r="1356" spans="1:4" x14ac:dyDescent="0.25">
      <c r="A1356" s="5" t="s">
        <v>1350</v>
      </c>
      <c r="B1356" s="6" t="s">
        <v>8075</v>
      </c>
      <c r="C1356" s="6">
        <v>37.47</v>
      </c>
      <c r="D1356" s="3">
        <v>37.47</v>
      </c>
    </row>
    <row r="1357" spans="1:4" x14ac:dyDescent="0.25">
      <c r="A1357" s="5" t="s">
        <v>1351</v>
      </c>
      <c r="B1357" s="6" t="s">
        <v>8076</v>
      </c>
      <c r="C1357" s="6">
        <v>20.84</v>
      </c>
      <c r="D1357" s="3">
        <v>20.28</v>
      </c>
    </row>
    <row r="1358" spans="1:4" x14ac:dyDescent="0.25">
      <c r="A1358" s="5" t="s">
        <v>1352</v>
      </c>
      <c r="B1358" s="6" t="s">
        <v>8077</v>
      </c>
      <c r="C1358" s="6">
        <v>8.2899999999999991</v>
      </c>
      <c r="D1358" s="3">
        <v>8.2799999999999994</v>
      </c>
    </row>
    <row r="1359" spans="1:4" x14ac:dyDescent="0.25">
      <c r="A1359" s="5" t="s">
        <v>1353</v>
      </c>
      <c r="B1359" s="6" t="s">
        <v>8078</v>
      </c>
      <c r="C1359" s="6">
        <v>5.29</v>
      </c>
      <c r="D1359" s="3">
        <v>5.29</v>
      </c>
    </row>
    <row r="1360" spans="1:4" x14ac:dyDescent="0.25">
      <c r="A1360" s="5" t="s">
        <v>1354</v>
      </c>
      <c r="B1360" s="6" t="s">
        <v>8079</v>
      </c>
      <c r="C1360" s="6">
        <v>19.059999999999999</v>
      </c>
      <c r="D1360" s="3">
        <v>19.059999999999999</v>
      </c>
    </row>
    <row r="1361" spans="1:4" x14ac:dyDescent="0.25">
      <c r="A1361" s="5" t="s">
        <v>1355</v>
      </c>
      <c r="B1361" s="6" t="s">
        <v>8080</v>
      </c>
      <c r="C1361" s="6">
        <v>11.65</v>
      </c>
      <c r="D1361" s="3">
        <v>11.65</v>
      </c>
    </row>
    <row r="1362" spans="1:4" x14ac:dyDescent="0.25">
      <c r="A1362" s="5" t="s">
        <v>1356</v>
      </c>
      <c r="B1362" s="6" t="s">
        <v>8081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8082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8083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8084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8085</v>
      </c>
      <c r="C1366" s="6">
        <v>6.74</v>
      </c>
      <c r="D1366" s="3">
        <v>6.74</v>
      </c>
    </row>
    <row r="1367" spans="1:4" x14ac:dyDescent="0.25">
      <c r="A1367" s="5" t="s">
        <v>1361</v>
      </c>
      <c r="B1367" s="6" t="s">
        <v>8086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8087</v>
      </c>
      <c r="C1368" s="6">
        <v>11.98</v>
      </c>
      <c r="D1368" s="3">
        <v>11.95</v>
      </c>
    </row>
    <row r="1369" spans="1:4" x14ac:dyDescent="0.25">
      <c r="A1369" s="5" t="s">
        <v>1363</v>
      </c>
      <c r="B1369" s="6" t="s">
        <v>8088</v>
      </c>
      <c r="C1369" s="6">
        <v>4.63</v>
      </c>
      <c r="D1369" s="3">
        <v>4.63</v>
      </c>
    </row>
    <row r="1370" spans="1:4" x14ac:dyDescent="0.25">
      <c r="A1370" s="5" t="s">
        <v>1364</v>
      </c>
      <c r="B1370" s="6" t="s">
        <v>8089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8090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4715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8091</v>
      </c>
      <c r="C1373" s="6">
        <v>8.64</v>
      </c>
      <c r="D1373" s="3">
        <v>8.64</v>
      </c>
    </row>
    <row r="1374" spans="1:4" x14ac:dyDescent="0.25">
      <c r="A1374" s="5" t="s">
        <v>1368</v>
      </c>
      <c r="B1374" s="6" t="s">
        <v>8092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8093</v>
      </c>
      <c r="C1375" s="6">
        <v>23.24</v>
      </c>
      <c r="D1375" s="3">
        <v>23.24</v>
      </c>
    </row>
    <row r="1376" spans="1:4" x14ac:dyDescent="0.25">
      <c r="A1376" s="5" t="s">
        <v>1370</v>
      </c>
      <c r="B1376" s="6" t="s">
        <v>8094</v>
      </c>
      <c r="C1376" s="6">
        <v>23.62</v>
      </c>
      <c r="D1376" s="3">
        <v>23.62</v>
      </c>
    </row>
    <row r="1377" spans="1:4" x14ac:dyDescent="0.25">
      <c r="A1377" s="5" t="s">
        <v>1371</v>
      </c>
      <c r="B1377" s="6" t="s">
        <v>8095</v>
      </c>
      <c r="C1377" s="6">
        <v>43.52</v>
      </c>
      <c r="D1377" s="3">
        <v>43.39</v>
      </c>
    </row>
    <row r="1378" spans="1:4" x14ac:dyDescent="0.25">
      <c r="A1378" s="5" t="s">
        <v>1372</v>
      </c>
      <c r="B1378" s="6" t="s">
        <v>8096</v>
      </c>
      <c r="C1378" s="6">
        <v>34.119999999999997</v>
      </c>
      <c r="D1378" s="3">
        <v>34.119999999999997</v>
      </c>
    </row>
    <row r="1379" spans="1:4" x14ac:dyDescent="0.25">
      <c r="A1379" s="5" t="s">
        <v>1373</v>
      </c>
      <c r="B1379" s="6" t="s">
        <v>4716</v>
      </c>
      <c r="C1379" s="6">
        <v>24.67</v>
      </c>
      <c r="D1379" s="3">
        <v>24.67</v>
      </c>
    </row>
    <row r="1380" spans="1:4" x14ac:dyDescent="0.25">
      <c r="A1380" s="5" t="s">
        <v>1374</v>
      </c>
      <c r="B1380" s="6" t="s">
        <v>8097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8098</v>
      </c>
      <c r="C1381" s="6">
        <v>24.62</v>
      </c>
      <c r="D1381" s="3">
        <v>24.62</v>
      </c>
    </row>
    <row r="1382" spans="1:4" x14ac:dyDescent="0.25">
      <c r="A1382" s="5" t="s">
        <v>1376</v>
      </c>
      <c r="B1382" s="6" t="s">
        <v>8099</v>
      </c>
      <c r="C1382" s="6">
        <v>7.64</v>
      </c>
      <c r="D1382" s="3">
        <v>7.64</v>
      </c>
    </row>
    <row r="1383" spans="1:4" x14ac:dyDescent="0.25">
      <c r="A1383" s="5" t="s">
        <v>1377</v>
      </c>
      <c r="B1383" s="6" t="s">
        <v>8100</v>
      </c>
      <c r="C1383" s="6">
        <v>6.96</v>
      </c>
      <c r="D1383" s="3">
        <v>6.96</v>
      </c>
    </row>
    <row r="1384" spans="1:4" x14ac:dyDescent="0.25">
      <c r="A1384" s="5" t="s">
        <v>1378</v>
      </c>
      <c r="B1384" s="6" t="s">
        <v>8101</v>
      </c>
      <c r="C1384" s="6">
        <v>48.7</v>
      </c>
      <c r="D1384" s="3">
        <v>48.7</v>
      </c>
    </row>
    <row r="1385" spans="1:4" x14ac:dyDescent="0.25">
      <c r="A1385" s="5" t="s">
        <v>1379</v>
      </c>
      <c r="B1385" s="6" t="s">
        <v>8102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8103</v>
      </c>
      <c r="C1386" s="6">
        <v>33.61</v>
      </c>
      <c r="D1386" s="3">
        <v>33.68</v>
      </c>
    </row>
    <row r="1387" spans="1:4" x14ac:dyDescent="0.25">
      <c r="A1387" s="5" t="s">
        <v>1381</v>
      </c>
      <c r="B1387" s="6" t="s">
        <v>8104</v>
      </c>
      <c r="C1387" s="6">
        <v>22.63</v>
      </c>
      <c r="D1387" s="3">
        <v>22.63</v>
      </c>
    </row>
    <row r="1388" spans="1:4" x14ac:dyDescent="0.25">
      <c r="A1388" s="5" t="s">
        <v>1382</v>
      </c>
      <c r="B1388" s="6" t="s">
        <v>8105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4717</v>
      </c>
      <c r="C1389" s="6">
        <v>18.37</v>
      </c>
      <c r="D1389" s="3">
        <v>18.34</v>
      </c>
    </row>
    <row r="1390" spans="1:4" x14ac:dyDescent="0.25">
      <c r="A1390" s="5" t="s">
        <v>1384</v>
      </c>
      <c r="B1390" s="6" t="s">
        <v>8106</v>
      </c>
      <c r="C1390" s="6">
        <v>10.38</v>
      </c>
      <c r="D1390" s="3">
        <v>10.52</v>
      </c>
    </row>
    <row r="1391" spans="1:4" x14ac:dyDescent="0.25">
      <c r="A1391" s="5" t="s">
        <v>1385</v>
      </c>
      <c r="B1391" s="6" t="s">
        <v>8107</v>
      </c>
      <c r="C1391" s="6">
        <v>59.42</v>
      </c>
      <c r="D1391" s="3">
        <v>59.86</v>
      </c>
    </row>
    <row r="1392" spans="1:4" x14ac:dyDescent="0.25">
      <c r="A1392" s="5" t="s">
        <v>1386</v>
      </c>
      <c r="B1392" s="6" t="s">
        <v>8108</v>
      </c>
      <c r="C1392" s="6">
        <v>33.9</v>
      </c>
      <c r="D1392" s="3">
        <v>33.9</v>
      </c>
    </row>
    <row r="1393" spans="1:4" x14ac:dyDescent="0.25">
      <c r="A1393" s="5" t="s">
        <v>1387</v>
      </c>
      <c r="B1393" s="6" t="s">
        <v>8109</v>
      </c>
      <c r="C1393" s="6">
        <v>11.7</v>
      </c>
      <c r="D1393" s="3">
        <v>11.65</v>
      </c>
    </row>
    <row r="1394" spans="1:4" x14ac:dyDescent="0.25">
      <c r="A1394" s="5" t="s">
        <v>1388</v>
      </c>
      <c r="B1394" s="6" t="s">
        <v>8110</v>
      </c>
      <c r="C1394" s="6">
        <v>27.48</v>
      </c>
      <c r="D1394" s="3">
        <v>27.44</v>
      </c>
    </row>
    <row r="1395" spans="1:4" x14ac:dyDescent="0.25">
      <c r="A1395" s="5" t="s">
        <v>1389</v>
      </c>
      <c r="B1395" s="6" t="s">
        <v>8111</v>
      </c>
      <c r="C1395" s="6">
        <v>28.48</v>
      </c>
      <c r="D1395" s="3">
        <v>28.46</v>
      </c>
    </row>
    <row r="1396" spans="1:4" x14ac:dyDescent="0.25">
      <c r="A1396" s="5" t="s">
        <v>1390</v>
      </c>
      <c r="B1396" s="6" t="s">
        <v>8112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8113</v>
      </c>
      <c r="C1397" s="6">
        <v>31.08</v>
      </c>
      <c r="D1397" s="3">
        <v>31.08</v>
      </c>
    </row>
    <row r="1398" spans="1:4" x14ac:dyDescent="0.25">
      <c r="A1398" s="5" t="s">
        <v>1392</v>
      </c>
      <c r="B1398" s="6" t="s">
        <v>8114</v>
      </c>
      <c r="C1398" s="6">
        <v>13.94</v>
      </c>
      <c r="D1398" s="3">
        <v>13.85</v>
      </c>
    </row>
    <row r="1399" spans="1:4" x14ac:dyDescent="0.25">
      <c r="A1399" s="5" t="s">
        <v>1393</v>
      </c>
      <c r="B1399" s="6" t="s">
        <v>6190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6191</v>
      </c>
      <c r="C1400" s="6">
        <v>30.47</v>
      </c>
      <c r="D1400" s="3">
        <v>30.41</v>
      </c>
    </row>
    <row r="1401" spans="1:4" x14ac:dyDescent="0.25">
      <c r="A1401" s="5" t="s">
        <v>1395</v>
      </c>
      <c r="B1401" s="6" t="s">
        <v>8115</v>
      </c>
      <c r="C1401" s="6">
        <v>17.89</v>
      </c>
      <c r="D1401" s="3">
        <v>17.829999999999998</v>
      </c>
    </row>
    <row r="1402" spans="1:4" x14ac:dyDescent="0.25">
      <c r="A1402" s="5" t="s">
        <v>1396</v>
      </c>
      <c r="B1402" s="6" t="s">
        <v>8116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8117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4719</v>
      </c>
      <c r="C1404" s="6">
        <v>39.659999999999997</v>
      </c>
      <c r="D1404" s="3">
        <v>39.659999999999997</v>
      </c>
    </row>
    <row r="1405" spans="1:4" x14ac:dyDescent="0.25">
      <c r="A1405" s="5" t="s">
        <v>1399</v>
      </c>
      <c r="B1405" s="6" t="s">
        <v>4720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8118</v>
      </c>
      <c r="C1406" s="6">
        <v>6.97</v>
      </c>
      <c r="D1406" s="3">
        <v>3.24</v>
      </c>
    </row>
    <row r="1407" spans="1:4" x14ac:dyDescent="0.25">
      <c r="A1407" s="5" t="s">
        <v>1401</v>
      </c>
      <c r="B1407" s="6" t="s">
        <v>8119</v>
      </c>
      <c r="C1407" s="6">
        <v>16.079999999999998</v>
      </c>
      <c r="D1407" s="3">
        <v>16.079999999999998</v>
      </c>
    </row>
    <row r="1408" spans="1:4" x14ac:dyDescent="0.25">
      <c r="A1408" s="5" t="s">
        <v>1402</v>
      </c>
      <c r="B1408" s="6" t="s">
        <v>8120</v>
      </c>
      <c r="C1408" s="6">
        <v>22.2</v>
      </c>
      <c r="D1408" s="3">
        <v>21.65</v>
      </c>
    </row>
    <row r="1409" spans="1:4" x14ac:dyDescent="0.25">
      <c r="A1409" s="5" t="s">
        <v>1403</v>
      </c>
      <c r="B1409" s="6" t="s">
        <v>8121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8122</v>
      </c>
      <c r="C1410" s="6">
        <v>23.53</v>
      </c>
      <c r="D1410" s="3">
        <v>23.63</v>
      </c>
    </row>
    <row r="1411" spans="1:4" x14ac:dyDescent="0.25">
      <c r="A1411" s="5" t="s">
        <v>1405</v>
      </c>
      <c r="B1411" s="6" t="s">
        <v>8123</v>
      </c>
      <c r="C1411" s="6">
        <v>13.03</v>
      </c>
      <c r="D1411" s="3">
        <v>13.03</v>
      </c>
    </row>
    <row r="1412" spans="1:4" x14ac:dyDescent="0.25">
      <c r="A1412" s="5" t="s">
        <v>1406</v>
      </c>
      <c r="B1412" s="6" t="s">
        <v>6202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8124</v>
      </c>
      <c r="C1413" s="6">
        <v>9.11</v>
      </c>
      <c r="D1413" s="3">
        <v>9.11</v>
      </c>
    </row>
    <row r="1414" spans="1:4" x14ac:dyDescent="0.25">
      <c r="A1414" s="5" t="s">
        <v>1408</v>
      </c>
      <c r="B1414" s="6" t="s">
        <v>8125</v>
      </c>
      <c r="C1414" s="6">
        <v>13.85</v>
      </c>
      <c r="D1414" s="3">
        <v>13.86</v>
      </c>
    </row>
    <row r="1415" spans="1:4" x14ac:dyDescent="0.25">
      <c r="A1415" s="5" t="s">
        <v>1409</v>
      </c>
      <c r="B1415" s="6" t="s">
        <v>8126</v>
      </c>
      <c r="C1415" s="6">
        <v>14.3</v>
      </c>
      <c r="D1415" s="3">
        <v>14.3</v>
      </c>
    </row>
    <row r="1416" spans="1:4" x14ac:dyDescent="0.25">
      <c r="A1416" s="5" t="s">
        <v>1410</v>
      </c>
      <c r="B1416" s="6" t="s">
        <v>8127</v>
      </c>
      <c r="C1416" s="6">
        <v>12.02</v>
      </c>
      <c r="D1416" s="3">
        <v>11.91</v>
      </c>
    </row>
    <row r="1417" spans="1:4" x14ac:dyDescent="0.25">
      <c r="A1417" s="5" t="s">
        <v>1411</v>
      </c>
      <c r="B1417" s="6" t="s">
        <v>8128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8129</v>
      </c>
      <c r="C1418" s="6">
        <v>29.74</v>
      </c>
      <c r="D1418" s="3">
        <v>29.91</v>
      </c>
    </row>
    <row r="1419" spans="1:4" x14ac:dyDescent="0.25">
      <c r="A1419" s="5" t="s">
        <v>1413</v>
      </c>
      <c r="B1419" s="6" t="s">
        <v>8130</v>
      </c>
      <c r="C1419" s="6">
        <v>18.649999999999999</v>
      </c>
      <c r="D1419" s="3">
        <v>18.649999999999999</v>
      </c>
    </row>
    <row r="1420" spans="1:4" x14ac:dyDescent="0.25">
      <c r="A1420" s="5" t="s">
        <v>1414</v>
      </c>
      <c r="B1420" s="6" t="s">
        <v>8131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8132</v>
      </c>
      <c r="C1421" s="6">
        <v>13.97</v>
      </c>
      <c r="D1421" s="3">
        <v>13.72</v>
      </c>
    </row>
    <row r="1422" spans="1:4" x14ac:dyDescent="0.25">
      <c r="A1422" s="5" t="s">
        <v>1416</v>
      </c>
      <c r="B1422" s="6" t="s">
        <v>8133</v>
      </c>
      <c r="C1422" s="6">
        <v>45.02</v>
      </c>
      <c r="D1422" s="3">
        <v>45.02</v>
      </c>
    </row>
    <row r="1423" spans="1:4" x14ac:dyDescent="0.25">
      <c r="A1423" s="5" t="s">
        <v>1417</v>
      </c>
      <c r="B1423" s="6" t="s">
        <v>4555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8134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8135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8136</v>
      </c>
      <c r="C1426" s="6">
        <v>8.15</v>
      </c>
      <c r="D1426" s="3">
        <v>8.15</v>
      </c>
    </row>
    <row r="1427" spans="1:4" x14ac:dyDescent="0.25">
      <c r="A1427" s="5" t="s">
        <v>1421</v>
      </c>
      <c r="B1427" s="6" t="s">
        <v>4721</v>
      </c>
      <c r="C1427" s="6">
        <v>38.6</v>
      </c>
      <c r="D1427" s="3">
        <v>38.6</v>
      </c>
    </row>
    <row r="1428" spans="1:4" x14ac:dyDescent="0.25">
      <c r="A1428" s="5" t="s">
        <v>1422</v>
      </c>
      <c r="B1428" s="6" t="s">
        <v>8137</v>
      </c>
      <c r="C1428" s="6">
        <v>51.99</v>
      </c>
      <c r="D1428" s="3">
        <v>41.01</v>
      </c>
    </row>
    <row r="1429" spans="1:4" x14ac:dyDescent="0.25">
      <c r="A1429" s="5" t="s">
        <v>1423</v>
      </c>
      <c r="B1429" s="6" t="s">
        <v>8138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4556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4722</v>
      </c>
      <c r="C1431" s="6">
        <v>21.51</v>
      </c>
      <c r="D1431" s="3">
        <v>21.51</v>
      </c>
    </row>
    <row r="1432" spans="1:4" x14ac:dyDescent="0.25">
      <c r="A1432" s="5" t="s">
        <v>1426</v>
      </c>
      <c r="B1432" s="6" t="s">
        <v>8139</v>
      </c>
      <c r="C1432" s="6">
        <v>30.6</v>
      </c>
      <c r="D1432" s="3">
        <v>30.6</v>
      </c>
    </row>
    <row r="1433" spans="1:4" x14ac:dyDescent="0.25">
      <c r="A1433" s="5" t="s">
        <v>1427</v>
      </c>
      <c r="B1433" s="6" t="s">
        <v>8140</v>
      </c>
      <c r="C1433" s="6">
        <v>4.66</v>
      </c>
      <c r="D1433" s="3">
        <v>4.66</v>
      </c>
    </row>
    <row r="1434" spans="1:4" x14ac:dyDescent="0.25">
      <c r="A1434" s="5" t="s">
        <v>1428</v>
      </c>
      <c r="B1434" s="6" t="s">
        <v>8141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4843</v>
      </c>
      <c r="C1435" s="6">
        <v>14.56</v>
      </c>
      <c r="D1435" s="3">
        <v>14.56</v>
      </c>
    </row>
    <row r="1436" spans="1:4" x14ac:dyDescent="0.25">
      <c r="A1436" s="5" t="s">
        <v>1430</v>
      </c>
      <c r="B1436" s="6" t="s">
        <v>8142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8143</v>
      </c>
      <c r="C1437" s="6">
        <v>19.3</v>
      </c>
      <c r="D1437" s="3">
        <v>19.3</v>
      </c>
    </row>
    <row r="1438" spans="1:4" x14ac:dyDescent="0.25">
      <c r="A1438" s="5" t="s">
        <v>1432</v>
      </c>
      <c r="B1438" s="6" t="s">
        <v>8144</v>
      </c>
      <c r="C1438" s="6">
        <v>33.83</v>
      </c>
      <c r="D1438" s="3">
        <v>33.83</v>
      </c>
    </row>
    <row r="1439" spans="1:4" x14ac:dyDescent="0.25">
      <c r="A1439" s="5" t="s">
        <v>1433</v>
      </c>
      <c r="B1439" s="6" t="s">
        <v>4724</v>
      </c>
      <c r="C1439" s="6">
        <v>52.4</v>
      </c>
      <c r="D1439" s="3">
        <v>52.4</v>
      </c>
    </row>
    <row r="1440" spans="1:4" x14ac:dyDescent="0.25">
      <c r="A1440" s="5" t="s">
        <v>1434</v>
      </c>
      <c r="B1440" s="6" t="s">
        <v>8145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8146</v>
      </c>
      <c r="C1441" s="6">
        <v>13.94</v>
      </c>
      <c r="D1441" s="3">
        <v>13.68</v>
      </c>
    </row>
    <row r="1442" spans="1:4" x14ac:dyDescent="0.25">
      <c r="A1442" s="5" t="s">
        <v>1436</v>
      </c>
      <c r="B1442" s="6" t="s">
        <v>8147</v>
      </c>
      <c r="C1442" s="6">
        <v>20.43</v>
      </c>
      <c r="D1442" s="3">
        <v>20.43</v>
      </c>
    </row>
    <row r="1443" spans="1:4" x14ac:dyDescent="0.25">
      <c r="A1443" s="5" t="s">
        <v>1437</v>
      </c>
      <c r="B1443" s="6" t="s">
        <v>8148</v>
      </c>
      <c r="C1443" s="6">
        <v>17.89</v>
      </c>
      <c r="D1443" s="3">
        <v>17.87</v>
      </c>
    </row>
    <row r="1444" spans="1:4" x14ac:dyDescent="0.25">
      <c r="A1444" s="5" t="s">
        <v>1438</v>
      </c>
      <c r="B1444" s="6" t="s">
        <v>8149</v>
      </c>
      <c r="C1444" s="6">
        <v>11.3</v>
      </c>
      <c r="D1444" s="3">
        <v>11.3</v>
      </c>
    </row>
    <row r="1445" spans="1:4" x14ac:dyDescent="0.25">
      <c r="A1445" s="5" t="s">
        <v>1439</v>
      </c>
      <c r="B1445" s="6" t="s">
        <v>8150</v>
      </c>
      <c r="C1445" s="6">
        <v>23.32</v>
      </c>
      <c r="D1445" s="3">
        <v>23.32</v>
      </c>
    </row>
    <row r="1446" spans="1:4" x14ac:dyDescent="0.25">
      <c r="A1446" s="5" t="s">
        <v>1440</v>
      </c>
      <c r="B1446" s="6" t="s">
        <v>8151</v>
      </c>
      <c r="C1446" s="6">
        <v>36.67</v>
      </c>
      <c r="D1446" s="3">
        <v>36.67</v>
      </c>
    </row>
    <row r="1447" spans="1:4" x14ac:dyDescent="0.25">
      <c r="A1447" s="5" t="s">
        <v>1441</v>
      </c>
      <c r="B1447" s="6" t="s">
        <v>8152</v>
      </c>
      <c r="C1447" s="6">
        <v>10.23</v>
      </c>
      <c r="D1447" s="3">
        <v>10.23</v>
      </c>
    </row>
    <row r="1448" spans="1:4" x14ac:dyDescent="0.25">
      <c r="A1448" s="5" t="s">
        <v>1442</v>
      </c>
      <c r="B1448" s="6" t="s">
        <v>8153</v>
      </c>
      <c r="C1448" s="6">
        <v>35.549999999999997</v>
      </c>
      <c r="D1448" s="3">
        <v>35.53</v>
      </c>
    </row>
    <row r="1449" spans="1:4" x14ac:dyDescent="0.25">
      <c r="A1449" s="5" t="s">
        <v>1443</v>
      </c>
      <c r="B1449" s="6" t="s">
        <v>8154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4727</v>
      </c>
      <c r="C1450" s="6">
        <v>25.08</v>
      </c>
      <c r="D1450" s="3">
        <v>25</v>
      </c>
    </row>
    <row r="1451" spans="1:4" x14ac:dyDescent="0.25">
      <c r="A1451" s="5" t="s">
        <v>1445</v>
      </c>
      <c r="B1451" s="6" t="s">
        <v>8155</v>
      </c>
      <c r="C1451" s="6">
        <v>61.18</v>
      </c>
      <c r="D1451" s="3">
        <v>61.34</v>
      </c>
    </row>
    <row r="1452" spans="1:4" x14ac:dyDescent="0.25">
      <c r="A1452" s="5" t="s">
        <v>1446</v>
      </c>
      <c r="B1452" s="6" t="s">
        <v>8156</v>
      </c>
      <c r="C1452" s="6">
        <v>54.81</v>
      </c>
      <c r="D1452" s="3">
        <v>54.81</v>
      </c>
    </row>
    <row r="1453" spans="1:4" x14ac:dyDescent="0.25">
      <c r="A1453" s="5" t="s">
        <v>1447</v>
      </c>
      <c r="B1453" s="6" t="s">
        <v>8157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8158</v>
      </c>
      <c r="C1454" s="6">
        <v>23.54</v>
      </c>
      <c r="D1454" s="3">
        <v>23.54</v>
      </c>
    </row>
    <row r="1455" spans="1:4" x14ac:dyDescent="0.25">
      <c r="A1455" s="5" t="s">
        <v>1449</v>
      </c>
      <c r="B1455" s="6" t="s">
        <v>8159</v>
      </c>
      <c r="C1455" s="6">
        <v>12.9</v>
      </c>
      <c r="D1455" s="3">
        <v>12.9</v>
      </c>
    </row>
    <row r="1456" spans="1:4" x14ac:dyDescent="0.25">
      <c r="A1456" s="5" t="s">
        <v>1450</v>
      </c>
      <c r="B1456" s="6" t="s">
        <v>8160</v>
      </c>
      <c r="C1456" s="6">
        <v>56.16</v>
      </c>
      <c r="D1456" s="3">
        <v>56.08</v>
      </c>
    </row>
    <row r="1457" spans="1:4" x14ac:dyDescent="0.25">
      <c r="A1457" s="5" t="s">
        <v>1451</v>
      </c>
      <c r="B1457" s="6" t="s">
        <v>8161</v>
      </c>
      <c r="C1457" s="6">
        <v>12.09</v>
      </c>
      <c r="D1457" s="3">
        <v>12.09</v>
      </c>
    </row>
    <row r="1458" spans="1:4" x14ac:dyDescent="0.25">
      <c r="A1458" s="5" t="s">
        <v>1452</v>
      </c>
      <c r="B1458" s="6" t="s">
        <v>8162</v>
      </c>
      <c r="C1458" s="6">
        <v>50.69</v>
      </c>
      <c r="D1458" s="3">
        <v>50.69</v>
      </c>
    </row>
    <row r="1459" spans="1:4" x14ac:dyDescent="0.25">
      <c r="A1459" s="5" t="s">
        <v>1453</v>
      </c>
      <c r="B1459" s="6" t="s">
        <v>8163</v>
      </c>
      <c r="C1459" s="6">
        <v>17.43</v>
      </c>
      <c r="D1459" s="3">
        <v>17.43</v>
      </c>
    </row>
    <row r="1460" spans="1:4" x14ac:dyDescent="0.25">
      <c r="A1460" s="5" t="s">
        <v>1454</v>
      </c>
      <c r="B1460" s="6" t="s">
        <v>8164</v>
      </c>
      <c r="C1460" s="6">
        <v>2.08</v>
      </c>
      <c r="D1460" s="3">
        <v>2.0499999999999998</v>
      </c>
    </row>
    <row r="1461" spans="1:4" x14ac:dyDescent="0.25">
      <c r="A1461" s="5" t="s">
        <v>1455</v>
      </c>
      <c r="B1461" s="6" t="s">
        <v>8165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8166</v>
      </c>
      <c r="C1462" s="6">
        <v>21.44</v>
      </c>
      <c r="D1462" s="3">
        <v>21.41</v>
      </c>
    </row>
    <row r="1463" spans="1:4" x14ac:dyDescent="0.25">
      <c r="A1463" s="5" t="s">
        <v>1457</v>
      </c>
      <c r="B1463" s="6" t="s">
        <v>8167</v>
      </c>
      <c r="C1463" s="6">
        <v>66.13</v>
      </c>
      <c r="D1463" s="3">
        <v>66.13</v>
      </c>
    </row>
    <row r="1464" spans="1:4" x14ac:dyDescent="0.25">
      <c r="A1464" s="5" t="s">
        <v>1458</v>
      </c>
      <c r="B1464" s="6" t="s">
        <v>8168</v>
      </c>
      <c r="C1464" s="6">
        <v>12.61</v>
      </c>
      <c r="D1464" s="3">
        <v>12.61</v>
      </c>
    </row>
    <row r="1465" spans="1:4" x14ac:dyDescent="0.25">
      <c r="A1465" s="5" t="s">
        <v>1459</v>
      </c>
      <c r="B1465" s="6" t="s">
        <v>8169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8170</v>
      </c>
      <c r="C1466" s="6">
        <v>70.099999999999994</v>
      </c>
      <c r="D1466" s="3">
        <v>70.150000000000006</v>
      </c>
    </row>
    <row r="1467" spans="1:4" x14ac:dyDescent="0.25">
      <c r="A1467" s="5" t="s">
        <v>1461</v>
      </c>
      <c r="B1467" s="6" t="s">
        <v>8171</v>
      </c>
      <c r="C1467" s="6">
        <v>50.56</v>
      </c>
      <c r="D1467" s="3">
        <v>50.4</v>
      </c>
    </row>
    <row r="1468" spans="1:4" x14ac:dyDescent="0.25">
      <c r="A1468" s="5" t="s">
        <v>1462</v>
      </c>
      <c r="B1468" s="6" t="s">
        <v>8172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8173</v>
      </c>
      <c r="C1469" s="6">
        <v>29.14</v>
      </c>
      <c r="D1469" s="3">
        <v>24.67</v>
      </c>
    </row>
    <row r="1470" spans="1:4" x14ac:dyDescent="0.25">
      <c r="A1470" s="5" t="s">
        <v>1464</v>
      </c>
      <c r="B1470" s="6" t="s">
        <v>8174</v>
      </c>
      <c r="C1470" s="6">
        <v>42.06</v>
      </c>
      <c r="D1470" s="3">
        <v>42.07</v>
      </c>
    </row>
    <row r="1471" spans="1:4" x14ac:dyDescent="0.25">
      <c r="A1471" s="5" t="s">
        <v>1465</v>
      </c>
      <c r="B1471" s="6" t="s">
        <v>8175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8176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8177</v>
      </c>
      <c r="C1473" s="6">
        <v>38.06</v>
      </c>
      <c r="D1473" s="3">
        <v>38.06</v>
      </c>
    </row>
    <row r="1474" spans="1:4" x14ac:dyDescent="0.25">
      <c r="A1474" s="5" t="s">
        <v>1468</v>
      </c>
      <c r="B1474" s="6" t="s">
        <v>8178</v>
      </c>
      <c r="C1474" s="6">
        <v>55.2</v>
      </c>
      <c r="D1474" s="3">
        <v>55.2</v>
      </c>
    </row>
    <row r="1475" spans="1:4" x14ac:dyDescent="0.25">
      <c r="A1475" s="5" t="s">
        <v>1469</v>
      </c>
      <c r="B1475" s="6" t="s">
        <v>4729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8179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8180</v>
      </c>
      <c r="C1477" s="6">
        <v>21.2</v>
      </c>
      <c r="D1477" s="3">
        <v>21.2</v>
      </c>
    </row>
    <row r="1478" spans="1:4" x14ac:dyDescent="0.25">
      <c r="A1478" s="5" t="s">
        <v>1472</v>
      </c>
      <c r="B1478" s="6" t="s">
        <v>8181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8182</v>
      </c>
      <c r="C1479" s="6">
        <v>45.15</v>
      </c>
      <c r="D1479" s="3">
        <v>45.15</v>
      </c>
    </row>
    <row r="1480" spans="1:4" x14ac:dyDescent="0.25">
      <c r="A1480" s="5" t="s">
        <v>1474</v>
      </c>
      <c r="B1480" s="6" t="s">
        <v>8183</v>
      </c>
      <c r="C1480" s="6">
        <v>17.98</v>
      </c>
      <c r="D1480" s="3">
        <v>18.03</v>
      </c>
    </row>
    <row r="1481" spans="1:4" x14ac:dyDescent="0.25">
      <c r="A1481" s="5" t="s">
        <v>1475</v>
      </c>
      <c r="B1481" s="6" t="s">
        <v>8184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8185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8186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4730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8187</v>
      </c>
      <c r="C1485" s="6">
        <v>14.59</v>
      </c>
      <c r="D1485" s="3">
        <v>14.59</v>
      </c>
    </row>
    <row r="1486" spans="1:4" x14ac:dyDescent="0.25">
      <c r="A1486" s="5" t="s">
        <v>1480</v>
      </c>
      <c r="B1486" s="6" t="s">
        <v>8188</v>
      </c>
      <c r="C1486" s="6">
        <v>1.54</v>
      </c>
      <c r="D1486" s="3">
        <v>1.54</v>
      </c>
    </row>
    <row r="1487" spans="1:4" x14ac:dyDescent="0.25">
      <c r="A1487" s="5" t="s">
        <v>1481</v>
      </c>
      <c r="B1487" s="6" t="s">
        <v>8189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8190</v>
      </c>
      <c r="C1488" s="6">
        <v>12.41</v>
      </c>
      <c r="D1488" s="3">
        <v>12.41</v>
      </c>
    </row>
    <row r="1489" spans="1:4" x14ac:dyDescent="0.25">
      <c r="A1489" s="5" t="s">
        <v>1483</v>
      </c>
      <c r="B1489" s="6" t="s">
        <v>4928</v>
      </c>
      <c r="C1489" s="6">
        <v>37.21</v>
      </c>
      <c r="D1489" s="3">
        <v>37.21</v>
      </c>
    </row>
    <row r="1490" spans="1:4" x14ac:dyDescent="0.25">
      <c r="A1490" s="5" t="s">
        <v>1484</v>
      </c>
      <c r="B1490" s="6" t="s">
        <v>8191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8192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8193</v>
      </c>
      <c r="C1492" s="6">
        <v>22.12</v>
      </c>
      <c r="D1492" s="3">
        <v>22.27</v>
      </c>
    </row>
    <row r="1493" spans="1:4" x14ac:dyDescent="0.25">
      <c r="A1493" s="5" t="s">
        <v>1487</v>
      </c>
      <c r="B1493" s="6" t="s">
        <v>8194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4929</v>
      </c>
      <c r="C1494" s="6">
        <v>23.48</v>
      </c>
      <c r="D1494" s="3">
        <v>23.48</v>
      </c>
    </row>
    <row r="1495" spans="1:4" x14ac:dyDescent="0.25">
      <c r="A1495" s="5" t="s">
        <v>1489</v>
      </c>
      <c r="B1495" s="6" t="s">
        <v>8195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8196</v>
      </c>
      <c r="C1496" s="6">
        <v>13.15</v>
      </c>
      <c r="D1496" s="3">
        <v>13.15</v>
      </c>
    </row>
    <row r="1497" spans="1:4" x14ac:dyDescent="0.25">
      <c r="A1497" s="5" t="s">
        <v>1491</v>
      </c>
      <c r="B1497" s="6" t="s">
        <v>6275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8197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4930</v>
      </c>
      <c r="C1499" s="6">
        <v>17.2</v>
      </c>
      <c r="D1499" s="3">
        <v>17.16</v>
      </c>
    </row>
    <row r="1500" spans="1:4" x14ac:dyDescent="0.25">
      <c r="A1500" s="5" t="s">
        <v>1494</v>
      </c>
      <c r="B1500" s="6" t="s">
        <v>6278</v>
      </c>
      <c r="C1500" s="6">
        <v>28.76</v>
      </c>
      <c r="D1500" s="3">
        <v>28.72</v>
      </c>
    </row>
    <row r="1501" spans="1:4" x14ac:dyDescent="0.25">
      <c r="A1501" s="5" t="s">
        <v>1495</v>
      </c>
      <c r="B1501" s="6" t="s">
        <v>8198</v>
      </c>
      <c r="C1501" s="6">
        <v>46.97</v>
      </c>
      <c r="D1501" s="3">
        <v>46.97</v>
      </c>
    </row>
    <row r="1502" spans="1:4" x14ac:dyDescent="0.25">
      <c r="A1502" s="5" t="s">
        <v>1496</v>
      </c>
      <c r="B1502" s="6" t="s">
        <v>8199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8200</v>
      </c>
      <c r="C1503" s="6">
        <v>2.57</v>
      </c>
      <c r="D1503" s="3">
        <v>2.57</v>
      </c>
    </row>
    <row r="1504" spans="1:4" x14ac:dyDescent="0.25">
      <c r="A1504" s="5" t="s">
        <v>1498</v>
      </c>
      <c r="B1504" s="6" t="s">
        <v>4931</v>
      </c>
      <c r="C1504" s="6">
        <v>14.21</v>
      </c>
      <c r="D1504" s="3">
        <v>14.21</v>
      </c>
    </row>
    <row r="1505" spans="1:4" x14ac:dyDescent="0.25">
      <c r="A1505" s="5" t="s">
        <v>1499</v>
      </c>
      <c r="B1505" s="6" t="s">
        <v>4731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8201</v>
      </c>
      <c r="C1506" s="6">
        <v>11.73</v>
      </c>
      <c r="D1506" s="3">
        <v>12.34</v>
      </c>
    </row>
    <row r="1507" spans="1:4" x14ac:dyDescent="0.25">
      <c r="A1507" s="5" t="s">
        <v>1501</v>
      </c>
      <c r="B1507" s="6" t="s">
        <v>8202</v>
      </c>
      <c r="C1507" s="6">
        <v>13.01</v>
      </c>
      <c r="D1507" s="3">
        <v>13.01</v>
      </c>
    </row>
    <row r="1508" spans="1:4" x14ac:dyDescent="0.25">
      <c r="A1508" s="5" t="s">
        <v>1502</v>
      </c>
      <c r="B1508" s="6" t="s">
        <v>8203</v>
      </c>
      <c r="C1508" s="6">
        <v>17.010000000000002</v>
      </c>
      <c r="D1508" s="3">
        <v>17</v>
      </c>
    </row>
    <row r="1509" spans="1:4" x14ac:dyDescent="0.25">
      <c r="A1509" s="5" t="s">
        <v>1503</v>
      </c>
      <c r="B1509" s="6" t="s">
        <v>8204</v>
      </c>
      <c r="C1509" s="6">
        <v>64.400000000000006</v>
      </c>
      <c r="D1509" s="3">
        <v>64.400000000000006</v>
      </c>
    </row>
    <row r="1510" spans="1:4" x14ac:dyDescent="0.25">
      <c r="A1510" s="5" t="s">
        <v>1504</v>
      </c>
      <c r="B1510" s="6" t="s">
        <v>8205</v>
      </c>
      <c r="C1510" s="6">
        <v>42.04</v>
      </c>
      <c r="D1510" s="3">
        <v>42.04</v>
      </c>
    </row>
    <row r="1511" spans="1:4" x14ac:dyDescent="0.25">
      <c r="A1511" s="5" t="s">
        <v>1505</v>
      </c>
      <c r="B1511" s="6" t="s">
        <v>8206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8207</v>
      </c>
      <c r="C1512" s="6">
        <v>27.65</v>
      </c>
      <c r="D1512" s="3">
        <v>27.65</v>
      </c>
    </row>
    <row r="1513" spans="1:4" x14ac:dyDescent="0.25">
      <c r="A1513" s="5" t="s">
        <v>1507</v>
      </c>
      <c r="B1513" s="6" t="s">
        <v>8208</v>
      </c>
      <c r="C1513" s="6">
        <v>10.29</v>
      </c>
      <c r="D1513" s="3">
        <v>10.29</v>
      </c>
    </row>
    <row r="1514" spans="1:4" x14ac:dyDescent="0.25">
      <c r="A1514" s="5" t="s">
        <v>1508</v>
      </c>
      <c r="B1514" s="6" t="s">
        <v>8209</v>
      </c>
      <c r="C1514" s="6">
        <v>40.39</v>
      </c>
      <c r="D1514" s="3">
        <v>40.39</v>
      </c>
    </row>
    <row r="1515" spans="1:4" x14ac:dyDescent="0.25">
      <c r="A1515" s="5" t="s">
        <v>1509</v>
      </c>
      <c r="B1515" s="6" t="s">
        <v>8210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8211</v>
      </c>
      <c r="C1516" s="6">
        <v>16.32</v>
      </c>
      <c r="D1516" s="3">
        <v>16.32</v>
      </c>
    </row>
    <row r="1517" spans="1:4" x14ac:dyDescent="0.25">
      <c r="A1517" s="5" t="s">
        <v>1511</v>
      </c>
      <c r="B1517" s="6" t="s">
        <v>8212</v>
      </c>
      <c r="C1517" s="6">
        <v>17.510000000000002</v>
      </c>
      <c r="D1517" s="3">
        <v>17.510000000000002</v>
      </c>
    </row>
    <row r="1518" spans="1:4" x14ac:dyDescent="0.25">
      <c r="A1518" s="5" t="s">
        <v>1512</v>
      </c>
      <c r="B1518" s="6" t="s">
        <v>8213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4932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4933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8214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8215</v>
      </c>
      <c r="C1522" s="6">
        <v>28.87</v>
      </c>
      <c r="D1522" s="3">
        <v>28.87</v>
      </c>
    </row>
    <row r="1523" spans="1:4" x14ac:dyDescent="0.25">
      <c r="A1523" s="5" t="s">
        <v>1517</v>
      </c>
      <c r="B1523" s="6" t="s">
        <v>8216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6301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8217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8218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8219</v>
      </c>
      <c r="C1527" s="6">
        <v>73.63</v>
      </c>
      <c r="D1527" s="3">
        <v>73.63</v>
      </c>
    </row>
    <row r="1528" spans="1:4" x14ac:dyDescent="0.25">
      <c r="A1528" s="5" t="s">
        <v>1522</v>
      </c>
      <c r="B1528" s="6" t="s">
        <v>8220</v>
      </c>
      <c r="C1528" s="6">
        <v>46.26</v>
      </c>
      <c r="D1528" s="3">
        <v>46.26</v>
      </c>
    </row>
    <row r="1529" spans="1:4" x14ac:dyDescent="0.25">
      <c r="A1529" s="5" t="s">
        <v>1523</v>
      </c>
      <c r="B1529" s="6" t="s">
        <v>8221</v>
      </c>
      <c r="C1529" s="6">
        <v>1.99</v>
      </c>
      <c r="D1529" s="3">
        <v>1.99</v>
      </c>
    </row>
    <row r="1530" spans="1:4" x14ac:dyDescent="0.25">
      <c r="A1530" s="5" t="s">
        <v>1524</v>
      </c>
      <c r="B1530" s="6" t="s">
        <v>8222</v>
      </c>
      <c r="C1530" s="6">
        <v>58.99</v>
      </c>
      <c r="D1530" s="3">
        <v>58.91</v>
      </c>
    </row>
    <row r="1531" spans="1:4" x14ac:dyDescent="0.25">
      <c r="A1531" s="5" t="s">
        <v>1525</v>
      </c>
      <c r="B1531" s="6" t="s">
        <v>8223</v>
      </c>
      <c r="C1531" s="6">
        <v>60.18</v>
      </c>
      <c r="D1531" s="3">
        <v>60.18</v>
      </c>
    </row>
    <row r="1532" spans="1:4" x14ac:dyDescent="0.25">
      <c r="A1532" s="5" t="s">
        <v>1526</v>
      </c>
      <c r="B1532" s="6" t="s">
        <v>8224</v>
      </c>
      <c r="C1532" s="6">
        <v>55.73</v>
      </c>
      <c r="D1532" s="3">
        <v>55.73</v>
      </c>
    </row>
    <row r="1533" spans="1:4" x14ac:dyDescent="0.25">
      <c r="A1533" s="5" t="s">
        <v>1527</v>
      </c>
      <c r="B1533" s="6" t="s">
        <v>8225</v>
      </c>
      <c r="C1533" s="6">
        <v>28.26</v>
      </c>
      <c r="D1533" s="3">
        <v>28.26</v>
      </c>
    </row>
    <row r="1534" spans="1:4" x14ac:dyDescent="0.25">
      <c r="A1534" s="5" t="s">
        <v>1528</v>
      </c>
      <c r="B1534" s="6" t="s">
        <v>8226</v>
      </c>
      <c r="C1534" s="6">
        <v>39.71</v>
      </c>
      <c r="D1534" s="3">
        <v>39.71</v>
      </c>
    </row>
    <row r="1535" spans="1:4" x14ac:dyDescent="0.25">
      <c r="A1535" s="5" t="s">
        <v>1529</v>
      </c>
      <c r="B1535" s="6" t="s">
        <v>8227</v>
      </c>
      <c r="C1535" s="6">
        <v>20.82</v>
      </c>
      <c r="D1535" s="3">
        <v>20.71</v>
      </c>
    </row>
    <row r="1536" spans="1:4" x14ac:dyDescent="0.25">
      <c r="A1536" s="5" t="s">
        <v>1530</v>
      </c>
      <c r="B1536" s="6" t="s">
        <v>8228</v>
      </c>
      <c r="C1536" s="6">
        <v>7.32</v>
      </c>
      <c r="D1536" s="3">
        <v>7.32</v>
      </c>
    </row>
    <row r="1537" spans="1:4" x14ac:dyDescent="0.25">
      <c r="A1537" s="5" t="s">
        <v>1531</v>
      </c>
      <c r="B1537" s="6" t="s">
        <v>8229</v>
      </c>
      <c r="C1537" s="6">
        <v>10.42</v>
      </c>
      <c r="D1537" s="3">
        <v>10.42</v>
      </c>
    </row>
    <row r="1538" spans="1:4" x14ac:dyDescent="0.25">
      <c r="A1538" s="5" t="s">
        <v>1532</v>
      </c>
      <c r="B1538" s="6" t="s">
        <v>6314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8230</v>
      </c>
      <c r="C1539" s="6">
        <v>9.01</v>
      </c>
      <c r="D1539" s="3">
        <v>8.91</v>
      </c>
    </row>
    <row r="1540" spans="1:4" x14ac:dyDescent="0.25">
      <c r="A1540" s="5" t="s">
        <v>1534</v>
      </c>
      <c r="B1540" s="6" t="s">
        <v>8231</v>
      </c>
      <c r="C1540" s="6">
        <v>7.45</v>
      </c>
      <c r="D1540" s="3">
        <v>7.33</v>
      </c>
    </row>
    <row r="1541" spans="1:4" x14ac:dyDescent="0.25">
      <c r="A1541" s="5" t="s">
        <v>1535</v>
      </c>
      <c r="B1541" s="6" t="s">
        <v>8232</v>
      </c>
      <c r="C1541" s="6">
        <v>63.27</v>
      </c>
      <c r="D1541" s="3">
        <v>43.78</v>
      </c>
    </row>
    <row r="1542" spans="1:4" x14ac:dyDescent="0.25">
      <c r="A1542" s="5" t="s">
        <v>1536</v>
      </c>
      <c r="B1542" s="6" t="s">
        <v>4558</v>
      </c>
      <c r="C1542" s="6">
        <v>5.0999999999999996</v>
      </c>
      <c r="D1542" s="3">
        <v>5.0999999999999996</v>
      </c>
    </row>
    <row r="1543" spans="1:4" x14ac:dyDescent="0.25">
      <c r="A1543" s="5" t="s">
        <v>1537</v>
      </c>
      <c r="B1543" s="6" t="s">
        <v>6317</v>
      </c>
      <c r="C1543" s="6">
        <v>9.8699999999999992</v>
      </c>
      <c r="D1543" s="3">
        <v>9.8699999999999992</v>
      </c>
    </row>
    <row r="1544" spans="1:4" x14ac:dyDescent="0.25">
      <c r="A1544" s="5" t="s">
        <v>1538</v>
      </c>
      <c r="B1544" s="6" t="s">
        <v>8233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8234</v>
      </c>
      <c r="C1545" s="6">
        <v>10.95</v>
      </c>
      <c r="D1545" s="3">
        <v>10.97</v>
      </c>
    </row>
    <row r="1546" spans="1:4" x14ac:dyDescent="0.25">
      <c r="A1546" s="5" t="s">
        <v>1540</v>
      </c>
      <c r="B1546" s="6" t="s">
        <v>8235</v>
      </c>
      <c r="C1546" s="6">
        <v>7.67</v>
      </c>
      <c r="D1546" s="3">
        <v>7.18</v>
      </c>
    </row>
    <row r="1547" spans="1:4" x14ac:dyDescent="0.25">
      <c r="A1547" s="5" t="s">
        <v>1541</v>
      </c>
      <c r="B1547" s="6" t="s">
        <v>4934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4559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8236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8237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8238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8239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8240</v>
      </c>
      <c r="C1553" s="6">
        <v>8.89</v>
      </c>
      <c r="D1553" s="3">
        <v>8.89</v>
      </c>
    </row>
    <row r="1554" spans="1:4" x14ac:dyDescent="0.25">
      <c r="A1554" s="5" t="s">
        <v>1548</v>
      </c>
      <c r="B1554" s="6" t="s">
        <v>8241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4734</v>
      </c>
      <c r="C1555" s="6">
        <v>3.8</v>
      </c>
      <c r="D1555" s="3">
        <v>3.8</v>
      </c>
    </row>
    <row r="1556" spans="1:4" x14ac:dyDescent="0.25">
      <c r="A1556" s="5" t="s">
        <v>1550</v>
      </c>
      <c r="B1556" s="6" t="s">
        <v>8242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8243</v>
      </c>
      <c r="C1557" s="6">
        <v>16.8</v>
      </c>
      <c r="D1557" s="3">
        <v>16.8</v>
      </c>
    </row>
    <row r="1558" spans="1:4" x14ac:dyDescent="0.25">
      <c r="A1558" s="5" t="s">
        <v>1552</v>
      </c>
      <c r="B1558" s="6" t="s">
        <v>4560</v>
      </c>
      <c r="C1558" s="6">
        <v>8.08</v>
      </c>
      <c r="D1558" s="3">
        <v>8.08</v>
      </c>
    </row>
    <row r="1559" spans="1:4" x14ac:dyDescent="0.25">
      <c r="A1559" s="5" t="s">
        <v>1553</v>
      </c>
      <c r="B1559" s="6" t="s">
        <v>8244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8245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4561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8246</v>
      </c>
      <c r="C1562" s="6">
        <v>23.24</v>
      </c>
      <c r="D1562" s="3">
        <v>35.58</v>
      </c>
    </row>
    <row r="1563" spans="1:4" x14ac:dyDescent="0.25">
      <c r="A1563" s="5" t="s">
        <v>1557</v>
      </c>
      <c r="B1563" s="6" t="s">
        <v>8247</v>
      </c>
      <c r="C1563" s="6">
        <v>14.3</v>
      </c>
      <c r="D1563" s="3">
        <v>14.3</v>
      </c>
    </row>
    <row r="1564" spans="1:4" x14ac:dyDescent="0.25">
      <c r="A1564" s="5" t="s">
        <v>1558</v>
      </c>
      <c r="B1564" s="6" t="s">
        <v>8248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8249</v>
      </c>
      <c r="C1565" s="6">
        <v>12.44</v>
      </c>
      <c r="D1565" s="3">
        <v>12.06</v>
      </c>
    </row>
    <row r="1566" spans="1:4" x14ac:dyDescent="0.25">
      <c r="A1566" s="5" t="s">
        <v>1560</v>
      </c>
      <c r="B1566" s="6" t="s">
        <v>8250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8251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8252</v>
      </c>
      <c r="C1568" s="6">
        <v>7.41</v>
      </c>
      <c r="D1568" s="3">
        <v>7.41</v>
      </c>
    </row>
    <row r="1569" spans="1:4" x14ac:dyDescent="0.25">
      <c r="A1569" s="5" t="s">
        <v>1563</v>
      </c>
      <c r="B1569" s="6" t="s">
        <v>8253</v>
      </c>
      <c r="C1569" s="6">
        <v>10.6</v>
      </c>
      <c r="D1569" s="3">
        <v>10.69</v>
      </c>
    </row>
    <row r="1570" spans="1:4" x14ac:dyDescent="0.25">
      <c r="A1570" s="5" t="s">
        <v>1564</v>
      </c>
      <c r="B1570" s="6" t="s">
        <v>8254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8255</v>
      </c>
      <c r="C1571" s="6">
        <v>12.85</v>
      </c>
      <c r="D1571" s="3">
        <v>12.85</v>
      </c>
    </row>
    <row r="1572" spans="1:4" x14ac:dyDescent="0.25">
      <c r="A1572" s="5" t="s">
        <v>1566</v>
      </c>
      <c r="B1572" s="6" t="s">
        <v>8256</v>
      </c>
      <c r="C1572" s="6">
        <v>12.05</v>
      </c>
      <c r="D1572" s="3">
        <v>12.05</v>
      </c>
    </row>
    <row r="1573" spans="1:4" x14ac:dyDescent="0.25">
      <c r="A1573" s="5" t="s">
        <v>1567</v>
      </c>
      <c r="B1573" s="6" t="s">
        <v>8257</v>
      </c>
      <c r="C1573" s="6">
        <v>26.8</v>
      </c>
      <c r="D1573" s="3">
        <v>26.8</v>
      </c>
    </row>
    <row r="1574" spans="1:4" x14ac:dyDescent="0.25">
      <c r="A1574" s="5" t="s">
        <v>1568</v>
      </c>
      <c r="B1574" s="6" t="s">
        <v>8258</v>
      </c>
      <c r="C1574" s="6">
        <v>22.54</v>
      </c>
      <c r="D1574" s="3">
        <v>22.54</v>
      </c>
    </row>
    <row r="1575" spans="1:4" x14ac:dyDescent="0.25">
      <c r="A1575" s="5" t="s">
        <v>1569</v>
      </c>
      <c r="B1575" s="6" t="s">
        <v>8259</v>
      </c>
      <c r="C1575" s="6">
        <v>20.170000000000002</v>
      </c>
      <c r="D1575" s="3">
        <v>19.91</v>
      </c>
    </row>
    <row r="1576" spans="1:4" x14ac:dyDescent="0.25">
      <c r="A1576" s="5" t="s">
        <v>1570</v>
      </c>
      <c r="B1576" s="6" t="s">
        <v>8260</v>
      </c>
      <c r="C1576" s="6">
        <v>39.15</v>
      </c>
      <c r="D1576" s="3">
        <v>38.74</v>
      </c>
    </row>
    <row r="1577" spans="1:4" x14ac:dyDescent="0.25">
      <c r="A1577" s="5" t="s">
        <v>1571</v>
      </c>
      <c r="B1577" s="6" t="s">
        <v>8261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8262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8263</v>
      </c>
      <c r="C1579" s="6">
        <v>24.2</v>
      </c>
      <c r="D1579" s="3">
        <v>24.18</v>
      </c>
    </row>
    <row r="1580" spans="1:4" x14ac:dyDescent="0.25">
      <c r="A1580" s="5" t="s">
        <v>1574</v>
      </c>
      <c r="B1580" s="6" t="s">
        <v>8264</v>
      </c>
      <c r="C1580" s="6">
        <v>20.25</v>
      </c>
      <c r="D1580" s="3">
        <v>20.25</v>
      </c>
    </row>
    <row r="1581" spans="1:4" x14ac:dyDescent="0.25">
      <c r="A1581" s="5" t="s">
        <v>1575</v>
      </c>
      <c r="B1581" s="6" t="s">
        <v>8265</v>
      </c>
      <c r="C1581" s="6">
        <v>24.78</v>
      </c>
      <c r="D1581" s="3">
        <v>24.78</v>
      </c>
    </row>
    <row r="1582" spans="1:4" x14ac:dyDescent="0.25">
      <c r="A1582" s="5" t="s">
        <v>1576</v>
      </c>
      <c r="B1582" s="6" t="s">
        <v>8266</v>
      </c>
      <c r="C1582" s="6">
        <v>42.69</v>
      </c>
      <c r="D1582" s="3">
        <v>42.69</v>
      </c>
    </row>
    <row r="1583" spans="1:4" x14ac:dyDescent="0.25">
      <c r="A1583" s="5" t="s">
        <v>1577</v>
      </c>
      <c r="B1583" s="6" t="s">
        <v>8267</v>
      </c>
      <c r="C1583" s="6">
        <v>39.22</v>
      </c>
      <c r="D1583" s="3">
        <v>38.299999999999997</v>
      </c>
    </row>
    <row r="1584" spans="1:4" x14ac:dyDescent="0.25">
      <c r="A1584" s="5" t="s">
        <v>1578</v>
      </c>
      <c r="B1584" s="6" t="s">
        <v>8268</v>
      </c>
      <c r="C1584" s="6">
        <v>11.79</v>
      </c>
      <c r="D1584" s="3">
        <v>11.79</v>
      </c>
    </row>
    <row r="1585" spans="1:4" x14ac:dyDescent="0.25">
      <c r="A1585" s="5" t="s">
        <v>1579</v>
      </c>
      <c r="B1585" s="6" t="s">
        <v>8269</v>
      </c>
      <c r="C1585" s="6">
        <v>37.020000000000003</v>
      </c>
      <c r="D1585" s="3">
        <v>36.97</v>
      </c>
    </row>
    <row r="1586" spans="1:4" x14ac:dyDescent="0.25">
      <c r="A1586" s="5" t="s">
        <v>1580</v>
      </c>
      <c r="B1586" s="6" t="s">
        <v>8270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4563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8271</v>
      </c>
      <c r="C1588" s="6">
        <v>23.75</v>
      </c>
      <c r="D1588" s="3">
        <v>23.75</v>
      </c>
    </row>
    <row r="1589" spans="1:4" x14ac:dyDescent="0.25">
      <c r="A1589" s="5" t="s">
        <v>1583</v>
      </c>
      <c r="B1589" s="6" t="s">
        <v>8272</v>
      </c>
      <c r="C1589" s="6">
        <v>32.700000000000003</v>
      </c>
      <c r="D1589" s="3">
        <v>32.700000000000003</v>
      </c>
    </row>
    <row r="1590" spans="1:4" x14ac:dyDescent="0.25">
      <c r="A1590" s="5" t="s">
        <v>1584</v>
      </c>
      <c r="B1590" s="6" t="s">
        <v>8273</v>
      </c>
      <c r="C1590" s="6">
        <v>16.600000000000001</v>
      </c>
      <c r="D1590" s="3">
        <v>16.600000000000001</v>
      </c>
    </row>
    <row r="1591" spans="1:4" x14ac:dyDescent="0.25">
      <c r="A1591" s="5" t="s">
        <v>1585</v>
      </c>
      <c r="B1591" s="6" t="s">
        <v>8274</v>
      </c>
      <c r="C1591" s="6">
        <v>6.09</v>
      </c>
      <c r="D1591" s="3">
        <v>5.35</v>
      </c>
    </row>
    <row r="1592" spans="1:4" x14ac:dyDescent="0.25">
      <c r="A1592" s="5" t="s">
        <v>1586</v>
      </c>
      <c r="B1592" s="6" t="s">
        <v>8275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8276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4564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8277</v>
      </c>
      <c r="C1595" s="6">
        <v>22.6</v>
      </c>
      <c r="D1595" s="3">
        <v>22.65</v>
      </c>
    </row>
    <row r="1596" spans="1:4" x14ac:dyDescent="0.25">
      <c r="A1596" s="5" t="s">
        <v>1590</v>
      </c>
      <c r="B1596" s="6" t="s">
        <v>8278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8279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8280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8281</v>
      </c>
      <c r="C1599" s="6">
        <v>14.22</v>
      </c>
      <c r="D1599" s="3">
        <v>12.28</v>
      </c>
    </row>
    <row r="1600" spans="1:4" x14ac:dyDescent="0.25">
      <c r="A1600" s="5" t="s">
        <v>1594</v>
      </c>
      <c r="B1600" s="6" t="s">
        <v>8282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4565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8283</v>
      </c>
      <c r="C1602" s="6">
        <v>33.700000000000003</v>
      </c>
      <c r="D1602" s="3">
        <v>33.700000000000003</v>
      </c>
    </row>
    <row r="1603" spans="1:4" x14ac:dyDescent="0.25">
      <c r="A1603" s="5" t="s">
        <v>1597</v>
      </c>
      <c r="B1603" s="6" t="s">
        <v>8284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8285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8286</v>
      </c>
      <c r="C1605" s="6">
        <v>5.97</v>
      </c>
      <c r="D1605" s="3">
        <v>5.97</v>
      </c>
    </row>
    <row r="1606" spans="1:4" x14ac:dyDescent="0.25">
      <c r="A1606" s="5" t="s">
        <v>1600</v>
      </c>
      <c r="B1606" s="6" t="s">
        <v>8287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8288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8289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8290</v>
      </c>
      <c r="C1609" s="6">
        <v>29.58</v>
      </c>
      <c r="D1609" s="3">
        <v>29.58</v>
      </c>
    </row>
    <row r="1610" spans="1:4" x14ac:dyDescent="0.25">
      <c r="A1610" s="5" t="s">
        <v>1604</v>
      </c>
      <c r="B1610" s="6" t="s">
        <v>8291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8292</v>
      </c>
      <c r="C1611" s="6">
        <v>33.659999999999997</v>
      </c>
      <c r="D1611" s="3">
        <v>33.83</v>
      </c>
    </row>
    <row r="1612" spans="1:4" x14ac:dyDescent="0.25">
      <c r="A1612" s="5" t="s">
        <v>1606</v>
      </c>
      <c r="B1612" s="6" t="s">
        <v>8293</v>
      </c>
      <c r="C1612" s="6">
        <v>11.41</v>
      </c>
      <c r="D1612" s="3">
        <v>11.41</v>
      </c>
    </row>
    <row r="1613" spans="1:4" x14ac:dyDescent="0.25">
      <c r="A1613" s="5" t="s">
        <v>1607</v>
      </c>
      <c r="B1613" s="6" t="s">
        <v>8294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8295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8296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8297</v>
      </c>
      <c r="C1616" s="6">
        <v>15.48</v>
      </c>
      <c r="D1616" s="3">
        <v>15.71</v>
      </c>
    </row>
    <row r="1617" spans="1:4" x14ac:dyDescent="0.25">
      <c r="A1617" s="5" t="s">
        <v>1611</v>
      </c>
      <c r="B1617" s="6" t="s">
        <v>8298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8299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8300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8301</v>
      </c>
      <c r="C1620" s="6">
        <v>37.69</v>
      </c>
      <c r="D1620" s="3">
        <v>37.69</v>
      </c>
    </row>
    <row r="1621" spans="1:4" x14ac:dyDescent="0.25">
      <c r="A1621" s="5" t="s">
        <v>1615</v>
      </c>
      <c r="B1621" s="6" t="s">
        <v>8302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8303</v>
      </c>
      <c r="C1622" s="6">
        <v>21.15</v>
      </c>
      <c r="D1622" s="3">
        <v>20.9</v>
      </c>
    </row>
    <row r="1623" spans="1:4" x14ac:dyDescent="0.25">
      <c r="A1623" s="5" t="s">
        <v>1617</v>
      </c>
      <c r="B1623" s="6" t="s">
        <v>8304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8305</v>
      </c>
      <c r="C1624" s="6">
        <v>10.94</v>
      </c>
      <c r="D1624" s="3">
        <v>10.94</v>
      </c>
    </row>
    <row r="1625" spans="1:4" x14ac:dyDescent="0.25">
      <c r="A1625" s="5" t="s">
        <v>1619</v>
      </c>
      <c r="B1625" s="6" t="s">
        <v>8306</v>
      </c>
      <c r="C1625" s="6">
        <v>46.44</v>
      </c>
      <c r="D1625" s="3">
        <v>46.47</v>
      </c>
    </row>
    <row r="1626" spans="1:4" x14ac:dyDescent="0.25">
      <c r="A1626" s="5" t="s">
        <v>1620</v>
      </c>
      <c r="B1626" s="6" t="s">
        <v>8307</v>
      </c>
      <c r="C1626" s="6">
        <v>44.21</v>
      </c>
      <c r="D1626" s="3">
        <v>44.37</v>
      </c>
    </row>
    <row r="1627" spans="1:4" x14ac:dyDescent="0.25">
      <c r="A1627" s="5" t="s">
        <v>1621</v>
      </c>
      <c r="B1627" s="6" t="s">
        <v>8308</v>
      </c>
      <c r="C1627" s="6">
        <v>13.06</v>
      </c>
      <c r="D1627" s="3">
        <v>13.06</v>
      </c>
    </row>
    <row r="1628" spans="1:4" x14ac:dyDescent="0.25">
      <c r="A1628" s="5" t="s">
        <v>1622</v>
      </c>
      <c r="B1628" s="6" t="s">
        <v>8309</v>
      </c>
      <c r="C1628" s="6">
        <v>15.04</v>
      </c>
      <c r="D1628" s="3">
        <v>15.04</v>
      </c>
    </row>
    <row r="1629" spans="1:4" x14ac:dyDescent="0.25">
      <c r="A1629" s="5" t="s">
        <v>1623</v>
      </c>
      <c r="B1629" s="6" t="s">
        <v>8310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8311</v>
      </c>
      <c r="C1630" s="6">
        <v>29.72</v>
      </c>
      <c r="D1630" s="3">
        <v>29.72</v>
      </c>
    </row>
    <row r="1631" spans="1:4" x14ac:dyDescent="0.25">
      <c r="A1631" s="5" t="s">
        <v>1625</v>
      </c>
      <c r="B1631" s="6" t="s">
        <v>8312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8313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8314</v>
      </c>
      <c r="C1633" s="6">
        <v>15.45</v>
      </c>
      <c r="D1633" s="3">
        <v>15.45</v>
      </c>
    </row>
    <row r="1634" spans="1:4" x14ac:dyDescent="0.25">
      <c r="A1634" s="5" t="s">
        <v>1628</v>
      </c>
      <c r="B1634" s="6" t="s">
        <v>8315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8316</v>
      </c>
      <c r="C1635" s="6">
        <v>4.43</v>
      </c>
      <c r="D1635" s="3">
        <v>4.42</v>
      </c>
    </row>
    <row r="1636" spans="1:4" x14ac:dyDescent="0.25">
      <c r="A1636" s="5" t="s">
        <v>1630</v>
      </c>
      <c r="B1636" s="6" t="s">
        <v>8317</v>
      </c>
      <c r="C1636" s="6">
        <v>53.89</v>
      </c>
      <c r="D1636" s="3">
        <v>53.87</v>
      </c>
    </row>
    <row r="1637" spans="1:4" x14ac:dyDescent="0.25">
      <c r="A1637" s="5" t="s">
        <v>1631</v>
      </c>
      <c r="B1637" s="6" t="s">
        <v>8318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8319</v>
      </c>
      <c r="C1638" s="6">
        <v>68.05</v>
      </c>
      <c r="D1638" s="3">
        <v>68.06</v>
      </c>
    </row>
    <row r="1639" spans="1:4" x14ac:dyDescent="0.25">
      <c r="A1639" s="5" t="s">
        <v>1633</v>
      </c>
      <c r="B1639" s="6" t="s">
        <v>4937</v>
      </c>
      <c r="C1639" s="6">
        <v>65.13</v>
      </c>
      <c r="D1639" s="3">
        <v>65.13</v>
      </c>
    </row>
    <row r="1640" spans="1:4" x14ac:dyDescent="0.25">
      <c r="A1640" s="5" t="s">
        <v>1634</v>
      </c>
      <c r="B1640" s="6" t="s">
        <v>8320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8321</v>
      </c>
      <c r="C1641" s="6">
        <v>22.62</v>
      </c>
      <c r="D1641" s="3">
        <v>22.62</v>
      </c>
    </row>
    <row r="1642" spans="1:4" x14ac:dyDescent="0.25">
      <c r="A1642" s="5" t="s">
        <v>1636</v>
      </c>
      <c r="B1642" s="6" t="s">
        <v>8322</v>
      </c>
      <c r="C1642" s="6">
        <v>8.35</v>
      </c>
      <c r="D1642" s="3">
        <v>8.35</v>
      </c>
    </row>
    <row r="1643" spans="1:4" x14ac:dyDescent="0.25">
      <c r="A1643" s="5" t="s">
        <v>1637</v>
      </c>
      <c r="B1643" s="6" t="s">
        <v>8323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6409</v>
      </c>
      <c r="C1644" s="6">
        <v>64.12</v>
      </c>
      <c r="D1644" s="3">
        <v>64.12</v>
      </c>
    </row>
    <row r="1645" spans="1:4" x14ac:dyDescent="0.25">
      <c r="A1645" s="5" t="s">
        <v>1639</v>
      </c>
      <c r="B1645" s="6" t="s">
        <v>8324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8325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8326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4938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8327</v>
      </c>
      <c r="C1649" s="6">
        <v>32.94</v>
      </c>
      <c r="D1649" s="3">
        <v>32.549999999999997</v>
      </c>
    </row>
    <row r="1650" spans="1:4" x14ac:dyDescent="0.25">
      <c r="A1650" s="5" t="s">
        <v>1644</v>
      </c>
      <c r="B1650" s="6" t="s">
        <v>8328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8329</v>
      </c>
      <c r="C1651" s="6">
        <v>13.88</v>
      </c>
      <c r="D1651" s="3">
        <v>13.88</v>
      </c>
    </row>
    <row r="1652" spans="1:4" x14ac:dyDescent="0.25">
      <c r="A1652" s="5" t="s">
        <v>1646</v>
      </c>
      <c r="B1652" s="6" t="s">
        <v>8330</v>
      </c>
      <c r="C1652" s="6">
        <v>23.27</v>
      </c>
      <c r="D1652" s="3">
        <v>23.25</v>
      </c>
    </row>
    <row r="1653" spans="1:4" x14ac:dyDescent="0.25">
      <c r="A1653" s="5" t="s">
        <v>1647</v>
      </c>
      <c r="B1653" s="6" t="s">
        <v>8331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8332</v>
      </c>
      <c r="C1654" s="6">
        <v>30.94</v>
      </c>
      <c r="D1654" s="3">
        <v>30.94</v>
      </c>
    </row>
    <row r="1655" spans="1:4" x14ac:dyDescent="0.25">
      <c r="A1655" s="5" t="s">
        <v>1649</v>
      </c>
      <c r="B1655" s="6" t="s">
        <v>8333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8334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8335</v>
      </c>
      <c r="C1657" s="6">
        <v>39.04</v>
      </c>
      <c r="D1657" s="3">
        <v>39.04</v>
      </c>
    </row>
    <row r="1658" spans="1:4" x14ac:dyDescent="0.25">
      <c r="A1658" s="5" t="s">
        <v>1652</v>
      </c>
      <c r="B1658" s="6" t="s">
        <v>8336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4848</v>
      </c>
      <c r="C1659" s="6">
        <v>55.72</v>
      </c>
      <c r="D1659" s="3">
        <v>55.64</v>
      </c>
    </row>
    <row r="1660" spans="1:4" x14ac:dyDescent="0.25">
      <c r="A1660" s="5" t="s">
        <v>1654</v>
      </c>
      <c r="B1660" s="6" t="s">
        <v>8337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8338</v>
      </c>
      <c r="C1661" s="6">
        <v>36.549999999999997</v>
      </c>
      <c r="D1661" s="3">
        <v>36.549999999999997</v>
      </c>
    </row>
    <row r="1662" spans="1:4" x14ac:dyDescent="0.25">
      <c r="A1662" s="5" t="s">
        <v>1656</v>
      </c>
      <c r="B1662" s="6" t="s">
        <v>8339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8340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8341</v>
      </c>
      <c r="C1664" s="6">
        <v>46.28</v>
      </c>
      <c r="D1664" s="3">
        <v>46.28</v>
      </c>
    </row>
    <row r="1665" spans="1:4" x14ac:dyDescent="0.25">
      <c r="A1665" s="5" t="s">
        <v>1659</v>
      </c>
      <c r="B1665" s="6" t="s">
        <v>8342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8343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8344</v>
      </c>
      <c r="C1667" s="6">
        <v>66.819999999999993</v>
      </c>
      <c r="D1667" s="3">
        <v>66.819999999999993</v>
      </c>
    </row>
    <row r="1668" spans="1:4" x14ac:dyDescent="0.25">
      <c r="A1668" s="5" t="s">
        <v>1662</v>
      </c>
      <c r="B1668" s="6" t="s">
        <v>8345</v>
      </c>
      <c r="C1668" s="6">
        <v>30.03</v>
      </c>
      <c r="D1668" s="3">
        <v>30.03</v>
      </c>
    </row>
    <row r="1669" spans="1:4" x14ac:dyDescent="0.25">
      <c r="A1669" s="5" t="s">
        <v>1663</v>
      </c>
      <c r="B1669" s="6" t="s">
        <v>8346</v>
      </c>
      <c r="C1669" s="6">
        <v>17.649999999999999</v>
      </c>
      <c r="D1669" s="3">
        <v>17.649999999999999</v>
      </c>
    </row>
    <row r="1670" spans="1:4" x14ac:dyDescent="0.25">
      <c r="A1670" s="5" t="s">
        <v>1664</v>
      </c>
      <c r="B1670" s="6" t="s">
        <v>8347</v>
      </c>
      <c r="C1670" s="6">
        <v>19.690000000000001</v>
      </c>
      <c r="D1670" s="3">
        <v>19.690000000000001</v>
      </c>
    </row>
    <row r="1671" spans="1:4" x14ac:dyDescent="0.25">
      <c r="A1671" s="5" t="s">
        <v>1665</v>
      </c>
      <c r="B1671" s="6" t="s">
        <v>8348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8349</v>
      </c>
      <c r="C1672" s="6">
        <v>36.229999999999997</v>
      </c>
      <c r="D1672" s="3">
        <v>36.299999999999997</v>
      </c>
    </row>
    <row r="1673" spans="1:4" x14ac:dyDescent="0.25">
      <c r="A1673" s="5" t="s">
        <v>1667</v>
      </c>
      <c r="B1673" s="6" t="s">
        <v>8350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8351</v>
      </c>
      <c r="C1674" s="6">
        <v>8.25</v>
      </c>
      <c r="D1674" s="3">
        <v>8.31</v>
      </c>
    </row>
    <row r="1675" spans="1:4" x14ac:dyDescent="0.25">
      <c r="A1675" s="5" t="s">
        <v>1669</v>
      </c>
      <c r="B1675" s="6" t="s">
        <v>8352</v>
      </c>
      <c r="C1675" s="6">
        <v>15.42</v>
      </c>
      <c r="D1675" s="3">
        <v>15.35</v>
      </c>
    </row>
    <row r="1676" spans="1:4" x14ac:dyDescent="0.25">
      <c r="A1676" s="5" t="s">
        <v>1670</v>
      </c>
      <c r="B1676" s="6" t="s">
        <v>8353</v>
      </c>
      <c r="C1676" s="6">
        <v>48.57</v>
      </c>
      <c r="D1676" s="3">
        <v>48.57</v>
      </c>
    </row>
    <row r="1677" spans="1:4" x14ac:dyDescent="0.25">
      <c r="A1677" s="5" t="s">
        <v>1671</v>
      </c>
      <c r="B1677" s="6" t="s">
        <v>8354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8355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8356</v>
      </c>
      <c r="C1679" s="6">
        <v>57.5</v>
      </c>
      <c r="D1679" s="3">
        <v>57.5</v>
      </c>
    </row>
    <row r="1680" spans="1:4" x14ac:dyDescent="0.25">
      <c r="A1680" s="5" t="s">
        <v>1674</v>
      </c>
      <c r="B1680" s="6" t="s">
        <v>8357</v>
      </c>
      <c r="C1680" s="6">
        <v>14.01</v>
      </c>
      <c r="D1680" s="3">
        <v>14</v>
      </c>
    </row>
    <row r="1681" spans="1:4" x14ac:dyDescent="0.25">
      <c r="A1681" s="5" t="s">
        <v>1675</v>
      </c>
      <c r="B1681" s="6" t="s">
        <v>8358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8359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8360</v>
      </c>
      <c r="C1683" s="6">
        <v>56.83</v>
      </c>
      <c r="D1683" s="3">
        <v>56.83</v>
      </c>
    </row>
    <row r="1684" spans="1:4" x14ac:dyDescent="0.25">
      <c r="A1684" s="5" t="s">
        <v>1678</v>
      </c>
      <c r="B1684" s="6" t="s">
        <v>8361</v>
      </c>
      <c r="C1684" s="6">
        <v>21.52</v>
      </c>
      <c r="D1684" s="3">
        <v>21.52</v>
      </c>
    </row>
    <row r="1685" spans="1:4" x14ac:dyDescent="0.25">
      <c r="A1685" s="5" t="s">
        <v>1679</v>
      </c>
      <c r="B1685" s="6" t="s">
        <v>8362</v>
      </c>
      <c r="C1685" s="6">
        <v>34.119999999999997</v>
      </c>
      <c r="D1685" s="3">
        <v>34.119999999999997</v>
      </c>
    </row>
    <row r="1686" spans="1:4" x14ac:dyDescent="0.25">
      <c r="A1686" s="5" t="s">
        <v>1680</v>
      </c>
      <c r="B1686" s="6" t="s">
        <v>8363</v>
      </c>
      <c r="C1686" s="6">
        <v>34.03</v>
      </c>
      <c r="D1686" s="3">
        <v>33</v>
      </c>
    </row>
    <row r="1687" spans="1:4" x14ac:dyDescent="0.25">
      <c r="A1687" s="5" t="s">
        <v>1681</v>
      </c>
      <c r="B1687" s="6" t="s">
        <v>8364</v>
      </c>
      <c r="C1687" s="6">
        <v>23.51</v>
      </c>
      <c r="D1687" s="3">
        <v>23.51</v>
      </c>
    </row>
    <row r="1688" spans="1:4" x14ac:dyDescent="0.25">
      <c r="A1688" s="5" t="s">
        <v>1682</v>
      </c>
      <c r="B1688" s="6" t="s">
        <v>8365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8366</v>
      </c>
      <c r="C1689" s="6">
        <v>8.5500000000000007</v>
      </c>
      <c r="D1689" s="3">
        <v>8.43</v>
      </c>
    </row>
    <row r="1690" spans="1:4" x14ac:dyDescent="0.25">
      <c r="A1690" s="5" t="s">
        <v>1684</v>
      </c>
      <c r="B1690" s="6" t="s">
        <v>8367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8368</v>
      </c>
      <c r="C1691" s="6">
        <v>15.25</v>
      </c>
      <c r="D1691" s="3">
        <v>15.25</v>
      </c>
    </row>
    <row r="1692" spans="1:4" x14ac:dyDescent="0.25">
      <c r="A1692" s="5" t="s">
        <v>1686</v>
      </c>
      <c r="B1692" s="6" t="s">
        <v>6454</v>
      </c>
      <c r="C1692" s="6">
        <v>21.77</v>
      </c>
      <c r="D1692" s="3">
        <v>18.899999999999999</v>
      </c>
    </row>
    <row r="1693" spans="1:4" x14ac:dyDescent="0.25">
      <c r="A1693" s="5" t="s">
        <v>1687</v>
      </c>
      <c r="B1693" s="6" t="s">
        <v>8369</v>
      </c>
      <c r="C1693" s="6">
        <v>15.59</v>
      </c>
      <c r="D1693" s="3">
        <v>15.59</v>
      </c>
    </row>
    <row r="1694" spans="1:4" x14ac:dyDescent="0.25">
      <c r="A1694" s="5" t="s">
        <v>1688</v>
      </c>
      <c r="B1694" s="6" t="s">
        <v>8370</v>
      </c>
      <c r="C1694" s="6">
        <v>6.91</v>
      </c>
      <c r="D1694" s="3">
        <v>6.9</v>
      </c>
    </row>
    <row r="1695" spans="1:4" x14ac:dyDescent="0.25">
      <c r="A1695" s="5" t="s">
        <v>1689</v>
      </c>
      <c r="B1695" s="6" t="s">
        <v>8371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8372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8373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4570</v>
      </c>
      <c r="C1698" s="6">
        <v>31.1</v>
      </c>
      <c r="D1698" s="3">
        <v>31.1</v>
      </c>
    </row>
    <row r="1699" spans="1:4" x14ac:dyDescent="0.25">
      <c r="A1699" s="5" t="s">
        <v>1693</v>
      </c>
      <c r="B1699" s="6" t="s">
        <v>8374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8375</v>
      </c>
      <c r="C1700" s="6">
        <v>4.4400000000000004</v>
      </c>
      <c r="D1700" s="3">
        <v>4.4400000000000004</v>
      </c>
    </row>
    <row r="1701" spans="1:4" x14ac:dyDescent="0.25">
      <c r="A1701" s="5" t="s">
        <v>1695</v>
      </c>
      <c r="B1701" s="6" t="s">
        <v>8376</v>
      </c>
      <c r="C1701" s="6"/>
      <c r="D1701" s="3"/>
    </row>
    <row r="1702" spans="1:4" x14ac:dyDescent="0.25">
      <c r="A1702" s="5" t="s">
        <v>1696</v>
      </c>
      <c r="B1702" s="6" t="s">
        <v>8377</v>
      </c>
      <c r="C1702" s="6"/>
      <c r="D1702" s="3"/>
    </row>
    <row r="1703" spans="1:4" x14ac:dyDescent="0.25">
      <c r="A1703" s="5" t="s">
        <v>1697</v>
      </c>
      <c r="B1703" s="6" t="s">
        <v>8378</v>
      </c>
      <c r="C1703" s="6"/>
      <c r="D1703" s="3"/>
    </row>
    <row r="1704" spans="1:4" x14ac:dyDescent="0.25">
      <c r="A1704" s="5" t="s">
        <v>1698</v>
      </c>
      <c r="B1704" s="6" t="s">
        <v>8379</v>
      </c>
      <c r="C1704" s="6"/>
      <c r="D1704" s="3"/>
    </row>
    <row r="1705" spans="1:4" x14ac:dyDescent="0.25">
      <c r="A1705" s="5" t="s">
        <v>1699</v>
      </c>
      <c r="B1705" s="6" t="s">
        <v>8380</v>
      </c>
      <c r="C1705" s="6"/>
      <c r="D1705" s="3"/>
    </row>
    <row r="1706" spans="1:4" x14ac:dyDescent="0.25">
      <c r="A1706" s="5" t="s">
        <v>1700</v>
      </c>
      <c r="B1706" s="6" t="s">
        <v>4595</v>
      </c>
      <c r="C1706" s="6"/>
      <c r="D1706" s="3"/>
    </row>
    <row r="1707" spans="1:4" x14ac:dyDescent="0.25">
      <c r="A1707" s="5" t="s">
        <v>1701</v>
      </c>
      <c r="B1707" s="6" t="s">
        <v>8381</v>
      </c>
      <c r="C1707" s="6"/>
      <c r="D1707" s="3"/>
    </row>
    <row r="1708" spans="1:4" x14ac:dyDescent="0.25">
      <c r="A1708" s="5" t="s">
        <v>1702</v>
      </c>
      <c r="B1708" s="6" t="s">
        <v>8382</v>
      </c>
      <c r="C1708" s="6"/>
      <c r="D1708" s="3"/>
    </row>
    <row r="1709" spans="1:4" x14ac:dyDescent="0.25">
      <c r="A1709" s="5" t="s">
        <v>1703</v>
      </c>
      <c r="B1709" s="6" t="s">
        <v>8383</v>
      </c>
      <c r="C1709" s="6"/>
      <c r="D1709" s="3"/>
    </row>
    <row r="1710" spans="1:4" x14ac:dyDescent="0.25">
      <c r="A1710" s="5" t="s">
        <v>1704</v>
      </c>
      <c r="B1710" s="6" t="s">
        <v>6471</v>
      </c>
      <c r="C1710" s="6"/>
      <c r="D1710" s="3"/>
    </row>
    <row r="1711" spans="1:4" x14ac:dyDescent="0.25">
      <c r="A1711" s="5" t="s">
        <v>1705</v>
      </c>
      <c r="B1711" s="6" t="s">
        <v>8384</v>
      </c>
      <c r="C1711" s="6"/>
      <c r="D1711" s="3"/>
    </row>
    <row r="1712" spans="1:4" x14ac:dyDescent="0.25">
      <c r="A1712" s="5" t="s">
        <v>1706</v>
      </c>
      <c r="B1712" s="6" t="s">
        <v>8385</v>
      </c>
      <c r="C1712" s="6"/>
      <c r="D1712" s="3"/>
    </row>
    <row r="1713" spans="1:4" x14ac:dyDescent="0.25">
      <c r="A1713" s="5" t="s">
        <v>1707</v>
      </c>
      <c r="B1713" s="6" t="s">
        <v>8386</v>
      </c>
      <c r="C1713" s="6"/>
      <c r="D1713" s="3"/>
    </row>
    <row r="1714" spans="1:4" x14ac:dyDescent="0.25">
      <c r="A1714" s="5" t="s">
        <v>1708</v>
      </c>
      <c r="B1714" s="6" t="s">
        <v>8387</v>
      </c>
      <c r="C1714" s="6"/>
      <c r="D1714" s="3"/>
    </row>
    <row r="1715" spans="1:4" x14ac:dyDescent="0.25">
      <c r="A1715" s="5" t="s">
        <v>1709</v>
      </c>
      <c r="B1715" s="6" t="s">
        <v>8388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8389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8390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6479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6480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8391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8392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8393</v>
      </c>
      <c r="C1722" s="6">
        <v>17.25</v>
      </c>
      <c r="D1722" s="3">
        <v>17.25</v>
      </c>
    </row>
    <row r="1723" spans="1:4" x14ac:dyDescent="0.25">
      <c r="A1723" s="5" t="s">
        <v>1717</v>
      </c>
      <c r="B1723" s="6" t="s">
        <v>6482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8394</v>
      </c>
      <c r="C1724" s="6">
        <v>8.77</v>
      </c>
      <c r="D1724" s="3">
        <v>8.77</v>
      </c>
    </row>
    <row r="1725" spans="1:4" x14ac:dyDescent="0.25">
      <c r="A1725" s="5" t="s">
        <v>1719</v>
      </c>
      <c r="B1725" s="6" t="s">
        <v>8395</v>
      </c>
      <c r="C1725" s="6">
        <v>25.4</v>
      </c>
      <c r="D1725" s="3">
        <v>25.4</v>
      </c>
    </row>
    <row r="1726" spans="1:4" x14ac:dyDescent="0.25">
      <c r="A1726" s="5" t="s">
        <v>1720</v>
      </c>
      <c r="B1726" s="6" t="s">
        <v>8396</v>
      </c>
      <c r="C1726" s="6">
        <v>31.86</v>
      </c>
      <c r="D1726" s="3">
        <v>31.86</v>
      </c>
    </row>
    <row r="1727" spans="1:4" x14ac:dyDescent="0.25">
      <c r="A1727" s="5" t="s">
        <v>1721</v>
      </c>
      <c r="B1727" s="6" t="s">
        <v>4571</v>
      </c>
      <c r="C1727" s="6">
        <v>40.83</v>
      </c>
      <c r="D1727" s="3">
        <v>40.83</v>
      </c>
    </row>
    <row r="1728" spans="1:4" x14ac:dyDescent="0.25">
      <c r="A1728" s="5" t="s">
        <v>1722</v>
      </c>
      <c r="B1728" s="6" t="s">
        <v>4572</v>
      </c>
      <c r="C1728" s="6">
        <v>25.5</v>
      </c>
      <c r="D1728" s="3">
        <v>25.5</v>
      </c>
    </row>
    <row r="1729" spans="1:4" x14ac:dyDescent="0.25">
      <c r="A1729" s="5" t="s">
        <v>1723</v>
      </c>
      <c r="B1729" s="6" t="s">
        <v>8397</v>
      </c>
      <c r="C1729" s="6">
        <v>13.36</v>
      </c>
      <c r="D1729" s="3">
        <v>13.36</v>
      </c>
    </row>
    <row r="1730" spans="1:4" x14ac:dyDescent="0.25">
      <c r="A1730" s="5" t="s">
        <v>1724</v>
      </c>
      <c r="B1730" s="6" t="s">
        <v>8398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8399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8400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8401</v>
      </c>
      <c r="C1733" s="6">
        <v>36.28</v>
      </c>
      <c r="D1733" s="3">
        <v>36.35</v>
      </c>
    </row>
    <row r="1734" spans="1:4" x14ac:dyDescent="0.25">
      <c r="A1734" s="5" t="s">
        <v>1728</v>
      </c>
      <c r="B1734" s="6" t="s">
        <v>8402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8403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8404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8405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4736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8406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8407</v>
      </c>
      <c r="C1740" s="6">
        <v>12.35</v>
      </c>
      <c r="D1740" s="3">
        <v>12.35</v>
      </c>
    </row>
    <row r="1741" spans="1:4" x14ac:dyDescent="0.25">
      <c r="A1741" s="5" t="s">
        <v>1735</v>
      </c>
      <c r="B1741" s="6" t="s">
        <v>4737</v>
      </c>
      <c r="C1741" s="6">
        <v>8.02</v>
      </c>
      <c r="D1741" s="3">
        <v>8.02</v>
      </c>
    </row>
    <row r="1742" spans="1:4" x14ac:dyDescent="0.25">
      <c r="A1742" s="5" t="s">
        <v>1736</v>
      </c>
      <c r="B1742" s="6" t="s">
        <v>8408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8409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8410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8411</v>
      </c>
      <c r="C1745" s="6">
        <v>35.17</v>
      </c>
      <c r="D1745" s="3">
        <v>35.17</v>
      </c>
    </row>
    <row r="1746" spans="1:4" x14ac:dyDescent="0.25">
      <c r="A1746" s="5" t="s">
        <v>1740</v>
      </c>
      <c r="B1746" s="6" t="s">
        <v>8412</v>
      </c>
      <c r="C1746" s="6">
        <v>18.88</v>
      </c>
      <c r="D1746" s="3">
        <v>18.96</v>
      </c>
    </row>
    <row r="1747" spans="1:4" x14ac:dyDescent="0.25">
      <c r="A1747" s="5" t="s">
        <v>1741</v>
      </c>
      <c r="B1747" s="6" t="s">
        <v>8413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8414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8415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8416</v>
      </c>
      <c r="C1750" s="6">
        <v>14.74</v>
      </c>
      <c r="D1750" s="3">
        <v>14.74</v>
      </c>
    </row>
    <row r="1751" spans="1:4" x14ac:dyDescent="0.25">
      <c r="A1751" s="5" t="s">
        <v>1745</v>
      </c>
      <c r="B1751" s="6" t="s">
        <v>8417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8418</v>
      </c>
      <c r="C1752" s="6">
        <v>59.09</v>
      </c>
      <c r="D1752" s="3">
        <v>59.09</v>
      </c>
    </row>
    <row r="1753" spans="1:4" x14ac:dyDescent="0.25">
      <c r="A1753" s="5" t="s">
        <v>1747</v>
      </c>
      <c r="B1753" s="6" t="s">
        <v>8419</v>
      </c>
      <c r="C1753" s="6">
        <v>26.67</v>
      </c>
      <c r="D1753" s="3">
        <v>26.62</v>
      </c>
    </row>
    <row r="1754" spans="1:4" x14ac:dyDescent="0.25">
      <c r="A1754" s="5" t="s">
        <v>1748</v>
      </c>
      <c r="B1754" s="6" t="s">
        <v>8420</v>
      </c>
      <c r="C1754" s="6">
        <v>39.06</v>
      </c>
      <c r="D1754" s="3">
        <v>39.08</v>
      </c>
    </row>
    <row r="1755" spans="1:4" x14ac:dyDescent="0.25">
      <c r="A1755" s="5" t="s">
        <v>1749</v>
      </c>
      <c r="B1755" s="6" t="s">
        <v>8421</v>
      </c>
      <c r="C1755" s="6">
        <v>20.05</v>
      </c>
      <c r="D1755" s="3">
        <v>20.05</v>
      </c>
    </row>
    <row r="1756" spans="1:4" x14ac:dyDescent="0.25">
      <c r="A1756" s="5" t="s">
        <v>1750</v>
      </c>
      <c r="B1756" s="6" t="s">
        <v>8422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8423</v>
      </c>
      <c r="C1757" s="6">
        <v>15.71</v>
      </c>
      <c r="D1757" s="3">
        <v>15.73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3633</v>
      </c>
      <c r="B1" s="4" t="s">
        <v>3635</v>
      </c>
      <c r="C1" s="4" t="s">
        <v>3637</v>
      </c>
      <c r="D1" s="11" t="s">
        <v>3638</v>
      </c>
      <c r="E1" s="11" t="s">
        <v>3586</v>
      </c>
      <c r="F1" s="11" t="s">
        <v>3639</v>
      </c>
      <c r="G1" s="11" t="s">
        <v>3586</v>
      </c>
      <c r="H1" s="11" t="s">
        <v>3640</v>
      </c>
      <c r="I1" s="4" t="s">
        <v>3588</v>
      </c>
      <c r="J1" s="4" t="s">
        <v>3587</v>
      </c>
      <c r="K1" s="4" t="s">
        <v>3587</v>
      </c>
      <c r="L1" s="4" t="s">
        <v>3587</v>
      </c>
      <c r="M1" s="4" t="s">
        <v>3587</v>
      </c>
      <c r="N1" s="4" t="s">
        <v>3589</v>
      </c>
      <c r="O1" s="4" t="s">
        <v>3641</v>
      </c>
      <c r="P1" s="4" t="s">
        <v>3641</v>
      </c>
      <c r="Q1" s="4" t="s">
        <v>3642</v>
      </c>
      <c r="R1" s="4" t="s">
        <v>3643</v>
      </c>
      <c r="S1" s="4" t="s">
        <v>3590</v>
      </c>
      <c r="T1" s="4" t="s">
        <v>3645</v>
      </c>
      <c r="U1" s="4" t="s">
        <v>3647</v>
      </c>
      <c r="V1" s="4" t="s">
        <v>3594</v>
      </c>
      <c r="W1" s="4" t="s">
        <v>3648</v>
      </c>
      <c r="X1" s="4" t="s">
        <v>3650</v>
      </c>
      <c r="Y1" s="4" t="s">
        <v>3652</v>
      </c>
      <c r="Z1" s="4" t="s">
        <v>3654</v>
      </c>
      <c r="AA1" s="4" t="s">
        <v>3656</v>
      </c>
      <c r="AB1" s="4" t="s">
        <v>3658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3634</v>
      </c>
      <c r="B3" s="4" t="s">
        <v>1754</v>
      </c>
      <c r="C3" s="4" t="s">
        <v>10177</v>
      </c>
      <c r="D3" s="11" t="s">
        <v>10178</v>
      </c>
      <c r="E3" s="11" t="s">
        <v>10179</v>
      </c>
      <c r="F3" s="11" t="s">
        <v>10180</v>
      </c>
      <c r="G3" s="11" t="s">
        <v>10182</v>
      </c>
      <c r="H3" s="11" t="s">
        <v>10184</v>
      </c>
      <c r="I3" s="4" t="s">
        <v>10186</v>
      </c>
      <c r="J3" s="4" t="s">
        <v>10187</v>
      </c>
      <c r="K3" s="4" t="s">
        <v>10188</v>
      </c>
      <c r="L3" s="4" t="s">
        <v>10190</v>
      </c>
      <c r="M3" s="4" t="s">
        <v>10192</v>
      </c>
      <c r="N3" s="4" t="s">
        <v>10194</v>
      </c>
      <c r="O3" s="4" t="s">
        <v>10195</v>
      </c>
      <c r="P3" s="4" t="s">
        <v>10197</v>
      </c>
      <c r="Q3" s="4" t="s">
        <v>10198</v>
      </c>
      <c r="R3" s="4" t="s">
        <v>10200</v>
      </c>
      <c r="S3" s="4" t="s">
        <v>3644</v>
      </c>
      <c r="T3" s="4" t="s">
        <v>3592</v>
      </c>
      <c r="U3" s="4" t="s">
        <v>3593</v>
      </c>
      <c r="V3" s="4" t="s">
        <v>3595</v>
      </c>
      <c r="W3" s="4" t="s">
        <v>3596</v>
      </c>
      <c r="X3" s="4" t="s">
        <v>3651</v>
      </c>
      <c r="Y3" s="4" t="s">
        <v>3653</v>
      </c>
      <c r="Z3" s="4" t="s">
        <v>3655</v>
      </c>
      <c r="AA3" s="4" t="s">
        <v>3657</v>
      </c>
      <c r="AB3" s="4" t="s">
        <v>3659</v>
      </c>
    </row>
    <row r="5" spans="1:28" x14ac:dyDescent="0.25">
      <c r="A5" s="1" t="s">
        <v>3636</v>
      </c>
      <c r="B5" s="1" t="s">
        <v>1756</v>
      </c>
      <c r="C5" s="1" t="s">
        <v>6529</v>
      </c>
      <c r="D5" s="12" t="s">
        <v>4941</v>
      </c>
      <c r="E5" s="12" t="s">
        <v>10179</v>
      </c>
      <c r="F5" s="12" t="s">
        <v>10181</v>
      </c>
      <c r="G5" s="12" t="s">
        <v>10183</v>
      </c>
      <c r="H5" s="12" t="s">
        <v>10185</v>
      </c>
      <c r="I5" s="1" t="s">
        <v>10186</v>
      </c>
      <c r="J5" s="1" t="s">
        <v>10187</v>
      </c>
      <c r="K5" s="1" t="s">
        <v>10189</v>
      </c>
      <c r="L5" s="1" t="s">
        <v>10191</v>
      </c>
      <c r="M5" s="1" t="s">
        <v>10193</v>
      </c>
      <c r="N5" s="1" t="s">
        <v>4942</v>
      </c>
      <c r="O5" s="1" t="s">
        <v>10196</v>
      </c>
      <c r="P5" s="1" t="s">
        <v>10197</v>
      </c>
      <c r="Q5" s="1" t="s">
        <v>10199</v>
      </c>
      <c r="R5" s="1" t="s">
        <v>10201</v>
      </c>
      <c r="S5" s="1" t="s">
        <v>3591</v>
      </c>
      <c r="T5" s="1" t="s">
        <v>3646</v>
      </c>
      <c r="U5" s="1" t="s">
        <v>3593</v>
      </c>
      <c r="V5" s="1" t="s">
        <v>3595</v>
      </c>
      <c r="W5" s="1" t="s">
        <v>3649</v>
      </c>
      <c r="X5" s="1" t="s">
        <v>3651</v>
      </c>
      <c r="Y5" s="1" t="s">
        <v>3653</v>
      </c>
      <c r="Z5" s="1" t="s">
        <v>3655</v>
      </c>
      <c r="AA5" s="1" t="s">
        <v>3657</v>
      </c>
      <c r="AB5" s="1" t="s">
        <v>3659</v>
      </c>
    </row>
    <row r="6" spans="1:28" x14ac:dyDescent="0.25">
      <c r="A6" s="2" t="s">
        <v>0</v>
      </c>
      <c r="B6" s="3" t="s">
        <v>8427</v>
      </c>
      <c r="C6" s="3" t="s">
        <v>10202</v>
      </c>
      <c r="D6" s="12">
        <v>51.3</v>
      </c>
      <c r="E6" s="12">
        <v>51.1</v>
      </c>
      <c r="F6" s="12">
        <v>50.7</v>
      </c>
      <c r="G6" s="12">
        <v>50.3</v>
      </c>
      <c r="H6" s="12">
        <v>50.6</v>
      </c>
      <c r="I6" s="3">
        <v>4133</v>
      </c>
      <c r="J6" s="3">
        <v>-1049</v>
      </c>
      <c r="K6" s="3">
        <v>-854</v>
      </c>
      <c r="L6" s="3">
        <v>-11000</v>
      </c>
      <c r="M6" s="3">
        <v>2293</v>
      </c>
      <c r="N6" s="3">
        <v>0</v>
      </c>
      <c r="O6" s="3">
        <v>-88</v>
      </c>
      <c r="P6" s="3">
        <v>-190</v>
      </c>
      <c r="Q6" s="3">
        <v>-2030</v>
      </c>
      <c r="R6" s="3">
        <v>-1269</v>
      </c>
      <c r="S6" s="13">
        <f>$D6*I6/100000</f>
        <v>2.1202290000000001</v>
      </c>
      <c r="T6" s="13">
        <f>$E6*J6/100000</f>
        <v>-0.53603900000000004</v>
      </c>
      <c r="U6" s="13">
        <f>$F6*K6/100000</f>
        <v>-0.43297800000000003</v>
      </c>
      <c r="V6" s="13">
        <f>$G6*L6/100000</f>
        <v>-5.5330000000000004</v>
      </c>
      <c r="W6" s="13">
        <f>$H6*M6/100000</f>
        <v>1.160258</v>
      </c>
      <c r="X6" s="13">
        <f>$D6*N6/100000</f>
        <v>0</v>
      </c>
      <c r="Y6" s="13">
        <f>$E6*O6/100000</f>
        <v>-4.4968000000000001E-2</v>
      </c>
      <c r="Z6" s="13">
        <f>$F6*P6/100000</f>
        <v>-9.6329999999999999E-2</v>
      </c>
      <c r="AA6" s="13">
        <f>$G6*Q6/100000</f>
        <v>-1.0210900000000001</v>
      </c>
      <c r="AB6" s="13">
        <f>$H6*R6/100000</f>
        <v>-0.64211399999999996</v>
      </c>
    </row>
    <row r="7" spans="1:28" x14ac:dyDescent="0.25">
      <c r="A7" s="2" t="s">
        <v>1</v>
      </c>
      <c r="B7" s="3" t="s">
        <v>8428</v>
      </c>
      <c r="C7" s="3" t="s">
        <v>10202</v>
      </c>
      <c r="D7" s="12">
        <v>50.3</v>
      </c>
      <c r="E7" s="12">
        <v>50.3</v>
      </c>
      <c r="F7" s="12">
        <v>50.1</v>
      </c>
      <c r="G7" s="12">
        <v>50.2</v>
      </c>
      <c r="H7" s="12">
        <v>50.4</v>
      </c>
      <c r="I7" s="3">
        <v>491</v>
      </c>
      <c r="J7" s="3">
        <v>-199</v>
      </c>
      <c r="K7" s="3">
        <v>239</v>
      </c>
      <c r="L7" s="3">
        <v>2623</v>
      </c>
      <c r="M7" s="3">
        <v>5351</v>
      </c>
      <c r="N7" s="3">
        <v>-1379</v>
      </c>
      <c r="O7" s="3">
        <v>-1661</v>
      </c>
      <c r="P7" s="3">
        <v>-1999</v>
      </c>
      <c r="Q7" s="3">
        <v>4</v>
      </c>
      <c r="R7" s="3">
        <v>0</v>
      </c>
      <c r="S7" s="13">
        <f t="shared" ref="S7:S70" si="0">$D7*I7/100000</f>
        <v>0.246973</v>
      </c>
      <c r="T7" s="13">
        <f t="shared" ref="T7:T70" si="1">$E7*J7/100000</f>
        <v>-0.10009699999999999</v>
      </c>
      <c r="U7" s="13">
        <f t="shared" ref="U7:U70" si="2">$F7*K7/100000</f>
        <v>0.119739</v>
      </c>
      <c r="V7" s="13">
        <f t="shared" ref="V7:V70" si="3">$G7*L7/100000</f>
        <v>1.316746</v>
      </c>
      <c r="W7" s="13">
        <f t="shared" ref="W7:W70" si="4">$H7*M7/100000</f>
        <v>2.6969039999999995</v>
      </c>
      <c r="X7" s="13">
        <f t="shared" ref="X7:X70" si="5">$D7*N7/100000</f>
        <v>-0.69363699999999995</v>
      </c>
      <c r="Y7" s="13">
        <f t="shared" ref="Y7:Y70" si="6">$E7*O7/100000</f>
        <v>-0.83548299999999986</v>
      </c>
      <c r="Z7" s="13">
        <f t="shared" ref="Z7:Z70" si="7">$F7*P7/100000</f>
        <v>-1.0014990000000001</v>
      </c>
      <c r="AA7" s="13">
        <f t="shared" ref="AA7:AA70" si="8">$G7*Q7/100000</f>
        <v>2.0080000000000002E-3</v>
      </c>
      <c r="AB7" s="13">
        <f t="shared" ref="AB7:AB70" si="9">$H7*R7/100000</f>
        <v>0</v>
      </c>
    </row>
    <row r="8" spans="1:28" x14ac:dyDescent="0.25">
      <c r="A8" s="2" t="s">
        <v>2</v>
      </c>
      <c r="B8" s="3" t="s">
        <v>8429</v>
      </c>
      <c r="C8" s="3" t="s">
        <v>4738</v>
      </c>
      <c r="D8" s="12">
        <v>21.6</v>
      </c>
      <c r="E8" s="12">
        <v>21.55</v>
      </c>
      <c r="F8" s="12">
        <v>21.85</v>
      </c>
      <c r="G8" s="12">
        <v>21.8</v>
      </c>
      <c r="H8" s="12">
        <v>21.95</v>
      </c>
      <c r="I8" s="3">
        <v>395</v>
      </c>
      <c r="J8" s="3">
        <v>-746</v>
      </c>
      <c r="K8" s="3">
        <v>546</v>
      </c>
      <c r="L8" s="3">
        <v>-64</v>
      </c>
      <c r="M8" s="3">
        <v>34</v>
      </c>
      <c r="N8" s="3">
        <v>0</v>
      </c>
      <c r="O8" s="3">
        <v>17</v>
      </c>
      <c r="P8" s="3">
        <v>8</v>
      </c>
      <c r="Q8" s="3">
        <v>0</v>
      </c>
      <c r="R8" s="3">
        <v>0</v>
      </c>
      <c r="S8" s="13">
        <f t="shared" si="0"/>
        <v>8.5319999999999993E-2</v>
      </c>
      <c r="T8" s="13">
        <f t="shared" si="1"/>
        <v>-0.16076300000000002</v>
      </c>
      <c r="U8" s="13">
        <f t="shared" si="2"/>
        <v>0.119301</v>
      </c>
      <c r="V8" s="13">
        <f t="shared" si="3"/>
        <v>-1.3952000000000001E-2</v>
      </c>
      <c r="W8" s="13">
        <f t="shared" si="4"/>
        <v>7.4629999999999991E-3</v>
      </c>
      <c r="X8" s="13">
        <f t="shared" si="5"/>
        <v>0</v>
      </c>
      <c r="Y8" s="13">
        <f t="shared" si="6"/>
        <v>3.6635000000000001E-3</v>
      </c>
      <c r="Z8" s="13">
        <f t="shared" si="7"/>
        <v>1.7480000000000002E-3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8430</v>
      </c>
      <c r="C9" s="3" t="s">
        <v>4738</v>
      </c>
      <c r="D9" s="12">
        <v>22.55</v>
      </c>
      <c r="E9" s="12">
        <v>22.45</v>
      </c>
      <c r="F9" s="12">
        <v>22.6</v>
      </c>
      <c r="G9" s="12">
        <v>22.25</v>
      </c>
      <c r="H9" s="12">
        <v>22.45</v>
      </c>
      <c r="I9" s="3">
        <v>385</v>
      </c>
      <c r="J9" s="3">
        <v>-115</v>
      </c>
      <c r="K9" s="3">
        <v>187</v>
      </c>
      <c r="L9" s="3">
        <v>-203</v>
      </c>
      <c r="M9" s="3">
        <v>200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8.6817500000000006E-2</v>
      </c>
      <c r="T9" s="13">
        <f t="shared" si="1"/>
        <v>-2.58175E-2</v>
      </c>
      <c r="U9" s="13">
        <f t="shared" si="2"/>
        <v>4.2262000000000001E-2</v>
      </c>
      <c r="V9" s="13">
        <f t="shared" si="3"/>
        <v>-4.5167499999999999E-2</v>
      </c>
      <c r="W9" s="13">
        <f t="shared" si="4"/>
        <v>4.4900000000000002E-2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8431</v>
      </c>
      <c r="C10" s="3" t="s">
        <v>10202</v>
      </c>
      <c r="D10" s="12">
        <v>14</v>
      </c>
      <c r="E10" s="12">
        <v>13.7</v>
      </c>
      <c r="F10" s="12">
        <v>13.8</v>
      </c>
      <c r="G10" s="12">
        <v>13.65</v>
      </c>
      <c r="H10" s="12">
        <v>13.95</v>
      </c>
      <c r="I10" s="3">
        <v>184</v>
      </c>
      <c r="J10" s="3">
        <v>-534</v>
      </c>
      <c r="K10" s="3">
        <v>461</v>
      </c>
      <c r="L10" s="3">
        <v>-232</v>
      </c>
      <c r="M10" s="3">
        <v>255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2.5760000000000002E-2</v>
      </c>
      <c r="T10" s="13">
        <f t="shared" si="1"/>
        <v>-7.3157999999999987E-2</v>
      </c>
      <c r="U10" s="13">
        <f t="shared" si="2"/>
        <v>6.3618000000000008E-2</v>
      </c>
      <c r="V10" s="13">
        <f t="shared" si="3"/>
        <v>-3.1668000000000002E-2</v>
      </c>
      <c r="W10" s="13">
        <f t="shared" si="4"/>
        <v>3.55725E-2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8432</v>
      </c>
      <c r="C11" s="3" t="s">
        <v>10202</v>
      </c>
      <c r="D11" s="12">
        <v>26.15</v>
      </c>
      <c r="E11" s="12">
        <v>25.7</v>
      </c>
      <c r="F11" s="12">
        <v>26</v>
      </c>
      <c r="G11" s="12">
        <v>25.8</v>
      </c>
      <c r="H11" s="12">
        <v>26.05</v>
      </c>
      <c r="I11" s="3">
        <v>37</v>
      </c>
      <c r="J11" s="3">
        <v>-365</v>
      </c>
      <c r="K11" s="3">
        <v>113</v>
      </c>
      <c r="L11" s="3">
        <v>18</v>
      </c>
      <c r="M11" s="3">
        <v>264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9.6755000000000001E-3</v>
      </c>
      <c r="T11" s="13">
        <f t="shared" si="1"/>
        <v>-9.3804999999999999E-2</v>
      </c>
      <c r="U11" s="13">
        <f t="shared" si="2"/>
        <v>2.938E-2</v>
      </c>
      <c r="V11" s="13">
        <f t="shared" si="3"/>
        <v>4.6440000000000006E-3</v>
      </c>
      <c r="W11" s="13">
        <f t="shared" si="4"/>
        <v>6.8772E-2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8433</v>
      </c>
      <c r="C12" s="3" t="s">
        <v>10203</v>
      </c>
      <c r="D12" s="12">
        <v>16.25</v>
      </c>
      <c r="E12" s="12">
        <v>16.25</v>
      </c>
      <c r="F12" s="12">
        <v>16.25</v>
      </c>
      <c r="G12" s="12">
        <v>15.85</v>
      </c>
      <c r="H12" s="12">
        <v>16</v>
      </c>
      <c r="I12" s="3">
        <v>-14</v>
      </c>
      <c r="J12" s="3">
        <v>23</v>
      </c>
      <c r="K12" s="3">
        <v>-5</v>
      </c>
      <c r="L12" s="3">
        <v>-29</v>
      </c>
      <c r="M12" s="3">
        <v>21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-2.2750000000000001E-3</v>
      </c>
      <c r="T12" s="13">
        <f t="shared" si="1"/>
        <v>3.7374999999999999E-3</v>
      </c>
      <c r="U12" s="13">
        <f t="shared" si="2"/>
        <v>-8.1249999999999996E-4</v>
      </c>
      <c r="V12" s="13">
        <f t="shared" si="3"/>
        <v>-4.5964999999999999E-3</v>
      </c>
      <c r="W12" s="13">
        <f t="shared" si="4"/>
        <v>3.3600000000000001E-3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8434</v>
      </c>
      <c r="C13" s="3" t="s">
        <v>4739</v>
      </c>
      <c r="D13" s="12">
        <v>21.4</v>
      </c>
      <c r="E13" s="12">
        <v>21.4</v>
      </c>
      <c r="F13" s="12">
        <v>21.4</v>
      </c>
      <c r="G13" s="12">
        <v>21.3</v>
      </c>
      <c r="H13" s="12">
        <v>21.4</v>
      </c>
      <c r="I13" s="3">
        <v>17</v>
      </c>
      <c r="J13" s="3">
        <v>-242</v>
      </c>
      <c r="K13" s="3">
        <v>245</v>
      </c>
      <c r="L13" s="3">
        <v>-14</v>
      </c>
      <c r="M13" s="3">
        <v>-76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3.6379999999999997E-3</v>
      </c>
      <c r="T13" s="13">
        <f t="shared" si="1"/>
        <v>-5.1787999999999994E-2</v>
      </c>
      <c r="U13" s="13">
        <f t="shared" si="2"/>
        <v>5.2429999999999997E-2</v>
      </c>
      <c r="V13" s="13">
        <f t="shared" si="3"/>
        <v>-2.9819999999999998E-3</v>
      </c>
      <c r="W13" s="13">
        <f t="shared" si="4"/>
        <v>-1.6263999999999997E-2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8435</v>
      </c>
      <c r="C14" s="3" t="s">
        <v>10204</v>
      </c>
      <c r="D14" s="12">
        <v>35.700000000000003</v>
      </c>
      <c r="E14" s="12">
        <v>35.700000000000003</v>
      </c>
      <c r="F14" s="12">
        <v>35.549999999999997</v>
      </c>
      <c r="G14" s="12">
        <v>35.25</v>
      </c>
      <c r="H14" s="12">
        <v>35.35</v>
      </c>
      <c r="I14" s="3">
        <v>2</v>
      </c>
      <c r="J14" s="3">
        <v>32</v>
      </c>
      <c r="K14" s="3">
        <v>5</v>
      </c>
      <c r="L14" s="3">
        <v>-17</v>
      </c>
      <c r="M14" s="3">
        <v>4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7.1400000000000001E-4</v>
      </c>
      <c r="T14" s="13">
        <f t="shared" si="1"/>
        <v>1.1424E-2</v>
      </c>
      <c r="U14" s="13">
        <f t="shared" si="2"/>
        <v>1.7775E-3</v>
      </c>
      <c r="V14" s="13">
        <f t="shared" si="3"/>
        <v>-5.9925000000000004E-3</v>
      </c>
      <c r="W14" s="13">
        <f t="shared" si="4"/>
        <v>1.4140000000000001E-3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8436</v>
      </c>
      <c r="C15" s="3" t="s">
        <v>10204</v>
      </c>
      <c r="D15" s="12">
        <v>56.5</v>
      </c>
      <c r="E15" s="12">
        <v>56.5</v>
      </c>
      <c r="F15" s="12">
        <v>56.6</v>
      </c>
      <c r="G15" s="12">
        <v>56.4</v>
      </c>
      <c r="H15" s="12">
        <v>56.6</v>
      </c>
      <c r="I15" s="3">
        <v>3</v>
      </c>
      <c r="J15" s="3">
        <v>-137</v>
      </c>
      <c r="K15" s="3">
        <v>-90</v>
      </c>
      <c r="L15" s="3">
        <v>-184</v>
      </c>
      <c r="M15" s="3">
        <v>-230</v>
      </c>
      <c r="N15" s="3">
        <v>-317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1.6949999999999999E-3</v>
      </c>
      <c r="T15" s="13">
        <f t="shared" si="1"/>
        <v>-7.7405000000000002E-2</v>
      </c>
      <c r="U15" s="13">
        <f t="shared" si="2"/>
        <v>-5.0939999999999999E-2</v>
      </c>
      <c r="V15" s="13">
        <f t="shared" si="3"/>
        <v>-0.10377600000000001</v>
      </c>
      <c r="W15" s="13">
        <f t="shared" si="4"/>
        <v>-0.13017999999999999</v>
      </c>
      <c r="X15" s="13">
        <f t="shared" si="5"/>
        <v>-0.17910499999999999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8437</v>
      </c>
      <c r="C16" s="3" t="s">
        <v>10205</v>
      </c>
      <c r="D16" s="12">
        <v>8.36</v>
      </c>
      <c r="E16" s="12">
        <v>8.7200000000000006</v>
      </c>
      <c r="F16" s="12">
        <v>8.6999999999999993</v>
      </c>
      <c r="G16" s="12">
        <v>8.6999999999999993</v>
      </c>
      <c r="H16" s="12">
        <v>8.75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8438</v>
      </c>
      <c r="C17" s="3" t="s">
        <v>4739</v>
      </c>
      <c r="D17" s="12">
        <v>77.8</v>
      </c>
      <c r="E17" s="12">
        <v>77.7</v>
      </c>
      <c r="F17" s="12">
        <v>77.900000000000006</v>
      </c>
      <c r="G17" s="12">
        <v>77.599999999999994</v>
      </c>
      <c r="H17" s="12">
        <v>78</v>
      </c>
      <c r="I17" s="3">
        <v>-71</v>
      </c>
      <c r="J17" s="3">
        <v>-120</v>
      </c>
      <c r="K17" s="3">
        <v>-23</v>
      </c>
      <c r="L17" s="3">
        <v>-135</v>
      </c>
      <c r="M17" s="3">
        <v>-49</v>
      </c>
      <c r="N17" s="3">
        <v>0</v>
      </c>
      <c r="O17" s="3">
        <v>-2</v>
      </c>
      <c r="P17" s="3">
        <v>0</v>
      </c>
      <c r="Q17" s="3">
        <v>0</v>
      </c>
      <c r="R17" s="3">
        <v>0</v>
      </c>
      <c r="S17" s="13">
        <f t="shared" si="0"/>
        <v>-5.5238000000000002E-2</v>
      </c>
      <c r="T17" s="13">
        <f t="shared" si="1"/>
        <v>-9.3240000000000003E-2</v>
      </c>
      <c r="U17" s="13">
        <f t="shared" si="2"/>
        <v>-1.7916999999999999E-2</v>
      </c>
      <c r="V17" s="13">
        <f t="shared" si="3"/>
        <v>-0.10476000000000001</v>
      </c>
      <c r="W17" s="13">
        <f t="shared" si="4"/>
        <v>-3.8219999999999997E-2</v>
      </c>
      <c r="X17" s="13">
        <f t="shared" si="5"/>
        <v>0</v>
      </c>
      <c r="Y17" s="13">
        <f t="shared" si="6"/>
        <v>-1.554E-3</v>
      </c>
      <c r="Z17" s="13">
        <f t="shared" si="7"/>
        <v>0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8439</v>
      </c>
      <c r="C18" s="3" t="s">
        <v>4739</v>
      </c>
      <c r="D18" s="12">
        <v>73.599999999999994</v>
      </c>
      <c r="E18" s="12">
        <v>73.2</v>
      </c>
      <c r="F18" s="12">
        <v>72.8</v>
      </c>
      <c r="G18" s="12">
        <v>72</v>
      </c>
      <c r="H18" s="12">
        <v>72.8</v>
      </c>
      <c r="I18" s="3">
        <v>-134</v>
      </c>
      <c r="J18" s="3">
        <v>616</v>
      </c>
      <c r="K18" s="3">
        <v>1268</v>
      </c>
      <c r="L18" s="3">
        <v>-648</v>
      </c>
      <c r="M18" s="3">
        <v>2344</v>
      </c>
      <c r="N18" s="3">
        <v>0</v>
      </c>
      <c r="O18" s="3">
        <v>-130</v>
      </c>
      <c r="P18" s="3">
        <v>3</v>
      </c>
      <c r="Q18" s="3">
        <v>310</v>
      </c>
      <c r="R18" s="3">
        <v>241</v>
      </c>
      <c r="S18" s="13">
        <f t="shared" si="0"/>
        <v>-9.8623999999999989E-2</v>
      </c>
      <c r="T18" s="13">
        <f t="shared" si="1"/>
        <v>0.45091200000000004</v>
      </c>
      <c r="U18" s="13">
        <f t="shared" si="2"/>
        <v>0.92310399999999992</v>
      </c>
      <c r="V18" s="13">
        <f t="shared" si="3"/>
        <v>-0.46655999999999997</v>
      </c>
      <c r="W18" s="13">
        <f t="shared" si="4"/>
        <v>1.7064319999999997</v>
      </c>
      <c r="X18" s="13">
        <f t="shared" si="5"/>
        <v>0</v>
      </c>
      <c r="Y18" s="13">
        <f t="shared" si="6"/>
        <v>-9.5159999999999995E-2</v>
      </c>
      <c r="Z18" s="13">
        <f t="shared" si="7"/>
        <v>2.1839999999999997E-3</v>
      </c>
      <c r="AA18" s="13">
        <f t="shared" si="8"/>
        <v>0.22320000000000001</v>
      </c>
      <c r="AB18" s="13">
        <f t="shared" si="9"/>
        <v>0.17544799999999999</v>
      </c>
    </row>
    <row r="19" spans="1:28" x14ac:dyDescent="0.25">
      <c r="A19" s="2" t="s">
        <v>13</v>
      </c>
      <c r="B19" s="3" t="s">
        <v>8440</v>
      </c>
      <c r="C19" s="3" t="s">
        <v>6904</v>
      </c>
      <c r="D19" s="12">
        <v>12.75</v>
      </c>
      <c r="E19" s="12">
        <v>12.35</v>
      </c>
      <c r="F19" s="12">
        <v>12.3</v>
      </c>
      <c r="G19" s="12">
        <v>12.3</v>
      </c>
      <c r="H19" s="12">
        <v>12.25</v>
      </c>
      <c r="I19" s="3">
        <v>-101</v>
      </c>
      <c r="J19" s="3">
        <v>-408</v>
      </c>
      <c r="K19" s="3">
        <v>-53</v>
      </c>
      <c r="L19" s="3">
        <v>-760</v>
      </c>
      <c r="M19" s="3">
        <v>-212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-1.28775E-2</v>
      </c>
      <c r="T19" s="13">
        <f t="shared" si="1"/>
        <v>-5.0388000000000002E-2</v>
      </c>
      <c r="U19" s="13">
        <f t="shared" si="2"/>
        <v>-6.5190000000000005E-3</v>
      </c>
      <c r="V19" s="13">
        <f t="shared" si="3"/>
        <v>-9.3479999999999994E-2</v>
      </c>
      <c r="W19" s="13">
        <f t="shared" si="4"/>
        <v>-2.597E-2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8441</v>
      </c>
      <c r="C20" s="3" t="s">
        <v>10204</v>
      </c>
      <c r="D20" s="12">
        <v>28.85</v>
      </c>
      <c r="E20" s="12">
        <v>28.6</v>
      </c>
      <c r="F20" s="12">
        <v>29.1</v>
      </c>
      <c r="G20" s="12">
        <v>28.75</v>
      </c>
      <c r="H20" s="12">
        <v>28.9</v>
      </c>
      <c r="I20" s="3">
        <v>-274</v>
      </c>
      <c r="J20" s="3">
        <v>-327</v>
      </c>
      <c r="K20" s="3">
        <v>-19</v>
      </c>
      <c r="L20" s="3">
        <v>-294</v>
      </c>
      <c r="M20" s="3">
        <v>-56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-7.9049000000000008E-2</v>
      </c>
      <c r="T20" s="13">
        <f t="shared" si="1"/>
        <v>-9.3522000000000008E-2</v>
      </c>
      <c r="U20" s="13">
        <f t="shared" si="2"/>
        <v>-5.5290000000000001E-3</v>
      </c>
      <c r="V20" s="13">
        <f t="shared" si="3"/>
        <v>-8.4525000000000003E-2</v>
      </c>
      <c r="W20" s="13">
        <f t="shared" si="4"/>
        <v>-1.6183999999999997E-2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8442</v>
      </c>
      <c r="C21" s="3" t="s">
        <v>6904</v>
      </c>
      <c r="D21" s="12">
        <v>22.95</v>
      </c>
      <c r="E21" s="12">
        <v>22.65</v>
      </c>
      <c r="F21" s="12">
        <v>22.85</v>
      </c>
      <c r="G21" s="12">
        <v>22.9</v>
      </c>
      <c r="H21" s="12">
        <v>23.2</v>
      </c>
      <c r="I21" s="3">
        <v>35</v>
      </c>
      <c r="J21" s="3">
        <v>-611</v>
      </c>
      <c r="K21" s="3">
        <v>1111</v>
      </c>
      <c r="L21" s="3">
        <v>-22</v>
      </c>
      <c r="M21" s="3">
        <v>317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8.0324999999999997E-3</v>
      </c>
      <c r="T21" s="13">
        <f t="shared" si="1"/>
        <v>-0.1383915</v>
      </c>
      <c r="U21" s="13">
        <f t="shared" si="2"/>
        <v>0.25386350000000002</v>
      </c>
      <c r="V21" s="13">
        <f t="shared" si="3"/>
        <v>-5.0379999999999999E-3</v>
      </c>
      <c r="W21" s="13">
        <f t="shared" si="4"/>
        <v>7.3543999999999998E-2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8443</v>
      </c>
      <c r="C22" s="3" t="s">
        <v>4739</v>
      </c>
      <c r="D22" s="12">
        <v>15.9</v>
      </c>
      <c r="E22" s="12">
        <v>15.95</v>
      </c>
      <c r="F22" s="12">
        <v>16.100000000000001</v>
      </c>
      <c r="G22" s="12">
        <v>16.149999999999999</v>
      </c>
      <c r="H22" s="12">
        <v>16.45</v>
      </c>
      <c r="I22" s="3">
        <v>250</v>
      </c>
      <c r="J22" s="3">
        <v>27</v>
      </c>
      <c r="K22" s="3">
        <v>440</v>
      </c>
      <c r="L22" s="3">
        <v>147</v>
      </c>
      <c r="M22" s="3">
        <v>322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3.9750000000000001E-2</v>
      </c>
      <c r="T22" s="13">
        <f t="shared" si="1"/>
        <v>4.3064999999999996E-3</v>
      </c>
      <c r="U22" s="13">
        <f t="shared" si="2"/>
        <v>7.0840000000000014E-2</v>
      </c>
      <c r="V22" s="13">
        <f t="shared" si="3"/>
        <v>2.3740499999999998E-2</v>
      </c>
      <c r="W22" s="13">
        <f t="shared" si="4"/>
        <v>5.2968999999999995E-2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8444</v>
      </c>
      <c r="C23" s="3" t="s">
        <v>6904</v>
      </c>
      <c r="D23" s="12">
        <v>44.25</v>
      </c>
      <c r="E23" s="12">
        <v>43.4</v>
      </c>
      <c r="F23" s="12">
        <v>44.4</v>
      </c>
      <c r="G23" s="12">
        <v>43.9</v>
      </c>
      <c r="H23" s="12">
        <v>44.15</v>
      </c>
      <c r="I23" s="3">
        <v>44</v>
      </c>
      <c r="J23" s="3">
        <v>-129</v>
      </c>
      <c r="K23" s="3">
        <v>100</v>
      </c>
      <c r="L23" s="3">
        <v>-10</v>
      </c>
      <c r="M23" s="3">
        <v>18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1.9470000000000001E-2</v>
      </c>
      <c r="T23" s="13">
        <f t="shared" si="1"/>
        <v>-5.5985999999999994E-2</v>
      </c>
      <c r="U23" s="13">
        <f t="shared" si="2"/>
        <v>4.4400000000000002E-2</v>
      </c>
      <c r="V23" s="13">
        <f t="shared" si="3"/>
        <v>-4.3899999999999998E-3</v>
      </c>
      <c r="W23" s="13">
        <f t="shared" si="4"/>
        <v>7.9469999999999992E-3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8445</v>
      </c>
      <c r="C24" s="3" t="s">
        <v>6904</v>
      </c>
      <c r="D24" s="12">
        <v>52.1</v>
      </c>
      <c r="E24" s="12">
        <v>52.1</v>
      </c>
      <c r="F24" s="12">
        <v>52</v>
      </c>
      <c r="G24" s="12">
        <v>52.2</v>
      </c>
      <c r="H24" s="12">
        <v>52.6</v>
      </c>
      <c r="I24" s="3">
        <v>-299</v>
      </c>
      <c r="J24" s="3">
        <v>-148</v>
      </c>
      <c r="K24" s="3">
        <v>-584</v>
      </c>
      <c r="L24" s="3">
        <v>424</v>
      </c>
      <c r="M24" s="3">
        <v>124</v>
      </c>
      <c r="N24" s="3">
        <v>0</v>
      </c>
      <c r="O24" s="3">
        <v>-2</v>
      </c>
      <c r="P24" s="3">
        <v>0</v>
      </c>
      <c r="Q24" s="3">
        <v>0</v>
      </c>
      <c r="R24" s="3">
        <v>0</v>
      </c>
      <c r="S24" s="13">
        <f t="shared" si="0"/>
        <v>-0.155779</v>
      </c>
      <c r="T24" s="13">
        <f t="shared" si="1"/>
        <v>-7.7107999999999996E-2</v>
      </c>
      <c r="U24" s="13">
        <f t="shared" si="2"/>
        <v>-0.30368000000000001</v>
      </c>
      <c r="V24" s="13">
        <f t="shared" si="3"/>
        <v>0.22132800000000002</v>
      </c>
      <c r="W24" s="13">
        <f t="shared" si="4"/>
        <v>6.5224000000000004E-2</v>
      </c>
      <c r="X24" s="13">
        <f t="shared" si="5"/>
        <v>0</v>
      </c>
      <c r="Y24" s="13">
        <f t="shared" si="6"/>
        <v>-1.042E-3</v>
      </c>
      <c r="Z24" s="13">
        <f t="shared" si="7"/>
        <v>0</v>
      </c>
      <c r="AA24" s="13">
        <f t="shared" si="8"/>
        <v>0</v>
      </c>
      <c r="AB24" s="13">
        <f t="shared" si="9"/>
        <v>0</v>
      </c>
    </row>
    <row r="25" spans="1:28" x14ac:dyDescent="0.25">
      <c r="A25" s="2" t="s">
        <v>19</v>
      </c>
      <c r="B25" s="3" t="s">
        <v>8446</v>
      </c>
      <c r="C25" s="3" t="s">
        <v>6904</v>
      </c>
      <c r="D25" s="12">
        <v>47.55</v>
      </c>
      <c r="E25" s="12">
        <v>47.7</v>
      </c>
      <c r="F25" s="12">
        <v>47.85</v>
      </c>
      <c r="G25" s="12">
        <v>48</v>
      </c>
      <c r="H25" s="12">
        <v>49</v>
      </c>
      <c r="I25" s="3">
        <v>-6</v>
      </c>
      <c r="J25" s="3">
        <v>272</v>
      </c>
      <c r="K25" s="3">
        <v>188</v>
      </c>
      <c r="L25" s="3">
        <v>47</v>
      </c>
      <c r="M25" s="3">
        <v>-45</v>
      </c>
      <c r="N25" s="3">
        <v>0</v>
      </c>
      <c r="O25" s="3">
        <v>-2</v>
      </c>
      <c r="P25" s="3">
        <v>1</v>
      </c>
      <c r="Q25" s="3">
        <v>0</v>
      </c>
      <c r="R25" s="3">
        <v>0</v>
      </c>
      <c r="S25" s="13">
        <f t="shared" si="0"/>
        <v>-2.8529999999999996E-3</v>
      </c>
      <c r="T25" s="13">
        <f t="shared" si="1"/>
        <v>0.12974400000000003</v>
      </c>
      <c r="U25" s="13">
        <f t="shared" si="2"/>
        <v>8.995800000000001E-2</v>
      </c>
      <c r="V25" s="13">
        <f t="shared" si="3"/>
        <v>2.256E-2</v>
      </c>
      <c r="W25" s="13">
        <f t="shared" si="4"/>
        <v>-2.205E-2</v>
      </c>
      <c r="X25" s="13">
        <f t="shared" si="5"/>
        <v>0</v>
      </c>
      <c r="Y25" s="13">
        <f t="shared" si="6"/>
        <v>-9.540000000000001E-4</v>
      </c>
      <c r="Z25" s="13">
        <f t="shared" si="7"/>
        <v>4.7850000000000003E-4</v>
      </c>
      <c r="AA25" s="13">
        <f t="shared" si="8"/>
        <v>0</v>
      </c>
      <c r="AB25" s="13">
        <f t="shared" si="9"/>
        <v>0</v>
      </c>
    </row>
    <row r="26" spans="1:28" x14ac:dyDescent="0.25">
      <c r="A26" s="2" t="s">
        <v>20</v>
      </c>
      <c r="B26" s="3" t="s">
        <v>8447</v>
      </c>
      <c r="C26" s="3" t="s">
        <v>6904</v>
      </c>
      <c r="D26" s="12">
        <v>58.9</v>
      </c>
      <c r="E26" s="12">
        <v>58.6</v>
      </c>
      <c r="F26" s="12">
        <v>58.4</v>
      </c>
      <c r="G26" s="12">
        <v>58.6</v>
      </c>
      <c r="H26" s="12">
        <v>58.8</v>
      </c>
      <c r="I26" s="3">
        <v>-185</v>
      </c>
      <c r="J26" s="3">
        <v>-281</v>
      </c>
      <c r="K26" s="3">
        <v>-80</v>
      </c>
      <c r="L26" s="3">
        <v>-83</v>
      </c>
      <c r="M26" s="3">
        <v>-80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-0.10896500000000001</v>
      </c>
      <c r="T26" s="13">
        <f t="shared" si="1"/>
        <v>-0.16466600000000003</v>
      </c>
      <c r="U26" s="13">
        <f t="shared" si="2"/>
        <v>-4.6719999999999998E-2</v>
      </c>
      <c r="V26" s="13">
        <f t="shared" si="3"/>
        <v>-4.8638000000000001E-2</v>
      </c>
      <c r="W26" s="13">
        <f t="shared" si="4"/>
        <v>-4.7039999999999998E-2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8448</v>
      </c>
      <c r="C27" s="3" t="s">
        <v>6902</v>
      </c>
      <c r="D27" s="12">
        <v>161.5</v>
      </c>
      <c r="E27" s="12">
        <v>160</v>
      </c>
      <c r="F27" s="12">
        <v>159</v>
      </c>
      <c r="G27" s="12">
        <v>163</v>
      </c>
      <c r="H27" s="12">
        <v>161.5</v>
      </c>
      <c r="I27" s="3">
        <v>52</v>
      </c>
      <c r="J27" s="3">
        <v>-48</v>
      </c>
      <c r="K27" s="3">
        <v>-19</v>
      </c>
      <c r="L27" s="3">
        <v>67</v>
      </c>
      <c r="M27" s="3">
        <v>-17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8.3979999999999999E-2</v>
      </c>
      <c r="T27" s="13">
        <f t="shared" si="1"/>
        <v>-7.6799999999999993E-2</v>
      </c>
      <c r="U27" s="13">
        <f t="shared" si="2"/>
        <v>-3.0210000000000001E-2</v>
      </c>
      <c r="V27" s="13">
        <f t="shared" si="3"/>
        <v>0.10921</v>
      </c>
      <c r="W27" s="13">
        <f t="shared" si="4"/>
        <v>-2.7455E-2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8449</v>
      </c>
      <c r="C28" s="3" t="s">
        <v>4739</v>
      </c>
      <c r="D28" s="12">
        <v>34.299999999999997</v>
      </c>
      <c r="E28" s="12">
        <v>34.9</v>
      </c>
      <c r="F28" s="12">
        <v>35.200000000000003</v>
      </c>
      <c r="G28" s="12">
        <v>34.25</v>
      </c>
      <c r="H28" s="12">
        <v>34.5</v>
      </c>
      <c r="I28" s="3">
        <v>1</v>
      </c>
      <c r="J28" s="3">
        <v>3</v>
      </c>
      <c r="K28" s="3">
        <v>-1</v>
      </c>
      <c r="L28" s="3">
        <v>-3</v>
      </c>
      <c r="M28" s="3">
        <v>-11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3.4299999999999999E-4</v>
      </c>
      <c r="T28" s="13">
        <f t="shared" si="1"/>
        <v>1.047E-3</v>
      </c>
      <c r="U28" s="13">
        <f t="shared" si="2"/>
        <v>-3.5200000000000005E-4</v>
      </c>
      <c r="V28" s="13">
        <f t="shared" si="3"/>
        <v>-1.0275E-3</v>
      </c>
      <c r="W28" s="13">
        <f t="shared" si="4"/>
        <v>-3.7950000000000002E-3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8450</v>
      </c>
      <c r="C29" s="3" t="s">
        <v>4739</v>
      </c>
      <c r="D29" s="12">
        <v>34.799999999999997</v>
      </c>
      <c r="E29" s="12">
        <v>35.049999999999997</v>
      </c>
      <c r="F29" s="12">
        <v>34.950000000000003</v>
      </c>
      <c r="G29" s="12">
        <v>35</v>
      </c>
      <c r="H29" s="12">
        <v>35.049999999999997</v>
      </c>
      <c r="I29" s="3">
        <v>-24</v>
      </c>
      <c r="J29" s="3">
        <v>-8</v>
      </c>
      <c r="K29" s="3">
        <v>-33</v>
      </c>
      <c r="L29" s="3">
        <v>27</v>
      </c>
      <c r="M29" s="3">
        <v>-15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-8.352E-3</v>
      </c>
      <c r="T29" s="13">
        <f t="shared" si="1"/>
        <v>-2.8039999999999996E-3</v>
      </c>
      <c r="U29" s="13">
        <f t="shared" si="2"/>
        <v>-1.1533500000000002E-2</v>
      </c>
      <c r="V29" s="13">
        <f t="shared" si="3"/>
        <v>9.4500000000000001E-3</v>
      </c>
      <c r="W29" s="13">
        <f t="shared" si="4"/>
        <v>-5.2575E-3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8451</v>
      </c>
      <c r="C30" s="3" t="s">
        <v>10206</v>
      </c>
      <c r="D30" s="12">
        <v>32.799999999999997</v>
      </c>
      <c r="E30" s="12">
        <v>32.450000000000003</v>
      </c>
      <c r="F30" s="12">
        <v>33.1</v>
      </c>
      <c r="G30" s="12">
        <v>32.950000000000003</v>
      </c>
      <c r="H30" s="12">
        <v>33.200000000000003</v>
      </c>
      <c r="I30" s="3">
        <v>-6</v>
      </c>
      <c r="J30" s="3">
        <v>-1</v>
      </c>
      <c r="K30" s="3">
        <v>0</v>
      </c>
      <c r="L30" s="3">
        <v>-5</v>
      </c>
      <c r="M30" s="3">
        <v>-1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-1.9679999999999997E-3</v>
      </c>
      <c r="T30" s="13">
        <f t="shared" si="1"/>
        <v>-3.2450000000000003E-4</v>
      </c>
      <c r="U30" s="13">
        <f t="shared" si="2"/>
        <v>0</v>
      </c>
      <c r="V30" s="13">
        <f t="shared" si="3"/>
        <v>-1.6475000000000001E-3</v>
      </c>
      <c r="W30" s="13">
        <f t="shared" si="4"/>
        <v>-3.3200000000000005E-4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8452</v>
      </c>
      <c r="C31" s="3" t="s">
        <v>6904</v>
      </c>
      <c r="D31" s="12">
        <v>16.149999999999999</v>
      </c>
      <c r="E31" s="12">
        <v>15.85</v>
      </c>
      <c r="F31" s="12">
        <v>15.75</v>
      </c>
      <c r="G31" s="12">
        <v>15.45</v>
      </c>
      <c r="H31" s="12">
        <v>15.2</v>
      </c>
      <c r="I31" s="3">
        <v>29</v>
      </c>
      <c r="J31" s="3">
        <v>17</v>
      </c>
      <c r="K31" s="3">
        <v>-9</v>
      </c>
      <c r="L31" s="3">
        <v>-17</v>
      </c>
      <c r="M31" s="3">
        <v>26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4.6834999999999993E-3</v>
      </c>
      <c r="T31" s="13">
        <f t="shared" si="1"/>
        <v>2.6944999999999998E-3</v>
      </c>
      <c r="U31" s="13">
        <f t="shared" si="2"/>
        <v>-1.4174999999999999E-3</v>
      </c>
      <c r="V31" s="13">
        <f t="shared" si="3"/>
        <v>-2.6264999999999999E-3</v>
      </c>
      <c r="W31" s="13">
        <f t="shared" si="4"/>
        <v>3.9519999999999998E-3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8453</v>
      </c>
      <c r="C32" s="3" t="s">
        <v>4759</v>
      </c>
      <c r="D32" s="12">
        <v>53.6</v>
      </c>
      <c r="E32" s="12">
        <v>53.5</v>
      </c>
      <c r="F32" s="12">
        <v>53</v>
      </c>
      <c r="G32" s="12">
        <v>52.7</v>
      </c>
      <c r="H32" s="12">
        <v>52.8</v>
      </c>
      <c r="I32" s="3">
        <v>4</v>
      </c>
      <c r="J32" s="3">
        <v>0</v>
      </c>
      <c r="K32" s="3">
        <v>0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2.1440000000000001E-3</v>
      </c>
      <c r="T32" s="13">
        <f t="shared" si="1"/>
        <v>0</v>
      </c>
      <c r="U32" s="13">
        <f t="shared" si="2"/>
        <v>0</v>
      </c>
      <c r="V32" s="13">
        <f t="shared" si="3"/>
        <v>0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8454</v>
      </c>
      <c r="C33" s="3" t="s">
        <v>4739</v>
      </c>
      <c r="D33" s="12">
        <v>440</v>
      </c>
      <c r="E33" s="12">
        <v>443</v>
      </c>
      <c r="F33" s="12">
        <v>470</v>
      </c>
      <c r="G33" s="12">
        <v>470</v>
      </c>
      <c r="H33" s="12">
        <v>477.5</v>
      </c>
      <c r="I33" s="3">
        <v>1</v>
      </c>
      <c r="J33" s="3">
        <v>-2</v>
      </c>
      <c r="K33" s="3">
        <v>-16</v>
      </c>
      <c r="L33" s="3">
        <v>-12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4.4000000000000003E-3</v>
      </c>
      <c r="T33" s="13">
        <f t="shared" si="1"/>
        <v>-8.8599999999999998E-3</v>
      </c>
      <c r="U33" s="13">
        <f t="shared" si="2"/>
        <v>-7.5200000000000003E-2</v>
      </c>
      <c r="V33" s="13">
        <f t="shared" si="3"/>
        <v>-5.6399999999999999E-2</v>
      </c>
      <c r="W33" s="13">
        <f t="shared" si="4"/>
        <v>0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4796</v>
      </c>
      <c r="C34" s="3" t="s">
        <v>6904</v>
      </c>
      <c r="D34" s="12">
        <v>15.75</v>
      </c>
      <c r="E34" s="12">
        <v>16.100000000000001</v>
      </c>
      <c r="F34" s="12">
        <v>16.55</v>
      </c>
      <c r="G34" s="12">
        <v>16.25</v>
      </c>
      <c r="H34" s="12">
        <v>16.600000000000001</v>
      </c>
      <c r="I34" s="3">
        <v>0</v>
      </c>
      <c r="J34" s="3">
        <v>-1</v>
      </c>
      <c r="K34" s="3">
        <v>-2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-1.6100000000000001E-4</v>
      </c>
      <c r="U34" s="13">
        <f t="shared" si="2"/>
        <v>-3.3100000000000002E-4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8455</v>
      </c>
      <c r="C35" s="3" t="s">
        <v>6650</v>
      </c>
      <c r="D35" s="12">
        <v>66.599999999999994</v>
      </c>
      <c r="E35" s="12">
        <v>66.599999999999994</v>
      </c>
      <c r="F35" s="12">
        <v>66.8</v>
      </c>
      <c r="G35" s="12">
        <v>66.900000000000006</v>
      </c>
      <c r="H35" s="12">
        <v>67.5</v>
      </c>
      <c r="I35" s="3">
        <v>1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6.6599999999999993E-4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8456</v>
      </c>
      <c r="C36" s="3" t="s">
        <v>10206</v>
      </c>
      <c r="D36" s="12">
        <v>306.5</v>
      </c>
      <c r="E36" s="12">
        <v>304.5</v>
      </c>
      <c r="F36" s="12">
        <v>306.5</v>
      </c>
      <c r="G36" s="12">
        <v>307</v>
      </c>
      <c r="H36" s="12">
        <v>305.5</v>
      </c>
      <c r="I36" s="3">
        <v>1</v>
      </c>
      <c r="J36" s="3">
        <v>0</v>
      </c>
      <c r="K36" s="3">
        <v>1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3.065E-3</v>
      </c>
      <c r="T36" s="13">
        <f t="shared" si="1"/>
        <v>0</v>
      </c>
      <c r="U36" s="13">
        <f t="shared" si="2"/>
        <v>3.065E-3</v>
      </c>
      <c r="V36" s="13">
        <f t="shared" si="3"/>
        <v>0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8457</v>
      </c>
      <c r="C37" s="3" t="s">
        <v>10207</v>
      </c>
      <c r="D37" s="12">
        <v>127</v>
      </c>
      <c r="E37" s="12">
        <v>127</v>
      </c>
      <c r="F37" s="12">
        <v>127</v>
      </c>
      <c r="G37" s="12">
        <v>127</v>
      </c>
      <c r="H37" s="12">
        <v>128</v>
      </c>
      <c r="I37" s="3">
        <v>3</v>
      </c>
      <c r="J37" s="3">
        <v>3</v>
      </c>
      <c r="K37" s="3">
        <v>0</v>
      </c>
      <c r="L37" s="3">
        <v>-1</v>
      </c>
      <c r="M37" s="3">
        <v>2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3.81E-3</v>
      </c>
      <c r="T37" s="13">
        <f t="shared" si="1"/>
        <v>3.81E-3</v>
      </c>
      <c r="U37" s="13">
        <f t="shared" si="2"/>
        <v>0</v>
      </c>
      <c r="V37" s="13">
        <f t="shared" si="3"/>
        <v>-1.2700000000000001E-3</v>
      </c>
      <c r="W37" s="13">
        <f t="shared" si="4"/>
        <v>2.5600000000000002E-3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8458</v>
      </c>
      <c r="C38" s="3" t="s">
        <v>10208</v>
      </c>
      <c r="D38" s="12">
        <v>98.9</v>
      </c>
      <c r="E38" s="12">
        <v>102.5</v>
      </c>
      <c r="F38" s="12">
        <v>101.5</v>
      </c>
      <c r="G38" s="12">
        <v>101</v>
      </c>
      <c r="H38" s="12">
        <v>101.5</v>
      </c>
      <c r="I38" s="3">
        <v>1385</v>
      </c>
      <c r="J38" s="3">
        <v>3328</v>
      </c>
      <c r="K38" s="3">
        <v>267</v>
      </c>
      <c r="L38" s="3">
        <v>502</v>
      </c>
      <c r="M38" s="3">
        <v>1583</v>
      </c>
      <c r="N38" s="3">
        <v>0</v>
      </c>
      <c r="O38" s="3">
        <v>45</v>
      </c>
      <c r="P38" s="3">
        <v>-178</v>
      </c>
      <c r="Q38" s="3">
        <v>-117</v>
      </c>
      <c r="R38" s="3">
        <v>-514</v>
      </c>
      <c r="S38" s="13">
        <f t="shared" si="0"/>
        <v>1.3697649999999999</v>
      </c>
      <c r="T38" s="13">
        <f t="shared" si="1"/>
        <v>3.4112</v>
      </c>
      <c r="U38" s="13">
        <f t="shared" si="2"/>
        <v>0.271005</v>
      </c>
      <c r="V38" s="13">
        <f t="shared" si="3"/>
        <v>0.50702000000000003</v>
      </c>
      <c r="W38" s="13">
        <f t="shared" si="4"/>
        <v>1.6067450000000001</v>
      </c>
      <c r="X38" s="13">
        <f t="shared" si="5"/>
        <v>0</v>
      </c>
      <c r="Y38" s="13">
        <f t="shared" si="6"/>
        <v>4.6124999999999999E-2</v>
      </c>
      <c r="Z38" s="13">
        <f t="shared" si="7"/>
        <v>-0.18067</v>
      </c>
      <c r="AA38" s="13">
        <f t="shared" si="8"/>
        <v>-0.11817</v>
      </c>
      <c r="AB38" s="13">
        <f t="shared" si="9"/>
        <v>-0.52171000000000001</v>
      </c>
    </row>
    <row r="39" spans="1:28" x14ac:dyDescent="0.25">
      <c r="A39" s="2" t="s">
        <v>33</v>
      </c>
      <c r="B39" s="3" t="s">
        <v>8459</v>
      </c>
      <c r="C39" s="3" t="s">
        <v>4740</v>
      </c>
      <c r="D39" s="12">
        <v>81.7</v>
      </c>
      <c r="E39" s="12">
        <v>84.3</v>
      </c>
      <c r="F39" s="12">
        <v>83.3</v>
      </c>
      <c r="G39" s="12">
        <v>82.1</v>
      </c>
      <c r="H39" s="12">
        <v>83.5</v>
      </c>
      <c r="I39" s="3">
        <v>-1438</v>
      </c>
      <c r="J39" s="3">
        <v>22</v>
      </c>
      <c r="K39" s="3">
        <v>-1430</v>
      </c>
      <c r="L39" s="3">
        <v>-295</v>
      </c>
      <c r="M39" s="3">
        <v>2001</v>
      </c>
      <c r="N39" s="3">
        <v>0</v>
      </c>
      <c r="O39" s="3">
        <v>910</v>
      </c>
      <c r="P39" s="3">
        <v>-773</v>
      </c>
      <c r="Q39" s="3">
        <v>-1148</v>
      </c>
      <c r="R39" s="3">
        <v>-330</v>
      </c>
      <c r="S39" s="13">
        <f t="shared" si="0"/>
        <v>-1.1748460000000001</v>
      </c>
      <c r="T39" s="13">
        <f t="shared" si="1"/>
        <v>1.8546E-2</v>
      </c>
      <c r="U39" s="13">
        <f t="shared" si="2"/>
        <v>-1.19119</v>
      </c>
      <c r="V39" s="13">
        <f t="shared" si="3"/>
        <v>-0.24219499999999999</v>
      </c>
      <c r="W39" s="13">
        <f t="shared" si="4"/>
        <v>1.6708350000000001</v>
      </c>
      <c r="X39" s="13">
        <f t="shared" si="5"/>
        <v>0</v>
      </c>
      <c r="Y39" s="13">
        <f t="shared" si="6"/>
        <v>0.76712999999999998</v>
      </c>
      <c r="Z39" s="13">
        <f t="shared" si="7"/>
        <v>-0.64390899999999995</v>
      </c>
      <c r="AA39" s="13">
        <f t="shared" si="8"/>
        <v>-0.9425079999999999</v>
      </c>
      <c r="AB39" s="13">
        <f t="shared" si="9"/>
        <v>-0.27555000000000002</v>
      </c>
    </row>
    <row r="40" spans="1:28" x14ac:dyDescent="0.25">
      <c r="A40" s="2" t="s">
        <v>34</v>
      </c>
      <c r="B40" s="3" t="s">
        <v>8460</v>
      </c>
      <c r="C40" s="3" t="s">
        <v>4740</v>
      </c>
      <c r="D40" s="12">
        <v>31.35</v>
      </c>
      <c r="E40" s="12">
        <v>34.450000000000003</v>
      </c>
      <c r="F40" s="12">
        <v>33.700000000000003</v>
      </c>
      <c r="G40" s="12">
        <v>33.049999999999997</v>
      </c>
      <c r="H40" s="12">
        <v>34.200000000000003</v>
      </c>
      <c r="I40" s="3">
        <v>-2370</v>
      </c>
      <c r="J40" s="3">
        <v>-824</v>
      </c>
      <c r="K40" s="3">
        <v>-15523</v>
      </c>
      <c r="L40" s="3">
        <v>-4696</v>
      </c>
      <c r="M40" s="3">
        <v>-2386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-0.74299499999999996</v>
      </c>
      <c r="T40" s="13">
        <f t="shared" si="1"/>
        <v>-0.28386800000000001</v>
      </c>
      <c r="U40" s="13">
        <f t="shared" si="2"/>
        <v>-5.2312510000000003</v>
      </c>
      <c r="V40" s="13">
        <f t="shared" si="3"/>
        <v>-1.552028</v>
      </c>
      <c r="W40" s="13">
        <f t="shared" si="4"/>
        <v>-0.81601200000000007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8461</v>
      </c>
      <c r="C41" s="3" t="s">
        <v>10209</v>
      </c>
      <c r="D41" s="12">
        <v>32.299999999999997</v>
      </c>
      <c r="E41" s="12">
        <v>35.5</v>
      </c>
      <c r="F41" s="12">
        <v>34.049999999999997</v>
      </c>
      <c r="G41" s="12">
        <v>34.200000000000003</v>
      </c>
      <c r="H41" s="12">
        <v>34.85</v>
      </c>
      <c r="I41" s="3">
        <v>-1065</v>
      </c>
      <c r="J41" s="3">
        <v>-3347</v>
      </c>
      <c r="K41" s="3">
        <v>-6224</v>
      </c>
      <c r="L41" s="3">
        <v>-438</v>
      </c>
      <c r="M41" s="3">
        <v>-2440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-0.343995</v>
      </c>
      <c r="T41" s="13">
        <f t="shared" si="1"/>
        <v>-1.188185</v>
      </c>
      <c r="U41" s="13">
        <f t="shared" si="2"/>
        <v>-2.119272</v>
      </c>
      <c r="V41" s="13">
        <f t="shared" si="3"/>
        <v>-0.14979600000000001</v>
      </c>
      <c r="W41" s="13">
        <f t="shared" si="4"/>
        <v>-0.85033999999999998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8462</v>
      </c>
      <c r="C42" s="3" t="s">
        <v>4740</v>
      </c>
      <c r="D42" s="12">
        <v>21.5</v>
      </c>
      <c r="E42" s="12">
        <v>21.75</v>
      </c>
      <c r="F42" s="12">
        <v>21.6</v>
      </c>
      <c r="G42" s="12">
        <v>21.6</v>
      </c>
      <c r="H42" s="12">
        <v>21.85</v>
      </c>
      <c r="I42" s="3">
        <v>197</v>
      </c>
      <c r="J42" s="3">
        <v>9</v>
      </c>
      <c r="K42" s="3">
        <v>4</v>
      </c>
      <c r="L42" s="3">
        <v>-14</v>
      </c>
      <c r="M42" s="3">
        <v>82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4.2354999999999997E-2</v>
      </c>
      <c r="T42" s="13">
        <f t="shared" si="1"/>
        <v>1.9575E-3</v>
      </c>
      <c r="U42" s="13">
        <f t="shared" si="2"/>
        <v>8.6400000000000008E-4</v>
      </c>
      <c r="V42" s="13">
        <f t="shared" si="3"/>
        <v>-3.0240000000000002E-3</v>
      </c>
      <c r="W42" s="13">
        <f t="shared" si="4"/>
        <v>1.7916999999999999E-2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8463</v>
      </c>
      <c r="C43" s="3" t="s">
        <v>10208</v>
      </c>
      <c r="D43" s="12">
        <v>27.8</v>
      </c>
      <c r="E43" s="12">
        <v>30.55</v>
      </c>
      <c r="F43" s="12">
        <v>29.4</v>
      </c>
      <c r="G43" s="12">
        <v>29.2</v>
      </c>
      <c r="H43" s="12">
        <v>30.35</v>
      </c>
      <c r="I43" s="3">
        <v>-1126</v>
      </c>
      <c r="J43" s="3">
        <v>-660</v>
      </c>
      <c r="K43" s="3">
        <v>-2509</v>
      </c>
      <c r="L43" s="3">
        <v>768</v>
      </c>
      <c r="M43" s="3">
        <v>-192</v>
      </c>
      <c r="N43" s="3">
        <v>0</v>
      </c>
      <c r="O43" s="3">
        <v>0</v>
      </c>
      <c r="P43" s="3">
        <v>1</v>
      </c>
      <c r="Q43" s="3">
        <v>0</v>
      </c>
      <c r="R43" s="3">
        <v>0</v>
      </c>
      <c r="S43" s="13">
        <f t="shared" si="0"/>
        <v>-0.31302799999999997</v>
      </c>
      <c r="T43" s="13">
        <f t="shared" si="1"/>
        <v>-0.20163</v>
      </c>
      <c r="U43" s="13">
        <f t="shared" si="2"/>
        <v>-0.73764599999999991</v>
      </c>
      <c r="V43" s="13">
        <f t="shared" si="3"/>
        <v>0.22425599999999998</v>
      </c>
      <c r="W43" s="13">
        <f t="shared" si="4"/>
        <v>-5.8272000000000004E-2</v>
      </c>
      <c r="X43" s="13">
        <f t="shared" si="5"/>
        <v>0</v>
      </c>
      <c r="Y43" s="13">
        <f t="shared" si="6"/>
        <v>0</v>
      </c>
      <c r="Z43" s="13">
        <f t="shared" si="7"/>
        <v>2.9399999999999999E-4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8464</v>
      </c>
      <c r="C44" s="3" t="s">
        <v>10209</v>
      </c>
      <c r="D44" s="12">
        <v>39</v>
      </c>
      <c r="E44" s="12">
        <v>41.05</v>
      </c>
      <c r="F44" s="12">
        <v>40.25</v>
      </c>
      <c r="G44" s="12">
        <v>40.200000000000003</v>
      </c>
      <c r="H44" s="12">
        <v>40.85</v>
      </c>
      <c r="I44" s="3">
        <v>-2427</v>
      </c>
      <c r="J44" s="3">
        <v>-2783</v>
      </c>
      <c r="K44" s="3">
        <v>-1491</v>
      </c>
      <c r="L44" s="3">
        <v>17</v>
      </c>
      <c r="M44" s="3">
        <v>-419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-0.94652999999999998</v>
      </c>
      <c r="T44" s="13">
        <f t="shared" si="1"/>
        <v>-1.1424215</v>
      </c>
      <c r="U44" s="13">
        <f t="shared" si="2"/>
        <v>-0.60012750000000004</v>
      </c>
      <c r="V44" s="13">
        <f t="shared" si="3"/>
        <v>6.8340000000000007E-3</v>
      </c>
      <c r="W44" s="13">
        <f t="shared" si="4"/>
        <v>-0.17116150000000002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8465</v>
      </c>
      <c r="C45" s="3" t="s">
        <v>4740</v>
      </c>
      <c r="D45" s="12">
        <v>18.75</v>
      </c>
      <c r="E45" s="12">
        <v>19.399999999999999</v>
      </c>
      <c r="F45" s="12">
        <v>19.25</v>
      </c>
      <c r="G45" s="12">
        <v>19.05</v>
      </c>
      <c r="H45" s="12">
        <v>19.5</v>
      </c>
      <c r="I45" s="3">
        <v>661</v>
      </c>
      <c r="J45" s="3">
        <v>-3232</v>
      </c>
      <c r="K45" s="3">
        <v>35</v>
      </c>
      <c r="L45" s="3">
        <v>398</v>
      </c>
      <c r="M45" s="3">
        <v>439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0.12393750000000001</v>
      </c>
      <c r="T45" s="13">
        <f t="shared" si="1"/>
        <v>-0.62700800000000001</v>
      </c>
      <c r="U45" s="13">
        <f t="shared" si="2"/>
        <v>6.7375000000000004E-3</v>
      </c>
      <c r="V45" s="13">
        <f t="shared" si="3"/>
        <v>7.5819000000000011E-2</v>
      </c>
      <c r="W45" s="13">
        <f t="shared" si="4"/>
        <v>8.5605000000000001E-2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8466</v>
      </c>
      <c r="C46" s="3" t="s">
        <v>10209</v>
      </c>
      <c r="D46" s="12">
        <v>25.15</v>
      </c>
      <c r="E46" s="12">
        <v>25.9</v>
      </c>
      <c r="F46" s="12">
        <v>26.05</v>
      </c>
      <c r="G46" s="12">
        <v>25.75</v>
      </c>
      <c r="H46" s="12">
        <v>26.2</v>
      </c>
      <c r="I46" s="3">
        <v>-2064</v>
      </c>
      <c r="J46" s="3">
        <v>-13165</v>
      </c>
      <c r="K46" s="3">
        <v>3293</v>
      </c>
      <c r="L46" s="3">
        <v>-5810</v>
      </c>
      <c r="M46" s="3">
        <v>-2209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-0.519096</v>
      </c>
      <c r="T46" s="13">
        <f t="shared" si="1"/>
        <v>-3.409735</v>
      </c>
      <c r="U46" s="13">
        <f t="shared" si="2"/>
        <v>0.85782650000000005</v>
      </c>
      <c r="V46" s="13">
        <f t="shared" si="3"/>
        <v>-1.496075</v>
      </c>
      <c r="W46" s="13">
        <f t="shared" si="4"/>
        <v>-0.57875799999999999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8467</v>
      </c>
      <c r="C47" s="3" t="s">
        <v>10208</v>
      </c>
      <c r="D47" s="12">
        <v>23.4</v>
      </c>
      <c r="E47" s="12">
        <v>25.7</v>
      </c>
      <c r="F47" s="12">
        <v>25</v>
      </c>
      <c r="G47" s="12">
        <v>25.15</v>
      </c>
      <c r="H47" s="12">
        <v>25.45</v>
      </c>
      <c r="I47" s="3">
        <v>-1909</v>
      </c>
      <c r="J47" s="3">
        <v>-73</v>
      </c>
      <c r="K47" s="3">
        <v>-4710</v>
      </c>
      <c r="L47" s="3">
        <v>-362</v>
      </c>
      <c r="M47" s="3">
        <v>-2455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-0.44670599999999999</v>
      </c>
      <c r="T47" s="13">
        <f t="shared" si="1"/>
        <v>-1.8761E-2</v>
      </c>
      <c r="U47" s="13">
        <f t="shared" si="2"/>
        <v>-1.1775</v>
      </c>
      <c r="V47" s="13">
        <f t="shared" si="3"/>
        <v>-9.1042999999999999E-2</v>
      </c>
      <c r="W47" s="13">
        <f t="shared" si="4"/>
        <v>-0.62479750000000001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8468</v>
      </c>
      <c r="C48" s="3" t="s">
        <v>10209</v>
      </c>
      <c r="D48" s="12">
        <v>12.4</v>
      </c>
      <c r="E48" s="12">
        <v>12.85</v>
      </c>
      <c r="F48" s="12">
        <v>12.7</v>
      </c>
      <c r="G48" s="12">
        <v>12.6</v>
      </c>
      <c r="H48" s="12">
        <v>12.9</v>
      </c>
      <c r="I48" s="3">
        <v>-7092</v>
      </c>
      <c r="J48" s="3">
        <v>-9940</v>
      </c>
      <c r="K48" s="3">
        <v>-337</v>
      </c>
      <c r="L48" s="3">
        <v>-5</v>
      </c>
      <c r="M48" s="3">
        <v>7854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-0.87940800000000008</v>
      </c>
      <c r="T48" s="13">
        <f t="shared" si="1"/>
        <v>-1.27729</v>
      </c>
      <c r="U48" s="13">
        <f t="shared" si="2"/>
        <v>-4.2798999999999997E-2</v>
      </c>
      <c r="V48" s="13">
        <f t="shared" si="3"/>
        <v>-6.3000000000000003E-4</v>
      </c>
      <c r="W48" s="13">
        <f t="shared" si="4"/>
        <v>1.013166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8469</v>
      </c>
      <c r="C49" s="3" t="s">
        <v>4740</v>
      </c>
      <c r="D49" s="12">
        <v>70.3</v>
      </c>
      <c r="E49" s="12">
        <v>70.400000000000006</v>
      </c>
      <c r="F49" s="12">
        <v>70.5</v>
      </c>
      <c r="G49" s="12">
        <v>70.5</v>
      </c>
      <c r="H49" s="12">
        <v>70.900000000000006</v>
      </c>
      <c r="I49" s="3">
        <v>8</v>
      </c>
      <c r="J49" s="3">
        <v>30</v>
      </c>
      <c r="K49" s="3">
        <v>0</v>
      </c>
      <c r="L49" s="3">
        <v>3</v>
      </c>
      <c r="M49" s="3">
        <v>5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5.6239999999999997E-3</v>
      </c>
      <c r="T49" s="13">
        <f t="shared" si="1"/>
        <v>2.112E-2</v>
      </c>
      <c r="U49" s="13">
        <f t="shared" si="2"/>
        <v>0</v>
      </c>
      <c r="V49" s="13">
        <f t="shared" si="3"/>
        <v>2.1150000000000001E-3</v>
      </c>
      <c r="W49" s="13">
        <f t="shared" si="4"/>
        <v>3.545E-3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8470</v>
      </c>
      <c r="C50" s="3" t="s">
        <v>4774</v>
      </c>
      <c r="D50" s="12">
        <v>11.05</v>
      </c>
      <c r="E50" s="12">
        <v>11.05</v>
      </c>
      <c r="F50" s="12">
        <v>11.1</v>
      </c>
      <c r="G50" s="12">
        <v>11</v>
      </c>
      <c r="H50" s="12">
        <v>11.25</v>
      </c>
      <c r="I50" s="3">
        <v>116</v>
      </c>
      <c r="J50" s="3">
        <v>-98</v>
      </c>
      <c r="K50" s="3">
        <v>11</v>
      </c>
      <c r="L50" s="3">
        <v>-79</v>
      </c>
      <c r="M50" s="3">
        <v>223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1.2818000000000001E-2</v>
      </c>
      <c r="T50" s="13">
        <f t="shared" si="1"/>
        <v>-1.0829E-2</v>
      </c>
      <c r="U50" s="13">
        <f t="shared" si="2"/>
        <v>1.2209999999999999E-3</v>
      </c>
      <c r="V50" s="13">
        <f t="shared" si="3"/>
        <v>-8.6899999999999998E-3</v>
      </c>
      <c r="W50" s="13">
        <f t="shared" si="4"/>
        <v>2.5087499999999999E-2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8471</v>
      </c>
      <c r="C51" s="3" t="s">
        <v>10210</v>
      </c>
      <c r="D51" s="12">
        <v>31.8</v>
      </c>
      <c r="E51" s="12">
        <v>32.35</v>
      </c>
      <c r="F51" s="12">
        <v>32.5</v>
      </c>
      <c r="G51" s="12">
        <v>32.15</v>
      </c>
      <c r="H51" s="12">
        <v>32.799999999999997</v>
      </c>
      <c r="I51" s="3">
        <v>-4</v>
      </c>
      <c r="J51" s="3">
        <v>240</v>
      </c>
      <c r="K51" s="3">
        <v>229</v>
      </c>
      <c r="L51" s="3">
        <v>-140</v>
      </c>
      <c r="M51" s="3">
        <v>19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-1.2720000000000001E-3</v>
      </c>
      <c r="T51" s="13">
        <f t="shared" si="1"/>
        <v>7.7640000000000001E-2</v>
      </c>
      <c r="U51" s="13">
        <f t="shared" si="2"/>
        <v>7.4425000000000005E-2</v>
      </c>
      <c r="V51" s="13">
        <f t="shared" si="3"/>
        <v>-4.5010000000000001E-2</v>
      </c>
      <c r="W51" s="13">
        <f t="shared" si="4"/>
        <v>6.2319999999999997E-3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8472</v>
      </c>
      <c r="C52" s="3" t="s">
        <v>10208</v>
      </c>
      <c r="D52" s="12">
        <v>35</v>
      </c>
      <c r="E52" s="12">
        <v>35.1</v>
      </c>
      <c r="F52" s="12">
        <v>35</v>
      </c>
      <c r="G52" s="12">
        <v>35</v>
      </c>
      <c r="H52" s="12">
        <v>35.25</v>
      </c>
      <c r="I52" s="3">
        <v>24</v>
      </c>
      <c r="J52" s="3">
        <v>-12</v>
      </c>
      <c r="K52" s="3">
        <v>61</v>
      </c>
      <c r="L52" s="3">
        <v>-22</v>
      </c>
      <c r="M52" s="3">
        <v>-26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8.3999999999999995E-3</v>
      </c>
      <c r="T52" s="13">
        <f t="shared" si="1"/>
        <v>-4.2120000000000005E-3</v>
      </c>
      <c r="U52" s="13">
        <f t="shared" si="2"/>
        <v>2.1350000000000001E-2</v>
      </c>
      <c r="V52" s="13">
        <f t="shared" si="3"/>
        <v>-7.7000000000000002E-3</v>
      </c>
      <c r="W52" s="13">
        <f t="shared" si="4"/>
        <v>-9.1649999999999995E-3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8473</v>
      </c>
      <c r="C53" s="3" t="s">
        <v>4740</v>
      </c>
      <c r="D53" s="12">
        <v>33.299999999999997</v>
      </c>
      <c r="E53" s="12">
        <v>33.799999999999997</v>
      </c>
      <c r="F53" s="12">
        <v>33.799999999999997</v>
      </c>
      <c r="G53" s="12">
        <v>33.950000000000003</v>
      </c>
      <c r="H53" s="12">
        <v>34.049999999999997</v>
      </c>
      <c r="I53" s="3">
        <v>-5</v>
      </c>
      <c r="J53" s="3">
        <v>-13</v>
      </c>
      <c r="K53" s="3">
        <v>1</v>
      </c>
      <c r="L53" s="3">
        <v>31</v>
      </c>
      <c r="M53" s="3">
        <v>10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-1.665E-3</v>
      </c>
      <c r="T53" s="13">
        <f t="shared" si="1"/>
        <v>-4.3939999999999995E-3</v>
      </c>
      <c r="U53" s="13">
        <f t="shared" si="2"/>
        <v>3.3799999999999998E-4</v>
      </c>
      <c r="V53" s="13">
        <f t="shared" si="3"/>
        <v>1.0524500000000001E-2</v>
      </c>
      <c r="W53" s="13">
        <f t="shared" si="4"/>
        <v>3.405E-3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8474</v>
      </c>
      <c r="C54" s="3" t="s">
        <v>4740</v>
      </c>
      <c r="D54" s="12">
        <v>10.4</v>
      </c>
      <c r="E54" s="12">
        <v>10.7</v>
      </c>
      <c r="F54" s="12">
        <v>10.6</v>
      </c>
      <c r="G54" s="12">
        <v>10.45</v>
      </c>
      <c r="H54" s="12">
        <v>10.95</v>
      </c>
      <c r="I54" s="3">
        <v>0</v>
      </c>
      <c r="J54" s="3">
        <v>-3</v>
      </c>
      <c r="K54" s="3">
        <v>-4</v>
      </c>
      <c r="L54" s="3">
        <v>-2</v>
      </c>
      <c r="M54" s="3">
        <v>-17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-3.2099999999999994E-4</v>
      </c>
      <c r="U54" s="13">
        <f t="shared" si="2"/>
        <v>-4.2400000000000001E-4</v>
      </c>
      <c r="V54" s="13">
        <f t="shared" si="3"/>
        <v>-2.0899999999999998E-4</v>
      </c>
      <c r="W54" s="13">
        <f t="shared" si="4"/>
        <v>-1.8614999999999999E-3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8475</v>
      </c>
      <c r="C55" s="3" t="s">
        <v>4740</v>
      </c>
      <c r="D55" s="12">
        <v>91.3</v>
      </c>
      <c r="E55" s="12">
        <v>88.3</v>
      </c>
      <c r="F55" s="12">
        <v>90.9</v>
      </c>
      <c r="G55" s="12">
        <v>92.3</v>
      </c>
      <c r="H55" s="12">
        <v>91.6</v>
      </c>
      <c r="I55" s="3">
        <v>-155</v>
      </c>
      <c r="J55" s="3">
        <v>27</v>
      </c>
      <c r="K55" s="3">
        <v>-22</v>
      </c>
      <c r="L55" s="3">
        <v>164</v>
      </c>
      <c r="M55" s="3">
        <v>-32</v>
      </c>
      <c r="N55" s="3">
        <v>0</v>
      </c>
      <c r="O55" s="3">
        <v>2</v>
      </c>
      <c r="P55" s="3">
        <v>0</v>
      </c>
      <c r="Q55" s="3">
        <v>0</v>
      </c>
      <c r="R55" s="3">
        <v>0</v>
      </c>
      <c r="S55" s="13">
        <f t="shared" si="0"/>
        <v>-0.141515</v>
      </c>
      <c r="T55" s="13">
        <f t="shared" si="1"/>
        <v>2.3840999999999998E-2</v>
      </c>
      <c r="U55" s="13">
        <f t="shared" si="2"/>
        <v>-1.9998000000000002E-2</v>
      </c>
      <c r="V55" s="13">
        <f t="shared" si="3"/>
        <v>0.15137199999999998</v>
      </c>
      <c r="W55" s="13">
        <f t="shared" si="4"/>
        <v>-2.9311999999999998E-2</v>
      </c>
      <c r="X55" s="13">
        <f t="shared" si="5"/>
        <v>0</v>
      </c>
      <c r="Y55" s="13">
        <f t="shared" si="6"/>
        <v>1.766E-3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8476</v>
      </c>
      <c r="C56" s="3" t="s">
        <v>10208</v>
      </c>
      <c r="D56" s="12">
        <v>83.7</v>
      </c>
      <c r="E56" s="12">
        <v>85.4</v>
      </c>
      <c r="F56" s="12">
        <v>84.5</v>
      </c>
      <c r="G56" s="12">
        <v>84.7</v>
      </c>
      <c r="H56" s="12">
        <v>85.4</v>
      </c>
      <c r="I56" s="3">
        <v>-710</v>
      </c>
      <c r="J56" s="3">
        <v>2424</v>
      </c>
      <c r="K56" s="3">
        <v>-953</v>
      </c>
      <c r="L56" s="3">
        <v>-1541</v>
      </c>
      <c r="M56" s="3">
        <v>-672</v>
      </c>
      <c r="N56" s="3">
        <v>168</v>
      </c>
      <c r="O56" s="3">
        <v>-82</v>
      </c>
      <c r="P56" s="3">
        <v>3</v>
      </c>
      <c r="Q56" s="3">
        <v>-6</v>
      </c>
      <c r="R56" s="3">
        <v>1</v>
      </c>
      <c r="S56" s="13">
        <f t="shared" si="0"/>
        <v>-0.59426999999999996</v>
      </c>
      <c r="T56" s="13">
        <f t="shared" si="1"/>
        <v>2.0700959999999999</v>
      </c>
      <c r="U56" s="13">
        <f t="shared" si="2"/>
        <v>-0.80528500000000003</v>
      </c>
      <c r="V56" s="13">
        <f t="shared" si="3"/>
        <v>-1.3052270000000001</v>
      </c>
      <c r="W56" s="13">
        <f t="shared" si="4"/>
        <v>-0.57388800000000006</v>
      </c>
      <c r="X56" s="13">
        <f t="shared" si="5"/>
        <v>0.14061599999999999</v>
      </c>
      <c r="Y56" s="13">
        <f t="shared" si="6"/>
        <v>-7.0028000000000007E-2</v>
      </c>
      <c r="Z56" s="13">
        <f t="shared" si="7"/>
        <v>2.5349999999999999E-3</v>
      </c>
      <c r="AA56" s="13">
        <f t="shared" si="8"/>
        <v>-5.0820000000000006E-3</v>
      </c>
      <c r="AB56" s="13">
        <f t="shared" si="9"/>
        <v>8.5400000000000005E-4</v>
      </c>
    </row>
    <row r="57" spans="1:28" x14ac:dyDescent="0.25">
      <c r="A57" s="2" t="s">
        <v>51</v>
      </c>
      <c r="B57" s="3" t="s">
        <v>8477</v>
      </c>
      <c r="C57" s="3" t="s">
        <v>4575</v>
      </c>
      <c r="D57" s="12">
        <v>22.2</v>
      </c>
      <c r="E57" s="12">
        <v>22.45</v>
      </c>
      <c r="F57" s="12">
        <v>22.6</v>
      </c>
      <c r="G57" s="12">
        <v>22.7</v>
      </c>
      <c r="H57" s="12">
        <v>23.05</v>
      </c>
      <c r="I57" s="3">
        <v>39</v>
      </c>
      <c r="J57" s="3">
        <v>88</v>
      </c>
      <c r="K57" s="3">
        <v>1</v>
      </c>
      <c r="L57" s="3">
        <v>3</v>
      </c>
      <c r="M57" s="3">
        <v>29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8.657999999999999E-3</v>
      </c>
      <c r="T57" s="13">
        <f t="shared" si="1"/>
        <v>1.9755999999999999E-2</v>
      </c>
      <c r="U57" s="13">
        <f t="shared" si="2"/>
        <v>2.2600000000000002E-4</v>
      </c>
      <c r="V57" s="13">
        <f t="shared" si="3"/>
        <v>6.8099999999999996E-4</v>
      </c>
      <c r="W57" s="13">
        <f t="shared" si="4"/>
        <v>6.6845000000000003E-3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8478</v>
      </c>
      <c r="C58" s="3" t="s">
        <v>10209</v>
      </c>
      <c r="D58" s="12">
        <v>7.5</v>
      </c>
      <c r="E58" s="12">
        <v>7.65</v>
      </c>
      <c r="F58" s="12">
        <v>7.8</v>
      </c>
      <c r="G58" s="12">
        <v>7.75</v>
      </c>
      <c r="H58" s="12">
        <v>7.73</v>
      </c>
      <c r="I58" s="3">
        <v>91</v>
      </c>
      <c r="J58" s="3">
        <v>45</v>
      </c>
      <c r="K58" s="3">
        <v>575</v>
      </c>
      <c r="L58" s="3">
        <v>-198</v>
      </c>
      <c r="M58" s="3">
        <v>223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6.8250000000000003E-3</v>
      </c>
      <c r="T58" s="13">
        <f t="shared" si="1"/>
        <v>3.4424999999999998E-3</v>
      </c>
      <c r="U58" s="13">
        <f t="shared" si="2"/>
        <v>4.4850000000000001E-2</v>
      </c>
      <c r="V58" s="13">
        <f t="shared" si="3"/>
        <v>-1.5344999999999999E-2</v>
      </c>
      <c r="W58" s="13">
        <f t="shared" si="4"/>
        <v>1.72379E-2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8479</v>
      </c>
      <c r="C59" s="3" t="s">
        <v>4741</v>
      </c>
      <c r="D59" s="12">
        <v>61.4</v>
      </c>
      <c r="E59" s="12">
        <v>61.9</v>
      </c>
      <c r="F59" s="12">
        <v>62</v>
      </c>
      <c r="G59" s="12">
        <v>61.9</v>
      </c>
      <c r="H59" s="12">
        <v>62.8</v>
      </c>
      <c r="I59" s="3">
        <v>90</v>
      </c>
      <c r="J59" s="3">
        <v>-14</v>
      </c>
      <c r="K59" s="3">
        <v>8</v>
      </c>
      <c r="L59" s="3">
        <v>20</v>
      </c>
      <c r="M59" s="3">
        <v>61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5.5259999999999997E-2</v>
      </c>
      <c r="T59" s="13">
        <f t="shared" si="1"/>
        <v>-8.6660000000000001E-3</v>
      </c>
      <c r="U59" s="13">
        <f t="shared" si="2"/>
        <v>4.96E-3</v>
      </c>
      <c r="V59" s="13">
        <f t="shared" si="3"/>
        <v>1.238E-2</v>
      </c>
      <c r="W59" s="13">
        <f t="shared" si="4"/>
        <v>3.8307999999999995E-2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8480</v>
      </c>
      <c r="C60" s="3" t="s">
        <v>10211</v>
      </c>
      <c r="D60" s="12">
        <v>37.700000000000003</v>
      </c>
      <c r="E60" s="12">
        <v>37.9</v>
      </c>
      <c r="F60" s="12">
        <v>38.049999999999997</v>
      </c>
      <c r="G60" s="12">
        <v>38</v>
      </c>
      <c r="H60" s="12">
        <v>38.200000000000003</v>
      </c>
      <c r="I60" s="3">
        <v>11</v>
      </c>
      <c r="J60" s="3">
        <v>0</v>
      </c>
      <c r="K60" s="3">
        <v>8</v>
      </c>
      <c r="L60" s="3">
        <v>-2</v>
      </c>
      <c r="M60" s="3">
        <v>25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4.1470000000000005E-3</v>
      </c>
      <c r="T60" s="13">
        <f t="shared" si="1"/>
        <v>0</v>
      </c>
      <c r="U60" s="13">
        <f t="shared" si="2"/>
        <v>3.0439999999999998E-3</v>
      </c>
      <c r="V60" s="13">
        <f t="shared" si="3"/>
        <v>-7.6000000000000004E-4</v>
      </c>
      <c r="W60" s="13">
        <f t="shared" si="4"/>
        <v>9.5500000000000012E-3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8481</v>
      </c>
      <c r="C61" s="3" t="s">
        <v>4740</v>
      </c>
      <c r="D61" s="12">
        <v>10.5</v>
      </c>
      <c r="E61" s="12">
        <v>10.55</v>
      </c>
      <c r="F61" s="12">
        <v>10.7</v>
      </c>
      <c r="G61" s="12">
        <v>10.65</v>
      </c>
      <c r="H61" s="12">
        <v>10.8</v>
      </c>
      <c r="I61" s="3">
        <v>101</v>
      </c>
      <c r="J61" s="3">
        <v>47</v>
      </c>
      <c r="K61" s="3">
        <v>41</v>
      </c>
      <c r="L61" s="3">
        <v>-1</v>
      </c>
      <c r="M61" s="3">
        <v>72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1.0605E-2</v>
      </c>
      <c r="T61" s="13">
        <f t="shared" si="1"/>
        <v>4.9585000000000002E-3</v>
      </c>
      <c r="U61" s="13">
        <f t="shared" si="2"/>
        <v>4.3870000000000003E-3</v>
      </c>
      <c r="V61" s="13">
        <f t="shared" si="3"/>
        <v>-1.065E-4</v>
      </c>
      <c r="W61" s="13">
        <f t="shared" si="4"/>
        <v>7.7759999999999999E-3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8482</v>
      </c>
      <c r="C62" s="3" t="s">
        <v>10208</v>
      </c>
      <c r="D62" s="12">
        <v>78</v>
      </c>
      <c r="E62" s="12">
        <v>78.7</v>
      </c>
      <c r="F62" s="12">
        <v>79.099999999999994</v>
      </c>
      <c r="G62" s="12">
        <v>78.900000000000006</v>
      </c>
      <c r="H62" s="12">
        <v>78.900000000000006</v>
      </c>
      <c r="I62" s="3">
        <v>0</v>
      </c>
      <c r="J62" s="3">
        <v>0</v>
      </c>
      <c r="K62" s="3">
        <v>0</v>
      </c>
      <c r="L62" s="3">
        <v>-4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0</v>
      </c>
      <c r="V62" s="13">
        <f t="shared" si="3"/>
        <v>-3.1560000000000004E-3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8483</v>
      </c>
      <c r="C63" s="3" t="s">
        <v>10212</v>
      </c>
      <c r="D63" s="12">
        <v>51.6</v>
      </c>
      <c r="E63" s="12">
        <v>52.5</v>
      </c>
      <c r="F63" s="12">
        <v>52.9</v>
      </c>
      <c r="G63" s="12">
        <v>54</v>
      </c>
      <c r="H63" s="12">
        <v>54.8</v>
      </c>
      <c r="I63" s="3">
        <v>0</v>
      </c>
      <c r="J63" s="3">
        <v>-2</v>
      </c>
      <c r="K63" s="3">
        <v>2</v>
      </c>
      <c r="L63" s="3">
        <v>-3</v>
      </c>
      <c r="M63" s="3">
        <v>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0</v>
      </c>
      <c r="T63" s="13">
        <f t="shared" si="1"/>
        <v>-1.0499999999999999E-3</v>
      </c>
      <c r="U63" s="13">
        <f t="shared" si="2"/>
        <v>1.0579999999999999E-3</v>
      </c>
      <c r="V63" s="13">
        <f t="shared" si="3"/>
        <v>-1.6199999999999999E-3</v>
      </c>
      <c r="W63" s="13">
        <f t="shared" si="4"/>
        <v>1.096E-3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8484</v>
      </c>
      <c r="C64" s="3" t="s">
        <v>4742</v>
      </c>
      <c r="D64" s="12">
        <v>30.55</v>
      </c>
      <c r="E64" s="12">
        <v>31.2</v>
      </c>
      <c r="F64" s="12">
        <v>31.4</v>
      </c>
      <c r="G64" s="12">
        <v>30.4</v>
      </c>
      <c r="H64" s="12">
        <v>31.25</v>
      </c>
      <c r="I64" s="3">
        <v>-2171</v>
      </c>
      <c r="J64" s="3">
        <v>2902</v>
      </c>
      <c r="K64" s="3">
        <v>-282</v>
      </c>
      <c r="L64" s="3">
        <v>-5593</v>
      </c>
      <c r="M64" s="3">
        <v>1158</v>
      </c>
      <c r="N64" s="3">
        <v>0</v>
      </c>
      <c r="O64" s="3">
        <v>246</v>
      </c>
      <c r="P64" s="3">
        <v>3</v>
      </c>
      <c r="Q64" s="3">
        <v>-294</v>
      </c>
      <c r="R64" s="3">
        <v>859</v>
      </c>
      <c r="S64" s="13">
        <f t="shared" si="0"/>
        <v>-0.66324050000000001</v>
      </c>
      <c r="T64" s="13">
        <f t="shared" si="1"/>
        <v>0.9054239999999999</v>
      </c>
      <c r="U64" s="13">
        <f t="shared" si="2"/>
        <v>-8.8547999999999988E-2</v>
      </c>
      <c r="V64" s="13">
        <f t="shared" si="3"/>
        <v>-1.7002719999999998</v>
      </c>
      <c r="W64" s="13">
        <f t="shared" si="4"/>
        <v>0.361875</v>
      </c>
      <c r="X64" s="13">
        <f t="shared" si="5"/>
        <v>0</v>
      </c>
      <c r="Y64" s="13">
        <f t="shared" si="6"/>
        <v>7.6752000000000001E-2</v>
      </c>
      <c r="Z64" s="13">
        <f t="shared" si="7"/>
        <v>9.4199999999999991E-4</v>
      </c>
      <c r="AA64" s="13">
        <f t="shared" si="8"/>
        <v>-8.9375999999999997E-2</v>
      </c>
      <c r="AB64" s="13">
        <f t="shared" si="9"/>
        <v>0.2684375</v>
      </c>
    </row>
    <row r="65" spans="1:28" x14ac:dyDescent="0.25">
      <c r="A65" s="2" t="s">
        <v>59</v>
      </c>
      <c r="B65" s="3" t="s">
        <v>8485</v>
      </c>
      <c r="C65" s="3" t="s">
        <v>10213</v>
      </c>
      <c r="D65" s="12">
        <v>21.35</v>
      </c>
      <c r="E65" s="12">
        <v>20.8</v>
      </c>
      <c r="F65" s="12">
        <v>21.25</v>
      </c>
      <c r="G65" s="12">
        <v>21.05</v>
      </c>
      <c r="H65" s="12">
        <v>21.5</v>
      </c>
      <c r="I65" s="3">
        <v>-8638</v>
      </c>
      <c r="J65" s="3">
        <v>-1960</v>
      </c>
      <c r="K65" s="3">
        <v>2286</v>
      </c>
      <c r="L65" s="3">
        <v>-1486</v>
      </c>
      <c r="M65" s="3">
        <v>1780</v>
      </c>
      <c r="N65" s="3">
        <v>0</v>
      </c>
      <c r="O65" s="3">
        <v>53</v>
      </c>
      <c r="P65" s="3">
        <v>25</v>
      </c>
      <c r="Q65" s="3">
        <v>0</v>
      </c>
      <c r="R65" s="3">
        <v>0</v>
      </c>
      <c r="S65" s="13">
        <f t="shared" si="0"/>
        <v>-1.8442130000000001</v>
      </c>
      <c r="T65" s="13">
        <f t="shared" si="1"/>
        <v>-0.40767999999999999</v>
      </c>
      <c r="U65" s="13">
        <f t="shared" si="2"/>
        <v>0.48577500000000001</v>
      </c>
      <c r="V65" s="13">
        <f t="shared" si="3"/>
        <v>-0.312803</v>
      </c>
      <c r="W65" s="13">
        <f t="shared" si="4"/>
        <v>0.38269999999999998</v>
      </c>
      <c r="X65" s="13">
        <f t="shared" si="5"/>
        <v>0</v>
      </c>
      <c r="Y65" s="13">
        <f t="shared" si="6"/>
        <v>1.1024000000000001E-2</v>
      </c>
      <c r="Z65" s="13">
        <f t="shared" si="7"/>
        <v>5.3125000000000004E-3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8486</v>
      </c>
      <c r="C66" s="3" t="s">
        <v>4742</v>
      </c>
      <c r="D66" s="12">
        <v>34.65</v>
      </c>
      <c r="E66" s="12">
        <v>34.700000000000003</v>
      </c>
      <c r="F66" s="12">
        <v>34.700000000000003</v>
      </c>
      <c r="G66" s="12">
        <v>34.85</v>
      </c>
      <c r="H66" s="12">
        <v>34.950000000000003</v>
      </c>
      <c r="I66" s="3">
        <v>0</v>
      </c>
      <c r="J66" s="3">
        <v>-2</v>
      </c>
      <c r="K66" s="3">
        <v>3</v>
      </c>
      <c r="L66" s="3">
        <v>-3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-6.9400000000000006E-4</v>
      </c>
      <c r="U66" s="13">
        <f t="shared" si="2"/>
        <v>1.041E-3</v>
      </c>
      <c r="V66" s="13">
        <f t="shared" si="3"/>
        <v>-1.0455000000000002E-3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8487</v>
      </c>
      <c r="C67" s="3" t="s">
        <v>4742</v>
      </c>
      <c r="D67" s="12">
        <v>13.55</v>
      </c>
      <c r="E67" s="12">
        <v>12.75</v>
      </c>
      <c r="F67" s="12">
        <v>12.75</v>
      </c>
      <c r="G67" s="12">
        <v>12.55</v>
      </c>
      <c r="H67" s="12">
        <v>12.1</v>
      </c>
      <c r="I67" s="3">
        <v>20</v>
      </c>
      <c r="J67" s="3">
        <v>-90</v>
      </c>
      <c r="K67" s="3">
        <v>39</v>
      </c>
      <c r="L67" s="3">
        <v>-65</v>
      </c>
      <c r="M67" s="3">
        <v>3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2.7100000000000002E-3</v>
      </c>
      <c r="T67" s="13">
        <f t="shared" si="1"/>
        <v>-1.1475000000000001E-2</v>
      </c>
      <c r="U67" s="13">
        <f t="shared" si="2"/>
        <v>4.9725000000000004E-3</v>
      </c>
      <c r="V67" s="13">
        <f t="shared" si="3"/>
        <v>-8.1574999999999998E-3</v>
      </c>
      <c r="W67" s="13">
        <f t="shared" si="4"/>
        <v>3.6299999999999999E-4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8488</v>
      </c>
      <c r="C68" s="3" t="s">
        <v>4742</v>
      </c>
      <c r="D68" s="12">
        <v>18.350000000000001</v>
      </c>
      <c r="E68" s="12">
        <v>17.600000000000001</v>
      </c>
      <c r="F68" s="12">
        <v>17.850000000000001</v>
      </c>
      <c r="G68" s="12">
        <v>17.5</v>
      </c>
      <c r="H68" s="12">
        <v>17.95</v>
      </c>
      <c r="I68" s="3">
        <v>-187</v>
      </c>
      <c r="J68" s="3">
        <v>-746</v>
      </c>
      <c r="K68" s="3">
        <v>444</v>
      </c>
      <c r="L68" s="3">
        <v>-136</v>
      </c>
      <c r="M68" s="3">
        <v>970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-3.4314500000000005E-2</v>
      </c>
      <c r="T68" s="13">
        <f t="shared" si="1"/>
        <v>-0.131296</v>
      </c>
      <c r="U68" s="13">
        <f t="shared" si="2"/>
        <v>7.9254000000000005E-2</v>
      </c>
      <c r="V68" s="13">
        <f t="shared" si="3"/>
        <v>-2.3800000000000002E-2</v>
      </c>
      <c r="W68" s="13">
        <f t="shared" si="4"/>
        <v>0.17411499999999999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8489</v>
      </c>
      <c r="C69" s="3" t="s">
        <v>6734</v>
      </c>
      <c r="D69" s="12">
        <v>10.95</v>
      </c>
      <c r="E69" s="12">
        <v>10.95</v>
      </c>
      <c r="F69" s="12">
        <v>11</v>
      </c>
      <c r="G69" s="12">
        <v>10.95</v>
      </c>
      <c r="H69" s="12">
        <v>11.1</v>
      </c>
      <c r="I69" s="3">
        <v>60</v>
      </c>
      <c r="J69" s="3">
        <v>-102</v>
      </c>
      <c r="K69" s="3">
        <v>61</v>
      </c>
      <c r="L69" s="3">
        <v>27</v>
      </c>
      <c r="M69" s="3">
        <v>67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6.5700000000000003E-3</v>
      </c>
      <c r="T69" s="13">
        <f t="shared" si="1"/>
        <v>-1.1168999999999998E-2</v>
      </c>
      <c r="U69" s="13">
        <f t="shared" si="2"/>
        <v>6.7099999999999998E-3</v>
      </c>
      <c r="V69" s="13">
        <f t="shared" si="3"/>
        <v>2.9564999999999999E-3</v>
      </c>
      <c r="W69" s="13">
        <f t="shared" si="4"/>
        <v>7.4369999999999992E-3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8490</v>
      </c>
      <c r="C70" s="3" t="s">
        <v>4742</v>
      </c>
      <c r="D70" s="12">
        <v>16.600000000000001</v>
      </c>
      <c r="E70" s="12">
        <v>15.95</v>
      </c>
      <c r="F70" s="12">
        <v>16.25</v>
      </c>
      <c r="G70" s="12">
        <v>16.05</v>
      </c>
      <c r="H70" s="12">
        <v>16.3</v>
      </c>
      <c r="I70" s="3">
        <v>-471</v>
      </c>
      <c r="J70" s="3">
        <v>-1150</v>
      </c>
      <c r="K70" s="3">
        <v>1634</v>
      </c>
      <c r="L70" s="3">
        <v>-729</v>
      </c>
      <c r="M70" s="3">
        <v>871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-7.8186000000000005E-2</v>
      </c>
      <c r="T70" s="13">
        <f t="shared" si="1"/>
        <v>-0.183425</v>
      </c>
      <c r="U70" s="13">
        <f t="shared" si="2"/>
        <v>0.26552500000000001</v>
      </c>
      <c r="V70" s="13">
        <f t="shared" si="3"/>
        <v>-0.11700450000000001</v>
      </c>
      <c r="W70" s="13">
        <f t="shared" si="4"/>
        <v>0.14197300000000002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8491</v>
      </c>
      <c r="C71" s="3" t="s">
        <v>10214</v>
      </c>
      <c r="D71" s="12">
        <v>12</v>
      </c>
      <c r="E71" s="12">
        <v>11.8</v>
      </c>
      <c r="F71" s="12">
        <v>12.1</v>
      </c>
      <c r="G71" s="12">
        <v>12</v>
      </c>
      <c r="H71" s="12">
        <v>11.6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8492</v>
      </c>
      <c r="C72" s="3" t="s">
        <v>10214</v>
      </c>
      <c r="D72" s="12">
        <v>39.1</v>
      </c>
      <c r="E72" s="12">
        <v>39.85</v>
      </c>
      <c r="F72" s="12">
        <v>39.799999999999997</v>
      </c>
      <c r="G72" s="12">
        <v>39.4</v>
      </c>
      <c r="H72" s="12">
        <v>39.65</v>
      </c>
      <c r="I72" s="3">
        <v>-4</v>
      </c>
      <c r="J72" s="3">
        <v>6</v>
      </c>
      <c r="K72" s="3">
        <v>-20</v>
      </c>
      <c r="L72" s="3">
        <v>-2</v>
      </c>
      <c r="M72" s="3">
        <v>6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-1.5640000000000001E-3</v>
      </c>
      <c r="T72" s="13">
        <f t="shared" si="11"/>
        <v>2.3910000000000003E-3</v>
      </c>
      <c r="U72" s="13">
        <f t="shared" si="12"/>
        <v>-7.9600000000000001E-3</v>
      </c>
      <c r="V72" s="13">
        <f t="shared" si="13"/>
        <v>-7.8799999999999996E-4</v>
      </c>
      <c r="W72" s="13">
        <f t="shared" si="14"/>
        <v>2.3789999999999996E-3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8493</v>
      </c>
      <c r="C73" s="3" t="s">
        <v>10213</v>
      </c>
      <c r="D73" s="12">
        <v>21</v>
      </c>
      <c r="E73" s="12">
        <v>20.95</v>
      </c>
      <c r="F73" s="12">
        <v>21.1</v>
      </c>
      <c r="G73" s="12">
        <v>21.1</v>
      </c>
      <c r="H73" s="12">
        <v>21.25</v>
      </c>
      <c r="I73" s="3">
        <v>33</v>
      </c>
      <c r="J73" s="3">
        <v>-72</v>
      </c>
      <c r="K73" s="3">
        <v>54</v>
      </c>
      <c r="L73" s="3">
        <v>23</v>
      </c>
      <c r="M73" s="3">
        <v>-2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6.9300000000000004E-3</v>
      </c>
      <c r="T73" s="13">
        <f t="shared" si="11"/>
        <v>-1.5083999999999998E-2</v>
      </c>
      <c r="U73" s="13">
        <f t="shared" si="12"/>
        <v>1.1394000000000001E-2</v>
      </c>
      <c r="V73" s="13">
        <f t="shared" si="13"/>
        <v>4.8530000000000005E-3</v>
      </c>
      <c r="W73" s="13">
        <f t="shared" si="14"/>
        <v>-4.2499999999999998E-4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8494</v>
      </c>
      <c r="C74" s="3" t="s">
        <v>10215</v>
      </c>
      <c r="D74" s="12">
        <v>13.95</v>
      </c>
      <c r="E74" s="12">
        <v>13.85</v>
      </c>
      <c r="F74" s="12">
        <v>13.85</v>
      </c>
      <c r="G74" s="12">
        <v>13.85</v>
      </c>
      <c r="H74" s="12">
        <v>13.9</v>
      </c>
      <c r="I74" s="3">
        <v>2</v>
      </c>
      <c r="J74" s="3">
        <v>-70</v>
      </c>
      <c r="K74" s="3">
        <v>4</v>
      </c>
      <c r="L74" s="3">
        <v>18</v>
      </c>
      <c r="M74" s="3">
        <v>21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2.7900000000000001E-4</v>
      </c>
      <c r="T74" s="13">
        <f t="shared" si="11"/>
        <v>-9.6950000000000005E-3</v>
      </c>
      <c r="U74" s="13">
        <f t="shared" si="12"/>
        <v>5.5400000000000002E-4</v>
      </c>
      <c r="V74" s="13">
        <f t="shared" si="13"/>
        <v>2.493E-3</v>
      </c>
      <c r="W74" s="13">
        <f t="shared" si="14"/>
        <v>2.9190000000000002E-3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8495</v>
      </c>
      <c r="C75" s="3" t="s">
        <v>4742</v>
      </c>
      <c r="D75" s="12">
        <v>30.9</v>
      </c>
      <c r="E75" s="12">
        <v>31.4</v>
      </c>
      <c r="F75" s="12">
        <v>31.55</v>
      </c>
      <c r="G75" s="12">
        <v>30.55</v>
      </c>
      <c r="H75" s="12">
        <v>30.85</v>
      </c>
      <c r="I75" s="3">
        <v>856</v>
      </c>
      <c r="J75" s="3">
        <v>301</v>
      </c>
      <c r="K75" s="3">
        <v>398</v>
      </c>
      <c r="L75" s="3">
        <v>-1175</v>
      </c>
      <c r="M75" s="3">
        <v>-244</v>
      </c>
      <c r="N75" s="3">
        <v>0</v>
      </c>
      <c r="O75" s="3">
        <v>-5</v>
      </c>
      <c r="P75" s="3">
        <v>0</v>
      </c>
      <c r="Q75" s="3">
        <v>0</v>
      </c>
      <c r="R75" s="3">
        <v>0</v>
      </c>
      <c r="S75" s="13">
        <f t="shared" si="10"/>
        <v>0.26450399999999996</v>
      </c>
      <c r="T75" s="13">
        <f t="shared" si="11"/>
        <v>9.4514000000000001E-2</v>
      </c>
      <c r="U75" s="13">
        <f t="shared" si="12"/>
        <v>0.12556899999999999</v>
      </c>
      <c r="V75" s="13">
        <f t="shared" si="13"/>
        <v>-0.35896250000000002</v>
      </c>
      <c r="W75" s="13">
        <f t="shared" si="14"/>
        <v>-7.5274000000000008E-2</v>
      </c>
      <c r="X75" s="13">
        <f t="shared" si="15"/>
        <v>0</v>
      </c>
      <c r="Y75" s="13">
        <f t="shared" si="16"/>
        <v>-1.57E-3</v>
      </c>
      <c r="Z75" s="13">
        <f t="shared" si="17"/>
        <v>0</v>
      </c>
      <c r="AA75" s="13">
        <f t="shared" si="18"/>
        <v>0</v>
      </c>
      <c r="AB75" s="13">
        <f t="shared" si="19"/>
        <v>0</v>
      </c>
    </row>
    <row r="76" spans="1:28" x14ac:dyDescent="0.25">
      <c r="A76" s="2" t="s">
        <v>70</v>
      </c>
      <c r="B76" s="3" t="s">
        <v>8496</v>
      </c>
      <c r="C76" s="3" t="s">
        <v>6734</v>
      </c>
      <c r="D76" s="12">
        <v>17.350000000000001</v>
      </c>
      <c r="E76" s="12">
        <v>19.05</v>
      </c>
      <c r="F76" s="12">
        <v>20.95</v>
      </c>
      <c r="G76" s="12">
        <v>22.4</v>
      </c>
      <c r="H76" s="12">
        <v>21.25</v>
      </c>
      <c r="I76" s="3">
        <v>-1</v>
      </c>
      <c r="J76" s="3">
        <v>-2</v>
      </c>
      <c r="K76" s="3">
        <v>54</v>
      </c>
      <c r="L76" s="3">
        <v>-47</v>
      </c>
      <c r="M76" s="3">
        <v>-19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-1.7350000000000002E-4</v>
      </c>
      <c r="T76" s="13">
        <f t="shared" si="11"/>
        <v>-3.8099999999999999E-4</v>
      </c>
      <c r="U76" s="13">
        <f t="shared" si="12"/>
        <v>1.1313E-2</v>
      </c>
      <c r="V76" s="13">
        <f t="shared" si="13"/>
        <v>-1.0527999999999999E-2</v>
      </c>
      <c r="W76" s="13">
        <f t="shared" si="14"/>
        <v>-4.0375000000000003E-3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8497</v>
      </c>
      <c r="C77" s="3" t="s">
        <v>4774</v>
      </c>
      <c r="D77" s="12">
        <v>39.700000000000003</v>
      </c>
      <c r="E77" s="12">
        <v>39.75</v>
      </c>
      <c r="F77" s="12">
        <v>39.85</v>
      </c>
      <c r="G77" s="12">
        <v>39.5</v>
      </c>
      <c r="H77" s="12">
        <v>39.65</v>
      </c>
      <c r="I77" s="3">
        <v>-2</v>
      </c>
      <c r="J77" s="3">
        <v>0</v>
      </c>
      <c r="K77" s="3">
        <v>-1</v>
      </c>
      <c r="L77" s="3">
        <v>-4</v>
      </c>
      <c r="M77" s="3">
        <v>-2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-7.9400000000000011E-4</v>
      </c>
      <c r="T77" s="13">
        <f t="shared" si="11"/>
        <v>0</v>
      </c>
      <c r="U77" s="13">
        <f t="shared" si="12"/>
        <v>-3.9850000000000004E-4</v>
      </c>
      <c r="V77" s="13">
        <f t="shared" si="13"/>
        <v>-1.58E-3</v>
      </c>
      <c r="W77" s="13">
        <f t="shared" si="14"/>
        <v>-7.9299999999999998E-4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8498</v>
      </c>
      <c r="C78" s="3" t="s">
        <v>6734</v>
      </c>
      <c r="D78" s="12">
        <v>24.8</v>
      </c>
      <c r="E78" s="12">
        <v>24.8</v>
      </c>
      <c r="F78" s="12">
        <v>24.8</v>
      </c>
      <c r="G78" s="12">
        <v>24.6</v>
      </c>
      <c r="H78" s="12">
        <v>24.75</v>
      </c>
      <c r="I78" s="3">
        <v>91</v>
      </c>
      <c r="J78" s="3">
        <v>-45</v>
      </c>
      <c r="K78" s="3">
        <v>15</v>
      </c>
      <c r="L78" s="3">
        <v>-59</v>
      </c>
      <c r="M78" s="3">
        <v>15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2.2568000000000001E-2</v>
      </c>
      <c r="T78" s="13">
        <f t="shared" si="11"/>
        <v>-1.116E-2</v>
      </c>
      <c r="U78" s="13">
        <f t="shared" si="12"/>
        <v>3.7200000000000002E-3</v>
      </c>
      <c r="V78" s="13">
        <f t="shared" si="13"/>
        <v>-1.4514000000000001E-2</v>
      </c>
      <c r="W78" s="13">
        <f t="shared" si="14"/>
        <v>3.7125000000000001E-3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8499</v>
      </c>
      <c r="C79" s="3" t="s">
        <v>10216</v>
      </c>
      <c r="D79" s="12">
        <v>29.15</v>
      </c>
      <c r="E79" s="12">
        <v>29.65</v>
      </c>
      <c r="F79" s="12">
        <v>29.9</v>
      </c>
      <c r="G79" s="12">
        <v>29.95</v>
      </c>
      <c r="H79" s="12">
        <v>30.5</v>
      </c>
      <c r="I79" s="3">
        <v>-2</v>
      </c>
      <c r="J79" s="3">
        <v>-8</v>
      </c>
      <c r="K79" s="3">
        <v>0</v>
      </c>
      <c r="L79" s="3">
        <v>-13</v>
      </c>
      <c r="M79" s="3">
        <v>2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-5.8299999999999997E-4</v>
      </c>
      <c r="T79" s="13">
        <f t="shared" si="11"/>
        <v>-2.372E-3</v>
      </c>
      <c r="U79" s="13">
        <f t="shared" si="12"/>
        <v>0</v>
      </c>
      <c r="V79" s="13">
        <f t="shared" si="13"/>
        <v>-3.8934999999999998E-3</v>
      </c>
      <c r="W79" s="13">
        <f t="shared" si="14"/>
        <v>6.0999999999999997E-4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8500</v>
      </c>
      <c r="C80" s="3" t="s">
        <v>10217</v>
      </c>
      <c r="D80" s="12">
        <v>24.5</v>
      </c>
      <c r="E80" s="12">
        <v>24.4</v>
      </c>
      <c r="F80" s="12">
        <v>24.05</v>
      </c>
      <c r="G80" s="12">
        <v>23.95</v>
      </c>
      <c r="H80" s="12">
        <v>24.4</v>
      </c>
      <c r="I80" s="3">
        <v>9</v>
      </c>
      <c r="J80" s="3">
        <v>1</v>
      </c>
      <c r="K80" s="3">
        <v>2</v>
      </c>
      <c r="L80" s="3">
        <v>-2</v>
      </c>
      <c r="M80" s="3">
        <v>7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2.2049999999999999E-3</v>
      </c>
      <c r="T80" s="13">
        <f t="shared" si="11"/>
        <v>2.4399999999999999E-4</v>
      </c>
      <c r="U80" s="13">
        <f t="shared" si="12"/>
        <v>4.8100000000000004E-4</v>
      </c>
      <c r="V80" s="13">
        <f t="shared" si="13"/>
        <v>-4.7899999999999999E-4</v>
      </c>
      <c r="W80" s="13">
        <f t="shared" si="14"/>
        <v>1.7079999999999999E-3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8501</v>
      </c>
      <c r="C81" s="3" t="s">
        <v>4742</v>
      </c>
      <c r="D81" s="12">
        <v>28.4</v>
      </c>
      <c r="E81" s="12">
        <v>28.05</v>
      </c>
      <c r="F81" s="12">
        <v>28.35</v>
      </c>
      <c r="G81" s="12">
        <v>28.05</v>
      </c>
      <c r="H81" s="12">
        <v>28.45</v>
      </c>
      <c r="I81" s="3">
        <v>-4814</v>
      </c>
      <c r="J81" s="3">
        <v>-3637</v>
      </c>
      <c r="K81" s="3">
        <v>1551</v>
      </c>
      <c r="L81" s="3">
        <v>-2945</v>
      </c>
      <c r="M81" s="3">
        <v>-1153</v>
      </c>
      <c r="N81" s="3">
        <v>2287</v>
      </c>
      <c r="O81" s="3">
        <v>38</v>
      </c>
      <c r="P81" s="3">
        <v>-1881</v>
      </c>
      <c r="Q81" s="3">
        <v>-900</v>
      </c>
      <c r="R81" s="3">
        <v>-1681</v>
      </c>
      <c r="S81" s="13">
        <f t="shared" si="10"/>
        <v>-1.3671760000000002</v>
      </c>
      <c r="T81" s="13">
        <f t="shared" si="11"/>
        <v>-1.0201785000000001</v>
      </c>
      <c r="U81" s="13">
        <f t="shared" si="12"/>
        <v>0.43970850000000006</v>
      </c>
      <c r="V81" s="13">
        <f t="shared" si="13"/>
        <v>-0.82607249999999999</v>
      </c>
      <c r="W81" s="13">
        <f t="shared" si="14"/>
        <v>-0.3280285</v>
      </c>
      <c r="X81" s="13">
        <f t="shared" si="15"/>
        <v>0.64950799999999997</v>
      </c>
      <c r="Y81" s="13">
        <f t="shared" si="16"/>
        <v>1.0659E-2</v>
      </c>
      <c r="Z81" s="13">
        <f t="shared" si="17"/>
        <v>-0.53326350000000011</v>
      </c>
      <c r="AA81" s="13">
        <f t="shared" si="18"/>
        <v>-0.25245000000000001</v>
      </c>
      <c r="AB81" s="13">
        <f t="shared" si="19"/>
        <v>-0.47824449999999996</v>
      </c>
    </row>
    <row r="82" spans="1:28" x14ac:dyDescent="0.25">
      <c r="A82" s="2" t="s">
        <v>76</v>
      </c>
      <c r="B82" s="3" t="s">
        <v>8502</v>
      </c>
      <c r="C82" s="3" t="s">
        <v>10218</v>
      </c>
      <c r="D82" s="12">
        <v>14.15</v>
      </c>
      <c r="E82" s="12">
        <v>13.5</v>
      </c>
      <c r="F82" s="12">
        <v>12.4</v>
      </c>
      <c r="G82" s="12">
        <v>12</v>
      </c>
      <c r="H82" s="12">
        <v>12</v>
      </c>
      <c r="I82" s="3">
        <v>281</v>
      </c>
      <c r="J82" s="3">
        <v>-344</v>
      </c>
      <c r="K82" s="3">
        <v>-45</v>
      </c>
      <c r="L82" s="3">
        <v>-93</v>
      </c>
      <c r="M82" s="3">
        <v>140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3.9761499999999998E-2</v>
      </c>
      <c r="T82" s="13">
        <f t="shared" si="11"/>
        <v>-4.6440000000000002E-2</v>
      </c>
      <c r="U82" s="13">
        <f t="shared" si="12"/>
        <v>-5.5799999999999999E-3</v>
      </c>
      <c r="V82" s="13">
        <f t="shared" si="13"/>
        <v>-1.116E-2</v>
      </c>
      <c r="W82" s="13">
        <f t="shared" si="14"/>
        <v>1.6799999999999999E-2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8503</v>
      </c>
      <c r="C83" s="3" t="s">
        <v>6739</v>
      </c>
      <c r="D83" s="12">
        <v>16.95</v>
      </c>
      <c r="E83" s="12">
        <v>16.899999999999999</v>
      </c>
      <c r="F83" s="12">
        <v>16.899999999999999</v>
      </c>
      <c r="G83" s="12">
        <v>16.899999999999999</v>
      </c>
      <c r="H83" s="12">
        <v>17.350000000000001</v>
      </c>
      <c r="I83" s="3">
        <v>39</v>
      </c>
      <c r="J83" s="3">
        <v>12</v>
      </c>
      <c r="K83" s="3">
        <v>19</v>
      </c>
      <c r="L83" s="3">
        <v>22</v>
      </c>
      <c r="M83" s="3">
        <v>35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6.6104999999999992E-3</v>
      </c>
      <c r="T83" s="13">
        <f t="shared" si="11"/>
        <v>2.0279999999999999E-3</v>
      </c>
      <c r="U83" s="13">
        <f t="shared" si="12"/>
        <v>3.2109999999999994E-3</v>
      </c>
      <c r="V83" s="13">
        <f t="shared" si="13"/>
        <v>3.7179999999999995E-3</v>
      </c>
      <c r="W83" s="13">
        <f t="shared" si="14"/>
        <v>6.0724999999999998E-3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8504</v>
      </c>
      <c r="C84" s="3" t="s">
        <v>10213</v>
      </c>
      <c r="D84" s="12">
        <v>12</v>
      </c>
      <c r="E84" s="12">
        <v>12.25</v>
      </c>
      <c r="F84" s="12">
        <v>12.25</v>
      </c>
      <c r="G84" s="12">
        <v>12.1</v>
      </c>
      <c r="H84" s="12">
        <v>12.2</v>
      </c>
      <c r="I84" s="3">
        <v>-2</v>
      </c>
      <c r="J84" s="3">
        <v>2</v>
      </c>
      <c r="K84" s="3">
        <v>0</v>
      </c>
      <c r="L84" s="3">
        <v>-14</v>
      </c>
      <c r="M84" s="3">
        <v>-5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-2.4000000000000001E-4</v>
      </c>
      <c r="T84" s="13">
        <f t="shared" si="11"/>
        <v>2.4499999999999999E-4</v>
      </c>
      <c r="U84" s="13">
        <f t="shared" si="12"/>
        <v>0</v>
      </c>
      <c r="V84" s="13">
        <f t="shared" si="13"/>
        <v>-1.694E-3</v>
      </c>
      <c r="W84" s="13">
        <f t="shared" si="14"/>
        <v>-6.0999999999999997E-4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8505</v>
      </c>
      <c r="C85" s="3" t="s">
        <v>10213</v>
      </c>
      <c r="D85" s="12">
        <v>12.35</v>
      </c>
      <c r="E85" s="12">
        <v>12.25</v>
      </c>
      <c r="F85" s="12">
        <v>12.55</v>
      </c>
      <c r="G85" s="12">
        <v>12.35</v>
      </c>
      <c r="H85" s="12">
        <v>12.65</v>
      </c>
      <c r="I85" s="3">
        <v>-2139</v>
      </c>
      <c r="J85" s="3">
        <v>-2632</v>
      </c>
      <c r="K85" s="3">
        <v>5807</v>
      </c>
      <c r="L85" s="3">
        <v>-205</v>
      </c>
      <c r="M85" s="3">
        <v>3050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-0.26416649999999997</v>
      </c>
      <c r="T85" s="13">
        <f t="shared" si="11"/>
        <v>-0.32241999999999998</v>
      </c>
      <c r="U85" s="13">
        <f t="shared" si="12"/>
        <v>0.72877850000000011</v>
      </c>
      <c r="V85" s="13">
        <f t="shared" si="13"/>
        <v>-2.53175E-2</v>
      </c>
      <c r="W85" s="13">
        <f t="shared" si="14"/>
        <v>0.38582499999999997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8506</v>
      </c>
      <c r="C86" s="3" t="s">
        <v>10213</v>
      </c>
      <c r="D86" s="12">
        <v>12.8</v>
      </c>
      <c r="E86" s="12">
        <v>12.2</v>
      </c>
      <c r="F86" s="12">
        <v>12.1</v>
      </c>
      <c r="G86" s="12">
        <v>11.85</v>
      </c>
      <c r="H86" s="12">
        <v>11.85</v>
      </c>
      <c r="I86" s="3">
        <v>17</v>
      </c>
      <c r="J86" s="3">
        <v>-99</v>
      </c>
      <c r="K86" s="3">
        <v>62</v>
      </c>
      <c r="L86" s="3">
        <v>96</v>
      </c>
      <c r="M86" s="3">
        <v>33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2.1760000000000004E-3</v>
      </c>
      <c r="T86" s="13">
        <f t="shared" si="11"/>
        <v>-1.2078E-2</v>
      </c>
      <c r="U86" s="13">
        <f t="shared" si="12"/>
        <v>7.5019999999999991E-3</v>
      </c>
      <c r="V86" s="13">
        <f t="shared" si="13"/>
        <v>1.1375999999999999E-2</v>
      </c>
      <c r="W86" s="13">
        <f t="shared" si="14"/>
        <v>3.9104999999999999E-3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8507</v>
      </c>
      <c r="C87" s="3" t="s">
        <v>10219</v>
      </c>
      <c r="D87" s="12">
        <v>28.25</v>
      </c>
      <c r="E87" s="12">
        <v>28.65</v>
      </c>
      <c r="F87" s="12">
        <v>28.8</v>
      </c>
      <c r="G87" s="12">
        <v>28.75</v>
      </c>
      <c r="H87" s="12">
        <v>28.7</v>
      </c>
      <c r="I87" s="3">
        <v>10</v>
      </c>
      <c r="J87" s="3">
        <v>11</v>
      </c>
      <c r="K87" s="3">
        <v>11</v>
      </c>
      <c r="L87" s="3">
        <v>21</v>
      </c>
      <c r="M87" s="3">
        <v>2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2.8249999999999998E-3</v>
      </c>
      <c r="T87" s="13">
        <f t="shared" si="11"/>
        <v>3.1514999999999998E-3</v>
      </c>
      <c r="U87" s="13">
        <f t="shared" si="12"/>
        <v>3.1680000000000002E-3</v>
      </c>
      <c r="V87" s="13">
        <f t="shared" si="13"/>
        <v>6.0375000000000003E-3</v>
      </c>
      <c r="W87" s="13">
        <f t="shared" si="14"/>
        <v>5.7399999999999997E-4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8508</v>
      </c>
      <c r="C88" s="3" t="s">
        <v>10213</v>
      </c>
      <c r="D88" s="12">
        <v>12.55</v>
      </c>
      <c r="E88" s="12">
        <v>12.3</v>
      </c>
      <c r="F88" s="12">
        <v>12.45</v>
      </c>
      <c r="G88" s="12">
        <v>12.4</v>
      </c>
      <c r="H88" s="12">
        <v>12.65</v>
      </c>
      <c r="I88" s="3">
        <v>-3395</v>
      </c>
      <c r="J88" s="3">
        <v>-2093</v>
      </c>
      <c r="K88" s="3">
        <v>3926</v>
      </c>
      <c r="L88" s="3">
        <v>-3403</v>
      </c>
      <c r="M88" s="3">
        <v>1782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-0.42607250000000002</v>
      </c>
      <c r="T88" s="13">
        <f t="shared" si="11"/>
        <v>-0.25743900000000003</v>
      </c>
      <c r="U88" s="13">
        <f t="shared" si="12"/>
        <v>0.48878699999999997</v>
      </c>
      <c r="V88" s="13">
        <f t="shared" si="13"/>
        <v>-0.42197200000000007</v>
      </c>
      <c r="W88" s="13">
        <f t="shared" si="14"/>
        <v>0.22542299999999998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8509</v>
      </c>
      <c r="C89" s="3" t="s">
        <v>4742</v>
      </c>
      <c r="D89" s="12">
        <v>15.6</v>
      </c>
      <c r="E89" s="12">
        <v>15.3</v>
      </c>
      <c r="F89" s="12">
        <v>15.3</v>
      </c>
      <c r="G89" s="12">
        <v>15.1</v>
      </c>
      <c r="H89" s="12">
        <v>15.7</v>
      </c>
      <c r="I89" s="3">
        <v>100</v>
      </c>
      <c r="J89" s="3">
        <v>-62</v>
      </c>
      <c r="K89" s="3">
        <v>22</v>
      </c>
      <c r="L89" s="3">
        <v>13</v>
      </c>
      <c r="M89" s="3">
        <v>165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1.5599999999999999E-2</v>
      </c>
      <c r="T89" s="13">
        <f t="shared" si="11"/>
        <v>-9.4859999999999996E-3</v>
      </c>
      <c r="U89" s="13">
        <f t="shared" si="12"/>
        <v>3.3660000000000001E-3</v>
      </c>
      <c r="V89" s="13">
        <f t="shared" si="13"/>
        <v>1.9629999999999999E-3</v>
      </c>
      <c r="W89" s="13">
        <f t="shared" si="14"/>
        <v>2.5905000000000001E-2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8510</v>
      </c>
      <c r="C90" s="3" t="s">
        <v>10214</v>
      </c>
      <c r="D90" s="12">
        <v>22.15</v>
      </c>
      <c r="E90" s="12">
        <v>21.2</v>
      </c>
      <c r="F90" s="12">
        <v>21.15</v>
      </c>
      <c r="G90" s="12">
        <v>21.8</v>
      </c>
      <c r="H90" s="12">
        <v>22.75</v>
      </c>
      <c r="I90" s="3">
        <v>256</v>
      </c>
      <c r="J90" s="3">
        <v>-1495</v>
      </c>
      <c r="K90" s="3">
        <v>316</v>
      </c>
      <c r="L90" s="3">
        <v>60</v>
      </c>
      <c r="M90" s="3">
        <v>356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5.6703999999999997E-2</v>
      </c>
      <c r="T90" s="13">
        <f t="shared" si="11"/>
        <v>-0.31694</v>
      </c>
      <c r="U90" s="13">
        <f t="shared" si="12"/>
        <v>6.6833999999999991E-2</v>
      </c>
      <c r="V90" s="13">
        <f t="shared" si="13"/>
        <v>1.308E-2</v>
      </c>
      <c r="W90" s="13">
        <f t="shared" si="14"/>
        <v>8.0990000000000006E-2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8511</v>
      </c>
      <c r="C91" s="3" t="s">
        <v>10218</v>
      </c>
      <c r="D91" s="12">
        <v>26.05</v>
      </c>
      <c r="E91" s="12">
        <v>24.8</v>
      </c>
      <c r="F91" s="12">
        <v>24.9</v>
      </c>
      <c r="G91" s="12">
        <v>24.7</v>
      </c>
      <c r="H91" s="12">
        <v>24.9</v>
      </c>
      <c r="I91" s="3">
        <v>-826</v>
      </c>
      <c r="J91" s="3">
        <v>-2618</v>
      </c>
      <c r="K91" s="3">
        <v>3</v>
      </c>
      <c r="L91" s="3">
        <v>-692</v>
      </c>
      <c r="M91" s="3">
        <v>34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-0.215173</v>
      </c>
      <c r="T91" s="13">
        <f t="shared" si="11"/>
        <v>-0.64926400000000006</v>
      </c>
      <c r="U91" s="13">
        <f t="shared" si="12"/>
        <v>7.4699999999999983E-4</v>
      </c>
      <c r="V91" s="13">
        <f t="shared" si="13"/>
        <v>-0.17092399999999996</v>
      </c>
      <c r="W91" s="13">
        <f t="shared" si="14"/>
        <v>8.4659999999999996E-3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8512</v>
      </c>
      <c r="C92" s="3" t="s">
        <v>4742</v>
      </c>
      <c r="D92" s="12">
        <v>9.43</v>
      </c>
      <c r="E92" s="12">
        <v>9.35</v>
      </c>
      <c r="F92" s="12">
        <v>9.2799999999999994</v>
      </c>
      <c r="G92" s="12">
        <v>9.1</v>
      </c>
      <c r="H92" s="12">
        <v>9.23</v>
      </c>
      <c r="I92" s="3">
        <v>29</v>
      </c>
      <c r="J92" s="3">
        <v>-87</v>
      </c>
      <c r="K92" s="3">
        <v>21</v>
      </c>
      <c r="L92" s="3">
        <v>-1</v>
      </c>
      <c r="M92" s="3">
        <v>-1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2.7346999999999996E-3</v>
      </c>
      <c r="T92" s="13">
        <f t="shared" si="11"/>
        <v>-8.1344999999999994E-3</v>
      </c>
      <c r="U92" s="13">
        <f t="shared" si="12"/>
        <v>1.9487999999999999E-3</v>
      </c>
      <c r="V92" s="13">
        <f t="shared" si="13"/>
        <v>-9.1000000000000003E-5</v>
      </c>
      <c r="W92" s="13">
        <f t="shared" si="14"/>
        <v>-9.2300000000000007E-5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8513</v>
      </c>
      <c r="C93" s="3" t="s">
        <v>4742</v>
      </c>
      <c r="D93" s="12">
        <v>10.8</v>
      </c>
      <c r="E93" s="12">
        <v>10.4</v>
      </c>
      <c r="F93" s="12">
        <v>10.5</v>
      </c>
      <c r="G93" s="12">
        <v>10.35</v>
      </c>
      <c r="H93" s="12">
        <v>10.6</v>
      </c>
      <c r="I93" s="3">
        <v>-4</v>
      </c>
      <c r="J93" s="3">
        <v>-162</v>
      </c>
      <c r="K93" s="3">
        <v>13</v>
      </c>
      <c r="L93" s="3">
        <v>64</v>
      </c>
      <c r="M93" s="3">
        <v>91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-4.3200000000000004E-4</v>
      </c>
      <c r="T93" s="13">
        <f t="shared" si="11"/>
        <v>-1.6847999999999998E-2</v>
      </c>
      <c r="U93" s="13">
        <f t="shared" si="12"/>
        <v>1.3649999999999999E-3</v>
      </c>
      <c r="V93" s="13">
        <f t="shared" si="13"/>
        <v>6.6239999999999997E-3</v>
      </c>
      <c r="W93" s="13">
        <f t="shared" si="14"/>
        <v>9.6460000000000001E-3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8514</v>
      </c>
      <c r="C94" s="3" t="s">
        <v>10219</v>
      </c>
      <c r="D94" s="12">
        <v>26.1</v>
      </c>
      <c r="E94" s="12">
        <v>24.6</v>
      </c>
      <c r="F94" s="12">
        <v>26.15</v>
      </c>
      <c r="G94" s="12">
        <v>25.9</v>
      </c>
      <c r="H94" s="12">
        <v>26.5</v>
      </c>
      <c r="I94" s="3">
        <v>1871</v>
      </c>
      <c r="J94" s="3">
        <v>7461</v>
      </c>
      <c r="K94" s="3">
        <v>-2081</v>
      </c>
      <c r="L94" s="3">
        <v>-10999</v>
      </c>
      <c r="M94" s="3">
        <v>-1493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0.48833100000000007</v>
      </c>
      <c r="T94" s="13">
        <f t="shared" si="11"/>
        <v>1.8354060000000001</v>
      </c>
      <c r="U94" s="13">
        <f t="shared" si="12"/>
        <v>-0.54418149999999998</v>
      </c>
      <c r="V94" s="13">
        <f t="shared" si="13"/>
        <v>-2.848741</v>
      </c>
      <c r="W94" s="13">
        <f t="shared" si="14"/>
        <v>-0.39564500000000002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8515</v>
      </c>
      <c r="C95" s="3" t="s">
        <v>10213</v>
      </c>
      <c r="D95" s="12">
        <v>17.7</v>
      </c>
      <c r="E95" s="12">
        <v>17.600000000000001</v>
      </c>
      <c r="F95" s="12">
        <v>17.8</v>
      </c>
      <c r="G95" s="12">
        <v>17.399999999999999</v>
      </c>
      <c r="H95" s="12">
        <v>17.45</v>
      </c>
      <c r="I95" s="3">
        <v>-21</v>
      </c>
      <c r="J95" s="3">
        <v>-181</v>
      </c>
      <c r="K95" s="3">
        <v>62</v>
      </c>
      <c r="L95" s="3">
        <v>-36</v>
      </c>
      <c r="M95" s="3">
        <v>46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-3.7169999999999998E-3</v>
      </c>
      <c r="T95" s="13">
        <f t="shared" si="11"/>
        <v>-3.1856000000000002E-2</v>
      </c>
      <c r="U95" s="13">
        <f t="shared" si="12"/>
        <v>1.1036000000000001E-2</v>
      </c>
      <c r="V95" s="13">
        <f t="shared" si="13"/>
        <v>-6.2639999999999996E-3</v>
      </c>
      <c r="W95" s="13">
        <f t="shared" si="14"/>
        <v>8.0269999999999994E-3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8516</v>
      </c>
      <c r="C96" s="3" t="s">
        <v>4742</v>
      </c>
      <c r="D96" s="12">
        <v>18.649999999999999</v>
      </c>
      <c r="E96" s="12">
        <v>18.45</v>
      </c>
      <c r="F96" s="12">
        <v>18.399999999999999</v>
      </c>
      <c r="G96" s="12">
        <v>18.05</v>
      </c>
      <c r="H96" s="12">
        <v>18</v>
      </c>
      <c r="I96" s="3">
        <v>-1826</v>
      </c>
      <c r="J96" s="3">
        <v>-1794</v>
      </c>
      <c r="K96" s="3">
        <v>42</v>
      </c>
      <c r="L96" s="3">
        <v>-986</v>
      </c>
      <c r="M96" s="3">
        <v>-304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-0.34054899999999994</v>
      </c>
      <c r="T96" s="13">
        <f t="shared" si="11"/>
        <v>-0.33099299999999998</v>
      </c>
      <c r="U96" s="13">
        <f t="shared" si="12"/>
        <v>7.7279999999999996E-3</v>
      </c>
      <c r="V96" s="13">
        <f t="shared" si="13"/>
        <v>-0.17797299999999999</v>
      </c>
      <c r="W96" s="13">
        <f t="shared" si="14"/>
        <v>-5.4719999999999998E-2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8517</v>
      </c>
      <c r="C97" s="3" t="s">
        <v>4742</v>
      </c>
      <c r="D97" s="12">
        <v>15.85</v>
      </c>
      <c r="E97" s="12">
        <v>14.6</v>
      </c>
      <c r="F97" s="12">
        <v>14.5</v>
      </c>
      <c r="G97" s="12">
        <v>14.1</v>
      </c>
      <c r="H97" s="12">
        <v>14.25</v>
      </c>
      <c r="I97" s="3">
        <v>-197</v>
      </c>
      <c r="J97" s="3">
        <v>47</v>
      </c>
      <c r="K97" s="3">
        <v>26</v>
      </c>
      <c r="L97" s="3">
        <v>-523</v>
      </c>
      <c r="M97" s="3">
        <v>411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-3.1224499999999999E-2</v>
      </c>
      <c r="T97" s="13">
        <f t="shared" si="11"/>
        <v>6.8619999999999992E-3</v>
      </c>
      <c r="U97" s="13">
        <f t="shared" si="12"/>
        <v>3.7699999999999999E-3</v>
      </c>
      <c r="V97" s="13">
        <f t="shared" si="13"/>
        <v>-7.3743000000000003E-2</v>
      </c>
      <c r="W97" s="13">
        <f t="shared" si="14"/>
        <v>5.8567500000000002E-2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8518</v>
      </c>
      <c r="C98" s="3" t="s">
        <v>10213</v>
      </c>
      <c r="D98" s="12">
        <v>12.75</v>
      </c>
      <c r="E98" s="12">
        <v>13.05</v>
      </c>
      <c r="F98" s="12">
        <v>12.65</v>
      </c>
      <c r="G98" s="12">
        <v>12.2</v>
      </c>
      <c r="H98" s="12">
        <v>12.1</v>
      </c>
      <c r="I98" s="3">
        <v>615</v>
      </c>
      <c r="J98" s="3">
        <v>1234</v>
      </c>
      <c r="K98" s="3">
        <v>-561</v>
      </c>
      <c r="L98" s="3">
        <v>-672</v>
      </c>
      <c r="M98" s="3">
        <v>-285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7.8412499999999996E-2</v>
      </c>
      <c r="T98" s="13">
        <f t="shared" si="11"/>
        <v>0.16103700000000001</v>
      </c>
      <c r="U98" s="13">
        <f t="shared" si="12"/>
        <v>-7.0966500000000002E-2</v>
      </c>
      <c r="V98" s="13">
        <f t="shared" si="13"/>
        <v>-8.1984000000000001E-2</v>
      </c>
      <c r="W98" s="13">
        <f t="shared" si="14"/>
        <v>-3.4485000000000002E-2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8519</v>
      </c>
      <c r="C99" s="3" t="s">
        <v>10213</v>
      </c>
      <c r="D99" s="12">
        <v>14.45</v>
      </c>
      <c r="E99" s="12">
        <v>13.95</v>
      </c>
      <c r="F99" s="12">
        <v>14.05</v>
      </c>
      <c r="G99" s="12">
        <v>14</v>
      </c>
      <c r="H99" s="12">
        <v>13.95</v>
      </c>
      <c r="I99" s="3">
        <v>181</v>
      </c>
      <c r="J99" s="3">
        <v>6</v>
      </c>
      <c r="K99" s="3">
        <v>17</v>
      </c>
      <c r="L99" s="3">
        <v>-12</v>
      </c>
      <c r="M99" s="3">
        <v>42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2.6154499999999997E-2</v>
      </c>
      <c r="T99" s="13">
        <f t="shared" si="11"/>
        <v>8.3699999999999985E-4</v>
      </c>
      <c r="U99" s="13">
        <f t="shared" si="12"/>
        <v>2.3885000000000004E-3</v>
      </c>
      <c r="V99" s="13">
        <f t="shared" si="13"/>
        <v>-1.6800000000000001E-3</v>
      </c>
      <c r="W99" s="13">
        <f t="shared" si="14"/>
        <v>5.8589999999999996E-3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8520</v>
      </c>
      <c r="C100" s="3" t="s">
        <v>4742</v>
      </c>
      <c r="D100" s="12">
        <v>17.399999999999999</v>
      </c>
      <c r="E100" s="12">
        <v>17.350000000000001</v>
      </c>
      <c r="F100" s="12">
        <v>17.45</v>
      </c>
      <c r="G100" s="12">
        <v>17.2</v>
      </c>
      <c r="H100" s="12">
        <v>17.3</v>
      </c>
      <c r="I100" s="3">
        <v>114</v>
      </c>
      <c r="J100" s="3">
        <v>-177</v>
      </c>
      <c r="K100" s="3">
        <v>82</v>
      </c>
      <c r="L100" s="3">
        <v>-101</v>
      </c>
      <c r="M100" s="3">
        <v>124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1.9835999999999999E-2</v>
      </c>
      <c r="T100" s="13">
        <f t="shared" si="11"/>
        <v>-3.0709500000000004E-2</v>
      </c>
      <c r="U100" s="13">
        <f t="shared" si="12"/>
        <v>1.4308999999999999E-2</v>
      </c>
      <c r="V100" s="13">
        <f t="shared" si="13"/>
        <v>-1.7371999999999999E-2</v>
      </c>
      <c r="W100" s="13">
        <f t="shared" si="14"/>
        <v>2.1452000000000002E-2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8521</v>
      </c>
      <c r="C101" s="3" t="s">
        <v>4742</v>
      </c>
      <c r="D101" s="12">
        <v>13.15</v>
      </c>
      <c r="E101" s="12">
        <v>13.15</v>
      </c>
      <c r="F101" s="12">
        <v>13</v>
      </c>
      <c r="G101" s="12">
        <v>12.95</v>
      </c>
      <c r="H101" s="12">
        <v>12.9</v>
      </c>
      <c r="I101" s="3">
        <v>-10</v>
      </c>
      <c r="J101" s="3">
        <v>-5</v>
      </c>
      <c r="K101" s="3">
        <v>0</v>
      </c>
      <c r="L101" s="3">
        <v>-5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-1.315E-3</v>
      </c>
      <c r="T101" s="13">
        <f t="shared" si="11"/>
        <v>-6.5749999999999999E-4</v>
      </c>
      <c r="U101" s="13">
        <f t="shared" si="12"/>
        <v>0</v>
      </c>
      <c r="V101" s="13">
        <f t="shared" si="13"/>
        <v>-6.4749999999999996E-4</v>
      </c>
      <c r="W101" s="13">
        <f t="shared" si="14"/>
        <v>0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8522</v>
      </c>
      <c r="C102" s="3" t="s">
        <v>4742</v>
      </c>
      <c r="D102" s="12">
        <v>17.899999999999999</v>
      </c>
      <c r="E102" s="12">
        <v>17.45</v>
      </c>
      <c r="F102" s="12">
        <v>19.149999999999999</v>
      </c>
      <c r="G102" s="12">
        <v>21.05</v>
      </c>
      <c r="H102" s="12">
        <v>21.4</v>
      </c>
      <c r="I102" s="3">
        <v>-19</v>
      </c>
      <c r="J102" s="3">
        <v>-825</v>
      </c>
      <c r="K102" s="3">
        <v>1872</v>
      </c>
      <c r="L102" s="3">
        <v>-1269</v>
      </c>
      <c r="M102" s="3">
        <v>-494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-3.4009999999999995E-3</v>
      </c>
      <c r="T102" s="13">
        <f t="shared" si="11"/>
        <v>-0.14396249999999999</v>
      </c>
      <c r="U102" s="13">
        <f t="shared" si="12"/>
        <v>0.35848799999999997</v>
      </c>
      <c r="V102" s="13">
        <f t="shared" si="13"/>
        <v>-0.26712449999999999</v>
      </c>
      <c r="W102" s="13">
        <f t="shared" si="14"/>
        <v>-0.10571599999999999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8523</v>
      </c>
      <c r="C103" s="3" t="s">
        <v>10213</v>
      </c>
      <c r="D103" s="12">
        <v>18.3</v>
      </c>
      <c r="E103" s="12">
        <v>17.899999999999999</v>
      </c>
      <c r="F103" s="12">
        <v>18</v>
      </c>
      <c r="G103" s="12">
        <v>17.75</v>
      </c>
      <c r="H103" s="12">
        <v>17.899999999999999</v>
      </c>
      <c r="I103" s="3">
        <v>-83</v>
      </c>
      <c r="J103" s="3">
        <v>-409</v>
      </c>
      <c r="K103" s="3">
        <v>407</v>
      </c>
      <c r="L103" s="3">
        <v>-217</v>
      </c>
      <c r="M103" s="3">
        <v>-42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-1.5189000000000001E-2</v>
      </c>
      <c r="T103" s="13">
        <f t="shared" si="11"/>
        <v>-7.3210999999999998E-2</v>
      </c>
      <c r="U103" s="13">
        <f t="shared" si="12"/>
        <v>7.3260000000000006E-2</v>
      </c>
      <c r="V103" s="13">
        <f t="shared" si="13"/>
        <v>-3.8517500000000003E-2</v>
      </c>
      <c r="W103" s="13">
        <f t="shared" si="14"/>
        <v>-7.5179999999999995E-3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8524</v>
      </c>
      <c r="C104" s="3" t="s">
        <v>4742</v>
      </c>
      <c r="D104" s="12">
        <v>13.2</v>
      </c>
      <c r="E104" s="12">
        <v>12.95</v>
      </c>
      <c r="F104" s="12">
        <v>12.9</v>
      </c>
      <c r="G104" s="12">
        <v>12.65</v>
      </c>
      <c r="H104" s="12">
        <v>12.6</v>
      </c>
      <c r="I104" s="3">
        <v>-1</v>
      </c>
      <c r="J104" s="3">
        <v>7</v>
      </c>
      <c r="K104" s="3">
        <v>1</v>
      </c>
      <c r="L104" s="3">
        <v>-12</v>
      </c>
      <c r="M104" s="3">
        <v>3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-1.3199999999999998E-4</v>
      </c>
      <c r="T104" s="13">
        <f t="shared" si="11"/>
        <v>9.0649999999999986E-4</v>
      </c>
      <c r="U104" s="13">
        <f t="shared" si="12"/>
        <v>1.2899999999999999E-4</v>
      </c>
      <c r="V104" s="13">
        <f t="shared" si="13"/>
        <v>-1.518E-3</v>
      </c>
      <c r="W104" s="13">
        <f t="shared" si="14"/>
        <v>3.7799999999999997E-4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8525</v>
      </c>
      <c r="C105" s="3" t="s">
        <v>10214</v>
      </c>
      <c r="D105" s="12">
        <v>15.55</v>
      </c>
      <c r="E105" s="12">
        <v>15.65</v>
      </c>
      <c r="F105" s="12">
        <v>15.95</v>
      </c>
      <c r="G105" s="12">
        <v>15.85</v>
      </c>
      <c r="H105" s="12">
        <v>16.05</v>
      </c>
      <c r="I105" s="3">
        <v>5</v>
      </c>
      <c r="J105" s="3">
        <v>0</v>
      </c>
      <c r="K105" s="3">
        <v>0</v>
      </c>
      <c r="L105" s="3">
        <v>-5</v>
      </c>
      <c r="M105" s="3">
        <v>17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7.7749999999999998E-4</v>
      </c>
      <c r="T105" s="13">
        <f t="shared" si="11"/>
        <v>0</v>
      </c>
      <c r="U105" s="13">
        <f t="shared" si="12"/>
        <v>0</v>
      </c>
      <c r="V105" s="13">
        <f t="shared" si="13"/>
        <v>-7.9250000000000002E-4</v>
      </c>
      <c r="W105" s="13">
        <f t="shared" si="14"/>
        <v>2.7285E-3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8526</v>
      </c>
      <c r="C106" s="3" t="s">
        <v>4576</v>
      </c>
      <c r="D106" s="12">
        <v>9.67</v>
      </c>
      <c r="E106" s="12">
        <v>10.1</v>
      </c>
      <c r="F106" s="12">
        <v>9.92</v>
      </c>
      <c r="G106" s="12">
        <v>9.68</v>
      </c>
      <c r="H106" s="12">
        <v>10</v>
      </c>
      <c r="I106" s="3">
        <v>150</v>
      </c>
      <c r="J106" s="3">
        <v>-66</v>
      </c>
      <c r="K106" s="3">
        <v>-12</v>
      </c>
      <c r="L106" s="3">
        <v>-146</v>
      </c>
      <c r="M106" s="3">
        <v>476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1.4505000000000001E-2</v>
      </c>
      <c r="T106" s="13">
        <f t="shared" si="11"/>
        <v>-6.6660000000000001E-3</v>
      </c>
      <c r="U106" s="13">
        <f t="shared" si="12"/>
        <v>-1.1903999999999999E-3</v>
      </c>
      <c r="V106" s="13">
        <f t="shared" si="13"/>
        <v>-1.4132799999999999E-2</v>
      </c>
      <c r="W106" s="13">
        <f t="shared" si="14"/>
        <v>4.7600000000000003E-2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8527</v>
      </c>
      <c r="C107" s="3" t="s">
        <v>10213</v>
      </c>
      <c r="D107" s="12">
        <v>10.199999999999999</v>
      </c>
      <c r="E107" s="12">
        <v>10.55</v>
      </c>
      <c r="F107" s="12">
        <v>10.5</v>
      </c>
      <c r="G107" s="12">
        <v>10.5</v>
      </c>
      <c r="H107" s="12">
        <v>10.5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8528</v>
      </c>
      <c r="C108" s="3" t="s">
        <v>4742</v>
      </c>
      <c r="D108" s="12">
        <v>18.149999999999999</v>
      </c>
      <c r="E108" s="12">
        <v>18.3</v>
      </c>
      <c r="F108" s="12">
        <v>18.350000000000001</v>
      </c>
      <c r="G108" s="12">
        <v>18.2</v>
      </c>
      <c r="H108" s="12">
        <v>18.05</v>
      </c>
      <c r="I108" s="3">
        <v>81</v>
      </c>
      <c r="J108" s="3">
        <v>-40</v>
      </c>
      <c r="K108" s="3">
        <v>11</v>
      </c>
      <c r="L108" s="3">
        <v>16</v>
      </c>
      <c r="M108" s="3">
        <v>42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1.4701499999999999E-2</v>
      </c>
      <c r="T108" s="13">
        <f t="shared" si="11"/>
        <v>-7.3200000000000001E-3</v>
      </c>
      <c r="U108" s="13">
        <f t="shared" si="12"/>
        <v>2.0185000000000003E-3</v>
      </c>
      <c r="V108" s="13">
        <f t="shared" si="13"/>
        <v>2.9120000000000001E-3</v>
      </c>
      <c r="W108" s="13">
        <f t="shared" si="14"/>
        <v>7.5810000000000001E-3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8529</v>
      </c>
      <c r="C109" s="3" t="s">
        <v>10213</v>
      </c>
      <c r="D109" s="12">
        <v>17.25</v>
      </c>
      <c r="E109" s="12">
        <v>17.2</v>
      </c>
      <c r="F109" s="12">
        <v>17.7</v>
      </c>
      <c r="G109" s="12">
        <v>17.850000000000001</v>
      </c>
      <c r="H109" s="12">
        <v>17.649999999999999</v>
      </c>
      <c r="I109" s="3">
        <v>-907</v>
      </c>
      <c r="J109" s="3">
        <v>-1354</v>
      </c>
      <c r="K109" s="3">
        <v>407</v>
      </c>
      <c r="L109" s="3">
        <v>-1061</v>
      </c>
      <c r="M109" s="3">
        <v>-209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-0.1564575</v>
      </c>
      <c r="T109" s="13">
        <f t="shared" si="11"/>
        <v>-0.23288799999999998</v>
      </c>
      <c r="U109" s="13">
        <f t="shared" si="12"/>
        <v>7.2038999999999992E-2</v>
      </c>
      <c r="V109" s="13">
        <f t="shared" si="13"/>
        <v>-0.18938850000000002</v>
      </c>
      <c r="W109" s="13">
        <f t="shared" si="14"/>
        <v>-3.6888499999999998E-2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8530</v>
      </c>
      <c r="C110" s="3" t="s">
        <v>10219</v>
      </c>
      <c r="D110" s="12">
        <v>34</v>
      </c>
      <c r="E110" s="12">
        <v>34.299999999999997</v>
      </c>
      <c r="F110" s="12">
        <v>34.549999999999997</v>
      </c>
      <c r="G110" s="12">
        <v>35</v>
      </c>
      <c r="H110" s="12">
        <v>35.15</v>
      </c>
      <c r="I110" s="3">
        <v>0</v>
      </c>
      <c r="J110" s="3">
        <v>0</v>
      </c>
      <c r="K110" s="3">
        <v>0</v>
      </c>
      <c r="L110" s="3">
        <v>-11</v>
      </c>
      <c r="M110" s="3">
        <v>-23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0</v>
      </c>
      <c r="T110" s="13">
        <f t="shared" si="11"/>
        <v>0</v>
      </c>
      <c r="U110" s="13">
        <f t="shared" si="12"/>
        <v>0</v>
      </c>
      <c r="V110" s="13">
        <f t="shared" si="13"/>
        <v>-3.8500000000000001E-3</v>
      </c>
      <c r="W110" s="13">
        <f t="shared" si="14"/>
        <v>-8.0844999999999997E-3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8531</v>
      </c>
      <c r="C111" s="3" t="s">
        <v>4742</v>
      </c>
      <c r="D111" s="12">
        <v>657</v>
      </c>
      <c r="E111" s="12">
        <v>634</v>
      </c>
      <c r="F111" s="12">
        <v>650</v>
      </c>
      <c r="G111" s="12">
        <v>657</v>
      </c>
      <c r="H111" s="12">
        <v>649</v>
      </c>
      <c r="I111" s="3">
        <v>-191</v>
      </c>
      <c r="J111" s="3">
        <v>-27</v>
      </c>
      <c r="K111" s="3">
        <v>864</v>
      </c>
      <c r="L111" s="3">
        <v>157</v>
      </c>
      <c r="M111" s="3">
        <v>-9</v>
      </c>
      <c r="N111" s="3">
        <v>542</v>
      </c>
      <c r="O111" s="3">
        <v>20</v>
      </c>
      <c r="P111" s="3">
        <v>0</v>
      </c>
      <c r="Q111" s="3">
        <v>6</v>
      </c>
      <c r="R111" s="3">
        <v>0</v>
      </c>
      <c r="S111" s="13">
        <f t="shared" si="10"/>
        <v>-1.2548699999999999</v>
      </c>
      <c r="T111" s="13">
        <f t="shared" si="11"/>
        <v>-0.17118</v>
      </c>
      <c r="U111" s="13">
        <f t="shared" si="12"/>
        <v>5.6159999999999997</v>
      </c>
      <c r="V111" s="13">
        <f t="shared" si="13"/>
        <v>1.03149</v>
      </c>
      <c r="W111" s="13">
        <f t="shared" si="14"/>
        <v>-5.8409999999999997E-2</v>
      </c>
      <c r="X111" s="13">
        <f t="shared" si="15"/>
        <v>3.56094</v>
      </c>
      <c r="Y111" s="13">
        <f t="shared" si="16"/>
        <v>0.1268</v>
      </c>
      <c r="Z111" s="13">
        <f t="shared" si="17"/>
        <v>0</v>
      </c>
      <c r="AA111" s="13">
        <f t="shared" si="18"/>
        <v>3.9419999999999997E-2</v>
      </c>
      <c r="AB111" s="13">
        <f t="shared" si="19"/>
        <v>0</v>
      </c>
    </row>
    <row r="112" spans="1:28" x14ac:dyDescent="0.25">
      <c r="A112" s="2" t="s">
        <v>106</v>
      </c>
      <c r="B112" s="3" t="s">
        <v>8532</v>
      </c>
      <c r="C112" s="3" t="s">
        <v>10213</v>
      </c>
      <c r="D112" s="12">
        <v>281</v>
      </c>
      <c r="E112" s="12">
        <v>276</v>
      </c>
      <c r="F112" s="12">
        <v>283.5</v>
      </c>
      <c r="G112" s="12">
        <v>281.5</v>
      </c>
      <c r="H112" s="12">
        <v>284.5</v>
      </c>
      <c r="I112" s="3">
        <v>-1626</v>
      </c>
      <c r="J112" s="3">
        <v>-392</v>
      </c>
      <c r="K112" s="3">
        <v>662</v>
      </c>
      <c r="L112" s="3">
        <v>-144</v>
      </c>
      <c r="M112" s="3">
        <v>-288</v>
      </c>
      <c r="N112" s="3">
        <v>1358</v>
      </c>
      <c r="O112" s="3">
        <v>240</v>
      </c>
      <c r="P112" s="3">
        <v>219</v>
      </c>
      <c r="Q112" s="3">
        <v>7</v>
      </c>
      <c r="R112" s="3">
        <v>120</v>
      </c>
      <c r="S112" s="13">
        <f t="shared" si="10"/>
        <v>-4.5690600000000003</v>
      </c>
      <c r="T112" s="13">
        <f t="shared" si="11"/>
        <v>-1.08192</v>
      </c>
      <c r="U112" s="13">
        <f t="shared" si="12"/>
        <v>1.87677</v>
      </c>
      <c r="V112" s="13">
        <f t="shared" si="13"/>
        <v>-0.40536</v>
      </c>
      <c r="W112" s="13">
        <f t="shared" si="14"/>
        <v>-0.81935999999999998</v>
      </c>
      <c r="X112" s="13">
        <f t="shared" si="15"/>
        <v>3.8159800000000001</v>
      </c>
      <c r="Y112" s="13">
        <f t="shared" si="16"/>
        <v>0.66239999999999999</v>
      </c>
      <c r="Z112" s="13">
        <f t="shared" si="17"/>
        <v>0.620865</v>
      </c>
      <c r="AA112" s="13">
        <f t="shared" si="18"/>
        <v>1.9705E-2</v>
      </c>
      <c r="AB112" s="13">
        <f t="shared" si="19"/>
        <v>0.34139999999999998</v>
      </c>
    </row>
    <row r="113" spans="1:28" x14ac:dyDescent="0.25">
      <c r="A113" s="2" t="s">
        <v>107</v>
      </c>
      <c r="B113" s="3" t="s">
        <v>8533</v>
      </c>
      <c r="C113" s="3" t="s">
        <v>4744</v>
      </c>
      <c r="D113" s="12">
        <v>50</v>
      </c>
      <c r="E113" s="12">
        <v>50.4</v>
      </c>
      <c r="F113" s="12">
        <v>50.8</v>
      </c>
      <c r="G113" s="12">
        <v>50.5</v>
      </c>
      <c r="H113" s="12">
        <v>51.1</v>
      </c>
      <c r="I113" s="3">
        <v>19</v>
      </c>
      <c r="J113" s="3">
        <v>52</v>
      </c>
      <c r="K113" s="3">
        <v>19</v>
      </c>
      <c r="L113" s="3">
        <v>15</v>
      </c>
      <c r="M113" s="3">
        <v>87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9.4999999999999998E-3</v>
      </c>
      <c r="T113" s="13">
        <f t="shared" si="11"/>
        <v>2.6207999999999999E-2</v>
      </c>
      <c r="U113" s="13">
        <f t="shared" si="12"/>
        <v>9.6519999999999991E-3</v>
      </c>
      <c r="V113" s="13">
        <f t="shared" si="13"/>
        <v>7.5750000000000001E-3</v>
      </c>
      <c r="W113" s="13">
        <f t="shared" si="14"/>
        <v>4.4456999999999997E-2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8534</v>
      </c>
      <c r="C114" s="3" t="s">
        <v>4744</v>
      </c>
      <c r="D114" s="12">
        <v>31.4</v>
      </c>
      <c r="E114" s="12">
        <v>31.8</v>
      </c>
      <c r="F114" s="12">
        <v>32.35</v>
      </c>
      <c r="G114" s="12">
        <v>33.5</v>
      </c>
      <c r="H114" s="12">
        <v>32.950000000000003</v>
      </c>
      <c r="I114" s="3">
        <v>214</v>
      </c>
      <c r="J114" s="3">
        <v>96</v>
      </c>
      <c r="K114" s="3">
        <v>547</v>
      </c>
      <c r="L114" s="3">
        <v>232</v>
      </c>
      <c r="M114" s="3">
        <v>-1924</v>
      </c>
      <c r="N114" s="3">
        <v>0</v>
      </c>
      <c r="O114" s="3">
        <v>1</v>
      </c>
      <c r="P114" s="3">
        <v>1</v>
      </c>
      <c r="Q114" s="3">
        <v>1</v>
      </c>
      <c r="R114" s="3">
        <v>0</v>
      </c>
      <c r="S114" s="13">
        <f t="shared" si="10"/>
        <v>6.7195999999999992E-2</v>
      </c>
      <c r="T114" s="13">
        <f t="shared" si="11"/>
        <v>3.0528000000000003E-2</v>
      </c>
      <c r="U114" s="13">
        <f t="shared" si="12"/>
        <v>0.17695450000000001</v>
      </c>
      <c r="V114" s="13">
        <f t="shared" si="13"/>
        <v>7.7719999999999997E-2</v>
      </c>
      <c r="W114" s="13">
        <f t="shared" si="14"/>
        <v>-0.63395800000000002</v>
      </c>
      <c r="X114" s="13">
        <f t="shared" si="15"/>
        <v>0</v>
      </c>
      <c r="Y114" s="13">
        <f t="shared" si="16"/>
        <v>3.1800000000000003E-4</v>
      </c>
      <c r="Z114" s="13">
        <f t="shared" si="17"/>
        <v>3.235E-4</v>
      </c>
      <c r="AA114" s="13">
        <f t="shared" si="18"/>
        <v>3.3500000000000001E-4</v>
      </c>
      <c r="AB114" s="13">
        <f t="shared" si="19"/>
        <v>0</v>
      </c>
    </row>
    <row r="115" spans="1:28" x14ac:dyDescent="0.25">
      <c r="A115" s="2" t="s">
        <v>109</v>
      </c>
      <c r="B115" s="3" t="s">
        <v>8535</v>
      </c>
      <c r="C115" s="3" t="s">
        <v>4741</v>
      </c>
      <c r="D115" s="12">
        <v>9.65</v>
      </c>
      <c r="E115" s="12">
        <v>9.82</v>
      </c>
      <c r="F115" s="12">
        <v>9.7899999999999991</v>
      </c>
      <c r="G115" s="12">
        <v>9.58</v>
      </c>
      <c r="H115" s="12">
        <v>9.76</v>
      </c>
      <c r="I115" s="3">
        <v>149</v>
      </c>
      <c r="J115" s="3">
        <v>-5</v>
      </c>
      <c r="K115" s="3">
        <v>30</v>
      </c>
      <c r="L115" s="3">
        <v>-28</v>
      </c>
      <c r="M115" s="3">
        <v>122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1.4378500000000001E-2</v>
      </c>
      <c r="T115" s="13">
        <f t="shared" si="11"/>
        <v>-4.9100000000000001E-4</v>
      </c>
      <c r="U115" s="13">
        <f t="shared" si="12"/>
        <v>2.9369999999999999E-3</v>
      </c>
      <c r="V115" s="13">
        <f t="shared" si="13"/>
        <v>-2.6824000000000001E-3</v>
      </c>
      <c r="W115" s="13">
        <f t="shared" si="14"/>
        <v>1.19072E-2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8536</v>
      </c>
      <c r="C116" s="3" t="s">
        <v>6720</v>
      </c>
      <c r="D116" s="12">
        <v>60.9</v>
      </c>
      <c r="E116" s="12">
        <v>61.1</v>
      </c>
      <c r="F116" s="12">
        <v>61.8</v>
      </c>
      <c r="G116" s="12">
        <v>62.9</v>
      </c>
      <c r="H116" s="12">
        <v>61.5</v>
      </c>
      <c r="I116" s="3">
        <v>-10</v>
      </c>
      <c r="J116" s="3">
        <v>-2</v>
      </c>
      <c r="K116" s="3">
        <v>-19</v>
      </c>
      <c r="L116" s="3">
        <v>-7</v>
      </c>
      <c r="M116" s="3">
        <v>-100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-6.0899999999999999E-3</v>
      </c>
      <c r="T116" s="13">
        <f t="shared" si="11"/>
        <v>-1.222E-3</v>
      </c>
      <c r="U116" s="13">
        <f t="shared" si="12"/>
        <v>-1.1742000000000001E-2</v>
      </c>
      <c r="V116" s="13">
        <f t="shared" si="13"/>
        <v>-4.4029999999999998E-3</v>
      </c>
      <c r="W116" s="13">
        <f t="shared" si="14"/>
        <v>-6.1499999999999999E-2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8537</v>
      </c>
      <c r="C117" s="3" t="s">
        <v>4741</v>
      </c>
      <c r="D117" s="12">
        <v>4.4800000000000004</v>
      </c>
      <c r="E117" s="12">
        <v>4.5</v>
      </c>
      <c r="F117" s="12">
        <v>4.5999999999999996</v>
      </c>
      <c r="G117" s="12">
        <v>4.55</v>
      </c>
      <c r="H117" s="12">
        <v>4.58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8538</v>
      </c>
      <c r="C118" s="3" t="s">
        <v>10220</v>
      </c>
      <c r="D118" s="12">
        <v>48.35</v>
      </c>
      <c r="E118" s="12">
        <v>49.8</v>
      </c>
      <c r="F118" s="12">
        <v>50.4</v>
      </c>
      <c r="G118" s="12">
        <v>51.5</v>
      </c>
      <c r="H118" s="12">
        <v>51.2</v>
      </c>
      <c r="I118" s="3">
        <v>1080</v>
      </c>
      <c r="J118" s="3">
        <v>1043</v>
      </c>
      <c r="K118" s="3">
        <v>964</v>
      </c>
      <c r="L118" s="3">
        <v>149</v>
      </c>
      <c r="M118" s="3">
        <v>1294</v>
      </c>
      <c r="N118" s="3">
        <v>0</v>
      </c>
      <c r="O118" s="3">
        <v>0</v>
      </c>
      <c r="P118" s="3">
        <v>0</v>
      </c>
      <c r="Q118" s="3">
        <v>0</v>
      </c>
      <c r="R118" s="3">
        <v>-41</v>
      </c>
      <c r="S118" s="13">
        <f t="shared" si="10"/>
        <v>0.52217999999999998</v>
      </c>
      <c r="T118" s="13">
        <f t="shared" si="11"/>
        <v>0.51941399999999993</v>
      </c>
      <c r="U118" s="13">
        <f t="shared" si="12"/>
        <v>0.48585600000000001</v>
      </c>
      <c r="V118" s="13">
        <f t="shared" si="13"/>
        <v>7.6734999999999998E-2</v>
      </c>
      <c r="W118" s="13">
        <f t="shared" si="14"/>
        <v>0.66252800000000001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-2.0992000000000004E-2</v>
      </c>
    </row>
    <row r="119" spans="1:28" x14ac:dyDescent="0.25">
      <c r="A119" s="2" t="s">
        <v>113</v>
      </c>
      <c r="B119" s="3" t="s">
        <v>8539</v>
      </c>
      <c r="C119" s="3" t="s">
        <v>10220</v>
      </c>
      <c r="D119" s="12">
        <v>23.3</v>
      </c>
      <c r="E119" s="12">
        <v>23.7</v>
      </c>
      <c r="F119" s="12">
        <v>23.55</v>
      </c>
      <c r="G119" s="12">
        <v>23.6</v>
      </c>
      <c r="H119" s="12">
        <v>23.9</v>
      </c>
      <c r="I119" s="3">
        <v>200</v>
      </c>
      <c r="J119" s="3">
        <v>156</v>
      </c>
      <c r="K119" s="3">
        <v>137</v>
      </c>
      <c r="L119" s="3">
        <v>192</v>
      </c>
      <c r="M119" s="3">
        <v>74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4.6600000000000003E-2</v>
      </c>
      <c r="T119" s="13">
        <f t="shared" si="11"/>
        <v>3.6971999999999998E-2</v>
      </c>
      <c r="U119" s="13">
        <f t="shared" si="12"/>
        <v>3.2263500000000001E-2</v>
      </c>
      <c r="V119" s="13">
        <f t="shared" si="13"/>
        <v>4.5312000000000005E-2</v>
      </c>
      <c r="W119" s="13">
        <f t="shared" si="14"/>
        <v>1.7686E-2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8540</v>
      </c>
      <c r="C120" s="3" t="s">
        <v>6720</v>
      </c>
      <c r="D120" s="12">
        <v>69.5</v>
      </c>
      <c r="E120" s="12">
        <v>70.3</v>
      </c>
      <c r="F120" s="12">
        <v>73</v>
      </c>
      <c r="G120" s="12">
        <v>77</v>
      </c>
      <c r="H120" s="12">
        <v>78</v>
      </c>
      <c r="I120" s="3">
        <v>-337</v>
      </c>
      <c r="J120" s="3">
        <v>-86</v>
      </c>
      <c r="K120" s="3">
        <v>447</v>
      </c>
      <c r="L120" s="3">
        <v>673</v>
      </c>
      <c r="M120" s="3">
        <v>57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-0.23421500000000001</v>
      </c>
      <c r="T120" s="13">
        <f t="shared" si="11"/>
        <v>-6.0458000000000005E-2</v>
      </c>
      <c r="U120" s="13">
        <f t="shared" si="12"/>
        <v>0.32630999999999999</v>
      </c>
      <c r="V120" s="13">
        <f t="shared" si="13"/>
        <v>0.51820999999999995</v>
      </c>
      <c r="W120" s="13">
        <f t="shared" si="14"/>
        <v>4.446E-2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8541</v>
      </c>
      <c r="C121" s="3" t="s">
        <v>6734</v>
      </c>
      <c r="D121" s="12">
        <v>20.100000000000001</v>
      </c>
      <c r="E121" s="12">
        <v>20.3</v>
      </c>
      <c r="F121" s="12">
        <v>21.25</v>
      </c>
      <c r="G121" s="12">
        <v>20.85</v>
      </c>
      <c r="H121" s="12">
        <v>21.1</v>
      </c>
      <c r="I121" s="3">
        <v>-8</v>
      </c>
      <c r="J121" s="3">
        <v>3</v>
      </c>
      <c r="K121" s="3">
        <v>-27</v>
      </c>
      <c r="L121" s="3">
        <v>-5</v>
      </c>
      <c r="M121" s="3">
        <v>-2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-1.6080000000000001E-3</v>
      </c>
      <c r="T121" s="13">
        <f t="shared" si="11"/>
        <v>6.0900000000000006E-4</v>
      </c>
      <c r="U121" s="13">
        <f t="shared" si="12"/>
        <v>-5.7375000000000004E-3</v>
      </c>
      <c r="V121" s="13">
        <f t="shared" si="13"/>
        <v>-1.0425E-3</v>
      </c>
      <c r="W121" s="13">
        <f t="shared" si="14"/>
        <v>-4.2200000000000001E-4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8542</v>
      </c>
      <c r="C122" s="3" t="s">
        <v>4744</v>
      </c>
      <c r="D122" s="12">
        <v>24.35</v>
      </c>
      <c r="E122" s="12">
        <v>24.65</v>
      </c>
      <c r="F122" s="12">
        <v>25.1</v>
      </c>
      <c r="G122" s="12">
        <v>24.35</v>
      </c>
      <c r="H122" s="12">
        <v>25.55</v>
      </c>
      <c r="I122" s="3">
        <v>233</v>
      </c>
      <c r="J122" s="3">
        <v>-289</v>
      </c>
      <c r="K122" s="3">
        <v>654</v>
      </c>
      <c r="L122" s="3">
        <v>-436</v>
      </c>
      <c r="M122" s="3">
        <v>1538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5.6735500000000001E-2</v>
      </c>
      <c r="T122" s="13">
        <f t="shared" si="11"/>
        <v>-7.1238499999999996E-2</v>
      </c>
      <c r="U122" s="13">
        <f t="shared" si="12"/>
        <v>0.16415400000000002</v>
      </c>
      <c r="V122" s="13">
        <f t="shared" si="13"/>
        <v>-0.10616600000000001</v>
      </c>
      <c r="W122" s="13">
        <f t="shared" si="14"/>
        <v>0.392959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8543</v>
      </c>
      <c r="C123" s="3" t="s">
        <v>6720</v>
      </c>
      <c r="D123" s="12">
        <v>42.05</v>
      </c>
      <c r="E123" s="12">
        <v>42.2</v>
      </c>
      <c r="F123" s="12">
        <v>42.6</v>
      </c>
      <c r="G123" s="12">
        <v>42.65</v>
      </c>
      <c r="H123" s="12">
        <v>43.3</v>
      </c>
      <c r="I123" s="3">
        <v>185</v>
      </c>
      <c r="J123" s="3">
        <v>184</v>
      </c>
      <c r="K123" s="3">
        <v>197</v>
      </c>
      <c r="L123" s="3">
        <v>61</v>
      </c>
      <c r="M123" s="3">
        <v>342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7.7792499999999987E-2</v>
      </c>
      <c r="T123" s="13">
        <f t="shared" si="11"/>
        <v>7.7648000000000009E-2</v>
      </c>
      <c r="U123" s="13">
        <f t="shared" si="12"/>
        <v>8.392200000000001E-2</v>
      </c>
      <c r="V123" s="13">
        <f t="shared" si="13"/>
        <v>2.6016500000000001E-2</v>
      </c>
      <c r="W123" s="13">
        <f t="shared" si="14"/>
        <v>0.148086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8544</v>
      </c>
      <c r="C124" s="3" t="s">
        <v>4741</v>
      </c>
      <c r="D124" s="12">
        <v>43.55</v>
      </c>
      <c r="E124" s="12">
        <v>43.55</v>
      </c>
      <c r="F124" s="12">
        <v>43.45</v>
      </c>
      <c r="G124" s="12">
        <v>43.2</v>
      </c>
      <c r="H124" s="12">
        <v>43.65</v>
      </c>
      <c r="I124" s="3">
        <v>48</v>
      </c>
      <c r="J124" s="3">
        <v>-19</v>
      </c>
      <c r="K124" s="3">
        <v>10</v>
      </c>
      <c r="L124" s="3">
        <v>-9</v>
      </c>
      <c r="M124" s="3">
        <v>4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2.0903999999999996E-2</v>
      </c>
      <c r="T124" s="13">
        <f t="shared" si="11"/>
        <v>-8.2744999999999989E-3</v>
      </c>
      <c r="U124" s="13">
        <f t="shared" si="12"/>
        <v>4.3449999999999999E-3</v>
      </c>
      <c r="V124" s="13">
        <f t="shared" si="13"/>
        <v>-3.888E-3</v>
      </c>
      <c r="W124" s="13">
        <f t="shared" si="14"/>
        <v>1.7459999999999999E-3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8545</v>
      </c>
      <c r="C125" s="3" t="s">
        <v>10211</v>
      </c>
      <c r="D125" s="12">
        <v>20.65</v>
      </c>
      <c r="E125" s="12">
        <v>20.8</v>
      </c>
      <c r="F125" s="12">
        <v>21.05</v>
      </c>
      <c r="G125" s="12">
        <v>21</v>
      </c>
      <c r="H125" s="12">
        <v>21.55</v>
      </c>
      <c r="I125" s="3">
        <v>100</v>
      </c>
      <c r="J125" s="3">
        <v>-91</v>
      </c>
      <c r="K125" s="3">
        <v>78</v>
      </c>
      <c r="L125" s="3">
        <v>-9</v>
      </c>
      <c r="M125" s="3">
        <v>80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2.0650000000000002E-2</v>
      </c>
      <c r="T125" s="13">
        <f t="shared" si="11"/>
        <v>-1.8928E-2</v>
      </c>
      <c r="U125" s="13">
        <f t="shared" si="12"/>
        <v>1.6419E-2</v>
      </c>
      <c r="V125" s="13">
        <f t="shared" si="13"/>
        <v>-1.89E-3</v>
      </c>
      <c r="W125" s="13">
        <f t="shared" si="14"/>
        <v>1.7239999999999998E-2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8546</v>
      </c>
      <c r="C126" s="3" t="s">
        <v>10211</v>
      </c>
      <c r="D126" s="12">
        <v>9.9</v>
      </c>
      <c r="E126" s="12">
        <v>9.9</v>
      </c>
      <c r="F126" s="12">
        <v>9.92</v>
      </c>
      <c r="G126" s="12">
        <v>9.92</v>
      </c>
      <c r="H126" s="12">
        <v>10</v>
      </c>
      <c r="I126" s="3">
        <v>75</v>
      </c>
      <c r="J126" s="3">
        <v>-115</v>
      </c>
      <c r="K126" s="3">
        <v>77</v>
      </c>
      <c r="L126" s="3">
        <v>-50</v>
      </c>
      <c r="M126" s="3">
        <v>112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7.4250000000000002E-3</v>
      </c>
      <c r="T126" s="13">
        <f t="shared" si="11"/>
        <v>-1.1384999999999999E-2</v>
      </c>
      <c r="U126" s="13">
        <f t="shared" si="12"/>
        <v>7.6384000000000001E-3</v>
      </c>
      <c r="V126" s="13">
        <f t="shared" si="13"/>
        <v>-4.96E-3</v>
      </c>
      <c r="W126" s="13">
        <f t="shared" si="14"/>
        <v>1.12E-2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8547</v>
      </c>
      <c r="C127" s="3" t="s">
        <v>10210</v>
      </c>
      <c r="D127" s="12">
        <v>63</v>
      </c>
      <c r="E127" s="12">
        <v>63.5</v>
      </c>
      <c r="F127" s="12">
        <v>63.4</v>
      </c>
      <c r="G127" s="12">
        <v>62.6</v>
      </c>
      <c r="H127" s="12">
        <v>65.2</v>
      </c>
      <c r="I127" s="3">
        <v>24</v>
      </c>
      <c r="J127" s="3">
        <v>-8</v>
      </c>
      <c r="K127" s="3">
        <v>4</v>
      </c>
      <c r="L127" s="3">
        <v>4</v>
      </c>
      <c r="M127" s="3">
        <v>26</v>
      </c>
      <c r="N127" s="3">
        <v>0</v>
      </c>
      <c r="O127" s="3">
        <v>1</v>
      </c>
      <c r="P127" s="3">
        <v>0</v>
      </c>
      <c r="Q127" s="3">
        <v>0</v>
      </c>
      <c r="R127" s="3">
        <v>0</v>
      </c>
      <c r="S127" s="13">
        <f t="shared" si="10"/>
        <v>1.512E-2</v>
      </c>
      <c r="T127" s="13">
        <f t="shared" si="11"/>
        <v>-5.0800000000000003E-3</v>
      </c>
      <c r="U127" s="13">
        <f t="shared" si="12"/>
        <v>2.5360000000000001E-3</v>
      </c>
      <c r="V127" s="13">
        <f t="shared" si="13"/>
        <v>2.5040000000000001E-3</v>
      </c>
      <c r="W127" s="13">
        <f t="shared" si="14"/>
        <v>1.6952000000000002E-2</v>
      </c>
      <c r="X127" s="13">
        <f t="shared" si="15"/>
        <v>0</v>
      </c>
      <c r="Y127" s="13">
        <f t="shared" si="16"/>
        <v>6.3500000000000004E-4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8548</v>
      </c>
      <c r="C128" s="3" t="s">
        <v>4744</v>
      </c>
      <c r="D128" s="12">
        <v>47.45</v>
      </c>
      <c r="E128" s="12">
        <v>51.5</v>
      </c>
      <c r="F128" s="12">
        <v>49.7</v>
      </c>
      <c r="G128" s="12">
        <v>49.2</v>
      </c>
      <c r="H128" s="12">
        <v>49.55</v>
      </c>
      <c r="I128" s="3">
        <v>152</v>
      </c>
      <c r="J128" s="3">
        <v>9</v>
      </c>
      <c r="K128" s="3">
        <v>-510</v>
      </c>
      <c r="L128" s="3">
        <v>-12</v>
      </c>
      <c r="M128" s="3">
        <v>34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7.2124000000000008E-2</v>
      </c>
      <c r="T128" s="13">
        <f t="shared" si="11"/>
        <v>4.6350000000000002E-3</v>
      </c>
      <c r="U128" s="13">
        <f t="shared" si="12"/>
        <v>-0.25346999999999997</v>
      </c>
      <c r="V128" s="13">
        <f t="shared" si="13"/>
        <v>-5.9040000000000013E-3</v>
      </c>
      <c r="W128" s="13">
        <f t="shared" si="14"/>
        <v>1.6846999999999997E-2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8549</v>
      </c>
      <c r="C129" s="3" t="s">
        <v>6901</v>
      </c>
      <c r="D129" s="12">
        <v>46.9</v>
      </c>
      <c r="E129" s="12">
        <v>46.6</v>
      </c>
      <c r="F129" s="12">
        <v>47.05</v>
      </c>
      <c r="G129" s="12">
        <v>47.05</v>
      </c>
      <c r="H129" s="12">
        <v>48</v>
      </c>
      <c r="I129" s="3">
        <v>333</v>
      </c>
      <c r="J129" s="3">
        <v>-187</v>
      </c>
      <c r="K129" s="3">
        <v>194</v>
      </c>
      <c r="L129" s="3">
        <v>75</v>
      </c>
      <c r="M129" s="3">
        <v>395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0.15617699999999998</v>
      </c>
      <c r="T129" s="13">
        <f t="shared" si="11"/>
        <v>-8.7142000000000011E-2</v>
      </c>
      <c r="U129" s="13">
        <f t="shared" si="12"/>
        <v>9.1276999999999983E-2</v>
      </c>
      <c r="V129" s="13">
        <f t="shared" si="13"/>
        <v>3.5287499999999999E-2</v>
      </c>
      <c r="W129" s="13">
        <f t="shared" si="14"/>
        <v>0.18959999999999999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8550</v>
      </c>
      <c r="C130" s="3" t="s">
        <v>4744</v>
      </c>
      <c r="D130" s="12">
        <v>9.9</v>
      </c>
      <c r="E130" s="12">
        <v>9.98</v>
      </c>
      <c r="F130" s="12">
        <v>9.9700000000000006</v>
      </c>
      <c r="G130" s="12">
        <v>9.83</v>
      </c>
      <c r="H130" s="12">
        <v>9.9</v>
      </c>
      <c r="I130" s="3">
        <v>14</v>
      </c>
      <c r="J130" s="3">
        <v>-60</v>
      </c>
      <c r="K130" s="3">
        <v>-51</v>
      </c>
      <c r="L130" s="3">
        <v>-31</v>
      </c>
      <c r="M130" s="3">
        <v>35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1.3859999999999999E-3</v>
      </c>
      <c r="T130" s="13">
        <f t="shared" si="11"/>
        <v>-5.9880000000000003E-3</v>
      </c>
      <c r="U130" s="13">
        <f t="shared" si="12"/>
        <v>-5.0847000000000002E-3</v>
      </c>
      <c r="V130" s="13">
        <f t="shared" si="13"/>
        <v>-3.0473000000000002E-3</v>
      </c>
      <c r="W130" s="13">
        <f t="shared" si="14"/>
        <v>3.4650000000000002E-3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8551</v>
      </c>
      <c r="C131" s="3" t="s">
        <v>4744</v>
      </c>
      <c r="D131" s="12">
        <v>16.55</v>
      </c>
      <c r="E131" s="12">
        <v>17</v>
      </c>
      <c r="F131" s="12">
        <v>17.100000000000001</v>
      </c>
      <c r="G131" s="12">
        <v>17</v>
      </c>
      <c r="H131" s="12">
        <v>17</v>
      </c>
      <c r="I131" s="3">
        <v>143</v>
      </c>
      <c r="J131" s="3">
        <v>3</v>
      </c>
      <c r="K131" s="3">
        <v>-1</v>
      </c>
      <c r="L131" s="3">
        <v>23</v>
      </c>
      <c r="M131" s="3">
        <v>17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2.36665E-2</v>
      </c>
      <c r="T131" s="13">
        <f t="shared" si="11"/>
        <v>5.1000000000000004E-4</v>
      </c>
      <c r="U131" s="13">
        <f t="shared" si="12"/>
        <v>-1.7100000000000001E-4</v>
      </c>
      <c r="V131" s="13">
        <f t="shared" si="13"/>
        <v>3.9100000000000003E-3</v>
      </c>
      <c r="W131" s="13">
        <f t="shared" si="14"/>
        <v>2.8900000000000002E-3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8552</v>
      </c>
      <c r="C132" s="3" t="s">
        <v>10220</v>
      </c>
      <c r="D132" s="12">
        <v>34.6</v>
      </c>
      <c r="E132" s="12">
        <v>34.85</v>
      </c>
      <c r="F132" s="12">
        <v>35</v>
      </c>
      <c r="G132" s="12">
        <v>34.799999999999997</v>
      </c>
      <c r="H132" s="12">
        <v>35.4</v>
      </c>
      <c r="I132" s="3">
        <v>2</v>
      </c>
      <c r="J132" s="3">
        <v>-1</v>
      </c>
      <c r="K132" s="3">
        <v>-4</v>
      </c>
      <c r="L132" s="3">
        <v>-10</v>
      </c>
      <c r="M132" s="3">
        <v>4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6.9200000000000002E-4</v>
      </c>
      <c r="T132" s="13">
        <f t="shared" si="11"/>
        <v>-3.4850000000000001E-4</v>
      </c>
      <c r="U132" s="13">
        <f t="shared" si="12"/>
        <v>-1.4E-3</v>
      </c>
      <c r="V132" s="13">
        <f t="shared" si="13"/>
        <v>-3.48E-3</v>
      </c>
      <c r="W132" s="13">
        <f t="shared" si="14"/>
        <v>1.4159999999999999E-3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8553</v>
      </c>
      <c r="C133" s="3" t="s">
        <v>10221</v>
      </c>
      <c r="D133" s="12">
        <v>13.95</v>
      </c>
      <c r="E133" s="12">
        <v>14.4</v>
      </c>
      <c r="F133" s="12">
        <v>14.5</v>
      </c>
      <c r="G133" s="12">
        <v>14.3</v>
      </c>
      <c r="H133" s="12">
        <v>14.6</v>
      </c>
      <c r="I133" s="3">
        <v>30</v>
      </c>
      <c r="J133" s="3">
        <v>-36</v>
      </c>
      <c r="K133" s="3">
        <v>-56</v>
      </c>
      <c r="L133" s="3">
        <v>-72</v>
      </c>
      <c r="M133" s="3">
        <v>-39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4.1850000000000004E-3</v>
      </c>
      <c r="T133" s="13">
        <f t="shared" si="11"/>
        <v>-5.1839999999999994E-3</v>
      </c>
      <c r="U133" s="13">
        <f t="shared" si="12"/>
        <v>-8.1200000000000005E-3</v>
      </c>
      <c r="V133" s="13">
        <f t="shared" si="13"/>
        <v>-1.0296000000000001E-2</v>
      </c>
      <c r="W133" s="13">
        <f t="shared" si="14"/>
        <v>-5.6939999999999994E-3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8554</v>
      </c>
      <c r="C134" s="3" t="s">
        <v>10222</v>
      </c>
      <c r="D134" s="12">
        <v>33.049999999999997</v>
      </c>
      <c r="E134" s="12">
        <v>33</v>
      </c>
      <c r="F134" s="12">
        <v>33.1</v>
      </c>
      <c r="G134" s="12">
        <v>32.75</v>
      </c>
      <c r="H134" s="12">
        <v>32.9</v>
      </c>
      <c r="I134" s="3">
        <v>76</v>
      </c>
      <c r="J134" s="3">
        <v>-430</v>
      </c>
      <c r="K134" s="3">
        <v>-30</v>
      </c>
      <c r="L134" s="3">
        <v>-226</v>
      </c>
      <c r="M134" s="3">
        <v>71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2.5117999999999998E-2</v>
      </c>
      <c r="T134" s="13">
        <f t="shared" si="11"/>
        <v>-0.1419</v>
      </c>
      <c r="U134" s="13">
        <f t="shared" si="12"/>
        <v>-9.9299999999999996E-3</v>
      </c>
      <c r="V134" s="13">
        <f t="shared" si="13"/>
        <v>-7.4014999999999997E-2</v>
      </c>
      <c r="W134" s="13">
        <f t="shared" si="14"/>
        <v>2.3359000000000001E-2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8555</v>
      </c>
      <c r="C135" s="3" t="s">
        <v>4741</v>
      </c>
      <c r="D135" s="12">
        <v>53.5</v>
      </c>
      <c r="E135" s="12">
        <v>55.8</v>
      </c>
      <c r="F135" s="12">
        <v>55.1</v>
      </c>
      <c r="G135" s="12">
        <v>55.5</v>
      </c>
      <c r="H135" s="12">
        <v>56.4</v>
      </c>
      <c r="I135" s="3">
        <v>160</v>
      </c>
      <c r="J135" s="3">
        <v>-38</v>
      </c>
      <c r="K135" s="3">
        <v>-205</v>
      </c>
      <c r="L135" s="3">
        <v>119</v>
      </c>
      <c r="M135" s="3">
        <v>113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8.5599999999999996E-2</v>
      </c>
      <c r="T135" s="13">
        <f t="shared" ref="T135:T198" si="21">$E135*J135/100000</f>
        <v>-2.1204000000000001E-2</v>
      </c>
      <c r="U135" s="13">
        <f t="shared" ref="U135:U198" si="22">$F135*K135/100000</f>
        <v>-0.112955</v>
      </c>
      <c r="V135" s="13">
        <f t="shared" ref="V135:V198" si="23">$G135*L135/100000</f>
        <v>6.6045000000000006E-2</v>
      </c>
      <c r="W135" s="13">
        <f t="shared" ref="W135:W198" si="24">$H135*M135/100000</f>
        <v>6.3731999999999997E-2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8556</v>
      </c>
      <c r="C136" s="3" t="s">
        <v>4744</v>
      </c>
      <c r="D136" s="12">
        <v>39.25</v>
      </c>
      <c r="E136" s="12">
        <v>39.049999999999997</v>
      </c>
      <c r="F136" s="12">
        <v>38.950000000000003</v>
      </c>
      <c r="G136" s="12">
        <v>38.5</v>
      </c>
      <c r="H136" s="12">
        <v>38.5</v>
      </c>
      <c r="I136" s="3">
        <v>14</v>
      </c>
      <c r="J136" s="3">
        <v>-19</v>
      </c>
      <c r="K136" s="3">
        <v>9</v>
      </c>
      <c r="L136" s="3">
        <v>2</v>
      </c>
      <c r="M136" s="3">
        <v>7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5.4949999999999999E-3</v>
      </c>
      <c r="T136" s="13">
        <f t="shared" si="21"/>
        <v>-7.419499999999999E-3</v>
      </c>
      <c r="U136" s="13">
        <f t="shared" si="22"/>
        <v>3.5054999999999999E-3</v>
      </c>
      <c r="V136" s="13">
        <f t="shared" si="23"/>
        <v>7.6999999999999996E-4</v>
      </c>
      <c r="W136" s="13">
        <f t="shared" si="24"/>
        <v>2.6949999999999999E-3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8557</v>
      </c>
      <c r="C137" s="3" t="s">
        <v>10223</v>
      </c>
      <c r="D137" s="12">
        <v>91.5</v>
      </c>
      <c r="E137" s="12">
        <v>92.5</v>
      </c>
      <c r="F137" s="12">
        <v>91.1</v>
      </c>
      <c r="G137" s="12">
        <v>92</v>
      </c>
      <c r="H137" s="12">
        <v>92.6</v>
      </c>
      <c r="I137" s="3">
        <v>-46</v>
      </c>
      <c r="J137" s="3">
        <v>-198</v>
      </c>
      <c r="K137" s="3">
        <v>-521</v>
      </c>
      <c r="L137" s="3">
        <v>239</v>
      </c>
      <c r="M137" s="3">
        <v>103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-4.2090000000000002E-2</v>
      </c>
      <c r="T137" s="13">
        <f t="shared" si="21"/>
        <v>-0.18315000000000001</v>
      </c>
      <c r="U137" s="13">
        <f t="shared" si="22"/>
        <v>-0.47463099999999997</v>
      </c>
      <c r="V137" s="13">
        <f t="shared" si="23"/>
        <v>0.21987999999999999</v>
      </c>
      <c r="W137" s="13">
        <f t="shared" si="24"/>
        <v>9.5377999999999991E-2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8558</v>
      </c>
      <c r="C138" s="3" t="s">
        <v>10223</v>
      </c>
      <c r="D138" s="12">
        <v>143</v>
      </c>
      <c r="E138" s="12">
        <v>144</v>
      </c>
      <c r="F138" s="12">
        <v>144.5</v>
      </c>
      <c r="G138" s="12">
        <v>142.5</v>
      </c>
      <c r="H138" s="12">
        <v>144</v>
      </c>
      <c r="I138" s="3">
        <v>-78</v>
      </c>
      <c r="J138" s="3">
        <v>-16</v>
      </c>
      <c r="K138" s="3">
        <v>17</v>
      </c>
      <c r="L138" s="3">
        <v>-135</v>
      </c>
      <c r="M138" s="3">
        <v>-1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-0.11154</v>
      </c>
      <c r="T138" s="13">
        <f t="shared" si="21"/>
        <v>-2.3040000000000001E-2</v>
      </c>
      <c r="U138" s="13">
        <f t="shared" si="22"/>
        <v>2.4565E-2</v>
      </c>
      <c r="V138" s="13">
        <f t="shared" si="23"/>
        <v>-0.19237499999999999</v>
      </c>
      <c r="W138" s="13">
        <f t="shared" si="24"/>
        <v>-1.4400000000000001E-3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8559</v>
      </c>
      <c r="C139" s="3" t="s">
        <v>4744</v>
      </c>
      <c r="D139" s="12">
        <v>12.4</v>
      </c>
      <c r="E139" s="12">
        <v>12.45</v>
      </c>
      <c r="F139" s="12">
        <v>12.4</v>
      </c>
      <c r="G139" s="12">
        <v>12.6</v>
      </c>
      <c r="H139" s="12">
        <v>12.5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8560</v>
      </c>
      <c r="C140" s="3" t="s">
        <v>4744</v>
      </c>
      <c r="D140" s="12">
        <v>18.7</v>
      </c>
      <c r="E140" s="12">
        <v>17.7</v>
      </c>
      <c r="F140" s="12">
        <v>17.850000000000001</v>
      </c>
      <c r="G140" s="12">
        <v>17.75</v>
      </c>
      <c r="H140" s="12">
        <v>17.7</v>
      </c>
      <c r="I140" s="3">
        <v>21</v>
      </c>
      <c r="J140" s="3">
        <v>-14</v>
      </c>
      <c r="K140" s="3">
        <v>0</v>
      </c>
      <c r="L140" s="3">
        <v>-2</v>
      </c>
      <c r="M140" s="3">
        <v>7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3.9269999999999999E-3</v>
      </c>
      <c r="T140" s="13">
        <f t="shared" si="21"/>
        <v>-2.4779999999999997E-3</v>
      </c>
      <c r="U140" s="13">
        <f t="shared" si="22"/>
        <v>0</v>
      </c>
      <c r="V140" s="13">
        <f t="shared" si="23"/>
        <v>-3.5500000000000001E-4</v>
      </c>
      <c r="W140" s="13">
        <f t="shared" si="24"/>
        <v>1.2389999999999999E-3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8561</v>
      </c>
      <c r="C141" s="3" t="s">
        <v>10224</v>
      </c>
      <c r="D141" s="12">
        <v>15.75</v>
      </c>
      <c r="E141" s="12">
        <v>15.85</v>
      </c>
      <c r="F141" s="12">
        <v>15.75</v>
      </c>
      <c r="G141" s="12">
        <v>15.8</v>
      </c>
      <c r="H141" s="12">
        <v>16</v>
      </c>
      <c r="I141" s="3">
        <v>39</v>
      </c>
      <c r="J141" s="3">
        <v>-18</v>
      </c>
      <c r="K141" s="3">
        <v>-14</v>
      </c>
      <c r="L141" s="3">
        <v>-30</v>
      </c>
      <c r="M141" s="3">
        <v>-4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6.1425000000000004E-3</v>
      </c>
      <c r="T141" s="13">
        <f t="shared" si="21"/>
        <v>-2.8530000000000001E-3</v>
      </c>
      <c r="U141" s="13">
        <f t="shared" si="22"/>
        <v>-2.2049999999999999E-3</v>
      </c>
      <c r="V141" s="13">
        <f t="shared" si="23"/>
        <v>-4.7400000000000003E-3</v>
      </c>
      <c r="W141" s="13">
        <f t="shared" si="24"/>
        <v>-6.4000000000000005E-4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8562</v>
      </c>
      <c r="C142" s="3" t="s">
        <v>6720</v>
      </c>
      <c r="D142" s="12">
        <v>49.5</v>
      </c>
      <c r="E142" s="12">
        <v>49.85</v>
      </c>
      <c r="F142" s="12">
        <v>49.95</v>
      </c>
      <c r="G142" s="12">
        <v>49.45</v>
      </c>
      <c r="H142" s="12">
        <v>49.8</v>
      </c>
      <c r="I142" s="3">
        <v>4</v>
      </c>
      <c r="J142" s="3">
        <v>-9</v>
      </c>
      <c r="K142" s="3">
        <v>-7</v>
      </c>
      <c r="L142" s="3">
        <v>3</v>
      </c>
      <c r="M142" s="3">
        <v>8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1.98E-3</v>
      </c>
      <c r="T142" s="13">
        <f t="shared" si="21"/>
        <v>-4.4865E-3</v>
      </c>
      <c r="U142" s="13">
        <f t="shared" si="22"/>
        <v>-3.4965000000000005E-3</v>
      </c>
      <c r="V142" s="13">
        <f t="shared" si="23"/>
        <v>1.4835000000000002E-3</v>
      </c>
      <c r="W142" s="13">
        <f t="shared" si="24"/>
        <v>3.9839999999999997E-3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8563</v>
      </c>
      <c r="C143" s="3" t="s">
        <v>10224</v>
      </c>
      <c r="D143" s="12">
        <v>165</v>
      </c>
      <c r="E143" s="12">
        <v>164.5</v>
      </c>
      <c r="F143" s="12">
        <v>164.5</v>
      </c>
      <c r="G143" s="12">
        <v>164.5</v>
      </c>
      <c r="H143" s="12">
        <v>165</v>
      </c>
      <c r="I143" s="3">
        <v>28</v>
      </c>
      <c r="J143" s="3">
        <v>-32</v>
      </c>
      <c r="K143" s="3">
        <v>4</v>
      </c>
      <c r="L143" s="3">
        <v>11</v>
      </c>
      <c r="M143" s="3">
        <v>7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4.6199999999999998E-2</v>
      </c>
      <c r="T143" s="13">
        <f t="shared" si="21"/>
        <v>-5.2639999999999999E-2</v>
      </c>
      <c r="U143" s="13">
        <f t="shared" si="22"/>
        <v>6.5799999999999999E-3</v>
      </c>
      <c r="V143" s="13">
        <f t="shared" si="23"/>
        <v>1.8095E-2</v>
      </c>
      <c r="W143" s="13">
        <f t="shared" si="24"/>
        <v>1.155E-2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8564</v>
      </c>
      <c r="C144" s="3" t="s">
        <v>6901</v>
      </c>
      <c r="D144" s="12">
        <v>63</v>
      </c>
      <c r="E144" s="12">
        <v>63.7</v>
      </c>
      <c r="F144" s="12">
        <v>63.8</v>
      </c>
      <c r="G144" s="12">
        <v>63.4</v>
      </c>
      <c r="H144" s="12">
        <v>64.2</v>
      </c>
      <c r="I144" s="3">
        <v>92</v>
      </c>
      <c r="J144" s="3">
        <v>-8</v>
      </c>
      <c r="K144" s="3">
        <v>-35</v>
      </c>
      <c r="L144" s="3">
        <v>8</v>
      </c>
      <c r="M144" s="3">
        <v>126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5.7959999999999998E-2</v>
      </c>
      <c r="T144" s="13">
        <f t="shared" si="21"/>
        <v>-5.0959999999999998E-3</v>
      </c>
      <c r="U144" s="13">
        <f t="shared" si="22"/>
        <v>-2.2329999999999999E-2</v>
      </c>
      <c r="V144" s="13">
        <f t="shared" si="23"/>
        <v>5.0720000000000001E-3</v>
      </c>
      <c r="W144" s="13">
        <f t="shared" si="24"/>
        <v>8.0892000000000006E-2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8565</v>
      </c>
      <c r="C145" s="3" t="s">
        <v>6865</v>
      </c>
      <c r="D145" s="12">
        <v>279</v>
      </c>
      <c r="E145" s="12">
        <v>277.5</v>
      </c>
      <c r="F145" s="12">
        <v>282</v>
      </c>
      <c r="G145" s="12">
        <v>279.5</v>
      </c>
      <c r="H145" s="12">
        <v>280.5</v>
      </c>
      <c r="I145" s="3">
        <v>22</v>
      </c>
      <c r="J145" s="3">
        <v>-42</v>
      </c>
      <c r="K145" s="3">
        <v>112</v>
      </c>
      <c r="L145" s="3">
        <v>18</v>
      </c>
      <c r="M145" s="3">
        <v>-17</v>
      </c>
      <c r="N145" s="3">
        <v>0</v>
      </c>
      <c r="O145" s="3">
        <v>0</v>
      </c>
      <c r="P145" s="3">
        <v>0</v>
      </c>
      <c r="Q145" s="3">
        <v>-4</v>
      </c>
      <c r="R145" s="3">
        <v>0</v>
      </c>
      <c r="S145" s="13">
        <f t="shared" si="20"/>
        <v>6.1379999999999997E-2</v>
      </c>
      <c r="T145" s="13">
        <f t="shared" si="21"/>
        <v>-0.11655</v>
      </c>
      <c r="U145" s="13">
        <f t="shared" si="22"/>
        <v>0.31584000000000001</v>
      </c>
      <c r="V145" s="13">
        <f t="shared" si="23"/>
        <v>5.0310000000000001E-2</v>
      </c>
      <c r="W145" s="13">
        <f t="shared" si="24"/>
        <v>-4.7684999999999998E-2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-1.1180000000000001E-2</v>
      </c>
      <c r="AB145" s="13">
        <f t="shared" si="29"/>
        <v>0</v>
      </c>
    </row>
    <row r="146" spans="1:28" x14ac:dyDescent="0.25">
      <c r="A146" s="2" t="s">
        <v>140</v>
      </c>
      <c r="B146" s="3" t="s">
        <v>8566</v>
      </c>
      <c r="C146" s="3" t="s">
        <v>10211</v>
      </c>
      <c r="D146" s="12">
        <v>25.05</v>
      </c>
      <c r="E146" s="12">
        <v>25.7</v>
      </c>
      <c r="F146" s="12">
        <v>25.25</v>
      </c>
      <c r="G146" s="12">
        <v>24.7</v>
      </c>
      <c r="H146" s="12">
        <v>25.65</v>
      </c>
      <c r="I146" s="3">
        <v>150</v>
      </c>
      <c r="J146" s="3">
        <v>31</v>
      </c>
      <c r="K146" s="3">
        <v>-16</v>
      </c>
      <c r="L146" s="3">
        <v>-29</v>
      </c>
      <c r="M146" s="3">
        <v>9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3.7574999999999997E-2</v>
      </c>
      <c r="T146" s="13">
        <f t="shared" si="21"/>
        <v>7.9670000000000001E-3</v>
      </c>
      <c r="U146" s="13">
        <f t="shared" si="22"/>
        <v>-4.0400000000000002E-3</v>
      </c>
      <c r="V146" s="13">
        <f t="shared" si="23"/>
        <v>-7.1629999999999992E-3</v>
      </c>
      <c r="W146" s="13">
        <f t="shared" si="24"/>
        <v>2.3084999999999998E-3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8567</v>
      </c>
      <c r="C147" s="3" t="s">
        <v>10225</v>
      </c>
      <c r="D147" s="12">
        <v>24.8</v>
      </c>
      <c r="E147" s="12">
        <v>25.55</v>
      </c>
      <c r="F147" s="12">
        <v>25.65</v>
      </c>
      <c r="G147" s="12">
        <v>25.5</v>
      </c>
      <c r="H147" s="12">
        <v>25.75</v>
      </c>
      <c r="I147" s="3">
        <v>199</v>
      </c>
      <c r="J147" s="3">
        <v>127</v>
      </c>
      <c r="K147" s="3">
        <v>-31</v>
      </c>
      <c r="L147" s="3">
        <v>-20</v>
      </c>
      <c r="M147" s="3">
        <v>54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4.9352E-2</v>
      </c>
      <c r="T147" s="13">
        <f t="shared" si="21"/>
        <v>3.2448499999999998E-2</v>
      </c>
      <c r="U147" s="13">
        <f t="shared" si="22"/>
        <v>-7.9515000000000002E-3</v>
      </c>
      <c r="V147" s="13">
        <f t="shared" si="23"/>
        <v>-5.1000000000000004E-3</v>
      </c>
      <c r="W147" s="13">
        <f t="shared" si="24"/>
        <v>1.3905000000000001E-2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8568</v>
      </c>
      <c r="C148" s="3" t="s">
        <v>4744</v>
      </c>
      <c r="D148" s="12">
        <v>15.05</v>
      </c>
      <c r="E148" s="12">
        <v>15.2</v>
      </c>
      <c r="F148" s="12">
        <v>15.35</v>
      </c>
      <c r="G148" s="12">
        <v>15.5</v>
      </c>
      <c r="H148" s="12">
        <v>15.95</v>
      </c>
      <c r="I148" s="3">
        <v>26</v>
      </c>
      <c r="J148" s="3">
        <v>37</v>
      </c>
      <c r="K148" s="3">
        <v>10</v>
      </c>
      <c r="L148" s="3">
        <v>18</v>
      </c>
      <c r="M148" s="3">
        <v>42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3.9129999999999998E-3</v>
      </c>
      <c r="T148" s="13">
        <f t="shared" si="21"/>
        <v>5.6239999999999997E-3</v>
      </c>
      <c r="U148" s="13">
        <f t="shared" si="22"/>
        <v>1.5349999999999999E-3</v>
      </c>
      <c r="V148" s="13">
        <f t="shared" si="23"/>
        <v>2.7899999999999999E-3</v>
      </c>
      <c r="W148" s="13">
        <f t="shared" si="24"/>
        <v>6.6990000000000001E-3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8569</v>
      </c>
      <c r="C149" s="3" t="s">
        <v>4759</v>
      </c>
      <c r="D149" s="12">
        <v>106.5</v>
      </c>
      <c r="E149" s="12">
        <v>107.5</v>
      </c>
      <c r="F149" s="12">
        <v>108</v>
      </c>
      <c r="G149" s="12">
        <v>105.5</v>
      </c>
      <c r="H149" s="12">
        <v>105</v>
      </c>
      <c r="I149" s="3">
        <v>28</v>
      </c>
      <c r="J149" s="3">
        <v>18</v>
      </c>
      <c r="K149" s="3">
        <v>-10</v>
      </c>
      <c r="L149" s="3">
        <v>-103</v>
      </c>
      <c r="M149" s="3">
        <v>-61</v>
      </c>
      <c r="N149" s="3">
        <v>0</v>
      </c>
      <c r="O149" s="3">
        <v>23</v>
      </c>
      <c r="P149" s="3">
        <v>0</v>
      </c>
      <c r="Q149" s="3">
        <v>0</v>
      </c>
      <c r="R149" s="3">
        <v>0</v>
      </c>
      <c r="S149" s="13">
        <f t="shared" si="20"/>
        <v>2.9819999999999999E-2</v>
      </c>
      <c r="T149" s="13">
        <f t="shared" si="21"/>
        <v>1.9349999999999999E-2</v>
      </c>
      <c r="U149" s="13">
        <f t="shared" si="22"/>
        <v>-1.0800000000000001E-2</v>
      </c>
      <c r="V149" s="13">
        <f t="shared" si="23"/>
        <v>-0.108665</v>
      </c>
      <c r="W149" s="13">
        <f t="shared" si="24"/>
        <v>-6.4049999999999996E-2</v>
      </c>
      <c r="X149" s="13">
        <f t="shared" si="25"/>
        <v>0</v>
      </c>
      <c r="Y149" s="13">
        <f t="shared" si="26"/>
        <v>2.4725E-2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8570</v>
      </c>
      <c r="C150" s="3" t="s">
        <v>4771</v>
      </c>
      <c r="D150" s="12">
        <v>81</v>
      </c>
      <c r="E150" s="12">
        <v>82.7</v>
      </c>
      <c r="F150" s="12">
        <v>83.6</v>
      </c>
      <c r="G150" s="12">
        <v>82.9</v>
      </c>
      <c r="H150" s="12">
        <v>83.6</v>
      </c>
      <c r="I150" s="3">
        <v>103</v>
      </c>
      <c r="J150" s="3">
        <v>156</v>
      </c>
      <c r="K150" s="3">
        <v>59</v>
      </c>
      <c r="L150" s="3">
        <v>-58</v>
      </c>
      <c r="M150" s="3">
        <v>-21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8.3430000000000004E-2</v>
      </c>
      <c r="T150" s="13">
        <f t="shared" si="21"/>
        <v>0.12901200000000002</v>
      </c>
      <c r="U150" s="13">
        <f t="shared" si="22"/>
        <v>4.9324E-2</v>
      </c>
      <c r="V150" s="13">
        <f t="shared" si="23"/>
        <v>-4.8082000000000007E-2</v>
      </c>
      <c r="W150" s="13">
        <f t="shared" si="24"/>
        <v>-1.7555999999999999E-2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8571</v>
      </c>
      <c r="C151" s="3" t="s">
        <v>10224</v>
      </c>
      <c r="D151" s="12">
        <v>62.9</v>
      </c>
      <c r="E151" s="12">
        <v>63.9</v>
      </c>
      <c r="F151" s="12">
        <v>63.3</v>
      </c>
      <c r="G151" s="12">
        <v>63</v>
      </c>
      <c r="H151" s="12">
        <v>63.1</v>
      </c>
      <c r="I151" s="3">
        <v>3</v>
      </c>
      <c r="J151" s="3">
        <v>0</v>
      </c>
      <c r="K151" s="3">
        <v>-7</v>
      </c>
      <c r="L151" s="3">
        <v>-6</v>
      </c>
      <c r="M151" s="3">
        <v>-2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1.8869999999999998E-3</v>
      </c>
      <c r="T151" s="13">
        <f t="shared" si="21"/>
        <v>0</v>
      </c>
      <c r="U151" s="13">
        <f t="shared" si="22"/>
        <v>-4.431E-3</v>
      </c>
      <c r="V151" s="13">
        <f t="shared" si="23"/>
        <v>-3.7799999999999999E-3</v>
      </c>
      <c r="W151" s="13">
        <f t="shared" si="24"/>
        <v>-1.2620000000000001E-3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8572</v>
      </c>
      <c r="C152" s="3" t="s">
        <v>6907</v>
      </c>
      <c r="D152" s="12">
        <v>11.9</v>
      </c>
      <c r="E152" s="12">
        <v>11.6</v>
      </c>
      <c r="F152" s="12">
        <v>11.75</v>
      </c>
      <c r="G152" s="12">
        <v>11.75</v>
      </c>
      <c r="H152" s="12">
        <v>12.25</v>
      </c>
      <c r="I152" s="3">
        <v>81</v>
      </c>
      <c r="J152" s="3">
        <v>-155</v>
      </c>
      <c r="K152" s="3">
        <v>75</v>
      </c>
      <c r="L152" s="3">
        <v>-4</v>
      </c>
      <c r="M152" s="3">
        <v>115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9.639E-3</v>
      </c>
      <c r="T152" s="13">
        <f t="shared" si="21"/>
        <v>-1.7979999999999999E-2</v>
      </c>
      <c r="U152" s="13">
        <f t="shared" si="22"/>
        <v>8.8124999999999992E-3</v>
      </c>
      <c r="V152" s="13">
        <f t="shared" si="23"/>
        <v>-4.6999999999999999E-4</v>
      </c>
      <c r="W152" s="13">
        <f t="shared" si="24"/>
        <v>1.4087499999999999E-2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8573</v>
      </c>
      <c r="C153" s="3" t="s">
        <v>4745</v>
      </c>
      <c r="D153" s="12">
        <v>43.5</v>
      </c>
      <c r="E153" s="12">
        <v>43.45</v>
      </c>
      <c r="F153" s="12">
        <v>43.5</v>
      </c>
      <c r="G153" s="12">
        <v>43.5</v>
      </c>
      <c r="H153" s="12">
        <v>43.7</v>
      </c>
      <c r="I153" s="3">
        <v>-12</v>
      </c>
      <c r="J153" s="3">
        <v>61</v>
      </c>
      <c r="K153" s="3">
        <v>20</v>
      </c>
      <c r="L153" s="3">
        <v>8</v>
      </c>
      <c r="M153" s="3">
        <v>34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-5.2199999999999998E-3</v>
      </c>
      <c r="T153" s="13">
        <f t="shared" si="21"/>
        <v>2.6504500000000004E-2</v>
      </c>
      <c r="U153" s="13">
        <f t="shared" si="22"/>
        <v>8.6999999999999994E-3</v>
      </c>
      <c r="V153" s="13">
        <f t="shared" si="23"/>
        <v>3.48E-3</v>
      </c>
      <c r="W153" s="13">
        <f t="shared" si="24"/>
        <v>1.4858000000000001E-2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8574</v>
      </c>
      <c r="C154" s="3" t="s">
        <v>6720</v>
      </c>
      <c r="D154" s="12">
        <v>27</v>
      </c>
      <c r="E154" s="12">
        <v>27.4</v>
      </c>
      <c r="F154" s="12">
        <v>27.35</v>
      </c>
      <c r="G154" s="12">
        <v>27.45</v>
      </c>
      <c r="H154" s="12">
        <v>28</v>
      </c>
      <c r="I154" s="3">
        <v>88</v>
      </c>
      <c r="J154" s="3">
        <v>-107</v>
      </c>
      <c r="K154" s="3">
        <v>6</v>
      </c>
      <c r="L154" s="3">
        <v>7</v>
      </c>
      <c r="M154" s="3">
        <v>57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2.376E-2</v>
      </c>
      <c r="T154" s="13">
        <f t="shared" si="21"/>
        <v>-2.9317999999999997E-2</v>
      </c>
      <c r="U154" s="13">
        <f t="shared" si="22"/>
        <v>1.6410000000000003E-3</v>
      </c>
      <c r="V154" s="13">
        <f t="shared" si="23"/>
        <v>1.9215E-3</v>
      </c>
      <c r="W154" s="13">
        <f t="shared" si="24"/>
        <v>1.5959999999999998E-2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8575</v>
      </c>
      <c r="C155" s="3" t="s">
        <v>10220</v>
      </c>
      <c r="D155" s="12">
        <v>71.900000000000006</v>
      </c>
      <c r="E155" s="12">
        <v>72.2</v>
      </c>
      <c r="F155" s="12">
        <v>72.2</v>
      </c>
      <c r="G155" s="12">
        <v>72.099999999999994</v>
      </c>
      <c r="H155" s="12">
        <v>72.400000000000006</v>
      </c>
      <c r="I155" s="3">
        <v>-45</v>
      </c>
      <c r="J155" s="3">
        <v>1</v>
      </c>
      <c r="K155" s="3">
        <v>-80</v>
      </c>
      <c r="L155" s="3">
        <v>-67</v>
      </c>
      <c r="M155" s="3">
        <v>105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-3.2355000000000002E-2</v>
      </c>
      <c r="T155" s="13">
        <f t="shared" si="21"/>
        <v>7.2199999999999999E-4</v>
      </c>
      <c r="U155" s="13">
        <f t="shared" si="22"/>
        <v>-5.7759999999999999E-2</v>
      </c>
      <c r="V155" s="13">
        <f t="shared" si="23"/>
        <v>-4.8306999999999996E-2</v>
      </c>
      <c r="W155" s="13">
        <f t="shared" si="24"/>
        <v>7.6020000000000004E-2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8576</v>
      </c>
      <c r="C156" s="3" t="s">
        <v>4744</v>
      </c>
      <c r="D156" s="12">
        <v>1045</v>
      </c>
      <c r="E156" s="12">
        <v>1075</v>
      </c>
      <c r="F156" s="12">
        <v>1025</v>
      </c>
      <c r="G156" s="12">
        <v>994</v>
      </c>
      <c r="H156" s="12">
        <v>1005</v>
      </c>
      <c r="I156" s="3">
        <v>255</v>
      </c>
      <c r="J156" s="3">
        <v>7</v>
      </c>
      <c r="K156" s="3">
        <v>39</v>
      </c>
      <c r="L156" s="3">
        <v>-65</v>
      </c>
      <c r="M156" s="3">
        <v>-50</v>
      </c>
      <c r="N156" s="3">
        <v>16</v>
      </c>
      <c r="O156" s="3">
        <v>0</v>
      </c>
      <c r="P156" s="3">
        <v>9</v>
      </c>
      <c r="Q156" s="3">
        <v>0</v>
      </c>
      <c r="R156" s="3">
        <v>-40</v>
      </c>
      <c r="S156" s="13">
        <f t="shared" si="20"/>
        <v>2.6647500000000002</v>
      </c>
      <c r="T156" s="13">
        <f t="shared" si="21"/>
        <v>7.5249999999999997E-2</v>
      </c>
      <c r="U156" s="13">
        <f t="shared" si="22"/>
        <v>0.39974999999999999</v>
      </c>
      <c r="V156" s="13">
        <f t="shared" si="23"/>
        <v>-0.64610000000000001</v>
      </c>
      <c r="W156" s="13">
        <f t="shared" si="24"/>
        <v>-0.50249999999999995</v>
      </c>
      <c r="X156" s="13">
        <f t="shared" si="25"/>
        <v>0.16719999999999999</v>
      </c>
      <c r="Y156" s="13">
        <f t="shared" si="26"/>
        <v>0</v>
      </c>
      <c r="Z156" s="13">
        <f t="shared" si="27"/>
        <v>9.2249999999999999E-2</v>
      </c>
      <c r="AA156" s="13">
        <f t="shared" si="28"/>
        <v>0</v>
      </c>
      <c r="AB156" s="13">
        <f t="shared" si="29"/>
        <v>-0.40200000000000002</v>
      </c>
    </row>
    <row r="157" spans="1:28" x14ac:dyDescent="0.25">
      <c r="A157" s="2" t="s">
        <v>151</v>
      </c>
      <c r="B157" s="3" t="s">
        <v>8577</v>
      </c>
      <c r="C157" s="3" t="s">
        <v>10221</v>
      </c>
      <c r="D157" s="12">
        <v>17.850000000000001</v>
      </c>
      <c r="E157" s="12">
        <v>18.100000000000001</v>
      </c>
      <c r="F157" s="12">
        <v>18.399999999999999</v>
      </c>
      <c r="G157" s="12">
        <v>18.55</v>
      </c>
      <c r="H157" s="12">
        <v>18.899999999999999</v>
      </c>
      <c r="I157" s="3">
        <v>0</v>
      </c>
      <c r="J157" s="3">
        <v>1</v>
      </c>
      <c r="K157" s="3">
        <v>0</v>
      </c>
      <c r="L157" s="3">
        <v>0</v>
      </c>
      <c r="M157" s="3">
        <v>7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1.8100000000000001E-4</v>
      </c>
      <c r="U157" s="13">
        <f t="shared" si="22"/>
        <v>0</v>
      </c>
      <c r="V157" s="13">
        <f t="shared" si="23"/>
        <v>0</v>
      </c>
      <c r="W157" s="13">
        <f t="shared" si="24"/>
        <v>1.3229999999999997E-3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8578</v>
      </c>
      <c r="C158" s="3" t="s">
        <v>10226</v>
      </c>
      <c r="D158" s="12">
        <v>2.98</v>
      </c>
      <c r="E158" s="12">
        <v>3.05</v>
      </c>
      <c r="F158" s="12">
        <v>2.99</v>
      </c>
      <c r="G158" s="12">
        <v>2.97</v>
      </c>
      <c r="H158" s="12">
        <v>3.05</v>
      </c>
      <c r="I158" s="3">
        <v>47</v>
      </c>
      <c r="J158" s="3">
        <v>-142</v>
      </c>
      <c r="K158" s="3">
        <v>13</v>
      </c>
      <c r="L158" s="3">
        <v>-3</v>
      </c>
      <c r="M158" s="3">
        <v>-3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13">
        <f t="shared" si="20"/>
        <v>1.4006000000000001E-3</v>
      </c>
      <c r="T158" s="13">
        <f t="shared" si="21"/>
        <v>-4.3309999999999998E-3</v>
      </c>
      <c r="U158" s="13">
        <f t="shared" si="22"/>
        <v>3.8870000000000007E-4</v>
      </c>
      <c r="V158" s="13">
        <f t="shared" si="23"/>
        <v>-8.9099999999999997E-5</v>
      </c>
      <c r="W158" s="13">
        <f t="shared" si="24"/>
        <v>-9.1499999999999988E-5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8579</v>
      </c>
      <c r="C159" s="3" t="s">
        <v>6866</v>
      </c>
      <c r="D159" s="12">
        <v>95.3</v>
      </c>
      <c r="E159" s="12">
        <v>95.4</v>
      </c>
      <c r="F159" s="12">
        <v>95.9</v>
      </c>
      <c r="G159" s="12">
        <v>94.9</v>
      </c>
      <c r="H159" s="12">
        <v>95.2</v>
      </c>
      <c r="I159" s="3">
        <v>28</v>
      </c>
      <c r="J159" s="3">
        <v>-5</v>
      </c>
      <c r="K159" s="3">
        <v>6</v>
      </c>
      <c r="L159" s="3">
        <v>3</v>
      </c>
      <c r="M159" s="3">
        <v>5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2.6683999999999999E-2</v>
      </c>
      <c r="T159" s="13">
        <f t="shared" si="21"/>
        <v>-4.7699999999999999E-3</v>
      </c>
      <c r="U159" s="13">
        <f t="shared" si="22"/>
        <v>5.7540000000000013E-3</v>
      </c>
      <c r="V159" s="13">
        <f t="shared" si="23"/>
        <v>2.8470000000000006E-3</v>
      </c>
      <c r="W159" s="13">
        <f t="shared" si="24"/>
        <v>4.7600000000000003E-3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8580</v>
      </c>
      <c r="C160" s="3" t="s">
        <v>6735</v>
      </c>
      <c r="D160" s="12">
        <v>28.45</v>
      </c>
      <c r="E160" s="12">
        <v>28.7</v>
      </c>
      <c r="F160" s="12">
        <v>28.95</v>
      </c>
      <c r="G160" s="12">
        <v>28.9</v>
      </c>
      <c r="H160" s="12">
        <v>28.85</v>
      </c>
      <c r="I160" s="3">
        <v>-1</v>
      </c>
      <c r="J160" s="3">
        <v>0</v>
      </c>
      <c r="K160" s="3">
        <v>0</v>
      </c>
      <c r="L160" s="3">
        <v>0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-2.8449999999999998E-4</v>
      </c>
      <c r="T160" s="13">
        <f t="shared" si="21"/>
        <v>0</v>
      </c>
      <c r="U160" s="13">
        <f t="shared" si="22"/>
        <v>0</v>
      </c>
      <c r="V160" s="13">
        <f t="shared" si="23"/>
        <v>0</v>
      </c>
      <c r="W160" s="13">
        <f t="shared" si="24"/>
        <v>-2.8850000000000002E-4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8581</v>
      </c>
      <c r="C161" s="3" t="s">
        <v>10224</v>
      </c>
      <c r="D161" s="12">
        <v>101</v>
      </c>
      <c r="E161" s="12">
        <v>99.5</v>
      </c>
      <c r="F161" s="12">
        <v>99.5</v>
      </c>
      <c r="G161" s="12">
        <v>98.6</v>
      </c>
      <c r="H161" s="12">
        <v>103.5</v>
      </c>
      <c r="I161" s="3">
        <v>-269</v>
      </c>
      <c r="J161" s="3">
        <v>-272</v>
      </c>
      <c r="K161" s="3">
        <v>45</v>
      </c>
      <c r="L161" s="3">
        <v>-6</v>
      </c>
      <c r="M161" s="3">
        <v>-12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-0.27168999999999999</v>
      </c>
      <c r="T161" s="13">
        <f t="shared" si="21"/>
        <v>-0.27063999999999999</v>
      </c>
      <c r="U161" s="13">
        <f t="shared" si="22"/>
        <v>4.4775000000000002E-2</v>
      </c>
      <c r="V161" s="13">
        <f t="shared" si="23"/>
        <v>-5.9159999999999994E-3</v>
      </c>
      <c r="W161" s="13">
        <f t="shared" si="24"/>
        <v>-1.242E-2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8582</v>
      </c>
      <c r="C162" s="3" t="s">
        <v>6865</v>
      </c>
      <c r="D162" s="12">
        <v>89</v>
      </c>
      <c r="E162" s="12">
        <v>87.5</v>
      </c>
      <c r="F162" s="12">
        <v>90</v>
      </c>
      <c r="G162" s="12">
        <v>91.2</v>
      </c>
      <c r="H162" s="12">
        <v>90.6</v>
      </c>
      <c r="I162" s="3">
        <v>-345</v>
      </c>
      <c r="J162" s="3">
        <v>-177</v>
      </c>
      <c r="K162" s="3">
        <v>357</v>
      </c>
      <c r="L162" s="3">
        <v>232</v>
      </c>
      <c r="M162" s="3">
        <v>-120</v>
      </c>
      <c r="N162" s="3">
        <v>0</v>
      </c>
      <c r="O162" s="3">
        <v>0</v>
      </c>
      <c r="P162" s="3">
        <v>0</v>
      </c>
      <c r="Q162" s="3">
        <v>80</v>
      </c>
      <c r="R162" s="3">
        <v>0</v>
      </c>
      <c r="S162" s="13">
        <f t="shared" si="20"/>
        <v>-0.30704999999999999</v>
      </c>
      <c r="T162" s="13">
        <f t="shared" si="21"/>
        <v>-0.15487500000000001</v>
      </c>
      <c r="U162" s="13">
        <f t="shared" si="22"/>
        <v>0.32129999999999997</v>
      </c>
      <c r="V162" s="13">
        <f t="shared" si="23"/>
        <v>0.21158400000000002</v>
      </c>
      <c r="W162" s="13">
        <f t="shared" si="24"/>
        <v>-0.10872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7.2959999999999997E-2</v>
      </c>
      <c r="AB162" s="13">
        <f t="shared" si="29"/>
        <v>0</v>
      </c>
    </row>
    <row r="163" spans="1:28" x14ac:dyDescent="0.25">
      <c r="A163" s="2" t="s">
        <v>157</v>
      </c>
      <c r="B163" s="3" t="s">
        <v>8583</v>
      </c>
      <c r="C163" s="3" t="s">
        <v>6720</v>
      </c>
      <c r="D163" s="12">
        <v>39.5</v>
      </c>
      <c r="E163" s="12">
        <v>40.1</v>
      </c>
      <c r="F163" s="12">
        <v>39.9</v>
      </c>
      <c r="G163" s="12">
        <v>39.85</v>
      </c>
      <c r="H163" s="12">
        <v>40.950000000000003</v>
      </c>
      <c r="I163" s="3">
        <v>40</v>
      </c>
      <c r="J163" s="3">
        <v>-5</v>
      </c>
      <c r="K163" s="3">
        <v>-23</v>
      </c>
      <c r="L163" s="3">
        <v>-13</v>
      </c>
      <c r="M163" s="3">
        <v>33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1.5800000000000002E-2</v>
      </c>
      <c r="T163" s="13">
        <f t="shared" si="21"/>
        <v>-2.0049999999999998E-3</v>
      </c>
      <c r="U163" s="13">
        <f t="shared" si="22"/>
        <v>-9.1769999999999994E-3</v>
      </c>
      <c r="V163" s="13">
        <f t="shared" si="23"/>
        <v>-5.1805000000000011E-3</v>
      </c>
      <c r="W163" s="13">
        <f t="shared" si="24"/>
        <v>1.3513500000000001E-2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8584</v>
      </c>
      <c r="C164" s="3" t="s">
        <v>10227</v>
      </c>
      <c r="D164" s="12">
        <v>29.65</v>
      </c>
      <c r="E164" s="12">
        <v>29.6</v>
      </c>
      <c r="F164" s="12">
        <v>30.05</v>
      </c>
      <c r="G164" s="12">
        <v>29.3</v>
      </c>
      <c r="H164" s="12">
        <v>30</v>
      </c>
      <c r="I164" s="3">
        <v>27</v>
      </c>
      <c r="J164" s="3">
        <v>-164</v>
      </c>
      <c r="K164" s="3">
        <v>170</v>
      </c>
      <c r="L164" s="3">
        <v>-210</v>
      </c>
      <c r="M164" s="3">
        <v>42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8.0054999999999987E-3</v>
      </c>
      <c r="T164" s="13">
        <f t="shared" si="21"/>
        <v>-4.8544000000000004E-2</v>
      </c>
      <c r="U164" s="13">
        <f t="shared" si="22"/>
        <v>5.1084999999999998E-2</v>
      </c>
      <c r="V164" s="13">
        <f t="shared" si="23"/>
        <v>-6.1530000000000001E-2</v>
      </c>
      <c r="W164" s="13">
        <f t="shared" si="24"/>
        <v>1.26E-2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8585</v>
      </c>
      <c r="C165" s="3" t="s">
        <v>10228</v>
      </c>
      <c r="D165" s="12">
        <v>28.35</v>
      </c>
      <c r="E165" s="12">
        <v>28.4</v>
      </c>
      <c r="F165" s="12">
        <v>28.85</v>
      </c>
      <c r="G165" s="12">
        <v>29.2</v>
      </c>
      <c r="H165" s="12">
        <v>29.5</v>
      </c>
      <c r="I165" s="3">
        <v>214</v>
      </c>
      <c r="J165" s="3">
        <v>-129</v>
      </c>
      <c r="K165" s="3">
        <v>48</v>
      </c>
      <c r="L165" s="3">
        <v>68</v>
      </c>
      <c r="M165" s="3">
        <v>-86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6.0669000000000008E-2</v>
      </c>
      <c r="T165" s="13">
        <f t="shared" si="21"/>
        <v>-3.6636000000000002E-2</v>
      </c>
      <c r="U165" s="13">
        <f t="shared" si="22"/>
        <v>1.3848000000000003E-2</v>
      </c>
      <c r="V165" s="13">
        <f t="shared" si="23"/>
        <v>1.9855999999999999E-2</v>
      </c>
      <c r="W165" s="13">
        <f t="shared" si="24"/>
        <v>-2.537E-2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8586</v>
      </c>
      <c r="C166" s="3" t="s">
        <v>10229</v>
      </c>
      <c r="D166" s="12">
        <v>23.4</v>
      </c>
      <c r="E166" s="12">
        <v>24</v>
      </c>
      <c r="F166" s="12">
        <v>23.85</v>
      </c>
      <c r="G166" s="12">
        <v>23.95</v>
      </c>
      <c r="H166" s="12">
        <v>25.25</v>
      </c>
      <c r="I166" s="3">
        <v>858</v>
      </c>
      <c r="J166" s="3">
        <v>4903</v>
      </c>
      <c r="K166" s="3">
        <v>-4585</v>
      </c>
      <c r="L166" s="3">
        <v>-14545</v>
      </c>
      <c r="M166" s="3">
        <v>3305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  <c r="S166" s="13">
        <f t="shared" si="20"/>
        <v>0.20077199999999998</v>
      </c>
      <c r="T166" s="13">
        <f t="shared" si="21"/>
        <v>1.17672</v>
      </c>
      <c r="U166" s="13">
        <f t="shared" si="22"/>
        <v>-1.0935225</v>
      </c>
      <c r="V166" s="13">
        <f t="shared" si="23"/>
        <v>-3.4835275000000001</v>
      </c>
      <c r="W166" s="13">
        <f t="shared" si="24"/>
        <v>0.83451249999999999</v>
      </c>
      <c r="X166" s="13">
        <f t="shared" si="25"/>
        <v>0</v>
      </c>
      <c r="Y166" s="13">
        <f t="shared" si="26"/>
        <v>0</v>
      </c>
      <c r="Z166" s="13">
        <f t="shared" si="27"/>
        <v>0</v>
      </c>
      <c r="AA166" s="13">
        <f t="shared" si="28"/>
        <v>0</v>
      </c>
      <c r="AB166" s="13">
        <f t="shared" si="29"/>
        <v>0</v>
      </c>
    </row>
    <row r="167" spans="1:28" x14ac:dyDescent="0.25">
      <c r="A167" s="2" t="s">
        <v>161</v>
      </c>
      <c r="B167" s="3" t="s">
        <v>8587</v>
      </c>
      <c r="C167" s="3" t="s">
        <v>4746</v>
      </c>
      <c r="D167" s="12">
        <v>23.9</v>
      </c>
      <c r="E167" s="12">
        <v>24</v>
      </c>
      <c r="F167" s="12">
        <v>24.3</v>
      </c>
      <c r="G167" s="12">
        <v>24.35</v>
      </c>
      <c r="H167" s="12">
        <v>26.75</v>
      </c>
      <c r="I167" s="3">
        <v>-1041</v>
      </c>
      <c r="J167" s="3">
        <v>-1826</v>
      </c>
      <c r="K167" s="3">
        <v>1981</v>
      </c>
      <c r="L167" s="3">
        <v>-2520</v>
      </c>
      <c r="M167" s="3">
        <v>996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-0.24879899999999996</v>
      </c>
      <c r="T167" s="13">
        <f t="shared" si="21"/>
        <v>-0.43824000000000002</v>
      </c>
      <c r="U167" s="13">
        <f t="shared" si="22"/>
        <v>0.48138300000000001</v>
      </c>
      <c r="V167" s="13">
        <f t="shared" si="23"/>
        <v>-0.61362000000000005</v>
      </c>
      <c r="W167" s="13">
        <f t="shared" si="24"/>
        <v>0.26643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8588</v>
      </c>
      <c r="C168" s="3" t="s">
        <v>4746</v>
      </c>
      <c r="D168" s="12">
        <v>25.65</v>
      </c>
      <c r="E168" s="12">
        <v>25.8</v>
      </c>
      <c r="F168" s="12">
        <v>26.8</v>
      </c>
      <c r="G168" s="12">
        <v>26.9</v>
      </c>
      <c r="H168" s="12">
        <v>28.25</v>
      </c>
      <c r="I168" s="3">
        <v>1034</v>
      </c>
      <c r="J168" s="3">
        <v>-2725</v>
      </c>
      <c r="K168" s="3">
        <v>1920</v>
      </c>
      <c r="L168" s="3">
        <v>-8656</v>
      </c>
      <c r="M168" s="3">
        <v>848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0.26522099999999998</v>
      </c>
      <c r="T168" s="13">
        <f t="shared" si="21"/>
        <v>-0.70304999999999995</v>
      </c>
      <c r="U168" s="13">
        <f t="shared" si="22"/>
        <v>0.51456000000000002</v>
      </c>
      <c r="V168" s="13">
        <f t="shared" si="23"/>
        <v>-2.3284639999999999</v>
      </c>
      <c r="W168" s="13">
        <f t="shared" si="24"/>
        <v>0.23956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8589</v>
      </c>
      <c r="C169" s="3" t="s">
        <v>4744</v>
      </c>
      <c r="D169" s="12">
        <v>11.1</v>
      </c>
      <c r="E169" s="12">
        <v>11.05</v>
      </c>
      <c r="F169" s="12">
        <v>11.05</v>
      </c>
      <c r="G169" s="12">
        <v>11.1</v>
      </c>
      <c r="H169" s="12">
        <v>11.25</v>
      </c>
      <c r="I169" s="3">
        <v>297</v>
      </c>
      <c r="J169" s="3">
        <v>-332</v>
      </c>
      <c r="K169" s="3">
        <v>149</v>
      </c>
      <c r="L169" s="3">
        <v>81</v>
      </c>
      <c r="M169" s="3">
        <v>253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3.2966999999999996E-2</v>
      </c>
      <c r="T169" s="13">
        <f t="shared" si="21"/>
        <v>-3.6686000000000003E-2</v>
      </c>
      <c r="U169" s="13">
        <f t="shared" si="22"/>
        <v>1.64645E-2</v>
      </c>
      <c r="V169" s="13">
        <f t="shared" si="23"/>
        <v>8.9910000000000007E-3</v>
      </c>
      <c r="W169" s="13">
        <f t="shared" si="24"/>
        <v>2.8462500000000002E-2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8590</v>
      </c>
      <c r="C170" s="3" t="s">
        <v>10230</v>
      </c>
      <c r="D170" s="12">
        <v>23.45</v>
      </c>
      <c r="E170" s="12">
        <v>23.75</v>
      </c>
      <c r="F170" s="12">
        <v>24.15</v>
      </c>
      <c r="G170" s="12">
        <v>24</v>
      </c>
      <c r="H170" s="12">
        <v>24.85</v>
      </c>
      <c r="I170" s="3">
        <v>684</v>
      </c>
      <c r="J170" s="3">
        <v>-832</v>
      </c>
      <c r="K170" s="3">
        <v>816</v>
      </c>
      <c r="L170" s="3">
        <v>-718</v>
      </c>
      <c r="M170" s="3">
        <v>31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0.16039799999999999</v>
      </c>
      <c r="T170" s="13">
        <f t="shared" si="21"/>
        <v>-0.1976</v>
      </c>
      <c r="U170" s="13">
        <f t="shared" si="22"/>
        <v>0.19706399999999999</v>
      </c>
      <c r="V170" s="13">
        <f t="shared" si="23"/>
        <v>-0.17232</v>
      </c>
      <c r="W170" s="13">
        <f t="shared" si="24"/>
        <v>7.7035000000000003E-3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8591</v>
      </c>
      <c r="C171" s="3" t="s">
        <v>10220</v>
      </c>
      <c r="D171" s="12">
        <v>33.4</v>
      </c>
      <c r="E171" s="12">
        <v>33.450000000000003</v>
      </c>
      <c r="F171" s="12">
        <v>33.65</v>
      </c>
      <c r="G171" s="12">
        <v>33.6</v>
      </c>
      <c r="H171" s="12">
        <v>33.700000000000003</v>
      </c>
      <c r="I171" s="3">
        <v>15</v>
      </c>
      <c r="J171" s="3">
        <v>10</v>
      </c>
      <c r="K171" s="3">
        <v>11</v>
      </c>
      <c r="L171" s="3">
        <v>7</v>
      </c>
      <c r="M171" s="3">
        <v>42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5.0099999999999997E-3</v>
      </c>
      <c r="T171" s="13">
        <f t="shared" si="21"/>
        <v>3.3449999999999999E-3</v>
      </c>
      <c r="U171" s="13">
        <f t="shared" si="22"/>
        <v>3.7014999999999999E-3</v>
      </c>
      <c r="V171" s="13">
        <f t="shared" si="23"/>
        <v>2.3520000000000004E-3</v>
      </c>
      <c r="W171" s="13">
        <f t="shared" si="24"/>
        <v>1.4154000000000002E-2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8592</v>
      </c>
      <c r="C172" s="3" t="s">
        <v>10230</v>
      </c>
      <c r="D172" s="12">
        <v>36.200000000000003</v>
      </c>
      <c r="E172" s="12">
        <v>36.25</v>
      </c>
      <c r="F172" s="12">
        <v>36.700000000000003</v>
      </c>
      <c r="G172" s="12">
        <v>36.700000000000003</v>
      </c>
      <c r="H172" s="12">
        <v>38.5</v>
      </c>
      <c r="I172" s="3">
        <v>2</v>
      </c>
      <c r="J172" s="3">
        <v>-49</v>
      </c>
      <c r="K172" s="3">
        <v>80</v>
      </c>
      <c r="L172" s="3">
        <v>-21</v>
      </c>
      <c r="M172" s="3">
        <v>-62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7.2400000000000003E-4</v>
      </c>
      <c r="T172" s="13">
        <f t="shared" si="21"/>
        <v>-1.7762500000000001E-2</v>
      </c>
      <c r="U172" s="13">
        <f t="shared" si="22"/>
        <v>2.9360000000000001E-2</v>
      </c>
      <c r="V172" s="13">
        <f t="shared" si="23"/>
        <v>-7.7070000000000003E-3</v>
      </c>
      <c r="W172" s="13">
        <f t="shared" si="24"/>
        <v>-2.3869999999999999E-2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8593</v>
      </c>
      <c r="C173" s="3" t="s">
        <v>4746</v>
      </c>
      <c r="D173" s="12">
        <v>8.85</v>
      </c>
      <c r="E173" s="12">
        <v>8.99</v>
      </c>
      <c r="F173" s="12">
        <v>8.82</v>
      </c>
      <c r="G173" s="12">
        <v>8.6999999999999993</v>
      </c>
      <c r="H173" s="12">
        <v>9.57</v>
      </c>
      <c r="I173" s="3">
        <v>1</v>
      </c>
      <c r="J173" s="3">
        <v>-212</v>
      </c>
      <c r="K173" s="3">
        <v>60</v>
      </c>
      <c r="L173" s="3">
        <v>-68</v>
      </c>
      <c r="M173" s="3">
        <v>717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8.8499999999999996E-5</v>
      </c>
      <c r="T173" s="13">
        <f t="shared" si="21"/>
        <v>-1.9058800000000001E-2</v>
      </c>
      <c r="U173" s="13">
        <f t="shared" si="22"/>
        <v>5.2920000000000007E-3</v>
      </c>
      <c r="V173" s="13">
        <f t="shared" si="23"/>
        <v>-5.9159999999999994E-3</v>
      </c>
      <c r="W173" s="13">
        <f t="shared" si="24"/>
        <v>6.8616900000000008E-2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8594</v>
      </c>
      <c r="C174" s="3" t="s">
        <v>4746</v>
      </c>
      <c r="D174" s="12">
        <v>17.8</v>
      </c>
      <c r="E174" s="12">
        <v>17.8</v>
      </c>
      <c r="F174" s="12">
        <v>17.850000000000001</v>
      </c>
      <c r="G174" s="12">
        <v>17.850000000000001</v>
      </c>
      <c r="H174" s="12">
        <v>18.899999999999999</v>
      </c>
      <c r="I174" s="3">
        <v>60</v>
      </c>
      <c r="J174" s="3">
        <v>-76</v>
      </c>
      <c r="K174" s="3">
        <v>84</v>
      </c>
      <c r="L174" s="3">
        <v>-66</v>
      </c>
      <c r="M174" s="3">
        <v>-96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1.068E-2</v>
      </c>
      <c r="T174" s="13">
        <f t="shared" si="21"/>
        <v>-1.3528E-2</v>
      </c>
      <c r="U174" s="13">
        <f t="shared" si="22"/>
        <v>1.4994E-2</v>
      </c>
      <c r="V174" s="13">
        <f t="shared" si="23"/>
        <v>-1.1781000000000002E-2</v>
      </c>
      <c r="W174" s="13">
        <f t="shared" si="24"/>
        <v>-1.8143999999999997E-2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8595</v>
      </c>
      <c r="C175" s="3" t="s">
        <v>4746</v>
      </c>
      <c r="D175" s="12">
        <v>15.3</v>
      </c>
      <c r="E175" s="12">
        <v>15.5</v>
      </c>
      <c r="F175" s="12">
        <v>15.55</v>
      </c>
      <c r="G175" s="12">
        <v>15.55</v>
      </c>
      <c r="H175" s="12">
        <v>16</v>
      </c>
      <c r="I175" s="3">
        <v>363</v>
      </c>
      <c r="J175" s="3">
        <v>398</v>
      </c>
      <c r="K175" s="3">
        <v>152</v>
      </c>
      <c r="L175" s="3">
        <v>13</v>
      </c>
      <c r="M175" s="3">
        <v>132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5.5539000000000005E-2</v>
      </c>
      <c r="T175" s="13">
        <f t="shared" si="21"/>
        <v>6.1690000000000002E-2</v>
      </c>
      <c r="U175" s="13">
        <f t="shared" si="22"/>
        <v>2.3636000000000001E-2</v>
      </c>
      <c r="V175" s="13">
        <f t="shared" si="23"/>
        <v>2.0214999999999999E-3</v>
      </c>
      <c r="W175" s="13">
        <f t="shared" si="24"/>
        <v>2.112E-2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8596</v>
      </c>
      <c r="C176" s="3" t="s">
        <v>4744</v>
      </c>
      <c r="D176" s="12">
        <v>24.35</v>
      </c>
      <c r="E176" s="12">
        <v>24.5</v>
      </c>
      <c r="F176" s="12">
        <v>24.5</v>
      </c>
      <c r="G176" s="12">
        <v>24</v>
      </c>
      <c r="H176" s="12">
        <v>24.15</v>
      </c>
      <c r="I176" s="3">
        <v>32</v>
      </c>
      <c r="J176" s="3">
        <v>-14</v>
      </c>
      <c r="K176" s="3">
        <v>-9</v>
      </c>
      <c r="L176" s="3">
        <v>-25</v>
      </c>
      <c r="M176" s="3">
        <v>-1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7.7920000000000003E-3</v>
      </c>
      <c r="T176" s="13">
        <f t="shared" si="21"/>
        <v>-3.4299999999999999E-3</v>
      </c>
      <c r="U176" s="13">
        <f t="shared" si="22"/>
        <v>-2.2049999999999999E-3</v>
      </c>
      <c r="V176" s="13">
        <f t="shared" si="23"/>
        <v>-6.0000000000000001E-3</v>
      </c>
      <c r="W176" s="13">
        <f t="shared" si="24"/>
        <v>-2.4149999999999999E-4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8597</v>
      </c>
      <c r="C177" s="3" t="s">
        <v>4577</v>
      </c>
      <c r="D177" s="12">
        <v>23.05</v>
      </c>
      <c r="E177" s="12">
        <v>22.95</v>
      </c>
      <c r="F177" s="12">
        <v>23.1</v>
      </c>
      <c r="G177" s="12">
        <v>23.2</v>
      </c>
      <c r="H177" s="12">
        <v>23.25</v>
      </c>
      <c r="I177" s="3">
        <v>-132</v>
      </c>
      <c r="J177" s="3">
        <v>-557</v>
      </c>
      <c r="K177" s="3">
        <v>223</v>
      </c>
      <c r="L177" s="3">
        <v>138</v>
      </c>
      <c r="M177" s="3">
        <v>-162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-3.0425999999999998E-2</v>
      </c>
      <c r="T177" s="13">
        <f t="shared" si="21"/>
        <v>-0.12783149999999999</v>
      </c>
      <c r="U177" s="13">
        <f t="shared" si="22"/>
        <v>5.1513000000000003E-2</v>
      </c>
      <c r="V177" s="13">
        <f t="shared" si="23"/>
        <v>3.2015999999999996E-2</v>
      </c>
      <c r="W177" s="13">
        <f t="shared" si="24"/>
        <v>-3.7664999999999997E-2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8598</v>
      </c>
      <c r="C178" s="3" t="s">
        <v>10204</v>
      </c>
      <c r="D178" s="12">
        <v>55.6</v>
      </c>
      <c r="E178" s="12">
        <v>55.5</v>
      </c>
      <c r="F178" s="12">
        <v>57.7</v>
      </c>
      <c r="G178" s="12">
        <v>56.2</v>
      </c>
      <c r="H178" s="12">
        <v>56.5</v>
      </c>
      <c r="I178" s="3">
        <v>-86</v>
      </c>
      <c r="J178" s="3">
        <v>-238</v>
      </c>
      <c r="K178" s="3">
        <v>-262</v>
      </c>
      <c r="L178" s="3">
        <v>-435</v>
      </c>
      <c r="M178" s="3">
        <v>-160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-4.7816000000000004E-2</v>
      </c>
      <c r="T178" s="13">
        <f t="shared" si="21"/>
        <v>-0.13209000000000001</v>
      </c>
      <c r="U178" s="13">
        <f t="shared" si="22"/>
        <v>-0.151174</v>
      </c>
      <c r="V178" s="13">
        <f t="shared" si="23"/>
        <v>-0.24446999999999999</v>
      </c>
      <c r="W178" s="13">
        <f t="shared" si="24"/>
        <v>-9.0399999999999994E-2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8599</v>
      </c>
      <c r="C179" s="3" t="s">
        <v>6865</v>
      </c>
      <c r="D179" s="12">
        <v>164.5</v>
      </c>
      <c r="E179" s="12">
        <v>165</v>
      </c>
      <c r="F179" s="12">
        <v>166</v>
      </c>
      <c r="G179" s="12">
        <v>164.5</v>
      </c>
      <c r="H179" s="12">
        <v>165</v>
      </c>
      <c r="I179" s="3">
        <v>16</v>
      </c>
      <c r="J179" s="3">
        <v>46</v>
      </c>
      <c r="K179" s="3">
        <v>25</v>
      </c>
      <c r="L179" s="3">
        <v>-45</v>
      </c>
      <c r="M179" s="3">
        <v>14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2.632E-2</v>
      </c>
      <c r="T179" s="13">
        <f t="shared" si="21"/>
        <v>7.5899999999999995E-2</v>
      </c>
      <c r="U179" s="13">
        <f t="shared" si="22"/>
        <v>4.1500000000000002E-2</v>
      </c>
      <c r="V179" s="13">
        <f t="shared" si="23"/>
        <v>-7.4024999999999994E-2</v>
      </c>
      <c r="W179" s="13">
        <f t="shared" si="24"/>
        <v>2.3099999999999999E-2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8600</v>
      </c>
      <c r="C180" s="3" t="s">
        <v>6568</v>
      </c>
      <c r="D180" s="12">
        <v>26.6</v>
      </c>
      <c r="E180" s="12">
        <v>26.5</v>
      </c>
      <c r="F180" s="12">
        <v>26.6</v>
      </c>
      <c r="G180" s="12">
        <v>26.7</v>
      </c>
      <c r="H180" s="12">
        <v>27.1</v>
      </c>
      <c r="I180" s="3">
        <v>67</v>
      </c>
      <c r="J180" s="3">
        <v>-372</v>
      </c>
      <c r="K180" s="3">
        <v>166</v>
      </c>
      <c r="L180" s="3">
        <v>82</v>
      </c>
      <c r="M180" s="3">
        <v>456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1.7822000000000001E-2</v>
      </c>
      <c r="T180" s="13">
        <f t="shared" si="21"/>
        <v>-9.8580000000000001E-2</v>
      </c>
      <c r="U180" s="13">
        <f t="shared" si="22"/>
        <v>4.4156000000000001E-2</v>
      </c>
      <c r="V180" s="13">
        <f t="shared" si="23"/>
        <v>2.1894E-2</v>
      </c>
      <c r="W180" s="13">
        <f t="shared" si="24"/>
        <v>0.12357600000000001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8601</v>
      </c>
      <c r="C181" s="3" t="s">
        <v>4747</v>
      </c>
      <c r="D181" s="12">
        <v>17.55</v>
      </c>
      <c r="E181" s="12">
        <v>17.75</v>
      </c>
      <c r="F181" s="12">
        <v>17.75</v>
      </c>
      <c r="G181" s="12">
        <v>17.649999999999999</v>
      </c>
      <c r="H181" s="12">
        <v>17.8</v>
      </c>
      <c r="I181" s="3">
        <v>279</v>
      </c>
      <c r="J181" s="3">
        <v>-338</v>
      </c>
      <c r="K181" s="3">
        <v>99</v>
      </c>
      <c r="L181" s="3">
        <v>-139</v>
      </c>
      <c r="M181" s="3">
        <v>-47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4.8964500000000001E-2</v>
      </c>
      <c r="T181" s="13">
        <f t="shared" si="21"/>
        <v>-5.9995E-2</v>
      </c>
      <c r="U181" s="13">
        <f t="shared" si="22"/>
        <v>1.7572500000000001E-2</v>
      </c>
      <c r="V181" s="13">
        <f t="shared" si="23"/>
        <v>-2.45335E-2</v>
      </c>
      <c r="W181" s="13">
        <f t="shared" si="24"/>
        <v>-8.3660000000000002E-3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8602</v>
      </c>
      <c r="C182" s="3" t="s">
        <v>4740</v>
      </c>
      <c r="D182" s="12">
        <v>20.85</v>
      </c>
      <c r="E182" s="12">
        <v>21.2</v>
      </c>
      <c r="F182" s="12">
        <v>21.2</v>
      </c>
      <c r="G182" s="12">
        <v>21.1</v>
      </c>
      <c r="H182" s="12">
        <v>21.4</v>
      </c>
      <c r="I182" s="3">
        <v>-581</v>
      </c>
      <c r="J182" s="3">
        <v>-598</v>
      </c>
      <c r="K182" s="3">
        <v>32</v>
      </c>
      <c r="L182" s="3">
        <v>-155</v>
      </c>
      <c r="M182" s="3">
        <v>352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-0.12113850000000001</v>
      </c>
      <c r="T182" s="13">
        <f t="shared" si="21"/>
        <v>-0.126776</v>
      </c>
      <c r="U182" s="13">
        <f t="shared" si="22"/>
        <v>6.7840000000000001E-3</v>
      </c>
      <c r="V182" s="13">
        <f t="shared" si="23"/>
        <v>-3.2704999999999998E-2</v>
      </c>
      <c r="W182" s="13">
        <f t="shared" si="24"/>
        <v>7.5327999999999992E-2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8603</v>
      </c>
      <c r="C183" s="3" t="s">
        <v>6568</v>
      </c>
      <c r="D183" s="12">
        <v>17.75</v>
      </c>
      <c r="E183" s="12">
        <v>17.75</v>
      </c>
      <c r="F183" s="12">
        <v>19.05</v>
      </c>
      <c r="G183" s="12">
        <v>19.600000000000001</v>
      </c>
      <c r="H183" s="12">
        <v>19.2</v>
      </c>
      <c r="I183" s="3">
        <v>526</v>
      </c>
      <c r="J183" s="3">
        <v>441</v>
      </c>
      <c r="K183" s="3">
        <v>1169</v>
      </c>
      <c r="L183" s="3">
        <v>-2528</v>
      </c>
      <c r="M183" s="3">
        <v>-1060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9.3365000000000004E-2</v>
      </c>
      <c r="T183" s="13">
        <f t="shared" si="21"/>
        <v>7.82775E-2</v>
      </c>
      <c r="U183" s="13">
        <f t="shared" si="22"/>
        <v>0.22269450000000002</v>
      </c>
      <c r="V183" s="13">
        <f t="shared" si="23"/>
        <v>-0.49548800000000004</v>
      </c>
      <c r="W183" s="13">
        <f t="shared" si="24"/>
        <v>-0.20352000000000001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8604</v>
      </c>
      <c r="C184" s="3" t="s">
        <v>6865</v>
      </c>
      <c r="D184" s="12">
        <v>21.45</v>
      </c>
      <c r="E184" s="12">
        <v>21.65</v>
      </c>
      <c r="F184" s="12">
        <v>21.65</v>
      </c>
      <c r="G184" s="12">
        <v>21.55</v>
      </c>
      <c r="H184" s="12">
        <v>21.6</v>
      </c>
      <c r="I184" s="3">
        <v>102</v>
      </c>
      <c r="J184" s="3">
        <v>54</v>
      </c>
      <c r="K184" s="3">
        <v>77</v>
      </c>
      <c r="L184" s="3">
        <v>-126</v>
      </c>
      <c r="M184" s="3">
        <v>71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2.1879000000000003E-2</v>
      </c>
      <c r="T184" s="13">
        <f t="shared" si="21"/>
        <v>1.1690999999999998E-2</v>
      </c>
      <c r="U184" s="13">
        <f t="shared" si="22"/>
        <v>1.6670499999999998E-2</v>
      </c>
      <c r="V184" s="13">
        <f t="shared" si="23"/>
        <v>-2.7153000000000004E-2</v>
      </c>
      <c r="W184" s="13">
        <f t="shared" si="24"/>
        <v>1.5336000000000001E-2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8605</v>
      </c>
      <c r="C185" s="3" t="s">
        <v>6843</v>
      </c>
      <c r="D185" s="12">
        <v>21.4</v>
      </c>
      <c r="E185" s="12">
        <v>21.6</v>
      </c>
      <c r="F185" s="12">
        <v>21.95</v>
      </c>
      <c r="G185" s="12">
        <v>22.1</v>
      </c>
      <c r="H185" s="12">
        <v>22.35</v>
      </c>
      <c r="I185" s="3">
        <v>33</v>
      </c>
      <c r="J185" s="3">
        <v>-23</v>
      </c>
      <c r="K185" s="3">
        <v>11</v>
      </c>
      <c r="L185" s="3">
        <v>-40</v>
      </c>
      <c r="M185" s="3">
        <v>-6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7.0619999999999997E-3</v>
      </c>
      <c r="T185" s="13">
        <f t="shared" si="21"/>
        <v>-4.9680000000000002E-3</v>
      </c>
      <c r="U185" s="13">
        <f t="shared" si="22"/>
        <v>2.4145E-3</v>
      </c>
      <c r="V185" s="13">
        <f t="shared" si="23"/>
        <v>-8.8400000000000006E-3</v>
      </c>
      <c r="W185" s="13">
        <f t="shared" si="24"/>
        <v>-1.3410000000000002E-3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8606</v>
      </c>
      <c r="C186" s="3" t="s">
        <v>4747</v>
      </c>
      <c r="D186" s="12">
        <v>11.15</v>
      </c>
      <c r="E186" s="12">
        <v>11</v>
      </c>
      <c r="F186" s="12">
        <v>11.25</v>
      </c>
      <c r="G186" s="12">
        <v>11.2</v>
      </c>
      <c r="H186" s="12">
        <v>11.2</v>
      </c>
      <c r="I186" s="3">
        <v>-831</v>
      </c>
      <c r="J186" s="3">
        <v>866</v>
      </c>
      <c r="K186" s="3">
        <v>3463</v>
      </c>
      <c r="L186" s="3">
        <v>-4641</v>
      </c>
      <c r="M186" s="3">
        <v>1262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-9.2656500000000003E-2</v>
      </c>
      <c r="T186" s="13">
        <f t="shared" si="21"/>
        <v>9.5259999999999997E-2</v>
      </c>
      <c r="U186" s="13">
        <f t="shared" si="22"/>
        <v>0.38958749999999998</v>
      </c>
      <c r="V186" s="13">
        <f t="shared" si="23"/>
        <v>-0.51979199999999992</v>
      </c>
      <c r="W186" s="13">
        <f t="shared" si="24"/>
        <v>0.141344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8607</v>
      </c>
      <c r="C187" s="3" t="s">
        <v>10231</v>
      </c>
      <c r="D187" s="12">
        <v>40.75</v>
      </c>
      <c r="E187" s="12">
        <v>39.950000000000003</v>
      </c>
      <c r="F187" s="12">
        <v>40.549999999999997</v>
      </c>
      <c r="G187" s="12">
        <v>40</v>
      </c>
      <c r="H187" s="12">
        <v>40.200000000000003</v>
      </c>
      <c r="I187" s="3">
        <v>-2744</v>
      </c>
      <c r="J187" s="3">
        <v>-701</v>
      </c>
      <c r="K187" s="3">
        <v>1956</v>
      </c>
      <c r="L187" s="3">
        <v>-1439</v>
      </c>
      <c r="M187" s="3">
        <v>749</v>
      </c>
      <c r="N187" s="3">
        <v>-253</v>
      </c>
      <c r="O187" s="3">
        <v>-250</v>
      </c>
      <c r="P187" s="3">
        <v>0</v>
      </c>
      <c r="Q187" s="3">
        <v>-2</v>
      </c>
      <c r="R187" s="3">
        <v>-10</v>
      </c>
      <c r="S187" s="13">
        <f t="shared" si="20"/>
        <v>-1.11818</v>
      </c>
      <c r="T187" s="13">
        <f t="shared" si="21"/>
        <v>-0.28004950000000001</v>
      </c>
      <c r="U187" s="13">
        <f t="shared" si="22"/>
        <v>0.79315799999999992</v>
      </c>
      <c r="V187" s="13">
        <f t="shared" si="23"/>
        <v>-0.5756</v>
      </c>
      <c r="W187" s="13">
        <f t="shared" si="24"/>
        <v>0.30109800000000003</v>
      </c>
      <c r="X187" s="13">
        <f t="shared" si="25"/>
        <v>-0.10309749999999999</v>
      </c>
      <c r="Y187" s="13">
        <f t="shared" si="26"/>
        <v>-9.9875000000000005E-2</v>
      </c>
      <c r="Z187" s="13">
        <f t="shared" si="27"/>
        <v>0</v>
      </c>
      <c r="AA187" s="13">
        <f t="shared" si="28"/>
        <v>-8.0000000000000004E-4</v>
      </c>
      <c r="AB187" s="13">
        <f t="shared" si="29"/>
        <v>-4.0200000000000001E-3</v>
      </c>
    </row>
    <row r="188" spans="1:28" x14ac:dyDescent="0.25">
      <c r="A188" s="2" t="s">
        <v>182</v>
      </c>
      <c r="B188" s="3" t="s">
        <v>8608</v>
      </c>
      <c r="C188" s="3" t="s">
        <v>10209</v>
      </c>
      <c r="D188" s="12">
        <v>10.050000000000001</v>
      </c>
      <c r="E188" s="12">
        <v>9.9700000000000006</v>
      </c>
      <c r="F188" s="12">
        <v>10</v>
      </c>
      <c r="G188" s="12">
        <v>10</v>
      </c>
      <c r="H188" s="12">
        <v>10.15</v>
      </c>
      <c r="I188" s="3">
        <v>-6372</v>
      </c>
      <c r="J188" s="3">
        <v>-9077</v>
      </c>
      <c r="K188" s="3">
        <v>4274</v>
      </c>
      <c r="L188" s="3">
        <v>-164</v>
      </c>
      <c r="M188" s="3">
        <v>1826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-0.64038600000000001</v>
      </c>
      <c r="T188" s="13">
        <f t="shared" si="21"/>
        <v>-0.90497689999999997</v>
      </c>
      <c r="U188" s="13">
        <f t="shared" si="22"/>
        <v>0.4274</v>
      </c>
      <c r="V188" s="13">
        <f t="shared" si="23"/>
        <v>-1.6400000000000001E-2</v>
      </c>
      <c r="W188" s="13">
        <f t="shared" si="24"/>
        <v>0.185339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8609</v>
      </c>
      <c r="C189" s="3" t="s">
        <v>6866</v>
      </c>
      <c r="D189" s="12">
        <v>38.6</v>
      </c>
      <c r="E189" s="12">
        <v>38.200000000000003</v>
      </c>
      <c r="F189" s="12">
        <v>38.25</v>
      </c>
      <c r="G189" s="12">
        <v>38.25</v>
      </c>
      <c r="H189" s="12">
        <v>38.549999999999997</v>
      </c>
      <c r="I189" s="3">
        <v>7</v>
      </c>
      <c r="J189" s="3">
        <v>-289</v>
      </c>
      <c r="K189" s="3">
        <v>-59</v>
      </c>
      <c r="L189" s="3">
        <v>-102</v>
      </c>
      <c r="M189" s="3">
        <v>-19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2.702E-3</v>
      </c>
      <c r="T189" s="13">
        <f t="shared" si="21"/>
        <v>-0.11039800000000001</v>
      </c>
      <c r="U189" s="13">
        <f t="shared" si="22"/>
        <v>-2.2567500000000001E-2</v>
      </c>
      <c r="V189" s="13">
        <f t="shared" si="23"/>
        <v>-3.9015000000000001E-2</v>
      </c>
      <c r="W189" s="13">
        <f t="shared" si="24"/>
        <v>-7.3244999999999994E-3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8610</v>
      </c>
      <c r="C190" s="3" t="s">
        <v>4747</v>
      </c>
      <c r="D190" s="12">
        <v>9.67</v>
      </c>
      <c r="E190" s="12">
        <v>9.7100000000000009</v>
      </c>
      <c r="F190" s="12">
        <v>9.68</v>
      </c>
      <c r="G190" s="12">
        <v>9.58</v>
      </c>
      <c r="H190" s="12">
        <v>9.6999999999999993</v>
      </c>
      <c r="I190" s="3">
        <v>-30</v>
      </c>
      <c r="J190" s="3">
        <v>-43</v>
      </c>
      <c r="K190" s="3">
        <v>-97</v>
      </c>
      <c r="L190" s="3">
        <v>-107</v>
      </c>
      <c r="M190" s="3">
        <v>-1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-2.9010000000000004E-3</v>
      </c>
      <c r="T190" s="13">
        <f t="shared" si="21"/>
        <v>-4.1753000000000007E-3</v>
      </c>
      <c r="U190" s="13">
        <f t="shared" si="22"/>
        <v>-9.3895999999999997E-3</v>
      </c>
      <c r="V190" s="13">
        <f t="shared" si="23"/>
        <v>-1.0250599999999999E-2</v>
      </c>
      <c r="W190" s="13">
        <f t="shared" si="24"/>
        <v>-9.7E-5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8611</v>
      </c>
      <c r="C191" s="3" t="s">
        <v>4747</v>
      </c>
      <c r="D191" s="12">
        <v>55</v>
      </c>
      <c r="E191" s="12">
        <v>55.7</v>
      </c>
      <c r="F191" s="12">
        <v>55.9</v>
      </c>
      <c r="G191" s="12">
        <v>55.6</v>
      </c>
      <c r="H191" s="12">
        <v>55.7</v>
      </c>
      <c r="I191" s="3">
        <v>-453</v>
      </c>
      <c r="J191" s="3">
        <v>165</v>
      </c>
      <c r="K191" s="3">
        <v>33</v>
      </c>
      <c r="L191" s="3">
        <v>-435</v>
      </c>
      <c r="M191" s="3">
        <v>211</v>
      </c>
      <c r="N191" s="3">
        <v>-90</v>
      </c>
      <c r="O191" s="3">
        <v>-3</v>
      </c>
      <c r="P191" s="3">
        <v>0</v>
      </c>
      <c r="Q191" s="3">
        <v>0</v>
      </c>
      <c r="R191" s="3">
        <v>0</v>
      </c>
      <c r="S191" s="13">
        <f t="shared" si="20"/>
        <v>-0.24915000000000001</v>
      </c>
      <c r="T191" s="13">
        <f t="shared" si="21"/>
        <v>9.1905000000000001E-2</v>
      </c>
      <c r="U191" s="13">
        <f t="shared" si="22"/>
        <v>1.8447000000000002E-2</v>
      </c>
      <c r="V191" s="13">
        <f t="shared" si="23"/>
        <v>-0.24185999999999999</v>
      </c>
      <c r="W191" s="13">
        <f t="shared" si="24"/>
        <v>0.11752700000000001</v>
      </c>
      <c r="X191" s="13">
        <f t="shared" si="25"/>
        <v>-4.9500000000000002E-2</v>
      </c>
      <c r="Y191" s="13">
        <f t="shared" si="26"/>
        <v>-1.6710000000000002E-3</v>
      </c>
      <c r="Z191" s="13">
        <f t="shared" si="27"/>
        <v>0</v>
      </c>
      <c r="AA191" s="13">
        <f t="shared" si="28"/>
        <v>0</v>
      </c>
      <c r="AB191" s="13">
        <f t="shared" si="29"/>
        <v>0</v>
      </c>
    </row>
    <row r="192" spans="1:28" x14ac:dyDescent="0.25">
      <c r="A192" s="2" t="s">
        <v>186</v>
      </c>
      <c r="B192" s="3" t="s">
        <v>8612</v>
      </c>
      <c r="C192" s="3" t="s">
        <v>6568</v>
      </c>
      <c r="D192" s="12">
        <v>106.5</v>
      </c>
      <c r="E192" s="12">
        <v>108</v>
      </c>
      <c r="F192" s="12">
        <v>108</v>
      </c>
      <c r="G192" s="12">
        <v>106</v>
      </c>
      <c r="H192" s="12">
        <v>108.5</v>
      </c>
      <c r="I192" s="3">
        <v>3</v>
      </c>
      <c r="J192" s="3">
        <v>31</v>
      </c>
      <c r="K192" s="3">
        <v>14</v>
      </c>
      <c r="L192" s="3">
        <v>-55</v>
      </c>
      <c r="M192" s="3">
        <v>45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3.1949999999999999E-3</v>
      </c>
      <c r="T192" s="13">
        <f t="shared" si="21"/>
        <v>3.3480000000000003E-2</v>
      </c>
      <c r="U192" s="13">
        <f t="shared" si="22"/>
        <v>1.512E-2</v>
      </c>
      <c r="V192" s="13">
        <f t="shared" si="23"/>
        <v>-5.8299999999999998E-2</v>
      </c>
      <c r="W192" s="13">
        <f t="shared" si="24"/>
        <v>4.8825E-2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8613</v>
      </c>
      <c r="C193" s="3" t="s">
        <v>10231</v>
      </c>
      <c r="D193" s="12">
        <v>15.8</v>
      </c>
      <c r="E193" s="12">
        <v>15.8</v>
      </c>
      <c r="F193" s="12">
        <v>15.8</v>
      </c>
      <c r="G193" s="12">
        <v>15.8</v>
      </c>
      <c r="H193" s="12">
        <v>15.8</v>
      </c>
      <c r="I193" s="3">
        <v>-11</v>
      </c>
      <c r="J193" s="3">
        <v>-9</v>
      </c>
      <c r="K193" s="3">
        <v>-16</v>
      </c>
      <c r="L193" s="3">
        <v>-14</v>
      </c>
      <c r="M193" s="3">
        <v>-14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-1.7380000000000002E-3</v>
      </c>
      <c r="T193" s="13">
        <f t="shared" si="21"/>
        <v>-1.4220000000000001E-3</v>
      </c>
      <c r="U193" s="13">
        <f t="shared" si="22"/>
        <v>-2.5280000000000003E-3</v>
      </c>
      <c r="V193" s="13">
        <f t="shared" si="23"/>
        <v>-2.212E-3</v>
      </c>
      <c r="W193" s="13">
        <f t="shared" si="24"/>
        <v>-2.212E-3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8614</v>
      </c>
      <c r="C194" s="3" t="s">
        <v>6568</v>
      </c>
      <c r="D194" s="12">
        <v>18.399999999999999</v>
      </c>
      <c r="E194" s="12">
        <v>18.45</v>
      </c>
      <c r="F194" s="12">
        <v>18.7</v>
      </c>
      <c r="G194" s="12">
        <v>18.649999999999999</v>
      </c>
      <c r="H194" s="12">
        <v>18.899999999999999</v>
      </c>
      <c r="I194" s="3">
        <v>-7</v>
      </c>
      <c r="J194" s="3">
        <v>4</v>
      </c>
      <c r="K194" s="3">
        <v>32</v>
      </c>
      <c r="L194" s="3">
        <v>-15</v>
      </c>
      <c r="M194" s="3">
        <v>-1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-1.2879999999999999E-3</v>
      </c>
      <c r="T194" s="13">
        <f t="shared" si="21"/>
        <v>7.3799999999999994E-4</v>
      </c>
      <c r="U194" s="13">
        <f t="shared" si="22"/>
        <v>5.9839999999999997E-3</v>
      </c>
      <c r="V194" s="13">
        <f t="shared" si="23"/>
        <v>-2.7975000000000001E-3</v>
      </c>
      <c r="W194" s="13">
        <f t="shared" si="24"/>
        <v>-1.8899999999999999E-4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8615</v>
      </c>
      <c r="C195" s="3" t="s">
        <v>4747</v>
      </c>
      <c r="D195" s="12">
        <v>73.7</v>
      </c>
      <c r="E195" s="12">
        <v>74.2</v>
      </c>
      <c r="F195" s="12">
        <v>73.8</v>
      </c>
      <c r="G195" s="12">
        <v>73.7</v>
      </c>
      <c r="H195" s="12">
        <v>74.5</v>
      </c>
      <c r="I195" s="3">
        <v>3</v>
      </c>
      <c r="J195" s="3">
        <v>5</v>
      </c>
      <c r="K195" s="3">
        <v>-4</v>
      </c>
      <c r="L195" s="3">
        <v>-12</v>
      </c>
      <c r="M195" s="3">
        <v>3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2.2110000000000003E-3</v>
      </c>
      <c r="T195" s="13">
        <f t="shared" si="21"/>
        <v>3.7100000000000002E-3</v>
      </c>
      <c r="U195" s="13">
        <f t="shared" si="22"/>
        <v>-2.9519999999999998E-3</v>
      </c>
      <c r="V195" s="13">
        <f t="shared" si="23"/>
        <v>-8.8440000000000012E-3</v>
      </c>
      <c r="W195" s="13">
        <f t="shared" si="24"/>
        <v>2.235E-3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8616</v>
      </c>
      <c r="C196" s="3" t="s">
        <v>6568</v>
      </c>
      <c r="D196" s="12">
        <v>12.25</v>
      </c>
      <c r="E196" s="12">
        <v>12.4</v>
      </c>
      <c r="F196" s="12">
        <v>12.7</v>
      </c>
      <c r="G196" s="12">
        <v>12.6</v>
      </c>
      <c r="H196" s="12">
        <v>12.75</v>
      </c>
      <c r="I196" s="3">
        <v>6</v>
      </c>
      <c r="J196" s="3">
        <v>10</v>
      </c>
      <c r="K196" s="3">
        <v>3</v>
      </c>
      <c r="L196" s="3">
        <v>-4</v>
      </c>
      <c r="M196" s="3">
        <v>1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7.3499999999999998E-4</v>
      </c>
      <c r="T196" s="13">
        <f t="shared" si="21"/>
        <v>1.24E-3</v>
      </c>
      <c r="U196" s="13">
        <f t="shared" si="22"/>
        <v>3.8099999999999994E-4</v>
      </c>
      <c r="V196" s="13">
        <f t="shared" si="23"/>
        <v>-5.04E-4</v>
      </c>
      <c r="W196" s="13">
        <f t="shared" si="24"/>
        <v>1.2750000000000001E-4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8617</v>
      </c>
      <c r="C197" s="3" t="s">
        <v>6568</v>
      </c>
      <c r="D197" s="12">
        <v>70</v>
      </c>
      <c r="E197" s="12">
        <v>69.5</v>
      </c>
      <c r="F197" s="12">
        <v>69.5</v>
      </c>
      <c r="G197" s="12">
        <v>69.599999999999994</v>
      </c>
      <c r="H197" s="12">
        <v>69.3</v>
      </c>
      <c r="I197" s="3">
        <v>-15</v>
      </c>
      <c r="J197" s="3">
        <v>-180</v>
      </c>
      <c r="K197" s="3">
        <v>-69</v>
      </c>
      <c r="L197" s="3">
        <v>-102</v>
      </c>
      <c r="M197" s="3">
        <v>-146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-1.0500000000000001E-2</v>
      </c>
      <c r="T197" s="13">
        <f t="shared" si="21"/>
        <v>-0.12509999999999999</v>
      </c>
      <c r="U197" s="13">
        <f t="shared" si="22"/>
        <v>-4.7954999999999998E-2</v>
      </c>
      <c r="V197" s="13">
        <f t="shared" si="23"/>
        <v>-7.0992E-2</v>
      </c>
      <c r="W197" s="13">
        <f t="shared" si="24"/>
        <v>-0.10117799999999999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8618</v>
      </c>
      <c r="C198" s="3" t="s">
        <v>6865</v>
      </c>
      <c r="D198" s="12">
        <v>20.5</v>
      </c>
      <c r="E198" s="12">
        <v>20.3</v>
      </c>
      <c r="F198" s="12">
        <v>20.350000000000001</v>
      </c>
      <c r="G198" s="12">
        <v>20.65</v>
      </c>
      <c r="H198" s="12">
        <v>20.55</v>
      </c>
      <c r="I198" s="3">
        <v>-85</v>
      </c>
      <c r="J198" s="3">
        <v>-71</v>
      </c>
      <c r="K198" s="3">
        <v>81</v>
      </c>
      <c r="L198" s="3">
        <v>272</v>
      </c>
      <c r="M198" s="3">
        <v>29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-1.7425E-2</v>
      </c>
      <c r="T198" s="13">
        <f t="shared" si="21"/>
        <v>-1.4412999999999999E-2</v>
      </c>
      <c r="U198" s="13">
        <f t="shared" si="22"/>
        <v>1.6483500000000002E-2</v>
      </c>
      <c r="V198" s="13">
        <f t="shared" si="23"/>
        <v>5.6167999999999996E-2</v>
      </c>
      <c r="W198" s="13">
        <f t="shared" si="24"/>
        <v>5.9595000000000004E-3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8619</v>
      </c>
      <c r="C199" s="3" t="s">
        <v>6568</v>
      </c>
      <c r="D199" s="12">
        <v>39.700000000000003</v>
      </c>
      <c r="E199" s="12">
        <v>37.35</v>
      </c>
      <c r="F199" s="12">
        <v>39.700000000000003</v>
      </c>
      <c r="G199" s="12">
        <v>40.1</v>
      </c>
      <c r="H199" s="12">
        <v>39.1</v>
      </c>
      <c r="I199" s="3">
        <v>249</v>
      </c>
      <c r="J199" s="3">
        <v>165</v>
      </c>
      <c r="K199" s="3">
        <v>-529</v>
      </c>
      <c r="L199" s="3">
        <v>-73</v>
      </c>
      <c r="M199" s="3">
        <v>-127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9.885300000000001E-2</v>
      </c>
      <c r="T199" s="13">
        <f t="shared" ref="T199:T262" si="31">$E199*J199/100000</f>
        <v>6.1627500000000002E-2</v>
      </c>
      <c r="U199" s="13">
        <f t="shared" ref="U199:U262" si="32">$F199*K199/100000</f>
        <v>-0.21001300000000003</v>
      </c>
      <c r="V199" s="13">
        <f t="shared" ref="V199:V262" si="33">$G199*L199/100000</f>
        <v>-2.9273E-2</v>
      </c>
      <c r="W199" s="13">
        <f t="shared" ref="W199:W262" si="34">$H199*M199/100000</f>
        <v>-4.9657E-2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8620</v>
      </c>
      <c r="C200" s="3" t="s">
        <v>6849</v>
      </c>
      <c r="D200" s="12">
        <v>23.9</v>
      </c>
      <c r="E200" s="12">
        <v>23.9</v>
      </c>
      <c r="F200" s="12">
        <v>24</v>
      </c>
      <c r="G200" s="12">
        <v>24</v>
      </c>
      <c r="H200" s="12">
        <v>24.15</v>
      </c>
      <c r="I200" s="3">
        <v>66</v>
      </c>
      <c r="J200" s="3">
        <v>-28</v>
      </c>
      <c r="K200" s="3">
        <v>133</v>
      </c>
      <c r="L200" s="3">
        <v>36</v>
      </c>
      <c r="M200" s="3">
        <v>12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1.5774E-2</v>
      </c>
      <c r="T200" s="13">
        <f t="shared" si="31"/>
        <v>-6.6919999999999992E-3</v>
      </c>
      <c r="U200" s="13">
        <f t="shared" si="32"/>
        <v>3.1919999999999997E-2</v>
      </c>
      <c r="V200" s="13">
        <f t="shared" si="33"/>
        <v>8.6400000000000001E-3</v>
      </c>
      <c r="W200" s="13">
        <f t="shared" si="34"/>
        <v>2.8979999999999995E-3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8621</v>
      </c>
      <c r="C201" s="3" t="s">
        <v>4577</v>
      </c>
      <c r="D201" s="12">
        <v>31.65</v>
      </c>
      <c r="E201" s="12">
        <v>31.05</v>
      </c>
      <c r="F201" s="12">
        <v>31.35</v>
      </c>
      <c r="G201" s="12">
        <v>31.3</v>
      </c>
      <c r="H201" s="12">
        <v>31.1</v>
      </c>
      <c r="I201" s="3">
        <v>-369</v>
      </c>
      <c r="J201" s="3">
        <v>23</v>
      </c>
      <c r="K201" s="3">
        <v>162</v>
      </c>
      <c r="L201" s="3">
        <v>102</v>
      </c>
      <c r="M201" s="3">
        <v>-112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-0.1167885</v>
      </c>
      <c r="T201" s="13">
        <f t="shared" si="31"/>
        <v>7.1414999999999994E-3</v>
      </c>
      <c r="U201" s="13">
        <f t="shared" si="32"/>
        <v>5.0786999999999999E-2</v>
      </c>
      <c r="V201" s="13">
        <f t="shared" si="33"/>
        <v>3.1925999999999996E-2</v>
      </c>
      <c r="W201" s="13">
        <f t="shared" si="34"/>
        <v>-3.4832000000000002E-2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8622</v>
      </c>
      <c r="C202" s="3" t="s">
        <v>4740</v>
      </c>
      <c r="D202" s="12">
        <v>17.649999999999999</v>
      </c>
      <c r="E202" s="12">
        <v>17.649999999999999</v>
      </c>
      <c r="F202" s="12">
        <v>17.95</v>
      </c>
      <c r="G202" s="12">
        <v>18.100000000000001</v>
      </c>
      <c r="H202" s="12">
        <v>18.100000000000001</v>
      </c>
      <c r="I202" s="3">
        <v>11</v>
      </c>
      <c r="J202" s="3">
        <v>-5</v>
      </c>
      <c r="K202" s="3">
        <v>-2</v>
      </c>
      <c r="L202" s="3">
        <v>-7</v>
      </c>
      <c r="M202" s="3">
        <v>-2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1.9414999999999999E-3</v>
      </c>
      <c r="T202" s="13">
        <f t="shared" si="31"/>
        <v>-8.8250000000000004E-4</v>
      </c>
      <c r="U202" s="13">
        <f t="shared" si="32"/>
        <v>-3.59E-4</v>
      </c>
      <c r="V202" s="13">
        <f t="shared" si="33"/>
        <v>-1.2670000000000001E-3</v>
      </c>
      <c r="W202" s="13">
        <f t="shared" si="34"/>
        <v>-3.6200000000000002E-4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8623</v>
      </c>
      <c r="C203" s="3" t="s">
        <v>10232</v>
      </c>
      <c r="D203" s="12">
        <v>77.8</v>
      </c>
      <c r="E203" s="12">
        <v>80</v>
      </c>
      <c r="F203" s="12">
        <v>79.2</v>
      </c>
      <c r="G203" s="12">
        <v>79.900000000000006</v>
      </c>
      <c r="H203" s="12">
        <v>79.7</v>
      </c>
      <c r="I203" s="3">
        <v>135</v>
      </c>
      <c r="J203" s="3">
        <v>-223</v>
      </c>
      <c r="K203" s="3">
        <v>-138</v>
      </c>
      <c r="L203" s="3">
        <v>-58</v>
      </c>
      <c r="M203" s="3">
        <v>-85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0.10503</v>
      </c>
      <c r="T203" s="13">
        <f t="shared" si="31"/>
        <v>-0.1784</v>
      </c>
      <c r="U203" s="13">
        <f t="shared" si="32"/>
        <v>-0.109296</v>
      </c>
      <c r="V203" s="13">
        <f t="shared" si="33"/>
        <v>-4.6342000000000008E-2</v>
      </c>
      <c r="W203" s="13">
        <f t="shared" si="34"/>
        <v>-6.7745E-2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8624</v>
      </c>
      <c r="C204" s="3" t="s">
        <v>6904</v>
      </c>
      <c r="D204" s="12">
        <v>32.200000000000003</v>
      </c>
      <c r="E204" s="12">
        <v>31.95</v>
      </c>
      <c r="F204" s="12">
        <v>32</v>
      </c>
      <c r="G204" s="12">
        <v>31.85</v>
      </c>
      <c r="H204" s="12">
        <v>32</v>
      </c>
      <c r="I204" s="3">
        <v>72</v>
      </c>
      <c r="J204" s="3">
        <v>-157</v>
      </c>
      <c r="K204" s="3">
        <v>-37</v>
      </c>
      <c r="L204" s="3">
        <v>-80</v>
      </c>
      <c r="M204" s="3">
        <v>31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2.3184E-2</v>
      </c>
      <c r="T204" s="13">
        <f t="shared" si="31"/>
        <v>-5.0161499999999998E-2</v>
      </c>
      <c r="U204" s="13">
        <f t="shared" si="32"/>
        <v>-1.184E-2</v>
      </c>
      <c r="V204" s="13">
        <f t="shared" si="33"/>
        <v>-2.5479999999999999E-2</v>
      </c>
      <c r="W204" s="13">
        <f t="shared" si="34"/>
        <v>9.92E-3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8625</v>
      </c>
      <c r="C205" s="3" t="s">
        <v>4747</v>
      </c>
      <c r="D205" s="12">
        <v>15.8</v>
      </c>
      <c r="E205" s="12">
        <v>15.9</v>
      </c>
      <c r="F205" s="12">
        <v>15.9</v>
      </c>
      <c r="G205" s="12">
        <v>15.6</v>
      </c>
      <c r="H205" s="12">
        <v>15.8</v>
      </c>
      <c r="I205" s="3">
        <v>-14</v>
      </c>
      <c r="J205" s="3">
        <v>0</v>
      </c>
      <c r="K205" s="3">
        <v>0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-2.212E-3</v>
      </c>
      <c r="T205" s="13">
        <f t="shared" si="31"/>
        <v>0</v>
      </c>
      <c r="U205" s="13">
        <f t="shared" si="32"/>
        <v>0</v>
      </c>
      <c r="V205" s="13">
        <f t="shared" si="33"/>
        <v>0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8626</v>
      </c>
      <c r="C206" s="3" t="s">
        <v>4577</v>
      </c>
      <c r="D206" s="12">
        <v>39</v>
      </c>
      <c r="E206" s="12">
        <v>38.700000000000003</v>
      </c>
      <c r="F206" s="12">
        <v>38.9</v>
      </c>
      <c r="G206" s="12">
        <v>39.85</v>
      </c>
      <c r="H206" s="12">
        <v>39.549999999999997</v>
      </c>
      <c r="I206" s="3">
        <v>-26</v>
      </c>
      <c r="J206" s="3">
        <v>-13</v>
      </c>
      <c r="K206" s="3">
        <v>-3</v>
      </c>
      <c r="L206" s="3">
        <v>220</v>
      </c>
      <c r="M206" s="3">
        <v>-28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-1.014E-2</v>
      </c>
      <c r="T206" s="13">
        <f t="shared" si="31"/>
        <v>-5.0309999999999999E-3</v>
      </c>
      <c r="U206" s="13">
        <f t="shared" si="32"/>
        <v>-1.1669999999999999E-3</v>
      </c>
      <c r="V206" s="13">
        <f t="shared" si="33"/>
        <v>8.7669999999999998E-2</v>
      </c>
      <c r="W206" s="13">
        <f t="shared" si="34"/>
        <v>-1.1073999999999999E-2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8627</v>
      </c>
      <c r="C207" s="3" t="s">
        <v>6865</v>
      </c>
      <c r="D207" s="12">
        <v>112</v>
      </c>
      <c r="E207" s="12">
        <v>112</v>
      </c>
      <c r="F207" s="12">
        <v>108.5</v>
      </c>
      <c r="G207" s="12">
        <v>112.5</v>
      </c>
      <c r="H207" s="12">
        <v>106.5</v>
      </c>
      <c r="I207" s="3">
        <v>154</v>
      </c>
      <c r="J207" s="3">
        <v>-16</v>
      </c>
      <c r="K207" s="3">
        <v>175</v>
      </c>
      <c r="L207" s="3">
        <v>48</v>
      </c>
      <c r="M207" s="3">
        <v>25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0.17247999999999999</v>
      </c>
      <c r="T207" s="13">
        <f t="shared" si="31"/>
        <v>-1.7919999999999998E-2</v>
      </c>
      <c r="U207" s="13">
        <f t="shared" si="32"/>
        <v>0.18987499999999999</v>
      </c>
      <c r="V207" s="13">
        <f t="shared" si="33"/>
        <v>5.3999999999999999E-2</v>
      </c>
      <c r="W207" s="13">
        <f t="shared" si="34"/>
        <v>2.6624999999999999E-2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8628</v>
      </c>
      <c r="C208" s="3" t="s">
        <v>6865</v>
      </c>
      <c r="D208" s="12">
        <v>64</v>
      </c>
      <c r="E208" s="12">
        <v>62.9</v>
      </c>
      <c r="F208" s="12">
        <v>63.2</v>
      </c>
      <c r="G208" s="12">
        <v>64.099999999999994</v>
      </c>
      <c r="H208" s="12">
        <v>64</v>
      </c>
      <c r="I208" s="3">
        <v>-420</v>
      </c>
      <c r="J208" s="3">
        <v>87</v>
      </c>
      <c r="K208" s="3">
        <v>147</v>
      </c>
      <c r="L208" s="3">
        <v>307</v>
      </c>
      <c r="M208" s="3">
        <v>43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-0.26879999999999998</v>
      </c>
      <c r="T208" s="13">
        <f t="shared" si="31"/>
        <v>5.4723000000000001E-2</v>
      </c>
      <c r="U208" s="13">
        <f t="shared" si="32"/>
        <v>9.2904E-2</v>
      </c>
      <c r="V208" s="13">
        <f t="shared" si="33"/>
        <v>0.19678699999999996</v>
      </c>
      <c r="W208" s="13">
        <f t="shared" si="34"/>
        <v>2.7519999999999999E-2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8629</v>
      </c>
      <c r="C209" s="3" t="s">
        <v>10233</v>
      </c>
      <c r="D209" s="12">
        <v>113</v>
      </c>
      <c r="E209" s="12">
        <v>113</v>
      </c>
      <c r="F209" s="12">
        <v>112.5</v>
      </c>
      <c r="G209" s="12">
        <v>111</v>
      </c>
      <c r="H209" s="12">
        <v>112</v>
      </c>
      <c r="I209" s="3">
        <v>-24</v>
      </c>
      <c r="J209" s="3">
        <v>-20</v>
      </c>
      <c r="K209" s="3">
        <v>-17</v>
      </c>
      <c r="L209" s="3">
        <v>-45</v>
      </c>
      <c r="M209" s="3">
        <v>5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-2.7119999999999998E-2</v>
      </c>
      <c r="T209" s="13">
        <f t="shared" si="31"/>
        <v>-2.2599999999999999E-2</v>
      </c>
      <c r="U209" s="13">
        <f t="shared" si="32"/>
        <v>-1.9125E-2</v>
      </c>
      <c r="V209" s="13">
        <f t="shared" si="33"/>
        <v>-4.9950000000000001E-2</v>
      </c>
      <c r="W209" s="13">
        <f t="shared" si="34"/>
        <v>5.5999999999999999E-3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8630</v>
      </c>
      <c r="C210" s="3" t="s">
        <v>10231</v>
      </c>
      <c r="D210" s="12">
        <v>16.95</v>
      </c>
      <c r="E210" s="12">
        <v>17.25</v>
      </c>
      <c r="F210" s="12">
        <v>17.399999999999999</v>
      </c>
      <c r="G210" s="12">
        <v>17.149999999999999</v>
      </c>
      <c r="H210" s="12">
        <v>17.2</v>
      </c>
      <c r="I210" s="3">
        <v>-2</v>
      </c>
      <c r="J210" s="3">
        <v>6</v>
      </c>
      <c r="K210" s="3">
        <v>0</v>
      </c>
      <c r="L210" s="3">
        <v>-10</v>
      </c>
      <c r="M210" s="3">
        <v>-1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-3.39E-4</v>
      </c>
      <c r="T210" s="13">
        <f t="shared" si="31"/>
        <v>1.0349999999999999E-3</v>
      </c>
      <c r="U210" s="13">
        <f t="shared" si="32"/>
        <v>0</v>
      </c>
      <c r="V210" s="13">
        <f t="shared" si="33"/>
        <v>-1.7149999999999999E-3</v>
      </c>
      <c r="W210" s="13">
        <f t="shared" si="34"/>
        <v>-1.7199999999999998E-4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8631</v>
      </c>
      <c r="C211" s="3" t="s">
        <v>6866</v>
      </c>
      <c r="D211" s="12">
        <v>81</v>
      </c>
      <c r="E211" s="12">
        <v>80</v>
      </c>
      <c r="F211" s="12">
        <v>79.900000000000006</v>
      </c>
      <c r="G211" s="12">
        <v>80.3</v>
      </c>
      <c r="H211" s="12">
        <v>81</v>
      </c>
      <c r="I211" s="3">
        <v>-74</v>
      </c>
      <c r="J211" s="3">
        <v>-90</v>
      </c>
      <c r="K211" s="3">
        <v>-11</v>
      </c>
      <c r="L211" s="3">
        <v>66</v>
      </c>
      <c r="M211" s="3">
        <v>13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-5.994E-2</v>
      </c>
      <c r="T211" s="13">
        <f t="shared" si="31"/>
        <v>-7.1999999999999995E-2</v>
      </c>
      <c r="U211" s="13">
        <f t="shared" si="32"/>
        <v>-8.7890000000000017E-3</v>
      </c>
      <c r="V211" s="13">
        <f t="shared" si="33"/>
        <v>5.2998000000000003E-2</v>
      </c>
      <c r="W211" s="13">
        <f t="shared" si="34"/>
        <v>1.0529999999999999E-2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8632</v>
      </c>
      <c r="C212" s="3" t="s">
        <v>4577</v>
      </c>
      <c r="D212" s="12">
        <v>23.3</v>
      </c>
      <c r="E212" s="12">
        <v>23.2</v>
      </c>
      <c r="F212" s="12">
        <v>22.9</v>
      </c>
      <c r="G212" s="12">
        <v>23.4</v>
      </c>
      <c r="H212" s="12">
        <v>23.15</v>
      </c>
      <c r="I212" s="3">
        <v>-26</v>
      </c>
      <c r="J212" s="3">
        <v>8</v>
      </c>
      <c r="K212" s="3">
        <v>-16</v>
      </c>
      <c r="L212" s="3">
        <v>19</v>
      </c>
      <c r="M212" s="3">
        <v>-34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-6.0580000000000009E-3</v>
      </c>
      <c r="T212" s="13">
        <f t="shared" si="31"/>
        <v>1.856E-3</v>
      </c>
      <c r="U212" s="13">
        <f t="shared" si="32"/>
        <v>-3.6639999999999997E-3</v>
      </c>
      <c r="V212" s="13">
        <f t="shared" si="33"/>
        <v>4.4459999999999994E-3</v>
      </c>
      <c r="W212" s="13">
        <f t="shared" si="34"/>
        <v>-7.8709999999999995E-3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8633</v>
      </c>
      <c r="C213" s="3" t="s">
        <v>4577</v>
      </c>
      <c r="D213" s="12">
        <v>35.35</v>
      </c>
      <c r="E213" s="12">
        <v>35.5</v>
      </c>
      <c r="F213" s="12">
        <v>36.35</v>
      </c>
      <c r="G213" s="12">
        <v>35.799999999999997</v>
      </c>
      <c r="H213" s="12">
        <v>35.049999999999997</v>
      </c>
      <c r="I213" s="3">
        <v>-532</v>
      </c>
      <c r="J213" s="3">
        <v>-53</v>
      </c>
      <c r="K213" s="3">
        <v>-167</v>
      </c>
      <c r="L213" s="3">
        <v>67</v>
      </c>
      <c r="M213" s="3">
        <v>-165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-0.18806200000000001</v>
      </c>
      <c r="T213" s="13">
        <f t="shared" si="31"/>
        <v>-1.8814999999999998E-2</v>
      </c>
      <c r="U213" s="13">
        <f t="shared" si="32"/>
        <v>-6.0704500000000002E-2</v>
      </c>
      <c r="V213" s="13">
        <f t="shared" si="33"/>
        <v>2.3986E-2</v>
      </c>
      <c r="W213" s="13">
        <f t="shared" si="34"/>
        <v>-5.7832499999999988E-2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8634</v>
      </c>
      <c r="C214" s="3" t="s">
        <v>6865</v>
      </c>
      <c r="D214" s="12">
        <v>40.75</v>
      </c>
      <c r="E214" s="12">
        <v>40.4</v>
      </c>
      <c r="F214" s="12">
        <v>40.950000000000003</v>
      </c>
      <c r="G214" s="12">
        <v>42.35</v>
      </c>
      <c r="H214" s="12">
        <v>41.55</v>
      </c>
      <c r="I214" s="3">
        <v>71</v>
      </c>
      <c r="J214" s="3">
        <v>72</v>
      </c>
      <c r="K214" s="3">
        <v>265</v>
      </c>
      <c r="L214" s="3">
        <v>304</v>
      </c>
      <c r="M214" s="3">
        <v>26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2.89325E-2</v>
      </c>
      <c r="T214" s="13">
        <f t="shared" si="31"/>
        <v>2.9087999999999996E-2</v>
      </c>
      <c r="U214" s="13">
        <f t="shared" si="32"/>
        <v>0.1085175</v>
      </c>
      <c r="V214" s="13">
        <f t="shared" si="33"/>
        <v>0.128744</v>
      </c>
      <c r="W214" s="13">
        <f t="shared" si="34"/>
        <v>1.0803E-2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8635</v>
      </c>
      <c r="C215" s="3" t="s">
        <v>10234</v>
      </c>
      <c r="D215" s="12">
        <v>44.15</v>
      </c>
      <c r="E215" s="12">
        <v>45.45</v>
      </c>
      <c r="F215" s="12">
        <v>45.35</v>
      </c>
      <c r="G215" s="12">
        <v>45.3</v>
      </c>
      <c r="H215" s="12">
        <v>46</v>
      </c>
      <c r="I215" s="3">
        <v>585</v>
      </c>
      <c r="J215" s="3">
        <v>-221</v>
      </c>
      <c r="K215" s="3">
        <v>-966</v>
      </c>
      <c r="L215" s="3">
        <v>728</v>
      </c>
      <c r="M215" s="3">
        <v>308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0.25827749999999999</v>
      </c>
      <c r="T215" s="13">
        <f t="shared" si="31"/>
        <v>-0.10044450000000001</v>
      </c>
      <c r="U215" s="13">
        <f t="shared" si="32"/>
        <v>-0.438081</v>
      </c>
      <c r="V215" s="13">
        <f t="shared" si="33"/>
        <v>0.32978400000000002</v>
      </c>
      <c r="W215" s="13">
        <f t="shared" si="34"/>
        <v>0.14168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8636</v>
      </c>
      <c r="C216" s="3" t="s">
        <v>6865</v>
      </c>
      <c r="D216" s="12">
        <v>50.5</v>
      </c>
      <c r="E216" s="12">
        <v>50.6</v>
      </c>
      <c r="F216" s="12">
        <v>50.4</v>
      </c>
      <c r="G216" s="12">
        <v>51</v>
      </c>
      <c r="H216" s="12">
        <v>51.9</v>
      </c>
      <c r="I216" s="3">
        <v>-6</v>
      </c>
      <c r="J216" s="3">
        <v>2</v>
      </c>
      <c r="K216" s="3">
        <v>3</v>
      </c>
      <c r="L216" s="3">
        <v>-12</v>
      </c>
      <c r="M216" s="3">
        <v>-21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-3.0300000000000001E-3</v>
      </c>
      <c r="T216" s="13">
        <f t="shared" si="31"/>
        <v>1.0120000000000001E-3</v>
      </c>
      <c r="U216" s="13">
        <f t="shared" si="32"/>
        <v>1.5119999999999999E-3</v>
      </c>
      <c r="V216" s="13">
        <f t="shared" si="33"/>
        <v>-6.1199999999999996E-3</v>
      </c>
      <c r="W216" s="13">
        <f t="shared" si="34"/>
        <v>-1.0898999999999999E-2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8637</v>
      </c>
      <c r="C217" s="3" t="s">
        <v>4577</v>
      </c>
      <c r="D217" s="12">
        <v>136</v>
      </c>
      <c r="E217" s="12">
        <v>135.5</v>
      </c>
      <c r="F217" s="12">
        <v>136</v>
      </c>
      <c r="G217" s="12">
        <v>136.5</v>
      </c>
      <c r="H217" s="12">
        <v>136</v>
      </c>
      <c r="I217" s="3">
        <v>-6</v>
      </c>
      <c r="J217" s="3">
        <v>-1</v>
      </c>
      <c r="K217" s="3">
        <v>-4</v>
      </c>
      <c r="L217" s="3">
        <v>1</v>
      </c>
      <c r="M217" s="3">
        <v>-4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-8.1600000000000006E-3</v>
      </c>
      <c r="T217" s="13">
        <f t="shared" si="31"/>
        <v>-1.3550000000000001E-3</v>
      </c>
      <c r="U217" s="13">
        <f t="shared" si="32"/>
        <v>-5.4400000000000004E-3</v>
      </c>
      <c r="V217" s="13">
        <f t="shared" si="33"/>
        <v>1.3649999999999999E-3</v>
      </c>
      <c r="W217" s="13">
        <f t="shared" si="34"/>
        <v>-5.4400000000000004E-3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8638</v>
      </c>
      <c r="C218" s="3" t="s">
        <v>6865</v>
      </c>
      <c r="D218" s="12">
        <v>25.85</v>
      </c>
      <c r="E218" s="12">
        <v>25.65</v>
      </c>
      <c r="F218" s="12">
        <v>25.9</v>
      </c>
      <c r="G218" s="12">
        <v>27.8</v>
      </c>
      <c r="H218" s="12">
        <v>28.5</v>
      </c>
      <c r="I218" s="3">
        <v>-371</v>
      </c>
      <c r="J218" s="3">
        <v>106</v>
      </c>
      <c r="K218" s="3">
        <v>129</v>
      </c>
      <c r="L218" s="3">
        <v>1345</v>
      </c>
      <c r="M218" s="3">
        <v>2307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-9.5903500000000003E-2</v>
      </c>
      <c r="T218" s="13">
        <f t="shared" si="31"/>
        <v>2.7188999999999998E-2</v>
      </c>
      <c r="U218" s="13">
        <f t="shared" si="32"/>
        <v>3.3410999999999996E-2</v>
      </c>
      <c r="V218" s="13">
        <f t="shared" si="33"/>
        <v>0.37391000000000002</v>
      </c>
      <c r="W218" s="13">
        <f t="shared" si="34"/>
        <v>0.65749500000000005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8639</v>
      </c>
      <c r="C219" s="3" t="s">
        <v>6865</v>
      </c>
      <c r="D219" s="12">
        <v>92.1</v>
      </c>
      <c r="E219" s="12">
        <v>93.2</v>
      </c>
      <c r="F219" s="12">
        <v>92.2</v>
      </c>
      <c r="G219" s="12">
        <v>96.4</v>
      </c>
      <c r="H219" s="12">
        <v>94.9</v>
      </c>
      <c r="I219" s="3">
        <v>-1841</v>
      </c>
      <c r="J219" s="3">
        <v>2059</v>
      </c>
      <c r="K219" s="3">
        <v>-678</v>
      </c>
      <c r="L219" s="3">
        <v>1883</v>
      </c>
      <c r="M219" s="3">
        <v>-1198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13">
        <f t="shared" si="30"/>
        <v>-1.6955609999999999</v>
      </c>
      <c r="T219" s="13">
        <f t="shared" si="31"/>
        <v>1.9189880000000001</v>
      </c>
      <c r="U219" s="13">
        <f t="shared" si="32"/>
        <v>-0.625116</v>
      </c>
      <c r="V219" s="13">
        <f t="shared" si="33"/>
        <v>1.815212</v>
      </c>
      <c r="W219" s="13">
        <f t="shared" si="34"/>
        <v>-1.1369020000000001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8640</v>
      </c>
      <c r="C220" s="3" t="s">
        <v>6865</v>
      </c>
      <c r="D220" s="12">
        <v>32.6</v>
      </c>
      <c r="E220" s="12">
        <v>32.6</v>
      </c>
      <c r="F220" s="12">
        <v>32.799999999999997</v>
      </c>
      <c r="G220" s="12">
        <v>33</v>
      </c>
      <c r="H220" s="12">
        <v>33.049999999999997</v>
      </c>
      <c r="I220" s="3">
        <v>0</v>
      </c>
      <c r="J220" s="3">
        <v>0</v>
      </c>
      <c r="K220" s="3">
        <v>1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3.2799999999999995E-4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8641</v>
      </c>
      <c r="C221" s="3" t="s">
        <v>6865</v>
      </c>
      <c r="D221" s="12">
        <v>16.8</v>
      </c>
      <c r="E221" s="12">
        <v>16.55</v>
      </c>
      <c r="F221" s="12">
        <v>16.7</v>
      </c>
      <c r="G221" s="12">
        <v>17.399999999999999</v>
      </c>
      <c r="H221" s="12">
        <v>17.399999999999999</v>
      </c>
      <c r="I221" s="3">
        <v>3</v>
      </c>
      <c r="J221" s="3">
        <v>-4</v>
      </c>
      <c r="K221" s="3">
        <v>55</v>
      </c>
      <c r="L221" s="3">
        <v>-9</v>
      </c>
      <c r="M221" s="3">
        <v>-10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5.0400000000000011E-4</v>
      </c>
      <c r="T221" s="13">
        <f t="shared" si="31"/>
        <v>-6.6200000000000005E-4</v>
      </c>
      <c r="U221" s="13">
        <f t="shared" si="32"/>
        <v>9.1850000000000005E-3</v>
      </c>
      <c r="V221" s="13">
        <f t="shared" si="33"/>
        <v>-1.5659999999999999E-3</v>
      </c>
      <c r="W221" s="13">
        <f t="shared" si="34"/>
        <v>-1.74E-3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8642</v>
      </c>
      <c r="C222" s="3" t="s">
        <v>10235</v>
      </c>
      <c r="D222" s="12">
        <v>29.55</v>
      </c>
      <c r="E222" s="12">
        <v>30.45</v>
      </c>
      <c r="F222" s="12">
        <v>30.4</v>
      </c>
      <c r="G222" s="12">
        <v>29.5</v>
      </c>
      <c r="H222" s="12">
        <v>32.450000000000003</v>
      </c>
      <c r="I222" s="3">
        <v>-8577</v>
      </c>
      <c r="J222" s="3">
        <v>-42</v>
      </c>
      <c r="K222" s="3">
        <v>3407</v>
      </c>
      <c r="L222" s="3">
        <v>-3795</v>
      </c>
      <c r="M222" s="3">
        <v>9916</v>
      </c>
      <c r="N222" s="3">
        <v>100</v>
      </c>
      <c r="O222" s="3">
        <v>-61</v>
      </c>
      <c r="P222" s="3">
        <v>0</v>
      </c>
      <c r="Q222" s="3">
        <v>0</v>
      </c>
      <c r="R222" s="3">
        <v>0</v>
      </c>
      <c r="S222" s="13">
        <f t="shared" si="30"/>
        <v>-2.5345035</v>
      </c>
      <c r="T222" s="13">
        <f t="shared" si="31"/>
        <v>-1.2788999999999998E-2</v>
      </c>
      <c r="U222" s="13">
        <f t="shared" si="32"/>
        <v>1.035728</v>
      </c>
      <c r="V222" s="13">
        <f t="shared" si="33"/>
        <v>-1.1195250000000001</v>
      </c>
      <c r="W222" s="13">
        <f t="shared" si="34"/>
        <v>3.2177420000000003</v>
      </c>
      <c r="X222" s="13">
        <f t="shared" si="35"/>
        <v>2.955E-2</v>
      </c>
      <c r="Y222" s="13">
        <f t="shared" si="36"/>
        <v>-1.8574500000000001E-2</v>
      </c>
      <c r="Z222" s="13">
        <f t="shared" si="37"/>
        <v>0</v>
      </c>
      <c r="AA222" s="13">
        <f t="shared" si="38"/>
        <v>0</v>
      </c>
      <c r="AB222" s="13">
        <f t="shared" si="39"/>
        <v>0</v>
      </c>
    </row>
    <row r="223" spans="1:28" x14ac:dyDescent="0.25">
      <c r="A223" s="2" t="s">
        <v>217</v>
      </c>
      <c r="B223" s="3" t="s">
        <v>8643</v>
      </c>
      <c r="C223" s="3" t="s">
        <v>4774</v>
      </c>
      <c r="D223" s="12">
        <v>13.95</v>
      </c>
      <c r="E223" s="12">
        <v>14</v>
      </c>
      <c r="F223" s="12">
        <v>14</v>
      </c>
      <c r="G223" s="12">
        <v>13.85</v>
      </c>
      <c r="H223" s="12">
        <v>14</v>
      </c>
      <c r="I223" s="3">
        <v>59</v>
      </c>
      <c r="J223" s="3">
        <v>-68</v>
      </c>
      <c r="K223" s="3">
        <v>92</v>
      </c>
      <c r="L223" s="3">
        <v>-33</v>
      </c>
      <c r="M223" s="3">
        <v>23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8.2305E-3</v>
      </c>
      <c r="T223" s="13">
        <f t="shared" si="31"/>
        <v>-9.5200000000000007E-3</v>
      </c>
      <c r="U223" s="13">
        <f t="shared" si="32"/>
        <v>1.2880000000000001E-2</v>
      </c>
      <c r="V223" s="13">
        <f t="shared" si="33"/>
        <v>-4.5704999999999999E-3</v>
      </c>
      <c r="W223" s="13">
        <f t="shared" si="34"/>
        <v>3.2200000000000002E-3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8644</v>
      </c>
      <c r="C224" s="3" t="s">
        <v>4579</v>
      </c>
      <c r="D224" s="12">
        <v>11.15</v>
      </c>
      <c r="E224" s="12">
        <v>11</v>
      </c>
      <c r="F224" s="12">
        <v>11.5</v>
      </c>
      <c r="G224" s="12">
        <v>11.1</v>
      </c>
      <c r="H224" s="12">
        <v>11.65</v>
      </c>
      <c r="I224" s="3">
        <v>-647</v>
      </c>
      <c r="J224" s="3">
        <v>-444</v>
      </c>
      <c r="K224" s="3">
        <v>1811</v>
      </c>
      <c r="L224" s="3">
        <v>-1613</v>
      </c>
      <c r="M224" s="3">
        <v>917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-7.2140499999999996E-2</v>
      </c>
      <c r="T224" s="13">
        <f t="shared" si="31"/>
        <v>-4.8840000000000001E-2</v>
      </c>
      <c r="U224" s="13">
        <f t="shared" si="32"/>
        <v>0.20826500000000001</v>
      </c>
      <c r="V224" s="13">
        <f t="shared" si="33"/>
        <v>-0.17904299999999998</v>
      </c>
      <c r="W224" s="13">
        <f t="shared" si="34"/>
        <v>0.10683050000000001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8645</v>
      </c>
      <c r="C225" s="3" t="s">
        <v>6790</v>
      </c>
      <c r="D225" s="12">
        <v>51.3</v>
      </c>
      <c r="E225" s="12">
        <v>52</v>
      </c>
      <c r="F225" s="12">
        <v>54.2</v>
      </c>
      <c r="G225" s="12">
        <v>54</v>
      </c>
      <c r="H225" s="12">
        <v>55</v>
      </c>
      <c r="I225" s="3">
        <v>7</v>
      </c>
      <c r="J225" s="3">
        <v>-3</v>
      </c>
      <c r="K225" s="3">
        <v>-61</v>
      </c>
      <c r="L225" s="3">
        <v>-274</v>
      </c>
      <c r="M225" s="3">
        <v>-18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3.5909999999999996E-3</v>
      </c>
      <c r="T225" s="13">
        <f t="shared" si="31"/>
        <v>-1.56E-3</v>
      </c>
      <c r="U225" s="13">
        <f t="shared" si="32"/>
        <v>-3.3062000000000001E-2</v>
      </c>
      <c r="V225" s="13">
        <f t="shared" si="33"/>
        <v>-0.14796000000000001</v>
      </c>
      <c r="W225" s="13">
        <f t="shared" si="34"/>
        <v>-9.9000000000000008E-3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8646</v>
      </c>
      <c r="C226" s="3" t="s">
        <v>10236</v>
      </c>
      <c r="D226" s="12">
        <v>13.6</v>
      </c>
      <c r="E226" s="12">
        <v>13.5</v>
      </c>
      <c r="F226" s="12">
        <v>13.75</v>
      </c>
      <c r="G226" s="12">
        <v>13.7</v>
      </c>
      <c r="H226" s="12">
        <v>14.15</v>
      </c>
      <c r="I226" s="3">
        <v>106</v>
      </c>
      <c r="J226" s="3">
        <v>-346</v>
      </c>
      <c r="K226" s="3">
        <v>510</v>
      </c>
      <c r="L226" s="3">
        <v>-50</v>
      </c>
      <c r="M226" s="3">
        <v>-186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1.4415999999999998E-2</v>
      </c>
      <c r="T226" s="13">
        <f t="shared" si="31"/>
        <v>-4.6710000000000002E-2</v>
      </c>
      <c r="U226" s="13">
        <f t="shared" si="32"/>
        <v>7.0125000000000007E-2</v>
      </c>
      <c r="V226" s="13">
        <f t="shared" si="33"/>
        <v>-6.8500000000000002E-3</v>
      </c>
      <c r="W226" s="13">
        <f t="shared" si="34"/>
        <v>-2.6319000000000002E-2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8647</v>
      </c>
      <c r="C227" s="3" t="s">
        <v>4579</v>
      </c>
      <c r="D227" s="12">
        <v>11.5</v>
      </c>
      <c r="E227" s="12">
        <v>11.3</v>
      </c>
      <c r="F227" s="12">
        <v>11.25</v>
      </c>
      <c r="G227" s="12">
        <v>11.15</v>
      </c>
      <c r="H227" s="12">
        <v>11.3</v>
      </c>
      <c r="I227" s="3">
        <v>-2661</v>
      </c>
      <c r="J227" s="3">
        <v>-1205</v>
      </c>
      <c r="K227" s="3">
        <v>359</v>
      </c>
      <c r="L227" s="3">
        <v>-22</v>
      </c>
      <c r="M227" s="3">
        <v>711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-0.30601499999999998</v>
      </c>
      <c r="T227" s="13">
        <f t="shared" si="31"/>
        <v>-0.13616500000000001</v>
      </c>
      <c r="U227" s="13">
        <f t="shared" si="32"/>
        <v>4.03875E-2</v>
      </c>
      <c r="V227" s="13">
        <f t="shared" si="33"/>
        <v>-2.4530000000000003E-3</v>
      </c>
      <c r="W227" s="13">
        <f t="shared" si="34"/>
        <v>8.0342999999999998E-2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8648</v>
      </c>
      <c r="C228" s="3" t="s">
        <v>4577</v>
      </c>
      <c r="D228" s="12">
        <v>18</v>
      </c>
      <c r="E228" s="12">
        <v>18.100000000000001</v>
      </c>
      <c r="F228" s="12">
        <v>18.05</v>
      </c>
      <c r="G228" s="12">
        <v>18.25</v>
      </c>
      <c r="H228" s="12">
        <v>18.350000000000001</v>
      </c>
      <c r="I228" s="3">
        <v>1</v>
      </c>
      <c r="J228" s="3">
        <v>2</v>
      </c>
      <c r="K228" s="3">
        <v>0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1.8000000000000001E-4</v>
      </c>
      <c r="T228" s="13">
        <f t="shared" si="31"/>
        <v>3.6200000000000002E-4</v>
      </c>
      <c r="U228" s="13">
        <f t="shared" si="32"/>
        <v>0</v>
      </c>
      <c r="V228" s="13">
        <f t="shared" si="33"/>
        <v>0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8649</v>
      </c>
      <c r="C229" s="3" t="s">
        <v>6735</v>
      </c>
      <c r="D229" s="12">
        <v>14.5</v>
      </c>
      <c r="E229" s="12">
        <v>15</v>
      </c>
      <c r="F229" s="12">
        <v>15.2</v>
      </c>
      <c r="G229" s="12">
        <v>15</v>
      </c>
      <c r="H229" s="12">
        <v>15.75</v>
      </c>
      <c r="I229" s="3">
        <v>-1904</v>
      </c>
      <c r="J229" s="3">
        <v>-827</v>
      </c>
      <c r="K229" s="3">
        <v>1735</v>
      </c>
      <c r="L229" s="3">
        <v>-267</v>
      </c>
      <c r="M229" s="3">
        <v>2869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-0.27607999999999999</v>
      </c>
      <c r="T229" s="13">
        <f t="shared" si="31"/>
        <v>-0.12404999999999999</v>
      </c>
      <c r="U229" s="13">
        <f t="shared" si="32"/>
        <v>0.26372000000000001</v>
      </c>
      <c r="V229" s="13">
        <f t="shared" si="33"/>
        <v>-4.0050000000000002E-2</v>
      </c>
      <c r="W229" s="13">
        <f t="shared" si="34"/>
        <v>0.45186749999999998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8650</v>
      </c>
      <c r="C230" s="3" t="s">
        <v>10236</v>
      </c>
      <c r="D230" s="12">
        <v>35.5</v>
      </c>
      <c r="E230" s="12">
        <v>35.450000000000003</v>
      </c>
      <c r="F230" s="12">
        <v>35.799999999999997</v>
      </c>
      <c r="G230" s="12">
        <v>35.4</v>
      </c>
      <c r="H230" s="12">
        <v>35.6</v>
      </c>
      <c r="I230" s="3">
        <v>5</v>
      </c>
      <c r="J230" s="3">
        <v>-8</v>
      </c>
      <c r="K230" s="3">
        <v>-7</v>
      </c>
      <c r="L230" s="3">
        <v>2</v>
      </c>
      <c r="M230" s="3">
        <v>-25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1.7750000000000001E-3</v>
      </c>
      <c r="T230" s="13">
        <f t="shared" si="31"/>
        <v>-2.8360000000000004E-3</v>
      </c>
      <c r="U230" s="13">
        <f t="shared" si="32"/>
        <v>-2.5059999999999995E-3</v>
      </c>
      <c r="V230" s="13">
        <f t="shared" si="33"/>
        <v>7.0799999999999997E-4</v>
      </c>
      <c r="W230" s="13">
        <f t="shared" si="34"/>
        <v>-8.8999999999999999E-3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8651</v>
      </c>
      <c r="C231" s="3" t="s">
        <v>10237</v>
      </c>
      <c r="D231" s="12">
        <v>51.2</v>
      </c>
      <c r="E231" s="12">
        <v>50.4</v>
      </c>
      <c r="F231" s="12">
        <v>52.2</v>
      </c>
      <c r="G231" s="12">
        <v>52.2</v>
      </c>
      <c r="H231" s="12">
        <v>53</v>
      </c>
      <c r="I231" s="3">
        <v>64</v>
      </c>
      <c r="J231" s="3">
        <v>-50</v>
      </c>
      <c r="K231" s="3">
        <v>91</v>
      </c>
      <c r="L231" s="3">
        <v>-113</v>
      </c>
      <c r="M231" s="3">
        <v>0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3.2767999999999999E-2</v>
      </c>
      <c r="T231" s="13">
        <f t="shared" si="31"/>
        <v>-2.52E-2</v>
      </c>
      <c r="U231" s="13">
        <f t="shared" si="32"/>
        <v>4.7501999999999996E-2</v>
      </c>
      <c r="V231" s="13">
        <f t="shared" si="33"/>
        <v>-5.8986000000000004E-2</v>
      </c>
      <c r="W231" s="13">
        <f t="shared" si="34"/>
        <v>0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8652</v>
      </c>
      <c r="C232" s="3" t="s">
        <v>10238</v>
      </c>
      <c r="D232" s="12">
        <v>42.35</v>
      </c>
      <c r="E232" s="12">
        <v>41.7</v>
      </c>
      <c r="F232" s="12">
        <v>41.6</v>
      </c>
      <c r="G232" s="12">
        <v>40.9</v>
      </c>
      <c r="H232" s="12">
        <v>41.2</v>
      </c>
      <c r="I232" s="3">
        <v>-1057</v>
      </c>
      <c r="J232" s="3">
        <v>-3175</v>
      </c>
      <c r="K232" s="3">
        <v>-47</v>
      </c>
      <c r="L232" s="3">
        <v>-537</v>
      </c>
      <c r="M232" s="3">
        <v>231</v>
      </c>
      <c r="N232" s="3">
        <v>1001</v>
      </c>
      <c r="O232" s="3">
        <v>0</v>
      </c>
      <c r="P232" s="3">
        <v>-1079</v>
      </c>
      <c r="Q232" s="3">
        <v>0</v>
      </c>
      <c r="R232" s="3">
        <v>0</v>
      </c>
      <c r="S232" s="13">
        <f t="shared" si="30"/>
        <v>-0.44763950000000002</v>
      </c>
      <c r="T232" s="13">
        <f t="shared" si="31"/>
        <v>-1.3239749999999999</v>
      </c>
      <c r="U232" s="13">
        <f t="shared" si="32"/>
        <v>-1.9552E-2</v>
      </c>
      <c r="V232" s="13">
        <f t="shared" si="33"/>
        <v>-0.21963299999999999</v>
      </c>
      <c r="W232" s="13">
        <f t="shared" si="34"/>
        <v>9.5172000000000007E-2</v>
      </c>
      <c r="X232" s="13">
        <f t="shared" si="35"/>
        <v>0.42392350000000001</v>
      </c>
      <c r="Y232" s="13">
        <f t="shared" si="36"/>
        <v>0</v>
      </c>
      <c r="Z232" s="13">
        <f t="shared" si="37"/>
        <v>-0.44886400000000004</v>
      </c>
      <c r="AA232" s="13">
        <f t="shared" si="38"/>
        <v>0</v>
      </c>
      <c r="AB232" s="13">
        <f t="shared" si="39"/>
        <v>0</v>
      </c>
    </row>
    <row r="233" spans="1:28" x14ac:dyDescent="0.25">
      <c r="A233" s="2" t="s">
        <v>227</v>
      </c>
      <c r="B233" s="3" t="s">
        <v>8653</v>
      </c>
      <c r="C233" s="3" t="s">
        <v>10239</v>
      </c>
      <c r="D233" s="12">
        <v>22.9</v>
      </c>
      <c r="E233" s="12">
        <v>22.55</v>
      </c>
      <c r="F233" s="12">
        <v>22.8</v>
      </c>
      <c r="G233" s="12">
        <v>22.85</v>
      </c>
      <c r="H233" s="12">
        <v>23.85</v>
      </c>
      <c r="I233" s="3">
        <v>-2665</v>
      </c>
      <c r="J233" s="3">
        <v>-2974</v>
      </c>
      <c r="K233" s="3">
        <v>3026</v>
      </c>
      <c r="L233" s="3">
        <v>-2369</v>
      </c>
      <c r="M233" s="3">
        <v>812</v>
      </c>
      <c r="N233" s="3">
        <v>0</v>
      </c>
      <c r="O233" s="3">
        <v>51</v>
      </c>
      <c r="P233" s="3">
        <v>0</v>
      </c>
      <c r="Q233" s="3">
        <v>0</v>
      </c>
      <c r="R233" s="3">
        <v>0</v>
      </c>
      <c r="S233" s="13">
        <f t="shared" si="30"/>
        <v>-0.61028499999999997</v>
      </c>
      <c r="T233" s="13">
        <f t="shared" si="31"/>
        <v>-0.67063699999999993</v>
      </c>
      <c r="U233" s="13">
        <f t="shared" si="32"/>
        <v>0.68992799999999999</v>
      </c>
      <c r="V233" s="13">
        <f t="shared" si="33"/>
        <v>-0.54131649999999998</v>
      </c>
      <c r="W233" s="13">
        <f t="shared" si="34"/>
        <v>0.193662</v>
      </c>
      <c r="X233" s="13">
        <f t="shared" si="35"/>
        <v>0</v>
      </c>
      <c r="Y233" s="13">
        <f t="shared" si="36"/>
        <v>1.15005E-2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8654</v>
      </c>
      <c r="C234" s="3" t="s">
        <v>10239</v>
      </c>
      <c r="D234" s="12">
        <v>18.95</v>
      </c>
      <c r="E234" s="12">
        <v>18.600000000000001</v>
      </c>
      <c r="F234" s="12">
        <v>19.100000000000001</v>
      </c>
      <c r="G234" s="12">
        <v>19.149999999999999</v>
      </c>
      <c r="H234" s="12">
        <v>19.3</v>
      </c>
      <c r="I234" s="3">
        <v>245</v>
      </c>
      <c r="J234" s="3">
        <v>-120</v>
      </c>
      <c r="K234" s="3">
        <v>100</v>
      </c>
      <c r="L234" s="3">
        <v>28</v>
      </c>
      <c r="M234" s="3">
        <v>185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4.6427499999999997E-2</v>
      </c>
      <c r="T234" s="13">
        <f t="shared" si="31"/>
        <v>-2.232E-2</v>
      </c>
      <c r="U234" s="13">
        <f t="shared" si="32"/>
        <v>1.9100000000000002E-2</v>
      </c>
      <c r="V234" s="13">
        <f t="shared" si="33"/>
        <v>5.3619999999999996E-3</v>
      </c>
      <c r="W234" s="13">
        <f t="shared" si="34"/>
        <v>3.5705000000000001E-2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8655</v>
      </c>
      <c r="C235" s="3" t="s">
        <v>10239</v>
      </c>
      <c r="D235" s="12">
        <v>35.5</v>
      </c>
      <c r="E235" s="12">
        <v>35.85</v>
      </c>
      <c r="F235" s="12">
        <v>35.9</v>
      </c>
      <c r="G235" s="12">
        <v>37.700000000000003</v>
      </c>
      <c r="H235" s="12">
        <v>37.75</v>
      </c>
      <c r="I235" s="3">
        <v>-668</v>
      </c>
      <c r="J235" s="3">
        <v>-2077</v>
      </c>
      <c r="K235" s="3">
        <v>3352</v>
      </c>
      <c r="L235" s="3">
        <v>6653</v>
      </c>
      <c r="M235" s="3">
        <v>-3033</v>
      </c>
      <c r="N235" s="3">
        <v>1200</v>
      </c>
      <c r="O235" s="3">
        <v>1821</v>
      </c>
      <c r="P235" s="3">
        <v>1844</v>
      </c>
      <c r="Q235" s="3">
        <v>1840</v>
      </c>
      <c r="R235" s="3">
        <v>1752</v>
      </c>
      <c r="S235" s="13">
        <f t="shared" si="30"/>
        <v>-0.23713999999999999</v>
      </c>
      <c r="T235" s="13">
        <f t="shared" si="31"/>
        <v>-0.7446045</v>
      </c>
      <c r="U235" s="13">
        <f t="shared" si="32"/>
        <v>1.203368</v>
      </c>
      <c r="V235" s="13">
        <f t="shared" si="33"/>
        <v>2.508181</v>
      </c>
      <c r="W235" s="13">
        <f t="shared" si="34"/>
        <v>-1.1449575000000001</v>
      </c>
      <c r="X235" s="13">
        <f t="shared" si="35"/>
        <v>0.42599999999999999</v>
      </c>
      <c r="Y235" s="13">
        <f t="shared" si="36"/>
        <v>0.65282850000000003</v>
      </c>
      <c r="Z235" s="13">
        <f t="shared" si="37"/>
        <v>0.66199599999999992</v>
      </c>
      <c r="AA235" s="13">
        <f t="shared" si="38"/>
        <v>0.69367999999999996</v>
      </c>
      <c r="AB235" s="13">
        <f t="shared" si="39"/>
        <v>0.66137999999999997</v>
      </c>
    </row>
    <row r="236" spans="1:28" x14ac:dyDescent="0.25">
      <c r="A236" s="2" t="s">
        <v>230</v>
      </c>
      <c r="B236" s="3" t="s">
        <v>8656</v>
      </c>
      <c r="C236" s="3" t="s">
        <v>10240</v>
      </c>
      <c r="D236" s="12">
        <v>22.5</v>
      </c>
      <c r="E236" s="12">
        <v>22.45</v>
      </c>
      <c r="F236" s="12">
        <v>22.65</v>
      </c>
      <c r="G236" s="12">
        <v>22.55</v>
      </c>
      <c r="H236" s="12">
        <v>23.4</v>
      </c>
      <c r="I236" s="3">
        <v>-3094</v>
      </c>
      <c r="J236" s="3">
        <v>-5510</v>
      </c>
      <c r="K236" s="3">
        <v>2555</v>
      </c>
      <c r="L236" s="3">
        <v>-1479</v>
      </c>
      <c r="M236" s="3">
        <v>1833</v>
      </c>
      <c r="N236" s="3">
        <v>-400</v>
      </c>
      <c r="O236" s="3">
        <v>-160</v>
      </c>
      <c r="P236" s="3">
        <v>-204</v>
      </c>
      <c r="Q236" s="3">
        <v>-45</v>
      </c>
      <c r="R236" s="3">
        <v>0</v>
      </c>
      <c r="S236" s="13">
        <f t="shared" si="30"/>
        <v>-0.69615000000000005</v>
      </c>
      <c r="T236" s="13">
        <f t="shared" si="31"/>
        <v>-1.2369950000000001</v>
      </c>
      <c r="U236" s="13">
        <f t="shared" si="32"/>
        <v>0.57870750000000004</v>
      </c>
      <c r="V236" s="13">
        <f t="shared" si="33"/>
        <v>-0.33351450000000005</v>
      </c>
      <c r="W236" s="13">
        <f t="shared" si="34"/>
        <v>0.42892199999999997</v>
      </c>
      <c r="X236" s="13">
        <f t="shared" si="35"/>
        <v>-0.09</v>
      </c>
      <c r="Y236" s="13">
        <f t="shared" si="36"/>
        <v>-3.5920000000000001E-2</v>
      </c>
      <c r="Z236" s="13">
        <f t="shared" si="37"/>
        <v>-4.6205999999999997E-2</v>
      </c>
      <c r="AA236" s="13">
        <f t="shared" si="38"/>
        <v>-1.01475E-2</v>
      </c>
      <c r="AB236" s="13">
        <f t="shared" si="39"/>
        <v>0</v>
      </c>
    </row>
    <row r="237" spans="1:28" x14ac:dyDescent="0.25">
      <c r="A237" s="2" t="s">
        <v>231</v>
      </c>
      <c r="B237" s="3" t="s">
        <v>8657</v>
      </c>
      <c r="C237" s="3" t="s">
        <v>6908</v>
      </c>
      <c r="D237" s="12">
        <v>35.5</v>
      </c>
      <c r="E237" s="12">
        <v>34.450000000000003</v>
      </c>
      <c r="F237" s="12">
        <v>34.85</v>
      </c>
      <c r="G237" s="12">
        <v>34.6</v>
      </c>
      <c r="H237" s="12">
        <v>36.549999999999997</v>
      </c>
      <c r="I237" s="3">
        <v>-9621</v>
      </c>
      <c r="J237" s="3">
        <v>-17647</v>
      </c>
      <c r="K237" s="3">
        <v>34346</v>
      </c>
      <c r="L237" s="3">
        <v>-24023</v>
      </c>
      <c r="M237" s="3">
        <v>42857</v>
      </c>
      <c r="N237" s="3">
        <v>-162</v>
      </c>
      <c r="O237" s="3">
        <v>-12273</v>
      </c>
      <c r="P237" s="3">
        <v>-14230</v>
      </c>
      <c r="Q237" s="3">
        <v>-1847</v>
      </c>
      <c r="R237" s="3">
        <v>219</v>
      </c>
      <c r="S237" s="13">
        <f t="shared" si="30"/>
        <v>-3.4154550000000001</v>
      </c>
      <c r="T237" s="13">
        <f t="shared" si="31"/>
        <v>-6.0793914999999998</v>
      </c>
      <c r="U237" s="13">
        <f t="shared" si="32"/>
        <v>11.969581000000002</v>
      </c>
      <c r="V237" s="13">
        <f t="shared" si="33"/>
        <v>-8.3119580000000006</v>
      </c>
      <c r="W237" s="13">
        <f t="shared" si="34"/>
        <v>15.664233499999998</v>
      </c>
      <c r="X237" s="13">
        <f t="shared" si="35"/>
        <v>-5.7509999999999999E-2</v>
      </c>
      <c r="Y237" s="13">
        <f t="shared" si="36"/>
        <v>-4.2280485000000008</v>
      </c>
      <c r="Z237" s="13">
        <f t="shared" si="37"/>
        <v>-4.959155</v>
      </c>
      <c r="AA237" s="13">
        <f t="shared" si="38"/>
        <v>-0.63906200000000002</v>
      </c>
      <c r="AB237" s="13">
        <f t="shared" si="39"/>
        <v>8.0044500000000005E-2</v>
      </c>
    </row>
    <row r="238" spans="1:28" x14ac:dyDescent="0.25">
      <c r="A238" s="2" t="s">
        <v>232</v>
      </c>
      <c r="B238" s="3" t="s">
        <v>8658</v>
      </c>
      <c r="C238" s="3" t="s">
        <v>4749</v>
      </c>
      <c r="D238" s="12">
        <v>46.85</v>
      </c>
      <c r="E238" s="12">
        <v>46.15</v>
      </c>
      <c r="F238" s="12">
        <v>47</v>
      </c>
      <c r="G238" s="12">
        <v>45.9</v>
      </c>
      <c r="H238" s="12">
        <v>47.95</v>
      </c>
      <c r="I238" s="3">
        <v>-1617</v>
      </c>
      <c r="J238" s="3">
        <v>-1369</v>
      </c>
      <c r="K238" s="3">
        <v>2558</v>
      </c>
      <c r="L238" s="3">
        <v>-3370</v>
      </c>
      <c r="M238" s="3">
        <v>532</v>
      </c>
      <c r="N238" s="3">
        <v>-377</v>
      </c>
      <c r="O238" s="3">
        <v>-904</v>
      </c>
      <c r="P238" s="3">
        <v>-427</v>
      </c>
      <c r="Q238" s="3">
        <v>1</v>
      </c>
      <c r="R238" s="3">
        <v>-1554</v>
      </c>
      <c r="S238" s="13">
        <f t="shared" si="30"/>
        <v>-0.75756449999999997</v>
      </c>
      <c r="T238" s="13">
        <f t="shared" si="31"/>
        <v>-0.63179350000000001</v>
      </c>
      <c r="U238" s="13">
        <f t="shared" si="32"/>
        <v>1.2022600000000001</v>
      </c>
      <c r="V238" s="13">
        <f t="shared" si="33"/>
        <v>-1.5468299999999999</v>
      </c>
      <c r="W238" s="13">
        <f t="shared" si="34"/>
        <v>0.25509399999999999</v>
      </c>
      <c r="X238" s="13">
        <f t="shared" si="35"/>
        <v>-0.17662450000000002</v>
      </c>
      <c r="Y238" s="13">
        <f t="shared" si="36"/>
        <v>-0.41719600000000001</v>
      </c>
      <c r="Z238" s="13">
        <f t="shared" si="37"/>
        <v>-0.20069000000000001</v>
      </c>
      <c r="AA238" s="13">
        <f t="shared" si="38"/>
        <v>4.5899999999999999E-4</v>
      </c>
      <c r="AB238" s="13">
        <f t="shared" si="39"/>
        <v>-0.745143</v>
      </c>
    </row>
    <row r="239" spans="1:28" x14ac:dyDescent="0.25">
      <c r="A239" s="2" t="s">
        <v>233</v>
      </c>
      <c r="B239" s="3" t="s">
        <v>8659</v>
      </c>
      <c r="C239" s="3" t="s">
        <v>10241</v>
      </c>
      <c r="D239" s="12">
        <v>13.15</v>
      </c>
      <c r="E239" s="12">
        <v>12.75</v>
      </c>
      <c r="F239" s="12">
        <v>12.95</v>
      </c>
      <c r="G239" s="12">
        <v>12.9</v>
      </c>
      <c r="H239" s="12">
        <v>14.15</v>
      </c>
      <c r="I239" s="3">
        <v>-78</v>
      </c>
      <c r="J239" s="3">
        <v>218</v>
      </c>
      <c r="K239" s="3">
        <v>662</v>
      </c>
      <c r="L239" s="3">
        <v>-1091</v>
      </c>
      <c r="M239" s="3">
        <v>656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-1.0257E-2</v>
      </c>
      <c r="T239" s="13">
        <f t="shared" si="31"/>
        <v>2.7795E-2</v>
      </c>
      <c r="U239" s="13">
        <f t="shared" si="32"/>
        <v>8.5729E-2</v>
      </c>
      <c r="V239" s="13">
        <f t="shared" si="33"/>
        <v>-0.140739</v>
      </c>
      <c r="W239" s="13">
        <f t="shared" si="34"/>
        <v>9.282399999999999E-2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8660</v>
      </c>
      <c r="C240" s="3" t="s">
        <v>4749</v>
      </c>
      <c r="D240" s="12">
        <v>16.600000000000001</v>
      </c>
      <c r="E240" s="12">
        <v>16.2</v>
      </c>
      <c r="F240" s="12">
        <v>16.55</v>
      </c>
      <c r="G240" s="12">
        <v>16.55</v>
      </c>
      <c r="H240" s="12">
        <v>18.2</v>
      </c>
      <c r="I240" s="3">
        <v>-3</v>
      </c>
      <c r="J240" s="3">
        <v>-43</v>
      </c>
      <c r="K240" s="3">
        <v>80</v>
      </c>
      <c r="L240" s="3">
        <v>-80</v>
      </c>
      <c r="M240" s="3">
        <v>415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-4.9800000000000007E-4</v>
      </c>
      <c r="T240" s="13">
        <f t="shared" si="31"/>
        <v>-6.966E-3</v>
      </c>
      <c r="U240" s="13">
        <f t="shared" si="32"/>
        <v>1.324E-2</v>
      </c>
      <c r="V240" s="13">
        <f t="shared" si="33"/>
        <v>-1.324E-2</v>
      </c>
      <c r="W240" s="13">
        <f t="shared" si="34"/>
        <v>7.553E-2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8661</v>
      </c>
      <c r="C241" s="3" t="s">
        <v>10241</v>
      </c>
      <c r="D241" s="12">
        <v>59.6</v>
      </c>
      <c r="E241" s="12">
        <v>57.2</v>
      </c>
      <c r="F241" s="12">
        <v>58.8</v>
      </c>
      <c r="G241" s="12">
        <v>59.3</v>
      </c>
      <c r="H241" s="12">
        <v>65.2</v>
      </c>
      <c r="I241" s="3">
        <v>-600</v>
      </c>
      <c r="J241" s="3">
        <v>-66</v>
      </c>
      <c r="K241" s="3">
        <v>1625</v>
      </c>
      <c r="L241" s="3">
        <v>-821</v>
      </c>
      <c r="M241" s="3">
        <v>2725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-0.35759999999999997</v>
      </c>
      <c r="T241" s="13">
        <f t="shared" si="31"/>
        <v>-3.7752000000000001E-2</v>
      </c>
      <c r="U241" s="13">
        <f t="shared" si="32"/>
        <v>0.95550000000000002</v>
      </c>
      <c r="V241" s="13">
        <f t="shared" si="33"/>
        <v>-0.48685299999999998</v>
      </c>
      <c r="W241" s="13">
        <f t="shared" si="34"/>
        <v>1.7766999999999999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8662</v>
      </c>
      <c r="C242" s="3" t="s">
        <v>6908</v>
      </c>
      <c r="D242" s="12">
        <v>19.7</v>
      </c>
      <c r="E242" s="12">
        <v>19.600000000000001</v>
      </c>
      <c r="F242" s="12">
        <v>20.100000000000001</v>
      </c>
      <c r="G242" s="12">
        <v>20.100000000000001</v>
      </c>
      <c r="H242" s="12">
        <v>20.65</v>
      </c>
      <c r="I242" s="3">
        <v>-1185</v>
      </c>
      <c r="J242" s="3">
        <v>-699</v>
      </c>
      <c r="K242" s="3">
        <v>2991</v>
      </c>
      <c r="L242" s="3">
        <v>-2084</v>
      </c>
      <c r="M242" s="3">
        <v>39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-0.23344500000000001</v>
      </c>
      <c r="T242" s="13">
        <f t="shared" si="31"/>
        <v>-0.13700400000000001</v>
      </c>
      <c r="U242" s="13">
        <f t="shared" si="32"/>
        <v>0.60119100000000003</v>
      </c>
      <c r="V242" s="13">
        <f t="shared" si="33"/>
        <v>-0.41888400000000003</v>
      </c>
      <c r="W242" s="13">
        <f t="shared" si="34"/>
        <v>8.0534999999999999E-3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8663</v>
      </c>
      <c r="C243" s="3" t="s">
        <v>10241</v>
      </c>
      <c r="D243" s="12">
        <v>26.1</v>
      </c>
      <c r="E243" s="12">
        <v>25.3</v>
      </c>
      <c r="F243" s="12">
        <v>25.6</v>
      </c>
      <c r="G243" s="12">
        <v>25.8</v>
      </c>
      <c r="H243" s="12">
        <v>28.35</v>
      </c>
      <c r="I243" s="3">
        <v>-66</v>
      </c>
      <c r="J243" s="3">
        <v>-309</v>
      </c>
      <c r="K243" s="3">
        <v>197</v>
      </c>
      <c r="L243" s="3">
        <v>-115</v>
      </c>
      <c r="M243" s="3">
        <v>389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-1.7226000000000002E-2</v>
      </c>
      <c r="T243" s="13">
        <f t="shared" si="31"/>
        <v>-7.8176999999999996E-2</v>
      </c>
      <c r="U243" s="13">
        <f t="shared" si="32"/>
        <v>5.0432000000000005E-2</v>
      </c>
      <c r="V243" s="13">
        <f t="shared" si="33"/>
        <v>-2.9669999999999998E-2</v>
      </c>
      <c r="W243" s="13">
        <f t="shared" si="34"/>
        <v>0.11028150000000002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8664</v>
      </c>
      <c r="C244" s="3" t="s">
        <v>4749</v>
      </c>
      <c r="D244" s="12">
        <v>40.9</v>
      </c>
      <c r="E244" s="12">
        <v>41.05</v>
      </c>
      <c r="F244" s="12">
        <v>41.3</v>
      </c>
      <c r="G244" s="12">
        <v>41.45</v>
      </c>
      <c r="H244" s="12">
        <v>43.1</v>
      </c>
      <c r="I244" s="3">
        <v>219</v>
      </c>
      <c r="J244" s="3">
        <v>34</v>
      </c>
      <c r="K244" s="3">
        <v>423</v>
      </c>
      <c r="L244" s="3">
        <v>-25</v>
      </c>
      <c r="M244" s="3">
        <v>67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8.9570999999999998E-2</v>
      </c>
      <c r="T244" s="13">
        <f t="shared" si="31"/>
        <v>1.3956999999999999E-2</v>
      </c>
      <c r="U244" s="13">
        <f t="shared" si="32"/>
        <v>0.17469899999999997</v>
      </c>
      <c r="V244" s="13">
        <f t="shared" si="33"/>
        <v>-1.03625E-2</v>
      </c>
      <c r="W244" s="13">
        <f t="shared" si="34"/>
        <v>2.8877000000000003E-2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8665</v>
      </c>
      <c r="C245" s="3" t="s">
        <v>4749</v>
      </c>
      <c r="D245" s="12">
        <v>45.05</v>
      </c>
      <c r="E245" s="12">
        <v>44</v>
      </c>
      <c r="F245" s="12">
        <v>44.1</v>
      </c>
      <c r="G245" s="12">
        <v>44.3</v>
      </c>
      <c r="H245" s="12">
        <v>48.7</v>
      </c>
      <c r="I245" s="3">
        <v>-10208</v>
      </c>
      <c r="J245" s="3">
        <v>309</v>
      </c>
      <c r="K245" s="3">
        <v>974</v>
      </c>
      <c r="L245" s="3">
        <v>-2732</v>
      </c>
      <c r="M245" s="3">
        <v>12155</v>
      </c>
      <c r="N245" s="3">
        <v>0</v>
      </c>
      <c r="O245" s="3">
        <v>-6081</v>
      </c>
      <c r="P245" s="3">
        <v>-4038</v>
      </c>
      <c r="Q245" s="3">
        <v>0</v>
      </c>
      <c r="R245" s="3">
        <v>0</v>
      </c>
      <c r="S245" s="13">
        <f t="shared" si="30"/>
        <v>-4.5987039999999997</v>
      </c>
      <c r="T245" s="13">
        <f t="shared" si="31"/>
        <v>0.13596</v>
      </c>
      <c r="U245" s="13">
        <f t="shared" si="32"/>
        <v>0.42953400000000003</v>
      </c>
      <c r="V245" s="13">
        <f t="shared" si="33"/>
        <v>-1.2102759999999999</v>
      </c>
      <c r="W245" s="13">
        <f t="shared" si="34"/>
        <v>5.9194849999999999</v>
      </c>
      <c r="X245" s="13">
        <f t="shared" si="35"/>
        <v>0</v>
      </c>
      <c r="Y245" s="13">
        <f t="shared" si="36"/>
        <v>-2.67564</v>
      </c>
      <c r="Z245" s="13">
        <f t="shared" si="37"/>
        <v>-1.7807580000000003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8666</v>
      </c>
      <c r="C246" s="3" t="s">
        <v>10242</v>
      </c>
      <c r="D246" s="12">
        <v>72.599999999999994</v>
      </c>
      <c r="E246" s="12">
        <v>73</v>
      </c>
      <c r="F246" s="12">
        <v>72.7</v>
      </c>
      <c r="G246" s="12">
        <v>71.5</v>
      </c>
      <c r="H246" s="12">
        <v>74</v>
      </c>
      <c r="I246" s="3">
        <v>-92</v>
      </c>
      <c r="J246" s="3">
        <v>-146</v>
      </c>
      <c r="K246" s="3">
        <v>-172</v>
      </c>
      <c r="L246" s="3">
        <v>-318</v>
      </c>
      <c r="M246" s="3">
        <v>229</v>
      </c>
      <c r="N246" s="3">
        <v>0</v>
      </c>
      <c r="O246" s="3">
        <v>-1</v>
      </c>
      <c r="P246" s="3">
        <v>0</v>
      </c>
      <c r="Q246" s="3">
        <v>-67</v>
      </c>
      <c r="R246" s="3">
        <v>0</v>
      </c>
      <c r="S246" s="13">
        <f t="shared" si="30"/>
        <v>-6.6792000000000004E-2</v>
      </c>
      <c r="T246" s="13">
        <f t="shared" si="31"/>
        <v>-0.10657999999999999</v>
      </c>
      <c r="U246" s="13">
        <f t="shared" si="32"/>
        <v>-0.12504399999999999</v>
      </c>
      <c r="V246" s="13">
        <f t="shared" si="33"/>
        <v>-0.22736999999999999</v>
      </c>
      <c r="W246" s="13">
        <f t="shared" si="34"/>
        <v>0.16946</v>
      </c>
      <c r="X246" s="13">
        <f t="shared" si="35"/>
        <v>0</v>
      </c>
      <c r="Y246" s="13">
        <f t="shared" si="36"/>
        <v>-7.2999999999999996E-4</v>
      </c>
      <c r="Z246" s="13">
        <f t="shared" si="37"/>
        <v>0</v>
      </c>
      <c r="AA246" s="13">
        <f t="shared" si="38"/>
        <v>-4.7905000000000003E-2</v>
      </c>
      <c r="AB246" s="13">
        <f t="shared" si="39"/>
        <v>0</v>
      </c>
    </row>
    <row r="247" spans="1:28" x14ac:dyDescent="0.25">
      <c r="A247" s="2" t="s">
        <v>241</v>
      </c>
      <c r="B247" s="3" t="s">
        <v>8667</v>
      </c>
      <c r="C247" s="3" t="s">
        <v>10243</v>
      </c>
      <c r="D247" s="12">
        <v>19.5</v>
      </c>
      <c r="E247" s="12">
        <v>19.350000000000001</v>
      </c>
      <c r="F247" s="12">
        <v>19.399999999999999</v>
      </c>
      <c r="G247" s="12">
        <v>21.3</v>
      </c>
      <c r="H247" s="12">
        <v>23.4</v>
      </c>
      <c r="I247" s="3">
        <v>-883</v>
      </c>
      <c r="J247" s="3">
        <v>-350</v>
      </c>
      <c r="K247" s="3">
        <v>882</v>
      </c>
      <c r="L247" s="3">
        <v>-32</v>
      </c>
      <c r="M247" s="3">
        <v>-773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-0.172185</v>
      </c>
      <c r="T247" s="13">
        <f t="shared" si="31"/>
        <v>-6.7725000000000007E-2</v>
      </c>
      <c r="U247" s="13">
        <f t="shared" si="32"/>
        <v>0.17110799999999998</v>
      </c>
      <c r="V247" s="13">
        <f t="shared" si="33"/>
        <v>-6.816E-3</v>
      </c>
      <c r="W247" s="13">
        <f t="shared" si="34"/>
        <v>-0.18088199999999996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8668</v>
      </c>
      <c r="C248" s="3" t="s">
        <v>6908</v>
      </c>
      <c r="D248" s="12">
        <v>30.6</v>
      </c>
      <c r="E248" s="12">
        <v>30.75</v>
      </c>
      <c r="F248" s="12">
        <v>30.95</v>
      </c>
      <c r="G248" s="12">
        <v>34</v>
      </c>
      <c r="H248" s="12">
        <v>34.700000000000003</v>
      </c>
      <c r="I248" s="3">
        <v>-648</v>
      </c>
      <c r="J248" s="3">
        <v>-532</v>
      </c>
      <c r="K248" s="3">
        <v>485</v>
      </c>
      <c r="L248" s="3">
        <v>721</v>
      </c>
      <c r="M248" s="3">
        <v>-1060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-0.19828799999999999</v>
      </c>
      <c r="T248" s="13">
        <f t="shared" si="31"/>
        <v>-0.16359000000000001</v>
      </c>
      <c r="U248" s="13">
        <f t="shared" si="32"/>
        <v>0.1501075</v>
      </c>
      <c r="V248" s="13">
        <f t="shared" si="33"/>
        <v>0.24514</v>
      </c>
      <c r="W248" s="13">
        <f t="shared" si="34"/>
        <v>-0.36781999999999998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8669</v>
      </c>
      <c r="C249" s="3" t="s">
        <v>10242</v>
      </c>
      <c r="D249" s="12">
        <v>12.8</v>
      </c>
      <c r="E249" s="12">
        <v>12.3</v>
      </c>
      <c r="F249" s="12">
        <v>12.4</v>
      </c>
      <c r="G249" s="12">
        <v>12.55</v>
      </c>
      <c r="H249" s="12">
        <v>13.8</v>
      </c>
      <c r="I249" s="3">
        <v>-1000</v>
      </c>
      <c r="J249" s="3">
        <v>830</v>
      </c>
      <c r="K249" s="3">
        <v>1677</v>
      </c>
      <c r="L249" s="3">
        <v>-2168</v>
      </c>
      <c r="M249" s="3">
        <v>533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-0.128</v>
      </c>
      <c r="T249" s="13">
        <f t="shared" si="31"/>
        <v>0.10209</v>
      </c>
      <c r="U249" s="13">
        <f t="shared" si="32"/>
        <v>0.20794799999999999</v>
      </c>
      <c r="V249" s="13">
        <f t="shared" si="33"/>
        <v>-0.27208399999999999</v>
      </c>
      <c r="W249" s="13">
        <f t="shared" si="34"/>
        <v>7.3554000000000008E-2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8670</v>
      </c>
      <c r="C250" s="3" t="s">
        <v>10241</v>
      </c>
      <c r="D250" s="12">
        <v>20.149999999999999</v>
      </c>
      <c r="E250" s="12">
        <v>20.45</v>
      </c>
      <c r="F250" s="12">
        <v>20.85</v>
      </c>
      <c r="G250" s="12">
        <v>20.65</v>
      </c>
      <c r="H250" s="12">
        <v>22.7</v>
      </c>
      <c r="I250" s="3">
        <v>3456</v>
      </c>
      <c r="J250" s="3">
        <v>-3809</v>
      </c>
      <c r="K250" s="3">
        <v>2952</v>
      </c>
      <c r="L250" s="3">
        <v>-8725</v>
      </c>
      <c r="M250" s="3">
        <v>16540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0.69638399999999989</v>
      </c>
      <c r="T250" s="13">
        <f t="shared" si="31"/>
        <v>-0.77894050000000004</v>
      </c>
      <c r="U250" s="13">
        <f t="shared" si="32"/>
        <v>0.61549200000000004</v>
      </c>
      <c r="V250" s="13">
        <f t="shared" si="33"/>
        <v>-1.8017125000000001</v>
      </c>
      <c r="W250" s="13">
        <f t="shared" si="34"/>
        <v>3.7545799999999998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8671</v>
      </c>
      <c r="C251" s="3" t="s">
        <v>6908</v>
      </c>
      <c r="D251" s="12">
        <v>16.100000000000001</v>
      </c>
      <c r="E251" s="12">
        <v>16.05</v>
      </c>
      <c r="F251" s="12">
        <v>16.100000000000001</v>
      </c>
      <c r="G251" s="12">
        <v>16.7</v>
      </c>
      <c r="H251" s="12">
        <v>18.350000000000001</v>
      </c>
      <c r="I251" s="3">
        <v>-18</v>
      </c>
      <c r="J251" s="3">
        <v>1</v>
      </c>
      <c r="K251" s="3">
        <v>5</v>
      </c>
      <c r="L251" s="3">
        <v>-3</v>
      </c>
      <c r="M251" s="3">
        <v>116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-2.898E-3</v>
      </c>
      <c r="T251" s="13">
        <f t="shared" si="31"/>
        <v>1.605E-4</v>
      </c>
      <c r="U251" s="13">
        <f t="shared" si="32"/>
        <v>8.0500000000000005E-4</v>
      </c>
      <c r="V251" s="13">
        <f t="shared" si="33"/>
        <v>-5.0099999999999993E-4</v>
      </c>
      <c r="W251" s="13">
        <f t="shared" si="34"/>
        <v>2.1286000000000003E-2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8672</v>
      </c>
      <c r="C252" s="3" t="s">
        <v>4749</v>
      </c>
      <c r="D252" s="12">
        <v>3.8</v>
      </c>
      <c r="E252" s="12">
        <v>3.49</v>
      </c>
      <c r="F252" s="12">
        <v>3.57</v>
      </c>
      <c r="G252" s="12">
        <v>3.85</v>
      </c>
      <c r="H252" s="12">
        <v>3.98</v>
      </c>
      <c r="I252" s="3">
        <v>50</v>
      </c>
      <c r="J252" s="3">
        <v>24</v>
      </c>
      <c r="K252" s="3">
        <v>23</v>
      </c>
      <c r="L252" s="3">
        <v>53</v>
      </c>
      <c r="M252" s="3">
        <v>150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1.9E-3</v>
      </c>
      <c r="T252" s="13">
        <f t="shared" si="31"/>
        <v>8.3760000000000008E-4</v>
      </c>
      <c r="U252" s="13">
        <f t="shared" si="32"/>
        <v>8.2109999999999995E-4</v>
      </c>
      <c r="V252" s="13">
        <f t="shared" si="33"/>
        <v>2.0405000000000002E-3</v>
      </c>
      <c r="W252" s="13">
        <f t="shared" si="34"/>
        <v>5.9699999999999996E-3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8673</v>
      </c>
      <c r="C253" s="3" t="s">
        <v>4749</v>
      </c>
      <c r="D253" s="12">
        <v>40.200000000000003</v>
      </c>
      <c r="E253" s="12">
        <v>39.75</v>
      </c>
      <c r="F253" s="12">
        <v>40.700000000000003</v>
      </c>
      <c r="G253" s="12">
        <v>40.9</v>
      </c>
      <c r="H253" s="12">
        <v>44.95</v>
      </c>
      <c r="I253" s="3">
        <v>584</v>
      </c>
      <c r="J253" s="3">
        <v>-2354</v>
      </c>
      <c r="K253" s="3">
        <v>16127</v>
      </c>
      <c r="L253" s="3">
        <v>-6185</v>
      </c>
      <c r="M253" s="3">
        <v>18138</v>
      </c>
      <c r="N253" s="3">
        <v>-102</v>
      </c>
      <c r="O253" s="3">
        <v>375</v>
      </c>
      <c r="P253" s="3">
        <v>-40</v>
      </c>
      <c r="Q253" s="3">
        <v>1441</v>
      </c>
      <c r="R253" s="3">
        <v>509</v>
      </c>
      <c r="S253" s="13">
        <f t="shared" si="30"/>
        <v>0.23476800000000003</v>
      </c>
      <c r="T253" s="13">
        <f t="shared" si="31"/>
        <v>-0.93571499999999996</v>
      </c>
      <c r="U253" s="13">
        <f t="shared" si="32"/>
        <v>6.5636890000000001</v>
      </c>
      <c r="V253" s="13">
        <f t="shared" si="33"/>
        <v>-2.5296650000000001</v>
      </c>
      <c r="W253" s="13">
        <f t="shared" si="34"/>
        <v>8.1530310000000004</v>
      </c>
      <c r="X253" s="13">
        <f t="shared" si="35"/>
        <v>-4.1004000000000006E-2</v>
      </c>
      <c r="Y253" s="13">
        <f t="shared" si="36"/>
        <v>0.14906249999999999</v>
      </c>
      <c r="Z253" s="13">
        <f t="shared" si="37"/>
        <v>-1.6279999999999999E-2</v>
      </c>
      <c r="AA253" s="13">
        <f t="shared" si="38"/>
        <v>0.58936900000000003</v>
      </c>
      <c r="AB253" s="13">
        <f t="shared" si="39"/>
        <v>0.22879550000000004</v>
      </c>
    </row>
    <row r="254" spans="1:28" x14ac:dyDescent="0.25">
      <c r="A254" s="2" t="s">
        <v>248</v>
      </c>
      <c r="B254" s="3" t="s">
        <v>8674</v>
      </c>
      <c r="C254" s="3" t="s">
        <v>10241</v>
      </c>
      <c r="D254" s="12">
        <v>30.95</v>
      </c>
      <c r="E254" s="12">
        <v>30.6</v>
      </c>
      <c r="F254" s="12">
        <v>30.35</v>
      </c>
      <c r="G254" s="12">
        <v>30.5</v>
      </c>
      <c r="H254" s="12">
        <v>33.549999999999997</v>
      </c>
      <c r="I254" s="3">
        <v>-292</v>
      </c>
      <c r="J254" s="3">
        <v>-461</v>
      </c>
      <c r="K254" s="3">
        <v>-79</v>
      </c>
      <c r="L254" s="3">
        <v>-955</v>
      </c>
      <c r="M254" s="3">
        <v>34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-9.0373999999999996E-2</v>
      </c>
      <c r="T254" s="13">
        <f t="shared" si="31"/>
        <v>-0.141066</v>
      </c>
      <c r="U254" s="13">
        <f t="shared" si="32"/>
        <v>-2.3976500000000001E-2</v>
      </c>
      <c r="V254" s="13">
        <f t="shared" si="33"/>
        <v>-0.29127500000000001</v>
      </c>
      <c r="W254" s="13">
        <f t="shared" si="34"/>
        <v>1.1406999999999999E-2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8675</v>
      </c>
      <c r="C255" s="3" t="s">
        <v>4749</v>
      </c>
      <c r="D255" s="12">
        <v>31.1</v>
      </c>
      <c r="E255" s="12">
        <v>30.65</v>
      </c>
      <c r="F255" s="12">
        <v>31.15</v>
      </c>
      <c r="G255" s="12">
        <v>31.15</v>
      </c>
      <c r="H255" s="12">
        <v>34.25</v>
      </c>
      <c r="I255" s="3">
        <v>278</v>
      </c>
      <c r="J255" s="3">
        <v>-449</v>
      </c>
      <c r="K255" s="3">
        <v>873</v>
      </c>
      <c r="L255" s="3">
        <v>-389</v>
      </c>
      <c r="M255" s="3">
        <v>856</v>
      </c>
      <c r="N255" s="3">
        <v>-215</v>
      </c>
      <c r="O255" s="3">
        <v>0</v>
      </c>
      <c r="P255" s="3">
        <v>-154</v>
      </c>
      <c r="Q255" s="3">
        <v>-199</v>
      </c>
      <c r="R255" s="3">
        <v>-433</v>
      </c>
      <c r="S255" s="13">
        <f t="shared" si="30"/>
        <v>8.6458000000000007E-2</v>
      </c>
      <c r="T255" s="13">
        <f t="shared" si="31"/>
        <v>-0.13761849999999998</v>
      </c>
      <c r="U255" s="13">
        <f t="shared" si="32"/>
        <v>0.27193949999999995</v>
      </c>
      <c r="V255" s="13">
        <f t="shared" si="33"/>
        <v>-0.12117349999999999</v>
      </c>
      <c r="W255" s="13">
        <f t="shared" si="34"/>
        <v>0.29318</v>
      </c>
      <c r="X255" s="13">
        <f t="shared" si="35"/>
        <v>-6.6864999999999994E-2</v>
      </c>
      <c r="Y255" s="13">
        <f t="shared" si="36"/>
        <v>0</v>
      </c>
      <c r="Z255" s="13">
        <f t="shared" si="37"/>
        <v>-4.7970999999999993E-2</v>
      </c>
      <c r="AA255" s="13">
        <f t="shared" si="38"/>
        <v>-6.1988499999999995E-2</v>
      </c>
      <c r="AB255" s="13">
        <f t="shared" si="39"/>
        <v>-0.1483025</v>
      </c>
    </row>
    <row r="256" spans="1:28" x14ac:dyDescent="0.25">
      <c r="A256" s="2" t="s">
        <v>250</v>
      </c>
      <c r="B256" s="3" t="s">
        <v>8676</v>
      </c>
      <c r="C256" s="3" t="s">
        <v>4749</v>
      </c>
      <c r="D256" s="12">
        <v>18</v>
      </c>
      <c r="E256" s="12">
        <v>17.75</v>
      </c>
      <c r="F256" s="12">
        <v>17.95</v>
      </c>
      <c r="G256" s="12">
        <v>19.05</v>
      </c>
      <c r="H256" s="12">
        <v>20.100000000000001</v>
      </c>
      <c r="I256" s="3">
        <v>-1261</v>
      </c>
      <c r="J256" s="3">
        <v>-469</v>
      </c>
      <c r="K256" s="3">
        <v>1307</v>
      </c>
      <c r="L256" s="3">
        <v>-514</v>
      </c>
      <c r="M256" s="3">
        <v>-2079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-0.22697999999999999</v>
      </c>
      <c r="T256" s="13">
        <f t="shared" si="31"/>
        <v>-8.3247500000000002E-2</v>
      </c>
      <c r="U256" s="13">
        <f t="shared" si="32"/>
        <v>0.23460649999999997</v>
      </c>
      <c r="V256" s="13">
        <f t="shared" si="33"/>
        <v>-9.7917000000000004E-2</v>
      </c>
      <c r="W256" s="13">
        <f t="shared" si="34"/>
        <v>-0.417879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8677</v>
      </c>
      <c r="C257" s="3" t="s">
        <v>10241</v>
      </c>
      <c r="D257" s="12">
        <v>58.8</v>
      </c>
      <c r="E257" s="12">
        <v>56.8</v>
      </c>
      <c r="F257" s="12">
        <v>57.8</v>
      </c>
      <c r="G257" s="12">
        <v>58.6</v>
      </c>
      <c r="H257" s="12">
        <v>64.400000000000006</v>
      </c>
      <c r="I257" s="3">
        <v>-4152</v>
      </c>
      <c r="J257" s="3">
        <v>-94</v>
      </c>
      <c r="K257" s="3">
        <v>1097</v>
      </c>
      <c r="L257" s="3">
        <v>-4862</v>
      </c>
      <c r="M257" s="3">
        <v>1804</v>
      </c>
      <c r="N257" s="3">
        <v>-709</v>
      </c>
      <c r="O257" s="3">
        <v>-4028</v>
      </c>
      <c r="P257" s="3">
        <v>0</v>
      </c>
      <c r="Q257" s="3">
        <v>139</v>
      </c>
      <c r="R257" s="3">
        <v>237</v>
      </c>
      <c r="S257" s="13">
        <f t="shared" si="30"/>
        <v>-2.4413759999999995</v>
      </c>
      <c r="T257" s="13">
        <f t="shared" si="31"/>
        <v>-5.3391999999999995E-2</v>
      </c>
      <c r="U257" s="13">
        <f t="shared" si="32"/>
        <v>0.63406600000000002</v>
      </c>
      <c r="V257" s="13">
        <f t="shared" si="33"/>
        <v>-2.849132</v>
      </c>
      <c r="W257" s="13">
        <f t="shared" si="34"/>
        <v>1.1617760000000001</v>
      </c>
      <c r="X257" s="13">
        <f t="shared" si="35"/>
        <v>-0.41689199999999998</v>
      </c>
      <c r="Y257" s="13">
        <f t="shared" si="36"/>
        <v>-2.2879040000000002</v>
      </c>
      <c r="Z257" s="13">
        <f t="shared" si="37"/>
        <v>0</v>
      </c>
      <c r="AA257" s="13">
        <f t="shared" si="38"/>
        <v>8.1453999999999999E-2</v>
      </c>
      <c r="AB257" s="13">
        <f t="shared" si="39"/>
        <v>0.15262800000000001</v>
      </c>
    </row>
    <row r="258" spans="1:28" x14ac:dyDescent="0.25">
      <c r="A258" s="2" t="s">
        <v>252</v>
      </c>
      <c r="B258" s="3" t="s">
        <v>8678</v>
      </c>
      <c r="C258" s="3" t="s">
        <v>6908</v>
      </c>
      <c r="D258" s="12">
        <v>18.3</v>
      </c>
      <c r="E258" s="12">
        <v>18.05</v>
      </c>
      <c r="F258" s="12">
        <v>18.3</v>
      </c>
      <c r="G258" s="12">
        <v>18.600000000000001</v>
      </c>
      <c r="H258" s="12">
        <v>20.45</v>
      </c>
      <c r="I258" s="3">
        <v>125</v>
      </c>
      <c r="J258" s="3">
        <v>-254</v>
      </c>
      <c r="K258" s="3">
        <v>211</v>
      </c>
      <c r="L258" s="3">
        <v>-370</v>
      </c>
      <c r="M258" s="3">
        <v>1343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2.2875E-2</v>
      </c>
      <c r="T258" s="13">
        <f t="shared" si="31"/>
        <v>-4.5846999999999999E-2</v>
      </c>
      <c r="U258" s="13">
        <f t="shared" si="32"/>
        <v>3.8613000000000001E-2</v>
      </c>
      <c r="V258" s="13">
        <f t="shared" si="33"/>
        <v>-6.8820000000000006E-2</v>
      </c>
      <c r="W258" s="13">
        <f t="shared" si="34"/>
        <v>0.27464349999999998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8679</v>
      </c>
      <c r="C259" s="3" t="s">
        <v>6908</v>
      </c>
      <c r="D259" s="12">
        <v>15.8</v>
      </c>
      <c r="E259" s="12">
        <v>15.5</v>
      </c>
      <c r="F259" s="12">
        <v>15.7</v>
      </c>
      <c r="G259" s="12">
        <v>15.8</v>
      </c>
      <c r="H259" s="12">
        <v>17.350000000000001</v>
      </c>
      <c r="I259" s="3">
        <v>-13</v>
      </c>
      <c r="J259" s="3">
        <v>-83</v>
      </c>
      <c r="K259" s="3">
        <v>112</v>
      </c>
      <c r="L259" s="3">
        <v>-71</v>
      </c>
      <c r="M259" s="3">
        <v>1044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-2.0540000000000003E-3</v>
      </c>
      <c r="T259" s="13">
        <f t="shared" si="31"/>
        <v>-1.2865E-2</v>
      </c>
      <c r="U259" s="13">
        <f t="shared" si="32"/>
        <v>1.7583999999999999E-2</v>
      </c>
      <c r="V259" s="13">
        <f t="shared" si="33"/>
        <v>-1.1217999999999999E-2</v>
      </c>
      <c r="W259" s="13">
        <f t="shared" si="34"/>
        <v>0.18113400000000002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8680</v>
      </c>
      <c r="C260" s="3" t="s">
        <v>4749</v>
      </c>
      <c r="D260" s="12">
        <v>29.35</v>
      </c>
      <c r="E260" s="12">
        <v>28.9</v>
      </c>
      <c r="F260" s="12">
        <v>29.8</v>
      </c>
      <c r="G260" s="12">
        <v>29.7</v>
      </c>
      <c r="H260" s="12">
        <v>32.4</v>
      </c>
      <c r="I260" s="3">
        <v>-516</v>
      </c>
      <c r="J260" s="3">
        <v>-250</v>
      </c>
      <c r="K260" s="3">
        <v>438</v>
      </c>
      <c r="L260" s="3">
        <v>-631</v>
      </c>
      <c r="M260" s="3">
        <v>2649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-0.151446</v>
      </c>
      <c r="T260" s="13">
        <f t="shared" si="31"/>
        <v>-7.2249999999999995E-2</v>
      </c>
      <c r="U260" s="13">
        <f t="shared" si="32"/>
        <v>0.130524</v>
      </c>
      <c r="V260" s="13">
        <f t="shared" si="33"/>
        <v>-0.18740700000000002</v>
      </c>
      <c r="W260" s="13">
        <f t="shared" si="34"/>
        <v>0.85827599999999993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8681</v>
      </c>
      <c r="C261" s="3" t="s">
        <v>10243</v>
      </c>
      <c r="D261" s="12">
        <v>36.4</v>
      </c>
      <c r="E261" s="12">
        <v>36.5</v>
      </c>
      <c r="F261" s="12">
        <v>36.4</v>
      </c>
      <c r="G261" s="12">
        <v>38.9</v>
      </c>
      <c r="H261" s="12">
        <v>37.85</v>
      </c>
      <c r="I261" s="3">
        <v>0</v>
      </c>
      <c r="J261" s="3">
        <v>0</v>
      </c>
      <c r="K261" s="3">
        <v>10</v>
      </c>
      <c r="L261" s="3">
        <v>-4</v>
      </c>
      <c r="M261" s="3">
        <v>-5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0</v>
      </c>
      <c r="T261" s="13">
        <f t="shared" si="31"/>
        <v>0</v>
      </c>
      <c r="U261" s="13">
        <f t="shared" si="32"/>
        <v>3.64E-3</v>
      </c>
      <c r="V261" s="13">
        <f t="shared" si="33"/>
        <v>-1.5559999999999999E-3</v>
      </c>
      <c r="W261" s="13">
        <f t="shared" si="34"/>
        <v>-1.8925000000000001E-3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8682</v>
      </c>
      <c r="C262" s="3" t="s">
        <v>6908</v>
      </c>
      <c r="D262" s="12">
        <v>31.55</v>
      </c>
      <c r="E262" s="12">
        <v>30.3</v>
      </c>
      <c r="F262" s="12">
        <v>30.75</v>
      </c>
      <c r="G262" s="12">
        <v>33.799999999999997</v>
      </c>
      <c r="H262" s="12">
        <v>37.15</v>
      </c>
      <c r="I262" s="3">
        <v>-1826</v>
      </c>
      <c r="J262" s="3">
        <v>12</v>
      </c>
      <c r="K262" s="3">
        <v>1109</v>
      </c>
      <c r="L262" s="3">
        <v>38</v>
      </c>
      <c r="M262" s="3">
        <v>1247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-0.57610300000000003</v>
      </c>
      <c r="T262" s="13">
        <f t="shared" si="31"/>
        <v>3.6360000000000003E-3</v>
      </c>
      <c r="U262" s="13">
        <f t="shared" si="32"/>
        <v>0.34101749999999997</v>
      </c>
      <c r="V262" s="13">
        <f t="shared" si="33"/>
        <v>1.2843999999999998E-2</v>
      </c>
      <c r="W262" s="13">
        <f t="shared" si="34"/>
        <v>0.46326049999999996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8683</v>
      </c>
      <c r="C263" s="3" t="s">
        <v>10220</v>
      </c>
      <c r="D263" s="12">
        <v>349.5</v>
      </c>
      <c r="E263" s="12">
        <v>356.5</v>
      </c>
      <c r="F263" s="12">
        <v>358</v>
      </c>
      <c r="G263" s="12">
        <v>352.5</v>
      </c>
      <c r="H263" s="12">
        <v>368.5</v>
      </c>
      <c r="I263" s="3">
        <v>-107</v>
      </c>
      <c r="J263" s="3">
        <v>15</v>
      </c>
      <c r="K263" s="3">
        <v>227</v>
      </c>
      <c r="L263" s="3">
        <v>128</v>
      </c>
      <c r="M263" s="3">
        <v>634</v>
      </c>
      <c r="N263" s="3">
        <v>75</v>
      </c>
      <c r="O263" s="3">
        <v>0</v>
      </c>
      <c r="P263" s="3">
        <v>0</v>
      </c>
      <c r="Q263" s="3">
        <v>0</v>
      </c>
      <c r="R263" s="3">
        <v>0</v>
      </c>
      <c r="S263" s="13">
        <f t="shared" ref="S263:S326" si="40">$D263*I263/100000</f>
        <v>-0.37396499999999999</v>
      </c>
      <c r="T263" s="13">
        <f t="shared" ref="T263:T326" si="41">$E263*J263/100000</f>
        <v>5.3475000000000002E-2</v>
      </c>
      <c r="U263" s="13">
        <f t="shared" ref="U263:U326" si="42">$F263*K263/100000</f>
        <v>0.81266000000000005</v>
      </c>
      <c r="V263" s="13">
        <f t="shared" ref="V263:V326" si="43">$G263*L263/100000</f>
        <v>0.45119999999999999</v>
      </c>
      <c r="W263" s="13">
        <f t="shared" ref="W263:W326" si="44">$H263*M263/100000</f>
        <v>2.33629</v>
      </c>
      <c r="X263" s="13">
        <f t="shared" ref="X263:X326" si="45">$D263*N263/100000</f>
        <v>0.262125</v>
      </c>
      <c r="Y263" s="13">
        <f t="shared" ref="Y263:Y326" si="46">$E263*O263/100000</f>
        <v>0</v>
      </c>
      <c r="Z263" s="13">
        <f t="shared" ref="Z263:Z326" si="47">$F263*P263/100000</f>
        <v>0</v>
      </c>
      <c r="AA263" s="13">
        <f t="shared" ref="AA263:AA326" si="48">$G263*Q263/100000</f>
        <v>0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8684</v>
      </c>
      <c r="C264" s="3" t="s">
        <v>10244</v>
      </c>
      <c r="D264" s="12">
        <v>390</v>
      </c>
      <c r="E264" s="12">
        <v>390.5</v>
      </c>
      <c r="F264" s="12">
        <v>389.5</v>
      </c>
      <c r="G264" s="12">
        <v>390.5</v>
      </c>
      <c r="H264" s="12">
        <v>376.5</v>
      </c>
      <c r="I264" s="3">
        <v>18</v>
      </c>
      <c r="J264" s="3">
        <v>-13</v>
      </c>
      <c r="K264" s="3">
        <v>-21</v>
      </c>
      <c r="L264" s="3">
        <v>38</v>
      </c>
      <c r="M264" s="3">
        <v>-47</v>
      </c>
      <c r="N264" s="3">
        <v>2</v>
      </c>
      <c r="O264" s="3">
        <v>3</v>
      </c>
      <c r="P264" s="3">
        <v>1</v>
      </c>
      <c r="Q264" s="3">
        <v>0</v>
      </c>
      <c r="R264" s="3">
        <v>0</v>
      </c>
      <c r="S264" s="13">
        <f t="shared" si="40"/>
        <v>7.0199999999999999E-2</v>
      </c>
      <c r="T264" s="13">
        <f t="shared" si="41"/>
        <v>-5.0764999999999998E-2</v>
      </c>
      <c r="U264" s="13">
        <f t="shared" si="42"/>
        <v>-8.1795000000000007E-2</v>
      </c>
      <c r="V264" s="13">
        <f t="shared" si="43"/>
        <v>0.14838999999999999</v>
      </c>
      <c r="W264" s="13">
        <f t="shared" si="44"/>
        <v>-0.176955</v>
      </c>
      <c r="X264" s="13">
        <f t="shared" si="45"/>
        <v>7.7999999999999996E-3</v>
      </c>
      <c r="Y264" s="13">
        <f t="shared" si="46"/>
        <v>1.1715E-2</v>
      </c>
      <c r="Z264" s="13">
        <f t="shared" si="47"/>
        <v>3.895E-3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8685</v>
      </c>
      <c r="C265" s="3" t="s">
        <v>4746</v>
      </c>
      <c r="D265" s="12">
        <v>21.75</v>
      </c>
      <c r="E265" s="12">
        <v>22</v>
      </c>
      <c r="F265" s="12">
        <v>21</v>
      </c>
      <c r="G265" s="12">
        <v>21.2</v>
      </c>
      <c r="H265" s="12">
        <v>22</v>
      </c>
      <c r="I265" s="3">
        <v>-37</v>
      </c>
      <c r="J265" s="3">
        <v>-81</v>
      </c>
      <c r="K265" s="3">
        <v>16</v>
      </c>
      <c r="L265" s="3">
        <v>3</v>
      </c>
      <c r="M265" s="3">
        <v>-11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-8.0475000000000008E-3</v>
      </c>
      <c r="T265" s="13">
        <f t="shared" si="41"/>
        <v>-1.7819999999999999E-2</v>
      </c>
      <c r="U265" s="13">
        <f t="shared" si="42"/>
        <v>3.3600000000000001E-3</v>
      </c>
      <c r="V265" s="13">
        <f t="shared" si="43"/>
        <v>6.3599999999999996E-4</v>
      </c>
      <c r="W265" s="13">
        <f t="shared" si="44"/>
        <v>-2.4199999999999998E-3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8686</v>
      </c>
      <c r="C266" s="3" t="s">
        <v>10245</v>
      </c>
      <c r="D266" s="12">
        <v>28.3</v>
      </c>
      <c r="E266" s="12">
        <v>27.6</v>
      </c>
      <c r="F266" s="12">
        <v>28.1</v>
      </c>
      <c r="G266" s="12">
        <v>27.7</v>
      </c>
      <c r="H266" s="12">
        <v>27.85</v>
      </c>
      <c r="I266" s="3">
        <v>65</v>
      </c>
      <c r="J266" s="3">
        <v>-115</v>
      </c>
      <c r="K266" s="3">
        <v>32</v>
      </c>
      <c r="L266" s="3">
        <v>-19</v>
      </c>
      <c r="M266" s="3">
        <v>65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1.8395000000000002E-2</v>
      </c>
      <c r="T266" s="13">
        <f t="shared" si="41"/>
        <v>-3.1739999999999997E-2</v>
      </c>
      <c r="U266" s="13">
        <f t="shared" si="42"/>
        <v>8.992E-3</v>
      </c>
      <c r="V266" s="13">
        <f t="shared" si="43"/>
        <v>-5.2629999999999994E-3</v>
      </c>
      <c r="W266" s="13">
        <f t="shared" si="44"/>
        <v>1.8102500000000001E-2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8687</v>
      </c>
      <c r="C267" s="3" t="s">
        <v>10241</v>
      </c>
      <c r="D267" s="12">
        <v>33.65</v>
      </c>
      <c r="E267" s="12">
        <v>33.5</v>
      </c>
      <c r="F267" s="12">
        <v>33.5</v>
      </c>
      <c r="G267" s="12">
        <v>33.4</v>
      </c>
      <c r="H267" s="12">
        <v>33.65</v>
      </c>
      <c r="I267" s="3">
        <v>0</v>
      </c>
      <c r="J267" s="3">
        <v>-2</v>
      </c>
      <c r="K267" s="3">
        <v>-3</v>
      </c>
      <c r="L267" s="3">
        <v>0</v>
      </c>
      <c r="M267" s="3">
        <v>-8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-6.7000000000000002E-4</v>
      </c>
      <c r="U267" s="13">
        <f t="shared" si="42"/>
        <v>-1.005E-3</v>
      </c>
      <c r="V267" s="13">
        <f t="shared" si="43"/>
        <v>0</v>
      </c>
      <c r="W267" s="13">
        <f t="shared" si="44"/>
        <v>-2.6919999999999999E-3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8688</v>
      </c>
      <c r="C268" s="3" t="s">
        <v>6908</v>
      </c>
      <c r="D268" s="12">
        <v>16.350000000000001</v>
      </c>
      <c r="E268" s="12">
        <v>16.2</v>
      </c>
      <c r="F268" s="12">
        <v>16.55</v>
      </c>
      <c r="G268" s="12">
        <v>16.399999999999999</v>
      </c>
      <c r="H268" s="12">
        <v>16.55</v>
      </c>
      <c r="I268" s="3">
        <v>-14</v>
      </c>
      <c r="J268" s="3">
        <v>-1</v>
      </c>
      <c r="K268" s="3">
        <v>0</v>
      </c>
      <c r="L268" s="3">
        <v>0</v>
      </c>
      <c r="M268" s="3">
        <v>3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-2.2890000000000002E-3</v>
      </c>
      <c r="T268" s="13">
        <f t="shared" si="41"/>
        <v>-1.6199999999999998E-4</v>
      </c>
      <c r="U268" s="13">
        <f t="shared" si="42"/>
        <v>0</v>
      </c>
      <c r="V268" s="13">
        <f t="shared" si="43"/>
        <v>0</v>
      </c>
      <c r="W268" s="13">
        <f t="shared" si="44"/>
        <v>4.9650000000000009E-4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8689</v>
      </c>
      <c r="C269" s="3" t="s">
        <v>6908</v>
      </c>
      <c r="D269" s="12">
        <v>46.6</v>
      </c>
      <c r="E269" s="12">
        <v>46.45</v>
      </c>
      <c r="F269" s="12">
        <v>46.4</v>
      </c>
      <c r="G269" s="12">
        <v>46.9</v>
      </c>
      <c r="H269" s="12">
        <v>46.9</v>
      </c>
      <c r="I269" s="3">
        <v>16</v>
      </c>
      <c r="J269" s="3">
        <v>-12</v>
      </c>
      <c r="K269" s="3">
        <v>54</v>
      </c>
      <c r="L269" s="3">
        <v>14</v>
      </c>
      <c r="M269" s="3">
        <v>21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7.456E-3</v>
      </c>
      <c r="T269" s="13">
        <f t="shared" si="41"/>
        <v>-5.5740000000000008E-3</v>
      </c>
      <c r="U269" s="13">
        <f t="shared" si="42"/>
        <v>2.5055999999999998E-2</v>
      </c>
      <c r="V269" s="13">
        <f t="shared" si="43"/>
        <v>6.5660000000000007E-3</v>
      </c>
      <c r="W269" s="13">
        <f t="shared" si="44"/>
        <v>9.8490000000000001E-3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8690</v>
      </c>
      <c r="C270" s="3" t="s">
        <v>4741</v>
      </c>
      <c r="D270" s="12">
        <v>51</v>
      </c>
      <c r="E270" s="12">
        <v>52.3</v>
      </c>
      <c r="F270" s="12">
        <v>52.2</v>
      </c>
      <c r="G270" s="12">
        <v>51.1</v>
      </c>
      <c r="H270" s="12">
        <v>51.9</v>
      </c>
      <c r="I270" s="3">
        <v>9</v>
      </c>
      <c r="J270" s="3">
        <v>0</v>
      </c>
      <c r="K270" s="3">
        <v>6</v>
      </c>
      <c r="L270" s="3">
        <v>0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4.5900000000000003E-3</v>
      </c>
      <c r="T270" s="13">
        <f t="shared" si="41"/>
        <v>0</v>
      </c>
      <c r="U270" s="13">
        <f t="shared" si="42"/>
        <v>3.1320000000000007E-3</v>
      </c>
      <c r="V270" s="13">
        <f t="shared" si="43"/>
        <v>0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8691</v>
      </c>
      <c r="C271" s="3" t="s">
        <v>6720</v>
      </c>
      <c r="D271" s="12">
        <v>12.8</v>
      </c>
      <c r="E271" s="12">
        <v>13</v>
      </c>
      <c r="F271" s="12">
        <v>13</v>
      </c>
      <c r="G271" s="12">
        <v>13</v>
      </c>
      <c r="H271" s="12">
        <v>12.7</v>
      </c>
      <c r="I271" s="3">
        <v>15</v>
      </c>
      <c r="J271" s="3">
        <v>-5</v>
      </c>
      <c r="K271" s="3">
        <v>-6</v>
      </c>
      <c r="L271" s="3">
        <v>-20</v>
      </c>
      <c r="M271" s="3">
        <v>-14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1.92E-3</v>
      </c>
      <c r="T271" s="13">
        <f t="shared" si="41"/>
        <v>-6.4999999999999997E-4</v>
      </c>
      <c r="U271" s="13">
        <f t="shared" si="42"/>
        <v>-7.7999999999999999E-4</v>
      </c>
      <c r="V271" s="13">
        <f t="shared" si="43"/>
        <v>-2.5999999999999999E-3</v>
      </c>
      <c r="W271" s="13">
        <f t="shared" si="44"/>
        <v>-1.7779999999999998E-3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8692</v>
      </c>
      <c r="C272" s="3" t="s">
        <v>4749</v>
      </c>
      <c r="D272" s="12">
        <v>22.3</v>
      </c>
      <c r="E272" s="12">
        <v>22.3</v>
      </c>
      <c r="F272" s="12">
        <v>22.1</v>
      </c>
      <c r="G272" s="12">
        <v>22.35</v>
      </c>
      <c r="H272" s="12">
        <v>24.55</v>
      </c>
      <c r="I272" s="3">
        <v>-116</v>
      </c>
      <c r="J272" s="3">
        <v>-50</v>
      </c>
      <c r="K272" s="3">
        <v>216</v>
      </c>
      <c r="L272" s="3">
        <v>-74</v>
      </c>
      <c r="M272" s="3">
        <v>1759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-2.5868000000000002E-2</v>
      </c>
      <c r="T272" s="13">
        <f t="shared" si="41"/>
        <v>-1.115E-2</v>
      </c>
      <c r="U272" s="13">
        <f t="shared" si="42"/>
        <v>4.7736000000000001E-2</v>
      </c>
      <c r="V272" s="13">
        <f t="shared" si="43"/>
        <v>-1.6539000000000002E-2</v>
      </c>
      <c r="W272" s="13">
        <f t="shared" si="44"/>
        <v>0.43183450000000007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8693</v>
      </c>
      <c r="C273" s="3" t="s">
        <v>6720</v>
      </c>
      <c r="D273" s="12">
        <v>28.65</v>
      </c>
      <c r="E273" s="12">
        <v>27.95</v>
      </c>
      <c r="F273" s="12">
        <v>28.45</v>
      </c>
      <c r="G273" s="12">
        <v>28.5</v>
      </c>
      <c r="H273" s="12">
        <v>28.7</v>
      </c>
      <c r="I273" s="3">
        <v>0</v>
      </c>
      <c r="J273" s="3">
        <v>-1</v>
      </c>
      <c r="K273" s="3">
        <v>0</v>
      </c>
      <c r="L273" s="3">
        <v>2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-2.7950000000000002E-4</v>
      </c>
      <c r="U273" s="13">
        <f t="shared" si="42"/>
        <v>0</v>
      </c>
      <c r="V273" s="13">
        <f t="shared" si="43"/>
        <v>5.6999999999999998E-4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8694</v>
      </c>
      <c r="C274" s="3" t="s">
        <v>10246</v>
      </c>
      <c r="D274" s="12">
        <v>38.4</v>
      </c>
      <c r="E274" s="12">
        <v>38.549999999999997</v>
      </c>
      <c r="F274" s="12">
        <v>38.450000000000003</v>
      </c>
      <c r="G274" s="12">
        <v>38.15</v>
      </c>
      <c r="H274" s="12">
        <v>38.25</v>
      </c>
      <c r="I274" s="3">
        <v>239</v>
      </c>
      <c r="J274" s="3">
        <v>105</v>
      </c>
      <c r="K274" s="3">
        <v>289</v>
      </c>
      <c r="L274" s="3">
        <v>-151</v>
      </c>
      <c r="M274" s="3">
        <v>223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9.177600000000001E-2</v>
      </c>
      <c r="T274" s="13">
        <f t="shared" si="41"/>
        <v>4.0477499999999993E-2</v>
      </c>
      <c r="U274" s="13">
        <f t="shared" si="42"/>
        <v>0.11112050000000001</v>
      </c>
      <c r="V274" s="13">
        <f t="shared" si="43"/>
        <v>-5.7606499999999998E-2</v>
      </c>
      <c r="W274" s="13">
        <f t="shared" si="44"/>
        <v>8.5297499999999998E-2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8695</v>
      </c>
      <c r="C275" s="3" t="s">
        <v>4580</v>
      </c>
      <c r="D275" s="12">
        <v>29</v>
      </c>
      <c r="E275" s="12">
        <v>27</v>
      </c>
      <c r="F275" s="12">
        <v>29</v>
      </c>
      <c r="G275" s="12">
        <v>29.2</v>
      </c>
      <c r="H275" s="12">
        <v>28.6</v>
      </c>
      <c r="I275" s="3">
        <v>906</v>
      </c>
      <c r="J275" s="3">
        <v>-2529</v>
      </c>
      <c r="K275" s="3">
        <v>60</v>
      </c>
      <c r="L275" s="3">
        <v>493</v>
      </c>
      <c r="M275" s="3">
        <v>-762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0.26273999999999997</v>
      </c>
      <c r="T275" s="13">
        <f t="shared" si="41"/>
        <v>-0.68283000000000005</v>
      </c>
      <c r="U275" s="13">
        <f t="shared" si="42"/>
        <v>1.7399999999999999E-2</v>
      </c>
      <c r="V275" s="13">
        <f t="shared" si="43"/>
        <v>0.143956</v>
      </c>
      <c r="W275" s="13">
        <f t="shared" si="44"/>
        <v>-0.21793200000000001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8696</v>
      </c>
      <c r="C276" s="3" t="s">
        <v>10246</v>
      </c>
      <c r="D276" s="12">
        <v>29.2</v>
      </c>
      <c r="E276" s="12">
        <v>29.4</v>
      </c>
      <c r="F276" s="12">
        <v>30.2</v>
      </c>
      <c r="G276" s="12">
        <v>29.8</v>
      </c>
      <c r="H276" s="12">
        <v>30.7</v>
      </c>
      <c r="I276" s="3">
        <v>1591</v>
      </c>
      <c r="J276" s="3">
        <v>-46</v>
      </c>
      <c r="K276" s="3">
        <v>4284</v>
      </c>
      <c r="L276" s="3">
        <v>-1661</v>
      </c>
      <c r="M276" s="3">
        <v>1062</v>
      </c>
      <c r="N276" s="3">
        <v>-370</v>
      </c>
      <c r="O276" s="3">
        <v>0</v>
      </c>
      <c r="P276" s="3">
        <v>0</v>
      </c>
      <c r="Q276" s="3">
        <v>0</v>
      </c>
      <c r="R276" s="3">
        <v>0</v>
      </c>
      <c r="S276" s="13">
        <f t="shared" si="40"/>
        <v>0.46457199999999998</v>
      </c>
      <c r="T276" s="13">
        <f t="shared" si="41"/>
        <v>-1.3523999999999998E-2</v>
      </c>
      <c r="U276" s="13">
        <f t="shared" si="42"/>
        <v>1.293768</v>
      </c>
      <c r="V276" s="13">
        <f t="shared" si="43"/>
        <v>-0.49497800000000003</v>
      </c>
      <c r="W276" s="13">
        <f t="shared" si="44"/>
        <v>0.32603399999999999</v>
      </c>
      <c r="X276" s="13">
        <f t="shared" si="45"/>
        <v>-0.10804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8697</v>
      </c>
      <c r="C277" s="3" t="s">
        <v>4580</v>
      </c>
      <c r="D277" s="12">
        <v>24.3</v>
      </c>
      <c r="E277" s="12">
        <v>24.6</v>
      </c>
      <c r="F277" s="12">
        <v>24.8</v>
      </c>
      <c r="G277" s="12">
        <v>24.45</v>
      </c>
      <c r="H277" s="12">
        <v>24.9</v>
      </c>
      <c r="I277" s="3">
        <v>429</v>
      </c>
      <c r="J277" s="3">
        <v>-173</v>
      </c>
      <c r="K277" s="3">
        <v>176</v>
      </c>
      <c r="L277" s="3">
        <v>-354</v>
      </c>
      <c r="M277" s="3">
        <v>162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0.10424700000000001</v>
      </c>
      <c r="T277" s="13">
        <f t="shared" si="41"/>
        <v>-4.2557999999999999E-2</v>
      </c>
      <c r="U277" s="13">
        <f t="shared" si="42"/>
        <v>4.3647999999999999E-2</v>
      </c>
      <c r="V277" s="13">
        <f t="shared" si="43"/>
        <v>-8.6552999999999991E-2</v>
      </c>
      <c r="W277" s="13">
        <f t="shared" si="44"/>
        <v>4.0337999999999999E-2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8698</v>
      </c>
      <c r="C278" s="3" t="s">
        <v>4580</v>
      </c>
      <c r="D278" s="12">
        <v>44.6</v>
      </c>
      <c r="E278" s="12">
        <v>46.3</v>
      </c>
      <c r="F278" s="12">
        <v>46.25</v>
      </c>
      <c r="G278" s="12">
        <v>47.15</v>
      </c>
      <c r="H278" s="12">
        <v>47.4</v>
      </c>
      <c r="I278" s="3">
        <v>-31</v>
      </c>
      <c r="J278" s="3">
        <v>-1112</v>
      </c>
      <c r="K278" s="3">
        <v>-1072</v>
      </c>
      <c r="L278" s="3">
        <v>-919</v>
      </c>
      <c r="M278" s="3">
        <v>-2797</v>
      </c>
      <c r="N278" s="3">
        <v>0</v>
      </c>
      <c r="O278" s="3">
        <v>-2</v>
      </c>
      <c r="P278" s="3">
        <v>0</v>
      </c>
      <c r="Q278" s="3">
        <v>1</v>
      </c>
      <c r="R278" s="3">
        <v>130</v>
      </c>
      <c r="S278" s="13">
        <f t="shared" si="40"/>
        <v>-1.3826000000000001E-2</v>
      </c>
      <c r="T278" s="13">
        <f t="shared" si="41"/>
        <v>-0.51485599999999998</v>
      </c>
      <c r="U278" s="13">
        <f t="shared" si="42"/>
        <v>-0.49580000000000002</v>
      </c>
      <c r="V278" s="13">
        <f t="shared" si="43"/>
        <v>-0.43330849999999999</v>
      </c>
      <c r="W278" s="13">
        <f t="shared" si="44"/>
        <v>-1.3257779999999999</v>
      </c>
      <c r="X278" s="13">
        <f t="shared" si="45"/>
        <v>0</v>
      </c>
      <c r="Y278" s="13">
        <f t="shared" si="46"/>
        <v>-9.2599999999999996E-4</v>
      </c>
      <c r="Z278" s="13">
        <f t="shared" si="47"/>
        <v>0</v>
      </c>
      <c r="AA278" s="13">
        <f t="shared" si="48"/>
        <v>4.7149999999999997E-4</v>
      </c>
      <c r="AB278" s="13">
        <f t="shared" si="49"/>
        <v>6.1620000000000001E-2</v>
      </c>
    </row>
    <row r="279" spans="1:28" x14ac:dyDescent="0.25">
      <c r="A279" s="2" t="s">
        <v>273</v>
      </c>
      <c r="B279" s="3" t="s">
        <v>8699</v>
      </c>
      <c r="C279" s="3" t="s">
        <v>10247</v>
      </c>
      <c r="D279" s="12">
        <v>38.799999999999997</v>
      </c>
      <c r="E279" s="12">
        <v>40.200000000000003</v>
      </c>
      <c r="F279" s="12">
        <v>39.85</v>
      </c>
      <c r="G279" s="12">
        <v>40.1</v>
      </c>
      <c r="H279" s="12">
        <v>41.15</v>
      </c>
      <c r="I279" s="3">
        <v>-57</v>
      </c>
      <c r="J279" s="3">
        <v>-322</v>
      </c>
      <c r="K279" s="3">
        <v>-223</v>
      </c>
      <c r="L279" s="3">
        <v>101</v>
      </c>
      <c r="M279" s="3">
        <v>374</v>
      </c>
      <c r="N279" s="3">
        <v>0</v>
      </c>
      <c r="O279" s="3">
        <v>21</v>
      </c>
      <c r="P279" s="3">
        <v>10</v>
      </c>
      <c r="Q279" s="3">
        <v>0</v>
      </c>
      <c r="R279" s="3">
        <v>0</v>
      </c>
      <c r="S279" s="13">
        <f t="shared" si="40"/>
        <v>-2.2116E-2</v>
      </c>
      <c r="T279" s="13">
        <f t="shared" si="41"/>
        <v>-0.129444</v>
      </c>
      <c r="U279" s="13">
        <f t="shared" si="42"/>
        <v>-8.8865500000000014E-2</v>
      </c>
      <c r="V279" s="13">
        <f t="shared" si="43"/>
        <v>4.0501000000000002E-2</v>
      </c>
      <c r="W279" s="13">
        <f t="shared" si="44"/>
        <v>0.15390100000000001</v>
      </c>
      <c r="X279" s="13">
        <f t="shared" si="45"/>
        <v>0</v>
      </c>
      <c r="Y279" s="13">
        <f t="shared" si="46"/>
        <v>8.4419999999999999E-3</v>
      </c>
      <c r="Z279" s="13">
        <f t="shared" si="47"/>
        <v>3.9849999999999998E-3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8700</v>
      </c>
      <c r="C280" s="3" t="s">
        <v>4580</v>
      </c>
      <c r="D280" s="12">
        <v>23.55</v>
      </c>
      <c r="E280" s="12">
        <v>23.85</v>
      </c>
      <c r="F280" s="12">
        <v>23.7</v>
      </c>
      <c r="G280" s="12">
        <v>23.7</v>
      </c>
      <c r="H280" s="12">
        <v>24.05</v>
      </c>
      <c r="I280" s="3">
        <v>154</v>
      </c>
      <c r="J280" s="3">
        <v>-317</v>
      </c>
      <c r="K280" s="3">
        <v>-137</v>
      </c>
      <c r="L280" s="3">
        <v>-113</v>
      </c>
      <c r="M280" s="3">
        <v>13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3.6267000000000001E-2</v>
      </c>
      <c r="T280" s="13">
        <f t="shared" si="41"/>
        <v>-7.5604500000000005E-2</v>
      </c>
      <c r="U280" s="13">
        <f t="shared" si="42"/>
        <v>-3.2468999999999998E-2</v>
      </c>
      <c r="V280" s="13">
        <f t="shared" si="43"/>
        <v>-2.6780999999999999E-2</v>
      </c>
      <c r="W280" s="13">
        <f t="shared" si="44"/>
        <v>3.1265000000000004E-3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8701</v>
      </c>
      <c r="C281" s="3" t="s">
        <v>10248</v>
      </c>
      <c r="D281" s="12">
        <v>126</v>
      </c>
      <c r="E281" s="12">
        <v>126.5</v>
      </c>
      <c r="F281" s="12">
        <v>127.5</v>
      </c>
      <c r="G281" s="12">
        <v>134</v>
      </c>
      <c r="H281" s="12">
        <v>131</v>
      </c>
      <c r="I281" s="3">
        <v>-2485</v>
      </c>
      <c r="J281" s="3">
        <v>621</v>
      </c>
      <c r="K281" s="3">
        <v>-712</v>
      </c>
      <c r="L281" s="3">
        <v>3556</v>
      </c>
      <c r="M281" s="3">
        <v>-3685</v>
      </c>
      <c r="N281" s="3">
        <v>0</v>
      </c>
      <c r="O281" s="3">
        <v>-1</v>
      </c>
      <c r="P281" s="3">
        <v>0</v>
      </c>
      <c r="Q281" s="3">
        <v>0</v>
      </c>
      <c r="R281" s="3">
        <v>1</v>
      </c>
      <c r="S281" s="13">
        <f t="shared" si="40"/>
        <v>-3.1311</v>
      </c>
      <c r="T281" s="13">
        <f t="shared" si="41"/>
        <v>0.78556499999999996</v>
      </c>
      <c r="U281" s="13">
        <f t="shared" si="42"/>
        <v>-0.90780000000000005</v>
      </c>
      <c r="V281" s="13">
        <f t="shared" si="43"/>
        <v>4.7650399999999999</v>
      </c>
      <c r="W281" s="13">
        <f t="shared" si="44"/>
        <v>-4.82735</v>
      </c>
      <c r="X281" s="13">
        <f t="shared" si="45"/>
        <v>0</v>
      </c>
      <c r="Y281" s="13">
        <f t="shared" si="46"/>
        <v>-1.2650000000000001E-3</v>
      </c>
      <c r="Z281" s="13">
        <f t="shared" si="47"/>
        <v>0</v>
      </c>
      <c r="AA281" s="13">
        <f t="shared" si="48"/>
        <v>0</v>
      </c>
      <c r="AB281" s="13">
        <f t="shared" si="49"/>
        <v>1.31E-3</v>
      </c>
    </row>
    <row r="282" spans="1:28" x14ac:dyDescent="0.25">
      <c r="A282" s="2" t="s">
        <v>276</v>
      </c>
      <c r="B282" s="3" t="s">
        <v>8702</v>
      </c>
      <c r="C282" s="3" t="s">
        <v>10247</v>
      </c>
      <c r="D282" s="12">
        <v>18.7</v>
      </c>
      <c r="E282" s="12">
        <v>18.5</v>
      </c>
      <c r="F282" s="12">
        <v>18.55</v>
      </c>
      <c r="G282" s="12">
        <v>18.55</v>
      </c>
      <c r="H282" s="12">
        <v>19.25</v>
      </c>
      <c r="I282" s="3">
        <v>313</v>
      </c>
      <c r="J282" s="3">
        <v>-592</v>
      </c>
      <c r="K282" s="3">
        <v>283</v>
      </c>
      <c r="L282" s="3">
        <v>-78</v>
      </c>
      <c r="M282" s="3">
        <v>214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5.8530999999999993E-2</v>
      </c>
      <c r="T282" s="13">
        <f t="shared" si="41"/>
        <v>-0.10952000000000001</v>
      </c>
      <c r="U282" s="13">
        <f t="shared" si="42"/>
        <v>5.2496500000000008E-2</v>
      </c>
      <c r="V282" s="13">
        <f t="shared" si="43"/>
        <v>-1.4469000000000001E-2</v>
      </c>
      <c r="W282" s="13">
        <f t="shared" si="44"/>
        <v>4.1195000000000002E-2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8703</v>
      </c>
      <c r="C283" s="3" t="s">
        <v>4580</v>
      </c>
      <c r="D283" s="12">
        <v>118</v>
      </c>
      <c r="E283" s="12">
        <v>119.5</v>
      </c>
      <c r="F283" s="12">
        <v>119.5</v>
      </c>
      <c r="G283" s="12">
        <v>119</v>
      </c>
      <c r="H283" s="12">
        <v>121</v>
      </c>
      <c r="I283" s="3">
        <v>14</v>
      </c>
      <c r="J283" s="3">
        <v>3</v>
      </c>
      <c r="K283" s="3">
        <v>-9</v>
      </c>
      <c r="L283" s="3">
        <v>-3</v>
      </c>
      <c r="M283" s="3">
        <v>14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1.652E-2</v>
      </c>
      <c r="T283" s="13">
        <f t="shared" si="41"/>
        <v>3.5850000000000001E-3</v>
      </c>
      <c r="U283" s="13">
        <f t="shared" si="42"/>
        <v>-1.0755000000000001E-2</v>
      </c>
      <c r="V283" s="13">
        <f t="shared" si="43"/>
        <v>-3.5699999999999998E-3</v>
      </c>
      <c r="W283" s="13">
        <f t="shared" si="44"/>
        <v>1.694E-2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8704</v>
      </c>
      <c r="C284" s="3" t="s">
        <v>4741</v>
      </c>
      <c r="D284" s="12">
        <v>46.3</v>
      </c>
      <c r="E284" s="12">
        <v>46.3</v>
      </c>
      <c r="F284" s="12">
        <v>46.3</v>
      </c>
      <c r="G284" s="12">
        <v>46.15</v>
      </c>
      <c r="H284" s="12">
        <v>46.5</v>
      </c>
      <c r="I284" s="3">
        <v>-4</v>
      </c>
      <c r="J284" s="3">
        <v>-41</v>
      </c>
      <c r="K284" s="3">
        <v>-11</v>
      </c>
      <c r="L284" s="3">
        <v>-2</v>
      </c>
      <c r="M284" s="3">
        <v>-1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-1.8519999999999999E-3</v>
      </c>
      <c r="T284" s="13">
        <f t="shared" si="41"/>
        <v>-1.8983E-2</v>
      </c>
      <c r="U284" s="13">
        <f t="shared" si="42"/>
        <v>-5.0929999999999994E-3</v>
      </c>
      <c r="V284" s="13">
        <f t="shared" si="43"/>
        <v>-9.2299999999999999E-4</v>
      </c>
      <c r="W284" s="13">
        <f t="shared" si="44"/>
        <v>-4.6500000000000003E-4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8705</v>
      </c>
      <c r="C285" s="3" t="s">
        <v>10249</v>
      </c>
      <c r="D285" s="12">
        <v>39.5</v>
      </c>
      <c r="E285" s="12">
        <v>39.549999999999997</v>
      </c>
      <c r="F285" s="12">
        <v>39.799999999999997</v>
      </c>
      <c r="G285" s="12">
        <v>38.799999999999997</v>
      </c>
      <c r="H285" s="12">
        <v>39.700000000000003</v>
      </c>
      <c r="I285" s="3">
        <v>117</v>
      </c>
      <c r="J285" s="3">
        <v>-690</v>
      </c>
      <c r="K285" s="3">
        <v>-441</v>
      </c>
      <c r="L285" s="3">
        <v>-1001</v>
      </c>
      <c r="M285" s="3">
        <v>607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4.6214999999999999E-2</v>
      </c>
      <c r="T285" s="13">
        <f t="shared" si="41"/>
        <v>-0.27289499999999994</v>
      </c>
      <c r="U285" s="13">
        <f t="shared" si="42"/>
        <v>-0.17551799999999998</v>
      </c>
      <c r="V285" s="13">
        <f t="shared" si="43"/>
        <v>-0.38838799999999996</v>
      </c>
      <c r="W285" s="13">
        <f t="shared" si="44"/>
        <v>0.24097900000000003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8706</v>
      </c>
      <c r="C286" s="3" t="s">
        <v>10250</v>
      </c>
      <c r="D286" s="12">
        <v>67.8</v>
      </c>
      <c r="E286" s="12">
        <v>67.8</v>
      </c>
      <c r="F286" s="12">
        <v>68</v>
      </c>
      <c r="G286" s="12">
        <v>67.5</v>
      </c>
      <c r="H286" s="12">
        <v>67.8</v>
      </c>
      <c r="I286" s="3">
        <v>563</v>
      </c>
      <c r="J286" s="3">
        <v>-229</v>
      </c>
      <c r="K286" s="3">
        <v>145</v>
      </c>
      <c r="L286" s="3">
        <v>-195</v>
      </c>
      <c r="M286" s="3">
        <v>68</v>
      </c>
      <c r="N286" s="3">
        <v>0</v>
      </c>
      <c r="O286" s="3">
        <v>9</v>
      </c>
      <c r="P286" s="3">
        <v>4</v>
      </c>
      <c r="Q286" s="3">
        <v>0</v>
      </c>
      <c r="R286" s="3">
        <v>0</v>
      </c>
      <c r="S286" s="13">
        <f t="shared" si="40"/>
        <v>0.381714</v>
      </c>
      <c r="T286" s="13">
        <f t="shared" si="41"/>
        <v>-0.15526199999999998</v>
      </c>
      <c r="U286" s="13">
        <f t="shared" si="42"/>
        <v>9.8599999999999993E-2</v>
      </c>
      <c r="V286" s="13">
        <f t="shared" si="43"/>
        <v>-0.13162499999999999</v>
      </c>
      <c r="W286" s="13">
        <f t="shared" si="44"/>
        <v>4.6103999999999999E-2</v>
      </c>
      <c r="X286" s="13">
        <f t="shared" si="45"/>
        <v>0</v>
      </c>
      <c r="Y286" s="13">
        <f t="shared" si="46"/>
        <v>6.1019999999999989E-3</v>
      </c>
      <c r="Z286" s="13">
        <f t="shared" si="47"/>
        <v>2.7200000000000002E-3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8707</v>
      </c>
      <c r="C287" s="3" t="s">
        <v>4750</v>
      </c>
      <c r="D287" s="12">
        <v>28.2</v>
      </c>
      <c r="E287" s="12">
        <v>28.1</v>
      </c>
      <c r="F287" s="12">
        <v>28.15</v>
      </c>
      <c r="G287" s="12">
        <v>27.8</v>
      </c>
      <c r="H287" s="12">
        <v>28</v>
      </c>
      <c r="I287" s="3">
        <v>442</v>
      </c>
      <c r="J287" s="3">
        <v>-74</v>
      </c>
      <c r="K287" s="3">
        <v>530</v>
      </c>
      <c r="L287" s="3">
        <v>-303</v>
      </c>
      <c r="M287" s="3">
        <v>165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0.12464399999999999</v>
      </c>
      <c r="T287" s="13">
        <f t="shared" si="41"/>
        <v>-2.0794E-2</v>
      </c>
      <c r="U287" s="13">
        <f t="shared" si="42"/>
        <v>0.14919499999999999</v>
      </c>
      <c r="V287" s="13">
        <f t="shared" si="43"/>
        <v>-8.4233999999999989E-2</v>
      </c>
      <c r="W287" s="13">
        <f t="shared" si="44"/>
        <v>4.6199999999999998E-2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8708</v>
      </c>
      <c r="C288" s="3" t="s">
        <v>4750</v>
      </c>
      <c r="D288" s="12">
        <v>535</v>
      </c>
      <c r="E288" s="12">
        <v>560</v>
      </c>
      <c r="F288" s="12">
        <v>556</v>
      </c>
      <c r="G288" s="12">
        <v>544</v>
      </c>
      <c r="H288" s="12">
        <v>564</v>
      </c>
      <c r="I288" s="3">
        <v>-23</v>
      </c>
      <c r="J288" s="3">
        <v>55</v>
      </c>
      <c r="K288" s="3">
        <v>-49</v>
      </c>
      <c r="L288" s="3">
        <v>-122</v>
      </c>
      <c r="M288" s="3">
        <v>186</v>
      </c>
      <c r="N288" s="3">
        <v>0</v>
      </c>
      <c r="O288" s="3">
        <v>0</v>
      </c>
      <c r="P288" s="3">
        <v>0</v>
      </c>
      <c r="Q288" s="3">
        <v>1</v>
      </c>
      <c r="R288" s="3">
        <v>0</v>
      </c>
      <c r="S288" s="13">
        <f t="shared" si="40"/>
        <v>-0.12305000000000001</v>
      </c>
      <c r="T288" s="13">
        <f t="shared" si="41"/>
        <v>0.308</v>
      </c>
      <c r="U288" s="13">
        <f t="shared" si="42"/>
        <v>-0.27244000000000002</v>
      </c>
      <c r="V288" s="13">
        <f t="shared" si="43"/>
        <v>-0.66368000000000005</v>
      </c>
      <c r="W288" s="13">
        <f t="shared" si="44"/>
        <v>1.04904</v>
      </c>
      <c r="X288" s="13">
        <f t="shared" si="45"/>
        <v>0</v>
      </c>
      <c r="Y288" s="13">
        <f t="shared" si="46"/>
        <v>0</v>
      </c>
      <c r="Z288" s="13">
        <f t="shared" si="47"/>
        <v>0</v>
      </c>
      <c r="AA288" s="13">
        <f t="shared" si="48"/>
        <v>5.4400000000000004E-3</v>
      </c>
      <c r="AB288" s="13">
        <f t="shared" si="49"/>
        <v>0</v>
      </c>
    </row>
    <row r="289" spans="1:28" x14ac:dyDescent="0.25">
      <c r="A289" s="2" t="s">
        <v>283</v>
      </c>
      <c r="B289" s="3" t="s">
        <v>8709</v>
      </c>
      <c r="C289" s="3" t="s">
        <v>10251</v>
      </c>
      <c r="D289" s="12">
        <v>22.4</v>
      </c>
      <c r="E289" s="12">
        <v>22</v>
      </c>
      <c r="F289" s="12">
        <v>21.95</v>
      </c>
      <c r="G289" s="12">
        <v>21.9</v>
      </c>
      <c r="H289" s="12">
        <v>22.65</v>
      </c>
      <c r="I289" s="3">
        <v>-1917</v>
      </c>
      <c r="J289" s="3">
        <v>-682</v>
      </c>
      <c r="K289" s="3">
        <v>701</v>
      </c>
      <c r="L289" s="3">
        <v>-460</v>
      </c>
      <c r="M289" s="3">
        <v>314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-0.42940799999999996</v>
      </c>
      <c r="T289" s="13">
        <f t="shared" si="41"/>
        <v>-0.15004000000000001</v>
      </c>
      <c r="U289" s="13">
        <f t="shared" si="42"/>
        <v>0.15386949999999999</v>
      </c>
      <c r="V289" s="13">
        <f t="shared" si="43"/>
        <v>-0.10074</v>
      </c>
      <c r="W289" s="13">
        <f t="shared" si="44"/>
        <v>7.112099999999999E-2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8710</v>
      </c>
      <c r="C290" s="3" t="s">
        <v>6905</v>
      </c>
      <c r="D290" s="12">
        <v>50.2</v>
      </c>
      <c r="E290" s="12">
        <v>50</v>
      </c>
      <c r="F290" s="12">
        <v>49.95</v>
      </c>
      <c r="G290" s="12">
        <v>50.8</v>
      </c>
      <c r="H290" s="12">
        <v>53.7</v>
      </c>
      <c r="I290" s="3">
        <v>48</v>
      </c>
      <c r="J290" s="3">
        <v>-47</v>
      </c>
      <c r="K290" s="3">
        <v>118</v>
      </c>
      <c r="L290" s="3">
        <v>-36</v>
      </c>
      <c r="M290" s="3">
        <v>40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2.4096000000000003E-2</v>
      </c>
      <c r="T290" s="13">
        <f t="shared" si="41"/>
        <v>-2.35E-2</v>
      </c>
      <c r="U290" s="13">
        <f t="shared" si="42"/>
        <v>5.8941E-2</v>
      </c>
      <c r="V290" s="13">
        <f t="shared" si="43"/>
        <v>-1.8287999999999999E-2</v>
      </c>
      <c r="W290" s="13">
        <f t="shared" si="44"/>
        <v>2.1479999999999999E-2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8711</v>
      </c>
      <c r="C291" s="3" t="s">
        <v>4749</v>
      </c>
      <c r="D291" s="12">
        <v>23.2</v>
      </c>
      <c r="E291" s="12">
        <v>23.35</v>
      </c>
      <c r="F291" s="12">
        <v>23.55</v>
      </c>
      <c r="G291" s="12">
        <v>23.65</v>
      </c>
      <c r="H291" s="12">
        <v>23.85</v>
      </c>
      <c r="I291" s="3">
        <v>3</v>
      </c>
      <c r="J291" s="3">
        <v>0</v>
      </c>
      <c r="K291" s="3">
        <v>0</v>
      </c>
      <c r="L291" s="3">
        <v>0</v>
      </c>
      <c r="M291" s="3">
        <v>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6.959999999999999E-4</v>
      </c>
      <c r="T291" s="13">
        <f t="shared" si="41"/>
        <v>0</v>
      </c>
      <c r="U291" s="13">
        <f t="shared" si="42"/>
        <v>0</v>
      </c>
      <c r="V291" s="13">
        <f t="shared" si="43"/>
        <v>0</v>
      </c>
      <c r="W291" s="13">
        <f t="shared" si="44"/>
        <v>2.3850000000000002E-4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8712</v>
      </c>
      <c r="C292" s="3" t="s">
        <v>10249</v>
      </c>
      <c r="D292" s="12">
        <v>263.5</v>
      </c>
      <c r="E292" s="12">
        <v>263.5</v>
      </c>
      <c r="F292" s="12">
        <v>264</v>
      </c>
      <c r="G292" s="12">
        <v>265</v>
      </c>
      <c r="H292" s="12">
        <v>265</v>
      </c>
      <c r="I292" s="3">
        <v>17</v>
      </c>
      <c r="J292" s="3">
        <v>-27</v>
      </c>
      <c r="K292" s="3">
        <v>7</v>
      </c>
      <c r="L292" s="3">
        <v>-6</v>
      </c>
      <c r="M292" s="3">
        <v>2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4.4795000000000001E-2</v>
      </c>
      <c r="T292" s="13">
        <f t="shared" si="41"/>
        <v>-7.1145E-2</v>
      </c>
      <c r="U292" s="13">
        <f t="shared" si="42"/>
        <v>1.848E-2</v>
      </c>
      <c r="V292" s="13">
        <f t="shared" si="43"/>
        <v>-1.5900000000000001E-2</v>
      </c>
      <c r="W292" s="13">
        <f t="shared" si="44"/>
        <v>5.3E-3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8713</v>
      </c>
      <c r="C293" s="3" t="s">
        <v>10211</v>
      </c>
      <c r="D293" s="12">
        <v>70.099999999999994</v>
      </c>
      <c r="E293" s="12">
        <v>70.599999999999994</v>
      </c>
      <c r="F293" s="12">
        <v>71</v>
      </c>
      <c r="G293" s="12">
        <v>71.5</v>
      </c>
      <c r="H293" s="12">
        <v>72.400000000000006</v>
      </c>
      <c r="I293" s="3">
        <v>31</v>
      </c>
      <c r="J293" s="3">
        <v>10</v>
      </c>
      <c r="K293" s="3">
        <v>30</v>
      </c>
      <c r="L293" s="3">
        <v>15</v>
      </c>
      <c r="M293" s="3">
        <v>14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2.1731E-2</v>
      </c>
      <c r="T293" s="13">
        <f t="shared" si="41"/>
        <v>7.0600000000000003E-3</v>
      </c>
      <c r="U293" s="13">
        <f t="shared" si="42"/>
        <v>2.1299999999999999E-2</v>
      </c>
      <c r="V293" s="13">
        <f t="shared" si="43"/>
        <v>1.0725E-2</v>
      </c>
      <c r="W293" s="13">
        <f t="shared" si="44"/>
        <v>1.0136000000000001E-2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8714</v>
      </c>
      <c r="C294" s="3" t="s">
        <v>10210</v>
      </c>
      <c r="D294" s="12">
        <v>15.35</v>
      </c>
      <c r="E294" s="12">
        <v>15.55</v>
      </c>
      <c r="F294" s="12">
        <v>16</v>
      </c>
      <c r="G294" s="12">
        <v>16.3</v>
      </c>
      <c r="H294" s="12">
        <v>16.25</v>
      </c>
      <c r="I294" s="3">
        <v>-23</v>
      </c>
      <c r="J294" s="3">
        <v>-8</v>
      </c>
      <c r="K294" s="3">
        <v>-1</v>
      </c>
      <c r="L294" s="3">
        <v>-18</v>
      </c>
      <c r="M294" s="3">
        <v>-18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-3.5305000000000002E-3</v>
      </c>
      <c r="T294" s="13">
        <f t="shared" si="41"/>
        <v>-1.2440000000000001E-3</v>
      </c>
      <c r="U294" s="13">
        <f t="shared" si="42"/>
        <v>-1.6000000000000001E-4</v>
      </c>
      <c r="V294" s="13">
        <f t="shared" si="43"/>
        <v>-2.9340000000000004E-3</v>
      </c>
      <c r="W294" s="13">
        <f t="shared" si="44"/>
        <v>-2.9250000000000001E-3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8715</v>
      </c>
      <c r="C295" s="3" t="s">
        <v>10211</v>
      </c>
      <c r="D295" s="12">
        <v>197.5</v>
      </c>
      <c r="E295" s="12">
        <v>198.5</v>
      </c>
      <c r="F295" s="12">
        <v>198.5</v>
      </c>
      <c r="G295" s="12">
        <v>196.5</v>
      </c>
      <c r="H295" s="12">
        <v>200.5</v>
      </c>
      <c r="I295" s="3">
        <v>108</v>
      </c>
      <c r="J295" s="3">
        <v>-171</v>
      </c>
      <c r="K295" s="3">
        <v>75</v>
      </c>
      <c r="L295" s="3">
        <v>-88</v>
      </c>
      <c r="M295" s="3">
        <v>181</v>
      </c>
      <c r="N295" s="3">
        <v>6</v>
      </c>
      <c r="O295" s="3">
        <v>0</v>
      </c>
      <c r="P295" s="3">
        <v>28</v>
      </c>
      <c r="Q295" s="3">
        <v>0</v>
      </c>
      <c r="R295" s="3">
        <v>0</v>
      </c>
      <c r="S295" s="13">
        <f t="shared" si="40"/>
        <v>0.21329999999999999</v>
      </c>
      <c r="T295" s="13">
        <f t="shared" si="41"/>
        <v>-0.33943499999999999</v>
      </c>
      <c r="U295" s="13">
        <f t="shared" si="42"/>
        <v>0.14887500000000001</v>
      </c>
      <c r="V295" s="13">
        <f t="shared" si="43"/>
        <v>-0.17291999999999999</v>
      </c>
      <c r="W295" s="13">
        <f t="shared" si="44"/>
        <v>0.36290499999999998</v>
      </c>
      <c r="X295" s="13">
        <f t="shared" si="45"/>
        <v>1.1849999999999999E-2</v>
      </c>
      <c r="Y295" s="13">
        <f t="shared" si="46"/>
        <v>0</v>
      </c>
      <c r="Z295" s="13">
        <f t="shared" si="47"/>
        <v>5.5579999999999997E-2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8716</v>
      </c>
      <c r="C296" s="3" t="s">
        <v>4741</v>
      </c>
      <c r="D296" s="12">
        <v>103.5</v>
      </c>
      <c r="E296" s="12">
        <v>108.5</v>
      </c>
      <c r="F296" s="12">
        <v>112.5</v>
      </c>
      <c r="G296" s="12">
        <v>109</v>
      </c>
      <c r="H296" s="12">
        <v>109.5</v>
      </c>
      <c r="I296" s="3">
        <v>-24</v>
      </c>
      <c r="J296" s="3">
        <v>-10</v>
      </c>
      <c r="K296" s="3">
        <v>314</v>
      </c>
      <c r="L296" s="3">
        <v>-284</v>
      </c>
      <c r="M296" s="3">
        <v>-182</v>
      </c>
      <c r="N296" s="3">
        <v>124</v>
      </c>
      <c r="O296" s="3">
        <v>86</v>
      </c>
      <c r="P296" s="3">
        <v>-30</v>
      </c>
      <c r="Q296" s="3">
        <v>0</v>
      </c>
      <c r="R296" s="3">
        <v>0</v>
      </c>
      <c r="S296" s="13">
        <f t="shared" si="40"/>
        <v>-2.4840000000000001E-2</v>
      </c>
      <c r="T296" s="13">
        <f t="shared" si="41"/>
        <v>-1.085E-2</v>
      </c>
      <c r="U296" s="13">
        <f t="shared" si="42"/>
        <v>0.35325000000000001</v>
      </c>
      <c r="V296" s="13">
        <f t="shared" si="43"/>
        <v>-0.30956</v>
      </c>
      <c r="W296" s="13">
        <f t="shared" si="44"/>
        <v>-0.19928999999999999</v>
      </c>
      <c r="X296" s="13">
        <f t="shared" si="45"/>
        <v>0.12834000000000001</v>
      </c>
      <c r="Y296" s="13">
        <f t="shared" si="46"/>
        <v>9.3310000000000004E-2</v>
      </c>
      <c r="Z296" s="13">
        <f t="shared" si="47"/>
        <v>-3.3750000000000002E-2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8717</v>
      </c>
      <c r="C297" s="3" t="s">
        <v>10252</v>
      </c>
      <c r="D297" s="12">
        <v>41.9</v>
      </c>
      <c r="E297" s="12">
        <v>41.8</v>
      </c>
      <c r="F297" s="12">
        <v>42.2</v>
      </c>
      <c r="G297" s="12">
        <v>42.35</v>
      </c>
      <c r="H297" s="12">
        <v>42.6</v>
      </c>
      <c r="I297" s="3">
        <v>0</v>
      </c>
      <c r="J297" s="3">
        <v>0</v>
      </c>
      <c r="K297" s="3">
        <v>0</v>
      </c>
      <c r="L297" s="3">
        <v>-1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-4.2349999999999999E-4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8718</v>
      </c>
      <c r="C298" s="3" t="s">
        <v>4741</v>
      </c>
      <c r="D298" s="12">
        <v>24.3</v>
      </c>
      <c r="E298" s="12">
        <v>25.1</v>
      </c>
      <c r="F298" s="12">
        <v>25.2</v>
      </c>
      <c r="G298" s="12">
        <v>25.55</v>
      </c>
      <c r="H298" s="12">
        <v>25.25</v>
      </c>
      <c r="I298" s="3">
        <v>0</v>
      </c>
      <c r="J298" s="3">
        <v>1</v>
      </c>
      <c r="K298" s="3">
        <v>-1</v>
      </c>
      <c r="L298" s="3">
        <v>0</v>
      </c>
      <c r="M298" s="3">
        <v>-4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0</v>
      </c>
      <c r="T298" s="13">
        <f t="shared" si="41"/>
        <v>2.5100000000000003E-4</v>
      </c>
      <c r="U298" s="13">
        <f t="shared" si="42"/>
        <v>-2.52E-4</v>
      </c>
      <c r="V298" s="13">
        <f t="shared" si="43"/>
        <v>0</v>
      </c>
      <c r="W298" s="13">
        <f t="shared" si="44"/>
        <v>-1.01E-3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8719</v>
      </c>
      <c r="C299" s="3" t="s">
        <v>10211</v>
      </c>
      <c r="D299" s="12">
        <v>91.1</v>
      </c>
      <c r="E299" s="12">
        <v>91.4</v>
      </c>
      <c r="F299" s="12">
        <v>90.4</v>
      </c>
      <c r="G299" s="12">
        <v>90.1</v>
      </c>
      <c r="H299" s="12">
        <v>91.5</v>
      </c>
      <c r="I299" s="3">
        <v>44</v>
      </c>
      <c r="J299" s="3">
        <v>7</v>
      </c>
      <c r="K299" s="3">
        <v>-11</v>
      </c>
      <c r="L299" s="3">
        <v>-26</v>
      </c>
      <c r="M299" s="3">
        <v>42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4.0083999999999995E-2</v>
      </c>
      <c r="T299" s="13">
        <f t="shared" si="41"/>
        <v>6.3980000000000009E-3</v>
      </c>
      <c r="U299" s="13">
        <f t="shared" si="42"/>
        <v>-9.9440000000000014E-3</v>
      </c>
      <c r="V299" s="13">
        <f t="shared" si="43"/>
        <v>-2.3425999999999999E-2</v>
      </c>
      <c r="W299" s="13">
        <f t="shared" si="44"/>
        <v>3.8429999999999999E-2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8720</v>
      </c>
      <c r="C300" s="3" t="s">
        <v>10211</v>
      </c>
      <c r="D300" s="12">
        <v>51.6</v>
      </c>
      <c r="E300" s="12">
        <v>51.2</v>
      </c>
      <c r="F300" s="12">
        <v>51.2</v>
      </c>
      <c r="G300" s="12">
        <v>51.1</v>
      </c>
      <c r="H300" s="12">
        <v>51.9</v>
      </c>
      <c r="I300" s="3">
        <v>-7</v>
      </c>
      <c r="J300" s="3">
        <v>-41</v>
      </c>
      <c r="K300" s="3">
        <v>-54</v>
      </c>
      <c r="L300" s="3">
        <v>-25</v>
      </c>
      <c r="M300" s="3">
        <v>-16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-3.6119999999999998E-3</v>
      </c>
      <c r="T300" s="13">
        <f t="shared" si="41"/>
        <v>-2.0992000000000004E-2</v>
      </c>
      <c r="U300" s="13">
        <f t="shared" si="42"/>
        <v>-2.7648000000000002E-2</v>
      </c>
      <c r="V300" s="13">
        <f t="shared" si="43"/>
        <v>-1.2775E-2</v>
      </c>
      <c r="W300" s="13">
        <f t="shared" si="44"/>
        <v>-8.3040000000000006E-3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8721</v>
      </c>
      <c r="C301" s="3" t="s">
        <v>10211</v>
      </c>
      <c r="D301" s="12">
        <v>9.9</v>
      </c>
      <c r="E301" s="12">
        <v>9.84</v>
      </c>
      <c r="F301" s="12">
        <v>9.85</v>
      </c>
      <c r="G301" s="12">
        <v>9.9499999999999993</v>
      </c>
      <c r="H301" s="12">
        <v>10.1</v>
      </c>
      <c r="I301" s="3">
        <v>-6</v>
      </c>
      <c r="J301" s="3">
        <v>-4</v>
      </c>
      <c r="K301" s="3">
        <v>-2</v>
      </c>
      <c r="L301" s="3">
        <v>-1</v>
      </c>
      <c r="M301" s="3">
        <v>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-5.9400000000000002E-4</v>
      </c>
      <c r="T301" s="13">
        <f t="shared" si="41"/>
        <v>-3.9359999999999997E-4</v>
      </c>
      <c r="U301" s="13">
        <f t="shared" si="42"/>
        <v>-1.9699999999999999E-4</v>
      </c>
      <c r="V301" s="13">
        <f t="shared" si="43"/>
        <v>-9.9499999999999993E-5</v>
      </c>
      <c r="W301" s="13">
        <f t="shared" si="44"/>
        <v>1.01E-4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8722</v>
      </c>
      <c r="C302" s="3" t="s">
        <v>4750</v>
      </c>
      <c r="D302" s="12">
        <v>218.5</v>
      </c>
      <c r="E302" s="12">
        <v>220.5</v>
      </c>
      <c r="F302" s="12">
        <v>221.5</v>
      </c>
      <c r="G302" s="12">
        <v>220.5</v>
      </c>
      <c r="H302" s="12">
        <v>222.5</v>
      </c>
      <c r="I302" s="3">
        <v>0</v>
      </c>
      <c r="J302" s="3">
        <v>4</v>
      </c>
      <c r="K302" s="3">
        <v>-1</v>
      </c>
      <c r="L302" s="3">
        <v>-6</v>
      </c>
      <c r="M302" s="3">
        <v>4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0</v>
      </c>
      <c r="T302" s="13">
        <f t="shared" si="41"/>
        <v>8.8199999999999997E-3</v>
      </c>
      <c r="U302" s="13">
        <f t="shared" si="42"/>
        <v>-2.215E-3</v>
      </c>
      <c r="V302" s="13">
        <f t="shared" si="43"/>
        <v>-1.323E-2</v>
      </c>
      <c r="W302" s="13">
        <f t="shared" si="44"/>
        <v>8.8999999999999999E-3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8723</v>
      </c>
      <c r="C303" s="3" t="s">
        <v>4790</v>
      </c>
      <c r="D303" s="12">
        <v>63.2</v>
      </c>
      <c r="E303" s="12">
        <v>63</v>
      </c>
      <c r="F303" s="12">
        <v>63.2</v>
      </c>
      <c r="G303" s="12">
        <v>63.5</v>
      </c>
      <c r="H303" s="12">
        <v>65.7</v>
      </c>
      <c r="I303" s="3">
        <v>-863</v>
      </c>
      <c r="J303" s="3">
        <v>-1420</v>
      </c>
      <c r="K303" s="3">
        <v>-512</v>
      </c>
      <c r="L303" s="3">
        <v>-1205</v>
      </c>
      <c r="M303" s="3">
        <v>721</v>
      </c>
      <c r="N303" s="3">
        <v>-669</v>
      </c>
      <c r="O303" s="3">
        <v>-344</v>
      </c>
      <c r="P303" s="3">
        <v>-78</v>
      </c>
      <c r="Q303" s="3">
        <v>-34</v>
      </c>
      <c r="R303" s="3">
        <v>-289</v>
      </c>
      <c r="S303" s="13">
        <f t="shared" si="40"/>
        <v>-0.54541600000000001</v>
      </c>
      <c r="T303" s="13">
        <f t="shared" si="41"/>
        <v>-0.89459999999999995</v>
      </c>
      <c r="U303" s="13">
        <f t="shared" si="42"/>
        <v>-0.32358400000000004</v>
      </c>
      <c r="V303" s="13">
        <f t="shared" si="43"/>
        <v>-0.76517500000000005</v>
      </c>
      <c r="W303" s="13">
        <f t="shared" si="44"/>
        <v>0.47369700000000003</v>
      </c>
      <c r="X303" s="13">
        <f t="shared" si="45"/>
        <v>-0.42280800000000002</v>
      </c>
      <c r="Y303" s="13">
        <f t="shared" si="46"/>
        <v>-0.21672</v>
      </c>
      <c r="Z303" s="13">
        <f t="shared" si="47"/>
        <v>-4.9296000000000006E-2</v>
      </c>
      <c r="AA303" s="13">
        <f t="shared" si="48"/>
        <v>-2.1590000000000002E-2</v>
      </c>
      <c r="AB303" s="13">
        <f t="shared" si="49"/>
        <v>-0.18987299999999999</v>
      </c>
    </row>
    <row r="304" spans="1:28" x14ac:dyDescent="0.25">
      <c r="A304" s="2" t="s">
        <v>298</v>
      </c>
      <c r="B304" s="3" t="s">
        <v>8724</v>
      </c>
      <c r="C304" s="3" t="s">
        <v>10253</v>
      </c>
      <c r="D304" s="12">
        <v>17.100000000000001</v>
      </c>
      <c r="E304" s="12">
        <v>17.7</v>
      </c>
      <c r="F304" s="12">
        <v>17.55</v>
      </c>
      <c r="G304" s="12">
        <v>17.3</v>
      </c>
      <c r="H304" s="12">
        <v>17.5</v>
      </c>
      <c r="I304" s="3">
        <v>77</v>
      </c>
      <c r="J304" s="3">
        <v>65</v>
      </c>
      <c r="K304" s="3">
        <v>-9</v>
      </c>
      <c r="L304" s="3">
        <v>-23</v>
      </c>
      <c r="M304" s="3">
        <v>161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1.3167E-2</v>
      </c>
      <c r="T304" s="13">
        <f t="shared" si="41"/>
        <v>1.1505E-2</v>
      </c>
      <c r="U304" s="13">
        <f t="shared" si="42"/>
        <v>-1.5795000000000002E-3</v>
      </c>
      <c r="V304" s="13">
        <f t="shared" si="43"/>
        <v>-3.9790000000000008E-3</v>
      </c>
      <c r="W304" s="13">
        <f t="shared" si="44"/>
        <v>2.8174999999999999E-2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8725</v>
      </c>
      <c r="C305" s="3" t="s">
        <v>4793</v>
      </c>
      <c r="D305" s="12">
        <v>48.7</v>
      </c>
      <c r="E305" s="12">
        <v>51.9</v>
      </c>
      <c r="F305" s="12">
        <v>51.3</v>
      </c>
      <c r="G305" s="12">
        <v>50.6</v>
      </c>
      <c r="H305" s="12">
        <v>52.4</v>
      </c>
      <c r="I305" s="3">
        <v>1716</v>
      </c>
      <c r="J305" s="3">
        <v>-5997</v>
      </c>
      <c r="K305" s="3">
        <v>-52254</v>
      </c>
      <c r="L305" s="3">
        <v>-17218</v>
      </c>
      <c r="M305" s="3">
        <v>-1659</v>
      </c>
      <c r="N305" s="3">
        <v>8268</v>
      </c>
      <c r="O305" s="3">
        <v>13507</v>
      </c>
      <c r="P305" s="3">
        <v>11971</v>
      </c>
      <c r="Q305" s="3">
        <v>-2584</v>
      </c>
      <c r="R305" s="3">
        <v>4248</v>
      </c>
      <c r="S305" s="13">
        <f t="shared" si="40"/>
        <v>0.8356920000000001</v>
      </c>
      <c r="T305" s="13">
        <f t="shared" si="41"/>
        <v>-3.1124429999999998</v>
      </c>
      <c r="U305" s="13">
        <f t="shared" si="42"/>
        <v>-26.806301999999999</v>
      </c>
      <c r="V305" s="13">
        <f t="shared" si="43"/>
        <v>-8.7123080000000002</v>
      </c>
      <c r="W305" s="13">
        <f t="shared" si="44"/>
        <v>-0.86931599999999987</v>
      </c>
      <c r="X305" s="13">
        <f t="shared" si="45"/>
        <v>4.026516</v>
      </c>
      <c r="Y305" s="13">
        <f t="shared" si="46"/>
        <v>7.0101329999999997</v>
      </c>
      <c r="Z305" s="13">
        <f t="shared" si="47"/>
        <v>6.1411229999999994</v>
      </c>
      <c r="AA305" s="13">
        <f t="shared" si="48"/>
        <v>-1.307504</v>
      </c>
      <c r="AB305" s="13">
        <f t="shared" si="49"/>
        <v>2.2259519999999999</v>
      </c>
    </row>
    <row r="306" spans="1:28" x14ac:dyDescent="0.25">
      <c r="A306" s="2" t="s">
        <v>300</v>
      </c>
      <c r="B306" s="3" t="s">
        <v>8726</v>
      </c>
      <c r="C306" s="3" t="s">
        <v>10254</v>
      </c>
      <c r="D306" s="12">
        <v>8.61</v>
      </c>
      <c r="E306" s="12">
        <v>8.93</v>
      </c>
      <c r="F306" s="12">
        <v>8.9499999999999993</v>
      </c>
      <c r="G306" s="12">
        <v>9.06</v>
      </c>
      <c r="H306" s="12">
        <v>9.3000000000000007</v>
      </c>
      <c r="I306" s="3">
        <v>379</v>
      </c>
      <c r="J306" s="3">
        <v>139</v>
      </c>
      <c r="K306" s="3">
        <v>28</v>
      </c>
      <c r="L306" s="3">
        <v>266</v>
      </c>
      <c r="M306" s="3">
        <v>53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3.2631899999999998E-2</v>
      </c>
      <c r="T306" s="13">
        <f t="shared" si="41"/>
        <v>1.24127E-2</v>
      </c>
      <c r="U306" s="13">
        <f t="shared" si="42"/>
        <v>2.5059999999999995E-3</v>
      </c>
      <c r="V306" s="13">
        <f t="shared" si="43"/>
        <v>2.4099599999999999E-2</v>
      </c>
      <c r="W306" s="13">
        <f t="shared" si="44"/>
        <v>4.9290000000000002E-3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8727</v>
      </c>
      <c r="C307" s="3" t="s">
        <v>4790</v>
      </c>
      <c r="D307" s="12">
        <v>285</v>
      </c>
      <c r="E307" s="12">
        <v>290</v>
      </c>
      <c r="F307" s="12">
        <v>290</v>
      </c>
      <c r="G307" s="12">
        <v>293.5</v>
      </c>
      <c r="H307" s="12">
        <v>291.5</v>
      </c>
      <c r="I307" s="3">
        <v>-239</v>
      </c>
      <c r="J307" s="3">
        <v>1645</v>
      </c>
      <c r="K307" s="3">
        <v>535</v>
      </c>
      <c r="L307" s="3">
        <v>598</v>
      </c>
      <c r="M307" s="3">
        <v>-1021</v>
      </c>
      <c r="N307" s="3">
        <v>0</v>
      </c>
      <c r="O307" s="3">
        <v>-1</v>
      </c>
      <c r="P307" s="3">
        <v>57</v>
      </c>
      <c r="Q307" s="3">
        <v>16</v>
      </c>
      <c r="R307" s="3">
        <v>-132</v>
      </c>
      <c r="S307" s="13">
        <f t="shared" si="40"/>
        <v>-0.68115000000000003</v>
      </c>
      <c r="T307" s="13">
        <f t="shared" si="41"/>
        <v>4.7705000000000002</v>
      </c>
      <c r="U307" s="13">
        <f t="shared" si="42"/>
        <v>1.5515000000000001</v>
      </c>
      <c r="V307" s="13">
        <f t="shared" si="43"/>
        <v>1.7551300000000001</v>
      </c>
      <c r="W307" s="13">
        <f t="shared" si="44"/>
        <v>-2.9762149999999998</v>
      </c>
      <c r="X307" s="13">
        <f t="shared" si="45"/>
        <v>0</v>
      </c>
      <c r="Y307" s="13">
        <f t="shared" si="46"/>
        <v>-2.8999999999999998E-3</v>
      </c>
      <c r="Z307" s="13">
        <f t="shared" si="47"/>
        <v>0.1653</v>
      </c>
      <c r="AA307" s="13">
        <f t="shared" si="48"/>
        <v>4.6960000000000002E-2</v>
      </c>
      <c r="AB307" s="13">
        <f t="shared" si="49"/>
        <v>-0.38478000000000001</v>
      </c>
    </row>
    <row r="308" spans="1:28" x14ac:dyDescent="0.25">
      <c r="A308" s="2" t="s">
        <v>302</v>
      </c>
      <c r="B308" s="3" t="s">
        <v>8728</v>
      </c>
      <c r="C308" s="3" t="s">
        <v>4790</v>
      </c>
      <c r="D308" s="12">
        <v>13.15</v>
      </c>
      <c r="E308" s="12">
        <v>13.35</v>
      </c>
      <c r="F308" s="12">
        <v>13.4</v>
      </c>
      <c r="G308" s="12">
        <v>13.5</v>
      </c>
      <c r="H308" s="12">
        <v>13.75</v>
      </c>
      <c r="I308" s="3">
        <v>3633</v>
      </c>
      <c r="J308" s="3">
        <v>-2164</v>
      </c>
      <c r="K308" s="3">
        <v>2034</v>
      </c>
      <c r="L308" s="3">
        <v>1346</v>
      </c>
      <c r="M308" s="3">
        <v>994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0.47773950000000004</v>
      </c>
      <c r="T308" s="13">
        <f t="shared" si="41"/>
        <v>-0.28889399999999998</v>
      </c>
      <c r="U308" s="13">
        <f t="shared" si="42"/>
        <v>0.27255600000000002</v>
      </c>
      <c r="V308" s="13">
        <f t="shared" si="43"/>
        <v>0.18171000000000001</v>
      </c>
      <c r="W308" s="13">
        <f t="shared" si="44"/>
        <v>0.13667499999999999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8729</v>
      </c>
      <c r="C309" s="3" t="s">
        <v>6721</v>
      </c>
      <c r="D309" s="12">
        <v>35.4</v>
      </c>
      <c r="E309" s="12">
        <v>36.700000000000003</v>
      </c>
      <c r="F309" s="12">
        <v>37.200000000000003</v>
      </c>
      <c r="G309" s="12">
        <v>37.5</v>
      </c>
      <c r="H309" s="12">
        <v>38.299999999999997</v>
      </c>
      <c r="I309" s="3">
        <v>986</v>
      </c>
      <c r="J309" s="3">
        <v>1676</v>
      </c>
      <c r="K309" s="3">
        <v>1348</v>
      </c>
      <c r="L309" s="3">
        <v>-1469</v>
      </c>
      <c r="M309" s="3">
        <v>-43</v>
      </c>
      <c r="N309" s="3">
        <v>-1</v>
      </c>
      <c r="O309" s="3">
        <v>-1</v>
      </c>
      <c r="P309" s="3">
        <v>-1</v>
      </c>
      <c r="Q309" s="3">
        <v>-2</v>
      </c>
      <c r="R309" s="3">
        <v>-2</v>
      </c>
      <c r="S309" s="13">
        <f t="shared" si="40"/>
        <v>0.34904400000000002</v>
      </c>
      <c r="T309" s="13">
        <f t="shared" si="41"/>
        <v>0.61509200000000008</v>
      </c>
      <c r="U309" s="13">
        <f t="shared" si="42"/>
        <v>0.50145600000000001</v>
      </c>
      <c r="V309" s="13">
        <f t="shared" si="43"/>
        <v>-0.550875</v>
      </c>
      <c r="W309" s="13">
        <f t="shared" si="44"/>
        <v>-1.6468999999999998E-2</v>
      </c>
      <c r="X309" s="13">
        <f t="shared" si="45"/>
        <v>-3.5399999999999999E-4</v>
      </c>
      <c r="Y309" s="13">
        <f t="shared" si="46"/>
        <v>-3.6700000000000003E-4</v>
      </c>
      <c r="Z309" s="13">
        <f t="shared" si="47"/>
        <v>-3.7200000000000004E-4</v>
      </c>
      <c r="AA309" s="13">
        <f t="shared" si="48"/>
        <v>-7.5000000000000002E-4</v>
      </c>
      <c r="AB309" s="13">
        <f t="shared" si="49"/>
        <v>-7.6599999999999997E-4</v>
      </c>
    </row>
    <row r="310" spans="1:28" x14ac:dyDescent="0.25">
      <c r="A310" s="2" t="s">
        <v>304</v>
      </c>
      <c r="B310" s="3" t="s">
        <v>8730</v>
      </c>
      <c r="C310" s="3" t="s">
        <v>6870</v>
      </c>
      <c r="D310" s="12">
        <v>33.1</v>
      </c>
      <c r="E310" s="12">
        <v>34.15</v>
      </c>
      <c r="F310" s="12">
        <v>34.15</v>
      </c>
      <c r="G310" s="12">
        <v>34.450000000000003</v>
      </c>
      <c r="H310" s="12">
        <v>35.4</v>
      </c>
      <c r="I310" s="3">
        <v>704</v>
      </c>
      <c r="J310" s="3">
        <v>174</v>
      </c>
      <c r="K310" s="3">
        <v>104</v>
      </c>
      <c r="L310" s="3">
        <v>605</v>
      </c>
      <c r="M310" s="3">
        <v>-841</v>
      </c>
      <c r="N310" s="3">
        <v>0</v>
      </c>
      <c r="O310" s="3">
        <v>0</v>
      </c>
      <c r="P310" s="3">
        <v>0</v>
      </c>
      <c r="Q310" s="3">
        <v>0</v>
      </c>
      <c r="R310" s="3">
        <v>142</v>
      </c>
      <c r="S310" s="13">
        <f t="shared" si="40"/>
        <v>0.23302400000000001</v>
      </c>
      <c r="T310" s="13">
        <f t="shared" si="41"/>
        <v>5.9420999999999995E-2</v>
      </c>
      <c r="U310" s="13">
        <f t="shared" si="42"/>
        <v>3.5515999999999999E-2</v>
      </c>
      <c r="V310" s="13">
        <f t="shared" si="43"/>
        <v>0.20842250000000001</v>
      </c>
      <c r="W310" s="13">
        <f t="shared" si="44"/>
        <v>-0.29771399999999998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5.0268E-2</v>
      </c>
    </row>
    <row r="311" spans="1:28" x14ac:dyDescent="0.25">
      <c r="A311" s="2" t="s">
        <v>305</v>
      </c>
      <c r="B311" s="3" t="s">
        <v>8731</v>
      </c>
      <c r="C311" s="3" t="s">
        <v>6721</v>
      </c>
      <c r="D311" s="12">
        <v>28.25</v>
      </c>
      <c r="E311" s="12">
        <v>28.55</v>
      </c>
      <c r="F311" s="12">
        <v>28.8</v>
      </c>
      <c r="G311" s="12">
        <v>28.5</v>
      </c>
      <c r="H311" s="12">
        <v>28.85</v>
      </c>
      <c r="I311" s="3">
        <v>144</v>
      </c>
      <c r="J311" s="3">
        <v>-23</v>
      </c>
      <c r="K311" s="3">
        <v>66</v>
      </c>
      <c r="L311" s="3">
        <v>-13</v>
      </c>
      <c r="M311" s="3">
        <v>176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4.0680000000000001E-2</v>
      </c>
      <c r="T311" s="13">
        <f t="shared" si="41"/>
        <v>-6.5664999999999994E-3</v>
      </c>
      <c r="U311" s="13">
        <f t="shared" si="42"/>
        <v>1.9008000000000001E-2</v>
      </c>
      <c r="V311" s="13">
        <f t="shared" si="43"/>
        <v>-3.705E-3</v>
      </c>
      <c r="W311" s="13">
        <f t="shared" si="44"/>
        <v>5.0776000000000002E-2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8732</v>
      </c>
      <c r="C312" s="3" t="s">
        <v>4790</v>
      </c>
      <c r="D312" s="12">
        <v>109.5</v>
      </c>
      <c r="E312" s="12">
        <v>112</v>
      </c>
      <c r="F312" s="12">
        <v>111.5</v>
      </c>
      <c r="G312" s="12">
        <v>109.5</v>
      </c>
      <c r="H312" s="12">
        <v>111</v>
      </c>
      <c r="I312" s="3">
        <v>3257</v>
      </c>
      <c r="J312" s="3">
        <v>4186</v>
      </c>
      <c r="K312" s="3">
        <v>-1647</v>
      </c>
      <c r="L312" s="3">
        <v>-2748</v>
      </c>
      <c r="M312" s="3">
        <v>1815</v>
      </c>
      <c r="N312" s="3">
        <v>98</v>
      </c>
      <c r="O312" s="3">
        <v>-10</v>
      </c>
      <c r="P312" s="3">
        <v>-1338</v>
      </c>
      <c r="Q312" s="3">
        <v>-86</v>
      </c>
      <c r="R312" s="3">
        <v>-284</v>
      </c>
      <c r="S312" s="13">
        <f t="shared" si="40"/>
        <v>3.5664150000000001</v>
      </c>
      <c r="T312" s="13">
        <f t="shared" si="41"/>
        <v>4.68832</v>
      </c>
      <c r="U312" s="13">
        <f t="shared" si="42"/>
        <v>-1.8364050000000001</v>
      </c>
      <c r="V312" s="13">
        <f t="shared" si="43"/>
        <v>-3.0090599999999998</v>
      </c>
      <c r="W312" s="13">
        <f t="shared" si="44"/>
        <v>2.0146500000000001</v>
      </c>
      <c r="X312" s="13">
        <f t="shared" si="45"/>
        <v>0.10731</v>
      </c>
      <c r="Y312" s="13">
        <f t="shared" si="46"/>
        <v>-1.12E-2</v>
      </c>
      <c r="Z312" s="13">
        <f t="shared" si="47"/>
        <v>-1.49187</v>
      </c>
      <c r="AA312" s="13">
        <f t="shared" si="48"/>
        <v>-9.4170000000000004E-2</v>
      </c>
      <c r="AB312" s="13">
        <f t="shared" si="49"/>
        <v>-0.31524000000000002</v>
      </c>
    </row>
    <row r="313" spans="1:28" x14ac:dyDescent="0.25">
      <c r="A313" s="2" t="s">
        <v>307</v>
      </c>
      <c r="B313" s="3" t="s">
        <v>4810</v>
      </c>
      <c r="C313" s="3" t="s">
        <v>10255</v>
      </c>
      <c r="D313" s="12">
        <v>7.66</v>
      </c>
      <c r="E313" s="12">
        <v>7.16</v>
      </c>
      <c r="F313" s="12">
        <v>7.16</v>
      </c>
      <c r="G313" s="12">
        <v>7.16</v>
      </c>
      <c r="H313" s="12">
        <v>7.16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8733</v>
      </c>
      <c r="C314" s="3" t="s">
        <v>10256</v>
      </c>
      <c r="D314" s="12">
        <v>9.98</v>
      </c>
      <c r="E314" s="12">
        <v>10.050000000000001</v>
      </c>
      <c r="F314" s="12">
        <v>10.1</v>
      </c>
      <c r="G314" s="12">
        <v>10.199999999999999</v>
      </c>
      <c r="H314" s="12">
        <v>10.199999999999999</v>
      </c>
      <c r="I314" s="3">
        <v>1738</v>
      </c>
      <c r="J314" s="3">
        <v>1019</v>
      </c>
      <c r="K314" s="3">
        <v>322</v>
      </c>
      <c r="L314" s="3">
        <v>1669</v>
      </c>
      <c r="M314" s="3">
        <v>76</v>
      </c>
      <c r="N314" s="3">
        <v>0</v>
      </c>
      <c r="O314" s="3">
        <v>36</v>
      </c>
      <c r="P314" s="3">
        <v>17</v>
      </c>
      <c r="Q314" s="3">
        <v>0</v>
      </c>
      <c r="R314" s="3">
        <v>0</v>
      </c>
      <c r="S314" s="13">
        <f t="shared" si="40"/>
        <v>0.17345240000000001</v>
      </c>
      <c r="T314" s="13">
        <f t="shared" si="41"/>
        <v>0.1024095</v>
      </c>
      <c r="U314" s="13">
        <f t="shared" si="42"/>
        <v>3.2521999999999995E-2</v>
      </c>
      <c r="V314" s="13">
        <f t="shared" si="43"/>
        <v>0.170238</v>
      </c>
      <c r="W314" s="13">
        <f t="shared" si="44"/>
        <v>7.7519999999999993E-3</v>
      </c>
      <c r="X314" s="13">
        <f t="shared" si="45"/>
        <v>0</v>
      </c>
      <c r="Y314" s="13">
        <f t="shared" si="46"/>
        <v>3.6180000000000001E-3</v>
      </c>
      <c r="Z314" s="13">
        <f t="shared" si="47"/>
        <v>1.717E-3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8734</v>
      </c>
      <c r="C315" s="3" t="s">
        <v>4760</v>
      </c>
      <c r="D315" s="12">
        <v>23.3</v>
      </c>
      <c r="E315" s="12">
        <v>23.35</v>
      </c>
      <c r="F315" s="12">
        <v>23.3</v>
      </c>
      <c r="G315" s="12">
        <v>23.4</v>
      </c>
      <c r="H315" s="12">
        <v>23.3</v>
      </c>
      <c r="I315" s="3">
        <v>-1322</v>
      </c>
      <c r="J315" s="3">
        <v>-2901</v>
      </c>
      <c r="K315" s="3">
        <v>-265</v>
      </c>
      <c r="L315" s="3">
        <v>-538</v>
      </c>
      <c r="M315" s="3">
        <v>-3040</v>
      </c>
      <c r="N315" s="3">
        <v>0</v>
      </c>
      <c r="O315" s="3">
        <v>68</v>
      </c>
      <c r="P315" s="3">
        <v>72</v>
      </c>
      <c r="Q315" s="3">
        <v>2195</v>
      </c>
      <c r="R315" s="3">
        <v>1052</v>
      </c>
      <c r="S315" s="13">
        <f t="shared" si="40"/>
        <v>-0.30802600000000002</v>
      </c>
      <c r="T315" s="13">
        <f t="shared" si="41"/>
        <v>-0.67738350000000003</v>
      </c>
      <c r="U315" s="13">
        <f t="shared" si="42"/>
        <v>-6.1745000000000001E-2</v>
      </c>
      <c r="V315" s="13">
        <f t="shared" si="43"/>
        <v>-0.12589199999999998</v>
      </c>
      <c r="W315" s="13">
        <f t="shared" si="44"/>
        <v>-0.70831999999999995</v>
      </c>
      <c r="X315" s="13">
        <f t="shared" si="45"/>
        <v>0</v>
      </c>
      <c r="Y315" s="13">
        <f t="shared" si="46"/>
        <v>1.5878000000000003E-2</v>
      </c>
      <c r="Z315" s="13">
        <f t="shared" si="47"/>
        <v>1.6776000000000003E-2</v>
      </c>
      <c r="AA315" s="13">
        <f t="shared" si="48"/>
        <v>0.51363000000000003</v>
      </c>
      <c r="AB315" s="13">
        <f t="shared" si="49"/>
        <v>0.24511600000000003</v>
      </c>
    </row>
    <row r="316" spans="1:28" x14ac:dyDescent="0.25">
      <c r="A316" s="2" t="s">
        <v>310</v>
      </c>
      <c r="B316" s="3" t="s">
        <v>8735</v>
      </c>
      <c r="C316" s="3" t="s">
        <v>4764</v>
      </c>
      <c r="D316" s="12">
        <v>463.5</v>
      </c>
      <c r="E316" s="12">
        <v>479</v>
      </c>
      <c r="F316" s="12">
        <v>481</v>
      </c>
      <c r="G316" s="12">
        <v>478.5</v>
      </c>
      <c r="H316" s="12">
        <v>490</v>
      </c>
      <c r="I316" s="3">
        <v>101</v>
      </c>
      <c r="J316" s="3">
        <v>1487</v>
      </c>
      <c r="K316" s="3">
        <v>137</v>
      </c>
      <c r="L316" s="3">
        <v>-846</v>
      </c>
      <c r="M316" s="3">
        <v>8</v>
      </c>
      <c r="N316" s="3">
        <v>7</v>
      </c>
      <c r="O316" s="3">
        <v>0</v>
      </c>
      <c r="P316" s="3">
        <v>-390</v>
      </c>
      <c r="Q316" s="3">
        <v>384</v>
      </c>
      <c r="R316" s="3">
        <v>41</v>
      </c>
      <c r="S316" s="13">
        <f t="shared" si="40"/>
        <v>0.46813500000000002</v>
      </c>
      <c r="T316" s="13">
        <f t="shared" si="41"/>
        <v>7.1227299999999998</v>
      </c>
      <c r="U316" s="13">
        <f t="shared" si="42"/>
        <v>0.65896999999999994</v>
      </c>
      <c r="V316" s="13">
        <f t="shared" si="43"/>
        <v>-4.0481100000000003</v>
      </c>
      <c r="W316" s="13">
        <f t="shared" si="44"/>
        <v>3.9199999999999999E-2</v>
      </c>
      <c r="X316" s="13">
        <f t="shared" si="45"/>
        <v>3.2445000000000002E-2</v>
      </c>
      <c r="Y316" s="13">
        <f t="shared" si="46"/>
        <v>0</v>
      </c>
      <c r="Z316" s="13">
        <f t="shared" si="47"/>
        <v>-1.8758999999999999</v>
      </c>
      <c r="AA316" s="13">
        <f t="shared" si="48"/>
        <v>1.83744</v>
      </c>
      <c r="AB316" s="13">
        <f t="shared" si="49"/>
        <v>0.2009</v>
      </c>
    </row>
    <row r="317" spans="1:28" x14ac:dyDescent="0.25">
      <c r="A317" s="2" t="s">
        <v>311</v>
      </c>
      <c r="B317" s="3" t="s">
        <v>8736</v>
      </c>
      <c r="C317" s="3" t="s">
        <v>6879</v>
      </c>
      <c r="D317" s="12">
        <v>38.4</v>
      </c>
      <c r="E317" s="12">
        <v>40.35</v>
      </c>
      <c r="F317" s="12">
        <v>38.700000000000003</v>
      </c>
      <c r="G317" s="12">
        <v>38.35</v>
      </c>
      <c r="H317" s="12">
        <v>39.15</v>
      </c>
      <c r="I317" s="3">
        <v>432</v>
      </c>
      <c r="J317" s="3">
        <v>-7877</v>
      </c>
      <c r="K317" s="3">
        <v>-6142</v>
      </c>
      <c r="L317" s="3">
        <v>466</v>
      </c>
      <c r="M317" s="3">
        <v>1397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0.16588799999999998</v>
      </c>
      <c r="T317" s="13">
        <f t="shared" si="41"/>
        <v>-3.1783695000000001</v>
      </c>
      <c r="U317" s="13">
        <f t="shared" si="42"/>
        <v>-2.376954</v>
      </c>
      <c r="V317" s="13">
        <f t="shared" si="43"/>
        <v>0.17871100000000001</v>
      </c>
      <c r="W317" s="13">
        <f t="shared" si="44"/>
        <v>0.54692549999999995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8737</v>
      </c>
      <c r="C318" s="3" t="s">
        <v>10257</v>
      </c>
      <c r="D318" s="12">
        <v>16.2</v>
      </c>
      <c r="E318" s="12">
        <v>16.899999999999999</v>
      </c>
      <c r="F318" s="12">
        <v>17.45</v>
      </c>
      <c r="G318" s="12">
        <v>17.399999999999999</v>
      </c>
      <c r="H318" s="12">
        <v>17.899999999999999</v>
      </c>
      <c r="I318" s="3">
        <v>1425</v>
      </c>
      <c r="J318" s="3">
        <v>1382</v>
      </c>
      <c r="K318" s="3">
        <v>-684</v>
      </c>
      <c r="L318" s="3">
        <v>1225</v>
      </c>
      <c r="M318" s="3">
        <v>-1878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0.23085</v>
      </c>
      <c r="T318" s="13">
        <f t="shared" si="41"/>
        <v>0.23355799999999999</v>
      </c>
      <c r="U318" s="13">
        <f t="shared" si="42"/>
        <v>-0.11935799999999999</v>
      </c>
      <c r="V318" s="13">
        <f t="shared" si="43"/>
        <v>0.21315000000000001</v>
      </c>
      <c r="W318" s="13">
        <f t="shared" si="44"/>
        <v>-0.33616199999999996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8738</v>
      </c>
      <c r="C319" s="3" t="s">
        <v>10258</v>
      </c>
      <c r="D319" s="12">
        <v>568</v>
      </c>
      <c r="E319" s="12">
        <v>583</v>
      </c>
      <c r="F319" s="12">
        <v>585</v>
      </c>
      <c r="G319" s="12">
        <v>582</v>
      </c>
      <c r="H319" s="12">
        <v>590</v>
      </c>
      <c r="I319" s="3">
        <v>576</v>
      </c>
      <c r="J319" s="3">
        <v>12871</v>
      </c>
      <c r="K319" s="3">
        <v>3400</v>
      </c>
      <c r="L319" s="3">
        <v>-8048</v>
      </c>
      <c r="M319" s="3">
        <v>9167</v>
      </c>
      <c r="N319" s="3">
        <v>-133</v>
      </c>
      <c r="O319" s="3">
        <v>1251</v>
      </c>
      <c r="P319" s="3">
        <v>1163</v>
      </c>
      <c r="Q319" s="3">
        <v>1074</v>
      </c>
      <c r="R319" s="3">
        <v>505</v>
      </c>
      <c r="S319" s="13">
        <f t="shared" si="40"/>
        <v>3.2716799999999999</v>
      </c>
      <c r="T319" s="13">
        <f t="shared" si="41"/>
        <v>75.037930000000003</v>
      </c>
      <c r="U319" s="13">
        <f t="shared" si="42"/>
        <v>19.89</v>
      </c>
      <c r="V319" s="13">
        <f t="shared" si="43"/>
        <v>-46.839359999999999</v>
      </c>
      <c r="W319" s="13">
        <f t="shared" si="44"/>
        <v>54.085299999999997</v>
      </c>
      <c r="X319" s="13">
        <f t="shared" si="45"/>
        <v>-0.75544</v>
      </c>
      <c r="Y319" s="13">
        <f t="shared" si="46"/>
        <v>7.2933300000000001</v>
      </c>
      <c r="Z319" s="13">
        <f t="shared" si="47"/>
        <v>6.8035500000000004</v>
      </c>
      <c r="AA319" s="13">
        <f t="shared" si="48"/>
        <v>6.25068</v>
      </c>
      <c r="AB319" s="13">
        <f t="shared" si="49"/>
        <v>2.9794999999999998</v>
      </c>
    </row>
    <row r="320" spans="1:28" x14ac:dyDescent="0.25">
      <c r="A320" s="2" t="s">
        <v>314</v>
      </c>
      <c r="B320" s="3" t="s">
        <v>8739</v>
      </c>
      <c r="C320" s="3" t="s">
        <v>4765</v>
      </c>
      <c r="D320" s="12">
        <v>24.55</v>
      </c>
      <c r="E320" s="12">
        <v>24.75</v>
      </c>
      <c r="F320" s="12">
        <v>24.65</v>
      </c>
      <c r="G320" s="12">
        <v>24.5</v>
      </c>
      <c r="H320" s="12">
        <v>24.15</v>
      </c>
      <c r="I320" s="3">
        <v>694</v>
      </c>
      <c r="J320" s="3">
        <v>-2725</v>
      </c>
      <c r="K320" s="3">
        <v>-8</v>
      </c>
      <c r="L320" s="3">
        <v>507</v>
      </c>
      <c r="M320" s="3">
        <v>-1300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0.170377</v>
      </c>
      <c r="T320" s="13">
        <f t="shared" si="41"/>
        <v>-0.67443750000000002</v>
      </c>
      <c r="U320" s="13">
        <f t="shared" si="42"/>
        <v>-1.9719999999999998E-3</v>
      </c>
      <c r="V320" s="13">
        <f t="shared" si="43"/>
        <v>0.12421500000000001</v>
      </c>
      <c r="W320" s="13">
        <f t="shared" si="44"/>
        <v>-0.31394999999999995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8740</v>
      </c>
      <c r="C321" s="3" t="s">
        <v>10259</v>
      </c>
      <c r="D321" s="12">
        <v>18.899999999999999</v>
      </c>
      <c r="E321" s="12">
        <v>19.2</v>
      </c>
      <c r="F321" s="12">
        <v>19.2</v>
      </c>
      <c r="G321" s="12">
        <v>19.05</v>
      </c>
      <c r="H321" s="12">
        <v>19.350000000000001</v>
      </c>
      <c r="I321" s="3">
        <v>403</v>
      </c>
      <c r="J321" s="3">
        <v>591</v>
      </c>
      <c r="K321" s="3">
        <v>377</v>
      </c>
      <c r="L321" s="3">
        <v>182</v>
      </c>
      <c r="M321" s="3">
        <v>850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7.6166999999999999E-2</v>
      </c>
      <c r="T321" s="13">
        <f t="shared" si="41"/>
        <v>0.11347199999999999</v>
      </c>
      <c r="U321" s="13">
        <f t="shared" si="42"/>
        <v>7.238399999999999E-2</v>
      </c>
      <c r="V321" s="13">
        <f t="shared" si="43"/>
        <v>3.4671E-2</v>
      </c>
      <c r="W321" s="13">
        <f t="shared" si="44"/>
        <v>0.16447500000000001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8741</v>
      </c>
      <c r="C322" s="3" t="s">
        <v>6596</v>
      </c>
      <c r="D322" s="12">
        <v>39.049999999999997</v>
      </c>
      <c r="E322" s="12">
        <v>40.35</v>
      </c>
      <c r="F322" s="12">
        <v>40.799999999999997</v>
      </c>
      <c r="G322" s="12">
        <v>40.700000000000003</v>
      </c>
      <c r="H322" s="12">
        <v>42.5</v>
      </c>
      <c r="I322" s="3">
        <v>-732</v>
      </c>
      <c r="J322" s="3">
        <v>578</v>
      </c>
      <c r="K322" s="3">
        <v>-2816</v>
      </c>
      <c r="L322" s="3">
        <v>-277</v>
      </c>
      <c r="M322" s="3">
        <v>-5133</v>
      </c>
      <c r="N322" s="3">
        <v>880</v>
      </c>
      <c r="O322" s="3">
        <v>460</v>
      </c>
      <c r="P322" s="3">
        <v>959</v>
      </c>
      <c r="Q322" s="3">
        <v>585</v>
      </c>
      <c r="R322" s="3">
        <v>1101</v>
      </c>
      <c r="S322" s="13">
        <f t="shared" si="40"/>
        <v>-0.28584599999999999</v>
      </c>
      <c r="T322" s="13">
        <f t="shared" si="41"/>
        <v>0.23322299999999999</v>
      </c>
      <c r="U322" s="13">
        <f t="shared" si="42"/>
        <v>-1.1489279999999999</v>
      </c>
      <c r="V322" s="13">
        <f t="shared" si="43"/>
        <v>-0.11273900000000002</v>
      </c>
      <c r="W322" s="13">
        <f t="shared" si="44"/>
        <v>-2.1815250000000002</v>
      </c>
      <c r="X322" s="13">
        <f t="shared" si="45"/>
        <v>0.34364</v>
      </c>
      <c r="Y322" s="13">
        <f t="shared" si="46"/>
        <v>0.18561</v>
      </c>
      <c r="Z322" s="13">
        <f t="shared" si="47"/>
        <v>0.39127199999999995</v>
      </c>
      <c r="AA322" s="13">
        <f t="shared" si="48"/>
        <v>0.238095</v>
      </c>
      <c r="AB322" s="13">
        <f t="shared" si="49"/>
        <v>0.46792499999999998</v>
      </c>
    </row>
    <row r="323" spans="1:28" x14ac:dyDescent="0.25">
      <c r="A323" s="2" t="s">
        <v>317</v>
      </c>
      <c r="B323" s="3" t="s">
        <v>8742</v>
      </c>
      <c r="C323" s="3" t="s">
        <v>6668</v>
      </c>
      <c r="D323" s="12">
        <v>75.599999999999994</v>
      </c>
      <c r="E323" s="12">
        <v>83.1</v>
      </c>
      <c r="F323" s="12">
        <v>81.7</v>
      </c>
      <c r="G323" s="12">
        <v>85.2</v>
      </c>
      <c r="H323" s="12">
        <v>85</v>
      </c>
      <c r="I323" s="3">
        <v>1410</v>
      </c>
      <c r="J323" s="3">
        <v>-1620</v>
      </c>
      <c r="K323" s="3">
        <v>-3249</v>
      </c>
      <c r="L323" s="3">
        <v>3345</v>
      </c>
      <c r="M323" s="3">
        <v>-2033</v>
      </c>
      <c r="N323" s="3">
        <v>719</v>
      </c>
      <c r="O323" s="3">
        <v>232</v>
      </c>
      <c r="P323" s="3">
        <v>523</v>
      </c>
      <c r="Q323" s="3">
        <v>15</v>
      </c>
      <c r="R323" s="3">
        <v>0</v>
      </c>
      <c r="S323" s="13">
        <f t="shared" si="40"/>
        <v>1.0659599999999998</v>
      </c>
      <c r="T323" s="13">
        <f t="shared" si="41"/>
        <v>-1.34622</v>
      </c>
      <c r="U323" s="13">
        <f t="shared" si="42"/>
        <v>-2.654433</v>
      </c>
      <c r="V323" s="13">
        <f t="shared" si="43"/>
        <v>2.8499400000000001</v>
      </c>
      <c r="W323" s="13">
        <f t="shared" si="44"/>
        <v>-1.7280500000000001</v>
      </c>
      <c r="X323" s="13">
        <f t="shared" si="45"/>
        <v>0.54356399999999994</v>
      </c>
      <c r="Y323" s="13">
        <f t="shared" si="46"/>
        <v>0.19279199999999996</v>
      </c>
      <c r="Z323" s="13">
        <f t="shared" si="47"/>
        <v>0.42729099999999998</v>
      </c>
      <c r="AA323" s="13">
        <f t="shared" si="48"/>
        <v>1.278E-2</v>
      </c>
      <c r="AB323" s="13">
        <f t="shared" si="49"/>
        <v>0</v>
      </c>
    </row>
    <row r="324" spans="1:28" x14ac:dyDescent="0.25">
      <c r="A324" s="2" t="s">
        <v>318</v>
      </c>
      <c r="B324" s="3" t="s">
        <v>8743</v>
      </c>
      <c r="C324" s="3" t="s">
        <v>6616</v>
      </c>
      <c r="D324" s="12">
        <v>25.2</v>
      </c>
      <c r="E324" s="12">
        <v>25.35</v>
      </c>
      <c r="F324" s="12">
        <v>25.7</v>
      </c>
      <c r="G324" s="12">
        <v>25.7</v>
      </c>
      <c r="H324" s="12">
        <v>27.15</v>
      </c>
      <c r="I324" s="3">
        <v>494</v>
      </c>
      <c r="J324" s="3">
        <v>85</v>
      </c>
      <c r="K324" s="3">
        <v>699</v>
      </c>
      <c r="L324" s="3">
        <v>-33</v>
      </c>
      <c r="M324" s="3">
        <v>-798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0.12448799999999999</v>
      </c>
      <c r="T324" s="13">
        <f t="shared" si="41"/>
        <v>2.1547500000000001E-2</v>
      </c>
      <c r="U324" s="13">
        <f t="shared" si="42"/>
        <v>0.179643</v>
      </c>
      <c r="V324" s="13">
        <f t="shared" si="43"/>
        <v>-8.4810000000000007E-3</v>
      </c>
      <c r="W324" s="13">
        <f t="shared" si="44"/>
        <v>-0.21665699999999996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8744</v>
      </c>
      <c r="C325" s="3" t="s">
        <v>10260</v>
      </c>
      <c r="D325" s="12">
        <v>30.3</v>
      </c>
      <c r="E325" s="12">
        <v>31.5</v>
      </c>
      <c r="F325" s="12">
        <v>31.15</v>
      </c>
      <c r="G325" s="12">
        <v>31.4</v>
      </c>
      <c r="H325" s="12">
        <v>31.85</v>
      </c>
      <c r="I325" s="3">
        <v>554</v>
      </c>
      <c r="J325" s="3">
        <v>57</v>
      </c>
      <c r="K325" s="3">
        <v>-411</v>
      </c>
      <c r="L325" s="3">
        <v>293</v>
      </c>
      <c r="M325" s="3">
        <v>151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0.16786200000000001</v>
      </c>
      <c r="T325" s="13">
        <f t="shared" si="41"/>
        <v>1.7954999999999999E-2</v>
      </c>
      <c r="U325" s="13">
        <f t="shared" si="42"/>
        <v>-0.12802649999999999</v>
      </c>
      <c r="V325" s="13">
        <f t="shared" si="43"/>
        <v>9.2001999999999987E-2</v>
      </c>
      <c r="W325" s="13">
        <f t="shared" si="44"/>
        <v>4.8093500000000004E-2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8745</v>
      </c>
      <c r="C326" s="3" t="s">
        <v>6596</v>
      </c>
      <c r="D326" s="12">
        <v>29.9</v>
      </c>
      <c r="E326" s="12">
        <v>31.9</v>
      </c>
      <c r="F326" s="12">
        <v>31.55</v>
      </c>
      <c r="G326" s="12">
        <v>31.2</v>
      </c>
      <c r="H326" s="12">
        <v>33.85</v>
      </c>
      <c r="I326" s="3">
        <v>-2965</v>
      </c>
      <c r="J326" s="3">
        <v>-1358</v>
      </c>
      <c r="K326" s="3">
        <v>-27950</v>
      </c>
      <c r="L326" s="3">
        <v>-11678</v>
      </c>
      <c r="M326" s="3">
        <v>38901</v>
      </c>
      <c r="N326" s="3">
        <v>3353</v>
      </c>
      <c r="O326" s="3">
        <v>2552</v>
      </c>
      <c r="P326" s="3">
        <v>3341</v>
      </c>
      <c r="Q326" s="3">
        <v>1396</v>
      </c>
      <c r="R326" s="3">
        <v>3235</v>
      </c>
      <c r="S326" s="13">
        <f t="shared" si="40"/>
        <v>-0.88653499999999996</v>
      </c>
      <c r="T326" s="13">
        <f t="shared" si="41"/>
        <v>-0.43320199999999998</v>
      </c>
      <c r="U326" s="13">
        <f t="shared" si="42"/>
        <v>-8.818225</v>
      </c>
      <c r="V326" s="13">
        <f t="shared" si="43"/>
        <v>-3.6435359999999997</v>
      </c>
      <c r="W326" s="13">
        <f t="shared" si="44"/>
        <v>13.167988500000002</v>
      </c>
      <c r="X326" s="13">
        <f t="shared" si="45"/>
        <v>1.0025470000000001</v>
      </c>
      <c r="Y326" s="13">
        <f t="shared" si="46"/>
        <v>0.81408800000000003</v>
      </c>
      <c r="Z326" s="13">
        <f t="shared" si="47"/>
        <v>1.0540855</v>
      </c>
      <c r="AA326" s="13">
        <f t="shared" si="48"/>
        <v>0.43555199999999999</v>
      </c>
      <c r="AB326" s="13">
        <f t="shared" si="49"/>
        <v>1.0950475</v>
      </c>
    </row>
    <row r="327" spans="1:28" x14ac:dyDescent="0.25">
      <c r="A327" s="2" t="s">
        <v>321</v>
      </c>
      <c r="B327" s="3" t="s">
        <v>8746</v>
      </c>
      <c r="C327" s="3" t="s">
        <v>10261</v>
      </c>
      <c r="D327" s="12">
        <v>307.5</v>
      </c>
      <c r="E327" s="12">
        <v>303</v>
      </c>
      <c r="F327" s="12">
        <v>300</v>
      </c>
      <c r="G327" s="12">
        <v>295</v>
      </c>
      <c r="H327" s="12">
        <v>293</v>
      </c>
      <c r="I327" s="3">
        <v>557</v>
      </c>
      <c r="J327" s="3">
        <v>50</v>
      </c>
      <c r="K327" s="3">
        <v>79</v>
      </c>
      <c r="L327" s="3">
        <v>-146</v>
      </c>
      <c r="M327" s="3">
        <v>-239</v>
      </c>
      <c r="N327" s="3">
        <v>22</v>
      </c>
      <c r="O327" s="3">
        <v>47</v>
      </c>
      <c r="P327" s="3">
        <v>-17</v>
      </c>
      <c r="Q327" s="3">
        <v>-1</v>
      </c>
      <c r="R327" s="3">
        <v>40</v>
      </c>
      <c r="S327" s="13">
        <f t="shared" ref="S327:S390" si="50">$D327*I327/100000</f>
        <v>1.7127749999999999</v>
      </c>
      <c r="T327" s="13">
        <f t="shared" ref="T327:T390" si="51">$E327*J327/100000</f>
        <v>0.1515</v>
      </c>
      <c r="U327" s="13">
        <f t="shared" ref="U327:U390" si="52">$F327*K327/100000</f>
        <v>0.23699999999999999</v>
      </c>
      <c r="V327" s="13">
        <f t="shared" ref="V327:V390" si="53">$G327*L327/100000</f>
        <v>-0.43070000000000003</v>
      </c>
      <c r="W327" s="13">
        <f t="shared" ref="W327:W390" si="54">$H327*M327/100000</f>
        <v>-0.70026999999999995</v>
      </c>
      <c r="X327" s="13">
        <f t="shared" ref="X327:X390" si="55">$D327*N327/100000</f>
        <v>6.7650000000000002E-2</v>
      </c>
      <c r="Y327" s="13">
        <f t="shared" ref="Y327:Y390" si="56">$E327*O327/100000</f>
        <v>0.14241000000000001</v>
      </c>
      <c r="Z327" s="13">
        <f t="shared" ref="Z327:Z390" si="57">$F327*P327/100000</f>
        <v>-5.0999999999999997E-2</v>
      </c>
      <c r="AA327" s="13">
        <f t="shared" ref="AA327:AA390" si="58">$G327*Q327/100000</f>
        <v>-2.9499999999999999E-3</v>
      </c>
      <c r="AB327" s="13">
        <f t="shared" ref="AB327:AB390" si="59">$H327*R327/100000</f>
        <v>0.1172</v>
      </c>
    </row>
    <row r="328" spans="1:28" x14ac:dyDescent="0.25">
      <c r="A328" s="2" t="s">
        <v>322</v>
      </c>
      <c r="B328" s="3" t="s">
        <v>8747</v>
      </c>
      <c r="C328" s="3" t="s">
        <v>6689</v>
      </c>
      <c r="D328" s="12">
        <v>58.8</v>
      </c>
      <c r="E328" s="12">
        <v>58.9</v>
      </c>
      <c r="F328" s="12">
        <v>59.6</v>
      </c>
      <c r="G328" s="12">
        <v>58.1</v>
      </c>
      <c r="H328" s="12">
        <v>58.7</v>
      </c>
      <c r="I328" s="3">
        <v>-507</v>
      </c>
      <c r="J328" s="3">
        <v>-712</v>
      </c>
      <c r="K328" s="3">
        <v>-999</v>
      </c>
      <c r="L328" s="3">
        <v>-4203</v>
      </c>
      <c r="M328" s="3">
        <v>-554</v>
      </c>
      <c r="N328" s="3">
        <v>500</v>
      </c>
      <c r="O328" s="3">
        <v>660</v>
      </c>
      <c r="P328" s="3">
        <v>627</v>
      </c>
      <c r="Q328" s="3">
        <v>665</v>
      </c>
      <c r="R328" s="3">
        <v>636</v>
      </c>
      <c r="S328" s="13">
        <f t="shared" si="50"/>
        <v>-0.29811599999999999</v>
      </c>
      <c r="T328" s="13">
        <f t="shared" si="51"/>
        <v>-0.41936799999999996</v>
      </c>
      <c r="U328" s="13">
        <f t="shared" si="52"/>
        <v>-0.59540400000000004</v>
      </c>
      <c r="V328" s="13">
        <f t="shared" si="53"/>
        <v>-2.4419430000000002</v>
      </c>
      <c r="W328" s="13">
        <f t="shared" si="54"/>
        <v>-0.32519800000000004</v>
      </c>
      <c r="X328" s="13">
        <f t="shared" si="55"/>
        <v>0.29399999999999998</v>
      </c>
      <c r="Y328" s="13">
        <f t="shared" si="56"/>
        <v>0.38873999999999997</v>
      </c>
      <c r="Z328" s="13">
        <f t="shared" si="57"/>
        <v>0.37369200000000002</v>
      </c>
      <c r="AA328" s="13">
        <f t="shared" si="58"/>
        <v>0.38636500000000001</v>
      </c>
      <c r="AB328" s="13">
        <f t="shared" si="59"/>
        <v>0.37333200000000005</v>
      </c>
    </row>
    <row r="329" spans="1:28" x14ac:dyDescent="0.25">
      <c r="A329" s="2" t="s">
        <v>323</v>
      </c>
      <c r="B329" s="3" t="s">
        <v>8748</v>
      </c>
      <c r="C329" s="3" t="s">
        <v>6635</v>
      </c>
      <c r="D329" s="12">
        <v>91.3</v>
      </c>
      <c r="E329" s="12">
        <v>91.3</v>
      </c>
      <c r="F329" s="12">
        <v>92.5</v>
      </c>
      <c r="G329" s="12">
        <v>92.8</v>
      </c>
      <c r="H329" s="12">
        <v>95.1</v>
      </c>
      <c r="I329" s="3">
        <v>-75</v>
      </c>
      <c r="J329" s="3">
        <v>-137</v>
      </c>
      <c r="K329" s="3">
        <v>21</v>
      </c>
      <c r="L329" s="3">
        <v>-49</v>
      </c>
      <c r="M329" s="3">
        <v>38</v>
      </c>
      <c r="N329" s="3">
        <v>0</v>
      </c>
      <c r="O329" s="3">
        <v>-30</v>
      </c>
      <c r="P329" s="3">
        <v>0</v>
      </c>
      <c r="Q329" s="3">
        <v>0</v>
      </c>
      <c r="R329" s="3">
        <v>0</v>
      </c>
      <c r="S329" s="13">
        <f t="shared" si="50"/>
        <v>-6.8474999999999994E-2</v>
      </c>
      <c r="T329" s="13">
        <f t="shared" si="51"/>
        <v>-0.125081</v>
      </c>
      <c r="U329" s="13">
        <f t="shared" si="52"/>
        <v>1.9425000000000001E-2</v>
      </c>
      <c r="V329" s="13">
        <f t="shared" si="53"/>
        <v>-4.5471999999999999E-2</v>
      </c>
      <c r="W329" s="13">
        <f t="shared" si="54"/>
        <v>3.6137999999999997E-2</v>
      </c>
      <c r="X329" s="13">
        <f t="shared" si="55"/>
        <v>0</v>
      </c>
      <c r="Y329" s="13">
        <f t="shared" si="56"/>
        <v>-2.7390000000000001E-2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8749</v>
      </c>
      <c r="C330" s="3" t="s">
        <v>10262</v>
      </c>
      <c r="D330" s="12">
        <v>9.41</v>
      </c>
      <c r="E330" s="12">
        <v>9.56</v>
      </c>
      <c r="F330" s="12">
        <v>9.6300000000000008</v>
      </c>
      <c r="G330" s="12">
        <v>9.4499999999999993</v>
      </c>
      <c r="H330" s="12">
        <v>9.75</v>
      </c>
      <c r="I330" s="3">
        <v>972</v>
      </c>
      <c r="J330" s="3">
        <v>126</v>
      </c>
      <c r="K330" s="3">
        <v>724</v>
      </c>
      <c r="L330" s="3">
        <v>-1353</v>
      </c>
      <c r="M330" s="3">
        <v>1490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9.146520000000001E-2</v>
      </c>
      <c r="T330" s="13">
        <f t="shared" si="51"/>
        <v>1.2045600000000002E-2</v>
      </c>
      <c r="U330" s="13">
        <f t="shared" si="52"/>
        <v>6.9721200000000011E-2</v>
      </c>
      <c r="V330" s="13">
        <f t="shared" si="53"/>
        <v>-0.12785849999999999</v>
      </c>
      <c r="W330" s="13">
        <f t="shared" si="54"/>
        <v>0.14527499999999999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8750</v>
      </c>
      <c r="C331" s="3" t="s">
        <v>10263</v>
      </c>
      <c r="D331" s="12">
        <v>89.9</v>
      </c>
      <c r="E331" s="12">
        <v>90</v>
      </c>
      <c r="F331" s="12">
        <v>88.4</v>
      </c>
      <c r="G331" s="12">
        <v>92.3</v>
      </c>
      <c r="H331" s="12">
        <v>94.2</v>
      </c>
      <c r="I331" s="3">
        <v>2421</v>
      </c>
      <c r="J331" s="3">
        <v>-1521</v>
      </c>
      <c r="K331" s="3">
        <v>915</v>
      </c>
      <c r="L331" s="3">
        <v>1931</v>
      </c>
      <c r="M331" s="3">
        <v>-370</v>
      </c>
      <c r="N331" s="3">
        <v>858</v>
      </c>
      <c r="O331" s="3">
        <v>334</v>
      </c>
      <c r="P331" s="3">
        <v>120</v>
      </c>
      <c r="Q331" s="3">
        <v>805</v>
      </c>
      <c r="R331" s="3">
        <v>2284</v>
      </c>
      <c r="S331" s="13">
        <f t="shared" si="50"/>
        <v>2.1764790000000001</v>
      </c>
      <c r="T331" s="13">
        <f t="shared" si="51"/>
        <v>-1.3689</v>
      </c>
      <c r="U331" s="13">
        <f t="shared" si="52"/>
        <v>0.80886000000000002</v>
      </c>
      <c r="V331" s="13">
        <f t="shared" si="53"/>
        <v>1.7823129999999998</v>
      </c>
      <c r="W331" s="13">
        <f t="shared" si="54"/>
        <v>-0.34854000000000002</v>
      </c>
      <c r="X331" s="13">
        <f t="shared" si="55"/>
        <v>0.77134200000000008</v>
      </c>
      <c r="Y331" s="13">
        <f t="shared" si="56"/>
        <v>0.30059999999999998</v>
      </c>
      <c r="Z331" s="13">
        <f t="shared" si="57"/>
        <v>0.10607999999999999</v>
      </c>
      <c r="AA331" s="13">
        <f t="shared" si="58"/>
        <v>0.74301499999999998</v>
      </c>
      <c r="AB331" s="13">
        <f t="shared" si="59"/>
        <v>2.1515280000000003</v>
      </c>
    </row>
    <row r="332" spans="1:28" x14ac:dyDescent="0.25">
      <c r="A332" s="2" t="s">
        <v>326</v>
      </c>
      <c r="B332" s="3" t="s">
        <v>8751</v>
      </c>
      <c r="C332" s="3" t="s">
        <v>4790</v>
      </c>
      <c r="D332" s="12">
        <v>29.25</v>
      </c>
      <c r="E332" s="12">
        <v>30</v>
      </c>
      <c r="F332" s="12">
        <v>30.15</v>
      </c>
      <c r="G332" s="12">
        <v>29.75</v>
      </c>
      <c r="H332" s="12">
        <v>30.15</v>
      </c>
      <c r="I332" s="3">
        <v>-1223</v>
      </c>
      <c r="J332" s="3">
        <v>704</v>
      </c>
      <c r="K332" s="3">
        <v>-157</v>
      </c>
      <c r="L332" s="3">
        <v>-1795</v>
      </c>
      <c r="M332" s="3">
        <v>-709</v>
      </c>
      <c r="N332" s="3">
        <v>-721</v>
      </c>
      <c r="O332" s="3">
        <v>1</v>
      </c>
      <c r="P332" s="3">
        <v>1</v>
      </c>
      <c r="Q332" s="3">
        <v>1</v>
      </c>
      <c r="R332" s="3">
        <v>0</v>
      </c>
      <c r="S332" s="13">
        <f t="shared" si="50"/>
        <v>-0.35772749999999998</v>
      </c>
      <c r="T332" s="13">
        <f t="shared" si="51"/>
        <v>0.2112</v>
      </c>
      <c r="U332" s="13">
        <f t="shared" si="52"/>
        <v>-4.7335500000000003E-2</v>
      </c>
      <c r="V332" s="13">
        <f t="shared" si="53"/>
        <v>-0.5340125</v>
      </c>
      <c r="W332" s="13">
        <f t="shared" si="54"/>
        <v>-0.2137635</v>
      </c>
      <c r="X332" s="13">
        <f t="shared" si="55"/>
        <v>-0.21089250000000001</v>
      </c>
      <c r="Y332" s="13">
        <f t="shared" si="56"/>
        <v>2.9999999999999997E-4</v>
      </c>
      <c r="Z332" s="13">
        <f t="shared" si="57"/>
        <v>3.0150000000000001E-4</v>
      </c>
      <c r="AA332" s="13">
        <f t="shared" si="58"/>
        <v>2.9750000000000002E-4</v>
      </c>
      <c r="AB332" s="13">
        <f t="shared" si="59"/>
        <v>0</v>
      </c>
    </row>
    <row r="333" spans="1:28" x14ac:dyDescent="0.25">
      <c r="A333" s="2" t="s">
        <v>327</v>
      </c>
      <c r="B333" s="3" t="s">
        <v>8752</v>
      </c>
      <c r="C333" s="3" t="s">
        <v>4760</v>
      </c>
      <c r="D333" s="12">
        <v>31.05</v>
      </c>
      <c r="E333" s="12">
        <v>31.35</v>
      </c>
      <c r="F333" s="12">
        <v>32.15</v>
      </c>
      <c r="G333" s="12">
        <v>31.6</v>
      </c>
      <c r="H333" s="12">
        <v>31.8</v>
      </c>
      <c r="I333" s="3">
        <v>672</v>
      </c>
      <c r="J333" s="3">
        <v>854</v>
      </c>
      <c r="K333" s="3">
        <v>3950</v>
      </c>
      <c r="L333" s="3">
        <v>-8360</v>
      </c>
      <c r="M333" s="3">
        <v>-2894</v>
      </c>
      <c r="N333" s="3">
        <v>6</v>
      </c>
      <c r="O333" s="3">
        <v>-2</v>
      </c>
      <c r="P333" s="3">
        <v>0</v>
      </c>
      <c r="Q333" s="3">
        <v>2</v>
      </c>
      <c r="R333" s="3">
        <v>0</v>
      </c>
      <c r="S333" s="13">
        <f t="shared" si="50"/>
        <v>0.20865600000000001</v>
      </c>
      <c r="T333" s="13">
        <f t="shared" si="51"/>
        <v>0.26772899999999999</v>
      </c>
      <c r="U333" s="13">
        <f t="shared" si="52"/>
        <v>1.269925</v>
      </c>
      <c r="V333" s="13">
        <f t="shared" si="53"/>
        <v>-2.6417600000000001</v>
      </c>
      <c r="W333" s="13">
        <f t="shared" si="54"/>
        <v>-0.920292</v>
      </c>
      <c r="X333" s="13">
        <f t="shared" si="55"/>
        <v>1.8630000000000001E-3</v>
      </c>
      <c r="Y333" s="13">
        <f t="shared" si="56"/>
        <v>-6.2700000000000006E-4</v>
      </c>
      <c r="Z333" s="13">
        <f t="shared" si="57"/>
        <v>0</v>
      </c>
      <c r="AA333" s="13">
        <f t="shared" si="58"/>
        <v>6.3200000000000007E-4</v>
      </c>
      <c r="AB333" s="13">
        <f t="shared" si="59"/>
        <v>0</v>
      </c>
    </row>
    <row r="334" spans="1:28" x14ac:dyDescent="0.25">
      <c r="A334" s="2" t="s">
        <v>328</v>
      </c>
      <c r="B334" s="3" t="s">
        <v>8753</v>
      </c>
      <c r="C334" s="3" t="s">
        <v>4761</v>
      </c>
      <c r="D334" s="12">
        <v>63.5</v>
      </c>
      <c r="E334" s="12">
        <v>64.3</v>
      </c>
      <c r="F334" s="12">
        <v>64</v>
      </c>
      <c r="G334" s="12">
        <v>64</v>
      </c>
      <c r="H334" s="12">
        <v>64.599999999999994</v>
      </c>
      <c r="I334" s="3">
        <v>514</v>
      </c>
      <c r="J334" s="3">
        <v>-849</v>
      </c>
      <c r="K334" s="3">
        <v>437</v>
      </c>
      <c r="L334" s="3">
        <v>-971</v>
      </c>
      <c r="M334" s="3">
        <v>-215</v>
      </c>
      <c r="N334" s="3">
        <v>0</v>
      </c>
      <c r="O334" s="3">
        <v>0</v>
      </c>
      <c r="P334" s="3">
        <v>0</v>
      </c>
      <c r="Q334" s="3">
        <v>1525</v>
      </c>
      <c r="R334" s="3">
        <v>290</v>
      </c>
      <c r="S334" s="13">
        <f t="shared" si="50"/>
        <v>0.32639000000000001</v>
      </c>
      <c r="T334" s="13">
        <f t="shared" si="51"/>
        <v>-0.54590699999999992</v>
      </c>
      <c r="U334" s="13">
        <f t="shared" si="52"/>
        <v>0.27967999999999998</v>
      </c>
      <c r="V334" s="13">
        <f t="shared" si="53"/>
        <v>-0.62143999999999999</v>
      </c>
      <c r="W334" s="13">
        <f t="shared" si="54"/>
        <v>-0.13888999999999999</v>
      </c>
      <c r="X334" s="13">
        <f t="shared" si="55"/>
        <v>0</v>
      </c>
      <c r="Y334" s="13">
        <f t="shared" si="56"/>
        <v>0</v>
      </c>
      <c r="Z334" s="13">
        <f t="shared" si="57"/>
        <v>0</v>
      </c>
      <c r="AA334" s="13">
        <f t="shared" si="58"/>
        <v>0.97599999999999998</v>
      </c>
      <c r="AB334" s="13">
        <f t="shared" si="59"/>
        <v>0.18734000000000001</v>
      </c>
    </row>
    <row r="335" spans="1:28" x14ac:dyDescent="0.25">
      <c r="A335" s="2" t="s">
        <v>329</v>
      </c>
      <c r="B335" s="3" t="s">
        <v>8754</v>
      </c>
      <c r="C335" s="3" t="s">
        <v>6670</v>
      </c>
      <c r="D335" s="12">
        <v>28.1</v>
      </c>
      <c r="E335" s="12">
        <v>27.8</v>
      </c>
      <c r="F335" s="12">
        <v>28.4</v>
      </c>
      <c r="G335" s="12">
        <v>28.3</v>
      </c>
      <c r="H335" s="12">
        <v>29.05</v>
      </c>
      <c r="I335" s="3">
        <v>578</v>
      </c>
      <c r="J335" s="3">
        <v>-631</v>
      </c>
      <c r="K335" s="3">
        <v>796</v>
      </c>
      <c r="L335" s="3">
        <v>-358</v>
      </c>
      <c r="M335" s="3">
        <v>394</v>
      </c>
      <c r="N335" s="3">
        <v>0</v>
      </c>
      <c r="O335" s="3">
        <v>0</v>
      </c>
      <c r="P335" s="3">
        <v>0</v>
      </c>
      <c r="Q335" s="3">
        <v>400</v>
      </c>
      <c r="R335" s="3">
        <v>488</v>
      </c>
      <c r="S335" s="13">
        <f t="shared" si="50"/>
        <v>0.16241800000000001</v>
      </c>
      <c r="T335" s="13">
        <f t="shared" si="51"/>
        <v>-0.17541799999999999</v>
      </c>
      <c r="U335" s="13">
        <f t="shared" si="52"/>
        <v>0.22606399999999999</v>
      </c>
      <c r="V335" s="13">
        <f t="shared" si="53"/>
        <v>-0.101314</v>
      </c>
      <c r="W335" s="13">
        <f t="shared" si="54"/>
        <v>0.114457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0.1132</v>
      </c>
      <c r="AB335" s="13">
        <f t="shared" si="59"/>
        <v>0.141764</v>
      </c>
    </row>
    <row r="336" spans="1:28" x14ac:dyDescent="0.25">
      <c r="A336" s="2" t="s">
        <v>330</v>
      </c>
      <c r="B336" s="3" t="s">
        <v>8755</v>
      </c>
      <c r="C336" s="3" t="s">
        <v>6600</v>
      </c>
      <c r="D336" s="12">
        <v>25.65</v>
      </c>
      <c r="E336" s="12">
        <v>25.75</v>
      </c>
      <c r="F336" s="12">
        <v>26</v>
      </c>
      <c r="G336" s="12">
        <v>25.65</v>
      </c>
      <c r="H336" s="12">
        <v>25.7</v>
      </c>
      <c r="I336" s="3">
        <v>-1076</v>
      </c>
      <c r="J336" s="3">
        <v>2259</v>
      </c>
      <c r="K336" s="3">
        <v>1964</v>
      </c>
      <c r="L336" s="3">
        <v>-2404</v>
      </c>
      <c r="M336" s="3">
        <v>-2729</v>
      </c>
      <c r="N336" s="3">
        <v>0</v>
      </c>
      <c r="O336" s="3">
        <v>-2</v>
      </c>
      <c r="P336" s="3">
        <v>-631</v>
      </c>
      <c r="Q336" s="3">
        <v>8</v>
      </c>
      <c r="R336" s="3">
        <v>-367</v>
      </c>
      <c r="S336" s="13">
        <f t="shared" si="50"/>
        <v>-0.27599399999999996</v>
      </c>
      <c r="T336" s="13">
        <f t="shared" si="51"/>
        <v>0.58169249999999995</v>
      </c>
      <c r="U336" s="13">
        <f t="shared" si="52"/>
        <v>0.51063999999999998</v>
      </c>
      <c r="V336" s="13">
        <f t="shared" si="53"/>
        <v>-0.61662600000000001</v>
      </c>
      <c r="W336" s="13">
        <f t="shared" si="54"/>
        <v>-0.701353</v>
      </c>
      <c r="X336" s="13">
        <f t="shared" si="55"/>
        <v>0</v>
      </c>
      <c r="Y336" s="13">
        <f t="shared" si="56"/>
        <v>-5.1500000000000005E-4</v>
      </c>
      <c r="Z336" s="13">
        <f t="shared" si="57"/>
        <v>-0.16406000000000001</v>
      </c>
      <c r="AA336" s="13">
        <f t="shared" si="58"/>
        <v>2.052E-3</v>
      </c>
      <c r="AB336" s="13">
        <f t="shared" si="59"/>
        <v>-9.4319E-2</v>
      </c>
    </row>
    <row r="337" spans="1:28" x14ac:dyDescent="0.25">
      <c r="A337" s="2" t="s">
        <v>331</v>
      </c>
      <c r="B337" s="3" t="s">
        <v>8756</v>
      </c>
      <c r="C337" s="3" t="s">
        <v>4760</v>
      </c>
      <c r="D337" s="12">
        <v>390</v>
      </c>
      <c r="E337" s="12">
        <v>390.5</v>
      </c>
      <c r="F337" s="12">
        <v>397.5</v>
      </c>
      <c r="G337" s="12">
        <v>388</v>
      </c>
      <c r="H337" s="12">
        <v>391.5</v>
      </c>
      <c r="I337" s="3">
        <v>-151</v>
      </c>
      <c r="J337" s="3">
        <v>-1120</v>
      </c>
      <c r="K337" s="3">
        <v>844</v>
      </c>
      <c r="L337" s="3">
        <v>-639</v>
      </c>
      <c r="M337" s="3">
        <v>421</v>
      </c>
      <c r="N337" s="3">
        <v>30</v>
      </c>
      <c r="O337" s="3">
        <v>-73</v>
      </c>
      <c r="P337" s="3">
        <v>-109</v>
      </c>
      <c r="Q337" s="3">
        <v>-380</v>
      </c>
      <c r="R337" s="3">
        <v>-76</v>
      </c>
      <c r="S337" s="13">
        <f t="shared" si="50"/>
        <v>-0.58889999999999998</v>
      </c>
      <c r="T337" s="13">
        <f t="shared" si="51"/>
        <v>-4.3735999999999997</v>
      </c>
      <c r="U337" s="13">
        <f t="shared" si="52"/>
        <v>3.3549000000000002</v>
      </c>
      <c r="V337" s="13">
        <f t="shared" si="53"/>
        <v>-2.47932</v>
      </c>
      <c r="W337" s="13">
        <f t="shared" si="54"/>
        <v>1.648215</v>
      </c>
      <c r="X337" s="13">
        <f t="shared" si="55"/>
        <v>0.11700000000000001</v>
      </c>
      <c r="Y337" s="13">
        <f t="shared" si="56"/>
        <v>-0.28506500000000001</v>
      </c>
      <c r="Z337" s="13">
        <f t="shared" si="57"/>
        <v>-0.43327500000000002</v>
      </c>
      <c r="AA337" s="13">
        <f t="shared" si="58"/>
        <v>-1.4743999999999999</v>
      </c>
      <c r="AB337" s="13">
        <f t="shared" si="59"/>
        <v>-0.29754000000000003</v>
      </c>
    </row>
    <row r="338" spans="1:28" x14ac:dyDescent="0.25">
      <c r="A338" s="2" t="s">
        <v>332</v>
      </c>
      <c r="B338" s="3" t="s">
        <v>8757</v>
      </c>
      <c r="C338" s="3" t="s">
        <v>6601</v>
      </c>
      <c r="D338" s="12">
        <v>14.2</v>
      </c>
      <c r="E338" s="12">
        <v>14.3</v>
      </c>
      <c r="F338" s="12">
        <v>14.2</v>
      </c>
      <c r="G338" s="12">
        <v>13.9</v>
      </c>
      <c r="H338" s="12">
        <v>14.35</v>
      </c>
      <c r="I338" s="3">
        <v>57</v>
      </c>
      <c r="J338" s="3">
        <v>-171</v>
      </c>
      <c r="K338" s="3">
        <v>14</v>
      </c>
      <c r="L338" s="3">
        <v>-77</v>
      </c>
      <c r="M338" s="3">
        <v>213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8.0940000000000005E-3</v>
      </c>
      <c r="T338" s="13">
        <f t="shared" si="51"/>
        <v>-2.4453000000000003E-2</v>
      </c>
      <c r="U338" s="13">
        <f t="shared" si="52"/>
        <v>1.9879999999999997E-3</v>
      </c>
      <c r="V338" s="13">
        <f t="shared" si="53"/>
        <v>-1.0702999999999999E-2</v>
      </c>
      <c r="W338" s="13">
        <f t="shared" si="54"/>
        <v>3.0565499999999999E-2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8758</v>
      </c>
      <c r="C339" s="3" t="s">
        <v>6619</v>
      </c>
      <c r="D339" s="12">
        <v>16.8</v>
      </c>
      <c r="E339" s="12">
        <v>16.850000000000001</v>
      </c>
      <c r="F339" s="12">
        <v>16.850000000000001</v>
      </c>
      <c r="G339" s="12">
        <v>16.850000000000001</v>
      </c>
      <c r="H339" s="12">
        <v>17</v>
      </c>
      <c r="I339" s="3">
        <v>65</v>
      </c>
      <c r="J339" s="3">
        <v>7</v>
      </c>
      <c r="K339" s="3">
        <v>-24</v>
      </c>
      <c r="L339" s="3">
        <v>-33</v>
      </c>
      <c r="M339" s="3">
        <v>72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1.0919999999999999E-2</v>
      </c>
      <c r="T339" s="13">
        <f t="shared" si="51"/>
        <v>1.1795000000000002E-3</v>
      </c>
      <c r="U339" s="13">
        <f t="shared" si="52"/>
        <v>-4.0440000000000007E-3</v>
      </c>
      <c r="V339" s="13">
        <f t="shared" si="53"/>
        <v>-5.5605000000000003E-3</v>
      </c>
      <c r="W339" s="13">
        <f t="shared" si="54"/>
        <v>1.2239999999999999E-2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8759</v>
      </c>
      <c r="C340" s="3" t="s">
        <v>6680</v>
      </c>
      <c r="D340" s="12">
        <v>189</v>
      </c>
      <c r="E340" s="12">
        <v>192.5</v>
      </c>
      <c r="F340" s="12">
        <v>189</v>
      </c>
      <c r="G340" s="12">
        <v>193</v>
      </c>
      <c r="H340" s="12">
        <v>192</v>
      </c>
      <c r="I340" s="3">
        <v>471</v>
      </c>
      <c r="J340" s="3">
        <v>105</v>
      </c>
      <c r="K340" s="3">
        <v>-15</v>
      </c>
      <c r="L340" s="3">
        <v>163</v>
      </c>
      <c r="M340" s="3">
        <v>-54</v>
      </c>
      <c r="N340" s="3">
        <v>0</v>
      </c>
      <c r="O340" s="3">
        <v>-2</v>
      </c>
      <c r="P340" s="3">
        <v>0</v>
      </c>
      <c r="Q340" s="3">
        <v>-1</v>
      </c>
      <c r="R340" s="3">
        <v>0</v>
      </c>
      <c r="S340" s="13">
        <f t="shared" si="50"/>
        <v>0.89019000000000004</v>
      </c>
      <c r="T340" s="13">
        <f t="shared" si="51"/>
        <v>0.202125</v>
      </c>
      <c r="U340" s="13">
        <f t="shared" si="52"/>
        <v>-2.835E-2</v>
      </c>
      <c r="V340" s="13">
        <f t="shared" si="53"/>
        <v>0.31458999999999998</v>
      </c>
      <c r="W340" s="13">
        <f t="shared" si="54"/>
        <v>-0.10367999999999999</v>
      </c>
      <c r="X340" s="13">
        <f t="shared" si="55"/>
        <v>0</v>
      </c>
      <c r="Y340" s="13">
        <f t="shared" si="56"/>
        <v>-3.8500000000000001E-3</v>
      </c>
      <c r="Z340" s="13">
        <f t="shared" si="57"/>
        <v>0</v>
      </c>
      <c r="AA340" s="13">
        <f t="shared" si="58"/>
        <v>-1.9300000000000001E-3</v>
      </c>
      <c r="AB340" s="13">
        <f t="shared" si="59"/>
        <v>0</v>
      </c>
    </row>
    <row r="341" spans="1:28" x14ac:dyDescent="0.25">
      <c r="A341" s="2" t="s">
        <v>335</v>
      </c>
      <c r="B341" s="3" t="s">
        <v>8760</v>
      </c>
      <c r="C341" s="3" t="s">
        <v>4760</v>
      </c>
      <c r="D341" s="12">
        <v>29.85</v>
      </c>
      <c r="E341" s="12">
        <v>30.1</v>
      </c>
      <c r="F341" s="12">
        <v>30.1</v>
      </c>
      <c r="G341" s="12">
        <v>29.7</v>
      </c>
      <c r="H341" s="12">
        <v>29.95</v>
      </c>
      <c r="I341" s="3">
        <v>52</v>
      </c>
      <c r="J341" s="3">
        <v>-24</v>
      </c>
      <c r="K341" s="3">
        <v>59</v>
      </c>
      <c r="L341" s="3">
        <v>-186</v>
      </c>
      <c r="M341" s="3">
        <v>77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1.5522000000000001E-2</v>
      </c>
      <c r="T341" s="13">
        <f t="shared" si="51"/>
        <v>-7.2240000000000013E-3</v>
      </c>
      <c r="U341" s="13">
        <f t="shared" si="52"/>
        <v>1.7759E-2</v>
      </c>
      <c r="V341" s="13">
        <f t="shared" si="53"/>
        <v>-5.5241999999999999E-2</v>
      </c>
      <c r="W341" s="13">
        <f t="shared" si="54"/>
        <v>2.3061500000000002E-2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8761</v>
      </c>
      <c r="C342" s="3" t="s">
        <v>4763</v>
      </c>
      <c r="D342" s="12">
        <v>19.7</v>
      </c>
      <c r="E342" s="12">
        <v>21.5</v>
      </c>
      <c r="F342" s="12">
        <v>20.75</v>
      </c>
      <c r="G342" s="12">
        <v>20.8</v>
      </c>
      <c r="H342" s="12">
        <v>21.15</v>
      </c>
      <c r="I342" s="3">
        <v>2927</v>
      </c>
      <c r="J342" s="3">
        <v>-747</v>
      </c>
      <c r="K342" s="3">
        <v>-6922</v>
      </c>
      <c r="L342" s="3">
        <v>-194</v>
      </c>
      <c r="M342" s="3">
        <v>-2935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0.57661899999999999</v>
      </c>
      <c r="T342" s="13">
        <f t="shared" si="51"/>
        <v>-0.160605</v>
      </c>
      <c r="U342" s="13">
        <f t="shared" si="52"/>
        <v>-1.436315</v>
      </c>
      <c r="V342" s="13">
        <f t="shared" si="53"/>
        <v>-4.0352000000000006E-2</v>
      </c>
      <c r="W342" s="13">
        <f t="shared" si="54"/>
        <v>-0.62075249999999993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8762</v>
      </c>
      <c r="C343" s="3" t="s">
        <v>4760</v>
      </c>
      <c r="D343" s="12">
        <v>3.29</v>
      </c>
      <c r="E343" s="12">
        <v>3.27</v>
      </c>
      <c r="F343" s="12">
        <v>3.3</v>
      </c>
      <c r="G343" s="12">
        <v>3.3</v>
      </c>
      <c r="H343" s="12">
        <v>3.29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8763</v>
      </c>
      <c r="C344" s="3" t="s">
        <v>6722</v>
      </c>
      <c r="D344" s="12">
        <v>12.25</v>
      </c>
      <c r="E344" s="12">
        <v>12.35</v>
      </c>
      <c r="F344" s="12">
        <v>12.4</v>
      </c>
      <c r="G344" s="12">
        <v>12.8</v>
      </c>
      <c r="H344" s="12">
        <v>12.8</v>
      </c>
      <c r="I344" s="3">
        <v>542</v>
      </c>
      <c r="J344" s="3">
        <v>186</v>
      </c>
      <c r="K344" s="3">
        <v>540</v>
      </c>
      <c r="L344" s="3">
        <v>322</v>
      </c>
      <c r="M344" s="3">
        <v>-1472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6.6394999999999996E-2</v>
      </c>
      <c r="T344" s="13">
        <f t="shared" si="51"/>
        <v>2.2970999999999998E-2</v>
      </c>
      <c r="U344" s="13">
        <f t="shared" si="52"/>
        <v>6.6960000000000006E-2</v>
      </c>
      <c r="V344" s="13">
        <f t="shared" si="53"/>
        <v>4.1216000000000003E-2</v>
      </c>
      <c r="W344" s="13">
        <f t="shared" si="54"/>
        <v>-0.18841600000000003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8764</v>
      </c>
      <c r="C345" s="3" t="s">
        <v>10264</v>
      </c>
      <c r="D345" s="12">
        <v>19.8</v>
      </c>
      <c r="E345" s="12">
        <v>20.2</v>
      </c>
      <c r="F345" s="12">
        <v>20.55</v>
      </c>
      <c r="G345" s="12">
        <v>20.100000000000001</v>
      </c>
      <c r="H345" s="12">
        <v>20.6</v>
      </c>
      <c r="I345" s="3">
        <v>575</v>
      </c>
      <c r="J345" s="3">
        <v>1137</v>
      </c>
      <c r="K345" s="3">
        <v>1359</v>
      </c>
      <c r="L345" s="3">
        <v>-193</v>
      </c>
      <c r="M345" s="3">
        <v>1901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0.11385000000000001</v>
      </c>
      <c r="T345" s="13">
        <f t="shared" si="51"/>
        <v>0.22967399999999999</v>
      </c>
      <c r="U345" s="13">
        <f t="shared" si="52"/>
        <v>0.27927449999999998</v>
      </c>
      <c r="V345" s="13">
        <f t="shared" si="53"/>
        <v>-3.8793000000000001E-2</v>
      </c>
      <c r="W345" s="13">
        <f t="shared" si="54"/>
        <v>0.39160600000000007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8765</v>
      </c>
      <c r="C346" s="3" t="s">
        <v>6670</v>
      </c>
      <c r="D346" s="12">
        <v>52.4</v>
      </c>
      <c r="E346" s="12">
        <v>53.7</v>
      </c>
      <c r="F346" s="12">
        <v>53.1</v>
      </c>
      <c r="G346" s="12">
        <v>52.5</v>
      </c>
      <c r="H346" s="12">
        <v>53.1</v>
      </c>
      <c r="I346" s="3">
        <v>3</v>
      </c>
      <c r="J346" s="3">
        <v>205</v>
      </c>
      <c r="K346" s="3">
        <v>-1218</v>
      </c>
      <c r="L346" s="3">
        <v>-930</v>
      </c>
      <c r="M346" s="3">
        <v>-1034</v>
      </c>
      <c r="N346" s="3">
        <v>58</v>
      </c>
      <c r="O346" s="3">
        <v>3364</v>
      </c>
      <c r="P346" s="3">
        <v>877</v>
      </c>
      <c r="Q346" s="3">
        <v>0</v>
      </c>
      <c r="R346" s="3">
        <v>99</v>
      </c>
      <c r="S346" s="13">
        <f t="shared" si="50"/>
        <v>1.5719999999999998E-3</v>
      </c>
      <c r="T346" s="13">
        <f t="shared" si="51"/>
        <v>0.110085</v>
      </c>
      <c r="U346" s="13">
        <f t="shared" si="52"/>
        <v>-0.64675800000000006</v>
      </c>
      <c r="V346" s="13">
        <f t="shared" si="53"/>
        <v>-0.48825000000000002</v>
      </c>
      <c r="W346" s="13">
        <f t="shared" si="54"/>
        <v>-0.54905400000000004</v>
      </c>
      <c r="X346" s="13">
        <f t="shared" si="55"/>
        <v>3.0391999999999999E-2</v>
      </c>
      <c r="Y346" s="13">
        <f t="shared" si="56"/>
        <v>1.8064680000000002</v>
      </c>
      <c r="Z346" s="13">
        <f t="shared" si="57"/>
        <v>0.46568700000000002</v>
      </c>
      <c r="AA346" s="13">
        <f t="shared" si="58"/>
        <v>0</v>
      </c>
      <c r="AB346" s="13">
        <f t="shared" si="59"/>
        <v>5.2569000000000005E-2</v>
      </c>
    </row>
    <row r="347" spans="1:28" x14ac:dyDescent="0.25">
      <c r="A347" s="2" t="s">
        <v>341</v>
      </c>
      <c r="B347" s="3" t="s">
        <v>8766</v>
      </c>
      <c r="C347" s="3" t="s">
        <v>4772</v>
      </c>
      <c r="D347" s="12">
        <v>16.25</v>
      </c>
      <c r="E347" s="12">
        <v>16.600000000000001</v>
      </c>
      <c r="F347" s="12">
        <v>16.850000000000001</v>
      </c>
      <c r="G347" s="12">
        <v>17.05</v>
      </c>
      <c r="H347" s="12">
        <v>17.5</v>
      </c>
      <c r="I347" s="3">
        <v>-31</v>
      </c>
      <c r="J347" s="3">
        <v>-716</v>
      </c>
      <c r="K347" s="3">
        <v>-3768</v>
      </c>
      <c r="L347" s="3">
        <v>1745</v>
      </c>
      <c r="M347" s="3">
        <v>640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-5.0375000000000003E-3</v>
      </c>
      <c r="T347" s="13">
        <f t="shared" si="51"/>
        <v>-0.118856</v>
      </c>
      <c r="U347" s="13">
        <f t="shared" si="52"/>
        <v>-0.63490800000000003</v>
      </c>
      <c r="V347" s="13">
        <f t="shared" si="53"/>
        <v>0.29752250000000002</v>
      </c>
      <c r="W347" s="13">
        <f t="shared" si="54"/>
        <v>0.112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8767</v>
      </c>
      <c r="C348" s="3" t="s">
        <v>10265</v>
      </c>
      <c r="D348" s="12">
        <v>23.85</v>
      </c>
      <c r="E348" s="12">
        <v>23.8</v>
      </c>
      <c r="F348" s="12">
        <v>24.35</v>
      </c>
      <c r="G348" s="12">
        <v>25</v>
      </c>
      <c r="H348" s="12">
        <v>24.9</v>
      </c>
      <c r="I348" s="3">
        <v>4763</v>
      </c>
      <c r="J348" s="3">
        <v>-3321</v>
      </c>
      <c r="K348" s="3">
        <v>4047</v>
      </c>
      <c r="L348" s="3">
        <v>1032</v>
      </c>
      <c r="M348" s="3">
        <v>-1540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1.1359755</v>
      </c>
      <c r="T348" s="13">
        <f t="shared" si="51"/>
        <v>-0.79039800000000004</v>
      </c>
      <c r="U348" s="13">
        <f t="shared" si="52"/>
        <v>0.98544450000000017</v>
      </c>
      <c r="V348" s="13">
        <f t="shared" si="53"/>
        <v>0.25800000000000001</v>
      </c>
      <c r="W348" s="13">
        <f t="shared" si="54"/>
        <v>-0.38346000000000002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8768</v>
      </c>
      <c r="C349" s="3" t="s">
        <v>4758</v>
      </c>
      <c r="D349" s="12">
        <v>91.6</v>
      </c>
      <c r="E349" s="12">
        <v>91.7</v>
      </c>
      <c r="F349" s="12">
        <v>91.8</v>
      </c>
      <c r="G349" s="12">
        <v>91</v>
      </c>
      <c r="H349" s="12">
        <v>91.4</v>
      </c>
      <c r="I349" s="3">
        <v>1</v>
      </c>
      <c r="J349" s="3">
        <v>-1</v>
      </c>
      <c r="K349" s="3">
        <v>16</v>
      </c>
      <c r="L349" s="3">
        <v>12</v>
      </c>
      <c r="M349" s="3">
        <v>11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9.1599999999999993E-4</v>
      </c>
      <c r="T349" s="13">
        <f t="shared" si="51"/>
        <v>-9.1700000000000006E-4</v>
      </c>
      <c r="U349" s="13">
        <f t="shared" si="52"/>
        <v>1.4688E-2</v>
      </c>
      <c r="V349" s="13">
        <f t="shared" si="53"/>
        <v>1.0919999999999999E-2</v>
      </c>
      <c r="W349" s="13">
        <f t="shared" si="54"/>
        <v>1.0054E-2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8769</v>
      </c>
      <c r="C350" s="3" t="s">
        <v>4944</v>
      </c>
      <c r="D350" s="12">
        <v>14.85</v>
      </c>
      <c r="E350" s="12">
        <v>14.85</v>
      </c>
      <c r="F350" s="12">
        <v>15.05</v>
      </c>
      <c r="G350" s="12">
        <v>14.95</v>
      </c>
      <c r="H350" s="12">
        <v>15.15</v>
      </c>
      <c r="I350" s="3">
        <v>115</v>
      </c>
      <c r="J350" s="3">
        <v>-139</v>
      </c>
      <c r="K350" s="3">
        <v>-35</v>
      </c>
      <c r="L350" s="3">
        <v>-176</v>
      </c>
      <c r="M350" s="3">
        <v>-15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1.7077499999999999E-2</v>
      </c>
      <c r="T350" s="13">
        <f t="shared" si="51"/>
        <v>-2.06415E-2</v>
      </c>
      <c r="U350" s="13">
        <f t="shared" si="52"/>
        <v>-5.2674999999999996E-3</v>
      </c>
      <c r="V350" s="13">
        <f t="shared" si="53"/>
        <v>-2.6311999999999999E-2</v>
      </c>
      <c r="W350" s="13">
        <f t="shared" si="54"/>
        <v>-2.2725000000000002E-3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8770</v>
      </c>
      <c r="C351" s="3" t="s">
        <v>10266</v>
      </c>
      <c r="D351" s="12">
        <v>98.6</v>
      </c>
      <c r="E351" s="12">
        <v>108</v>
      </c>
      <c r="F351" s="12">
        <v>104.5</v>
      </c>
      <c r="G351" s="12">
        <v>104</v>
      </c>
      <c r="H351" s="12">
        <v>104.5</v>
      </c>
      <c r="I351" s="3">
        <v>1558</v>
      </c>
      <c r="J351" s="3">
        <v>2158</v>
      </c>
      <c r="K351" s="3">
        <v>-3595</v>
      </c>
      <c r="L351" s="3">
        <v>-906</v>
      </c>
      <c r="M351" s="3">
        <v>-344</v>
      </c>
      <c r="N351" s="3">
        <v>0</v>
      </c>
      <c r="O351" s="3">
        <v>0</v>
      </c>
      <c r="P351" s="3">
        <v>145</v>
      </c>
      <c r="Q351" s="3">
        <v>0</v>
      </c>
      <c r="R351" s="3">
        <v>0</v>
      </c>
      <c r="S351" s="13">
        <f t="shared" si="50"/>
        <v>1.5361879999999999</v>
      </c>
      <c r="T351" s="13">
        <f t="shared" si="51"/>
        <v>2.3306399999999998</v>
      </c>
      <c r="U351" s="13">
        <f t="shared" si="52"/>
        <v>-3.7567750000000002</v>
      </c>
      <c r="V351" s="13">
        <f t="shared" si="53"/>
        <v>-0.94223999999999997</v>
      </c>
      <c r="W351" s="13">
        <f t="shared" si="54"/>
        <v>-0.35948000000000002</v>
      </c>
      <c r="X351" s="13">
        <f t="shared" si="55"/>
        <v>0</v>
      </c>
      <c r="Y351" s="13">
        <f t="shared" si="56"/>
        <v>0</v>
      </c>
      <c r="Z351" s="13">
        <f t="shared" si="57"/>
        <v>0.15152499999999999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8771</v>
      </c>
      <c r="C352" s="3" t="s">
        <v>6604</v>
      </c>
      <c r="D352" s="12">
        <v>99.1</v>
      </c>
      <c r="E352" s="12">
        <v>106</v>
      </c>
      <c r="F352" s="12">
        <v>103</v>
      </c>
      <c r="G352" s="12">
        <v>105</v>
      </c>
      <c r="H352" s="12">
        <v>108</v>
      </c>
      <c r="I352" s="3">
        <v>-580</v>
      </c>
      <c r="J352" s="3">
        <v>-1344</v>
      </c>
      <c r="K352" s="3">
        <v>-3773</v>
      </c>
      <c r="L352" s="3">
        <v>1498</v>
      </c>
      <c r="M352" s="3">
        <v>1321</v>
      </c>
      <c r="N352" s="3">
        <v>-695</v>
      </c>
      <c r="O352" s="3">
        <v>3016</v>
      </c>
      <c r="P352" s="3">
        <v>-14</v>
      </c>
      <c r="Q352" s="3">
        <v>1370</v>
      </c>
      <c r="R352" s="3">
        <v>1303</v>
      </c>
      <c r="S352" s="13">
        <f t="shared" si="50"/>
        <v>-0.57477999999999996</v>
      </c>
      <c r="T352" s="13">
        <f t="shared" si="51"/>
        <v>-1.4246399999999999</v>
      </c>
      <c r="U352" s="13">
        <f t="shared" si="52"/>
        <v>-3.88619</v>
      </c>
      <c r="V352" s="13">
        <f t="shared" si="53"/>
        <v>1.5729</v>
      </c>
      <c r="W352" s="13">
        <f t="shared" si="54"/>
        <v>1.4266799999999999</v>
      </c>
      <c r="X352" s="13">
        <f t="shared" si="55"/>
        <v>-0.68874500000000005</v>
      </c>
      <c r="Y352" s="13">
        <f t="shared" si="56"/>
        <v>3.1969599999999998</v>
      </c>
      <c r="Z352" s="13">
        <f t="shared" si="57"/>
        <v>-1.4420000000000001E-2</v>
      </c>
      <c r="AA352" s="13">
        <f t="shared" si="58"/>
        <v>1.4384999999999999</v>
      </c>
      <c r="AB352" s="13">
        <f t="shared" si="59"/>
        <v>1.40724</v>
      </c>
    </row>
    <row r="353" spans="1:28" x14ac:dyDescent="0.25">
      <c r="A353" s="2" t="s">
        <v>347</v>
      </c>
      <c r="B353" s="3" t="s">
        <v>8772</v>
      </c>
      <c r="C353" s="3" t="s">
        <v>6604</v>
      </c>
      <c r="D353" s="12">
        <v>164.5</v>
      </c>
      <c r="E353" s="12">
        <v>168.5</v>
      </c>
      <c r="F353" s="12">
        <v>164</v>
      </c>
      <c r="G353" s="12">
        <v>167</v>
      </c>
      <c r="H353" s="12">
        <v>166.5</v>
      </c>
      <c r="I353" s="3">
        <v>1200</v>
      </c>
      <c r="J353" s="3">
        <v>1642</v>
      </c>
      <c r="K353" s="3">
        <v>-2019</v>
      </c>
      <c r="L353" s="3">
        <v>1818</v>
      </c>
      <c r="M353" s="3">
        <v>-1003</v>
      </c>
      <c r="N353" s="3">
        <v>-526</v>
      </c>
      <c r="O353" s="3">
        <v>-139</v>
      </c>
      <c r="P353" s="3">
        <v>-155</v>
      </c>
      <c r="Q353" s="3">
        <v>-748</v>
      </c>
      <c r="R353" s="3">
        <v>-211</v>
      </c>
      <c r="S353" s="13">
        <f t="shared" si="50"/>
        <v>1.974</v>
      </c>
      <c r="T353" s="13">
        <f t="shared" si="51"/>
        <v>2.7667700000000002</v>
      </c>
      <c r="U353" s="13">
        <f t="shared" si="52"/>
        <v>-3.3111600000000001</v>
      </c>
      <c r="V353" s="13">
        <f t="shared" si="53"/>
        <v>3.03606</v>
      </c>
      <c r="W353" s="13">
        <f t="shared" si="54"/>
        <v>-1.6699949999999999</v>
      </c>
      <c r="X353" s="13">
        <f t="shared" si="55"/>
        <v>-0.86526999999999998</v>
      </c>
      <c r="Y353" s="13">
        <f t="shared" si="56"/>
        <v>-0.23421500000000001</v>
      </c>
      <c r="Z353" s="13">
        <f t="shared" si="57"/>
        <v>-0.25419999999999998</v>
      </c>
      <c r="AA353" s="13">
        <f t="shared" si="58"/>
        <v>-1.24916</v>
      </c>
      <c r="AB353" s="13">
        <f t="shared" si="59"/>
        <v>-0.35131499999999999</v>
      </c>
    </row>
    <row r="354" spans="1:28" x14ac:dyDescent="0.25">
      <c r="A354" s="2" t="s">
        <v>348</v>
      </c>
      <c r="B354" s="3" t="s">
        <v>8773</v>
      </c>
      <c r="C354" s="3" t="s">
        <v>6683</v>
      </c>
      <c r="D354" s="12">
        <v>452.5</v>
      </c>
      <c r="E354" s="12">
        <v>469</v>
      </c>
      <c r="F354" s="12">
        <v>485.5</v>
      </c>
      <c r="G354" s="12">
        <v>489.5</v>
      </c>
      <c r="H354" s="12">
        <v>497</v>
      </c>
      <c r="I354" s="3">
        <v>-241</v>
      </c>
      <c r="J354" s="3">
        <v>151</v>
      </c>
      <c r="K354" s="3">
        <v>-485</v>
      </c>
      <c r="L354" s="3">
        <v>-510</v>
      </c>
      <c r="M354" s="3">
        <v>-51</v>
      </c>
      <c r="N354" s="3">
        <v>-53</v>
      </c>
      <c r="O354" s="3">
        <v>127</v>
      </c>
      <c r="P354" s="3">
        <v>288</v>
      </c>
      <c r="Q354" s="3">
        <v>207</v>
      </c>
      <c r="R354" s="3">
        <v>275</v>
      </c>
      <c r="S354" s="13">
        <f t="shared" si="50"/>
        <v>-1.090525</v>
      </c>
      <c r="T354" s="13">
        <f t="shared" si="51"/>
        <v>0.70818999999999999</v>
      </c>
      <c r="U354" s="13">
        <f t="shared" si="52"/>
        <v>-2.3546749999999999</v>
      </c>
      <c r="V354" s="13">
        <f t="shared" si="53"/>
        <v>-2.4964499999999998</v>
      </c>
      <c r="W354" s="13">
        <f t="shared" si="54"/>
        <v>-0.25346999999999997</v>
      </c>
      <c r="X354" s="13">
        <f t="shared" si="55"/>
        <v>-0.23982500000000001</v>
      </c>
      <c r="Y354" s="13">
        <f t="shared" si="56"/>
        <v>0.59562999999999999</v>
      </c>
      <c r="Z354" s="13">
        <f t="shared" si="57"/>
        <v>1.3982399999999999</v>
      </c>
      <c r="AA354" s="13">
        <f t="shared" si="58"/>
        <v>1.0132650000000001</v>
      </c>
      <c r="AB354" s="13">
        <f t="shared" si="59"/>
        <v>1.3667499999999999</v>
      </c>
    </row>
    <row r="355" spans="1:28" x14ac:dyDescent="0.25">
      <c r="A355" s="2" t="s">
        <v>349</v>
      </c>
      <c r="B355" s="3" t="s">
        <v>8774</v>
      </c>
      <c r="C355" s="3" t="s">
        <v>6722</v>
      </c>
      <c r="D355" s="12">
        <v>11.8</v>
      </c>
      <c r="E355" s="12">
        <v>12.2</v>
      </c>
      <c r="F355" s="12">
        <v>11.95</v>
      </c>
      <c r="G355" s="12">
        <v>11.9</v>
      </c>
      <c r="H355" s="12">
        <v>12.3</v>
      </c>
      <c r="I355" s="3">
        <v>393</v>
      </c>
      <c r="J355" s="3">
        <v>-196</v>
      </c>
      <c r="K355" s="3">
        <v>-240</v>
      </c>
      <c r="L355" s="3">
        <v>2</v>
      </c>
      <c r="M355" s="3">
        <v>129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4.6374000000000005E-2</v>
      </c>
      <c r="T355" s="13">
        <f t="shared" si="51"/>
        <v>-2.3911999999999999E-2</v>
      </c>
      <c r="U355" s="13">
        <f t="shared" si="52"/>
        <v>-2.8680000000000001E-2</v>
      </c>
      <c r="V355" s="13">
        <f t="shared" si="53"/>
        <v>2.3800000000000001E-4</v>
      </c>
      <c r="W355" s="13">
        <f t="shared" si="54"/>
        <v>1.5866999999999999E-2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8775</v>
      </c>
      <c r="C356" s="3" t="s">
        <v>6600</v>
      </c>
      <c r="D356" s="12">
        <v>87.9</v>
      </c>
      <c r="E356" s="12">
        <v>87.9</v>
      </c>
      <c r="F356" s="12">
        <v>87.2</v>
      </c>
      <c r="G356" s="12">
        <v>87.4</v>
      </c>
      <c r="H356" s="12">
        <v>87.9</v>
      </c>
      <c r="I356" s="3">
        <v>-5020</v>
      </c>
      <c r="J356" s="3">
        <v>-5348</v>
      </c>
      <c r="K356" s="3">
        <v>-8089</v>
      </c>
      <c r="L356" s="3">
        <v>-1581</v>
      </c>
      <c r="M356" s="3">
        <v>-4113</v>
      </c>
      <c r="N356" s="3">
        <v>-88</v>
      </c>
      <c r="O356" s="3">
        <v>-2</v>
      </c>
      <c r="P356" s="3">
        <v>-71</v>
      </c>
      <c r="Q356" s="3">
        <v>-194</v>
      </c>
      <c r="R356" s="3">
        <v>0</v>
      </c>
      <c r="S356" s="13">
        <f t="shared" si="50"/>
        <v>-4.4125800000000002</v>
      </c>
      <c r="T356" s="13">
        <f t="shared" si="51"/>
        <v>-4.7008920000000005</v>
      </c>
      <c r="U356" s="13">
        <f t="shared" si="52"/>
        <v>-7.0536080000000005</v>
      </c>
      <c r="V356" s="13">
        <f t="shared" si="53"/>
        <v>-1.3817940000000002</v>
      </c>
      <c r="W356" s="13">
        <f t="shared" si="54"/>
        <v>-3.6153270000000002</v>
      </c>
      <c r="X356" s="13">
        <f t="shared" si="55"/>
        <v>-7.7352000000000004E-2</v>
      </c>
      <c r="Y356" s="13">
        <f t="shared" si="56"/>
        <v>-1.758E-3</v>
      </c>
      <c r="Z356" s="13">
        <f t="shared" si="57"/>
        <v>-6.1911999999999995E-2</v>
      </c>
      <c r="AA356" s="13">
        <f t="shared" si="58"/>
        <v>-0.16955600000000001</v>
      </c>
      <c r="AB356" s="13">
        <f t="shared" si="59"/>
        <v>0</v>
      </c>
    </row>
    <row r="357" spans="1:28" x14ac:dyDescent="0.25">
      <c r="A357" s="2" t="s">
        <v>351</v>
      </c>
      <c r="B357" s="3" t="s">
        <v>8776</v>
      </c>
      <c r="C357" s="3" t="s">
        <v>6627</v>
      </c>
      <c r="D357" s="12">
        <v>158.5</v>
      </c>
      <c r="E357" s="12">
        <v>161</v>
      </c>
      <c r="F357" s="12">
        <v>159.5</v>
      </c>
      <c r="G357" s="12">
        <v>157</v>
      </c>
      <c r="H357" s="12">
        <v>158.5</v>
      </c>
      <c r="I357" s="3">
        <v>208</v>
      </c>
      <c r="J357" s="3">
        <v>-66</v>
      </c>
      <c r="K357" s="3">
        <v>-425</v>
      </c>
      <c r="L357" s="3">
        <v>-315</v>
      </c>
      <c r="M357" s="3">
        <v>98</v>
      </c>
      <c r="N357" s="3">
        <v>-316</v>
      </c>
      <c r="O357" s="3">
        <v>0</v>
      </c>
      <c r="P357" s="3">
        <v>90</v>
      </c>
      <c r="Q357" s="3">
        <v>0</v>
      </c>
      <c r="R357" s="3">
        <v>0</v>
      </c>
      <c r="S357" s="13">
        <f t="shared" si="50"/>
        <v>0.32967999999999997</v>
      </c>
      <c r="T357" s="13">
        <f t="shared" si="51"/>
        <v>-0.10625999999999999</v>
      </c>
      <c r="U357" s="13">
        <f t="shared" si="52"/>
        <v>-0.67787500000000001</v>
      </c>
      <c r="V357" s="13">
        <f t="shared" si="53"/>
        <v>-0.49454999999999999</v>
      </c>
      <c r="W357" s="13">
        <f t="shared" si="54"/>
        <v>0.15533</v>
      </c>
      <c r="X357" s="13">
        <f t="shared" si="55"/>
        <v>-0.50085999999999997</v>
      </c>
      <c r="Y357" s="13">
        <f t="shared" si="56"/>
        <v>0</v>
      </c>
      <c r="Z357" s="13">
        <f t="shared" si="57"/>
        <v>0.14355000000000001</v>
      </c>
      <c r="AA357" s="13">
        <f t="shared" si="58"/>
        <v>0</v>
      </c>
      <c r="AB357" s="13">
        <f t="shared" si="59"/>
        <v>0</v>
      </c>
    </row>
    <row r="358" spans="1:28" x14ac:dyDescent="0.25">
      <c r="A358" s="2" t="s">
        <v>352</v>
      </c>
      <c r="B358" s="3" t="s">
        <v>8777</v>
      </c>
      <c r="C358" s="3" t="s">
        <v>6619</v>
      </c>
      <c r="D358" s="12">
        <v>77.400000000000006</v>
      </c>
      <c r="E358" s="12">
        <v>77.900000000000006</v>
      </c>
      <c r="F358" s="12">
        <v>76.3</v>
      </c>
      <c r="G358" s="12">
        <v>76.400000000000006</v>
      </c>
      <c r="H358" s="12">
        <v>77.400000000000006</v>
      </c>
      <c r="I358" s="3">
        <v>-4735</v>
      </c>
      <c r="J358" s="3">
        <v>584</v>
      </c>
      <c r="K358" s="3">
        <v>-4016</v>
      </c>
      <c r="L358" s="3">
        <v>-2543</v>
      </c>
      <c r="M358" s="3">
        <v>-1986</v>
      </c>
      <c r="N358" s="3">
        <v>0</v>
      </c>
      <c r="O358" s="3">
        <v>0</v>
      </c>
      <c r="P358" s="3">
        <v>-2369</v>
      </c>
      <c r="Q358" s="3">
        <v>-3893</v>
      </c>
      <c r="R358" s="3">
        <v>-1579</v>
      </c>
      <c r="S358" s="13">
        <f t="shared" si="50"/>
        <v>-3.6648900000000002</v>
      </c>
      <c r="T358" s="13">
        <f t="shared" si="51"/>
        <v>0.45493600000000006</v>
      </c>
      <c r="U358" s="13">
        <f t="shared" si="52"/>
        <v>-3.0642079999999998</v>
      </c>
      <c r="V358" s="13">
        <f t="shared" si="53"/>
        <v>-1.942852</v>
      </c>
      <c r="W358" s="13">
        <f t="shared" si="54"/>
        <v>-1.5371640000000002</v>
      </c>
      <c r="X358" s="13">
        <f t="shared" si="55"/>
        <v>0</v>
      </c>
      <c r="Y358" s="13">
        <f t="shared" si="56"/>
        <v>0</v>
      </c>
      <c r="Z358" s="13">
        <f t="shared" si="57"/>
        <v>-1.8075469999999998</v>
      </c>
      <c r="AA358" s="13">
        <f t="shared" si="58"/>
        <v>-2.9742519999999999</v>
      </c>
      <c r="AB358" s="13">
        <f t="shared" si="59"/>
        <v>-1.222146</v>
      </c>
    </row>
    <row r="359" spans="1:28" x14ac:dyDescent="0.25">
      <c r="A359" s="2" t="s">
        <v>353</v>
      </c>
      <c r="B359" s="3" t="s">
        <v>8778</v>
      </c>
      <c r="C359" s="3" t="s">
        <v>6543</v>
      </c>
      <c r="D359" s="12">
        <v>55.5</v>
      </c>
      <c r="E359" s="12">
        <v>55.7</v>
      </c>
      <c r="F359" s="12">
        <v>56.5</v>
      </c>
      <c r="G359" s="12">
        <v>55.6</v>
      </c>
      <c r="H359" s="12">
        <v>56.4</v>
      </c>
      <c r="I359" s="3">
        <v>-325</v>
      </c>
      <c r="J359" s="3">
        <v>154</v>
      </c>
      <c r="K359" s="3">
        <v>3</v>
      </c>
      <c r="L359" s="3">
        <v>-173</v>
      </c>
      <c r="M359" s="3">
        <v>48</v>
      </c>
      <c r="N359" s="3">
        <v>0</v>
      </c>
      <c r="O359" s="3">
        <v>-120</v>
      </c>
      <c r="P359" s="3">
        <v>0</v>
      </c>
      <c r="Q359" s="3">
        <v>0</v>
      </c>
      <c r="R359" s="3">
        <v>0</v>
      </c>
      <c r="S359" s="13">
        <f t="shared" si="50"/>
        <v>-0.18037500000000001</v>
      </c>
      <c r="T359" s="13">
        <f t="shared" si="51"/>
        <v>8.5778000000000007E-2</v>
      </c>
      <c r="U359" s="13">
        <f t="shared" si="52"/>
        <v>1.6949999999999999E-3</v>
      </c>
      <c r="V359" s="13">
        <f t="shared" si="53"/>
        <v>-9.618800000000001E-2</v>
      </c>
      <c r="W359" s="13">
        <f t="shared" si="54"/>
        <v>2.7071999999999999E-2</v>
      </c>
      <c r="X359" s="13">
        <f t="shared" si="55"/>
        <v>0</v>
      </c>
      <c r="Y359" s="13">
        <f t="shared" si="56"/>
        <v>-6.6839999999999997E-2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8779</v>
      </c>
      <c r="C360" s="3" t="s">
        <v>10267</v>
      </c>
      <c r="D360" s="12">
        <v>44.1</v>
      </c>
      <c r="E360" s="12">
        <v>45.15</v>
      </c>
      <c r="F360" s="12">
        <v>45.7</v>
      </c>
      <c r="G360" s="12">
        <v>46.5</v>
      </c>
      <c r="H360" s="12">
        <v>48.3</v>
      </c>
      <c r="I360" s="3">
        <v>319</v>
      </c>
      <c r="J360" s="3">
        <v>46</v>
      </c>
      <c r="K360" s="3">
        <v>140</v>
      </c>
      <c r="L360" s="3">
        <v>477</v>
      </c>
      <c r="M360" s="3">
        <v>-790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0.140679</v>
      </c>
      <c r="T360" s="13">
        <f t="shared" si="51"/>
        <v>2.0768999999999999E-2</v>
      </c>
      <c r="U360" s="13">
        <f t="shared" si="52"/>
        <v>6.3979999999999995E-2</v>
      </c>
      <c r="V360" s="13">
        <f t="shared" si="53"/>
        <v>0.221805</v>
      </c>
      <c r="W360" s="13">
        <f t="shared" si="54"/>
        <v>-0.38157000000000002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8780</v>
      </c>
      <c r="C361" s="3" t="s">
        <v>10268</v>
      </c>
      <c r="D361" s="12">
        <v>23.9</v>
      </c>
      <c r="E361" s="12">
        <v>22.85</v>
      </c>
      <c r="F361" s="12">
        <v>25.1</v>
      </c>
      <c r="G361" s="12">
        <v>27.6</v>
      </c>
      <c r="H361" s="12">
        <v>28.45</v>
      </c>
      <c r="I361" s="3">
        <v>966</v>
      </c>
      <c r="J361" s="3">
        <v>-2790</v>
      </c>
      <c r="K361" s="3">
        <v>9933</v>
      </c>
      <c r="L361" s="3">
        <v>-5452</v>
      </c>
      <c r="M361" s="3">
        <v>-2164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0.23087399999999997</v>
      </c>
      <c r="T361" s="13">
        <f t="shared" si="51"/>
        <v>-0.63751500000000005</v>
      </c>
      <c r="U361" s="13">
        <f t="shared" si="52"/>
        <v>2.4931830000000001</v>
      </c>
      <c r="V361" s="13">
        <f t="shared" si="53"/>
        <v>-1.5047520000000001</v>
      </c>
      <c r="W361" s="13">
        <f t="shared" si="54"/>
        <v>-0.61565799999999993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8781</v>
      </c>
      <c r="C362" s="3" t="s">
        <v>6594</v>
      </c>
      <c r="D362" s="12">
        <v>39.1</v>
      </c>
      <c r="E362" s="12">
        <v>39.85</v>
      </c>
      <c r="F362" s="12">
        <v>39.75</v>
      </c>
      <c r="G362" s="12">
        <v>39.65</v>
      </c>
      <c r="H362" s="12">
        <v>39.950000000000003</v>
      </c>
      <c r="I362" s="3">
        <v>0</v>
      </c>
      <c r="J362" s="3">
        <v>65</v>
      </c>
      <c r="K362" s="3">
        <v>-444</v>
      </c>
      <c r="L362" s="3">
        <v>-453</v>
      </c>
      <c r="M362" s="3">
        <v>-201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0</v>
      </c>
      <c r="T362" s="13">
        <f t="shared" si="51"/>
        <v>2.5902499999999998E-2</v>
      </c>
      <c r="U362" s="13">
        <f t="shared" si="52"/>
        <v>-0.17649000000000001</v>
      </c>
      <c r="V362" s="13">
        <f t="shared" si="53"/>
        <v>-0.17961450000000001</v>
      </c>
      <c r="W362" s="13">
        <f t="shared" si="54"/>
        <v>-8.029950000000001E-2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8782</v>
      </c>
      <c r="C363" s="3" t="s">
        <v>10269</v>
      </c>
      <c r="D363" s="12">
        <v>44.95</v>
      </c>
      <c r="E363" s="12">
        <v>44.75</v>
      </c>
      <c r="F363" s="12">
        <v>45.25</v>
      </c>
      <c r="G363" s="12">
        <v>45.85</v>
      </c>
      <c r="H363" s="12">
        <v>46.1</v>
      </c>
      <c r="I363" s="3">
        <v>-295</v>
      </c>
      <c r="J363" s="3">
        <v>-3032</v>
      </c>
      <c r="K363" s="3">
        <v>221</v>
      </c>
      <c r="L363" s="3">
        <v>966</v>
      </c>
      <c r="M363" s="3">
        <v>1356</v>
      </c>
      <c r="N363" s="3">
        <v>0</v>
      </c>
      <c r="O363" s="3">
        <v>300</v>
      </c>
      <c r="P363" s="3">
        <v>322</v>
      </c>
      <c r="Q363" s="3">
        <v>0</v>
      </c>
      <c r="R363" s="3">
        <v>0</v>
      </c>
      <c r="S363" s="13">
        <f t="shared" si="50"/>
        <v>-0.13260250000000001</v>
      </c>
      <c r="T363" s="13">
        <f t="shared" si="51"/>
        <v>-1.3568199999999999</v>
      </c>
      <c r="U363" s="13">
        <f t="shared" si="52"/>
        <v>0.10000249999999999</v>
      </c>
      <c r="V363" s="13">
        <f t="shared" si="53"/>
        <v>0.442911</v>
      </c>
      <c r="W363" s="13">
        <f t="shared" si="54"/>
        <v>0.625116</v>
      </c>
      <c r="X363" s="13">
        <f t="shared" si="55"/>
        <v>0</v>
      </c>
      <c r="Y363" s="13">
        <f t="shared" si="56"/>
        <v>0.13425000000000001</v>
      </c>
      <c r="Z363" s="13">
        <f t="shared" si="57"/>
        <v>0.145705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8783</v>
      </c>
      <c r="C364" s="3" t="s">
        <v>10270</v>
      </c>
      <c r="D364" s="12">
        <v>320</v>
      </c>
      <c r="E364" s="12">
        <v>323</v>
      </c>
      <c r="F364" s="12">
        <v>325.5</v>
      </c>
      <c r="G364" s="12">
        <v>325</v>
      </c>
      <c r="H364" s="12">
        <v>326.5</v>
      </c>
      <c r="I364" s="3">
        <v>-14</v>
      </c>
      <c r="J364" s="3">
        <v>-38</v>
      </c>
      <c r="K364" s="3">
        <v>-12</v>
      </c>
      <c r="L364" s="3">
        <v>-53</v>
      </c>
      <c r="M364" s="3">
        <v>-15</v>
      </c>
      <c r="N364" s="3">
        <v>-3</v>
      </c>
      <c r="O364" s="3">
        <v>-2</v>
      </c>
      <c r="P364" s="3">
        <v>1</v>
      </c>
      <c r="Q364" s="3">
        <v>49</v>
      </c>
      <c r="R364" s="3">
        <v>0</v>
      </c>
      <c r="S364" s="13">
        <f t="shared" si="50"/>
        <v>-4.48E-2</v>
      </c>
      <c r="T364" s="13">
        <f t="shared" si="51"/>
        <v>-0.12274</v>
      </c>
      <c r="U364" s="13">
        <f t="shared" si="52"/>
        <v>-3.9059999999999997E-2</v>
      </c>
      <c r="V364" s="13">
        <f t="shared" si="53"/>
        <v>-0.17224999999999999</v>
      </c>
      <c r="W364" s="13">
        <f t="shared" si="54"/>
        <v>-4.8974999999999998E-2</v>
      </c>
      <c r="X364" s="13">
        <f t="shared" si="55"/>
        <v>-9.5999999999999992E-3</v>
      </c>
      <c r="Y364" s="13">
        <f t="shared" si="56"/>
        <v>-6.4599999999999996E-3</v>
      </c>
      <c r="Z364" s="13">
        <f t="shared" si="57"/>
        <v>3.2550000000000001E-3</v>
      </c>
      <c r="AA364" s="13">
        <f t="shared" si="58"/>
        <v>0.15925</v>
      </c>
      <c r="AB364" s="13">
        <f t="shared" si="59"/>
        <v>0</v>
      </c>
    </row>
    <row r="365" spans="1:28" x14ac:dyDescent="0.25">
      <c r="A365" s="2" t="s">
        <v>359</v>
      </c>
      <c r="B365" s="3" t="s">
        <v>8784</v>
      </c>
      <c r="C365" s="3" t="s">
        <v>10271</v>
      </c>
      <c r="D365" s="12">
        <v>60.8</v>
      </c>
      <c r="E365" s="12">
        <v>61.8</v>
      </c>
      <c r="F365" s="12">
        <v>62.8</v>
      </c>
      <c r="G365" s="12">
        <v>63</v>
      </c>
      <c r="H365" s="12">
        <v>63.5</v>
      </c>
      <c r="I365" s="3">
        <v>-3</v>
      </c>
      <c r="J365" s="3">
        <v>1</v>
      </c>
      <c r="K365" s="3">
        <v>4</v>
      </c>
      <c r="L365" s="3">
        <v>-4</v>
      </c>
      <c r="M365" s="3">
        <v>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-1.8239999999999997E-3</v>
      </c>
      <c r="T365" s="13">
        <f t="shared" si="51"/>
        <v>6.1799999999999995E-4</v>
      </c>
      <c r="U365" s="13">
        <f t="shared" si="52"/>
        <v>2.5119999999999999E-3</v>
      </c>
      <c r="V365" s="13">
        <f t="shared" si="53"/>
        <v>-2.5200000000000001E-3</v>
      </c>
      <c r="W365" s="13">
        <f t="shared" si="54"/>
        <v>6.3500000000000004E-4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8785</v>
      </c>
      <c r="C366" s="3" t="s">
        <v>6604</v>
      </c>
      <c r="D366" s="12">
        <v>24</v>
      </c>
      <c r="E366" s="12">
        <v>25</v>
      </c>
      <c r="F366" s="12">
        <v>24.75</v>
      </c>
      <c r="G366" s="12">
        <v>24.2</v>
      </c>
      <c r="H366" s="12">
        <v>24.75</v>
      </c>
      <c r="I366" s="3">
        <v>1782</v>
      </c>
      <c r="J366" s="3">
        <v>-1631</v>
      </c>
      <c r="K366" s="3">
        <v>-749</v>
      </c>
      <c r="L366" s="3">
        <v>6</v>
      </c>
      <c r="M366" s="3">
        <v>-542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0.42768</v>
      </c>
      <c r="T366" s="13">
        <f t="shared" si="51"/>
        <v>-0.40775</v>
      </c>
      <c r="U366" s="13">
        <f t="shared" si="52"/>
        <v>-0.1853775</v>
      </c>
      <c r="V366" s="13">
        <f t="shared" si="53"/>
        <v>1.4519999999999999E-3</v>
      </c>
      <c r="W366" s="13">
        <f t="shared" si="54"/>
        <v>-0.13414499999999999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8786</v>
      </c>
      <c r="C367" s="3" t="s">
        <v>10267</v>
      </c>
      <c r="D367" s="12">
        <v>27.9</v>
      </c>
      <c r="E367" s="12">
        <v>29.1</v>
      </c>
      <c r="F367" s="12">
        <v>28.8</v>
      </c>
      <c r="G367" s="12">
        <v>29.35</v>
      </c>
      <c r="H367" s="12">
        <v>29.5</v>
      </c>
      <c r="I367" s="3">
        <v>2039</v>
      </c>
      <c r="J367" s="3">
        <v>-7601</v>
      </c>
      <c r="K367" s="3">
        <v>250</v>
      </c>
      <c r="L367" s="3">
        <v>771</v>
      </c>
      <c r="M367" s="3">
        <v>-1196</v>
      </c>
      <c r="N367" s="3">
        <v>0</v>
      </c>
      <c r="O367" s="3">
        <v>16</v>
      </c>
      <c r="P367" s="3">
        <v>8</v>
      </c>
      <c r="Q367" s="3">
        <v>0</v>
      </c>
      <c r="R367" s="3">
        <v>0</v>
      </c>
      <c r="S367" s="13">
        <f t="shared" si="50"/>
        <v>0.56888099999999997</v>
      </c>
      <c r="T367" s="13">
        <f t="shared" si="51"/>
        <v>-2.2118910000000001</v>
      </c>
      <c r="U367" s="13">
        <f t="shared" si="52"/>
        <v>7.1999999999999995E-2</v>
      </c>
      <c r="V367" s="13">
        <f t="shared" si="53"/>
        <v>0.22628850000000003</v>
      </c>
      <c r="W367" s="13">
        <f t="shared" si="54"/>
        <v>-0.35282000000000002</v>
      </c>
      <c r="X367" s="13">
        <f t="shared" si="55"/>
        <v>0</v>
      </c>
      <c r="Y367" s="13">
        <f t="shared" si="56"/>
        <v>4.6560000000000004E-3</v>
      </c>
      <c r="Z367" s="13">
        <f t="shared" si="57"/>
        <v>2.3040000000000001E-3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8787</v>
      </c>
      <c r="C368" s="3" t="s">
        <v>6543</v>
      </c>
      <c r="D368" s="12">
        <v>16.350000000000001</v>
      </c>
      <c r="E368" s="12">
        <v>16.75</v>
      </c>
      <c r="F368" s="12">
        <v>17</v>
      </c>
      <c r="G368" s="12">
        <v>17</v>
      </c>
      <c r="H368" s="12">
        <v>17.2</v>
      </c>
      <c r="I368" s="3">
        <v>378</v>
      </c>
      <c r="J368" s="3">
        <v>53</v>
      </c>
      <c r="K368" s="3">
        <v>290</v>
      </c>
      <c r="L368" s="3">
        <v>-18</v>
      </c>
      <c r="M368" s="3">
        <v>181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6.1803000000000004E-2</v>
      </c>
      <c r="T368" s="13">
        <f t="shared" si="51"/>
        <v>8.8775E-3</v>
      </c>
      <c r="U368" s="13">
        <f t="shared" si="52"/>
        <v>4.9299999999999997E-2</v>
      </c>
      <c r="V368" s="13">
        <f t="shared" si="53"/>
        <v>-3.0599999999999998E-3</v>
      </c>
      <c r="W368" s="13">
        <f t="shared" si="54"/>
        <v>3.1131999999999996E-2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8788</v>
      </c>
      <c r="C369" s="3" t="s">
        <v>4762</v>
      </c>
      <c r="D369" s="12">
        <v>226</v>
      </c>
      <c r="E369" s="12">
        <v>228</v>
      </c>
      <c r="F369" s="12">
        <v>231</v>
      </c>
      <c r="G369" s="12">
        <v>231</v>
      </c>
      <c r="H369" s="12">
        <v>233</v>
      </c>
      <c r="I369" s="3">
        <v>-24</v>
      </c>
      <c r="J369" s="3">
        <v>26</v>
      </c>
      <c r="K369" s="3">
        <v>160</v>
      </c>
      <c r="L369" s="3">
        <v>0</v>
      </c>
      <c r="M369" s="3">
        <v>183</v>
      </c>
      <c r="N369" s="3">
        <v>0</v>
      </c>
      <c r="O369" s="3">
        <v>0</v>
      </c>
      <c r="P369" s="3">
        <v>0</v>
      </c>
      <c r="Q369" s="3">
        <v>0</v>
      </c>
      <c r="R369" s="3">
        <v>0</v>
      </c>
      <c r="S369" s="13">
        <f t="shared" si="50"/>
        <v>-5.4239999999999997E-2</v>
      </c>
      <c r="T369" s="13">
        <f t="shared" si="51"/>
        <v>5.9279999999999999E-2</v>
      </c>
      <c r="U369" s="13">
        <f t="shared" si="52"/>
        <v>0.36959999999999998</v>
      </c>
      <c r="V369" s="13">
        <f t="shared" si="53"/>
        <v>0</v>
      </c>
      <c r="W369" s="13">
        <f t="shared" si="54"/>
        <v>0.42638999999999999</v>
      </c>
      <c r="X369" s="13">
        <f t="shared" si="55"/>
        <v>0</v>
      </c>
      <c r="Y369" s="13">
        <f t="shared" si="56"/>
        <v>0</v>
      </c>
      <c r="Z369" s="13">
        <f t="shared" si="57"/>
        <v>0</v>
      </c>
      <c r="AA369" s="13">
        <f t="shared" si="58"/>
        <v>0</v>
      </c>
      <c r="AB369" s="13">
        <f t="shared" si="59"/>
        <v>0</v>
      </c>
    </row>
    <row r="370" spans="1:28" x14ac:dyDescent="0.25">
      <c r="A370" s="2" t="s">
        <v>364</v>
      </c>
      <c r="B370" s="3" t="s">
        <v>8789</v>
      </c>
      <c r="C370" s="3" t="s">
        <v>6604</v>
      </c>
      <c r="D370" s="12">
        <v>11.95</v>
      </c>
      <c r="E370" s="12">
        <v>12.25</v>
      </c>
      <c r="F370" s="12">
        <v>13.25</v>
      </c>
      <c r="G370" s="12">
        <v>12.9</v>
      </c>
      <c r="H370" s="12">
        <v>13.15</v>
      </c>
      <c r="I370" s="3">
        <v>546</v>
      </c>
      <c r="J370" s="3">
        <v>493</v>
      </c>
      <c r="K370" s="3">
        <v>-740</v>
      </c>
      <c r="L370" s="3">
        <v>-324</v>
      </c>
      <c r="M370" s="3">
        <v>-104</v>
      </c>
      <c r="N370" s="3">
        <v>0</v>
      </c>
      <c r="O370" s="3">
        <v>11</v>
      </c>
      <c r="P370" s="3">
        <v>5</v>
      </c>
      <c r="Q370" s="3">
        <v>0</v>
      </c>
      <c r="R370" s="3">
        <v>0</v>
      </c>
      <c r="S370" s="13">
        <f t="shared" si="50"/>
        <v>6.5246999999999999E-2</v>
      </c>
      <c r="T370" s="13">
        <f t="shared" si="51"/>
        <v>6.0392500000000002E-2</v>
      </c>
      <c r="U370" s="13">
        <f t="shared" si="52"/>
        <v>-9.8049999999999998E-2</v>
      </c>
      <c r="V370" s="13">
        <f t="shared" si="53"/>
        <v>-4.1796000000000007E-2</v>
      </c>
      <c r="W370" s="13">
        <f t="shared" si="54"/>
        <v>-1.3676000000000001E-2</v>
      </c>
      <c r="X370" s="13">
        <f t="shared" si="55"/>
        <v>0</v>
      </c>
      <c r="Y370" s="13">
        <f t="shared" si="56"/>
        <v>1.3475E-3</v>
      </c>
      <c r="Z370" s="13">
        <f t="shared" si="57"/>
        <v>6.625E-4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8790</v>
      </c>
      <c r="C371" s="3" t="s">
        <v>10272</v>
      </c>
      <c r="D371" s="12">
        <v>18.850000000000001</v>
      </c>
      <c r="E371" s="12">
        <v>18.55</v>
      </c>
      <c r="F371" s="12">
        <v>18.649999999999999</v>
      </c>
      <c r="G371" s="12">
        <v>18.75</v>
      </c>
      <c r="H371" s="12">
        <v>18.8</v>
      </c>
      <c r="I371" s="3">
        <v>624</v>
      </c>
      <c r="J371" s="3">
        <v>-910</v>
      </c>
      <c r="K371" s="3">
        <v>318</v>
      </c>
      <c r="L371" s="3">
        <v>717</v>
      </c>
      <c r="M371" s="3">
        <v>260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0.11762400000000002</v>
      </c>
      <c r="T371" s="13">
        <f t="shared" si="51"/>
        <v>-0.16880500000000001</v>
      </c>
      <c r="U371" s="13">
        <f t="shared" si="52"/>
        <v>5.9306999999999999E-2</v>
      </c>
      <c r="V371" s="13">
        <f t="shared" si="53"/>
        <v>0.13443749999999999</v>
      </c>
      <c r="W371" s="13">
        <f t="shared" si="54"/>
        <v>4.888E-2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8791</v>
      </c>
      <c r="C372" s="3" t="s">
        <v>10273</v>
      </c>
      <c r="D372" s="12">
        <v>76.599999999999994</v>
      </c>
      <c r="E372" s="12">
        <v>78.8</v>
      </c>
      <c r="F372" s="12">
        <v>77.8</v>
      </c>
      <c r="G372" s="12">
        <v>78.3</v>
      </c>
      <c r="H372" s="12">
        <v>80.599999999999994</v>
      </c>
      <c r="I372" s="3">
        <v>-2547</v>
      </c>
      <c r="J372" s="3">
        <v>-4156</v>
      </c>
      <c r="K372" s="3">
        <v>-4259</v>
      </c>
      <c r="L372" s="3">
        <v>-2563</v>
      </c>
      <c r="M372" s="3">
        <v>325</v>
      </c>
      <c r="N372" s="3">
        <v>113</v>
      </c>
      <c r="O372" s="3">
        <v>306</v>
      </c>
      <c r="P372" s="3">
        <v>537</v>
      </c>
      <c r="Q372" s="3">
        <v>1793</v>
      </c>
      <c r="R372" s="3">
        <v>579</v>
      </c>
      <c r="S372" s="13">
        <f t="shared" si="50"/>
        <v>-1.9510019999999999</v>
      </c>
      <c r="T372" s="13">
        <f t="shared" si="51"/>
        <v>-3.2749280000000001</v>
      </c>
      <c r="U372" s="13">
        <f t="shared" si="52"/>
        <v>-3.3135020000000002</v>
      </c>
      <c r="V372" s="13">
        <f t="shared" si="53"/>
        <v>-2.0068289999999998</v>
      </c>
      <c r="W372" s="13">
        <f t="shared" si="54"/>
        <v>0.26194999999999996</v>
      </c>
      <c r="X372" s="13">
        <f t="shared" si="55"/>
        <v>8.6557999999999996E-2</v>
      </c>
      <c r="Y372" s="13">
        <f t="shared" si="56"/>
        <v>0.24112799999999998</v>
      </c>
      <c r="Z372" s="13">
        <f t="shared" si="57"/>
        <v>0.41778599999999999</v>
      </c>
      <c r="AA372" s="13">
        <f t="shared" si="58"/>
        <v>1.4039189999999999</v>
      </c>
      <c r="AB372" s="13">
        <f t="shared" si="59"/>
        <v>0.46667399999999992</v>
      </c>
    </row>
    <row r="373" spans="1:28" x14ac:dyDescent="0.25">
      <c r="A373" s="2" t="s">
        <v>367</v>
      </c>
      <c r="B373" s="3" t="s">
        <v>8792</v>
      </c>
      <c r="C373" s="3" t="s">
        <v>4767</v>
      </c>
      <c r="D373" s="12">
        <v>22.6</v>
      </c>
      <c r="E373" s="12">
        <v>22.85</v>
      </c>
      <c r="F373" s="12">
        <v>22.2</v>
      </c>
      <c r="G373" s="12">
        <v>22.5</v>
      </c>
      <c r="H373" s="12">
        <v>23.5</v>
      </c>
      <c r="I373" s="3">
        <v>19808</v>
      </c>
      <c r="J373" s="3">
        <v>-68869</v>
      </c>
      <c r="K373" s="3">
        <v>-8577</v>
      </c>
      <c r="L373" s="3">
        <v>13779</v>
      </c>
      <c r="M373" s="3">
        <v>-3074</v>
      </c>
      <c r="N373" s="3">
        <v>-2672</v>
      </c>
      <c r="O373" s="3">
        <v>1741</v>
      </c>
      <c r="P373" s="3">
        <v>-6938</v>
      </c>
      <c r="Q373" s="3">
        <v>20753</v>
      </c>
      <c r="R373" s="3">
        <v>5175</v>
      </c>
      <c r="S373" s="13">
        <f t="shared" si="50"/>
        <v>4.4766080000000006</v>
      </c>
      <c r="T373" s="13">
        <f t="shared" si="51"/>
        <v>-15.736566500000002</v>
      </c>
      <c r="U373" s="13">
        <f t="shared" si="52"/>
        <v>-1.904094</v>
      </c>
      <c r="V373" s="13">
        <f t="shared" si="53"/>
        <v>3.1002749999999999</v>
      </c>
      <c r="W373" s="13">
        <f t="shared" si="54"/>
        <v>-0.72238999999999998</v>
      </c>
      <c r="X373" s="13">
        <f t="shared" si="55"/>
        <v>-0.60387200000000008</v>
      </c>
      <c r="Y373" s="13">
        <f t="shared" si="56"/>
        <v>0.39781850000000007</v>
      </c>
      <c r="Z373" s="13">
        <f t="shared" si="57"/>
        <v>-1.5402360000000002</v>
      </c>
      <c r="AA373" s="13">
        <f t="shared" si="58"/>
        <v>4.6694250000000004</v>
      </c>
      <c r="AB373" s="13">
        <f t="shared" si="59"/>
        <v>1.2161249999999999</v>
      </c>
    </row>
    <row r="374" spans="1:28" x14ac:dyDescent="0.25">
      <c r="A374" s="2" t="s">
        <v>368</v>
      </c>
      <c r="B374" s="3" t="s">
        <v>8793</v>
      </c>
      <c r="C374" s="3" t="s">
        <v>10274</v>
      </c>
      <c r="D374" s="12">
        <v>113</v>
      </c>
      <c r="E374" s="12">
        <v>114</v>
      </c>
      <c r="F374" s="12">
        <v>113</v>
      </c>
      <c r="G374" s="12">
        <v>112</v>
      </c>
      <c r="H374" s="12">
        <v>113</v>
      </c>
      <c r="I374" s="3">
        <v>-2063</v>
      </c>
      <c r="J374" s="3">
        <v>1298</v>
      </c>
      <c r="K374" s="3">
        <v>-338</v>
      </c>
      <c r="L374" s="3">
        <v>-6454</v>
      </c>
      <c r="M374" s="3">
        <v>1115</v>
      </c>
      <c r="N374" s="3">
        <v>-132</v>
      </c>
      <c r="O374" s="3">
        <v>-871</v>
      </c>
      <c r="P374" s="3">
        <v>-11</v>
      </c>
      <c r="Q374" s="3">
        <v>10</v>
      </c>
      <c r="R374" s="3">
        <v>0</v>
      </c>
      <c r="S374" s="13">
        <f t="shared" si="50"/>
        <v>-2.3311899999999999</v>
      </c>
      <c r="T374" s="13">
        <f t="shared" si="51"/>
        <v>1.4797199999999999</v>
      </c>
      <c r="U374" s="13">
        <f t="shared" si="52"/>
        <v>-0.38194</v>
      </c>
      <c r="V374" s="13">
        <f t="shared" si="53"/>
        <v>-7.2284800000000002</v>
      </c>
      <c r="W374" s="13">
        <f t="shared" si="54"/>
        <v>1.2599499999999999</v>
      </c>
      <c r="X374" s="13">
        <f t="shared" si="55"/>
        <v>-0.14915999999999999</v>
      </c>
      <c r="Y374" s="13">
        <f t="shared" si="56"/>
        <v>-0.99294000000000004</v>
      </c>
      <c r="Z374" s="13">
        <f t="shared" si="57"/>
        <v>-1.243E-2</v>
      </c>
      <c r="AA374" s="13">
        <f t="shared" si="58"/>
        <v>1.12E-2</v>
      </c>
      <c r="AB374" s="13">
        <f t="shared" si="59"/>
        <v>0</v>
      </c>
    </row>
    <row r="375" spans="1:28" x14ac:dyDescent="0.25">
      <c r="A375" s="2" t="s">
        <v>369</v>
      </c>
      <c r="B375" s="3" t="s">
        <v>8794</v>
      </c>
      <c r="C375" s="3" t="s">
        <v>10275</v>
      </c>
      <c r="D375" s="12">
        <v>22</v>
      </c>
      <c r="E375" s="12">
        <v>22.5</v>
      </c>
      <c r="F375" s="12">
        <v>22.65</v>
      </c>
      <c r="G375" s="12">
        <v>22.35</v>
      </c>
      <c r="H375" s="12">
        <v>22.85</v>
      </c>
      <c r="I375" s="3">
        <v>324</v>
      </c>
      <c r="J375" s="3">
        <v>14</v>
      </c>
      <c r="K375" s="3">
        <v>76</v>
      </c>
      <c r="L375" s="3">
        <v>-17</v>
      </c>
      <c r="M375" s="3">
        <v>146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7.1279999999999996E-2</v>
      </c>
      <c r="T375" s="13">
        <f t="shared" si="51"/>
        <v>3.15E-3</v>
      </c>
      <c r="U375" s="13">
        <f t="shared" si="52"/>
        <v>1.7214E-2</v>
      </c>
      <c r="V375" s="13">
        <f t="shared" si="53"/>
        <v>-3.7995000000000004E-3</v>
      </c>
      <c r="W375" s="13">
        <f t="shared" si="54"/>
        <v>3.3361000000000002E-2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8795</v>
      </c>
      <c r="C376" s="3" t="s">
        <v>10276</v>
      </c>
      <c r="D376" s="12">
        <v>28.7</v>
      </c>
      <c r="E376" s="12">
        <v>28.8</v>
      </c>
      <c r="F376" s="12">
        <v>28.85</v>
      </c>
      <c r="G376" s="12">
        <v>28.65</v>
      </c>
      <c r="H376" s="12">
        <v>28.8</v>
      </c>
      <c r="I376" s="3">
        <v>12</v>
      </c>
      <c r="J376" s="3">
        <v>31</v>
      </c>
      <c r="K376" s="3">
        <v>23</v>
      </c>
      <c r="L376" s="3">
        <v>-9</v>
      </c>
      <c r="M376" s="3">
        <v>21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3.4439999999999996E-3</v>
      </c>
      <c r="T376" s="13">
        <f t="shared" si="51"/>
        <v>8.9280000000000002E-3</v>
      </c>
      <c r="U376" s="13">
        <f t="shared" si="52"/>
        <v>6.6355000000000008E-3</v>
      </c>
      <c r="V376" s="13">
        <f t="shared" si="53"/>
        <v>-2.5784999999999996E-3</v>
      </c>
      <c r="W376" s="13">
        <f t="shared" si="54"/>
        <v>6.0480000000000004E-3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8796</v>
      </c>
      <c r="C377" s="3" t="s">
        <v>6579</v>
      </c>
      <c r="D377" s="12">
        <v>37.85</v>
      </c>
      <c r="E377" s="12">
        <v>37.049999999999997</v>
      </c>
      <c r="F377" s="12">
        <v>37.65</v>
      </c>
      <c r="G377" s="12">
        <v>37.299999999999997</v>
      </c>
      <c r="H377" s="12">
        <v>37.5</v>
      </c>
      <c r="I377" s="3">
        <v>355</v>
      </c>
      <c r="J377" s="3">
        <v>-318</v>
      </c>
      <c r="K377" s="3">
        <v>413</v>
      </c>
      <c r="L377" s="3">
        <v>53</v>
      </c>
      <c r="M377" s="3">
        <v>137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0.1343675</v>
      </c>
      <c r="T377" s="13">
        <f t="shared" si="51"/>
        <v>-0.11781899999999999</v>
      </c>
      <c r="U377" s="13">
        <f t="shared" si="52"/>
        <v>0.15549449999999998</v>
      </c>
      <c r="V377" s="13">
        <f t="shared" si="53"/>
        <v>1.9768999999999998E-2</v>
      </c>
      <c r="W377" s="13">
        <f t="shared" si="54"/>
        <v>5.1374999999999997E-2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8797</v>
      </c>
      <c r="C378" s="3" t="s">
        <v>10277</v>
      </c>
      <c r="D378" s="12">
        <v>43.85</v>
      </c>
      <c r="E378" s="12">
        <v>43.05</v>
      </c>
      <c r="F378" s="12">
        <v>43.8</v>
      </c>
      <c r="G378" s="12">
        <v>43.35</v>
      </c>
      <c r="H378" s="12">
        <v>43.3</v>
      </c>
      <c r="I378" s="3">
        <v>-78</v>
      </c>
      <c r="J378" s="3">
        <v>51</v>
      </c>
      <c r="K378" s="3">
        <v>738</v>
      </c>
      <c r="L378" s="3">
        <v>-197</v>
      </c>
      <c r="M378" s="3">
        <v>135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-3.4203000000000004E-2</v>
      </c>
      <c r="T378" s="13">
        <f t="shared" si="51"/>
        <v>2.1955499999999996E-2</v>
      </c>
      <c r="U378" s="13">
        <f t="shared" si="52"/>
        <v>0.32324399999999998</v>
      </c>
      <c r="V378" s="13">
        <f t="shared" si="53"/>
        <v>-8.5399500000000003E-2</v>
      </c>
      <c r="W378" s="13">
        <f t="shared" si="54"/>
        <v>5.8455E-2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8798</v>
      </c>
      <c r="C379" s="3" t="s">
        <v>10278</v>
      </c>
      <c r="D379" s="12">
        <v>20.55</v>
      </c>
      <c r="E379" s="12">
        <v>20.65</v>
      </c>
      <c r="F379" s="12">
        <v>20.8</v>
      </c>
      <c r="G379" s="12">
        <v>20.55</v>
      </c>
      <c r="H379" s="12">
        <v>20.9</v>
      </c>
      <c r="I379" s="3">
        <v>274</v>
      </c>
      <c r="J379" s="3">
        <v>15</v>
      </c>
      <c r="K379" s="3">
        <v>-40</v>
      </c>
      <c r="L379" s="3">
        <v>42</v>
      </c>
      <c r="M379" s="3">
        <v>273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5.6306999999999996E-2</v>
      </c>
      <c r="T379" s="13">
        <f t="shared" si="51"/>
        <v>3.0975E-3</v>
      </c>
      <c r="U379" s="13">
        <f t="shared" si="52"/>
        <v>-8.3199999999999993E-3</v>
      </c>
      <c r="V379" s="13">
        <f t="shared" si="53"/>
        <v>8.6309999999999998E-3</v>
      </c>
      <c r="W379" s="13">
        <f t="shared" si="54"/>
        <v>5.7056999999999997E-2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8799</v>
      </c>
      <c r="C380" s="3" t="s">
        <v>10275</v>
      </c>
      <c r="D380" s="12">
        <v>36.15</v>
      </c>
      <c r="E380" s="12">
        <v>36.4</v>
      </c>
      <c r="F380" s="12">
        <v>36.4</v>
      </c>
      <c r="G380" s="12">
        <v>36.5</v>
      </c>
      <c r="H380" s="12">
        <v>36.9</v>
      </c>
      <c r="I380" s="3">
        <v>6</v>
      </c>
      <c r="J380" s="3">
        <v>-18</v>
      </c>
      <c r="K380" s="3">
        <v>34</v>
      </c>
      <c r="L380" s="3">
        <v>5</v>
      </c>
      <c r="M380" s="3">
        <v>35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2.1689999999999999E-3</v>
      </c>
      <c r="T380" s="13">
        <f t="shared" si="51"/>
        <v>-6.5519999999999997E-3</v>
      </c>
      <c r="U380" s="13">
        <f t="shared" si="52"/>
        <v>1.2376E-2</v>
      </c>
      <c r="V380" s="13">
        <f t="shared" si="53"/>
        <v>1.825E-3</v>
      </c>
      <c r="W380" s="13">
        <f t="shared" si="54"/>
        <v>1.2914999999999999E-2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8800</v>
      </c>
      <c r="C381" s="3" t="s">
        <v>10275</v>
      </c>
      <c r="D381" s="12">
        <v>42.65</v>
      </c>
      <c r="E381" s="12">
        <v>42.5</v>
      </c>
      <c r="F381" s="12">
        <v>42.9</v>
      </c>
      <c r="G381" s="12">
        <v>43.5</v>
      </c>
      <c r="H381" s="12">
        <v>43.35</v>
      </c>
      <c r="I381" s="3">
        <v>129</v>
      </c>
      <c r="J381" s="3">
        <v>-262</v>
      </c>
      <c r="K381" s="3">
        <v>78</v>
      </c>
      <c r="L381" s="3">
        <v>116</v>
      </c>
      <c r="M381" s="3">
        <v>-240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5.5018499999999998E-2</v>
      </c>
      <c r="T381" s="13">
        <f t="shared" si="51"/>
        <v>-0.11135</v>
      </c>
      <c r="U381" s="13">
        <f t="shared" si="52"/>
        <v>3.3461999999999999E-2</v>
      </c>
      <c r="V381" s="13">
        <f t="shared" si="53"/>
        <v>5.0459999999999998E-2</v>
      </c>
      <c r="W381" s="13">
        <f t="shared" si="54"/>
        <v>-0.10403999999999999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8801</v>
      </c>
      <c r="C382" s="3" t="s">
        <v>6680</v>
      </c>
      <c r="D382" s="12">
        <v>23.8</v>
      </c>
      <c r="E382" s="12">
        <v>23.7</v>
      </c>
      <c r="F382" s="12">
        <v>23.85</v>
      </c>
      <c r="G382" s="12">
        <v>23.9</v>
      </c>
      <c r="H382" s="12">
        <v>23.95</v>
      </c>
      <c r="I382" s="3">
        <v>4</v>
      </c>
      <c r="J382" s="3">
        <v>-26</v>
      </c>
      <c r="K382" s="3">
        <v>-11</v>
      </c>
      <c r="L382" s="3">
        <v>-4</v>
      </c>
      <c r="M382" s="3">
        <v>12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9.5200000000000005E-4</v>
      </c>
      <c r="T382" s="13">
        <f t="shared" si="51"/>
        <v>-6.1619999999999991E-3</v>
      </c>
      <c r="U382" s="13">
        <f t="shared" si="52"/>
        <v>-2.6235000000000004E-3</v>
      </c>
      <c r="V382" s="13">
        <f t="shared" si="53"/>
        <v>-9.5599999999999993E-4</v>
      </c>
      <c r="W382" s="13">
        <f t="shared" si="54"/>
        <v>2.8739999999999998E-3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8802</v>
      </c>
      <c r="C383" s="3" t="s">
        <v>10277</v>
      </c>
      <c r="D383" s="12">
        <v>26.35</v>
      </c>
      <c r="E383" s="12">
        <v>26.3</v>
      </c>
      <c r="F383" s="12">
        <v>26.25</v>
      </c>
      <c r="G383" s="12">
        <v>26.25</v>
      </c>
      <c r="H383" s="12">
        <v>26.25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8803</v>
      </c>
      <c r="C384" s="3" t="s">
        <v>6604</v>
      </c>
      <c r="D384" s="12">
        <v>30.5</v>
      </c>
      <c r="E384" s="12">
        <v>30.75</v>
      </c>
      <c r="F384" s="12">
        <v>31</v>
      </c>
      <c r="G384" s="12">
        <v>30.55</v>
      </c>
      <c r="H384" s="12">
        <v>30.8</v>
      </c>
      <c r="I384" s="3">
        <v>-215</v>
      </c>
      <c r="J384" s="3">
        <v>36</v>
      </c>
      <c r="K384" s="3">
        <v>97</v>
      </c>
      <c r="L384" s="3">
        <v>44</v>
      </c>
      <c r="M384" s="3">
        <v>-81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-6.5574999999999994E-2</v>
      </c>
      <c r="T384" s="13">
        <f t="shared" si="51"/>
        <v>1.107E-2</v>
      </c>
      <c r="U384" s="13">
        <f t="shared" si="52"/>
        <v>3.007E-2</v>
      </c>
      <c r="V384" s="13">
        <f t="shared" si="53"/>
        <v>1.3442000000000001E-2</v>
      </c>
      <c r="W384" s="13">
        <f t="shared" si="54"/>
        <v>-2.4948000000000001E-2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8804</v>
      </c>
      <c r="C385" s="3" t="s">
        <v>4756</v>
      </c>
      <c r="D385" s="12">
        <v>24.65</v>
      </c>
      <c r="E385" s="12">
        <v>24.95</v>
      </c>
      <c r="F385" s="12">
        <v>25.55</v>
      </c>
      <c r="G385" s="12">
        <v>25.5</v>
      </c>
      <c r="H385" s="12">
        <v>27.5</v>
      </c>
      <c r="I385" s="3">
        <v>894</v>
      </c>
      <c r="J385" s="3">
        <v>-213</v>
      </c>
      <c r="K385" s="3">
        <v>816</v>
      </c>
      <c r="L385" s="3">
        <v>322</v>
      </c>
      <c r="M385" s="3">
        <v>269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0.22037099999999998</v>
      </c>
      <c r="T385" s="13">
        <f t="shared" si="51"/>
        <v>-5.3143499999999996E-2</v>
      </c>
      <c r="U385" s="13">
        <f t="shared" si="52"/>
        <v>0.20848799999999998</v>
      </c>
      <c r="V385" s="13">
        <f t="shared" si="53"/>
        <v>8.2110000000000002E-2</v>
      </c>
      <c r="W385" s="13">
        <f t="shared" si="54"/>
        <v>7.3974999999999999E-2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8805</v>
      </c>
      <c r="C386" s="3" t="s">
        <v>10279</v>
      </c>
      <c r="D386" s="12">
        <v>11.4</v>
      </c>
      <c r="E386" s="12">
        <v>11.35</v>
      </c>
      <c r="F386" s="12">
        <v>11.35</v>
      </c>
      <c r="G386" s="12">
        <v>11.4</v>
      </c>
      <c r="H386" s="12">
        <v>11.45</v>
      </c>
      <c r="I386" s="3">
        <v>26</v>
      </c>
      <c r="J386" s="3">
        <v>16</v>
      </c>
      <c r="K386" s="3">
        <v>25</v>
      </c>
      <c r="L386" s="3">
        <v>-45</v>
      </c>
      <c r="M386" s="3">
        <v>-2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2.9640000000000005E-3</v>
      </c>
      <c r="T386" s="13">
        <f t="shared" si="51"/>
        <v>1.8159999999999999E-3</v>
      </c>
      <c r="U386" s="13">
        <f t="shared" si="52"/>
        <v>2.8375000000000002E-3</v>
      </c>
      <c r="V386" s="13">
        <f t="shared" si="53"/>
        <v>-5.13E-3</v>
      </c>
      <c r="W386" s="13">
        <f t="shared" si="54"/>
        <v>-2.2899999999999998E-4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8806</v>
      </c>
      <c r="C387" s="3" t="s">
        <v>6667</v>
      </c>
      <c r="D387" s="12">
        <v>157</v>
      </c>
      <c r="E387" s="12">
        <v>160.5</v>
      </c>
      <c r="F387" s="12">
        <v>158</v>
      </c>
      <c r="G387" s="12">
        <v>154.5</v>
      </c>
      <c r="H387" s="12">
        <v>160</v>
      </c>
      <c r="I387" s="3">
        <v>134</v>
      </c>
      <c r="J387" s="3">
        <v>-29</v>
      </c>
      <c r="K387" s="3">
        <v>-67</v>
      </c>
      <c r="L387" s="3">
        <v>-247</v>
      </c>
      <c r="M387" s="3">
        <v>185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0.21038000000000001</v>
      </c>
      <c r="T387" s="13">
        <f t="shared" si="51"/>
        <v>-4.6545000000000003E-2</v>
      </c>
      <c r="U387" s="13">
        <f t="shared" si="52"/>
        <v>-0.10586</v>
      </c>
      <c r="V387" s="13">
        <f t="shared" si="53"/>
        <v>-0.38161499999999998</v>
      </c>
      <c r="W387" s="13">
        <f t="shared" si="54"/>
        <v>0.29599999999999999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8807</v>
      </c>
      <c r="C388" s="3" t="s">
        <v>6670</v>
      </c>
      <c r="D388" s="12">
        <v>16.399999999999999</v>
      </c>
      <c r="E388" s="12">
        <v>16.2</v>
      </c>
      <c r="F388" s="12">
        <v>16.2</v>
      </c>
      <c r="G388" s="12">
        <v>16.05</v>
      </c>
      <c r="H388" s="12">
        <v>15.95</v>
      </c>
      <c r="I388" s="3">
        <v>-7</v>
      </c>
      <c r="J388" s="3">
        <v>-1</v>
      </c>
      <c r="K388" s="3">
        <v>-1</v>
      </c>
      <c r="L388" s="3">
        <v>-1</v>
      </c>
      <c r="M388" s="3">
        <v>-2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-1.1479999999999999E-3</v>
      </c>
      <c r="T388" s="13">
        <f t="shared" si="51"/>
        <v>-1.6199999999999998E-4</v>
      </c>
      <c r="U388" s="13">
        <f t="shared" si="52"/>
        <v>-1.6199999999999998E-4</v>
      </c>
      <c r="V388" s="13">
        <f t="shared" si="53"/>
        <v>-1.605E-4</v>
      </c>
      <c r="W388" s="13">
        <f t="shared" si="54"/>
        <v>-3.19E-4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8808</v>
      </c>
      <c r="C389" s="3" t="s">
        <v>6689</v>
      </c>
      <c r="D389" s="12">
        <v>28.35</v>
      </c>
      <c r="E389" s="12">
        <v>28</v>
      </c>
      <c r="F389" s="12">
        <v>27.55</v>
      </c>
      <c r="G389" s="12">
        <v>27.15</v>
      </c>
      <c r="H389" s="12">
        <v>27.75</v>
      </c>
      <c r="I389" s="3">
        <v>-918</v>
      </c>
      <c r="J389" s="3">
        <v>-332</v>
      </c>
      <c r="K389" s="3">
        <v>-67</v>
      </c>
      <c r="L389" s="3">
        <v>-94</v>
      </c>
      <c r="M389" s="3">
        <v>102</v>
      </c>
      <c r="N389" s="3">
        <v>0</v>
      </c>
      <c r="O389" s="3">
        <v>0</v>
      </c>
      <c r="P389" s="3">
        <v>-200</v>
      </c>
      <c r="Q389" s="3">
        <v>0</v>
      </c>
      <c r="R389" s="3">
        <v>0</v>
      </c>
      <c r="S389" s="13">
        <f t="shared" si="50"/>
        <v>-0.26025300000000001</v>
      </c>
      <c r="T389" s="13">
        <f t="shared" si="51"/>
        <v>-9.2960000000000001E-2</v>
      </c>
      <c r="U389" s="13">
        <f t="shared" si="52"/>
        <v>-1.8458500000000003E-2</v>
      </c>
      <c r="V389" s="13">
        <f t="shared" si="53"/>
        <v>-2.5520999999999999E-2</v>
      </c>
      <c r="W389" s="13">
        <f t="shared" si="54"/>
        <v>2.8305E-2</v>
      </c>
      <c r="X389" s="13">
        <f t="shared" si="55"/>
        <v>0</v>
      </c>
      <c r="Y389" s="13">
        <f t="shared" si="56"/>
        <v>0</v>
      </c>
      <c r="Z389" s="13">
        <f t="shared" si="57"/>
        <v>-5.5100000000000003E-2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8809</v>
      </c>
      <c r="C390" s="3" t="s">
        <v>4770</v>
      </c>
      <c r="D390" s="12">
        <v>13.5</v>
      </c>
      <c r="E390" s="12">
        <v>13.75</v>
      </c>
      <c r="F390" s="12">
        <v>15.05</v>
      </c>
      <c r="G390" s="12">
        <v>14.5</v>
      </c>
      <c r="H390" s="12">
        <v>14.9</v>
      </c>
      <c r="I390" s="3">
        <v>560</v>
      </c>
      <c r="J390" s="3">
        <v>461</v>
      </c>
      <c r="K390" s="3">
        <v>614</v>
      </c>
      <c r="L390" s="3">
        <v>-1403</v>
      </c>
      <c r="M390" s="3">
        <v>611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7.5600000000000001E-2</v>
      </c>
      <c r="T390" s="13">
        <f t="shared" si="51"/>
        <v>6.3387499999999999E-2</v>
      </c>
      <c r="U390" s="13">
        <f t="shared" si="52"/>
        <v>9.2407000000000003E-2</v>
      </c>
      <c r="V390" s="13">
        <f t="shared" si="53"/>
        <v>-0.203435</v>
      </c>
      <c r="W390" s="13">
        <f t="shared" si="54"/>
        <v>9.1038999999999995E-2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8810</v>
      </c>
      <c r="C391" s="3" t="s">
        <v>10279</v>
      </c>
      <c r="D391" s="12">
        <v>51.7</v>
      </c>
      <c r="E391" s="12">
        <v>52.3</v>
      </c>
      <c r="F391" s="12">
        <v>51.9</v>
      </c>
      <c r="G391" s="12">
        <v>51.8</v>
      </c>
      <c r="H391" s="12">
        <v>52.2</v>
      </c>
      <c r="I391" s="3">
        <v>-15</v>
      </c>
      <c r="J391" s="3">
        <v>4</v>
      </c>
      <c r="K391" s="3">
        <v>-9</v>
      </c>
      <c r="L391" s="3">
        <v>1</v>
      </c>
      <c r="M391" s="3">
        <v>5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-7.7549999999999997E-3</v>
      </c>
      <c r="T391" s="13">
        <f t="shared" ref="T391:T454" si="61">$E391*J391/100000</f>
        <v>2.0919999999999997E-3</v>
      </c>
      <c r="U391" s="13">
        <f t="shared" ref="U391:U454" si="62">$F391*K391/100000</f>
        <v>-4.6709999999999998E-3</v>
      </c>
      <c r="V391" s="13">
        <f t="shared" ref="V391:V454" si="63">$G391*L391/100000</f>
        <v>5.1800000000000001E-4</v>
      </c>
      <c r="W391" s="13">
        <f t="shared" ref="W391:W454" si="64">$H391*M391/100000</f>
        <v>2.6099999999999999E-3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8811</v>
      </c>
      <c r="C392" s="3" t="s">
        <v>10280</v>
      </c>
      <c r="D392" s="12">
        <v>36.799999999999997</v>
      </c>
      <c r="E392" s="12">
        <v>36.5</v>
      </c>
      <c r="F392" s="12">
        <v>36.5</v>
      </c>
      <c r="G392" s="12">
        <v>36.5</v>
      </c>
      <c r="H392" s="12">
        <v>37</v>
      </c>
      <c r="I392" s="3">
        <v>1</v>
      </c>
      <c r="J392" s="3">
        <v>1</v>
      </c>
      <c r="K392" s="3">
        <v>-1</v>
      </c>
      <c r="L392" s="3">
        <v>1</v>
      </c>
      <c r="M392" s="3">
        <v>-5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3.6799999999999995E-4</v>
      </c>
      <c r="T392" s="13">
        <f t="shared" si="61"/>
        <v>3.6499999999999998E-4</v>
      </c>
      <c r="U392" s="13">
        <f t="shared" si="62"/>
        <v>-3.6499999999999998E-4</v>
      </c>
      <c r="V392" s="13">
        <f t="shared" si="63"/>
        <v>3.6499999999999998E-4</v>
      </c>
      <c r="W392" s="13">
        <f t="shared" si="64"/>
        <v>-1.8500000000000001E-3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8812</v>
      </c>
      <c r="C393" s="3" t="s">
        <v>4763</v>
      </c>
      <c r="D393" s="12">
        <v>61.2</v>
      </c>
      <c r="E393" s="12">
        <v>64.3</v>
      </c>
      <c r="F393" s="12">
        <v>62.9</v>
      </c>
      <c r="G393" s="12">
        <v>63.1</v>
      </c>
      <c r="H393" s="12">
        <v>69.2</v>
      </c>
      <c r="I393" s="3">
        <v>-4630</v>
      </c>
      <c r="J393" s="3">
        <v>-4720</v>
      </c>
      <c r="K393" s="3">
        <v>-628</v>
      </c>
      <c r="L393" s="3">
        <v>906</v>
      </c>
      <c r="M393" s="3">
        <v>352</v>
      </c>
      <c r="N393" s="3">
        <v>0</v>
      </c>
      <c r="O393" s="3">
        <v>0</v>
      </c>
      <c r="P393" s="3">
        <v>0</v>
      </c>
      <c r="Q393" s="3">
        <v>0</v>
      </c>
      <c r="R393" s="3">
        <v>531</v>
      </c>
      <c r="S393" s="13">
        <f t="shared" si="60"/>
        <v>-2.8335599999999999</v>
      </c>
      <c r="T393" s="13">
        <f t="shared" si="61"/>
        <v>-3.0349599999999999</v>
      </c>
      <c r="U393" s="13">
        <f t="shared" si="62"/>
        <v>-0.39501199999999997</v>
      </c>
      <c r="V393" s="13">
        <f t="shared" si="63"/>
        <v>0.57168600000000003</v>
      </c>
      <c r="W393" s="13">
        <f t="shared" si="64"/>
        <v>0.24358400000000002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0.36745200000000006</v>
      </c>
    </row>
    <row r="394" spans="1:28" x14ac:dyDescent="0.25">
      <c r="A394" s="2" t="s">
        <v>388</v>
      </c>
      <c r="B394" s="3" t="s">
        <v>8813</v>
      </c>
      <c r="C394" s="3" t="s">
        <v>4756</v>
      </c>
      <c r="D394" s="12">
        <v>10.85</v>
      </c>
      <c r="E394" s="12">
        <v>10.85</v>
      </c>
      <c r="F394" s="12">
        <v>11.4</v>
      </c>
      <c r="G394" s="12">
        <v>11.5</v>
      </c>
      <c r="H394" s="12">
        <v>11.4</v>
      </c>
      <c r="I394" s="3">
        <v>0</v>
      </c>
      <c r="J394" s="3">
        <v>-2</v>
      </c>
      <c r="K394" s="3">
        <v>69</v>
      </c>
      <c r="L394" s="3">
        <v>-16</v>
      </c>
      <c r="M394" s="3">
        <v>9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0</v>
      </c>
      <c r="T394" s="13">
        <f t="shared" si="61"/>
        <v>-2.1699999999999999E-4</v>
      </c>
      <c r="U394" s="13">
        <f t="shared" si="62"/>
        <v>7.8659999999999997E-3</v>
      </c>
      <c r="V394" s="13">
        <f t="shared" si="63"/>
        <v>-1.8400000000000001E-3</v>
      </c>
      <c r="W394" s="13">
        <f t="shared" si="64"/>
        <v>1.026E-3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8814</v>
      </c>
      <c r="C395" s="3" t="s">
        <v>6543</v>
      </c>
      <c r="D395" s="12">
        <v>104</v>
      </c>
      <c r="E395" s="12">
        <v>106.5</v>
      </c>
      <c r="F395" s="12">
        <v>105.5</v>
      </c>
      <c r="G395" s="12">
        <v>105</v>
      </c>
      <c r="H395" s="12">
        <v>107</v>
      </c>
      <c r="I395" s="3">
        <v>-23</v>
      </c>
      <c r="J395" s="3">
        <v>641</v>
      </c>
      <c r="K395" s="3">
        <v>37</v>
      </c>
      <c r="L395" s="3">
        <v>190</v>
      </c>
      <c r="M395" s="3">
        <v>368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-2.392E-2</v>
      </c>
      <c r="T395" s="13">
        <f t="shared" si="61"/>
        <v>0.68266499999999997</v>
      </c>
      <c r="U395" s="13">
        <f t="shared" si="62"/>
        <v>3.9035E-2</v>
      </c>
      <c r="V395" s="13">
        <f t="shared" si="63"/>
        <v>0.19950000000000001</v>
      </c>
      <c r="W395" s="13">
        <f t="shared" si="64"/>
        <v>0.39376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8815</v>
      </c>
      <c r="C396" s="3" t="s">
        <v>10281</v>
      </c>
      <c r="D396" s="12">
        <v>17.7</v>
      </c>
      <c r="E396" s="12">
        <v>17.8</v>
      </c>
      <c r="F396" s="12">
        <v>17.7</v>
      </c>
      <c r="G396" s="12">
        <v>17.7</v>
      </c>
      <c r="H396" s="12">
        <v>19.45</v>
      </c>
      <c r="I396" s="3">
        <v>178</v>
      </c>
      <c r="J396" s="3">
        <v>-205</v>
      </c>
      <c r="K396" s="3">
        <v>141</v>
      </c>
      <c r="L396" s="3">
        <v>56</v>
      </c>
      <c r="M396" s="3">
        <v>308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3.1505999999999999E-2</v>
      </c>
      <c r="T396" s="13">
        <f t="shared" si="61"/>
        <v>-3.6490000000000002E-2</v>
      </c>
      <c r="U396" s="13">
        <f t="shared" si="62"/>
        <v>2.4956999999999997E-2</v>
      </c>
      <c r="V396" s="13">
        <f t="shared" si="63"/>
        <v>9.9119999999999989E-3</v>
      </c>
      <c r="W396" s="13">
        <f t="shared" si="64"/>
        <v>5.9905999999999994E-2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8816</v>
      </c>
      <c r="C397" s="3" t="s">
        <v>6595</v>
      </c>
      <c r="D397" s="12">
        <v>67.5</v>
      </c>
      <c r="E397" s="12">
        <v>69.099999999999994</v>
      </c>
      <c r="F397" s="12">
        <v>70.3</v>
      </c>
      <c r="G397" s="12">
        <v>70.5</v>
      </c>
      <c r="H397" s="12">
        <v>70.8</v>
      </c>
      <c r="I397" s="3">
        <v>-363</v>
      </c>
      <c r="J397" s="3">
        <v>860</v>
      </c>
      <c r="K397" s="3">
        <v>821</v>
      </c>
      <c r="L397" s="3">
        <v>493</v>
      </c>
      <c r="M397" s="3">
        <v>258</v>
      </c>
      <c r="N397" s="3">
        <v>1</v>
      </c>
      <c r="O397" s="3">
        <v>67</v>
      </c>
      <c r="P397" s="3">
        <v>127</v>
      </c>
      <c r="Q397" s="3">
        <v>270</v>
      </c>
      <c r="R397" s="3">
        <v>82</v>
      </c>
      <c r="S397" s="13">
        <f t="shared" si="60"/>
        <v>-0.24502499999999999</v>
      </c>
      <c r="T397" s="13">
        <f t="shared" si="61"/>
        <v>0.5942599999999999</v>
      </c>
      <c r="U397" s="13">
        <f t="shared" si="62"/>
        <v>0.57716299999999998</v>
      </c>
      <c r="V397" s="13">
        <f t="shared" si="63"/>
        <v>0.34756500000000001</v>
      </c>
      <c r="W397" s="13">
        <f t="shared" si="64"/>
        <v>0.18266399999999997</v>
      </c>
      <c r="X397" s="13">
        <f t="shared" si="65"/>
        <v>6.7500000000000004E-4</v>
      </c>
      <c r="Y397" s="13">
        <f t="shared" si="66"/>
        <v>4.6296999999999998E-2</v>
      </c>
      <c r="Z397" s="13">
        <f t="shared" si="67"/>
        <v>8.9280999999999999E-2</v>
      </c>
      <c r="AA397" s="13">
        <f t="shared" si="68"/>
        <v>0.19034999999999999</v>
      </c>
      <c r="AB397" s="13">
        <f t="shared" si="69"/>
        <v>5.8055999999999996E-2</v>
      </c>
    </row>
    <row r="398" spans="1:28" x14ac:dyDescent="0.25">
      <c r="A398" s="2" t="s">
        <v>392</v>
      </c>
      <c r="B398" s="3" t="s">
        <v>8817</v>
      </c>
      <c r="C398" s="3" t="s">
        <v>10282</v>
      </c>
      <c r="D398" s="12">
        <v>10.25</v>
      </c>
      <c r="E398" s="12">
        <v>10.15</v>
      </c>
      <c r="F398" s="12">
        <v>10.15</v>
      </c>
      <c r="G398" s="12">
        <v>10.15</v>
      </c>
      <c r="H398" s="12">
        <v>10.199999999999999</v>
      </c>
      <c r="I398" s="3">
        <v>387</v>
      </c>
      <c r="J398" s="3">
        <v>-166</v>
      </c>
      <c r="K398" s="3">
        <v>208</v>
      </c>
      <c r="L398" s="3">
        <v>82</v>
      </c>
      <c r="M398" s="3">
        <v>240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3.9667500000000001E-2</v>
      </c>
      <c r="T398" s="13">
        <f t="shared" si="61"/>
        <v>-1.6848999999999999E-2</v>
      </c>
      <c r="U398" s="13">
        <f t="shared" si="62"/>
        <v>2.1112000000000002E-2</v>
      </c>
      <c r="V398" s="13">
        <f t="shared" si="63"/>
        <v>8.3230000000000005E-3</v>
      </c>
      <c r="W398" s="13">
        <f t="shared" si="64"/>
        <v>2.4479999999999998E-2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8818</v>
      </c>
      <c r="C399" s="3" t="s">
        <v>6619</v>
      </c>
      <c r="D399" s="12">
        <v>2.8</v>
      </c>
      <c r="E399" s="12">
        <v>3</v>
      </c>
      <c r="F399" s="12">
        <v>3</v>
      </c>
      <c r="G399" s="12">
        <v>2.97</v>
      </c>
      <c r="H399" s="12">
        <v>2.98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8819</v>
      </c>
      <c r="C400" s="3" t="s">
        <v>10259</v>
      </c>
      <c r="D400" s="12">
        <v>11.9</v>
      </c>
      <c r="E400" s="12">
        <v>12.15</v>
      </c>
      <c r="F400" s="12">
        <v>12.15</v>
      </c>
      <c r="G400" s="12">
        <v>12.15</v>
      </c>
      <c r="H400" s="12">
        <v>12.15</v>
      </c>
      <c r="I400" s="3">
        <v>51</v>
      </c>
      <c r="J400" s="3">
        <v>19</v>
      </c>
      <c r="K400" s="3">
        <v>52</v>
      </c>
      <c r="L400" s="3">
        <v>33</v>
      </c>
      <c r="M400" s="3">
        <v>96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6.0689999999999997E-3</v>
      </c>
      <c r="T400" s="13">
        <f t="shared" si="61"/>
        <v>2.3084999999999998E-3</v>
      </c>
      <c r="U400" s="13">
        <f t="shared" si="62"/>
        <v>6.3180000000000007E-3</v>
      </c>
      <c r="V400" s="13">
        <f t="shared" si="63"/>
        <v>4.0095E-3</v>
      </c>
      <c r="W400" s="13">
        <f t="shared" si="64"/>
        <v>1.1664000000000001E-2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8820</v>
      </c>
      <c r="C401" s="3" t="s">
        <v>6595</v>
      </c>
      <c r="D401" s="12">
        <v>40.65</v>
      </c>
      <c r="E401" s="12">
        <v>42.05</v>
      </c>
      <c r="F401" s="12">
        <v>42</v>
      </c>
      <c r="G401" s="12">
        <v>41.8</v>
      </c>
      <c r="H401" s="12">
        <v>42.75</v>
      </c>
      <c r="I401" s="3">
        <v>-2134</v>
      </c>
      <c r="J401" s="3">
        <v>1866</v>
      </c>
      <c r="K401" s="3">
        <v>-1211</v>
      </c>
      <c r="L401" s="3">
        <v>694</v>
      </c>
      <c r="M401" s="3">
        <v>-2788</v>
      </c>
      <c r="N401" s="3">
        <v>-236</v>
      </c>
      <c r="O401" s="3">
        <v>275</v>
      </c>
      <c r="P401" s="3">
        <v>515</v>
      </c>
      <c r="Q401" s="3">
        <v>252</v>
      </c>
      <c r="R401" s="3">
        <v>330</v>
      </c>
      <c r="S401" s="13">
        <f t="shared" si="60"/>
        <v>-0.86747099999999988</v>
      </c>
      <c r="T401" s="13">
        <f t="shared" si="61"/>
        <v>0.78465299999999993</v>
      </c>
      <c r="U401" s="13">
        <f t="shared" si="62"/>
        <v>-0.50861999999999996</v>
      </c>
      <c r="V401" s="13">
        <f t="shared" si="63"/>
        <v>0.29009199999999996</v>
      </c>
      <c r="W401" s="13">
        <f t="shared" si="64"/>
        <v>-1.19187</v>
      </c>
      <c r="X401" s="13">
        <f t="shared" si="65"/>
        <v>-9.5933999999999992E-2</v>
      </c>
      <c r="Y401" s="13">
        <f t="shared" si="66"/>
        <v>0.1156375</v>
      </c>
      <c r="Z401" s="13">
        <f t="shared" si="67"/>
        <v>0.21629999999999999</v>
      </c>
      <c r="AA401" s="13">
        <f t="shared" si="68"/>
        <v>0.10533599999999999</v>
      </c>
      <c r="AB401" s="13">
        <f t="shared" si="69"/>
        <v>0.14107500000000001</v>
      </c>
    </row>
    <row r="402" spans="1:28" x14ac:dyDescent="0.25">
      <c r="A402" s="2" t="s">
        <v>396</v>
      </c>
      <c r="B402" s="3" t="s">
        <v>8821</v>
      </c>
      <c r="C402" s="3" t="s">
        <v>6689</v>
      </c>
      <c r="D402" s="12">
        <v>31.7</v>
      </c>
      <c r="E402" s="12">
        <v>31.8</v>
      </c>
      <c r="F402" s="12">
        <v>31.75</v>
      </c>
      <c r="G402" s="12">
        <v>31.8</v>
      </c>
      <c r="H402" s="12">
        <v>32.25</v>
      </c>
      <c r="I402" s="3">
        <v>20</v>
      </c>
      <c r="J402" s="3">
        <v>-48</v>
      </c>
      <c r="K402" s="3">
        <v>8</v>
      </c>
      <c r="L402" s="3">
        <v>-21</v>
      </c>
      <c r="M402" s="3">
        <v>57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6.3400000000000001E-3</v>
      </c>
      <c r="T402" s="13">
        <f t="shared" si="61"/>
        <v>-1.5264000000000002E-2</v>
      </c>
      <c r="U402" s="13">
        <f t="shared" si="62"/>
        <v>2.5400000000000002E-3</v>
      </c>
      <c r="V402" s="13">
        <f t="shared" si="63"/>
        <v>-6.6780000000000008E-3</v>
      </c>
      <c r="W402" s="13">
        <f t="shared" si="64"/>
        <v>1.83825E-2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8822</v>
      </c>
      <c r="C403" s="3" t="s">
        <v>10283</v>
      </c>
      <c r="D403" s="12">
        <v>69.8</v>
      </c>
      <c r="E403" s="12">
        <v>72.2</v>
      </c>
      <c r="F403" s="12">
        <v>71.099999999999994</v>
      </c>
      <c r="G403" s="12">
        <v>70.2</v>
      </c>
      <c r="H403" s="12">
        <v>71.2</v>
      </c>
      <c r="I403" s="3">
        <v>34</v>
      </c>
      <c r="J403" s="3">
        <v>-74</v>
      </c>
      <c r="K403" s="3">
        <v>-251</v>
      </c>
      <c r="L403" s="3">
        <v>-176</v>
      </c>
      <c r="M403" s="3">
        <v>-81</v>
      </c>
      <c r="N403" s="3">
        <v>0</v>
      </c>
      <c r="O403" s="3">
        <v>-1</v>
      </c>
      <c r="P403" s="3">
        <v>0</v>
      </c>
      <c r="Q403" s="3">
        <v>0</v>
      </c>
      <c r="R403" s="3">
        <v>0</v>
      </c>
      <c r="S403" s="13">
        <f t="shared" si="60"/>
        <v>2.3732E-2</v>
      </c>
      <c r="T403" s="13">
        <f t="shared" si="61"/>
        <v>-5.3428000000000003E-2</v>
      </c>
      <c r="U403" s="13">
        <f t="shared" si="62"/>
        <v>-0.17846099999999998</v>
      </c>
      <c r="V403" s="13">
        <f t="shared" si="63"/>
        <v>-0.12355200000000001</v>
      </c>
      <c r="W403" s="13">
        <f t="shared" si="64"/>
        <v>-5.7672000000000001E-2</v>
      </c>
      <c r="X403" s="13">
        <f t="shared" si="65"/>
        <v>0</v>
      </c>
      <c r="Y403" s="13">
        <f t="shared" si="66"/>
        <v>-7.2199999999999999E-4</v>
      </c>
      <c r="Z403" s="13">
        <f t="shared" si="67"/>
        <v>0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8823</v>
      </c>
      <c r="C404" s="3" t="s">
        <v>6709</v>
      </c>
      <c r="D404" s="12">
        <v>25.1</v>
      </c>
      <c r="E404" s="12">
        <v>25.1</v>
      </c>
      <c r="F404" s="12">
        <v>25.65</v>
      </c>
      <c r="G404" s="12">
        <v>25.75</v>
      </c>
      <c r="H404" s="12">
        <v>25.95</v>
      </c>
      <c r="I404" s="3">
        <v>258</v>
      </c>
      <c r="J404" s="3">
        <v>37</v>
      </c>
      <c r="K404" s="3">
        <v>321</v>
      </c>
      <c r="L404" s="3">
        <v>-3</v>
      </c>
      <c r="M404" s="3">
        <v>73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6.4757999999999996E-2</v>
      </c>
      <c r="T404" s="13">
        <f t="shared" si="61"/>
        <v>9.2870000000000001E-3</v>
      </c>
      <c r="U404" s="13">
        <f t="shared" si="62"/>
        <v>8.2336499999999993E-2</v>
      </c>
      <c r="V404" s="13">
        <f t="shared" si="63"/>
        <v>-7.7249999999999997E-4</v>
      </c>
      <c r="W404" s="13">
        <f t="shared" si="64"/>
        <v>1.8943499999999999E-2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8824</v>
      </c>
      <c r="C405" s="3" t="s">
        <v>6683</v>
      </c>
      <c r="D405" s="12">
        <v>943</v>
      </c>
      <c r="E405" s="12">
        <v>952</v>
      </c>
      <c r="F405" s="12">
        <v>951</v>
      </c>
      <c r="G405" s="12">
        <v>935</v>
      </c>
      <c r="H405" s="12">
        <v>961</v>
      </c>
      <c r="I405" s="3">
        <v>-122</v>
      </c>
      <c r="J405" s="3">
        <v>175</v>
      </c>
      <c r="K405" s="3">
        <v>137</v>
      </c>
      <c r="L405" s="3">
        <v>-910</v>
      </c>
      <c r="M405" s="3">
        <v>992</v>
      </c>
      <c r="N405" s="3">
        <v>2</v>
      </c>
      <c r="O405" s="3">
        <v>364</v>
      </c>
      <c r="P405" s="3">
        <v>543</v>
      </c>
      <c r="Q405" s="3">
        <v>370</v>
      </c>
      <c r="R405" s="3">
        <v>265</v>
      </c>
      <c r="S405" s="13">
        <f t="shared" si="60"/>
        <v>-1.15046</v>
      </c>
      <c r="T405" s="13">
        <f t="shared" si="61"/>
        <v>1.6659999999999999</v>
      </c>
      <c r="U405" s="13">
        <f t="shared" si="62"/>
        <v>1.30287</v>
      </c>
      <c r="V405" s="13">
        <f t="shared" si="63"/>
        <v>-8.5084999999999997</v>
      </c>
      <c r="W405" s="13">
        <f t="shared" si="64"/>
        <v>9.5331200000000003</v>
      </c>
      <c r="X405" s="13">
        <f t="shared" si="65"/>
        <v>1.8859999999999998E-2</v>
      </c>
      <c r="Y405" s="13">
        <f t="shared" si="66"/>
        <v>3.4652799999999999</v>
      </c>
      <c r="Z405" s="13">
        <f t="shared" si="67"/>
        <v>5.1639299999999997</v>
      </c>
      <c r="AA405" s="13">
        <f t="shared" si="68"/>
        <v>3.4594999999999998</v>
      </c>
      <c r="AB405" s="13">
        <f t="shared" si="69"/>
        <v>2.5466500000000001</v>
      </c>
    </row>
    <row r="406" spans="1:28" x14ac:dyDescent="0.25">
      <c r="A406" s="2" t="s">
        <v>400</v>
      </c>
      <c r="B406" s="3" t="s">
        <v>8825</v>
      </c>
      <c r="C406" s="3" t="s">
        <v>4756</v>
      </c>
      <c r="D406" s="12">
        <v>99.6</v>
      </c>
      <c r="E406" s="12">
        <v>104.5</v>
      </c>
      <c r="F406" s="12">
        <v>103</v>
      </c>
      <c r="G406" s="12">
        <v>107</v>
      </c>
      <c r="H406" s="12">
        <v>112</v>
      </c>
      <c r="I406" s="3">
        <v>-342</v>
      </c>
      <c r="J406" s="3">
        <v>-38</v>
      </c>
      <c r="K406" s="3">
        <v>-358</v>
      </c>
      <c r="L406" s="3">
        <v>403</v>
      </c>
      <c r="M406" s="3">
        <v>-64</v>
      </c>
      <c r="N406" s="3">
        <v>0</v>
      </c>
      <c r="O406" s="3">
        <v>0</v>
      </c>
      <c r="P406" s="3">
        <v>0</v>
      </c>
      <c r="Q406" s="3">
        <v>1100</v>
      </c>
      <c r="R406" s="3">
        <v>38</v>
      </c>
      <c r="S406" s="13">
        <f t="shared" si="60"/>
        <v>-0.34063199999999999</v>
      </c>
      <c r="T406" s="13">
        <f t="shared" si="61"/>
        <v>-3.9710000000000002E-2</v>
      </c>
      <c r="U406" s="13">
        <f t="shared" si="62"/>
        <v>-0.36874000000000001</v>
      </c>
      <c r="V406" s="13">
        <f t="shared" si="63"/>
        <v>0.43120999999999998</v>
      </c>
      <c r="W406" s="13">
        <f t="shared" si="64"/>
        <v>-7.1679999999999994E-2</v>
      </c>
      <c r="X406" s="13">
        <f t="shared" si="65"/>
        <v>0</v>
      </c>
      <c r="Y406" s="13">
        <f t="shared" si="66"/>
        <v>0</v>
      </c>
      <c r="Z406" s="13">
        <f t="shared" si="67"/>
        <v>0</v>
      </c>
      <c r="AA406" s="13">
        <f t="shared" si="68"/>
        <v>1.177</v>
      </c>
      <c r="AB406" s="13">
        <f t="shared" si="69"/>
        <v>4.2560000000000001E-2</v>
      </c>
    </row>
    <row r="407" spans="1:28" x14ac:dyDescent="0.25">
      <c r="A407" s="2" t="s">
        <v>401</v>
      </c>
      <c r="B407" s="3" t="s">
        <v>8826</v>
      </c>
      <c r="C407" s="3" t="s">
        <v>6667</v>
      </c>
      <c r="D407" s="12">
        <v>92.8</v>
      </c>
      <c r="E407" s="12">
        <v>94.5</v>
      </c>
      <c r="F407" s="12">
        <v>98.6</v>
      </c>
      <c r="G407" s="12">
        <v>99</v>
      </c>
      <c r="H407" s="12">
        <v>99</v>
      </c>
      <c r="I407" s="3">
        <v>451</v>
      </c>
      <c r="J407" s="3">
        <v>716</v>
      </c>
      <c r="K407" s="3">
        <v>-546</v>
      </c>
      <c r="L407" s="3">
        <v>-228</v>
      </c>
      <c r="M407" s="3">
        <v>-342</v>
      </c>
      <c r="N407" s="3">
        <v>0</v>
      </c>
      <c r="O407" s="3">
        <v>0</v>
      </c>
      <c r="P407" s="3">
        <v>0</v>
      </c>
      <c r="Q407" s="3">
        <v>0</v>
      </c>
      <c r="R407" s="3">
        <v>0</v>
      </c>
      <c r="S407" s="13">
        <f t="shared" si="60"/>
        <v>0.41852799999999996</v>
      </c>
      <c r="T407" s="13">
        <f t="shared" si="61"/>
        <v>0.67662</v>
      </c>
      <c r="U407" s="13">
        <f t="shared" si="62"/>
        <v>-0.53835599999999995</v>
      </c>
      <c r="V407" s="13">
        <f t="shared" si="63"/>
        <v>-0.22572</v>
      </c>
      <c r="W407" s="13">
        <f t="shared" si="64"/>
        <v>-0.33857999999999999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8827</v>
      </c>
      <c r="C408" s="3" t="s">
        <v>6688</v>
      </c>
      <c r="D408" s="12">
        <v>28.35</v>
      </c>
      <c r="E408" s="12">
        <v>31.15</v>
      </c>
      <c r="F408" s="12">
        <v>30.4</v>
      </c>
      <c r="G408" s="12">
        <v>30.75</v>
      </c>
      <c r="H408" s="12">
        <v>33.799999999999997</v>
      </c>
      <c r="I408" s="3">
        <v>-42</v>
      </c>
      <c r="J408" s="3">
        <v>-2105</v>
      </c>
      <c r="K408" s="3">
        <v>-3739</v>
      </c>
      <c r="L408" s="3">
        <v>-329</v>
      </c>
      <c r="M408" s="3">
        <v>1986</v>
      </c>
      <c r="N408" s="3">
        <v>0</v>
      </c>
      <c r="O408" s="3">
        <v>9</v>
      </c>
      <c r="P408" s="3">
        <v>4</v>
      </c>
      <c r="Q408" s="3">
        <v>0</v>
      </c>
      <c r="R408" s="3">
        <v>0</v>
      </c>
      <c r="S408" s="13">
        <f t="shared" si="60"/>
        <v>-1.1907000000000001E-2</v>
      </c>
      <c r="T408" s="13">
        <f t="shared" si="61"/>
        <v>-0.6557075</v>
      </c>
      <c r="U408" s="13">
        <f t="shared" si="62"/>
        <v>-1.1366559999999999</v>
      </c>
      <c r="V408" s="13">
        <f t="shared" si="63"/>
        <v>-0.10116749999999999</v>
      </c>
      <c r="W408" s="13">
        <f t="shared" si="64"/>
        <v>0.67126799999999986</v>
      </c>
      <c r="X408" s="13">
        <f t="shared" si="65"/>
        <v>0</v>
      </c>
      <c r="Y408" s="13">
        <f t="shared" si="66"/>
        <v>2.8034999999999996E-3</v>
      </c>
      <c r="Z408" s="13">
        <f t="shared" si="67"/>
        <v>1.2159999999999999E-3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8828</v>
      </c>
      <c r="C409" s="3" t="s">
        <v>10267</v>
      </c>
      <c r="D409" s="12">
        <v>205</v>
      </c>
      <c r="E409" s="12">
        <v>205.5</v>
      </c>
      <c r="F409" s="12">
        <v>207.5</v>
      </c>
      <c r="G409" s="12">
        <v>209.5</v>
      </c>
      <c r="H409" s="12">
        <v>209.5</v>
      </c>
      <c r="I409" s="3">
        <v>760</v>
      </c>
      <c r="J409" s="3">
        <v>370</v>
      </c>
      <c r="K409" s="3">
        <v>1174</v>
      </c>
      <c r="L409" s="3">
        <v>232</v>
      </c>
      <c r="M409" s="3">
        <v>-880</v>
      </c>
      <c r="N409" s="3">
        <v>1</v>
      </c>
      <c r="O409" s="3">
        <v>95</v>
      </c>
      <c r="P409" s="3">
        <v>136</v>
      </c>
      <c r="Q409" s="3">
        <v>162</v>
      </c>
      <c r="R409" s="3">
        <v>88</v>
      </c>
      <c r="S409" s="13">
        <f t="shared" si="60"/>
        <v>1.5580000000000001</v>
      </c>
      <c r="T409" s="13">
        <f t="shared" si="61"/>
        <v>0.76034999999999997</v>
      </c>
      <c r="U409" s="13">
        <f t="shared" si="62"/>
        <v>2.4360499999999998</v>
      </c>
      <c r="V409" s="13">
        <f t="shared" si="63"/>
        <v>0.48604000000000003</v>
      </c>
      <c r="W409" s="13">
        <f t="shared" si="64"/>
        <v>-1.8435999999999999</v>
      </c>
      <c r="X409" s="13">
        <f t="shared" si="65"/>
        <v>2.0500000000000002E-3</v>
      </c>
      <c r="Y409" s="13">
        <f t="shared" si="66"/>
        <v>0.19522500000000001</v>
      </c>
      <c r="Z409" s="13">
        <f t="shared" si="67"/>
        <v>0.28220000000000001</v>
      </c>
      <c r="AA409" s="13">
        <f t="shared" si="68"/>
        <v>0.33939000000000002</v>
      </c>
      <c r="AB409" s="13">
        <f t="shared" si="69"/>
        <v>0.18436</v>
      </c>
    </row>
    <row r="410" spans="1:28" x14ac:dyDescent="0.25">
      <c r="A410" s="2" t="s">
        <v>404</v>
      </c>
      <c r="B410" s="3" t="s">
        <v>8829</v>
      </c>
      <c r="C410" s="3" t="s">
        <v>6669</v>
      </c>
      <c r="D410" s="12">
        <v>53</v>
      </c>
      <c r="E410" s="12">
        <v>53.5</v>
      </c>
      <c r="F410" s="12">
        <v>53.4</v>
      </c>
      <c r="G410" s="12">
        <v>53.4</v>
      </c>
      <c r="H410" s="12">
        <v>53.5</v>
      </c>
      <c r="I410" s="3">
        <v>-8</v>
      </c>
      <c r="J410" s="3">
        <v>-4</v>
      </c>
      <c r="K410" s="3">
        <v>11</v>
      </c>
      <c r="L410" s="3">
        <v>-3</v>
      </c>
      <c r="M410" s="3">
        <v>10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-4.2399999999999998E-3</v>
      </c>
      <c r="T410" s="13">
        <f t="shared" si="61"/>
        <v>-2.14E-3</v>
      </c>
      <c r="U410" s="13">
        <f t="shared" si="62"/>
        <v>5.8739999999999999E-3</v>
      </c>
      <c r="V410" s="13">
        <f t="shared" si="63"/>
        <v>-1.6019999999999999E-3</v>
      </c>
      <c r="W410" s="13">
        <f t="shared" si="64"/>
        <v>5.3499999999999997E-3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8830</v>
      </c>
      <c r="C411" s="3" t="s">
        <v>4771</v>
      </c>
      <c r="D411" s="12">
        <v>31.5</v>
      </c>
      <c r="E411" s="12">
        <v>31.6</v>
      </c>
      <c r="F411" s="12">
        <v>31.9</v>
      </c>
      <c r="G411" s="12">
        <v>32.5</v>
      </c>
      <c r="H411" s="12">
        <v>34.6</v>
      </c>
      <c r="I411" s="3">
        <v>-693</v>
      </c>
      <c r="J411" s="3">
        <v>-287</v>
      </c>
      <c r="K411" s="3">
        <v>219</v>
      </c>
      <c r="L411" s="3">
        <v>779</v>
      </c>
      <c r="M411" s="3">
        <v>-261</v>
      </c>
      <c r="N411" s="3">
        <v>0</v>
      </c>
      <c r="O411" s="3">
        <v>2</v>
      </c>
      <c r="P411" s="3">
        <v>1</v>
      </c>
      <c r="Q411" s="3">
        <v>0</v>
      </c>
      <c r="R411" s="3">
        <v>0</v>
      </c>
      <c r="S411" s="13">
        <f t="shared" si="60"/>
        <v>-0.21829499999999999</v>
      </c>
      <c r="T411" s="13">
        <f t="shared" si="61"/>
        <v>-9.0692000000000009E-2</v>
      </c>
      <c r="U411" s="13">
        <f t="shared" si="62"/>
        <v>6.9860999999999993E-2</v>
      </c>
      <c r="V411" s="13">
        <f t="shared" si="63"/>
        <v>0.25317499999999998</v>
      </c>
      <c r="W411" s="13">
        <f t="shared" si="64"/>
        <v>-9.0305999999999997E-2</v>
      </c>
      <c r="X411" s="13">
        <f t="shared" si="65"/>
        <v>0</v>
      </c>
      <c r="Y411" s="13">
        <f t="shared" si="66"/>
        <v>6.3200000000000007E-4</v>
      </c>
      <c r="Z411" s="13">
        <f t="shared" si="67"/>
        <v>3.19E-4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8831</v>
      </c>
      <c r="C412" s="3" t="s">
        <v>6579</v>
      </c>
      <c r="D412" s="12">
        <v>20.399999999999999</v>
      </c>
      <c r="E412" s="12">
        <v>20.55</v>
      </c>
      <c r="F412" s="12">
        <v>21.05</v>
      </c>
      <c r="G412" s="12">
        <v>21.7</v>
      </c>
      <c r="H412" s="12">
        <v>21.45</v>
      </c>
      <c r="I412" s="3">
        <v>-137</v>
      </c>
      <c r="J412" s="3">
        <v>-307</v>
      </c>
      <c r="K412" s="3">
        <v>993</v>
      </c>
      <c r="L412" s="3">
        <v>338</v>
      </c>
      <c r="M412" s="3">
        <v>157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-2.7947999999999997E-2</v>
      </c>
      <c r="T412" s="13">
        <f t="shared" si="61"/>
        <v>-6.3088500000000006E-2</v>
      </c>
      <c r="U412" s="13">
        <f t="shared" si="62"/>
        <v>0.2090265</v>
      </c>
      <c r="V412" s="13">
        <f t="shared" si="63"/>
        <v>7.3345999999999995E-2</v>
      </c>
      <c r="W412" s="13">
        <f t="shared" si="64"/>
        <v>3.3676499999999998E-2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8832</v>
      </c>
      <c r="C413" s="3" t="s">
        <v>6594</v>
      </c>
      <c r="D413" s="12">
        <v>31.4</v>
      </c>
      <c r="E413" s="12">
        <v>32.35</v>
      </c>
      <c r="F413" s="12">
        <v>32.700000000000003</v>
      </c>
      <c r="G413" s="12">
        <v>32.799999999999997</v>
      </c>
      <c r="H413" s="12">
        <v>33.5</v>
      </c>
      <c r="I413" s="3">
        <v>-266</v>
      </c>
      <c r="J413" s="3">
        <v>349</v>
      </c>
      <c r="K413" s="3">
        <v>140</v>
      </c>
      <c r="L413" s="3">
        <v>148</v>
      </c>
      <c r="M413" s="3">
        <v>140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-8.3524000000000001E-2</v>
      </c>
      <c r="T413" s="13">
        <f t="shared" si="61"/>
        <v>0.1129015</v>
      </c>
      <c r="U413" s="13">
        <f t="shared" si="62"/>
        <v>4.5780000000000001E-2</v>
      </c>
      <c r="V413" s="13">
        <f t="shared" si="63"/>
        <v>4.8543999999999997E-2</v>
      </c>
      <c r="W413" s="13">
        <f t="shared" si="64"/>
        <v>4.6899999999999997E-2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8833</v>
      </c>
      <c r="C414" s="3" t="s">
        <v>6680</v>
      </c>
      <c r="D414" s="12">
        <v>42</v>
      </c>
      <c r="E414" s="12">
        <v>42.5</v>
      </c>
      <c r="F414" s="12">
        <v>42.65</v>
      </c>
      <c r="G414" s="12">
        <v>42.4</v>
      </c>
      <c r="H414" s="12">
        <v>44.25</v>
      </c>
      <c r="I414" s="3">
        <v>154</v>
      </c>
      <c r="J414" s="3">
        <v>123</v>
      </c>
      <c r="K414" s="3">
        <v>-15</v>
      </c>
      <c r="L414" s="3">
        <v>4</v>
      </c>
      <c r="M414" s="3">
        <v>-33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6.4680000000000001E-2</v>
      </c>
      <c r="T414" s="13">
        <f t="shared" si="61"/>
        <v>5.2275000000000002E-2</v>
      </c>
      <c r="U414" s="13">
        <f t="shared" si="62"/>
        <v>-6.3975000000000004E-3</v>
      </c>
      <c r="V414" s="13">
        <f t="shared" si="63"/>
        <v>1.696E-3</v>
      </c>
      <c r="W414" s="13">
        <f t="shared" si="64"/>
        <v>-1.4602499999999999E-2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8834</v>
      </c>
      <c r="C415" s="3" t="s">
        <v>10277</v>
      </c>
      <c r="D415" s="12">
        <v>42.7</v>
      </c>
      <c r="E415" s="12">
        <v>46.95</v>
      </c>
      <c r="F415" s="12">
        <v>51.5</v>
      </c>
      <c r="G415" s="12">
        <v>52.5</v>
      </c>
      <c r="H415" s="12">
        <v>54.8</v>
      </c>
      <c r="I415" s="3">
        <v>559</v>
      </c>
      <c r="J415" s="3">
        <v>148</v>
      </c>
      <c r="K415" s="3">
        <v>-294</v>
      </c>
      <c r="L415" s="3">
        <v>-226</v>
      </c>
      <c r="M415" s="3">
        <v>-59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0.23869300000000002</v>
      </c>
      <c r="T415" s="13">
        <f t="shared" si="61"/>
        <v>6.9486000000000006E-2</v>
      </c>
      <c r="U415" s="13">
        <f t="shared" si="62"/>
        <v>-0.15140999999999999</v>
      </c>
      <c r="V415" s="13">
        <f t="shared" si="63"/>
        <v>-0.11865000000000001</v>
      </c>
      <c r="W415" s="13">
        <f t="shared" si="64"/>
        <v>-3.2332E-2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8835</v>
      </c>
      <c r="C416" s="3" t="s">
        <v>10280</v>
      </c>
      <c r="D416" s="12">
        <v>31.2</v>
      </c>
      <c r="E416" s="12">
        <v>31.8</v>
      </c>
      <c r="F416" s="12">
        <v>32.200000000000003</v>
      </c>
      <c r="G416" s="12">
        <v>31.65</v>
      </c>
      <c r="H416" s="12">
        <v>32</v>
      </c>
      <c r="I416" s="3">
        <v>-21</v>
      </c>
      <c r="J416" s="3">
        <v>1</v>
      </c>
      <c r="K416" s="3">
        <v>-34</v>
      </c>
      <c r="L416" s="3">
        <v>-13</v>
      </c>
      <c r="M416" s="3">
        <v>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-6.5519999999999997E-3</v>
      </c>
      <c r="T416" s="13">
        <f t="shared" si="61"/>
        <v>3.1800000000000003E-4</v>
      </c>
      <c r="U416" s="13">
        <f t="shared" si="62"/>
        <v>-1.0948000000000001E-2</v>
      </c>
      <c r="V416" s="13">
        <f t="shared" si="63"/>
        <v>-4.1145000000000001E-3</v>
      </c>
      <c r="W416" s="13">
        <f t="shared" si="64"/>
        <v>6.4000000000000005E-4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8836</v>
      </c>
      <c r="C417" s="3" t="s">
        <v>10284</v>
      </c>
      <c r="D417" s="12">
        <v>51.8</v>
      </c>
      <c r="E417" s="12">
        <v>54.4</v>
      </c>
      <c r="F417" s="12">
        <v>53</v>
      </c>
      <c r="G417" s="12">
        <v>52.7</v>
      </c>
      <c r="H417" s="12">
        <v>53.1</v>
      </c>
      <c r="I417" s="3">
        <v>179</v>
      </c>
      <c r="J417" s="3">
        <v>-176</v>
      </c>
      <c r="K417" s="3">
        <v>-690</v>
      </c>
      <c r="L417" s="3">
        <v>-49</v>
      </c>
      <c r="M417" s="3">
        <v>130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9.2721999999999985E-2</v>
      </c>
      <c r="T417" s="13">
        <f t="shared" si="61"/>
        <v>-9.5743999999999996E-2</v>
      </c>
      <c r="U417" s="13">
        <f t="shared" si="62"/>
        <v>-0.36570000000000003</v>
      </c>
      <c r="V417" s="13">
        <f t="shared" si="63"/>
        <v>-2.5823000000000002E-2</v>
      </c>
      <c r="W417" s="13">
        <f t="shared" si="64"/>
        <v>6.9029999999999994E-2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8837</v>
      </c>
      <c r="C418" s="3" t="s">
        <v>10279</v>
      </c>
      <c r="D418" s="12">
        <v>13.6</v>
      </c>
      <c r="E418" s="12">
        <v>13.6</v>
      </c>
      <c r="F418" s="12">
        <v>13.4</v>
      </c>
      <c r="G418" s="12">
        <v>13.55</v>
      </c>
      <c r="H418" s="12">
        <v>13.5</v>
      </c>
      <c r="I418" s="3">
        <v>7</v>
      </c>
      <c r="J418" s="3">
        <v>-1</v>
      </c>
      <c r="K418" s="3">
        <v>-6</v>
      </c>
      <c r="L418" s="3">
        <v>-15</v>
      </c>
      <c r="M418" s="3">
        <v>41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9.5200000000000005E-4</v>
      </c>
      <c r="T418" s="13">
        <f t="shared" si="61"/>
        <v>-1.36E-4</v>
      </c>
      <c r="U418" s="13">
        <f t="shared" si="62"/>
        <v>-8.0400000000000003E-4</v>
      </c>
      <c r="V418" s="13">
        <f t="shared" si="63"/>
        <v>-2.0325E-3</v>
      </c>
      <c r="W418" s="13">
        <f t="shared" si="64"/>
        <v>5.535E-3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8838</v>
      </c>
      <c r="C419" s="3" t="s">
        <v>6709</v>
      </c>
      <c r="D419" s="12">
        <v>26.2</v>
      </c>
      <c r="E419" s="12">
        <v>26.3</v>
      </c>
      <c r="F419" s="12">
        <v>26.35</v>
      </c>
      <c r="G419" s="12">
        <v>25.95</v>
      </c>
      <c r="H419" s="12">
        <v>26.05</v>
      </c>
      <c r="I419" s="3">
        <v>32</v>
      </c>
      <c r="J419" s="3">
        <v>-9</v>
      </c>
      <c r="K419" s="3">
        <v>-9</v>
      </c>
      <c r="L419" s="3">
        <v>-22</v>
      </c>
      <c r="M419" s="3">
        <v>24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8.3839999999999991E-3</v>
      </c>
      <c r="T419" s="13">
        <f t="shared" si="61"/>
        <v>-2.3670000000000002E-3</v>
      </c>
      <c r="U419" s="13">
        <f t="shared" si="62"/>
        <v>-2.3714999999999999E-3</v>
      </c>
      <c r="V419" s="13">
        <f t="shared" si="63"/>
        <v>-5.7089999999999997E-3</v>
      </c>
      <c r="W419" s="13">
        <f t="shared" si="64"/>
        <v>6.2520000000000006E-3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8839</v>
      </c>
      <c r="C420" s="3" t="s">
        <v>10266</v>
      </c>
      <c r="D420" s="12">
        <v>61.3</v>
      </c>
      <c r="E420" s="12">
        <v>62.7</v>
      </c>
      <c r="F420" s="12">
        <v>62.7</v>
      </c>
      <c r="G420" s="12">
        <v>63.2</v>
      </c>
      <c r="H420" s="12">
        <v>64.400000000000006</v>
      </c>
      <c r="I420" s="3">
        <v>302</v>
      </c>
      <c r="J420" s="3">
        <v>56</v>
      </c>
      <c r="K420" s="3">
        <v>-46</v>
      </c>
      <c r="L420" s="3">
        <v>110</v>
      </c>
      <c r="M420" s="3">
        <v>37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0.18512599999999999</v>
      </c>
      <c r="T420" s="13">
        <f t="shared" si="61"/>
        <v>3.5112000000000004E-2</v>
      </c>
      <c r="U420" s="13">
        <f t="shared" si="62"/>
        <v>-2.8842000000000003E-2</v>
      </c>
      <c r="V420" s="13">
        <f t="shared" si="63"/>
        <v>6.9519999999999998E-2</v>
      </c>
      <c r="W420" s="13">
        <f t="shared" si="64"/>
        <v>2.3828000000000002E-2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8840</v>
      </c>
      <c r="C421" s="3" t="s">
        <v>6629</v>
      </c>
      <c r="D421" s="12">
        <v>182</v>
      </c>
      <c r="E421" s="12">
        <v>182</v>
      </c>
      <c r="F421" s="12">
        <v>182.5</v>
      </c>
      <c r="G421" s="12">
        <v>180</v>
      </c>
      <c r="H421" s="12">
        <v>183</v>
      </c>
      <c r="I421" s="3">
        <v>77</v>
      </c>
      <c r="J421" s="3">
        <v>-581</v>
      </c>
      <c r="K421" s="3">
        <v>-202</v>
      </c>
      <c r="L421" s="3">
        <v>-1023</v>
      </c>
      <c r="M421" s="3">
        <v>365</v>
      </c>
      <c r="N421" s="3">
        <v>1</v>
      </c>
      <c r="O421" s="3">
        <v>-3</v>
      </c>
      <c r="P421" s="3">
        <v>0</v>
      </c>
      <c r="Q421" s="3">
        <v>809</v>
      </c>
      <c r="R421" s="3">
        <v>108</v>
      </c>
      <c r="S421" s="13">
        <f t="shared" si="60"/>
        <v>0.14013999999999999</v>
      </c>
      <c r="T421" s="13">
        <f t="shared" si="61"/>
        <v>-1.05742</v>
      </c>
      <c r="U421" s="13">
        <f t="shared" si="62"/>
        <v>-0.36864999999999998</v>
      </c>
      <c r="V421" s="13">
        <f t="shared" si="63"/>
        <v>-1.8413999999999999</v>
      </c>
      <c r="W421" s="13">
        <f t="shared" si="64"/>
        <v>0.66795000000000004</v>
      </c>
      <c r="X421" s="13">
        <f t="shared" si="65"/>
        <v>1.82E-3</v>
      </c>
      <c r="Y421" s="13">
        <f t="shared" si="66"/>
        <v>-5.4599999999999996E-3</v>
      </c>
      <c r="Z421" s="13">
        <f t="shared" si="67"/>
        <v>0</v>
      </c>
      <c r="AA421" s="13">
        <f t="shared" si="68"/>
        <v>1.4561999999999999</v>
      </c>
      <c r="AB421" s="13">
        <f t="shared" si="69"/>
        <v>0.19764000000000001</v>
      </c>
    </row>
    <row r="422" spans="1:28" x14ac:dyDescent="0.25">
      <c r="A422" s="2" t="s">
        <v>416</v>
      </c>
      <c r="B422" s="3" t="s">
        <v>8841</v>
      </c>
      <c r="C422" s="3" t="s">
        <v>10281</v>
      </c>
      <c r="D422" s="12">
        <v>31.75</v>
      </c>
      <c r="E422" s="12">
        <v>34.9</v>
      </c>
      <c r="F422" s="12">
        <v>35.049999999999997</v>
      </c>
      <c r="G422" s="12">
        <v>34.4</v>
      </c>
      <c r="H422" s="12">
        <v>35.6</v>
      </c>
      <c r="I422" s="3">
        <v>342</v>
      </c>
      <c r="J422" s="3">
        <v>818</v>
      </c>
      <c r="K422" s="3">
        <v>-1709</v>
      </c>
      <c r="L422" s="3">
        <v>-620</v>
      </c>
      <c r="M422" s="3">
        <v>738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0.108585</v>
      </c>
      <c r="T422" s="13">
        <f t="shared" si="61"/>
        <v>0.28548199999999996</v>
      </c>
      <c r="U422" s="13">
        <f t="shared" si="62"/>
        <v>-0.59900449999999994</v>
      </c>
      <c r="V422" s="13">
        <f t="shared" si="63"/>
        <v>-0.21328</v>
      </c>
      <c r="W422" s="13">
        <f t="shared" si="64"/>
        <v>0.26272800000000002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8842</v>
      </c>
      <c r="C423" s="3" t="s">
        <v>4783</v>
      </c>
      <c r="D423" s="12">
        <v>35.049999999999997</v>
      </c>
      <c r="E423" s="12">
        <v>35.6</v>
      </c>
      <c r="F423" s="12">
        <v>34.85</v>
      </c>
      <c r="G423" s="12">
        <v>34.799999999999997</v>
      </c>
      <c r="H423" s="12">
        <v>34.549999999999997</v>
      </c>
      <c r="I423" s="3">
        <v>169</v>
      </c>
      <c r="J423" s="3">
        <v>68</v>
      </c>
      <c r="K423" s="3">
        <v>153</v>
      </c>
      <c r="L423" s="3">
        <v>81</v>
      </c>
      <c r="M423" s="3">
        <v>-156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5.9234499999999995E-2</v>
      </c>
      <c r="T423" s="13">
        <f t="shared" si="61"/>
        <v>2.4208E-2</v>
      </c>
      <c r="U423" s="13">
        <f t="shared" si="62"/>
        <v>5.33205E-2</v>
      </c>
      <c r="V423" s="13">
        <f t="shared" si="63"/>
        <v>2.8187999999999998E-2</v>
      </c>
      <c r="W423" s="13">
        <f t="shared" si="64"/>
        <v>-5.3897999999999995E-2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8843</v>
      </c>
      <c r="C424" s="3" t="s">
        <v>10266</v>
      </c>
      <c r="D424" s="12">
        <v>65</v>
      </c>
      <c r="E424" s="12">
        <v>67.900000000000006</v>
      </c>
      <c r="F424" s="12">
        <v>67.7</v>
      </c>
      <c r="G424" s="12">
        <v>67.8</v>
      </c>
      <c r="H424" s="12">
        <v>69</v>
      </c>
      <c r="I424" s="3">
        <v>266</v>
      </c>
      <c r="J424" s="3">
        <v>-474</v>
      </c>
      <c r="K424" s="3">
        <v>-383</v>
      </c>
      <c r="L424" s="3">
        <v>-120</v>
      </c>
      <c r="M424" s="3">
        <v>-27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0.1729</v>
      </c>
      <c r="T424" s="13">
        <f t="shared" si="61"/>
        <v>-0.32184600000000002</v>
      </c>
      <c r="U424" s="13">
        <f t="shared" si="62"/>
        <v>-0.25929100000000005</v>
      </c>
      <c r="V424" s="13">
        <f t="shared" si="63"/>
        <v>-8.1360000000000002E-2</v>
      </c>
      <c r="W424" s="13">
        <f t="shared" si="64"/>
        <v>-1.8630000000000001E-2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8844</v>
      </c>
      <c r="C425" s="3" t="s">
        <v>6709</v>
      </c>
      <c r="D425" s="12">
        <v>68.7</v>
      </c>
      <c r="E425" s="12">
        <v>68.900000000000006</v>
      </c>
      <c r="F425" s="12">
        <v>69.2</v>
      </c>
      <c r="G425" s="12">
        <v>68.900000000000006</v>
      </c>
      <c r="H425" s="12">
        <v>69.400000000000006</v>
      </c>
      <c r="I425" s="3">
        <v>9</v>
      </c>
      <c r="J425" s="3">
        <v>39</v>
      </c>
      <c r="K425" s="3">
        <v>13</v>
      </c>
      <c r="L425" s="3">
        <v>0</v>
      </c>
      <c r="M425" s="3">
        <v>42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6.183000000000001E-3</v>
      </c>
      <c r="T425" s="13">
        <f t="shared" si="61"/>
        <v>2.6871000000000003E-2</v>
      </c>
      <c r="U425" s="13">
        <f t="shared" si="62"/>
        <v>8.9960000000000005E-3</v>
      </c>
      <c r="V425" s="13">
        <f t="shared" si="63"/>
        <v>0</v>
      </c>
      <c r="W425" s="13">
        <f t="shared" si="64"/>
        <v>2.9148E-2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8845</v>
      </c>
      <c r="C426" s="3" t="s">
        <v>4756</v>
      </c>
      <c r="D426" s="12">
        <v>46.25</v>
      </c>
      <c r="E426" s="12">
        <v>47.85</v>
      </c>
      <c r="F426" s="12">
        <v>48.4</v>
      </c>
      <c r="G426" s="12">
        <v>48.35</v>
      </c>
      <c r="H426" s="12">
        <v>50.6</v>
      </c>
      <c r="I426" s="3">
        <v>-560</v>
      </c>
      <c r="J426" s="3">
        <v>-401</v>
      </c>
      <c r="K426" s="3">
        <v>431</v>
      </c>
      <c r="L426" s="3">
        <v>-24</v>
      </c>
      <c r="M426" s="3">
        <v>-1220</v>
      </c>
      <c r="N426" s="3">
        <v>0</v>
      </c>
      <c r="O426" s="3">
        <v>50</v>
      </c>
      <c r="P426" s="3">
        <v>0</v>
      </c>
      <c r="Q426" s="3">
        <v>0</v>
      </c>
      <c r="R426" s="3">
        <v>222</v>
      </c>
      <c r="S426" s="13">
        <f t="shared" si="60"/>
        <v>-0.25900000000000001</v>
      </c>
      <c r="T426" s="13">
        <f t="shared" si="61"/>
        <v>-0.19187850000000004</v>
      </c>
      <c r="U426" s="13">
        <f t="shared" si="62"/>
        <v>0.20860399999999998</v>
      </c>
      <c r="V426" s="13">
        <f t="shared" si="63"/>
        <v>-1.1604000000000001E-2</v>
      </c>
      <c r="W426" s="13">
        <f t="shared" si="64"/>
        <v>-0.61731999999999998</v>
      </c>
      <c r="X426" s="13">
        <f t="shared" si="65"/>
        <v>0</v>
      </c>
      <c r="Y426" s="13">
        <f t="shared" si="66"/>
        <v>2.3924999999999998E-2</v>
      </c>
      <c r="Z426" s="13">
        <f t="shared" si="67"/>
        <v>0</v>
      </c>
      <c r="AA426" s="13">
        <f t="shared" si="68"/>
        <v>0</v>
      </c>
      <c r="AB426" s="13">
        <f t="shared" si="69"/>
        <v>0.112332</v>
      </c>
    </row>
    <row r="427" spans="1:28" x14ac:dyDescent="0.25">
      <c r="A427" s="2" t="s">
        <v>421</v>
      </c>
      <c r="B427" s="3" t="s">
        <v>8846</v>
      </c>
      <c r="C427" s="3" t="s">
        <v>10285</v>
      </c>
      <c r="D427" s="12">
        <v>11</v>
      </c>
      <c r="E427" s="12">
        <v>11.2</v>
      </c>
      <c r="F427" s="12">
        <v>11.1</v>
      </c>
      <c r="G427" s="12">
        <v>11</v>
      </c>
      <c r="H427" s="12">
        <v>11.15</v>
      </c>
      <c r="I427" s="3">
        <v>42</v>
      </c>
      <c r="J427" s="3">
        <v>-5</v>
      </c>
      <c r="K427" s="3">
        <v>14</v>
      </c>
      <c r="L427" s="3">
        <v>-2</v>
      </c>
      <c r="M427" s="3">
        <v>28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4.62E-3</v>
      </c>
      <c r="T427" s="13">
        <f t="shared" si="61"/>
        <v>-5.5999999999999995E-4</v>
      </c>
      <c r="U427" s="13">
        <f t="shared" si="62"/>
        <v>1.554E-3</v>
      </c>
      <c r="V427" s="13">
        <f t="shared" si="63"/>
        <v>-2.2000000000000001E-4</v>
      </c>
      <c r="W427" s="13">
        <f t="shared" si="64"/>
        <v>3.1219999999999998E-3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8847</v>
      </c>
      <c r="C428" s="3" t="s">
        <v>6594</v>
      </c>
      <c r="D428" s="12">
        <v>19.399999999999999</v>
      </c>
      <c r="E428" s="12">
        <v>19.45</v>
      </c>
      <c r="F428" s="12">
        <v>19.25</v>
      </c>
      <c r="G428" s="12">
        <v>19.350000000000001</v>
      </c>
      <c r="H428" s="12">
        <v>19.7</v>
      </c>
      <c r="I428" s="3">
        <v>-2</v>
      </c>
      <c r="J428" s="3">
        <v>24</v>
      </c>
      <c r="K428" s="3">
        <v>51</v>
      </c>
      <c r="L428" s="3">
        <v>-7</v>
      </c>
      <c r="M428" s="3">
        <v>-10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-3.88E-4</v>
      </c>
      <c r="T428" s="13">
        <f t="shared" si="61"/>
        <v>4.6679999999999994E-3</v>
      </c>
      <c r="U428" s="13">
        <f t="shared" si="62"/>
        <v>9.8174999999999998E-3</v>
      </c>
      <c r="V428" s="13">
        <f t="shared" si="63"/>
        <v>-1.3545000000000002E-3</v>
      </c>
      <c r="W428" s="13">
        <f t="shared" si="64"/>
        <v>-1.97E-3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8848</v>
      </c>
      <c r="C429" s="3" t="s">
        <v>6667</v>
      </c>
      <c r="D429" s="12">
        <v>25.85</v>
      </c>
      <c r="E429" s="12">
        <v>27.2</v>
      </c>
      <c r="F429" s="12">
        <v>28.45</v>
      </c>
      <c r="G429" s="12">
        <v>28</v>
      </c>
      <c r="H429" s="12">
        <v>28.45</v>
      </c>
      <c r="I429" s="3">
        <v>504</v>
      </c>
      <c r="J429" s="3">
        <v>265</v>
      </c>
      <c r="K429" s="3">
        <v>-414</v>
      </c>
      <c r="L429" s="3">
        <v>-850</v>
      </c>
      <c r="M429" s="3">
        <v>-831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0.13028400000000001</v>
      </c>
      <c r="T429" s="13">
        <f t="shared" si="61"/>
        <v>7.2080000000000005E-2</v>
      </c>
      <c r="U429" s="13">
        <f t="shared" si="62"/>
        <v>-0.117783</v>
      </c>
      <c r="V429" s="13">
        <f t="shared" si="63"/>
        <v>-0.23799999999999999</v>
      </c>
      <c r="W429" s="13">
        <f t="shared" si="64"/>
        <v>-0.2364195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8849</v>
      </c>
      <c r="C430" s="3" t="s">
        <v>6591</v>
      </c>
      <c r="D430" s="12">
        <v>18.3</v>
      </c>
      <c r="E430" s="12">
        <v>18.899999999999999</v>
      </c>
      <c r="F430" s="12">
        <v>18.850000000000001</v>
      </c>
      <c r="G430" s="12">
        <v>18.7</v>
      </c>
      <c r="H430" s="12">
        <v>19</v>
      </c>
      <c r="I430" s="3">
        <v>10</v>
      </c>
      <c r="J430" s="3">
        <v>-723</v>
      </c>
      <c r="K430" s="3">
        <v>-137</v>
      </c>
      <c r="L430" s="3">
        <v>-8</v>
      </c>
      <c r="M430" s="3">
        <v>207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1.83E-3</v>
      </c>
      <c r="T430" s="13">
        <f t="shared" si="61"/>
        <v>-0.13664699999999999</v>
      </c>
      <c r="U430" s="13">
        <f t="shared" si="62"/>
        <v>-2.5824500000000004E-2</v>
      </c>
      <c r="V430" s="13">
        <f t="shared" si="63"/>
        <v>-1.4959999999999999E-3</v>
      </c>
      <c r="W430" s="13">
        <f t="shared" si="64"/>
        <v>3.9329999999999997E-2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8850</v>
      </c>
      <c r="C431" s="3" t="s">
        <v>10280</v>
      </c>
      <c r="D431" s="12">
        <v>28.55</v>
      </c>
      <c r="E431" s="12">
        <v>28.5</v>
      </c>
      <c r="F431" s="12">
        <v>28.4</v>
      </c>
      <c r="G431" s="12">
        <v>28.4</v>
      </c>
      <c r="H431" s="12">
        <v>29.75</v>
      </c>
      <c r="I431" s="3">
        <v>212</v>
      </c>
      <c r="J431" s="3">
        <v>-1984</v>
      </c>
      <c r="K431" s="3">
        <v>-26</v>
      </c>
      <c r="L431" s="3">
        <v>619</v>
      </c>
      <c r="M431" s="3">
        <v>-1097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6.0526000000000003E-2</v>
      </c>
      <c r="T431" s="13">
        <f t="shared" si="61"/>
        <v>-0.56544000000000005</v>
      </c>
      <c r="U431" s="13">
        <f t="shared" si="62"/>
        <v>-7.3839999999999999E-3</v>
      </c>
      <c r="V431" s="13">
        <f t="shared" si="63"/>
        <v>0.17579599999999998</v>
      </c>
      <c r="W431" s="13">
        <f t="shared" si="64"/>
        <v>-0.32635750000000002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8851</v>
      </c>
      <c r="C432" s="3" t="s">
        <v>10286</v>
      </c>
      <c r="D432" s="12">
        <v>29.15</v>
      </c>
      <c r="E432" s="12">
        <v>29.7</v>
      </c>
      <c r="F432" s="12">
        <v>29.7</v>
      </c>
      <c r="G432" s="12">
        <v>29.5</v>
      </c>
      <c r="H432" s="12">
        <v>29.85</v>
      </c>
      <c r="I432" s="3">
        <v>41</v>
      </c>
      <c r="J432" s="3">
        <v>8</v>
      </c>
      <c r="K432" s="3">
        <v>-21</v>
      </c>
      <c r="L432" s="3">
        <v>-17</v>
      </c>
      <c r="M432" s="3">
        <v>25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1.1951499999999999E-2</v>
      </c>
      <c r="T432" s="13">
        <f t="shared" si="61"/>
        <v>2.3760000000000001E-3</v>
      </c>
      <c r="U432" s="13">
        <f t="shared" si="62"/>
        <v>-6.2369999999999995E-3</v>
      </c>
      <c r="V432" s="13">
        <f t="shared" si="63"/>
        <v>-5.0150000000000004E-3</v>
      </c>
      <c r="W432" s="13">
        <f t="shared" si="64"/>
        <v>7.4625000000000004E-3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8852</v>
      </c>
      <c r="C433" s="3" t="s">
        <v>6714</v>
      </c>
      <c r="D433" s="12">
        <v>16.399999999999999</v>
      </c>
      <c r="E433" s="12">
        <v>16.600000000000001</v>
      </c>
      <c r="F433" s="12">
        <v>16.75</v>
      </c>
      <c r="G433" s="12">
        <v>16.899999999999999</v>
      </c>
      <c r="H433" s="12">
        <v>17.600000000000001</v>
      </c>
      <c r="I433" s="3">
        <v>2490</v>
      </c>
      <c r="J433" s="3">
        <v>-2873</v>
      </c>
      <c r="K433" s="3">
        <v>4265</v>
      </c>
      <c r="L433" s="3">
        <v>905</v>
      </c>
      <c r="M433" s="3">
        <v>2729</v>
      </c>
      <c r="N433" s="3">
        <v>0</v>
      </c>
      <c r="O433" s="3">
        <v>26</v>
      </c>
      <c r="P433" s="3">
        <v>12</v>
      </c>
      <c r="Q433" s="3">
        <v>0</v>
      </c>
      <c r="R433" s="3">
        <v>0</v>
      </c>
      <c r="S433" s="13">
        <f t="shared" si="60"/>
        <v>0.40836</v>
      </c>
      <c r="T433" s="13">
        <f t="shared" si="61"/>
        <v>-0.47691800000000001</v>
      </c>
      <c r="U433" s="13">
        <f t="shared" si="62"/>
        <v>0.71438749999999995</v>
      </c>
      <c r="V433" s="13">
        <f t="shared" si="63"/>
        <v>0.15294499999999997</v>
      </c>
      <c r="W433" s="13">
        <f t="shared" si="64"/>
        <v>0.48030400000000001</v>
      </c>
      <c r="X433" s="13">
        <f t="shared" si="65"/>
        <v>0</v>
      </c>
      <c r="Y433" s="13">
        <f t="shared" si="66"/>
        <v>4.3160000000000004E-3</v>
      </c>
      <c r="Z433" s="13">
        <f t="shared" si="67"/>
        <v>2.0100000000000001E-3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8853</v>
      </c>
      <c r="C434" s="3" t="s">
        <v>10262</v>
      </c>
      <c r="D434" s="12">
        <v>27.05</v>
      </c>
      <c r="E434" s="12">
        <v>29.15</v>
      </c>
      <c r="F434" s="12">
        <v>29.25</v>
      </c>
      <c r="G434" s="12">
        <v>29.55</v>
      </c>
      <c r="H434" s="12">
        <v>31</v>
      </c>
      <c r="I434" s="3">
        <v>-419</v>
      </c>
      <c r="J434" s="3">
        <v>-145</v>
      </c>
      <c r="K434" s="3">
        <v>135</v>
      </c>
      <c r="L434" s="3">
        <v>101</v>
      </c>
      <c r="M434" s="3">
        <v>415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-0.11333950000000001</v>
      </c>
      <c r="T434" s="13">
        <f t="shared" si="61"/>
        <v>-4.22675E-2</v>
      </c>
      <c r="U434" s="13">
        <f t="shared" si="62"/>
        <v>3.9487500000000002E-2</v>
      </c>
      <c r="V434" s="13">
        <f t="shared" si="63"/>
        <v>2.9845500000000001E-2</v>
      </c>
      <c r="W434" s="13">
        <f t="shared" si="64"/>
        <v>0.12864999999999999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8854</v>
      </c>
      <c r="C435" s="3" t="s">
        <v>6667</v>
      </c>
      <c r="D435" s="12">
        <v>198.5</v>
      </c>
      <c r="E435" s="12">
        <v>204.5</v>
      </c>
      <c r="F435" s="12">
        <v>205.5</v>
      </c>
      <c r="G435" s="12">
        <v>201</v>
      </c>
      <c r="H435" s="12">
        <v>207.5</v>
      </c>
      <c r="I435" s="3">
        <v>2160</v>
      </c>
      <c r="J435" s="3">
        <v>337</v>
      </c>
      <c r="K435" s="3">
        <v>1189</v>
      </c>
      <c r="L435" s="3">
        <v>-2132</v>
      </c>
      <c r="M435" s="3">
        <v>744</v>
      </c>
      <c r="N435" s="3">
        <v>-20</v>
      </c>
      <c r="O435" s="3">
        <v>-15</v>
      </c>
      <c r="P435" s="3">
        <v>0</v>
      </c>
      <c r="Q435" s="3">
        <v>-1</v>
      </c>
      <c r="R435" s="3">
        <v>0</v>
      </c>
      <c r="S435" s="13">
        <f t="shared" si="60"/>
        <v>4.2876000000000003</v>
      </c>
      <c r="T435" s="13">
        <f t="shared" si="61"/>
        <v>0.68916500000000003</v>
      </c>
      <c r="U435" s="13">
        <f t="shared" si="62"/>
        <v>2.4433950000000002</v>
      </c>
      <c r="V435" s="13">
        <f t="shared" si="63"/>
        <v>-4.2853199999999996</v>
      </c>
      <c r="W435" s="13">
        <f t="shared" si="64"/>
        <v>1.5438000000000001</v>
      </c>
      <c r="X435" s="13">
        <f t="shared" si="65"/>
        <v>-3.9699999999999999E-2</v>
      </c>
      <c r="Y435" s="13">
        <f t="shared" si="66"/>
        <v>-3.0675000000000001E-2</v>
      </c>
      <c r="Z435" s="13">
        <f t="shared" si="67"/>
        <v>0</v>
      </c>
      <c r="AA435" s="13">
        <f t="shared" si="68"/>
        <v>-2.0100000000000001E-3</v>
      </c>
      <c r="AB435" s="13">
        <f t="shared" si="69"/>
        <v>0</v>
      </c>
    </row>
    <row r="436" spans="1:28" x14ac:dyDescent="0.25">
      <c r="A436" s="2" t="s">
        <v>430</v>
      </c>
      <c r="B436" s="3" t="s">
        <v>8855</v>
      </c>
      <c r="C436" s="3" t="s">
        <v>4788</v>
      </c>
      <c r="D436" s="12">
        <v>36.450000000000003</v>
      </c>
      <c r="E436" s="12">
        <v>36.9</v>
      </c>
      <c r="F436" s="12">
        <v>36.9</v>
      </c>
      <c r="G436" s="12">
        <v>36.799999999999997</v>
      </c>
      <c r="H436" s="12">
        <v>37.4</v>
      </c>
      <c r="I436" s="3">
        <v>0</v>
      </c>
      <c r="J436" s="3">
        <v>-39</v>
      </c>
      <c r="K436" s="3">
        <v>-66</v>
      </c>
      <c r="L436" s="3">
        <v>-108</v>
      </c>
      <c r="M436" s="3">
        <v>-18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0</v>
      </c>
      <c r="T436" s="13">
        <f t="shared" si="61"/>
        <v>-1.4390999999999999E-2</v>
      </c>
      <c r="U436" s="13">
        <f t="shared" si="62"/>
        <v>-2.4354000000000001E-2</v>
      </c>
      <c r="V436" s="13">
        <f t="shared" si="63"/>
        <v>-3.9743999999999995E-2</v>
      </c>
      <c r="W436" s="13">
        <f t="shared" si="64"/>
        <v>-6.7319999999999993E-3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8856</v>
      </c>
      <c r="C437" s="3" t="s">
        <v>6579</v>
      </c>
      <c r="D437" s="12">
        <v>19.55</v>
      </c>
      <c r="E437" s="12">
        <v>19.8</v>
      </c>
      <c r="F437" s="12">
        <v>20.149999999999999</v>
      </c>
      <c r="G437" s="12">
        <v>19.100000000000001</v>
      </c>
      <c r="H437" s="12">
        <v>20.149999999999999</v>
      </c>
      <c r="I437" s="3">
        <v>-1143</v>
      </c>
      <c r="J437" s="3">
        <v>-1548</v>
      </c>
      <c r="K437" s="3">
        <v>516</v>
      </c>
      <c r="L437" s="3">
        <v>-1339</v>
      </c>
      <c r="M437" s="3">
        <v>1587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-0.2234565</v>
      </c>
      <c r="T437" s="13">
        <f t="shared" si="61"/>
        <v>-0.306504</v>
      </c>
      <c r="U437" s="13">
        <f t="shared" si="62"/>
        <v>0.103974</v>
      </c>
      <c r="V437" s="13">
        <f t="shared" si="63"/>
        <v>-0.255749</v>
      </c>
      <c r="W437" s="13">
        <f t="shared" si="64"/>
        <v>0.31978049999999997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8857</v>
      </c>
      <c r="C438" s="3" t="s">
        <v>10287</v>
      </c>
      <c r="D438" s="12">
        <v>58.8</v>
      </c>
      <c r="E438" s="12">
        <v>58.6</v>
      </c>
      <c r="F438" s="12">
        <v>58.5</v>
      </c>
      <c r="G438" s="12">
        <v>58.5</v>
      </c>
      <c r="H438" s="12">
        <v>59</v>
      </c>
      <c r="I438" s="3">
        <v>0</v>
      </c>
      <c r="J438" s="3">
        <v>0</v>
      </c>
      <c r="K438" s="3">
        <v>-1</v>
      </c>
      <c r="L438" s="3">
        <v>0</v>
      </c>
      <c r="M438" s="3">
        <v>-6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-5.8500000000000002E-4</v>
      </c>
      <c r="V438" s="13">
        <f t="shared" si="63"/>
        <v>0</v>
      </c>
      <c r="W438" s="13">
        <f t="shared" si="64"/>
        <v>-3.5400000000000002E-3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8858</v>
      </c>
      <c r="C439" s="3" t="s">
        <v>10288</v>
      </c>
      <c r="D439" s="12">
        <v>29.65</v>
      </c>
      <c r="E439" s="12">
        <v>29.15</v>
      </c>
      <c r="F439" s="12">
        <v>29.3</v>
      </c>
      <c r="G439" s="12">
        <v>28.9</v>
      </c>
      <c r="H439" s="12">
        <v>29.45</v>
      </c>
      <c r="I439" s="3">
        <v>126</v>
      </c>
      <c r="J439" s="3">
        <v>-26</v>
      </c>
      <c r="K439" s="3">
        <v>17</v>
      </c>
      <c r="L439" s="3">
        <v>-26</v>
      </c>
      <c r="M439" s="3">
        <v>66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3.7358999999999996E-2</v>
      </c>
      <c r="T439" s="13">
        <f t="shared" si="61"/>
        <v>-7.5789999999999998E-3</v>
      </c>
      <c r="U439" s="13">
        <f t="shared" si="62"/>
        <v>4.9810000000000002E-3</v>
      </c>
      <c r="V439" s="13">
        <f t="shared" si="63"/>
        <v>-7.5139999999999998E-3</v>
      </c>
      <c r="W439" s="13">
        <f t="shared" si="64"/>
        <v>1.9436999999999999E-2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8859</v>
      </c>
      <c r="C440" s="3" t="s">
        <v>10289</v>
      </c>
      <c r="D440" s="12">
        <v>35.25</v>
      </c>
      <c r="E440" s="12">
        <v>35.5</v>
      </c>
      <c r="F440" s="12">
        <v>35.75</v>
      </c>
      <c r="G440" s="12">
        <v>36.200000000000003</v>
      </c>
      <c r="H440" s="12">
        <v>36.4</v>
      </c>
      <c r="I440" s="3">
        <v>-235</v>
      </c>
      <c r="J440" s="3">
        <v>-269</v>
      </c>
      <c r="K440" s="3">
        <v>1059</v>
      </c>
      <c r="L440" s="3">
        <v>1008</v>
      </c>
      <c r="M440" s="3">
        <v>-2367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-8.2837499999999994E-2</v>
      </c>
      <c r="T440" s="13">
        <f t="shared" si="61"/>
        <v>-9.5494999999999997E-2</v>
      </c>
      <c r="U440" s="13">
        <f t="shared" si="62"/>
        <v>0.3785925</v>
      </c>
      <c r="V440" s="13">
        <f t="shared" si="63"/>
        <v>0.36489600000000005</v>
      </c>
      <c r="W440" s="13">
        <f t="shared" si="64"/>
        <v>-0.86158800000000002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8860</v>
      </c>
      <c r="C441" s="3" t="s">
        <v>10290</v>
      </c>
      <c r="D441" s="12">
        <v>19.45</v>
      </c>
      <c r="E441" s="12">
        <v>19.5</v>
      </c>
      <c r="F441" s="12">
        <v>19.649999999999999</v>
      </c>
      <c r="G441" s="12">
        <v>19.75</v>
      </c>
      <c r="H441" s="12">
        <v>19.75</v>
      </c>
      <c r="I441" s="3">
        <v>-16</v>
      </c>
      <c r="J441" s="3">
        <v>-306</v>
      </c>
      <c r="K441" s="3">
        <v>11</v>
      </c>
      <c r="L441" s="3">
        <v>-73</v>
      </c>
      <c r="M441" s="3">
        <v>-102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-3.1119999999999997E-3</v>
      </c>
      <c r="T441" s="13">
        <f t="shared" si="61"/>
        <v>-5.9670000000000001E-2</v>
      </c>
      <c r="U441" s="13">
        <f t="shared" si="62"/>
        <v>2.1614999999999998E-3</v>
      </c>
      <c r="V441" s="13">
        <f t="shared" si="63"/>
        <v>-1.44175E-2</v>
      </c>
      <c r="W441" s="13">
        <f t="shared" si="64"/>
        <v>-2.0145E-2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8861</v>
      </c>
      <c r="C442" s="3" t="s">
        <v>4774</v>
      </c>
      <c r="D442" s="12">
        <v>24.05</v>
      </c>
      <c r="E442" s="12">
        <v>25</v>
      </c>
      <c r="F442" s="12">
        <v>25.45</v>
      </c>
      <c r="G442" s="12">
        <v>25</v>
      </c>
      <c r="H442" s="12">
        <v>25.1</v>
      </c>
      <c r="I442" s="3">
        <v>-816</v>
      </c>
      <c r="J442" s="3">
        <v>-4323</v>
      </c>
      <c r="K442" s="3">
        <v>-1981</v>
      </c>
      <c r="L442" s="3">
        <v>-195</v>
      </c>
      <c r="M442" s="3">
        <v>1675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-0.19624800000000001</v>
      </c>
      <c r="T442" s="13">
        <f t="shared" si="61"/>
        <v>-1.0807500000000001</v>
      </c>
      <c r="U442" s="13">
        <f t="shared" si="62"/>
        <v>-0.50416450000000002</v>
      </c>
      <c r="V442" s="13">
        <f t="shared" si="63"/>
        <v>-4.8750000000000002E-2</v>
      </c>
      <c r="W442" s="13">
        <f t="shared" si="64"/>
        <v>0.42042499999999999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8862</v>
      </c>
      <c r="C443" s="3" t="s">
        <v>10291</v>
      </c>
      <c r="D443" s="12">
        <v>30.15</v>
      </c>
      <c r="E443" s="12">
        <v>30.35</v>
      </c>
      <c r="F443" s="12">
        <v>30.65</v>
      </c>
      <c r="G443" s="12">
        <v>30.35</v>
      </c>
      <c r="H443" s="12">
        <v>30.55</v>
      </c>
      <c r="I443" s="3">
        <v>404</v>
      </c>
      <c r="J443" s="3">
        <v>215</v>
      </c>
      <c r="K443" s="3">
        <v>92</v>
      </c>
      <c r="L443" s="3">
        <v>-75</v>
      </c>
      <c r="M443" s="3">
        <v>295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0.12180599999999998</v>
      </c>
      <c r="T443" s="13">
        <f t="shared" si="61"/>
        <v>6.5252500000000005E-2</v>
      </c>
      <c r="U443" s="13">
        <f t="shared" si="62"/>
        <v>2.8197999999999997E-2</v>
      </c>
      <c r="V443" s="13">
        <f t="shared" si="63"/>
        <v>-2.2762500000000001E-2</v>
      </c>
      <c r="W443" s="13">
        <f t="shared" si="64"/>
        <v>9.0122499999999994E-2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8863</v>
      </c>
      <c r="C444" s="3" t="s">
        <v>10291</v>
      </c>
      <c r="D444" s="12">
        <v>10.199999999999999</v>
      </c>
      <c r="E444" s="12">
        <v>10.15</v>
      </c>
      <c r="F444" s="12">
        <v>10.199999999999999</v>
      </c>
      <c r="G444" s="12">
        <v>10.15</v>
      </c>
      <c r="H444" s="12">
        <v>10.25</v>
      </c>
      <c r="I444" s="3">
        <v>77</v>
      </c>
      <c r="J444" s="3">
        <v>-81</v>
      </c>
      <c r="K444" s="3">
        <v>10</v>
      </c>
      <c r="L444" s="3">
        <v>-9</v>
      </c>
      <c r="M444" s="3">
        <v>10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7.8539999999999999E-3</v>
      </c>
      <c r="T444" s="13">
        <f t="shared" si="61"/>
        <v>-8.2214999999999996E-3</v>
      </c>
      <c r="U444" s="13">
        <f t="shared" si="62"/>
        <v>1.0200000000000001E-3</v>
      </c>
      <c r="V444" s="13">
        <f t="shared" si="63"/>
        <v>-9.1350000000000003E-4</v>
      </c>
      <c r="W444" s="13">
        <f t="shared" si="64"/>
        <v>1.0250000000000001E-3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8864</v>
      </c>
      <c r="C445" s="3" t="s">
        <v>6637</v>
      </c>
      <c r="D445" s="12">
        <v>19.149999999999999</v>
      </c>
      <c r="E445" s="12">
        <v>19.2</v>
      </c>
      <c r="F445" s="12">
        <v>19.2</v>
      </c>
      <c r="G445" s="12">
        <v>19.3</v>
      </c>
      <c r="H445" s="12">
        <v>19.55</v>
      </c>
      <c r="I445" s="3">
        <v>219</v>
      </c>
      <c r="J445" s="3">
        <v>-36</v>
      </c>
      <c r="K445" s="3">
        <v>129</v>
      </c>
      <c r="L445" s="3">
        <v>-52</v>
      </c>
      <c r="M445" s="3">
        <v>131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4.1938499999999997E-2</v>
      </c>
      <c r="T445" s="13">
        <f t="shared" si="61"/>
        <v>-6.9119999999999997E-3</v>
      </c>
      <c r="U445" s="13">
        <f t="shared" si="62"/>
        <v>2.4767999999999998E-2</v>
      </c>
      <c r="V445" s="13">
        <f t="shared" si="63"/>
        <v>-1.0036E-2</v>
      </c>
      <c r="W445" s="13">
        <f t="shared" si="64"/>
        <v>2.5610500000000001E-2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8865</v>
      </c>
      <c r="C446" s="3" t="s">
        <v>6637</v>
      </c>
      <c r="D446" s="12">
        <v>11.4</v>
      </c>
      <c r="E446" s="12">
        <v>11.3</v>
      </c>
      <c r="F446" s="12">
        <v>11.4</v>
      </c>
      <c r="G446" s="12">
        <v>11.5</v>
      </c>
      <c r="H446" s="12">
        <v>11.85</v>
      </c>
      <c r="I446" s="3">
        <v>379</v>
      </c>
      <c r="J446" s="3">
        <v>-987</v>
      </c>
      <c r="K446" s="3">
        <v>-37</v>
      </c>
      <c r="L446" s="3">
        <v>-349</v>
      </c>
      <c r="M446" s="3">
        <v>266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4.3206000000000001E-2</v>
      </c>
      <c r="T446" s="13">
        <f t="shared" si="61"/>
        <v>-0.11153100000000001</v>
      </c>
      <c r="U446" s="13">
        <f t="shared" si="62"/>
        <v>-4.2180000000000004E-3</v>
      </c>
      <c r="V446" s="13">
        <f t="shared" si="63"/>
        <v>-4.0134999999999997E-2</v>
      </c>
      <c r="W446" s="13">
        <f t="shared" si="64"/>
        <v>3.1521E-2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8866</v>
      </c>
      <c r="C447" s="3" t="s">
        <v>10291</v>
      </c>
      <c r="D447" s="12">
        <v>17.100000000000001</v>
      </c>
      <c r="E447" s="12">
        <v>16.8</v>
      </c>
      <c r="F447" s="12">
        <v>16.899999999999999</v>
      </c>
      <c r="G447" s="12">
        <v>18</v>
      </c>
      <c r="H447" s="12">
        <v>18.8</v>
      </c>
      <c r="I447" s="3">
        <v>-12</v>
      </c>
      <c r="J447" s="3">
        <v>-118</v>
      </c>
      <c r="K447" s="3">
        <v>-12</v>
      </c>
      <c r="L447" s="3">
        <v>-45</v>
      </c>
      <c r="M447" s="3">
        <v>-334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-2.052E-3</v>
      </c>
      <c r="T447" s="13">
        <f t="shared" si="61"/>
        <v>-1.9824000000000001E-2</v>
      </c>
      <c r="U447" s="13">
        <f t="shared" si="62"/>
        <v>-2.0279999999999999E-3</v>
      </c>
      <c r="V447" s="13">
        <f t="shared" si="63"/>
        <v>-8.0999999999999996E-3</v>
      </c>
      <c r="W447" s="13">
        <f t="shared" si="64"/>
        <v>-6.2792000000000001E-2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8867</v>
      </c>
      <c r="C448" s="3" t="s">
        <v>6637</v>
      </c>
      <c r="D448" s="12">
        <v>8.9600000000000009</v>
      </c>
      <c r="E448" s="12">
        <v>8.93</v>
      </c>
      <c r="F448" s="12">
        <v>8.93</v>
      </c>
      <c r="G448" s="12">
        <v>8.91</v>
      </c>
      <c r="H448" s="12">
        <v>9.01</v>
      </c>
      <c r="I448" s="3">
        <v>2421</v>
      </c>
      <c r="J448" s="3">
        <v>-1241</v>
      </c>
      <c r="K448" s="3">
        <v>4269</v>
      </c>
      <c r="L448" s="3">
        <v>-3</v>
      </c>
      <c r="M448" s="3">
        <v>3418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0.21692160000000005</v>
      </c>
      <c r="T448" s="13">
        <f t="shared" si="61"/>
        <v>-0.1108213</v>
      </c>
      <c r="U448" s="13">
        <f t="shared" si="62"/>
        <v>0.3812217</v>
      </c>
      <c r="V448" s="13">
        <f t="shared" si="63"/>
        <v>-2.6729999999999999E-4</v>
      </c>
      <c r="W448" s="13">
        <f t="shared" si="64"/>
        <v>0.30796180000000001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8868</v>
      </c>
      <c r="C449" s="3" t="s">
        <v>6637</v>
      </c>
      <c r="D449" s="12">
        <v>5.55</v>
      </c>
      <c r="E449" s="12">
        <v>5.59</v>
      </c>
      <c r="F449" s="12">
        <v>5.6</v>
      </c>
      <c r="G449" s="12">
        <v>5.49</v>
      </c>
      <c r="H449" s="12">
        <v>5.64</v>
      </c>
      <c r="I449" s="3">
        <v>46</v>
      </c>
      <c r="J449" s="3">
        <v>7</v>
      </c>
      <c r="K449" s="3">
        <v>5</v>
      </c>
      <c r="L449" s="3">
        <v>3</v>
      </c>
      <c r="M449" s="3">
        <v>22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2.5529999999999997E-3</v>
      </c>
      <c r="T449" s="13">
        <f t="shared" si="61"/>
        <v>3.9129999999999997E-4</v>
      </c>
      <c r="U449" s="13">
        <f t="shared" si="62"/>
        <v>2.7999999999999998E-4</v>
      </c>
      <c r="V449" s="13">
        <f t="shared" si="63"/>
        <v>1.6469999999999999E-4</v>
      </c>
      <c r="W449" s="13">
        <f t="shared" si="64"/>
        <v>1.2408E-3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8869</v>
      </c>
      <c r="C450" s="3" t="s">
        <v>6637</v>
      </c>
      <c r="D450" s="12">
        <v>37.35</v>
      </c>
      <c r="E450" s="12">
        <v>37.049999999999997</v>
      </c>
      <c r="F450" s="12">
        <v>37.450000000000003</v>
      </c>
      <c r="G450" s="12">
        <v>37.700000000000003</v>
      </c>
      <c r="H450" s="12">
        <v>37.799999999999997</v>
      </c>
      <c r="I450" s="3">
        <v>358</v>
      </c>
      <c r="J450" s="3">
        <v>-1585</v>
      </c>
      <c r="K450" s="3">
        <v>432</v>
      </c>
      <c r="L450" s="3">
        <v>2</v>
      </c>
      <c r="M450" s="3">
        <v>-20</v>
      </c>
      <c r="N450" s="3">
        <v>0</v>
      </c>
      <c r="O450" s="3">
        <v>0</v>
      </c>
      <c r="P450" s="3">
        <v>0</v>
      </c>
      <c r="Q450" s="3">
        <v>0</v>
      </c>
      <c r="R450" s="3">
        <v>-967</v>
      </c>
      <c r="S450" s="13">
        <f t="shared" si="60"/>
        <v>0.133713</v>
      </c>
      <c r="T450" s="13">
        <f t="shared" si="61"/>
        <v>-0.58724249999999989</v>
      </c>
      <c r="U450" s="13">
        <f t="shared" si="62"/>
        <v>0.16178400000000001</v>
      </c>
      <c r="V450" s="13">
        <f t="shared" si="63"/>
        <v>7.54E-4</v>
      </c>
      <c r="W450" s="13">
        <f t="shared" si="64"/>
        <v>-7.5599999999999999E-3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-0.36552599999999996</v>
      </c>
    </row>
    <row r="451" spans="1:28" x14ac:dyDescent="0.25">
      <c r="A451" s="2" t="s">
        <v>445</v>
      </c>
      <c r="B451" s="3" t="s">
        <v>8870</v>
      </c>
      <c r="C451" s="3" t="s">
        <v>10291</v>
      </c>
      <c r="D451" s="12">
        <v>34.75</v>
      </c>
      <c r="E451" s="12">
        <v>35.1</v>
      </c>
      <c r="F451" s="12">
        <v>35</v>
      </c>
      <c r="G451" s="12">
        <v>34.85</v>
      </c>
      <c r="H451" s="12">
        <v>35.15</v>
      </c>
      <c r="I451" s="3">
        <v>3</v>
      </c>
      <c r="J451" s="3">
        <v>16</v>
      </c>
      <c r="K451" s="3">
        <v>4</v>
      </c>
      <c r="L451" s="3">
        <v>1</v>
      </c>
      <c r="M451" s="3">
        <v>58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1.0425E-3</v>
      </c>
      <c r="T451" s="13">
        <f t="shared" si="61"/>
        <v>5.6160000000000003E-3</v>
      </c>
      <c r="U451" s="13">
        <f t="shared" si="62"/>
        <v>1.4E-3</v>
      </c>
      <c r="V451" s="13">
        <f t="shared" si="63"/>
        <v>3.4850000000000001E-4</v>
      </c>
      <c r="W451" s="13">
        <f t="shared" si="64"/>
        <v>2.0386999999999999E-2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8871</v>
      </c>
      <c r="C452" s="3" t="s">
        <v>6637</v>
      </c>
      <c r="D452" s="12">
        <v>22.95</v>
      </c>
      <c r="E452" s="12">
        <v>22.75</v>
      </c>
      <c r="F452" s="12">
        <v>22.75</v>
      </c>
      <c r="G452" s="12">
        <v>22.95</v>
      </c>
      <c r="H452" s="12">
        <v>22.75</v>
      </c>
      <c r="I452" s="3">
        <v>161</v>
      </c>
      <c r="J452" s="3">
        <v>-51</v>
      </c>
      <c r="K452" s="3">
        <v>-5</v>
      </c>
      <c r="L452" s="3">
        <v>8</v>
      </c>
      <c r="M452" s="3">
        <v>-187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3.6949499999999996E-2</v>
      </c>
      <c r="T452" s="13">
        <f t="shared" si="61"/>
        <v>-1.16025E-2</v>
      </c>
      <c r="U452" s="13">
        <f t="shared" si="62"/>
        <v>-1.1375000000000001E-3</v>
      </c>
      <c r="V452" s="13">
        <f t="shared" si="63"/>
        <v>1.836E-3</v>
      </c>
      <c r="W452" s="13">
        <f t="shared" si="64"/>
        <v>-4.2542499999999997E-2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8872</v>
      </c>
      <c r="C453" s="3" t="s">
        <v>10291</v>
      </c>
      <c r="D453" s="12">
        <v>21.8</v>
      </c>
      <c r="E453" s="12">
        <v>22.35</v>
      </c>
      <c r="F453" s="12">
        <v>22.3</v>
      </c>
      <c r="G453" s="12">
        <v>22.1</v>
      </c>
      <c r="H453" s="12">
        <v>22.3</v>
      </c>
      <c r="I453" s="3">
        <v>-1</v>
      </c>
      <c r="J453" s="3">
        <v>33</v>
      </c>
      <c r="K453" s="3">
        <v>12</v>
      </c>
      <c r="L453" s="3">
        <v>-18</v>
      </c>
      <c r="M453" s="3">
        <v>15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-2.1800000000000001E-4</v>
      </c>
      <c r="T453" s="13">
        <f t="shared" si="61"/>
        <v>7.375500000000001E-3</v>
      </c>
      <c r="U453" s="13">
        <f t="shared" si="62"/>
        <v>2.6760000000000004E-3</v>
      </c>
      <c r="V453" s="13">
        <f t="shared" si="63"/>
        <v>-3.9779999999999998E-3</v>
      </c>
      <c r="W453" s="13">
        <f t="shared" si="64"/>
        <v>3.3449999999999999E-3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8873</v>
      </c>
      <c r="C454" s="3" t="s">
        <v>6637</v>
      </c>
      <c r="D454" s="12">
        <v>13.75</v>
      </c>
      <c r="E454" s="12">
        <v>13.8</v>
      </c>
      <c r="F454" s="12">
        <v>13.8</v>
      </c>
      <c r="G454" s="12">
        <v>13.8</v>
      </c>
      <c r="H454" s="12">
        <v>13.9</v>
      </c>
      <c r="I454" s="3">
        <v>13</v>
      </c>
      <c r="J454" s="3">
        <v>-156</v>
      </c>
      <c r="K454" s="3">
        <v>27</v>
      </c>
      <c r="L454" s="3">
        <v>31</v>
      </c>
      <c r="M454" s="3">
        <v>157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1.7875E-3</v>
      </c>
      <c r="T454" s="13">
        <f t="shared" si="61"/>
        <v>-2.1528000000000002E-2</v>
      </c>
      <c r="U454" s="13">
        <f t="shared" si="62"/>
        <v>3.7260000000000001E-3</v>
      </c>
      <c r="V454" s="13">
        <f t="shared" si="63"/>
        <v>4.2779999999999997E-3</v>
      </c>
      <c r="W454" s="13">
        <f t="shared" si="64"/>
        <v>2.1823000000000002E-2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8874</v>
      </c>
      <c r="C455" s="3" t="s">
        <v>4774</v>
      </c>
      <c r="D455" s="12">
        <v>19.55</v>
      </c>
      <c r="E455" s="12">
        <v>19.399999999999999</v>
      </c>
      <c r="F455" s="12">
        <v>19.350000000000001</v>
      </c>
      <c r="G455" s="12">
        <v>19.5</v>
      </c>
      <c r="H455" s="12">
        <v>19.75</v>
      </c>
      <c r="I455" s="3">
        <v>48</v>
      </c>
      <c r="J455" s="3">
        <v>-603</v>
      </c>
      <c r="K455" s="3">
        <v>-36</v>
      </c>
      <c r="L455" s="3">
        <v>-273</v>
      </c>
      <c r="M455" s="3">
        <v>76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9.3840000000000017E-3</v>
      </c>
      <c r="T455" s="13">
        <f t="shared" ref="T455:T518" si="71">$E455*J455/100000</f>
        <v>-0.11698199999999999</v>
      </c>
      <c r="U455" s="13">
        <f t="shared" ref="U455:U518" si="72">$F455*K455/100000</f>
        <v>-6.966E-3</v>
      </c>
      <c r="V455" s="13">
        <f t="shared" ref="V455:V518" si="73">$G455*L455/100000</f>
        <v>-5.3234999999999998E-2</v>
      </c>
      <c r="W455" s="13">
        <f t="shared" ref="W455:W518" si="74">$H455*M455/100000</f>
        <v>1.5010000000000001E-2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8875</v>
      </c>
      <c r="C456" s="3" t="s">
        <v>4774</v>
      </c>
      <c r="D456" s="12">
        <v>33.049999999999997</v>
      </c>
      <c r="E456" s="12">
        <v>33.25</v>
      </c>
      <c r="F456" s="12">
        <v>33.4</v>
      </c>
      <c r="G456" s="12">
        <v>33.35</v>
      </c>
      <c r="H456" s="12">
        <v>33.299999999999997</v>
      </c>
      <c r="I456" s="3">
        <v>-110</v>
      </c>
      <c r="J456" s="3">
        <v>-200</v>
      </c>
      <c r="K456" s="3">
        <v>-12</v>
      </c>
      <c r="L456" s="3">
        <v>-325</v>
      </c>
      <c r="M456" s="3">
        <v>-440</v>
      </c>
      <c r="N456" s="3">
        <v>0</v>
      </c>
      <c r="O456" s="3">
        <v>9</v>
      </c>
      <c r="P456" s="3">
        <v>4</v>
      </c>
      <c r="Q456" s="3">
        <v>0</v>
      </c>
      <c r="R456" s="3">
        <v>0</v>
      </c>
      <c r="S456" s="13">
        <f t="shared" si="70"/>
        <v>-3.6354999999999998E-2</v>
      </c>
      <c r="T456" s="13">
        <f t="shared" si="71"/>
        <v>-6.6500000000000004E-2</v>
      </c>
      <c r="U456" s="13">
        <f t="shared" si="72"/>
        <v>-4.0079999999999994E-3</v>
      </c>
      <c r="V456" s="13">
        <f t="shared" si="73"/>
        <v>-0.1083875</v>
      </c>
      <c r="W456" s="13">
        <f t="shared" si="74"/>
        <v>-0.14651999999999998</v>
      </c>
      <c r="X456" s="13">
        <f t="shared" si="75"/>
        <v>0</v>
      </c>
      <c r="Y456" s="13">
        <f t="shared" si="76"/>
        <v>2.9924999999999999E-3</v>
      </c>
      <c r="Z456" s="13">
        <f t="shared" si="77"/>
        <v>1.3359999999999999E-3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8876</v>
      </c>
      <c r="C457" s="3" t="s">
        <v>10291</v>
      </c>
      <c r="D457" s="12">
        <v>21.1</v>
      </c>
      <c r="E457" s="12">
        <v>21.2</v>
      </c>
      <c r="F457" s="12">
        <v>21.35</v>
      </c>
      <c r="G457" s="12">
        <v>21.3</v>
      </c>
      <c r="H457" s="12">
        <v>21.55</v>
      </c>
      <c r="I457" s="3">
        <v>-23</v>
      </c>
      <c r="J457" s="3">
        <v>-85</v>
      </c>
      <c r="K457" s="3">
        <v>-14</v>
      </c>
      <c r="L457" s="3">
        <v>-35</v>
      </c>
      <c r="M457" s="3">
        <v>19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-4.8530000000000005E-3</v>
      </c>
      <c r="T457" s="13">
        <f t="shared" si="71"/>
        <v>-1.8020000000000001E-2</v>
      </c>
      <c r="U457" s="13">
        <f t="shared" si="72"/>
        <v>-2.9890000000000003E-3</v>
      </c>
      <c r="V457" s="13">
        <f t="shared" si="73"/>
        <v>-7.4549999999999998E-3</v>
      </c>
      <c r="W457" s="13">
        <f t="shared" si="74"/>
        <v>4.0945E-3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8877</v>
      </c>
      <c r="C458" s="3" t="s">
        <v>10290</v>
      </c>
      <c r="D458" s="12">
        <v>9</v>
      </c>
      <c r="E458" s="12">
        <v>9.1199999999999992</v>
      </c>
      <c r="F458" s="12">
        <v>9.11</v>
      </c>
      <c r="G458" s="12">
        <v>9.08</v>
      </c>
      <c r="H458" s="12">
        <v>9.16</v>
      </c>
      <c r="I458" s="3">
        <v>106</v>
      </c>
      <c r="J458" s="3">
        <v>-150</v>
      </c>
      <c r="K458" s="3">
        <v>-20</v>
      </c>
      <c r="L458" s="3">
        <v>-213</v>
      </c>
      <c r="M458" s="3">
        <v>186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9.5399999999999999E-3</v>
      </c>
      <c r="T458" s="13">
        <f t="shared" si="71"/>
        <v>-1.3679999999999998E-2</v>
      </c>
      <c r="U458" s="13">
        <f t="shared" si="72"/>
        <v>-1.8219999999999998E-3</v>
      </c>
      <c r="V458" s="13">
        <f t="shared" si="73"/>
        <v>-1.9340400000000001E-2</v>
      </c>
      <c r="W458" s="13">
        <f t="shared" si="74"/>
        <v>1.70376E-2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8878</v>
      </c>
      <c r="C459" s="3" t="s">
        <v>10291</v>
      </c>
      <c r="D459" s="12">
        <v>9.6300000000000008</v>
      </c>
      <c r="E459" s="12">
        <v>9.66</v>
      </c>
      <c r="F459" s="12">
        <v>9.75</v>
      </c>
      <c r="G459" s="12">
        <v>9.77</v>
      </c>
      <c r="H459" s="12">
        <v>9.99</v>
      </c>
      <c r="I459" s="3">
        <v>-53</v>
      </c>
      <c r="J459" s="3">
        <v>-362</v>
      </c>
      <c r="K459" s="3">
        <v>69</v>
      </c>
      <c r="L459" s="3">
        <v>-59</v>
      </c>
      <c r="M459" s="3">
        <v>70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-5.1039000000000006E-3</v>
      </c>
      <c r="T459" s="13">
        <f t="shared" si="71"/>
        <v>-3.4969199999999999E-2</v>
      </c>
      <c r="U459" s="13">
        <f t="shared" si="72"/>
        <v>6.7275E-3</v>
      </c>
      <c r="V459" s="13">
        <f t="shared" si="73"/>
        <v>-5.7642999999999991E-3</v>
      </c>
      <c r="W459" s="13">
        <f t="shared" si="74"/>
        <v>6.993000000000001E-3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8879</v>
      </c>
      <c r="C460" s="3" t="s">
        <v>6637</v>
      </c>
      <c r="D460" s="12">
        <v>31.35</v>
      </c>
      <c r="E460" s="12">
        <v>31.4</v>
      </c>
      <c r="F460" s="12">
        <v>31.6</v>
      </c>
      <c r="G460" s="12">
        <v>31.55</v>
      </c>
      <c r="H460" s="12">
        <v>31.6</v>
      </c>
      <c r="I460" s="3">
        <v>5</v>
      </c>
      <c r="J460" s="3">
        <v>29</v>
      </c>
      <c r="K460" s="3">
        <v>17</v>
      </c>
      <c r="L460" s="3">
        <v>-12</v>
      </c>
      <c r="M460" s="3">
        <v>3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1.5675000000000001E-3</v>
      </c>
      <c r="T460" s="13">
        <f t="shared" si="71"/>
        <v>9.1059999999999995E-3</v>
      </c>
      <c r="U460" s="13">
        <f t="shared" si="72"/>
        <v>5.372E-3</v>
      </c>
      <c r="V460" s="13">
        <f t="shared" si="73"/>
        <v>-3.7860000000000003E-3</v>
      </c>
      <c r="W460" s="13">
        <f t="shared" si="74"/>
        <v>9.4800000000000017E-4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8880</v>
      </c>
      <c r="C461" s="3" t="s">
        <v>10291</v>
      </c>
      <c r="D461" s="12">
        <v>73.2</v>
      </c>
      <c r="E461" s="12">
        <v>74.8</v>
      </c>
      <c r="F461" s="12">
        <v>75.5</v>
      </c>
      <c r="G461" s="12">
        <v>75.3</v>
      </c>
      <c r="H461" s="12">
        <v>75.2</v>
      </c>
      <c r="I461" s="3">
        <v>-1</v>
      </c>
      <c r="J461" s="3">
        <v>5</v>
      </c>
      <c r="K461" s="3">
        <v>-18</v>
      </c>
      <c r="L461" s="3">
        <v>-5</v>
      </c>
      <c r="M461" s="3">
        <v>20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-7.3200000000000001E-4</v>
      </c>
      <c r="T461" s="13">
        <f t="shared" si="71"/>
        <v>3.7399999999999998E-3</v>
      </c>
      <c r="U461" s="13">
        <f t="shared" si="72"/>
        <v>-1.359E-2</v>
      </c>
      <c r="V461" s="13">
        <f t="shared" si="73"/>
        <v>-3.7650000000000001E-3</v>
      </c>
      <c r="W461" s="13">
        <f t="shared" si="74"/>
        <v>1.504E-2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8881</v>
      </c>
      <c r="C462" s="3" t="s">
        <v>4774</v>
      </c>
      <c r="D462" s="12">
        <v>42.7</v>
      </c>
      <c r="E462" s="12">
        <v>42.3</v>
      </c>
      <c r="F462" s="12">
        <v>42.2</v>
      </c>
      <c r="G462" s="12">
        <v>42.6</v>
      </c>
      <c r="H462" s="12">
        <v>42.65</v>
      </c>
      <c r="I462" s="3">
        <v>-367</v>
      </c>
      <c r="J462" s="3">
        <v>-1226</v>
      </c>
      <c r="K462" s="3">
        <v>-1217</v>
      </c>
      <c r="L462" s="3">
        <v>-1304</v>
      </c>
      <c r="M462" s="3">
        <v>-1075</v>
      </c>
      <c r="N462" s="3">
        <v>0</v>
      </c>
      <c r="O462" s="3">
        <v>0</v>
      </c>
      <c r="P462" s="3">
        <v>0</v>
      </c>
      <c r="Q462" s="3">
        <v>-28</v>
      </c>
      <c r="R462" s="3">
        <v>0</v>
      </c>
      <c r="S462" s="13">
        <f t="shared" si="70"/>
        <v>-0.15670900000000001</v>
      </c>
      <c r="T462" s="13">
        <f t="shared" si="71"/>
        <v>-0.518598</v>
      </c>
      <c r="U462" s="13">
        <f t="shared" si="72"/>
        <v>-0.51357399999999997</v>
      </c>
      <c r="V462" s="13">
        <f t="shared" si="73"/>
        <v>-0.555504</v>
      </c>
      <c r="W462" s="13">
        <f t="shared" si="74"/>
        <v>-0.45848749999999999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-1.1927999999999999E-2</v>
      </c>
      <c r="AB462" s="13">
        <f t="shared" si="79"/>
        <v>0</v>
      </c>
    </row>
    <row r="463" spans="1:28" x14ac:dyDescent="0.25">
      <c r="A463" s="2" t="s">
        <v>457</v>
      </c>
      <c r="B463" s="3" t="s">
        <v>8882</v>
      </c>
      <c r="C463" s="3" t="s">
        <v>4774</v>
      </c>
      <c r="D463" s="12">
        <v>7.34</v>
      </c>
      <c r="E463" s="12">
        <v>7.54</v>
      </c>
      <c r="F463" s="12">
        <v>7.4</v>
      </c>
      <c r="G463" s="12">
        <v>7.35</v>
      </c>
      <c r="H463" s="12">
        <v>7.52</v>
      </c>
      <c r="I463" s="3">
        <v>-9</v>
      </c>
      <c r="J463" s="3">
        <v>0</v>
      </c>
      <c r="K463" s="3">
        <v>-2</v>
      </c>
      <c r="L463" s="3">
        <v>1</v>
      </c>
      <c r="M463" s="3">
        <v>-9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-6.6060000000000001E-4</v>
      </c>
      <c r="T463" s="13">
        <f t="shared" si="71"/>
        <v>0</v>
      </c>
      <c r="U463" s="13">
        <f t="shared" si="72"/>
        <v>-1.4800000000000002E-4</v>
      </c>
      <c r="V463" s="13">
        <f t="shared" si="73"/>
        <v>7.3499999999999998E-5</v>
      </c>
      <c r="W463" s="13">
        <f t="shared" si="74"/>
        <v>-6.7679999999999997E-4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8883</v>
      </c>
      <c r="C464" s="3" t="s">
        <v>4774</v>
      </c>
      <c r="D464" s="12">
        <v>40.15</v>
      </c>
      <c r="E464" s="12">
        <v>40</v>
      </c>
      <c r="F464" s="12">
        <v>40.15</v>
      </c>
      <c r="G464" s="12">
        <v>40.25</v>
      </c>
      <c r="H464" s="12">
        <v>40.6</v>
      </c>
      <c r="I464" s="3">
        <v>-27</v>
      </c>
      <c r="J464" s="3">
        <v>-250</v>
      </c>
      <c r="K464" s="3">
        <v>17</v>
      </c>
      <c r="L464" s="3">
        <v>-19</v>
      </c>
      <c r="M464" s="3">
        <v>-12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-1.0840499999999999E-2</v>
      </c>
      <c r="T464" s="13">
        <f t="shared" si="71"/>
        <v>-0.1</v>
      </c>
      <c r="U464" s="13">
        <f t="shared" si="72"/>
        <v>6.8255E-3</v>
      </c>
      <c r="V464" s="13">
        <f t="shared" si="73"/>
        <v>-7.6474999999999998E-3</v>
      </c>
      <c r="W464" s="13">
        <f t="shared" si="74"/>
        <v>-4.8720000000000005E-3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8884</v>
      </c>
      <c r="C465" s="3" t="s">
        <v>10291</v>
      </c>
      <c r="D465" s="12">
        <v>47.4</v>
      </c>
      <c r="E465" s="12">
        <v>47.6</v>
      </c>
      <c r="F465" s="12">
        <v>47.6</v>
      </c>
      <c r="G465" s="12">
        <v>47.4</v>
      </c>
      <c r="H465" s="12">
        <v>47.7</v>
      </c>
      <c r="I465" s="3">
        <v>3</v>
      </c>
      <c r="J465" s="3">
        <v>-8</v>
      </c>
      <c r="K465" s="3">
        <v>-2</v>
      </c>
      <c r="L465" s="3">
        <v>0</v>
      </c>
      <c r="M465" s="3">
        <v>79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1.4219999999999999E-3</v>
      </c>
      <c r="T465" s="13">
        <f t="shared" si="71"/>
        <v>-3.8080000000000002E-3</v>
      </c>
      <c r="U465" s="13">
        <f t="shared" si="72"/>
        <v>-9.5200000000000005E-4</v>
      </c>
      <c r="V465" s="13">
        <f t="shared" si="73"/>
        <v>0</v>
      </c>
      <c r="W465" s="13">
        <f t="shared" si="74"/>
        <v>3.7683000000000001E-2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8885</v>
      </c>
      <c r="C466" s="3" t="s">
        <v>6637</v>
      </c>
      <c r="D466" s="12">
        <v>10.95</v>
      </c>
      <c r="E466" s="12">
        <v>10.8</v>
      </c>
      <c r="F466" s="12">
        <v>10.9</v>
      </c>
      <c r="G466" s="12">
        <v>10.95</v>
      </c>
      <c r="H466" s="12">
        <v>11.15</v>
      </c>
      <c r="I466" s="3">
        <v>760</v>
      </c>
      <c r="J466" s="3">
        <v>-934</v>
      </c>
      <c r="K466" s="3">
        <v>143</v>
      </c>
      <c r="L466" s="3">
        <v>54</v>
      </c>
      <c r="M466" s="3">
        <v>240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8.3220000000000002E-2</v>
      </c>
      <c r="T466" s="13">
        <f t="shared" si="71"/>
        <v>-0.100872</v>
      </c>
      <c r="U466" s="13">
        <f t="shared" si="72"/>
        <v>1.5587E-2</v>
      </c>
      <c r="V466" s="13">
        <f t="shared" si="73"/>
        <v>5.9129999999999999E-3</v>
      </c>
      <c r="W466" s="13">
        <f t="shared" si="74"/>
        <v>2.6759999999999999E-2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8886</v>
      </c>
      <c r="C467" s="3" t="s">
        <v>6637</v>
      </c>
      <c r="D467" s="12">
        <v>91.3</v>
      </c>
      <c r="E467" s="12">
        <v>91.4</v>
      </c>
      <c r="F467" s="12">
        <v>93.3</v>
      </c>
      <c r="G467" s="12">
        <v>92.5</v>
      </c>
      <c r="H467" s="12">
        <v>93.3</v>
      </c>
      <c r="I467" s="3">
        <v>90</v>
      </c>
      <c r="J467" s="3">
        <v>-30</v>
      </c>
      <c r="K467" s="3">
        <v>49</v>
      </c>
      <c r="L467" s="3">
        <v>-556</v>
      </c>
      <c r="M467" s="3">
        <v>-149</v>
      </c>
      <c r="N467" s="3">
        <v>0</v>
      </c>
      <c r="O467" s="3">
        <v>-4</v>
      </c>
      <c r="P467" s="3">
        <v>0</v>
      </c>
      <c r="Q467" s="3">
        <v>0</v>
      </c>
      <c r="R467" s="3">
        <v>0</v>
      </c>
      <c r="S467" s="13">
        <f t="shared" si="70"/>
        <v>8.2170000000000007E-2</v>
      </c>
      <c r="T467" s="13">
        <f t="shared" si="71"/>
        <v>-2.742E-2</v>
      </c>
      <c r="U467" s="13">
        <f t="shared" si="72"/>
        <v>4.5717000000000001E-2</v>
      </c>
      <c r="V467" s="13">
        <f t="shared" si="73"/>
        <v>-0.51429999999999998</v>
      </c>
      <c r="W467" s="13">
        <f t="shared" si="74"/>
        <v>-0.139017</v>
      </c>
      <c r="X467" s="13">
        <f t="shared" si="75"/>
        <v>0</v>
      </c>
      <c r="Y467" s="13">
        <f t="shared" si="76"/>
        <v>-3.6560000000000004E-3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8887</v>
      </c>
      <c r="C468" s="3" t="s">
        <v>4774</v>
      </c>
      <c r="D468" s="12">
        <v>21.05</v>
      </c>
      <c r="E468" s="12">
        <v>20.95</v>
      </c>
      <c r="F468" s="12">
        <v>21</v>
      </c>
      <c r="G468" s="12">
        <v>21</v>
      </c>
      <c r="H468" s="12">
        <v>21.05</v>
      </c>
      <c r="I468" s="3">
        <v>8</v>
      </c>
      <c r="J468" s="3">
        <v>-1</v>
      </c>
      <c r="K468" s="3">
        <v>2</v>
      </c>
      <c r="L468" s="3">
        <v>0</v>
      </c>
      <c r="M468" s="3">
        <v>-1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1.684E-3</v>
      </c>
      <c r="T468" s="13">
        <f t="shared" si="71"/>
        <v>-2.095E-4</v>
      </c>
      <c r="U468" s="13">
        <f t="shared" si="72"/>
        <v>4.2000000000000002E-4</v>
      </c>
      <c r="V468" s="13">
        <f t="shared" si="73"/>
        <v>0</v>
      </c>
      <c r="W468" s="13">
        <f t="shared" si="74"/>
        <v>-2.1049999999999999E-4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8888</v>
      </c>
      <c r="C469" s="3" t="s">
        <v>10291</v>
      </c>
      <c r="D469" s="12">
        <v>144</v>
      </c>
      <c r="E469" s="12">
        <v>142</v>
      </c>
      <c r="F469" s="12">
        <v>142.5</v>
      </c>
      <c r="G469" s="12">
        <v>143.5</v>
      </c>
      <c r="H469" s="12">
        <v>144</v>
      </c>
      <c r="I469" s="3">
        <v>65</v>
      </c>
      <c r="J469" s="3">
        <v>-153</v>
      </c>
      <c r="K469" s="3">
        <v>-8</v>
      </c>
      <c r="L469" s="3">
        <v>3</v>
      </c>
      <c r="M469" s="3">
        <v>32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9.3600000000000003E-2</v>
      </c>
      <c r="T469" s="13">
        <f t="shared" si="71"/>
        <v>-0.21726000000000001</v>
      </c>
      <c r="U469" s="13">
        <f t="shared" si="72"/>
        <v>-1.14E-2</v>
      </c>
      <c r="V469" s="13">
        <f t="shared" si="73"/>
        <v>4.3049999999999998E-3</v>
      </c>
      <c r="W469" s="13">
        <f t="shared" si="74"/>
        <v>4.6080000000000003E-2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8889</v>
      </c>
      <c r="C470" s="3" t="s">
        <v>4743</v>
      </c>
      <c r="D470" s="12">
        <v>12.35</v>
      </c>
      <c r="E470" s="12">
        <v>12.15</v>
      </c>
      <c r="F470" s="12">
        <v>12.5</v>
      </c>
      <c r="G470" s="12">
        <v>12.55</v>
      </c>
      <c r="H470" s="12">
        <v>12.9</v>
      </c>
      <c r="I470" s="3">
        <v>-6044</v>
      </c>
      <c r="J470" s="3">
        <v>2772</v>
      </c>
      <c r="K470" s="3">
        <v>6628</v>
      </c>
      <c r="L470" s="3">
        <v>-2531</v>
      </c>
      <c r="M470" s="3">
        <v>5850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-0.74643399999999993</v>
      </c>
      <c r="T470" s="13">
        <f t="shared" si="71"/>
        <v>0.33679800000000004</v>
      </c>
      <c r="U470" s="13">
        <f t="shared" si="72"/>
        <v>0.82850000000000001</v>
      </c>
      <c r="V470" s="13">
        <f t="shared" si="73"/>
        <v>-0.31764050000000005</v>
      </c>
      <c r="W470" s="13">
        <f t="shared" si="74"/>
        <v>0.75465000000000004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8890</v>
      </c>
      <c r="C471" s="3" t="s">
        <v>10292</v>
      </c>
      <c r="D471" s="12">
        <v>86.4</v>
      </c>
      <c r="E471" s="12">
        <v>82.4</v>
      </c>
      <c r="F471" s="12">
        <v>85.6</v>
      </c>
      <c r="G471" s="12">
        <v>87.7</v>
      </c>
      <c r="H471" s="12">
        <v>96.4</v>
      </c>
      <c r="I471" s="3">
        <v>-35861</v>
      </c>
      <c r="J471" s="3">
        <v>-18245</v>
      </c>
      <c r="K471" s="3">
        <v>6445</v>
      </c>
      <c r="L471" s="3">
        <v>-1553</v>
      </c>
      <c r="M471" s="3">
        <v>36033</v>
      </c>
      <c r="N471" s="3">
        <v>-2777</v>
      </c>
      <c r="O471" s="3">
        <v>-17163</v>
      </c>
      <c r="P471" s="3">
        <v>-6683</v>
      </c>
      <c r="Q471" s="3">
        <v>-534</v>
      </c>
      <c r="R471" s="3">
        <v>-789</v>
      </c>
      <c r="S471" s="13">
        <f t="shared" si="70"/>
        <v>-30.983904000000003</v>
      </c>
      <c r="T471" s="13">
        <f t="shared" si="71"/>
        <v>-15.03388</v>
      </c>
      <c r="U471" s="13">
        <f t="shared" si="72"/>
        <v>5.5169199999999998</v>
      </c>
      <c r="V471" s="13">
        <f t="shared" si="73"/>
        <v>-1.3619810000000001</v>
      </c>
      <c r="W471" s="13">
        <f t="shared" si="74"/>
        <v>34.735812000000003</v>
      </c>
      <c r="X471" s="13">
        <f t="shared" si="75"/>
        <v>-2.3993280000000001</v>
      </c>
      <c r="Y471" s="13">
        <f t="shared" si="76"/>
        <v>-14.142312000000002</v>
      </c>
      <c r="Z471" s="13">
        <f t="shared" si="77"/>
        <v>-5.7206479999999997</v>
      </c>
      <c r="AA471" s="13">
        <f t="shared" si="78"/>
        <v>-0.46831800000000001</v>
      </c>
      <c r="AB471" s="13">
        <f t="shared" si="79"/>
        <v>-0.76059600000000005</v>
      </c>
    </row>
    <row r="472" spans="1:28" x14ac:dyDescent="0.25">
      <c r="A472" s="2" t="s">
        <v>466</v>
      </c>
      <c r="B472" s="3" t="s">
        <v>8891</v>
      </c>
      <c r="C472" s="3" t="s">
        <v>6585</v>
      </c>
      <c r="D472" s="12">
        <v>26.75</v>
      </c>
      <c r="E472" s="12">
        <v>26.2</v>
      </c>
      <c r="F472" s="12">
        <v>26.05</v>
      </c>
      <c r="G472" s="12">
        <v>25.7</v>
      </c>
      <c r="H472" s="12">
        <v>26.5</v>
      </c>
      <c r="I472" s="3">
        <v>-6452</v>
      </c>
      <c r="J472" s="3">
        <v>-3380</v>
      </c>
      <c r="K472" s="3">
        <v>2126</v>
      </c>
      <c r="L472" s="3">
        <v>-3801</v>
      </c>
      <c r="M472" s="3">
        <v>3192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-1.7259100000000001</v>
      </c>
      <c r="T472" s="13">
        <f t="shared" si="71"/>
        <v>-0.88556000000000001</v>
      </c>
      <c r="U472" s="13">
        <f t="shared" si="72"/>
        <v>0.55382300000000007</v>
      </c>
      <c r="V472" s="13">
        <f t="shared" si="73"/>
        <v>-0.97685699999999998</v>
      </c>
      <c r="W472" s="13">
        <f t="shared" si="74"/>
        <v>0.84587999999999997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8892</v>
      </c>
      <c r="C473" s="3" t="s">
        <v>10293</v>
      </c>
      <c r="D473" s="12">
        <v>55.9</v>
      </c>
      <c r="E473" s="12">
        <v>57.5</v>
      </c>
      <c r="F473" s="12">
        <v>57.1</v>
      </c>
      <c r="G473" s="12">
        <v>58.3</v>
      </c>
      <c r="H473" s="12">
        <v>60.4</v>
      </c>
      <c r="I473" s="3">
        <v>-515</v>
      </c>
      <c r="J473" s="3">
        <v>-11831</v>
      </c>
      <c r="K473" s="3">
        <v>-1526</v>
      </c>
      <c r="L473" s="3">
        <v>141</v>
      </c>
      <c r="M473" s="3">
        <v>1300</v>
      </c>
      <c r="N473" s="3">
        <v>105</v>
      </c>
      <c r="O473" s="3">
        <v>-1</v>
      </c>
      <c r="P473" s="3">
        <v>185</v>
      </c>
      <c r="Q473" s="3">
        <v>-3468</v>
      </c>
      <c r="R473" s="3">
        <v>50</v>
      </c>
      <c r="S473" s="13">
        <f t="shared" si="70"/>
        <v>-0.287885</v>
      </c>
      <c r="T473" s="13">
        <f t="shared" si="71"/>
        <v>-6.8028250000000003</v>
      </c>
      <c r="U473" s="13">
        <f t="shared" si="72"/>
        <v>-0.87134600000000006</v>
      </c>
      <c r="V473" s="13">
        <f t="shared" si="73"/>
        <v>8.2202999999999998E-2</v>
      </c>
      <c r="W473" s="13">
        <f t="shared" si="74"/>
        <v>0.78520000000000001</v>
      </c>
      <c r="X473" s="13">
        <f t="shared" si="75"/>
        <v>5.8694999999999997E-2</v>
      </c>
      <c r="Y473" s="13">
        <f t="shared" si="76"/>
        <v>-5.7499999999999999E-4</v>
      </c>
      <c r="Z473" s="13">
        <f t="shared" si="77"/>
        <v>0.10563500000000001</v>
      </c>
      <c r="AA473" s="13">
        <f t="shared" si="78"/>
        <v>-2.0218439999999998</v>
      </c>
      <c r="AB473" s="13">
        <f t="shared" si="79"/>
        <v>3.0200000000000001E-2</v>
      </c>
    </row>
    <row r="474" spans="1:28" x14ac:dyDescent="0.25">
      <c r="A474" s="2" t="s">
        <v>468</v>
      </c>
      <c r="B474" s="3" t="s">
        <v>8893</v>
      </c>
      <c r="C474" s="3" t="s">
        <v>6585</v>
      </c>
      <c r="D474" s="12">
        <v>21.75</v>
      </c>
      <c r="E474" s="12">
        <v>21.9</v>
      </c>
      <c r="F474" s="12">
        <v>22.7</v>
      </c>
      <c r="G474" s="12">
        <v>22.8</v>
      </c>
      <c r="H474" s="12">
        <v>22.65</v>
      </c>
      <c r="I474" s="3">
        <v>-1798</v>
      </c>
      <c r="J474" s="3">
        <v>-4262</v>
      </c>
      <c r="K474" s="3">
        <v>1445</v>
      </c>
      <c r="L474" s="3">
        <v>-800</v>
      </c>
      <c r="M474" s="3">
        <v>1115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-0.391065</v>
      </c>
      <c r="T474" s="13">
        <f t="shared" si="71"/>
        <v>-0.93337799999999993</v>
      </c>
      <c r="U474" s="13">
        <f t="shared" si="72"/>
        <v>0.328015</v>
      </c>
      <c r="V474" s="13">
        <f t="shared" si="73"/>
        <v>-0.18240000000000001</v>
      </c>
      <c r="W474" s="13">
        <f t="shared" si="74"/>
        <v>0.25254749999999998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8894</v>
      </c>
      <c r="C475" s="3" t="s">
        <v>10292</v>
      </c>
      <c r="D475" s="12">
        <v>60.3</v>
      </c>
      <c r="E475" s="12">
        <v>57.8</v>
      </c>
      <c r="F475" s="12">
        <v>60.7</v>
      </c>
      <c r="G475" s="12">
        <v>60.7</v>
      </c>
      <c r="H475" s="12">
        <v>61.8</v>
      </c>
      <c r="I475" s="3">
        <v>111</v>
      </c>
      <c r="J475" s="3">
        <v>67</v>
      </c>
      <c r="K475" s="3">
        <v>253</v>
      </c>
      <c r="L475" s="3">
        <v>-11126</v>
      </c>
      <c r="M475" s="3">
        <v>-421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6.6932999999999993E-2</v>
      </c>
      <c r="T475" s="13">
        <f t="shared" si="71"/>
        <v>3.8725999999999997E-2</v>
      </c>
      <c r="U475" s="13">
        <f t="shared" si="72"/>
        <v>0.15357100000000001</v>
      </c>
      <c r="V475" s="13">
        <f t="shared" si="73"/>
        <v>-6.7534820000000009</v>
      </c>
      <c r="W475" s="13">
        <f t="shared" si="74"/>
        <v>-0.26017800000000002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8895</v>
      </c>
      <c r="C476" s="3" t="s">
        <v>10292</v>
      </c>
      <c r="D476" s="12">
        <v>93.1</v>
      </c>
      <c r="E476" s="12">
        <v>91</v>
      </c>
      <c r="F476" s="12">
        <v>98.8</v>
      </c>
      <c r="G476" s="12">
        <v>103</v>
      </c>
      <c r="H476" s="12">
        <v>108</v>
      </c>
      <c r="I476" s="3">
        <v>-1968</v>
      </c>
      <c r="J476" s="3">
        <v>4100</v>
      </c>
      <c r="K476" s="3">
        <v>43279</v>
      </c>
      <c r="L476" s="3">
        <v>33725</v>
      </c>
      <c r="M476" s="3">
        <v>7891</v>
      </c>
      <c r="N476" s="3">
        <v>149</v>
      </c>
      <c r="O476" s="3">
        <v>-1546</v>
      </c>
      <c r="P476" s="3">
        <v>-756</v>
      </c>
      <c r="Q476" s="3">
        <v>1688</v>
      </c>
      <c r="R476" s="3">
        <v>-206</v>
      </c>
      <c r="S476" s="13">
        <f t="shared" si="70"/>
        <v>-1.8322079999999998</v>
      </c>
      <c r="T476" s="13">
        <f t="shared" si="71"/>
        <v>3.7309999999999999</v>
      </c>
      <c r="U476" s="13">
        <f t="shared" si="72"/>
        <v>42.759652000000003</v>
      </c>
      <c r="V476" s="13">
        <f t="shared" si="73"/>
        <v>34.736750000000001</v>
      </c>
      <c r="W476" s="13">
        <f t="shared" si="74"/>
        <v>8.5222800000000003</v>
      </c>
      <c r="X476" s="13">
        <f t="shared" si="75"/>
        <v>0.13871900000000001</v>
      </c>
      <c r="Y476" s="13">
        <f t="shared" si="76"/>
        <v>-1.40686</v>
      </c>
      <c r="Z476" s="13">
        <f t="shared" si="77"/>
        <v>-0.74692800000000004</v>
      </c>
      <c r="AA476" s="13">
        <f t="shared" si="78"/>
        <v>1.73864</v>
      </c>
      <c r="AB476" s="13">
        <f t="shared" si="79"/>
        <v>-0.22248000000000001</v>
      </c>
    </row>
    <row r="477" spans="1:28" x14ac:dyDescent="0.25">
      <c r="A477" s="2" t="s">
        <v>471</v>
      </c>
      <c r="B477" s="3" t="s">
        <v>8896</v>
      </c>
      <c r="C477" s="3" t="s">
        <v>6585</v>
      </c>
      <c r="D477" s="12">
        <v>15.35</v>
      </c>
      <c r="E477" s="12">
        <v>15.35</v>
      </c>
      <c r="F477" s="12">
        <v>15.6</v>
      </c>
      <c r="G477" s="12">
        <v>17.149999999999999</v>
      </c>
      <c r="H477" s="12">
        <v>18.100000000000001</v>
      </c>
      <c r="I477" s="3">
        <v>3730</v>
      </c>
      <c r="J477" s="3">
        <v>-4006</v>
      </c>
      <c r="K477" s="3">
        <v>30168</v>
      </c>
      <c r="L477" s="3">
        <v>-5045</v>
      </c>
      <c r="M477" s="3">
        <v>-39417</v>
      </c>
      <c r="N477" s="3">
        <v>-4494</v>
      </c>
      <c r="O477" s="3">
        <v>0</v>
      </c>
      <c r="P477" s="3">
        <v>-200</v>
      </c>
      <c r="Q477" s="3">
        <v>100</v>
      </c>
      <c r="R477" s="3">
        <v>9591</v>
      </c>
      <c r="S477" s="13">
        <f t="shared" si="70"/>
        <v>0.57255500000000004</v>
      </c>
      <c r="T477" s="13">
        <f t="shared" si="71"/>
        <v>-0.61492099999999994</v>
      </c>
      <c r="U477" s="13">
        <f t="shared" si="72"/>
        <v>4.7062080000000002</v>
      </c>
      <c r="V477" s="13">
        <f t="shared" si="73"/>
        <v>-0.86521749999999997</v>
      </c>
      <c r="W477" s="13">
        <f t="shared" si="74"/>
        <v>-7.1344770000000004</v>
      </c>
      <c r="X477" s="13">
        <f t="shared" si="75"/>
        <v>-0.68982899999999991</v>
      </c>
      <c r="Y477" s="13">
        <f t="shared" si="76"/>
        <v>0</v>
      </c>
      <c r="Z477" s="13">
        <f t="shared" si="77"/>
        <v>-3.1199999999999999E-2</v>
      </c>
      <c r="AA477" s="13">
        <f t="shared" si="78"/>
        <v>1.7149999999999999E-2</v>
      </c>
      <c r="AB477" s="13">
        <f t="shared" si="79"/>
        <v>1.7359710000000002</v>
      </c>
    </row>
    <row r="478" spans="1:28" x14ac:dyDescent="0.25">
      <c r="A478" s="2" t="s">
        <v>472</v>
      </c>
      <c r="B478" s="3" t="s">
        <v>8897</v>
      </c>
      <c r="C478" s="3" t="s">
        <v>10292</v>
      </c>
      <c r="D478" s="12">
        <v>18.05</v>
      </c>
      <c r="E478" s="12">
        <v>17.8</v>
      </c>
      <c r="F478" s="12">
        <v>17.649999999999999</v>
      </c>
      <c r="G478" s="12">
        <v>18</v>
      </c>
      <c r="H478" s="12">
        <v>18.05</v>
      </c>
      <c r="I478" s="3">
        <v>-107</v>
      </c>
      <c r="J478" s="3">
        <v>-1731</v>
      </c>
      <c r="K478" s="3">
        <v>1186</v>
      </c>
      <c r="L478" s="3">
        <v>-465</v>
      </c>
      <c r="M478" s="3">
        <v>-710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-1.9313500000000001E-2</v>
      </c>
      <c r="T478" s="13">
        <f t="shared" si="71"/>
        <v>-0.308118</v>
      </c>
      <c r="U478" s="13">
        <f t="shared" si="72"/>
        <v>0.20932899999999999</v>
      </c>
      <c r="V478" s="13">
        <f t="shared" si="73"/>
        <v>-8.3699999999999997E-2</v>
      </c>
      <c r="W478" s="13">
        <f t="shared" si="74"/>
        <v>-0.12815499999999999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8898</v>
      </c>
      <c r="C479" s="3" t="s">
        <v>6585</v>
      </c>
      <c r="D479" s="12">
        <v>45.95</v>
      </c>
      <c r="E479" s="12">
        <v>44.25</v>
      </c>
      <c r="F479" s="12">
        <v>44.3</v>
      </c>
      <c r="G479" s="12">
        <v>45</v>
      </c>
      <c r="H479" s="12">
        <v>45.3</v>
      </c>
      <c r="I479" s="3">
        <v>-1431</v>
      </c>
      <c r="J479" s="3">
        <v>-740</v>
      </c>
      <c r="K479" s="3">
        <v>63</v>
      </c>
      <c r="L479" s="3">
        <v>-517</v>
      </c>
      <c r="M479" s="3">
        <v>-86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-0.65754449999999998</v>
      </c>
      <c r="T479" s="13">
        <f t="shared" si="71"/>
        <v>-0.32745000000000002</v>
      </c>
      <c r="U479" s="13">
        <f t="shared" si="72"/>
        <v>2.7908999999999996E-2</v>
      </c>
      <c r="V479" s="13">
        <f t="shared" si="73"/>
        <v>-0.23265</v>
      </c>
      <c r="W479" s="13">
        <f t="shared" si="74"/>
        <v>-3.8958E-2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8899</v>
      </c>
      <c r="C480" s="3" t="s">
        <v>10292</v>
      </c>
      <c r="D480" s="12">
        <v>26</v>
      </c>
      <c r="E480" s="12">
        <v>27</v>
      </c>
      <c r="F480" s="12">
        <v>27.25</v>
      </c>
      <c r="G480" s="12">
        <v>27.7</v>
      </c>
      <c r="H480" s="12">
        <v>27.75</v>
      </c>
      <c r="I480" s="3">
        <v>128</v>
      </c>
      <c r="J480" s="3">
        <v>-1350</v>
      </c>
      <c r="K480" s="3">
        <v>327</v>
      </c>
      <c r="L480" s="3">
        <v>-341</v>
      </c>
      <c r="M480" s="3">
        <v>430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3.3279999999999997E-2</v>
      </c>
      <c r="T480" s="13">
        <f t="shared" si="71"/>
        <v>-0.36449999999999999</v>
      </c>
      <c r="U480" s="13">
        <f t="shared" si="72"/>
        <v>8.9107500000000006E-2</v>
      </c>
      <c r="V480" s="13">
        <f t="shared" si="73"/>
        <v>-9.4456999999999985E-2</v>
      </c>
      <c r="W480" s="13">
        <f t="shared" si="74"/>
        <v>0.119325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8900</v>
      </c>
      <c r="C481" s="3" t="s">
        <v>6660</v>
      </c>
      <c r="D481" s="12">
        <v>17.55</v>
      </c>
      <c r="E481" s="12">
        <v>17.399999999999999</v>
      </c>
      <c r="F481" s="12">
        <v>17.149999999999999</v>
      </c>
      <c r="G481" s="12">
        <v>17.600000000000001</v>
      </c>
      <c r="H481" s="12">
        <v>17.399999999999999</v>
      </c>
      <c r="I481" s="3">
        <v>-1130</v>
      </c>
      <c r="J481" s="3">
        <v>1137</v>
      </c>
      <c r="K481" s="3">
        <v>96</v>
      </c>
      <c r="L481" s="3">
        <v>45</v>
      </c>
      <c r="M481" s="3">
        <v>-473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-0.19831499999999999</v>
      </c>
      <c r="T481" s="13">
        <f t="shared" si="71"/>
        <v>0.19783799999999999</v>
      </c>
      <c r="U481" s="13">
        <f t="shared" si="72"/>
        <v>1.6463999999999999E-2</v>
      </c>
      <c r="V481" s="13">
        <f t="shared" si="73"/>
        <v>7.9200000000000017E-3</v>
      </c>
      <c r="W481" s="13">
        <f t="shared" si="74"/>
        <v>-8.2301999999999986E-2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8901</v>
      </c>
      <c r="C482" s="3" t="s">
        <v>10292</v>
      </c>
      <c r="D482" s="12">
        <v>125</v>
      </c>
      <c r="E482" s="12">
        <v>116.5</v>
      </c>
      <c r="F482" s="12">
        <v>128</v>
      </c>
      <c r="G482" s="12">
        <v>140.5</v>
      </c>
      <c r="H482" s="12">
        <v>154.5</v>
      </c>
      <c r="I482" s="3">
        <v>5817</v>
      </c>
      <c r="J482" s="3">
        <v>-8820</v>
      </c>
      <c r="K482" s="3">
        <v>8215</v>
      </c>
      <c r="L482" s="3">
        <v>-2903</v>
      </c>
      <c r="M482" s="3">
        <v>11286</v>
      </c>
      <c r="N482" s="3">
        <v>-67</v>
      </c>
      <c r="O482" s="3">
        <v>-605</v>
      </c>
      <c r="P482" s="3">
        <v>-2795</v>
      </c>
      <c r="Q482" s="3">
        <v>9</v>
      </c>
      <c r="R482" s="3">
        <v>12</v>
      </c>
      <c r="S482" s="13">
        <f t="shared" si="70"/>
        <v>7.2712500000000002</v>
      </c>
      <c r="T482" s="13">
        <f t="shared" si="71"/>
        <v>-10.2753</v>
      </c>
      <c r="U482" s="13">
        <f t="shared" si="72"/>
        <v>10.5152</v>
      </c>
      <c r="V482" s="13">
        <f t="shared" si="73"/>
        <v>-4.0787149999999999</v>
      </c>
      <c r="W482" s="13">
        <f t="shared" si="74"/>
        <v>17.436869999999999</v>
      </c>
      <c r="X482" s="13">
        <f t="shared" si="75"/>
        <v>-8.3750000000000005E-2</v>
      </c>
      <c r="Y482" s="13">
        <f t="shared" si="76"/>
        <v>-0.70482500000000003</v>
      </c>
      <c r="Z482" s="13">
        <f t="shared" si="77"/>
        <v>-3.5775999999999999</v>
      </c>
      <c r="AA482" s="13">
        <f t="shared" si="78"/>
        <v>1.2645E-2</v>
      </c>
      <c r="AB482" s="13">
        <f t="shared" si="79"/>
        <v>1.8540000000000001E-2</v>
      </c>
    </row>
    <row r="483" spans="1:28" x14ac:dyDescent="0.25">
      <c r="A483" s="2" t="s">
        <v>477</v>
      </c>
      <c r="B483" s="3" t="s">
        <v>8902</v>
      </c>
      <c r="C483" s="3" t="s">
        <v>10287</v>
      </c>
      <c r="D483" s="12">
        <v>35.5</v>
      </c>
      <c r="E483" s="12">
        <v>35.700000000000003</v>
      </c>
      <c r="F483" s="12">
        <v>35.549999999999997</v>
      </c>
      <c r="G483" s="12">
        <v>35.450000000000003</v>
      </c>
      <c r="H483" s="12">
        <v>35.85</v>
      </c>
      <c r="I483" s="3">
        <v>110</v>
      </c>
      <c r="J483" s="3">
        <v>-78</v>
      </c>
      <c r="K483" s="3">
        <v>-51</v>
      </c>
      <c r="L483" s="3">
        <v>-93</v>
      </c>
      <c r="M483" s="3">
        <v>32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3.9050000000000001E-2</v>
      </c>
      <c r="T483" s="13">
        <f t="shared" si="71"/>
        <v>-2.7846000000000003E-2</v>
      </c>
      <c r="U483" s="13">
        <f t="shared" si="72"/>
        <v>-1.8130500000000001E-2</v>
      </c>
      <c r="V483" s="13">
        <f t="shared" si="73"/>
        <v>-3.2968500000000005E-2</v>
      </c>
      <c r="W483" s="13">
        <f t="shared" si="74"/>
        <v>1.1472000000000001E-2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8903</v>
      </c>
      <c r="C484" s="3" t="s">
        <v>10292</v>
      </c>
      <c r="D484" s="12">
        <v>37.549999999999997</v>
      </c>
      <c r="E484" s="12">
        <v>36</v>
      </c>
      <c r="F484" s="12">
        <v>35.85</v>
      </c>
      <c r="G484" s="12">
        <v>36.4</v>
      </c>
      <c r="H484" s="12">
        <v>38.4</v>
      </c>
      <c r="I484" s="3">
        <v>-967</v>
      </c>
      <c r="J484" s="3">
        <v>-599</v>
      </c>
      <c r="K484" s="3">
        <v>141</v>
      </c>
      <c r="L484" s="3">
        <v>-248</v>
      </c>
      <c r="M484" s="3">
        <v>919</v>
      </c>
      <c r="N484" s="3">
        <v>0</v>
      </c>
      <c r="O484" s="3">
        <v>6</v>
      </c>
      <c r="P484" s="3">
        <v>3</v>
      </c>
      <c r="Q484" s="3">
        <v>0</v>
      </c>
      <c r="R484" s="3">
        <v>0</v>
      </c>
      <c r="S484" s="13">
        <f t="shared" si="70"/>
        <v>-0.3631085</v>
      </c>
      <c r="T484" s="13">
        <f t="shared" si="71"/>
        <v>-0.21564</v>
      </c>
      <c r="U484" s="13">
        <f t="shared" si="72"/>
        <v>5.0548500000000003E-2</v>
      </c>
      <c r="V484" s="13">
        <f t="shared" si="73"/>
        <v>-9.0271999999999991E-2</v>
      </c>
      <c r="W484" s="13">
        <f t="shared" si="74"/>
        <v>0.35289599999999999</v>
      </c>
      <c r="X484" s="13">
        <f t="shared" si="75"/>
        <v>0</v>
      </c>
      <c r="Y484" s="13">
        <f t="shared" si="76"/>
        <v>2.16E-3</v>
      </c>
      <c r="Z484" s="13">
        <f t="shared" si="77"/>
        <v>1.0755000000000001E-3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8904</v>
      </c>
      <c r="C485" s="3" t="s">
        <v>6585</v>
      </c>
      <c r="D485" s="12">
        <v>15.25</v>
      </c>
      <c r="E485" s="12">
        <v>15.2</v>
      </c>
      <c r="F485" s="12">
        <v>15.6</v>
      </c>
      <c r="G485" s="12">
        <v>17.149999999999999</v>
      </c>
      <c r="H485" s="12">
        <v>17.399999999999999</v>
      </c>
      <c r="I485" s="3">
        <v>3736</v>
      </c>
      <c r="J485" s="3">
        <v>-3750</v>
      </c>
      <c r="K485" s="3">
        <v>14327</v>
      </c>
      <c r="L485" s="3">
        <v>-7890</v>
      </c>
      <c r="M485" s="3">
        <v>-24045</v>
      </c>
      <c r="N485" s="3">
        <v>0</v>
      </c>
      <c r="O485" s="3">
        <v>2</v>
      </c>
      <c r="P485" s="3">
        <v>3</v>
      </c>
      <c r="Q485" s="3">
        <v>0</v>
      </c>
      <c r="R485" s="3">
        <v>9853</v>
      </c>
      <c r="S485" s="13">
        <f t="shared" si="70"/>
        <v>0.56974000000000002</v>
      </c>
      <c r="T485" s="13">
        <f t="shared" si="71"/>
        <v>-0.56999999999999995</v>
      </c>
      <c r="U485" s="13">
        <f t="shared" si="72"/>
        <v>2.2350119999999998</v>
      </c>
      <c r="V485" s="13">
        <f t="shared" si="73"/>
        <v>-1.353135</v>
      </c>
      <c r="W485" s="13">
        <f t="shared" si="74"/>
        <v>-4.1838299999999995</v>
      </c>
      <c r="X485" s="13">
        <f t="shared" si="75"/>
        <v>0</v>
      </c>
      <c r="Y485" s="13">
        <f t="shared" si="76"/>
        <v>3.0399999999999996E-4</v>
      </c>
      <c r="Z485" s="13">
        <f t="shared" si="77"/>
        <v>4.6799999999999999E-4</v>
      </c>
      <c r="AA485" s="13">
        <f t="shared" si="78"/>
        <v>0</v>
      </c>
      <c r="AB485" s="13">
        <f t="shared" si="79"/>
        <v>1.7144219999999999</v>
      </c>
    </row>
    <row r="486" spans="1:28" x14ac:dyDescent="0.25">
      <c r="A486" s="2" t="s">
        <v>480</v>
      </c>
      <c r="B486" s="3" t="s">
        <v>8905</v>
      </c>
      <c r="C486" s="3" t="s">
        <v>4751</v>
      </c>
      <c r="D486" s="12">
        <v>17.2</v>
      </c>
      <c r="E486" s="12">
        <v>17.55</v>
      </c>
      <c r="F486" s="12">
        <v>17.8</v>
      </c>
      <c r="G486" s="12">
        <v>17.649999999999999</v>
      </c>
      <c r="H486" s="12">
        <v>17.7</v>
      </c>
      <c r="I486" s="3">
        <v>89</v>
      </c>
      <c r="J486" s="3">
        <v>-103</v>
      </c>
      <c r="K486" s="3">
        <v>25</v>
      </c>
      <c r="L486" s="3">
        <v>4</v>
      </c>
      <c r="M486" s="3">
        <v>44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1.5307999999999999E-2</v>
      </c>
      <c r="T486" s="13">
        <f t="shared" si="71"/>
        <v>-1.8076500000000002E-2</v>
      </c>
      <c r="U486" s="13">
        <f t="shared" si="72"/>
        <v>4.45E-3</v>
      </c>
      <c r="V486" s="13">
        <f t="shared" si="73"/>
        <v>7.0599999999999992E-4</v>
      </c>
      <c r="W486" s="13">
        <f t="shared" si="74"/>
        <v>7.7879999999999998E-3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8906</v>
      </c>
      <c r="C487" s="3" t="s">
        <v>6585</v>
      </c>
      <c r="D487" s="12">
        <v>28.1</v>
      </c>
      <c r="E487" s="12">
        <v>28.3</v>
      </c>
      <c r="F487" s="12">
        <v>28.25</v>
      </c>
      <c r="G487" s="12">
        <v>29.25</v>
      </c>
      <c r="H487" s="12">
        <v>28.9</v>
      </c>
      <c r="I487" s="3">
        <v>15</v>
      </c>
      <c r="J487" s="3">
        <v>-263</v>
      </c>
      <c r="K487" s="3">
        <v>178</v>
      </c>
      <c r="L487" s="3">
        <v>570</v>
      </c>
      <c r="M487" s="3">
        <v>-2120</v>
      </c>
      <c r="N487" s="3">
        <v>0</v>
      </c>
      <c r="O487" s="3">
        <v>-1</v>
      </c>
      <c r="P487" s="3">
        <v>1</v>
      </c>
      <c r="Q487" s="3">
        <v>-194</v>
      </c>
      <c r="R487" s="3">
        <v>0</v>
      </c>
      <c r="S487" s="13">
        <f t="shared" si="70"/>
        <v>4.215E-3</v>
      </c>
      <c r="T487" s="13">
        <f t="shared" si="71"/>
        <v>-7.4429000000000009E-2</v>
      </c>
      <c r="U487" s="13">
        <f t="shared" si="72"/>
        <v>5.0285000000000003E-2</v>
      </c>
      <c r="V487" s="13">
        <f t="shared" si="73"/>
        <v>0.16672500000000001</v>
      </c>
      <c r="W487" s="13">
        <f t="shared" si="74"/>
        <v>-0.61268</v>
      </c>
      <c r="X487" s="13">
        <f t="shared" si="75"/>
        <v>0</v>
      </c>
      <c r="Y487" s="13">
        <f t="shared" si="76"/>
        <v>-2.8299999999999999E-4</v>
      </c>
      <c r="Z487" s="13">
        <f t="shared" si="77"/>
        <v>2.8249999999999998E-4</v>
      </c>
      <c r="AA487" s="13">
        <f t="shared" si="78"/>
        <v>-5.6744999999999997E-2</v>
      </c>
      <c r="AB487" s="13">
        <f t="shared" si="79"/>
        <v>0</v>
      </c>
    </row>
    <row r="488" spans="1:28" x14ac:dyDescent="0.25">
      <c r="A488" s="2" t="s">
        <v>482</v>
      </c>
      <c r="B488" s="3" t="s">
        <v>8907</v>
      </c>
      <c r="C488" s="3" t="s">
        <v>10292</v>
      </c>
      <c r="D488" s="12">
        <v>27.4</v>
      </c>
      <c r="E488" s="12">
        <v>27.45</v>
      </c>
      <c r="F488" s="12">
        <v>27.35</v>
      </c>
      <c r="G488" s="12">
        <v>27.2</v>
      </c>
      <c r="H488" s="12">
        <v>27.65</v>
      </c>
      <c r="I488" s="3">
        <v>-49</v>
      </c>
      <c r="J488" s="3">
        <v>-23</v>
      </c>
      <c r="K488" s="3">
        <v>142</v>
      </c>
      <c r="L488" s="3">
        <v>80</v>
      </c>
      <c r="M488" s="3">
        <v>127</v>
      </c>
      <c r="N488" s="3">
        <v>0</v>
      </c>
      <c r="O488" s="3">
        <v>1</v>
      </c>
      <c r="P488" s="3">
        <v>1</v>
      </c>
      <c r="Q488" s="3">
        <v>0</v>
      </c>
      <c r="R488" s="3">
        <v>0</v>
      </c>
      <c r="S488" s="13">
        <f t="shared" si="70"/>
        <v>-1.3425999999999999E-2</v>
      </c>
      <c r="T488" s="13">
        <f t="shared" si="71"/>
        <v>-6.3135000000000005E-3</v>
      </c>
      <c r="U488" s="13">
        <f t="shared" si="72"/>
        <v>3.8837000000000003E-2</v>
      </c>
      <c r="V488" s="13">
        <f t="shared" si="73"/>
        <v>2.1760000000000002E-2</v>
      </c>
      <c r="W488" s="13">
        <f t="shared" si="74"/>
        <v>3.5115499999999994E-2</v>
      </c>
      <c r="X488" s="13">
        <f t="shared" si="75"/>
        <v>0</v>
      </c>
      <c r="Y488" s="13">
        <f t="shared" si="76"/>
        <v>2.745E-4</v>
      </c>
      <c r="Z488" s="13">
        <f t="shared" si="77"/>
        <v>2.7350000000000003E-4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8908</v>
      </c>
      <c r="C489" s="3" t="s">
        <v>6585</v>
      </c>
      <c r="D489" s="12">
        <v>72</v>
      </c>
      <c r="E489" s="12">
        <v>70.5</v>
      </c>
      <c r="F489" s="12">
        <v>77.5</v>
      </c>
      <c r="G489" s="12">
        <v>85.2</v>
      </c>
      <c r="H489" s="12">
        <v>93.7</v>
      </c>
      <c r="I489" s="3">
        <v>-416</v>
      </c>
      <c r="J489" s="3">
        <v>-349</v>
      </c>
      <c r="K489" s="3">
        <v>2396</v>
      </c>
      <c r="L489" s="3">
        <v>-263</v>
      </c>
      <c r="M489" s="3">
        <v>-13</v>
      </c>
      <c r="N489" s="3">
        <v>336</v>
      </c>
      <c r="O489" s="3">
        <v>3</v>
      </c>
      <c r="P489" s="3">
        <v>0</v>
      </c>
      <c r="Q489" s="3">
        <v>0</v>
      </c>
      <c r="R489" s="3">
        <v>0</v>
      </c>
      <c r="S489" s="13">
        <f t="shared" si="70"/>
        <v>-0.29952000000000001</v>
      </c>
      <c r="T489" s="13">
        <f t="shared" si="71"/>
        <v>-0.24604500000000001</v>
      </c>
      <c r="U489" s="13">
        <f t="shared" si="72"/>
        <v>1.8569</v>
      </c>
      <c r="V489" s="13">
        <f t="shared" si="73"/>
        <v>-0.22407600000000003</v>
      </c>
      <c r="W489" s="13">
        <f t="shared" si="74"/>
        <v>-1.2181000000000001E-2</v>
      </c>
      <c r="X489" s="13">
        <f t="shared" si="75"/>
        <v>0.24192</v>
      </c>
      <c r="Y489" s="13">
        <f t="shared" si="76"/>
        <v>2.1150000000000001E-3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8909</v>
      </c>
      <c r="C490" s="3" t="s">
        <v>6585</v>
      </c>
      <c r="D490" s="12">
        <v>70</v>
      </c>
      <c r="E490" s="12">
        <v>65.5</v>
      </c>
      <c r="F490" s="12">
        <v>66.099999999999994</v>
      </c>
      <c r="G490" s="12">
        <v>68.2</v>
      </c>
      <c r="H490" s="12">
        <v>68.599999999999994</v>
      </c>
      <c r="I490" s="3">
        <v>-2015</v>
      </c>
      <c r="J490" s="3">
        <v>98</v>
      </c>
      <c r="K490" s="3">
        <v>679</v>
      </c>
      <c r="L490" s="3">
        <v>950</v>
      </c>
      <c r="M490" s="3">
        <v>1225</v>
      </c>
      <c r="N490" s="3">
        <v>79</v>
      </c>
      <c r="O490" s="3">
        <v>-4270</v>
      </c>
      <c r="P490" s="3">
        <v>-48</v>
      </c>
      <c r="Q490" s="3">
        <v>0</v>
      </c>
      <c r="R490" s="3">
        <v>-18</v>
      </c>
      <c r="S490" s="13">
        <f t="shared" si="70"/>
        <v>-1.4105000000000001</v>
      </c>
      <c r="T490" s="13">
        <f t="shared" si="71"/>
        <v>6.4189999999999997E-2</v>
      </c>
      <c r="U490" s="13">
        <f t="shared" si="72"/>
        <v>0.44881899999999997</v>
      </c>
      <c r="V490" s="13">
        <f t="shared" si="73"/>
        <v>0.64790000000000003</v>
      </c>
      <c r="W490" s="13">
        <f t="shared" si="74"/>
        <v>0.84035000000000004</v>
      </c>
      <c r="X490" s="13">
        <f t="shared" si="75"/>
        <v>5.5300000000000002E-2</v>
      </c>
      <c r="Y490" s="13">
        <f t="shared" si="76"/>
        <v>-2.7968500000000001</v>
      </c>
      <c r="Z490" s="13">
        <f t="shared" si="77"/>
        <v>-3.1727999999999999E-2</v>
      </c>
      <c r="AA490" s="13">
        <f t="shared" si="78"/>
        <v>0</v>
      </c>
      <c r="AB490" s="13">
        <f t="shared" si="79"/>
        <v>-1.2348E-2</v>
      </c>
    </row>
    <row r="491" spans="1:28" x14ac:dyDescent="0.25">
      <c r="A491" s="2" t="s">
        <v>485</v>
      </c>
      <c r="B491" s="3" t="s">
        <v>8910</v>
      </c>
      <c r="C491" s="3" t="s">
        <v>10294</v>
      </c>
      <c r="D491" s="12">
        <v>79.3</v>
      </c>
      <c r="E491" s="12">
        <v>80</v>
      </c>
      <c r="F491" s="12">
        <v>79.7</v>
      </c>
      <c r="G491" s="12">
        <v>79.7</v>
      </c>
      <c r="H491" s="12">
        <v>80.2</v>
      </c>
      <c r="I491" s="3">
        <v>6</v>
      </c>
      <c r="J491" s="3">
        <v>1</v>
      </c>
      <c r="K491" s="3">
        <v>0</v>
      </c>
      <c r="L491" s="3">
        <v>2</v>
      </c>
      <c r="M491" s="3">
        <v>-4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4.7579999999999992E-3</v>
      </c>
      <c r="T491" s="13">
        <f t="shared" si="71"/>
        <v>8.0000000000000004E-4</v>
      </c>
      <c r="U491" s="13">
        <f t="shared" si="72"/>
        <v>0</v>
      </c>
      <c r="V491" s="13">
        <f t="shared" si="73"/>
        <v>1.5940000000000001E-3</v>
      </c>
      <c r="W491" s="13">
        <f t="shared" si="74"/>
        <v>-3.2079999999999999E-3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8911</v>
      </c>
      <c r="C492" s="3" t="s">
        <v>6585</v>
      </c>
      <c r="D492" s="12">
        <v>17.149999999999999</v>
      </c>
      <c r="E492" s="12">
        <v>16.95</v>
      </c>
      <c r="F492" s="12">
        <v>17.100000000000001</v>
      </c>
      <c r="G492" s="12">
        <v>17.149999999999999</v>
      </c>
      <c r="H492" s="12">
        <v>18.850000000000001</v>
      </c>
      <c r="I492" s="3">
        <v>-2288</v>
      </c>
      <c r="J492" s="3">
        <v>-1687</v>
      </c>
      <c r="K492" s="3">
        <v>1156</v>
      </c>
      <c r="L492" s="3">
        <v>-1855</v>
      </c>
      <c r="M492" s="3">
        <v>1935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-0.39239199999999996</v>
      </c>
      <c r="T492" s="13">
        <f t="shared" si="71"/>
        <v>-0.28594649999999999</v>
      </c>
      <c r="U492" s="13">
        <f t="shared" si="72"/>
        <v>0.19767600000000002</v>
      </c>
      <c r="V492" s="13">
        <f t="shared" si="73"/>
        <v>-0.31813249999999998</v>
      </c>
      <c r="W492" s="13">
        <f t="shared" si="74"/>
        <v>0.3647475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8912</v>
      </c>
      <c r="C493" s="3" t="s">
        <v>4751</v>
      </c>
      <c r="D493" s="12">
        <v>54.2</v>
      </c>
      <c r="E493" s="12">
        <v>58.6</v>
      </c>
      <c r="F493" s="12">
        <v>64.400000000000006</v>
      </c>
      <c r="G493" s="12">
        <v>70.8</v>
      </c>
      <c r="H493" s="12">
        <v>77.8</v>
      </c>
      <c r="I493" s="3">
        <v>67</v>
      </c>
      <c r="J493" s="3">
        <v>44</v>
      </c>
      <c r="K493" s="3">
        <v>-49</v>
      </c>
      <c r="L493" s="3">
        <v>-92</v>
      </c>
      <c r="M493" s="3">
        <v>28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3.6313999999999999E-2</v>
      </c>
      <c r="T493" s="13">
        <f t="shared" si="71"/>
        <v>2.5784000000000001E-2</v>
      </c>
      <c r="U493" s="13">
        <f t="shared" si="72"/>
        <v>-3.1556000000000001E-2</v>
      </c>
      <c r="V493" s="13">
        <f t="shared" si="73"/>
        <v>-6.5135999999999999E-2</v>
      </c>
      <c r="W493" s="13">
        <f t="shared" si="74"/>
        <v>2.1784000000000001E-2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8913</v>
      </c>
      <c r="C494" s="3" t="s">
        <v>6585</v>
      </c>
      <c r="D494" s="12">
        <v>59.3</v>
      </c>
      <c r="E494" s="12">
        <v>58.8</v>
      </c>
      <c r="F494" s="12">
        <v>59.5</v>
      </c>
      <c r="G494" s="12">
        <v>61.8</v>
      </c>
      <c r="H494" s="12">
        <v>64</v>
      </c>
      <c r="I494" s="3">
        <v>6</v>
      </c>
      <c r="J494" s="3">
        <v>-25</v>
      </c>
      <c r="K494" s="3">
        <v>41</v>
      </c>
      <c r="L494" s="3">
        <v>38</v>
      </c>
      <c r="M494" s="3">
        <v>14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3.5579999999999995E-3</v>
      </c>
      <c r="T494" s="13">
        <f t="shared" si="71"/>
        <v>-1.47E-2</v>
      </c>
      <c r="U494" s="13">
        <f t="shared" si="72"/>
        <v>2.4395E-2</v>
      </c>
      <c r="V494" s="13">
        <f t="shared" si="73"/>
        <v>2.3484000000000001E-2</v>
      </c>
      <c r="W494" s="13">
        <f t="shared" si="74"/>
        <v>8.9599999999999992E-3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8914</v>
      </c>
      <c r="C495" s="3" t="s">
        <v>6537</v>
      </c>
      <c r="D495" s="12">
        <v>11.5</v>
      </c>
      <c r="E495" s="12">
        <v>11.55</v>
      </c>
      <c r="F495" s="12">
        <v>11.7</v>
      </c>
      <c r="G495" s="12">
        <v>11.7</v>
      </c>
      <c r="H495" s="12">
        <v>11.8</v>
      </c>
      <c r="I495" s="3">
        <v>13</v>
      </c>
      <c r="J495" s="3">
        <v>-4</v>
      </c>
      <c r="K495" s="3">
        <v>20</v>
      </c>
      <c r="L495" s="3">
        <v>-20</v>
      </c>
      <c r="M495" s="3">
        <v>15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1.495E-3</v>
      </c>
      <c r="T495" s="13">
        <f t="shared" si="71"/>
        <v>-4.6200000000000001E-4</v>
      </c>
      <c r="U495" s="13">
        <f t="shared" si="72"/>
        <v>2.3400000000000001E-3</v>
      </c>
      <c r="V495" s="13">
        <f t="shared" si="73"/>
        <v>-2.3400000000000001E-3</v>
      </c>
      <c r="W495" s="13">
        <f t="shared" si="74"/>
        <v>1.7700000000000001E-3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8915</v>
      </c>
      <c r="C496" s="3" t="s">
        <v>6537</v>
      </c>
      <c r="D496" s="12">
        <v>18.7</v>
      </c>
      <c r="E496" s="12">
        <v>18.600000000000001</v>
      </c>
      <c r="F496" s="12">
        <v>18.5</v>
      </c>
      <c r="G496" s="12">
        <v>18.600000000000001</v>
      </c>
      <c r="H496" s="12">
        <v>18.7</v>
      </c>
      <c r="I496" s="3">
        <v>-12</v>
      </c>
      <c r="J496" s="3">
        <v>8</v>
      </c>
      <c r="K496" s="3">
        <v>-2</v>
      </c>
      <c r="L496" s="3">
        <v>-9</v>
      </c>
      <c r="M496" s="3">
        <v>22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-2.2439999999999999E-3</v>
      </c>
      <c r="T496" s="13">
        <f t="shared" si="71"/>
        <v>1.4880000000000002E-3</v>
      </c>
      <c r="U496" s="13">
        <f t="shared" si="72"/>
        <v>-3.6999999999999999E-4</v>
      </c>
      <c r="V496" s="13">
        <f t="shared" si="73"/>
        <v>-1.6740000000000001E-3</v>
      </c>
      <c r="W496" s="13">
        <f t="shared" si="74"/>
        <v>4.1139999999999996E-3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8916</v>
      </c>
      <c r="C497" s="3" t="s">
        <v>6537</v>
      </c>
      <c r="D497" s="12">
        <v>28.6</v>
      </c>
      <c r="E497" s="12">
        <v>28.2</v>
      </c>
      <c r="F497" s="12">
        <v>28.2</v>
      </c>
      <c r="G497" s="12">
        <v>27.8</v>
      </c>
      <c r="H497" s="12">
        <v>28</v>
      </c>
      <c r="I497" s="3">
        <v>70</v>
      </c>
      <c r="J497" s="3">
        <v>-7</v>
      </c>
      <c r="K497" s="3">
        <v>8</v>
      </c>
      <c r="L497" s="3">
        <v>-14</v>
      </c>
      <c r="M497" s="3">
        <v>0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2.002E-2</v>
      </c>
      <c r="T497" s="13">
        <f t="shared" si="71"/>
        <v>-1.9740000000000001E-3</v>
      </c>
      <c r="U497" s="13">
        <f t="shared" si="72"/>
        <v>2.2559999999999998E-3</v>
      </c>
      <c r="V497" s="13">
        <f t="shared" si="73"/>
        <v>-3.8920000000000001E-3</v>
      </c>
      <c r="W497" s="13">
        <f t="shared" si="74"/>
        <v>0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8917</v>
      </c>
      <c r="C498" s="3" t="s">
        <v>6537</v>
      </c>
      <c r="D498" s="12">
        <v>16.45</v>
      </c>
      <c r="E498" s="12">
        <v>16.25</v>
      </c>
      <c r="F498" s="12">
        <v>16.600000000000001</v>
      </c>
      <c r="G498" s="12">
        <v>16.600000000000001</v>
      </c>
      <c r="H498" s="12">
        <v>16.7</v>
      </c>
      <c r="I498" s="3">
        <v>-14</v>
      </c>
      <c r="J498" s="3">
        <v>8</v>
      </c>
      <c r="K498" s="3">
        <v>1</v>
      </c>
      <c r="L498" s="3">
        <v>8</v>
      </c>
      <c r="M498" s="3">
        <v>47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-2.3029999999999999E-3</v>
      </c>
      <c r="T498" s="13">
        <f t="shared" si="71"/>
        <v>1.2999999999999999E-3</v>
      </c>
      <c r="U498" s="13">
        <f t="shared" si="72"/>
        <v>1.6600000000000002E-4</v>
      </c>
      <c r="V498" s="13">
        <f t="shared" si="73"/>
        <v>1.3280000000000002E-3</v>
      </c>
      <c r="W498" s="13">
        <f t="shared" si="74"/>
        <v>7.8490000000000001E-3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8918</v>
      </c>
      <c r="C499" s="3" t="s">
        <v>6537</v>
      </c>
      <c r="D499" s="12">
        <v>13.3</v>
      </c>
      <c r="E499" s="12">
        <v>13.3</v>
      </c>
      <c r="F499" s="12">
        <v>13.5</v>
      </c>
      <c r="G499" s="12">
        <v>13.6</v>
      </c>
      <c r="H499" s="12">
        <v>13.85</v>
      </c>
      <c r="I499" s="3">
        <v>-12</v>
      </c>
      <c r="J499" s="3">
        <v>-5</v>
      </c>
      <c r="K499" s="3">
        <v>12</v>
      </c>
      <c r="L499" s="3">
        <v>-13</v>
      </c>
      <c r="M499" s="3">
        <v>18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-1.5960000000000002E-3</v>
      </c>
      <c r="T499" s="13">
        <f t="shared" si="71"/>
        <v>-6.6500000000000001E-4</v>
      </c>
      <c r="U499" s="13">
        <f t="shared" si="72"/>
        <v>1.6199999999999999E-3</v>
      </c>
      <c r="V499" s="13">
        <f t="shared" si="73"/>
        <v>-1.7679999999999998E-3</v>
      </c>
      <c r="W499" s="13">
        <f t="shared" si="74"/>
        <v>2.493E-3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8919</v>
      </c>
      <c r="C500" s="3" t="s">
        <v>6537</v>
      </c>
      <c r="D500" s="12">
        <v>133.5</v>
      </c>
      <c r="E500" s="12">
        <v>133.5</v>
      </c>
      <c r="F500" s="12">
        <v>134</v>
      </c>
      <c r="G500" s="12">
        <v>136.5</v>
      </c>
      <c r="H500" s="12">
        <v>139.5</v>
      </c>
      <c r="I500" s="3">
        <v>13</v>
      </c>
      <c r="J500" s="3">
        <v>14</v>
      </c>
      <c r="K500" s="3">
        <v>34</v>
      </c>
      <c r="L500" s="3">
        <v>122</v>
      </c>
      <c r="M500" s="3">
        <v>-52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1.7354999999999999E-2</v>
      </c>
      <c r="T500" s="13">
        <f t="shared" si="71"/>
        <v>1.8689999999999998E-2</v>
      </c>
      <c r="U500" s="13">
        <f t="shared" si="72"/>
        <v>4.5560000000000003E-2</v>
      </c>
      <c r="V500" s="13">
        <f t="shared" si="73"/>
        <v>0.16653000000000001</v>
      </c>
      <c r="W500" s="13">
        <f t="shared" si="74"/>
        <v>-7.2539999999999993E-2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8920</v>
      </c>
      <c r="C501" s="3" t="s">
        <v>10295</v>
      </c>
      <c r="D501" s="12">
        <v>32.799999999999997</v>
      </c>
      <c r="E501" s="12">
        <v>32.9</v>
      </c>
      <c r="F501" s="12">
        <v>34</v>
      </c>
      <c r="G501" s="12">
        <v>33.549999999999997</v>
      </c>
      <c r="H501" s="12">
        <v>34</v>
      </c>
      <c r="I501" s="3">
        <v>0</v>
      </c>
      <c r="J501" s="3">
        <v>-1</v>
      </c>
      <c r="K501" s="3">
        <v>-1</v>
      </c>
      <c r="L501" s="3">
        <v>0</v>
      </c>
      <c r="M501" s="3">
        <v>-2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-3.2899999999999997E-4</v>
      </c>
      <c r="U501" s="13">
        <f t="shared" si="72"/>
        <v>-3.4000000000000002E-4</v>
      </c>
      <c r="V501" s="13">
        <f t="shared" si="73"/>
        <v>0</v>
      </c>
      <c r="W501" s="13">
        <f t="shared" si="74"/>
        <v>-6.8000000000000005E-4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8921</v>
      </c>
      <c r="C502" s="3" t="s">
        <v>6537</v>
      </c>
      <c r="D502" s="12">
        <v>29.9</v>
      </c>
      <c r="E502" s="12">
        <v>30.05</v>
      </c>
      <c r="F502" s="12">
        <v>28.3</v>
      </c>
      <c r="G502" s="12">
        <v>27.2</v>
      </c>
      <c r="H502" s="12">
        <v>28.05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8922</v>
      </c>
      <c r="C503" s="3" t="s">
        <v>6537</v>
      </c>
      <c r="D503" s="12">
        <v>11.8</v>
      </c>
      <c r="E503" s="12">
        <v>10.65</v>
      </c>
      <c r="F503" s="12">
        <v>11.3</v>
      </c>
      <c r="G503" s="12">
        <v>11.2</v>
      </c>
      <c r="H503" s="12">
        <v>11.35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8923</v>
      </c>
      <c r="C504" s="3" t="s">
        <v>4574</v>
      </c>
      <c r="D504" s="12">
        <v>26.9</v>
      </c>
      <c r="E504" s="12">
        <v>27.05</v>
      </c>
      <c r="F504" s="12">
        <v>27.5</v>
      </c>
      <c r="G504" s="12">
        <v>28</v>
      </c>
      <c r="H504" s="12">
        <v>29</v>
      </c>
      <c r="I504" s="3">
        <v>0</v>
      </c>
      <c r="J504" s="3">
        <v>2</v>
      </c>
      <c r="K504" s="3">
        <v>4</v>
      </c>
      <c r="L504" s="3">
        <v>0</v>
      </c>
      <c r="M504" s="3">
        <v>-1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0</v>
      </c>
      <c r="T504" s="13">
        <f t="shared" si="71"/>
        <v>5.4100000000000003E-4</v>
      </c>
      <c r="U504" s="13">
        <f t="shared" si="72"/>
        <v>1.1000000000000001E-3</v>
      </c>
      <c r="V504" s="13">
        <f t="shared" si="73"/>
        <v>0</v>
      </c>
      <c r="W504" s="13">
        <f t="shared" si="74"/>
        <v>-2.9E-4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8924</v>
      </c>
      <c r="C505" s="3" t="s">
        <v>6537</v>
      </c>
      <c r="D505" s="12">
        <v>153</v>
      </c>
      <c r="E505" s="12">
        <v>150.5</v>
      </c>
      <c r="F505" s="12">
        <v>149.5</v>
      </c>
      <c r="G505" s="12">
        <v>160</v>
      </c>
      <c r="H505" s="12">
        <v>165.5</v>
      </c>
      <c r="I505" s="3">
        <v>190</v>
      </c>
      <c r="J505" s="3">
        <v>-214</v>
      </c>
      <c r="K505" s="3">
        <v>18</v>
      </c>
      <c r="L505" s="3">
        <v>367</v>
      </c>
      <c r="M505" s="3">
        <v>96</v>
      </c>
      <c r="N505" s="3">
        <v>0</v>
      </c>
      <c r="O505" s="3">
        <v>0</v>
      </c>
      <c r="P505" s="3">
        <v>0</v>
      </c>
      <c r="Q505" s="3">
        <v>-15</v>
      </c>
      <c r="R505" s="3">
        <v>-30</v>
      </c>
      <c r="S505" s="13">
        <f t="shared" si="70"/>
        <v>0.29070000000000001</v>
      </c>
      <c r="T505" s="13">
        <f t="shared" si="71"/>
        <v>-0.32207000000000002</v>
      </c>
      <c r="U505" s="13">
        <f t="shared" si="72"/>
        <v>2.691E-2</v>
      </c>
      <c r="V505" s="13">
        <f t="shared" si="73"/>
        <v>0.58720000000000006</v>
      </c>
      <c r="W505" s="13">
        <f t="shared" si="74"/>
        <v>0.15887999999999999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-2.4E-2</v>
      </c>
      <c r="AB505" s="13">
        <f t="shared" si="79"/>
        <v>-4.965E-2</v>
      </c>
    </row>
    <row r="506" spans="1:28" x14ac:dyDescent="0.25">
      <c r="A506" s="2" t="s">
        <v>500</v>
      </c>
      <c r="B506" s="3" t="s">
        <v>8925</v>
      </c>
      <c r="C506" s="3" t="s">
        <v>6537</v>
      </c>
      <c r="D506" s="12">
        <v>5.85</v>
      </c>
      <c r="E506" s="12">
        <v>5.75</v>
      </c>
      <c r="F506" s="12">
        <v>5.8</v>
      </c>
      <c r="G506" s="12">
        <v>5.88</v>
      </c>
      <c r="H506" s="12">
        <v>5.98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8926</v>
      </c>
      <c r="C507" s="3" t="s">
        <v>10295</v>
      </c>
      <c r="D507" s="12">
        <v>69</v>
      </c>
      <c r="E507" s="12">
        <v>68.5</v>
      </c>
      <c r="F507" s="12">
        <v>68.599999999999994</v>
      </c>
      <c r="G507" s="12">
        <v>68.5</v>
      </c>
      <c r="H507" s="12">
        <v>68.8</v>
      </c>
      <c r="I507" s="3">
        <v>-10</v>
      </c>
      <c r="J507" s="3">
        <v>-15</v>
      </c>
      <c r="K507" s="3">
        <v>0</v>
      </c>
      <c r="L507" s="3">
        <v>-2</v>
      </c>
      <c r="M507" s="3">
        <v>-2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-6.8999999999999999E-3</v>
      </c>
      <c r="T507" s="13">
        <f t="shared" si="71"/>
        <v>-1.0274999999999999E-2</v>
      </c>
      <c r="U507" s="13">
        <f t="shared" si="72"/>
        <v>0</v>
      </c>
      <c r="V507" s="13">
        <f t="shared" si="73"/>
        <v>-1.3699999999999999E-3</v>
      </c>
      <c r="W507" s="13">
        <f t="shared" si="74"/>
        <v>-1.3759999999999998E-3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8927</v>
      </c>
      <c r="C508" s="3" t="s">
        <v>6537</v>
      </c>
      <c r="D508" s="12">
        <v>129.5</v>
      </c>
      <c r="E508" s="12">
        <v>124</v>
      </c>
      <c r="F508" s="12">
        <v>127.5</v>
      </c>
      <c r="G508" s="12">
        <v>132.5</v>
      </c>
      <c r="H508" s="12">
        <v>132.5</v>
      </c>
      <c r="I508" s="3">
        <v>117</v>
      </c>
      <c r="J508" s="3">
        <v>-483</v>
      </c>
      <c r="K508" s="3">
        <v>719</v>
      </c>
      <c r="L508" s="3">
        <v>-227</v>
      </c>
      <c r="M508" s="3">
        <v>-1387</v>
      </c>
      <c r="N508" s="3">
        <v>-249</v>
      </c>
      <c r="O508" s="3">
        <v>-125</v>
      </c>
      <c r="P508" s="3">
        <v>0</v>
      </c>
      <c r="Q508" s="3">
        <v>0</v>
      </c>
      <c r="R508" s="3">
        <v>0</v>
      </c>
      <c r="S508" s="13">
        <f t="shared" si="70"/>
        <v>0.15151500000000001</v>
      </c>
      <c r="T508" s="13">
        <f t="shared" si="71"/>
        <v>-0.59892000000000001</v>
      </c>
      <c r="U508" s="13">
        <f t="shared" si="72"/>
        <v>0.91672500000000001</v>
      </c>
      <c r="V508" s="13">
        <f t="shared" si="73"/>
        <v>-0.30077500000000001</v>
      </c>
      <c r="W508" s="13">
        <f t="shared" si="74"/>
        <v>-1.8377749999999999</v>
      </c>
      <c r="X508" s="13">
        <f t="shared" si="75"/>
        <v>-0.32245499999999999</v>
      </c>
      <c r="Y508" s="13">
        <f t="shared" si="76"/>
        <v>-0.155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8928</v>
      </c>
      <c r="C509" s="3" t="s">
        <v>4574</v>
      </c>
      <c r="D509" s="12">
        <v>221</v>
      </c>
      <c r="E509" s="12">
        <v>222</v>
      </c>
      <c r="F509" s="12">
        <v>225</v>
      </c>
      <c r="G509" s="12">
        <v>232.5</v>
      </c>
      <c r="H509" s="12">
        <v>230</v>
      </c>
      <c r="I509" s="3">
        <v>28</v>
      </c>
      <c r="J509" s="3">
        <v>0</v>
      </c>
      <c r="K509" s="3">
        <v>-2</v>
      </c>
      <c r="L509" s="3">
        <v>0</v>
      </c>
      <c r="M509" s="3">
        <v>-21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6.1879999999999998E-2</v>
      </c>
      <c r="T509" s="13">
        <f t="shared" si="71"/>
        <v>0</v>
      </c>
      <c r="U509" s="13">
        <f t="shared" si="72"/>
        <v>-4.4999999999999997E-3</v>
      </c>
      <c r="V509" s="13">
        <f t="shared" si="73"/>
        <v>0</v>
      </c>
      <c r="W509" s="13">
        <f t="shared" si="74"/>
        <v>-4.8300000000000003E-2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8929</v>
      </c>
      <c r="C510" s="3" t="s">
        <v>6537</v>
      </c>
      <c r="D510" s="12">
        <v>80.400000000000006</v>
      </c>
      <c r="E510" s="12">
        <v>79.599999999999994</v>
      </c>
      <c r="F510" s="12">
        <v>81.8</v>
      </c>
      <c r="G510" s="12">
        <v>81.7</v>
      </c>
      <c r="H510" s="12">
        <v>83.7</v>
      </c>
      <c r="I510" s="3">
        <v>26</v>
      </c>
      <c r="J510" s="3">
        <v>-16</v>
      </c>
      <c r="K510" s="3">
        <v>116</v>
      </c>
      <c r="L510" s="3">
        <v>37</v>
      </c>
      <c r="M510" s="3">
        <v>140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2.0904000000000002E-2</v>
      </c>
      <c r="T510" s="13">
        <f t="shared" si="71"/>
        <v>-1.2735999999999999E-2</v>
      </c>
      <c r="U510" s="13">
        <f t="shared" si="72"/>
        <v>9.4887999999999986E-2</v>
      </c>
      <c r="V510" s="13">
        <f t="shared" si="73"/>
        <v>3.0229000000000002E-2</v>
      </c>
      <c r="W510" s="13">
        <f t="shared" si="74"/>
        <v>0.11718000000000001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8930</v>
      </c>
      <c r="C511" s="3" t="s">
        <v>6537</v>
      </c>
      <c r="D511" s="12">
        <v>111.5</v>
      </c>
      <c r="E511" s="12">
        <v>109.5</v>
      </c>
      <c r="F511" s="12">
        <v>108.5</v>
      </c>
      <c r="G511" s="12">
        <v>111.5</v>
      </c>
      <c r="H511" s="12">
        <v>114</v>
      </c>
      <c r="I511" s="3">
        <v>30</v>
      </c>
      <c r="J511" s="3">
        <v>-17</v>
      </c>
      <c r="K511" s="3">
        <v>3</v>
      </c>
      <c r="L511" s="3">
        <v>30</v>
      </c>
      <c r="M511" s="3">
        <v>1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3.3450000000000001E-2</v>
      </c>
      <c r="T511" s="13">
        <f t="shared" si="71"/>
        <v>-1.8615E-2</v>
      </c>
      <c r="U511" s="13">
        <f t="shared" si="72"/>
        <v>3.2550000000000001E-3</v>
      </c>
      <c r="V511" s="13">
        <f t="shared" si="73"/>
        <v>3.3450000000000001E-2</v>
      </c>
      <c r="W511" s="13">
        <f t="shared" si="74"/>
        <v>1.14E-3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8931</v>
      </c>
      <c r="C512" s="3" t="s">
        <v>6537</v>
      </c>
      <c r="D512" s="12">
        <v>18.5</v>
      </c>
      <c r="E512" s="12">
        <v>18.5</v>
      </c>
      <c r="F512" s="12">
        <v>19.149999999999999</v>
      </c>
      <c r="G512" s="12">
        <v>21</v>
      </c>
      <c r="H512" s="12">
        <v>21</v>
      </c>
      <c r="I512" s="3">
        <v>-10</v>
      </c>
      <c r="J512" s="3">
        <v>-29</v>
      </c>
      <c r="K512" s="3">
        <v>5</v>
      </c>
      <c r="L512" s="3">
        <v>-32</v>
      </c>
      <c r="M512" s="3">
        <v>-93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-1.8500000000000001E-3</v>
      </c>
      <c r="T512" s="13">
        <f t="shared" si="71"/>
        <v>-5.365E-3</v>
      </c>
      <c r="U512" s="13">
        <f t="shared" si="72"/>
        <v>9.5750000000000002E-4</v>
      </c>
      <c r="V512" s="13">
        <f t="shared" si="73"/>
        <v>-6.7200000000000003E-3</v>
      </c>
      <c r="W512" s="13">
        <f t="shared" si="74"/>
        <v>-1.9529999999999999E-2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8932</v>
      </c>
      <c r="C513" s="3" t="s">
        <v>10295</v>
      </c>
      <c r="D513" s="12">
        <v>14.55</v>
      </c>
      <c r="E513" s="12">
        <v>14.75</v>
      </c>
      <c r="F513" s="12">
        <v>14.35</v>
      </c>
      <c r="G513" s="12">
        <v>14.25</v>
      </c>
      <c r="H513" s="12">
        <v>15.3</v>
      </c>
      <c r="I513" s="3">
        <v>14</v>
      </c>
      <c r="J513" s="3">
        <v>0</v>
      </c>
      <c r="K513" s="3">
        <v>1</v>
      </c>
      <c r="L513" s="3">
        <v>13</v>
      </c>
      <c r="M513" s="3">
        <v>47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2.0370000000000002E-3</v>
      </c>
      <c r="T513" s="13">
        <f t="shared" si="71"/>
        <v>0</v>
      </c>
      <c r="U513" s="13">
        <f t="shared" si="72"/>
        <v>1.4349999999999999E-4</v>
      </c>
      <c r="V513" s="13">
        <f t="shared" si="73"/>
        <v>1.8525E-3</v>
      </c>
      <c r="W513" s="13">
        <f t="shared" si="74"/>
        <v>7.1910000000000003E-3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8933</v>
      </c>
      <c r="C514" s="3" t="s">
        <v>10295</v>
      </c>
      <c r="D514" s="12">
        <v>22.8</v>
      </c>
      <c r="E514" s="12">
        <v>23.1</v>
      </c>
      <c r="F514" s="12">
        <v>23.1</v>
      </c>
      <c r="G514" s="12">
        <v>23.2</v>
      </c>
      <c r="H514" s="12">
        <v>23.25</v>
      </c>
      <c r="I514" s="3">
        <v>16</v>
      </c>
      <c r="J514" s="3">
        <v>2</v>
      </c>
      <c r="K514" s="3">
        <v>8</v>
      </c>
      <c r="L514" s="3">
        <v>3</v>
      </c>
      <c r="M514" s="3">
        <v>5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3.6480000000000002E-3</v>
      </c>
      <c r="T514" s="13">
        <f t="shared" si="71"/>
        <v>4.6200000000000001E-4</v>
      </c>
      <c r="U514" s="13">
        <f t="shared" si="72"/>
        <v>1.848E-3</v>
      </c>
      <c r="V514" s="13">
        <f t="shared" si="73"/>
        <v>6.959999999999999E-4</v>
      </c>
      <c r="W514" s="13">
        <f t="shared" si="74"/>
        <v>1.1624999999999999E-3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8934</v>
      </c>
      <c r="C515" s="3" t="s">
        <v>10295</v>
      </c>
      <c r="D515" s="12">
        <v>20.3</v>
      </c>
      <c r="E515" s="12">
        <v>20.399999999999999</v>
      </c>
      <c r="F515" s="12">
        <v>20.399999999999999</v>
      </c>
      <c r="G515" s="12">
        <v>22.4</v>
      </c>
      <c r="H515" s="12">
        <v>21.8</v>
      </c>
      <c r="I515" s="3">
        <v>0</v>
      </c>
      <c r="J515" s="3">
        <v>0</v>
      </c>
      <c r="K515" s="3">
        <v>0</v>
      </c>
      <c r="L515" s="3">
        <v>-1</v>
      </c>
      <c r="M515" s="3">
        <v>-5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-2.24E-4</v>
      </c>
      <c r="W515" s="13">
        <f t="shared" si="74"/>
        <v>-1.09E-3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8935</v>
      </c>
      <c r="C516" s="3" t="s">
        <v>10295</v>
      </c>
      <c r="D516" s="12">
        <v>19.100000000000001</v>
      </c>
      <c r="E516" s="12">
        <v>19.3</v>
      </c>
      <c r="F516" s="12">
        <v>20</v>
      </c>
      <c r="G516" s="12">
        <v>20.55</v>
      </c>
      <c r="H516" s="12">
        <v>21.45</v>
      </c>
      <c r="I516" s="3">
        <v>2</v>
      </c>
      <c r="J516" s="3">
        <v>-13</v>
      </c>
      <c r="K516" s="3">
        <v>-2</v>
      </c>
      <c r="L516" s="3">
        <v>1</v>
      </c>
      <c r="M516" s="3">
        <v>-5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3.8200000000000002E-4</v>
      </c>
      <c r="T516" s="13">
        <f t="shared" si="71"/>
        <v>-2.5089999999999999E-3</v>
      </c>
      <c r="U516" s="13">
        <f t="shared" si="72"/>
        <v>-4.0000000000000002E-4</v>
      </c>
      <c r="V516" s="13">
        <f t="shared" si="73"/>
        <v>2.0550000000000001E-4</v>
      </c>
      <c r="W516" s="13">
        <f t="shared" si="74"/>
        <v>-1.0725000000000001E-3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8936</v>
      </c>
      <c r="C517" s="3" t="s">
        <v>6537</v>
      </c>
      <c r="D517" s="12">
        <v>20.55</v>
      </c>
      <c r="E517" s="12">
        <v>21</v>
      </c>
      <c r="F517" s="12">
        <v>21.75</v>
      </c>
      <c r="G517" s="12">
        <v>21.9</v>
      </c>
      <c r="H517" s="12">
        <v>22.9</v>
      </c>
      <c r="I517" s="3">
        <v>-12</v>
      </c>
      <c r="J517" s="3">
        <v>-6</v>
      </c>
      <c r="K517" s="3">
        <v>-11</v>
      </c>
      <c r="L517" s="3">
        <v>-3</v>
      </c>
      <c r="M517" s="3">
        <v>1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-2.4660000000000003E-3</v>
      </c>
      <c r="T517" s="13">
        <f t="shared" si="71"/>
        <v>-1.2600000000000001E-3</v>
      </c>
      <c r="U517" s="13">
        <f t="shared" si="72"/>
        <v>-2.3925000000000001E-3</v>
      </c>
      <c r="V517" s="13">
        <f t="shared" si="73"/>
        <v>-6.5699999999999992E-4</v>
      </c>
      <c r="W517" s="13">
        <f t="shared" si="74"/>
        <v>2.2899999999999998E-4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8937</v>
      </c>
      <c r="C518" s="3" t="s">
        <v>10295</v>
      </c>
      <c r="D518" s="12">
        <v>38.700000000000003</v>
      </c>
      <c r="E518" s="12">
        <v>39.25</v>
      </c>
      <c r="F518" s="12">
        <v>39.4</v>
      </c>
      <c r="G518" s="12">
        <v>39.5</v>
      </c>
      <c r="H518" s="12">
        <v>40</v>
      </c>
      <c r="I518" s="3">
        <v>2</v>
      </c>
      <c r="J518" s="3">
        <v>21</v>
      </c>
      <c r="K518" s="3">
        <v>-8</v>
      </c>
      <c r="L518" s="3">
        <v>0</v>
      </c>
      <c r="M518" s="3">
        <v>3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7.7400000000000006E-4</v>
      </c>
      <c r="T518" s="13">
        <f t="shared" si="71"/>
        <v>8.2424999999999998E-3</v>
      </c>
      <c r="U518" s="13">
        <f t="shared" si="72"/>
        <v>-3.1519999999999999E-3</v>
      </c>
      <c r="V518" s="13">
        <f t="shared" si="73"/>
        <v>0</v>
      </c>
      <c r="W518" s="13">
        <f t="shared" si="74"/>
        <v>1.1999999999999999E-3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8938</v>
      </c>
      <c r="C519" s="3" t="s">
        <v>6537</v>
      </c>
      <c r="D519" s="12">
        <v>161</v>
      </c>
      <c r="E519" s="12">
        <v>158</v>
      </c>
      <c r="F519" s="12">
        <v>155</v>
      </c>
      <c r="G519" s="12">
        <v>155.5</v>
      </c>
      <c r="H519" s="12">
        <v>159.5</v>
      </c>
      <c r="I519" s="3">
        <v>7</v>
      </c>
      <c r="J519" s="3">
        <v>3</v>
      </c>
      <c r="K519" s="3">
        <v>3</v>
      </c>
      <c r="L519" s="3">
        <v>5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1.1270000000000001E-2</v>
      </c>
      <c r="T519" s="13">
        <f t="shared" ref="T519:T582" si="81">$E519*J519/100000</f>
        <v>4.7400000000000003E-3</v>
      </c>
      <c r="U519" s="13">
        <f t="shared" ref="U519:U582" si="82">$F519*K519/100000</f>
        <v>4.6499999999999996E-3</v>
      </c>
      <c r="V519" s="13">
        <f t="shared" ref="V519:V582" si="83">$G519*L519/100000</f>
        <v>7.7749999999999998E-3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8939</v>
      </c>
      <c r="C520" s="3" t="s">
        <v>10295</v>
      </c>
      <c r="D520" s="12">
        <v>60.8</v>
      </c>
      <c r="E520" s="12">
        <v>60.5</v>
      </c>
      <c r="F520" s="12">
        <v>60.6</v>
      </c>
      <c r="G520" s="12">
        <v>61.5</v>
      </c>
      <c r="H520" s="12">
        <v>64.8</v>
      </c>
      <c r="I520" s="3">
        <v>19</v>
      </c>
      <c r="J520" s="3">
        <v>-2</v>
      </c>
      <c r="K520" s="3">
        <v>13</v>
      </c>
      <c r="L520" s="3">
        <v>16</v>
      </c>
      <c r="M520" s="3">
        <v>24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1.1552E-2</v>
      </c>
      <c r="T520" s="13">
        <f t="shared" si="81"/>
        <v>-1.2099999999999999E-3</v>
      </c>
      <c r="U520" s="13">
        <f t="shared" si="82"/>
        <v>7.8780000000000013E-3</v>
      </c>
      <c r="V520" s="13">
        <f t="shared" si="83"/>
        <v>9.8399999999999998E-3</v>
      </c>
      <c r="W520" s="13">
        <f t="shared" si="84"/>
        <v>1.5551999999999998E-2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8940</v>
      </c>
      <c r="C521" s="3" t="s">
        <v>4574</v>
      </c>
      <c r="D521" s="12">
        <v>50.8</v>
      </c>
      <c r="E521" s="12">
        <v>51.4</v>
      </c>
      <c r="F521" s="12">
        <v>51.4</v>
      </c>
      <c r="G521" s="12">
        <v>52.4</v>
      </c>
      <c r="H521" s="12">
        <v>52.8</v>
      </c>
      <c r="I521" s="3">
        <v>0</v>
      </c>
      <c r="J521" s="3">
        <v>3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1.542E-3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8941</v>
      </c>
      <c r="C522" s="3" t="s">
        <v>10296</v>
      </c>
      <c r="D522" s="12">
        <v>16.7</v>
      </c>
      <c r="E522" s="12">
        <v>16.600000000000001</v>
      </c>
      <c r="F522" s="12">
        <v>16.899999999999999</v>
      </c>
      <c r="G522" s="12">
        <v>16.850000000000001</v>
      </c>
      <c r="H522" s="12">
        <v>16.899999999999999</v>
      </c>
      <c r="I522" s="3">
        <v>-4385</v>
      </c>
      <c r="J522" s="3">
        <v>-2191</v>
      </c>
      <c r="K522" s="3">
        <v>-1060</v>
      </c>
      <c r="L522" s="3">
        <v>-2721</v>
      </c>
      <c r="M522" s="3">
        <v>-2077</v>
      </c>
      <c r="N522" s="3">
        <v>0</v>
      </c>
      <c r="O522" s="3">
        <v>-110</v>
      </c>
      <c r="P522" s="3">
        <v>5</v>
      </c>
      <c r="Q522" s="3">
        <v>-238</v>
      </c>
      <c r="R522" s="3">
        <v>0</v>
      </c>
      <c r="S522" s="13">
        <f t="shared" si="80"/>
        <v>-0.73229500000000003</v>
      </c>
      <c r="T522" s="13">
        <f t="shared" si="81"/>
        <v>-0.36370600000000008</v>
      </c>
      <c r="U522" s="13">
        <f t="shared" si="82"/>
        <v>-0.17913999999999999</v>
      </c>
      <c r="V522" s="13">
        <f t="shared" si="83"/>
        <v>-0.45848850000000008</v>
      </c>
      <c r="W522" s="13">
        <f t="shared" si="84"/>
        <v>-0.35101299999999996</v>
      </c>
      <c r="X522" s="13">
        <f t="shared" si="85"/>
        <v>0</v>
      </c>
      <c r="Y522" s="13">
        <f t="shared" si="86"/>
        <v>-1.8260000000000002E-2</v>
      </c>
      <c r="Z522" s="13">
        <f t="shared" si="87"/>
        <v>8.4500000000000005E-4</v>
      </c>
      <c r="AA522" s="13">
        <f t="shared" si="88"/>
        <v>-4.0103E-2</v>
      </c>
      <c r="AB522" s="13">
        <f t="shared" si="89"/>
        <v>0</v>
      </c>
    </row>
    <row r="523" spans="1:28" x14ac:dyDescent="0.25">
      <c r="A523" s="2" t="s">
        <v>517</v>
      </c>
      <c r="B523" s="3" t="s">
        <v>8942</v>
      </c>
      <c r="C523" s="3" t="s">
        <v>6653</v>
      </c>
      <c r="D523" s="12">
        <v>40.6</v>
      </c>
      <c r="E523" s="12">
        <v>40.25</v>
      </c>
      <c r="F523" s="12">
        <v>40.700000000000003</v>
      </c>
      <c r="G523" s="12">
        <v>40.1</v>
      </c>
      <c r="H523" s="12">
        <v>41.3</v>
      </c>
      <c r="I523" s="3">
        <v>40</v>
      </c>
      <c r="J523" s="3">
        <v>-513</v>
      </c>
      <c r="K523" s="3">
        <v>238</v>
      </c>
      <c r="L523" s="3">
        <v>-725</v>
      </c>
      <c r="M523" s="3">
        <v>1402</v>
      </c>
      <c r="N523" s="3">
        <v>0</v>
      </c>
      <c r="O523" s="3">
        <v>0</v>
      </c>
      <c r="P523" s="3">
        <v>1</v>
      </c>
      <c r="Q523" s="3">
        <v>1</v>
      </c>
      <c r="R523" s="3">
        <v>0</v>
      </c>
      <c r="S523" s="13">
        <f t="shared" si="80"/>
        <v>1.6240000000000001E-2</v>
      </c>
      <c r="T523" s="13">
        <f t="shared" si="81"/>
        <v>-0.20648250000000001</v>
      </c>
      <c r="U523" s="13">
        <f t="shared" si="82"/>
        <v>9.6866000000000008E-2</v>
      </c>
      <c r="V523" s="13">
        <f t="shared" si="83"/>
        <v>-0.29072500000000001</v>
      </c>
      <c r="W523" s="13">
        <f t="shared" si="84"/>
        <v>0.57902600000000004</v>
      </c>
      <c r="X523" s="13">
        <f t="shared" si="85"/>
        <v>0</v>
      </c>
      <c r="Y523" s="13">
        <f t="shared" si="86"/>
        <v>0</v>
      </c>
      <c r="Z523" s="13">
        <f t="shared" si="87"/>
        <v>4.0700000000000003E-4</v>
      </c>
      <c r="AA523" s="13">
        <f t="shared" si="88"/>
        <v>4.0099999999999999E-4</v>
      </c>
      <c r="AB523" s="13">
        <f t="shared" si="89"/>
        <v>0</v>
      </c>
    </row>
    <row r="524" spans="1:28" x14ac:dyDescent="0.25">
      <c r="A524" s="2" t="s">
        <v>518</v>
      </c>
      <c r="B524" s="3" t="s">
        <v>8943</v>
      </c>
      <c r="C524" s="3" t="s">
        <v>4775</v>
      </c>
      <c r="D524" s="12">
        <v>11.3</v>
      </c>
      <c r="E524" s="12">
        <v>11.35</v>
      </c>
      <c r="F524" s="12">
        <v>11.35</v>
      </c>
      <c r="G524" s="12">
        <v>11.2</v>
      </c>
      <c r="H524" s="12">
        <v>11.35</v>
      </c>
      <c r="I524" s="3">
        <v>-1204</v>
      </c>
      <c r="J524" s="3">
        <v>-859</v>
      </c>
      <c r="K524" s="3">
        <v>-530</v>
      </c>
      <c r="L524" s="3">
        <v>-5286</v>
      </c>
      <c r="M524" s="3">
        <v>-354</v>
      </c>
      <c r="N524" s="3">
        <v>0</v>
      </c>
      <c r="O524" s="3">
        <v>-45</v>
      </c>
      <c r="P524" s="3">
        <v>1</v>
      </c>
      <c r="Q524" s="3">
        <v>3</v>
      </c>
      <c r="R524" s="3">
        <v>0</v>
      </c>
      <c r="S524" s="13">
        <f t="shared" si="80"/>
        <v>-0.13605200000000001</v>
      </c>
      <c r="T524" s="13">
        <f t="shared" si="81"/>
        <v>-9.74965E-2</v>
      </c>
      <c r="U524" s="13">
        <f t="shared" si="82"/>
        <v>-6.0155E-2</v>
      </c>
      <c r="V524" s="13">
        <f t="shared" si="83"/>
        <v>-0.592032</v>
      </c>
      <c r="W524" s="13">
        <f t="shared" si="84"/>
        <v>-4.0178999999999999E-2</v>
      </c>
      <c r="X524" s="13">
        <f t="shared" si="85"/>
        <v>0</v>
      </c>
      <c r="Y524" s="13">
        <f t="shared" si="86"/>
        <v>-5.1075000000000001E-3</v>
      </c>
      <c r="Z524" s="13">
        <f t="shared" si="87"/>
        <v>1.1349999999999999E-4</v>
      </c>
      <c r="AA524" s="13">
        <f t="shared" si="88"/>
        <v>3.3599999999999993E-4</v>
      </c>
      <c r="AB524" s="13">
        <f t="shared" si="89"/>
        <v>0</v>
      </c>
    </row>
    <row r="525" spans="1:28" x14ac:dyDescent="0.25">
      <c r="A525" s="2" t="s">
        <v>519</v>
      </c>
      <c r="B525" s="3" t="s">
        <v>8944</v>
      </c>
      <c r="C525" s="3" t="s">
        <v>10297</v>
      </c>
      <c r="D525" s="12">
        <v>20.100000000000001</v>
      </c>
      <c r="E525" s="12">
        <v>20.100000000000001</v>
      </c>
      <c r="F525" s="12">
        <v>20.100000000000001</v>
      </c>
      <c r="G525" s="12">
        <v>20.149999999999999</v>
      </c>
      <c r="H525" s="12">
        <v>20.5</v>
      </c>
      <c r="I525" s="3">
        <v>-66</v>
      </c>
      <c r="J525" s="3">
        <v>167</v>
      </c>
      <c r="K525" s="3">
        <v>15</v>
      </c>
      <c r="L525" s="3">
        <v>-3</v>
      </c>
      <c r="M525" s="3">
        <v>132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-1.3266000000000002E-2</v>
      </c>
      <c r="T525" s="13">
        <f t="shared" si="81"/>
        <v>3.3567E-2</v>
      </c>
      <c r="U525" s="13">
        <f t="shared" si="82"/>
        <v>3.0149999999999999E-3</v>
      </c>
      <c r="V525" s="13">
        <f t="shared" si="83"/>
        <v>-6.045E-4</v>
      </c>
      <c r="W525" s="13">
        <f t="shared" si="84"/>
        <v>2.7060000000000001E-2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8945</v>
      </c>
      <c r="C526" s="3" t="s">
        <v>6653</v>
      </c>
      <c r="D526" s="12">
        <v>15.8</v>
      </c>
      <c r="E526" s="12">
        <v>15.95</v>
      </c>
      <c r="F526" s="12">
        <v>16</v>
      </c>
      <c r="G526" s="12">
        <v>16</v>
      </c>
      <c r="H526" s="12">
        <v>16</v>
      </c>
      <c r="I526" s="3">
        <v>-65</v>
      </c>
      <c r="J526" s="3">
        <v>152</v>
      </c>
      <c r="K526" s="3">
        <v>193</v>
      </c>
      <c r="L526" s="3">
        <v>250</v>
      </c>
      <c r="M526" s="3">
        <v>110</v>
      </c>
      <c r="N526" s="3">
        <v>0</v>
      </c>
      <c r="O526" s="3">
        <v>1</v>
      </c>
      <c r="P526" s="3">
        <v>1</v>
      </c>
      <c r="Q526" s="3">
        <v>0</v>
      </c>
      <c r="R526" s="3">
        <v>0</v>
      </c>
      <c r="S526" s="13">
        <f t="shared" si="80"/>
        <v>-1.027E-2</v>
      </c>
      <c r="T526" s="13">
        <f t="shared" si="81"/>
        <v>2.4244000000000002E-2</v>
      </c>
      <c r="U526" s="13">
        <f t="shared" si="82"/>
        <v>3.0880000000000001E-2</v>
      </c>
      <c r="V526" s="13">
        <f t="shared" si="83"/>
        <v>0.04</v>
      </c>
      <c r="W526" s="13">
        <f t="shared" si="84"/>
        <v>1.7600000000000001E-2</v>
      </c>
      <c r="X526" s="13">
        <f t="shared" si="85"/>
        <v>0</v>
      </c>
      <c r="Y526" s="13">
        <f t="shared" si="86"/>
        <v>1.595E-4</v>
      </c>
      <c r="Z526" s="13">
        <f t="shared" si="87"/>
        <v>1.6000000000000001E-4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8946</v>
      </c>
      <c r="C527" s="3" t="s">
        <v>6655</v>
      </c>
      <c r="D527" s="12">
        <v>23.75</v>
      </c>
      <c r="E527" s="12">
        <v>24.25</v>
      </c>
      <c r="F527" s="12">
        <v>24.65</v>
      </c>
      <c r="G527" s="12">
        <v>24.2</v>
      </c>
      <c r="H527" s="12">
        <v>24.65</v>
      </c>
      <c r="I527" s="3">
        <v>-781</v>
      </c>
      <c r="J527" s="3">
        <v>-2507</v>
      </c>
      <c r="K527" s="3">
        <v>-10757</v>
      </c>
      <c r="L527" s="3">
        <v>-6008</v>
      </c>
      <c r="M527" s="3">
        <v>-71</v>
      </c>
      <c r="N527" s="3">
        <v>0</v>
      </c>
      <c r="O527" s="3">
        <v>1</v>
      </c>
      <c r="P527" s="3">
        <v>3</v>
      </c>
      <c r="Q527" s="3">
        <v>-1</v>
      </c>
      <c r="R527" s="3">
        <v>221</v>
      </c>
      <c r="S527" s="13">
        <f t="shared" si="80"/>
        <v>-0.1854875</v>
      </c>
      <c r="T527" s="13">
        <f t="shared" si="81"/>
        <v>-0.60794749999999997</v>
      </c>
      <c r="U527" s="13">
        <f t="shared" si="82"/>
        <v>-2.6516004999999998</v>
      </c>
      <c r="V527" s="13">
        <f t="shared" si="83"/>
        <v>-1.4539360000000001</v>
      </c>
      <c r="W527" s="13">
        <f t="shared" si="84"/>
        <v>-1.75015E-2</v>
      </c>
      <c r="X527" s="13">
        <f t="shared" si="85"/>
        <v>0</v>
      </c>
      <c r="Y527" s="13">
        <f t="shared" si="86"/>
        <v>2.4250000000000001E-4</v>
      </c>
      <c r="Z527" s="13">
        <f t="shared" si="87"/>
        <v>7.3949999999999992E-4</v>
      </c>
      <c r="AA527" s="13">
        <f t="shared" si="88"/>
        <v>-2.42E-4</v>
      </c>
      <c r="AB527" s="13">
        <f t="shared" si="89"/>
        <v>5.4476499999999997E-2</v>
      </c>
    </row>
    <row r="528" spans="1:28" x14ac:dyDescent="0.25">
      <c r="A528" s="2" t="s">
        <v>522</v>
      </c>
      <c r="B528" s="3" t="s">
        <v>8947</v>
      </c>
      <c r="C528" s="3" t="s">
        <v>6655</v>
      </c>
      <c r="D528" s="12">
        <v>20.55</v>
      </c>
      <c r="E528" s="12">
        <v>20.399999999999999</v>
      </c>
      <c r="F528" s="12">
        <v>20.350000000000001</v>
      </c>
      <c r="G528" s="12">
        <v>20.399999999999999</v>
      </c>
      <c r="H528" s="12">
        <v>20.65</v>
      </c>
      <c r="I528" s="3">
        <v>138</v>
      </c>
      <c r="J528" s="3">
        <v>-144</v>
      </c>
      <c r="K528" s="3">
        <v>-33</v>
      </c>
      <c r="L528" s="3">
        <v>163</v>
      </c>
      <c r="M528" s="3">
        <v>122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2.8359000000000002E-2</v>
      </c>
      <c r="T528" s="13">
        <f t="shared" si="81"/>
        <v>-2.9375999999999999E-2</v>
      </c>
      <c r="U528" s="13">
        <f t="shared" si="82"/>
        <v>-6.715500000000001E-3</v>
      </c>
      <c r="V528" s="13">
        <f t="shared" si="83"/>
        <v>3.3251999999999997E-2</v>
      </c>
      <c r="W528" s="13">
        <f t="shared" si="84"/>
        <v>2.5192999999999997E-2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8948</v>
      </c>
      <c r="C529" s="3" t="s">
        <v>10296</v>
      </c>
      <c r="D529" s="12">
        <v>9.3699999999999992</v>
      </c>
      <c r="E529" s="12">
        <v>9.42</v>
      </c>
      <c r="F529" s="12">
        <v>9.4700000000000006</v>
      </c>
      <c r="G529" s="12">
        <v>9.39</v>
      </c>
      <c r="H529" s="12">
        <v>9.56</v>
      </c>
      <c r="I529" s="3">
        <v>-10148</v>
      </c>
      <c r="J529" s="3">
        <v>-4299</v>
      </c>
      <c r="K529" s="3">
        <v>1250</v>
      </c>
      <c r="L529" s="3">
        <v>-9850</v>
      </c>
      <c r="M529" s="3">
        <v>1006</v>
      </c>
      <c r="N529" s="3">
        <v>0</v>
      </c>
      <c r="O529" s="3">
        <v>-95</v>
      </c>
      <c r="P529" s="3">
        <v>3</v>
      </c>
      <c r="Q529" s="3">
        <v>-3</v>
      </c>
      <c r="R529" s="3">
        <v>0</v>
      </c>
      <c r="S529" s="13">
        <f t="shared" si="80"/>
        <v>-0.95086759999999992</v>
      </c>
      <c r="T529" s="13">
        <f t="shared" si="81"/>
        <v>-0.40496580000000004</v>
      </c>
      <c r="U529" s="13">
        <f t="shared" si="82"/>
        <v>0.11837499999999999</v>
      </c>
      <c r="V529" s="13">
        <f t="shared" si="83"/>
        <v>-0.92491500000000004</v>
      </c>
      <c r="W529" s="13">
        <f t="shared" si="84"/>
        <v>9.6173600000000012E-2</v>
      </c>
      <c r="X529" s="13">
        <f t="shared" si="85"/>
        <v>0</v>
      </c>
      <c r="Y529" s="13">
        <f t="shared" si="86"/>
        <v>-8.9490000000000004E-3</v>
      </c>
      <c r="Z529" s="13">
        <f t="shared" si="87"/>
        <v>2.8410000000000002E-4</v>
      </c>
      <c r="AA529" s="13">
        <f t="shared" si="88"/>
        <v>-2.8170000000000002E-4</v>
      </c>
      <c r="AB529" s="13">
        <f t="shared" si="89"/>
        <v>0</v>
      </c>
    </row>
    <row r="530" spans="1:28" x14ac:dyDescent="0.25">
      <c r="A530" s="2" t="s">
        <v>524</v>
      </c>
      <c r="B530" s="3" t="s">
        <v>8949</v>
      </c>
      <c r="C530" s="3" t="s">
        <v>10296</v>
      </c>
      <c r="D530" s="12">
        <v>10.75</v>
      </c>
      <c r="E530" s="12">
        <v>10.7</v>
      </c>
      <c r="F530" s="12">
        <v>10.9</v>
      </c>
      <c r="G530" s="12">
        <v>10.8</v>
      </c>
      <c r="H530" s="12">
        <v>10.95</v>
      </c>
      <c r="I530" s="3">
        <v>-33</v>
      </c>
      <c r="J530" s="3">
        <v>-133</v>
      </c>
      <c r="K530" s="3">
        <v>341</v>
      </c>
      <c r="L530" s="3">
        <v>-153</v>
      </c>
      <c r="M530" s="3">
        <v>-16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-3.5474999999999999E-3</v>
      </c>
      <c r="T530" s="13">
        <f t="shared" si="81"/>
        <v>-1.4230999999999999E-2</v>
      </c>
      <c r="U530" s="13">
        <f t="shared" si="82"/>
        <v>3.7169000000000001E-2</v>
      </c>
      <c r="V530" s="13">
        <f t="shared" si="83"/>
        <v>-1.6524E-2</v>
      </c>
      <c r="W530" s="13">
        <f t="shared" si="84"/>
        <v>-1.7519999999999999E-3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8950</v>
      </c>
      <c r="C531" s="3" t="s">
        <v>6653</v>
      </c>
      <c r="D531" s="12">
        <v>11.45</v>
      </c>
      <c r="E531" s="12">
        <v>11.45</v>
      </c>
      <c r="F531" s="12">
        <v>11.5</v>
      </c>
      <c r="G531" s="12">
        <v>11.8</v>
      </c>
      <c r="H531" s="12">
        <v>11.7</v>
      </c>
      <c r="I531" s="3">
        <v>74</v>
      </c>
      <c r="J531" s="3">
        <v>-235</v>
      </c>
      <c r="K531" s="3">
        <v>76</v>
      </c>
      <c r="L531" s="3">
        <v>82</v>
      </c>
      <c r="M531" s="3">
        <v>-1032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8.4729999999999996E-3</v>
      </c>
      <c r="T531" s="13">
        <f t="shared" si="81"/>
        <v>-2.6907500000000001E-2</v>
      </c>
      <c r="U531" s="13">
        <f t="shared" si="82"/>
        <v>8.7399999999999995E-3</v>
      </c>
      <c r="V531" s="13">
        <f t="shared" si="83"/>
        <v>9.6760000000000006E-3</v>
      </c>
      <c r="W531" s="13">
        <f t="shared" si="84"/>
        <v>-0.12074399999999999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8951</v>
      </c>
      <c r="C532" s="3" t="s">
        <v>10290</v>
      </c>
      <c r="D532" s="12">
        <v>6.13</v>
      </c>
      <c r="E532" s="12">
        <v>6.74</v>
      </c>
      <c r="F532" s="12">
        <v>7.24</v>
      </c>
      <c r="G532" s="12">
        <v>7.2</v>
      </c>
      <c r="H532" s="12">
        <v>7.17</v>
      </c>
      <c r="I532" s="3">
        <v>-111</v>
      </c>
      <c r="J532" s="3">
        <v>2138</v>
      </c>
      <c r="K532" s="3">
        <v>3356</v>
      </c>
      <c r="L532" s="3">
        <v>366</v>
      </c>
      <c r="M532" s="3">
        <v>101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-6.8042999999999992E-3</v>
      </c>
      <c r="T532" s="13">
        <f t="shared" si="81"/>
        <v>0.14410120000000001</v>
      </c>
      <c r="U532" s="13">
        <f t="shared" si="82"/>
        <v>0.24297440000000003</v>
      </c>
      <c r="V532" s="13">
        <f t="shared" si="83"/>
        <v>2.6352000000000004E-2</v>
      </c>
      <c r="W532" s="13">
        <f t="shared" si="84"/>
        <v>7.2416999999999994E-3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8952</v>
      </c>
      <c r="C533" s="3" t="s">
        <v>6653</v>
      </c>
      <c r="D533" s="12">
        <v>10.4</v>
      </c>
      <c r="E533" s="12">
        <v>10.5</v>
      </c>
      <c r="F533" s="12">
        <v>10.45</v>
      </c>
      <c r="G533" s="12">
        <v>10.4</v>
      </c>
      <c r="H533" s="12">
        <v>10.55</v>
      </c>
      <c r="I533" s="3">
        <v>-1131</v>
      </c>
      <c r="J533" s="3">
        <v>131</v>
      </c>
      <c r="K533" s="3">
        <v>-1073</v>
      </c>
      <c r="L533" s="3">
        <v>-2804</v>
      </c>
      <c r="M533" s="3">
        <v>-725</v>
      </c>
      <c r="N533" s="3">
        <v>0</v>
      </c>
      <c r="O533" s="3">
        <v>-1</v>
      </c>
      <c r="P533" s="3">
        <v>3</v>
      </c>
      <c r="Q533" s="3">
        <v>1</v>
      </c>
      <c r="R533" s="3">
        <v>0</v>
      </c>
      <c r="S533" s="13">
        <f t="shared" si="80"/>
        <v>-0.11762399999999999</v>
      </c>
      <c r="T533" s="13">
        <f t="shared" si="81"/>
        <v>1.3755E-2</v>
      </c>
      <c r="U533" s="13">
        <f t="shared" si="82"/>
        <v>-0.11212849999999999</v>
      </c>
      <c r="V533" s="13">
        <f t="shared" si="83"/>
        <v>-0.29161600000000004</v>
      </c>
      <c r="W533" s="13">
        <f t="shared" si="84"/>
        <v>-7.6487500000000014E-2</v>
      </c>
      <c r="X533" s="13">
        <f t="shared" si="85"/>
        <v>0</v>
      </c>
      <c r="Y533" s="13">
        <f t="shared" si="86"/>
        <v>-1.05E-4</v>
      </c>
      <c r="Z533" s="13">
        <f t="shared" si="87"/>
        <v>3.1349999999999998E-4</v>
      </c>
      <c r="AA533" s="13">
        <f t="shared" si="88"/>
        <v>1.0400000000000001E-4</v>
      </c>
      <c r="AB533" s="13">
        <f t="shared" si="89"/>
        <v>0</v>
      </c>
    </row>
    <row r="534" spans="1:28" x14ac:dyDescent="0.25">
      <c r="A534" s="2" t="s">
        <v>528</v>
      </c>
      <c r="B534" s="3" t="s">
        <v>8953</v>
      </c>
      <c r="C534" s="3" t="s">
        <v>4775</v>
      </c>
      <c r="D534" s="12">
        <v>14.6</v>
      </c>
      <c r="E534" s="12">
        <v>14.6</v>
      </c>
      <c r="F534" s="12">
        <v>14.6</v>
      </c>
      <c r="G534" s="12">
        <v>14.55</v>
      </c>
      <c r="H534" s="12">
        <v>14.65</v>
      </c>
      <c r="I534" s="3">
        <v>1</v>
      </c>
      <c r="J534" s="3">
        <v>-30</v>
      </c>
      <c r="K534" s="3">
        <v>4</v>
      </c>
      <c r="L534" s="3">
        <v>-76</v>
      </c>
      <c r="M534" s="3">
        <v>31</v>
      </c>
      <c r="N534" s="3">
        <v>0</v>
      </c>
      <c r="O534" s="3">
        <v>1</v>
      </c>
      <c r="P534" s="3">
        <v>0</v>
      </c>
      <c r="Q534" s="3">
        <v>1</v>
      </c>
      <c r="R534" s="3">
        <v>0</v>
      </c>
      <c r="S534" s="13">
        <f t="shared" si="80"/>
        <v>1.46E-4</v>
      </c>
      <c r="T534" s="13">
        <f t="shared" si="81"/>
        <v>-4.3800000000000002E-3</v>
      </c>
      <c r="U534" s="13">
        <f t="shared" si="82"/>
        <v>5.8399999999999999E-4</v>
      </c>
      <c r="V534" s="13">
        <f t="shared" si="83"/>
        <v>-1.1058E-2</v>
      </c>
      <c r="W534" s="13">
        <f t="shared" si="84"/>
        <v>4.5415000000000004E-3</v>
      </c>
      <c r="X534" s="13">
        <f t="shared" si="85"/>
        <v>0</v>
      </c>
      <c r="Y534" s="13">
        <f t="shared" si="86"/>
        <v>1.46E-4</v>
      </c>
      <c r="Z534" s="13">
        <f t="shared" si="87"/>
        <v>0</v>
      </c>
      <c r="AA534" s="13">
        <f t="shared" si="88"/>
        <v>1.4550000000000001E-4</v>
      </c>
      <c r="AB534" s="13">
        <f t="shared" si="89"/>
        <v>0</v>
      </c>
    </row>
    <row r="535" spans="1:28" x14ac:dyDescent="0.25">
      <c r="A535" s="2" t="s">
        <v>529</v>
      </c>
      <c r="B535" s="3" t="s">
        <v>8954</v>
      </c>
      <c r="C535" s="3" t="s">
        <v>6655</v>
      </c>
      <c r="D535" s="12">
        <v>39.299999999999997</v>
      </c>
      <c r="E535" s="12">
        <v>39.65</v>
      </c>
      <c r="F535" s="12">
        <v>39.700000000000003</v>
      </c>
      <c r="G535" s="12">
        <v>39.799999999999997</v>
      </c>
      <c r="H535" s="12">
        <v>39.799999999999997</v>
      </c>
      <c r="I535" s="3">
        <v>-20</v>
      </c>
      <c r="J535" s="3">
        <v>-19</v>
      </c>
      <c r="K535" s="3">
        <v>-21</v>
      </c>
      <c r="L535" s="3">
        <v>16</v>
      </c>
      <c r="M535" s="3">
        <v>-18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-7.8600000000000007E-3</v>
      </c>
      <c r="T535" s="13">
        <f t="shared" si="81"/>
        <v>-7.5335000000000003E-3</v>
      </c>
      <c r="U535" s="13">
        <f t="shared" si="82"/>
        <v>-8.3370000000000007E-3</v>
      </c>
      <c r="V535" s="13">
        <f t="shared" si="83"/>
        <v>6.3679999999999995E-3</v>
      </c>
      <c r="W535" s="13">
        <f t="shared" si="84"/>
        <v>-7.1639999999999994E-3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8955</v>
      </c>
      <c r="C536" s="3" t="s">
        <v>10297</v>
      </c>
      <c r="D536" s="12">
        <v>24.8</v>
      </c>
      <c r="E536" s="12">
        <v>25.05</v>
      </c>
      <c r="F536" s="12">
        <v>25.4</v>
      </c>
      <c r="G536" s="12">
        <v>25.3</v>
      </c>
      <c r="H536" s="12">
        <v>25.55</v>
      </c>
      <c r="I536" s="3">
        <v>76</v>
      </c>
      <c r="J536" s="3">
        <v>29</v>
      </c>
      <c r="K536" s="3">
        <v>123</v>
      </c>
      <c r="L536" s="3">
        <v>-43</v>
      </c>
      <c r="M536" s="3">
        <v>67</v>
      </c>
      <c r="N536" s="3">
        <v>0</v>
      </c>
      <c r="O536" s="3">
        <v>0</v>
      </c>
      <c r="P536" s="3">
        <v>0</v>
      </c>
      <c r="Q536" s="3">
        <v>1</v>
      </c>
      <c r="R536" s="3">
        <v>0</v>
      </c>
      <c r="S536" s="13">
        <f t="shared" si="80"/>
        <v>1.8848E-2</v>
      </c>
      <c r="T536" s="13">
        <f t="shared" si="81"/>
        <v>7.2645000000000001E-3</v>
      </c>
      <c r="U536" s="13">
        <f t="shared" si="82"/>
        <v>3.1241999999999999E-2</v>
      </c>
      <c r="V536" s="13">
        <f t="shared" si="83"/>
        <v>-1.0879000000000002E-2</v>
      </c>
      <c r="W536" s="13">
        <f t="shared" si="84"/>
        <v>1.7118500000000002E-2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2.5300000000000002E-4</v>
      </c>
      <c r="AB536" s="13">
        <f t="shared" si="89"/>
        <v>0</v>
      </c>
    </row>
    <row r="537" spans="1:28" x14ac:dyDescent="0.25">
      <c r="A537" s="2" t="s">
        <v>531</v>
      </c>
      <c r="B537" s="3" t="s">
        <v>8956</v>
      </c>
      <c r="C537" s="3" t="s">
        <v>6655</v>
      </c>
      <c r="D537" s="12">
        <v>13.15</v>
      </c>
      <c r="E537" s="12">
        <v>13</v>
      </c>
      <c r="F537" s="12">
        <v>13</v>
      </c>
      <c r="G537" s="12">
        <v>13</v>
      </c>
      <c r="H537" s="12">
        <v>13.05</v>
      </c>
      <c r="I537" s="3">
        <v>-56</v>
      </c>
      <c r="J537" s="3">
        <v>70</v>
      </c>
      <c r="K537" s="3">
        <v>-48</v>
      </c>
      <c r="L537" s="3">
        <v>3</v>
      </c>
      <c r="M537" s="3">
        <v>84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-7.3639999999999999E-3</v>
      </c>
      <c r="T537" s="13">
        <f t="shared" si="81"/>
        <v>9.1000000000000004E-3</v>
      </c>
      <c r="U537" s="13">
        <f t="shared" si="82"/>
        <v>-6.2399999999999999E-3</v>
      </c>
      <c r="V537" s="13">
        <f t="shared" si="83"/>
        <v>3.8999999999999999E-4</v>
      </c>
      <c r="W537" s="13">
        <f t="shared" si="84"/>
        <v>1.0962000000000001E-2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8957</v>
      </c>
      <c r="C538" s="3" t="s">
        <v>10298</v>
      </c>
      <c r="D538" s="12">
        <v>27.1</v>
      </c>
      <c r="E538" s="12">
        <v>27.4</v>
      </c>
      <c r="F538" s="12">
        <v>27.6</v>
      </c>
      <c r="G538" s="12">
        <v>28.05</v>
      </c>
      <c r="H538" s="12">
        <v>28.65</v>
      </c>
      <c r="I538" s="3">
        <v>297</v>
      </c>
      <c r="J538" s="3">
        <v>292</v>
      </c>
      <c r="K538" s="3">
        <v>152</v>
      </c>
      <c r="L538" s="3">
        <v>2991</v>
      </c>
      <c r="M538" s="3">
        <v>145</v>
      </c>
      <c r="N538" s="3">
        <v>0</v>
      </c>
      <c r="O538" s="3">
        <v>0</v>
      </c>
      <c r="P538" s="3">
        <v>1</v>
      </c>
      <c r="Q538" s="3">
        <v>1</v>
      </c>
      <c r="R538" s="3">
        <v>0</v>
      </c>
      <c r="S538" s="13">
        <f t="shared" si="80"/>
        <v>8.0487000000000003E-2</v>
      </c>
      <c r="T538" s="13">
        <f t="shared" si="81"/>
        <v>8.0007999999999996E-2</v>
      </c>
      <c r="U538" s="13">
        <f t="shared" si="82"/>
        <v>4.1951999999999996E-2</v>
      </c>
      <c r="V538" s="13">
        <f t="shared" si="83"/>
        <v>0.83897549999999999</v>
      </c>
      <c r="W538" s="13">
        <f t="shared" si="84"/>
        <v>4.1542500000000003E-2</v>
      </c>
      <c r="X538" s="13">
        <f t="shared" si="85"/>
        <v>0</v>
      </c>
      <c r="Y538" s="13">
        <f t="shared" si="86"/>
        <v>0</v>
      </c>
      <c r="Z538" s="13">
        <f t="shared" si="87"/>
        <v>2.7600000000000004E-4</v>
      </c>
      <c r="AA538" s="13">
        <f t="shared" si="88"/>
        <v>2.8049999999999999E-4</v>
      </c>
      <c r="AB538" s="13">
        <f t="shared" si="89"/>
        <v>0</v>
      </c>
    </row>
    <row r="539" spans="1:28" x14ac:dyDescent="0.25">
      <c r="A539" s="2" t="s">
        <v>533</v>
      </c>
      <c r="B539" s="3" t="s">
        <v>8958</v>
      </c>
      <c r="C539" s="3" t="s">
        <v>10297</v>
      </c>
      <c r="D539" s="12">
        <v>9</v>
      </c>
      <c r="E539" s="12">
        <v>9.0500000000000007</v>
      </c>
      <c r="F539" s="12">
        <v>9.19</v>
      </c>
      <c r="G539" s="12">
        <v>9.07</v>
      </c>
      <c r="H539" s="12">
        <v>9.3699999999999992</v>
      </c>
      <c r="I539" s="3">
        <v>-211</v>
      </c>
      <c r="J539" s="3">
        <v>-550</v>
      </c>
      <c r="K539" s="3">
        <v>1074</v>
      </c>
      <c r="L539" s="3">
        <v>-1494</v>
      </c>
      <c r="M539" s="3">
        <v>1848</v>
      </c>
      <c r="N539" s="3">
        <v>0</v>
      </c>
      <c r="O539" s="3">
        <v>1</v>
      </c>
      <c r="P539" s="3">
        <v>1</v>
      </c>
      <c r="Q539" s="3">
        <v>2</v>
      </c>
      <c r="R539" s="3">
        <v>0</v>
      </c>
      <c r="S539" s="13">
        <f t="shared" si="80"/>
        <v>-1.899E-2</v>
      </c>
      <c r="T539" s="13">
        <f t="shared" si="81"/>
        <v>-4.9775E-2</v>
      </c>
      <c r="U539" s="13">
        <f t="shared" si="82"/>
        <v>9.8700599999999999E-2</v>
      </c>
      <c r="V539" s="13">
        <f t="shared" si="83"/>
        <v>-0.13550580000000001</v>
      </c>
      <c r="W539" s="13">
        <f t="shared" si="84"/>
        <v>0.17315759999999999</v>
      </c>
      <c r="X539" s="13">
        <f t="shared" si="85"/>
        <v>0</v>
      </c>
      <c r="Y539" s="13">
        <f t="shared" si="86"/>
        <v>9.0500000000000004E-5</v>
      </c>
      <c r="Z539" s="13">
        <f t="shared" si="87"/>
        <v>9.1899999999999998E-5</v>
      </c>
      <c r="AA539" s="13">
        <f t="shared" si="88"/>
        <v>1.8140000000000002E-4</v>
      </c>
      <c r="AB539" s="13">
        <f t="shared" si="89"/>
        <v>0</v>
      </c>
    </row>
    <row r="540" spans="1:28" x14ac:dyDescent="0.25">
      <c r="A540" s="2" t="s">
        <v>534</v>
      </c>
      <c r="B540" s="3" t="s">
        <v>8959</v>
      </c>
      <c r="C540" s="3" t="s">
        <v>10299</v>
      </c>
      <c r="D540" s="12">
        <v>17.95</v>
      </c>
      <c r="E540" s="12">
        <v>18</v>
      </c>
      <c r="F540" s="12">
        <v>18.100000000000001</v>
      </c>
      <c r="G540" s="12">
        <v>18.149999999999999</v>
      </c>
      <c r="H540" s="12">
        <v>18.149999999999999</v>
      </c>
      <c r="I540" s="3">
        <v>-3337</v>
      </c>
      <c r="J540" s="3">
        <v>-1953</v>
      </c>
      <c r="K540" s="3">
        <v>-626</v>
      </c>
      <c r="L540" s="3">
        <v>-3279</v>
      </c>
      <c r="M540" s="3">
        <v>-535</v>
      </c>
      <c r="N540" s="3">
        <v>0</v>
      </c>
      <c r="O540" s="3">
        <v>-170</v>
      </c>
      <c r="P540" s="3">
        <v>7</v>
      </c>
      <c r="Q540" s="3">
        <v>10</v>
      </c>
      <c r="R540" s="3">
        <v>0</v>
      </c>
      <c r="S540" s="13">
        <f t="shared" si="80"/>
        <v>-0.5989914999999999</v>
      </c>
      <c r="T540" s="13">
        <f t="shared" si="81"/>
        <v>-0.35154000000000002</v>
      </c>
      <c r="U540" s="13">
        <f t="shared" si="82"/>
        <v>-0.113306</v>
      </c>
      <c r="V540" s="13">
        <f t="shared" si="83"/>
        <v>-0.59513850000000001</v>
      </c>
      <c r="W540" s="13">
        <f t="shared" si="84"/>
        <v>-9.7102499999999994E-2</v>
      </c>
      <c r="X540" s="13">
        <f t="shared" si="85"/>
        <v>0</v>
      </c>
      <c r="Y540" s="13">
        <f t="shared" si="86"/>
        <v>-3.0599999999999999E-2</v>
      </c>
      <c r="Z540" s="13">
        <f t="shared" si="87"/>
        <v>1.2670000000000001E-3</v>
      </c>
      <c r="AA540" s="13">
        <f t="shared" si="88"/>
        <v>1.815E-3</v>
      </c>
      <c r="AB540" s="13">
        <f t="shared" si="89"/>
        <v>0</v>
      </c>
    </row>
    <row r="541" spans="1:28" x14ac:dyDescent="0.25">
      <c r="A541" s="2" t="s">
        <v>535</v>
      </c>
      <c r="B541" s="3" t="s">
        <v>8960</v>
      </c>
      <c r="C541" s="3" t="s">
        <v>10300</v>
      </c>
      <c r="D541" s="12">
        <v>72</v>
      </c>
      <c r="E541" s="12">
        <v>71.900000000000006</v>
      </c>
      <c r="F541" s="12">
        <v>71.599999999999994</v>
      </c>
      <c r="G541" s="12">
        <v>71.599999999999994</v>
      </c>
      <c r="H541" s="12">
        <v>72</v>
      </c>
      <c r="I541" s="3">
        <v>2941</v>
      </c>
      <c r="J541" s="3">
        <v>572</v>
      </c>
      <c r="K541" s="3">
        <v>378</v>
      </c>
      <c r="L541" s="3">
        <v>953</v>
      </c>
      <c r="M541" s="3">
        <v>2910</v>
      </c>
      <c r="N541" s="3">
        <v>9</v>
      </c>
      <c r="O541" s="3">
        <v>-987</v>
      </c>
      <c r="P541" s="3">
        <v>-371</v>
      </c>
      <c r="Q541" s="3">
        <v>-2984</v>
      </c>
      <c r="R541" s="3">
        <v>-169</v>
      </c>
      <c r="S541" s="13">
        <f t="shared" si="80"/>
        <v>2.1175199999999998</v>
      </c>
      <c r="T541" s="13">
        <f t="shared" si="81"/>
        <v>0.41126800000000002</v>
      </c>
      <c r="U541" s="13">
        <f t="shared" si="82"/>
        <v>0.270648</v>
      </c>
      <c r="V541" s="13">
        <f t="shared" si="83"/>
        <v>0.68234799999999984</v>
      </c>
      <c r="W541" s="13">
        <f t="shared" si="84"/>
        <v>2.0952000000000002</v>
      </c>
      <c r="X541" s="13">
        <f t="shared" si="85"/>
        <v>6.4799999999999996E-3</v>
      </c>
      <c r="Y541" s="13">
        <f t="shared" si="86"/>
        <v>-0.70965299999999998</v>
      </c>
      <c r="Z541" s="13">
        <f t="shared" si="87"/>
        <v>-0.26563599999999998</v>
      </c>
      <c r="AA541" s="13">
        <f t="shared" si="88"/>
        <v>-2.1365439999999998</v>
      </c>
      <c r="AB541" s="13">
        <f t="shared" si="89"/>
        <v>-0.12168</v>
      </c>
    </row>
    <row r="542" spans="1:28" x14ac:dyDescent="0.25">
      <c r="A542" s="2" t="s">
        <v>536</v>
      </c>
      <c r="B542" s="3" t="s">
        <v>8961</v>
      </c>
      <c r="C542" s="3" t="s">
        <v>10300</v>
      </c>
      <c r="D542" s="12">
        <v>53.9</v>
      </c>
      <c r="E542" s="12">
        <v>54.3</v>
      </c>
      <c r="F542" s="12">
        <v>54.4</v>
      </c>
      <c r="G542" s="12">
        <v>54.4</v>
      </c>
      <c r="H542" s="12">
        <v>55.5</v>
      </c>
      <c r="I542" s="3">
        <v>-3217</v>
      </c>
      <c r="J542" s="3">
        <v>5857</v>
      </c>
      <c r="K542" s="3">
        <v>4522</v>
      </c>
      <c r="L542" s="3">
        <v>5008</v>
      </c>
      <c r="M542" s="3">
        <v>15863</v>
      </c>
      <c r="N542" s="3">
        <v>296</v>
      </c>
      <c r="O542" s="3">
        <v>-143</v>
      </c>
      <c r="P542" s="3">
        <v>-277</v>
      </c>
      <c r="Q542" s="3">
        <v>-1988</v>
      </c>
      <c r="R542" s="3">
        <v>-318</v>
      </c>
      <c r="S542" s="13">
        <f t="shared" si="80"/>
        <v>-1.7339629999999999</v>
      </c>
      <c r="T542" s="13">
        <f t="shared" si="81"/>
        <v>3.1803509999999999</v>
      </c>
      <c r="U542" s="13">
        <f t="shared" si="82"/>
        <v>2.4599679999999999</v>
      </c>
      <c r="V542" s="13">
        <f t="shared" si="83"/>
        <v>2.7243520000000001</v>
      </c>
      <c r="W542" s="13">
        <f t="shared" si="84"/>
        <v>8.8039649999999998</v>
      </c>
      <c r="X542" s="13">
        <f t="shared" si="85"/>
        <v>0.15954399999999999</v>
      </c>
      <c r="Y542" s="13">
        <f t="shared" si="86"/>
        <v>-7.7648999999999996E-2</v>
      </c>
      <c r="Z542" s="13">
        <f t="shared" si="87"/>
        <v>-0.15068799999999999</v>
      </c>
      <c r="AA542" s="13">
        <f t="shared" si="88"/>
        <v>-1.081472</v>
      </c>
      <c r="AB542" s="13">
        <f t="shared" si="89"/>
        <v>-0.17649000000000001</v>
      </c>
    </row>
    <row r="543" spans="1:28" x14ac:dyDescent="0.25">
      <c r="A543" s="2" t="s">
        <v>537</v>
      </c>
      <c r="B543" s="3" t="s">
        <v>8962</v>
      </c>
      <c r="C543" s="3" t="s">
        <v>4777</v>
      </c>
      <c r="D543" s="12">
        <v>12.05</v>
      </c>
      <c r="E543" s="12">
        <v>12.1</v>
      </c>
      <c r="F543" s="12">
        <v>12.2</v>
      </c>
      <c r="G543" s="12">
        <v>12.1</v>
      </c>
      <c r="H543" s="12">
        <v>12.3</v>
      </c>
      <c r="I543" s="3">
        <v>6418</v>
      </c>
      <c r="J543" s="3">
        <v>-1037</v>
      </c>
      <c r="K543" s="3">
        <v>-3909</v>
      </c>
      <c r="L543" s="3">
        <v>667</v>
      </c>
      <c r="M543" s="3">
        <v>12604</v>
      </c>
      <c r="N543" s="3">
        <v>12</v>
      </c>
      <c r="O543" s="3">
        <v>-255</v>
      </c>
      <c r="P543" s="3">
        <v>-528</v>
      </c>
      <c r="Q543" s="3">
        <v>-9012</v>
      </c>
      <c r="R543" s="3">
        <v>-1239</v>
      </c>
      <c r="S543" s="13">
        <f t="shared" si="80"/>
        <v>0.77336900000000008</v>
      </c>
      <c r="T543" s="13">
        <f t="shared" si="81"/>
        <v>-0.12547699999999998</v>
      </c>
      <c r="U543" s="13">
        <f t="shared" si="82"/>
        <v>-0.47689799999999993</v>
      </c>
      <c r="V543" s="13">
        <f t="shared" si="83"/>
        <v>8.0707000000000001E-2</v>
      </c>
      <c r="W543" s="13">
        <f t="shared" si="84"/>
        <v>1.5502920000000002</v>
      </c>
      <c r="X543" s="13">
        <f t="shared" si="85"/>
        <v>1.4460000000000002E-3</v>
      </c>
      <c r="Y543" s="13">
        <f t="shared" si="86"/>
        <v>-3.0855E-2</v>
      </c>
      <c r="Z543" s="13">
        <f t="shared" si="87"/>
        <v>-6.4416000000000001E-2</v>
      </c>
      <c r="AA543" s="13">
        <f t="shared" si="88"/>
        <v>-1.090452</v>
      </c>
      <c r="AB543" s="13">
        <f t="shared" si="89"/>
        <v>-0.152397</v>
      </c>
    </row>
    <row r="544" spans="1:28" x14ac:dyDescent="0.25">
      <c r="A544" s="2" t="s">
        <v>538</v>
      </c>
      <c r="B544" s="3" t="s">
        <v>8963</v>
      </c>
      <c r="C544" s="3" t="s">
        <v>10300</v>
      </c>
      <c r="D544" s="12">
        <v>25.25</v>
      </c>
      <c r="E544" s="12">
        <v>25.4</v>
      </c>
      <c r="F544" s="12">
        <v>25.55</v>
      </c>
      <c r="G544" s="12">
        <v>25.3</v>
      </c>
      <c r="H544" s="12">
        <v>25.4</v>
      </c>
      <c r="I544" s="3">
        <v>-5718</v>
      </c>
      <c r="J544" s="3">
        <v>-2093</v>
      </c>
      <c r="K544" s="3">
        <v>-949</v>
      </c>
      <c r="L544" s="3">
        <v>-6402</v>
      </c>
      <c r="M544" s="3">
        <v>-6299</v>
      </c>
      <c r="N544" s="3">
        <v>27</v>
      </c>
      <c r="O544" s="3">
        <v>-216</v>
      </c>
      <c r="P544" s="3">
        <v>7</v>
      </c>
      <c r="Q544" s="3">
        <v>20</v>
      </c>
      <c r="R544" s="3">
        <v>0</v>
      </c>
      <c r="S544" s="13">
        <f t="shared" si="80"/>
        <v>-1.4437949999999999</v>
      </c>
      <c r="T544" s="13">
        <f t="shared" si="81"/>
        <v>-0.53162199999999993</v>
      </c>
      <c r="U544" s="13">
        <f t="shared" si="82"/>
        <v>-0.2424695</v>
      </c>
      <c r="V544" s="13">
        <f t="shared" si="83"/>
        <v>-1.6197060000000001</v>
      </c>
      <c r="W544" s="13">
        <f t="shared" si="84"/>
        <v>-1.5999459999999999</v>
      </c>
      <c r="X544" s="13">
        <f t="shared" si="85"/>
        <v>6.8174999999999998E-3</v>
      </c>
      <c r="Y544" s="13">
        <f t="shared" si="86"/>
        <v>-5.4863999999999996E-2</v>
      </c>
      <c r="Z544" s="13">
        <f t="shared" si="87"/>
        <v>1.7884999999999999E-3</v>
      </c>
      <c r="AA544" s="13">
        <f t="shared" si="88"/>
        <v>5.0600000000000003E-3</v>
      </c>
      <c r="AB544" s="13">
        <f t="shared" si="89"/>
        <v>0</v>
      </c>
    </row>
    <row r="545" spans="1:28" x14ac:dyDescent="0.25">
      <c r="A545" s="2" t="s">
        <v>539</v>
      </c>
      <c r="B545" s="3" t="s">
        <v>8964</v>
      </c>
      <c r="C545" s="3" t="s">
        <v>4777</v>
      </c>
      <c r="D545" s="12">
        <v>25</v>
      </c>
      <c r="E545" s="12">
        <v>25.05</v>
      </c>
      <c r="F545" s="12">
        <v>25.15</v>
      </c>
      <c r="G545" s="12">
        <v>25.2</v>
      </c>
      <c r="H545" s="12">
        <v>25.6</v>
      </c>
      <c r="I545" s="3">
        <v>4189</v>
      </c>
      <c r="J545" s="3">
        <v>-1956</v>
      </c>
      <c r="K545" s="3">
        <v>-1026</v>
      </c>
      <c r="L545" s="3">
        <v>-4197</v>
      </c>
      <c r="M545" s="3">
        <v>2629</v>
      </c>
      <c r="N545" s="3">
        <v>0</v>
      </c>
      <c r="O545" s="3">
        <v>-204</v>
      </c>
      <c r="P545" s="3">
        <v>6</v>
      </c>
      <c r="Q545" s="3">
        <v>8</v>
      </c>
      <c r="R545" s="3">
        <v>0</v>
      </c>
      <c r="S545" s="13">
        <f t="shared" si="80"/>
        <v>1.04725</v>
      </c>
      <c r="T545" s="13">
        <f t="shared" si="81"/>
        <v>-0.48997800000000002</v>
      </c>
      <c r="U545" s="13">
        <f t="shared" si="82"/>
        <v>-0.25803899999999996</v>
      </c>
      <c r="V545" s="13">
        <f t="shared" si="83"/>
        <v>-1.057644</v>
      </c>
      <c r="W545" s="13">
        <f t="shared" si="84"/>
        <v>0.67302400000000007</v>
      </c>
      <c r="X545" s="13">
        <f t="shared" si="85"/>
        <v>0</v>
      </c>
      <c r="Y545" s="13">
        <f t="shared" si="86"/>
        <v>-5.1102000000000002E-2</v>
      </c>
      <c r="Z545" s="13">
        <f t="shared" si="87"/>
        <v>1.5089999999999997E-3</v>
      </c>
      <c r="AA545" s="13">
        <f t="shared" si="88"/>
        <v>2.016E-3</v>
      </c>
      <c r="AB545" s="13">
        <f t="shared" si="89"/>
        <v>0</v>
      </c>
    </row>
    <row r="546" spans="1:28" x14ac:dyDescent="0.25">
      <c r="A546" s="2" t="s">
        <v>540</v>
      </c>
      <c r="B546" s="3" t="s">
        <v>8965</v>
      </c>
      <c r="C546" s="3" t="s">
        <v>10301</v>
      </c>
      <c r="D546" s="12">
        <v>32.6</v>
      </c>
      <c r="E546" s="12">
        <v>32.700000000000003</v>
      </c>
      <c r="F546" s="12">
        <v>32.75</v>
      </c>
      <c r="G546" s="12">
        <v>33.200000000000003</v>
      </c>
      <c r="H546" s="12">
        <v>33.1</v>
      </c>
      <c r="I546" s="3">
        <v>6637</v>
      </c>
      <c r="J546" s="3">
        <v>5024</v>
      </c>
      <c r="K546" s="3">
        <v>3753</v>
      </c>
      <c r="L546" s="3">
        <v>9086</v>
      </c>
      <c r="M546" s="3">
        <v>536</v>
      </c>
      <c r="N546" s="3">
        <v>2</v>
      </c>
      <c r="O546" s="3">
        <v>-191</v>
      </c>
      <c r="P546" s="3">
        <v>-2694</v>
      </c>
      <c r="Q546" s="3">
        <v>-123</v>
      </c>
      <c r="R546" s="3">
        <v>-502</v>
      </c>
      <c r="S546" s="13">
        <f t="shared" si="80"/>
        <v>2.163662</v>
      </c>
      <c r="T546" s="13">
        <f t="shared" si="81"/>
        <v>1.6428480000000001</v>
      </c>
      <c r="U546" s="13">
        <f t="shared" si="82"/>
        <v>1.2291075</v>
      </c>
      <c r="V546" s="13">
        <f t="shared" si="83"/>
        <v>3.0165519999999999</v>
      </c>
      <c r="W546" s="13">
        <f t="shared" si="84"/>
        <v>0.17741600000000002</v>
      </c>
      <c r="X546" s="13">
        <f t="shared" si="85"/>
        <v>6.5200000000000002E-4</v>
      </c>
      <c r="Y546" s="13">
        <f t="shared" si="86"/>
        <v>-6.2457000000000006E-2</v>
      </c>
      <c r="Z546" s="13">
        <f t="shared" si="87"/>
        <v>-0.88228499999999999</v>
      </c>
      <c r="AA546" s="13">
        <f t="shared" si="88"/>
        <v>-4.0836000000000004E-2</v>
      </c>
      <c r="AB546" s="13">
        <f t="shared" si="89"/>
        <v>-0.166162</v>
      </c>
    </row>
    <row r="547" spans="1:28" x14ac:dyDescent="0.25">
      <c r="A547" s="2" t="s">
        <v>541</v>
      </c>
      <c r="B547" s="3" t="s">
        <v>8966</v>
      </c>
      <c r="C547" s="3" t="s">
        <v>4777</v>
      </c>
      <c r="D547" s="12">
        <v>14.55</v>
      </c>
      <c r="E547" s="12">
        <v>14.65</v>
      </c>
      <c r="F547" s="12">
        <v>14.7</v>
      </c>
      <c r="G547" s="12">
        <v>14.5</v>
      </c>
      <c r="H547" s="12">
        <v>14.7</v>
      </c>
      <c r="I547" s="3">
        <v>3038</v>
      </c>
      <c r="J547" s="3">
        <v>1956</v>
      </c>
      <c r="K547" s="3">
        <v>762</v>
      </c>
      <c r="L547" s="3">
        <v>-10366</v>
      </c>
      <c r="M547" s="3">
        <v>4112</v>
      </c>
      <c r="N547" s="3">
        <v>8</v>
      </c>
      <c r="O547" s="3">
        <v>-183</v>
      </c>
      <c r="P547" s="3">
        <v>6</v>
      </c>
      <c r="Q547" s="3">
        <v>12</v>
      </c>
      <c r="R547" s="3">
        <v>0</v>
      </c>
      <c r="S547" s="13">
        <f t="shared" si="80"/>
        <v>0.44202900000000001</v>
      </c>
      <c r="T547" s="13">
        <f t="shared" si="81"/>
        <v>0.28655400000000003</v>
      </c>
      <c r="U547" s="13">
        <f t="shared" si="82"/>
        <v>0.112014</v>
      </c>
      <c r="V547" s="13">
        <f t="shared" si="83"/>
        <v>-1.5030699999999999</v>
      </c>
      <c r="W547" s="13">
        <f t="shared" si="84"/>
        <v>0.60446399999999989</v>
      </c>
      <c r="X547" s="13">
        <f t="shared" si="85"/>
        <v>1.1640000000000001E-3</v>
      </c>
      <c r="Y547" s="13">
        <f t="shared" si="86"/>
        <v>-2.6809500000000003E-2</v>
      </c>
      <c r="Z547" s="13">
        <f t="shared" si="87"/>
        <v>8.8199999999999986E-4</v>
      </c>
      <c r="AA547" s="13">
        <f t="shared" si="88"/>
        <v>1.74E-3</v>
      </c>
      <c r="AB547" s="13">
        <f t="shared" si="89"/>
        <v>0</v>
      </c>
    </row>
    <row r="548" spans="1:28" x14ac:dyDescent="0.25">
      <c r="A548" s="2" t="s">
        <v>542</v>
      </c>
      <c r="B548" s="3" t="s">
        <v>8967</v>
      </c>
      <c r="C548" s="3" t="s">
        <v>10300</v>
      </c>
      <c r="D548" s="12">
        <v>9.3000000000000007</v>
      </c>
      <c r="E548" s="12">
        <v>9.44</v>
      </c>
      <c r="F548" s="12">
        <v>9.4700000000000006</v>
      </c>
      <c r="G548" s="12">
        <v>9.33</v>
      </c>
      <c r="H548" s="12">
        <v>9.93</v>
      </c>
      <c r="I548" s="3">
        <v>602</v>
      </c>
      <c r="J548" s="3">
        <v>15999</v>
      </c>
      <c r="K548" s="3">
        <v>1618</v>
      </c>
      <c r="L548" s="3">
        <v>-17582</v>
      </c>
      <c r="M548" s="3">
        <v>141000</v>
      </c>
      <c r="N548" s="3">
        <v>0</v>
      </c>
      <c r="O548" s="3">
        <v>-3</v>
      </c>
      <c r="P548" s="3">
        <v>7</v>
      </c>
      <c r="Q548" s="3">
        <v>-31</v>
      </c>
      <c r="R548" s="3">
        <v>0</v>
      </c>
      <c r="S548" s="13">
        <f t="shared" si="80"/>
        <v>5.5986000000000001E-2</v>
      </c>
      <c r="T548" s="13">
        <f t="shared" si="81"/>
        <v>1.5103055999999999</v>
      </c>
      <c r="U548" s="13">
        <f t="shared" si="82"/>
        <v>0.15322460000000002</v>
      </c>
      <c r="V548" s="13">
        <f t="shared" si="83"/>
        <v>-1.6404006</v>
      </c>
      <c r="W548" s="13">
        <f t="shared" si="84"/>
        <v>14.001300000000001</v>
      </c>
      <c r="X548" s="13">
        <f t="shared" si="85"/>
        <v>0</v>
      </c>
      <c r="Y548" s="13">
        <f t="shared" si="86"/>
        <v>-2.832E-4</v>
      </c>
      <c r="Z548" s="13">
        <f t="shared" si="87"/>
        <v>6.6290000000000001E-4</v>
      </c>
      <c r="AA548" s="13">
        <f t="shared" si="88"/>
        <v>-2.8923E-3</v>
      </c>
      <c r="AB548" s="13">
        <f t="shared" si="89"/>
        <v>0</v>
      </c>
    </row>
    <row r="549" spans="1:28" x14ac:dyDescent="0.25">
      <c r="A549" s="2" t="s">
        <v>543</v>
      </c>
      <c r="B549" s="3" t="s">
        <v>8968</v>
      </c>
      <c r="C549" s="3" t="s">
        <v>4777</v>
      </c>
      <c r="D549" s="12">
        <v>16.75</v>
      </c>
      <c r="E549" s="12">
        <v>16.8</v>
      </c>
      <c r="F549" s="12">
        <v>16.899999999999999</v>
      </c>
      <c r="G549" s="12">
        <v>16.899999999999999</v>
      </c>
      <c r="H549" s="12">
        <v>17.100000000000001</v>
      </c>
      <c r="I549" s="3">
        <v>1019</v>
      </c>
      <c r="J549" s="3">
        <v>-269</v>
      </c>
      <c r="K549" s="3">
        <v>1085</v>
      </c>
      <c r="L549" s="3">
        <v>1278</v>
      </c>
      <c r="M549" s="3">
        <v>951</v>
      </c>
      <c r="N549" s="3">
        <v>0</v>
      </c>
      <c r="O549" s="3">
        <v>-46</v>
      </c>
      <c r="P549" s="3">
        <v>0</v>
      </c>
      <c r="Q549" s="3">
        <v>0</v>
      </c>
      <c r="R549" s="3">
        <v>0</v>
      </c>
      <c r="S549" s="13">
        <f t="shared" si="80"/>
        <v>0.17068249999999999</v>
      </c>
      <c r="T549" s="13">
        <f t="shared" si="81"/>
        <v>-4.5191999999999996E-2</v>
      </c>
      <c r="U549" s="13">
        <f t="shared" si="82"/>
        <v>0.183365</v>
      </c>
      <c r="V549" s="13">
        <f t="shared" si="83"/>
        <v>0.21598199999999998</v>
      </c>
      <c r="W549" s="13">
        <f t="shared" si="84"/>
        <v>0.16262100000000002</v>
      </c>
      <c r="X549" s="13">
        <f t="shared" si="85"/>
        <v>0</v>
      </c>
      <c r="Y549" s="13">
        <f t="shared" si="86"/>
        <v>-7.7280000000000005E-3</v>
      </c>
      <c r="Z549" s="13">
        <f t="shared" si="87"/>
        <v>0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8969</v>
      </c>
      <c r="C550" s="3" t="s">
        <v>10301</v>
      </c>
      <c r="D550" s="12">
        <v>13.25</v>
      </c>
      <c r="E550" s="12">
        <v>13.3</v>
      </c>
      <c r="F550" s="12">
        <v>13.45</v>
      </c>
      <c r="G550" s="12">
        <v>13.5</v>
      </c>
      <c r="H550" s="12">
        <v>13.45</v>
      </c>
      <c r="I550" s="3">
        <v>2732</v>
      </c>
      <c r="J550" s="3">
        <v>-320</v>
      </c>
      <c r="K550" s="3">
        <v>7976</v>
      </c>
      <c r="L550" s="3">
        <v>3074</v>
      </c>
      <c r="M550" s="3">
        <v>-6666</v>
      </c>
      <c r="N550" s="3">
        <v>0</v>
      </c>
      <c r="O550" s="3">
        <v>-194</v>
      </c>
      <c r="P550" s="3">
        <v>593</v>
      </c>
      <c r="Q550" s="3">
        <v>-6</v>
      </c>
      <c r="R550" s="3">
        <v>950</v>
      </c>
      <c r="S550" s="13">
        <f t="shared" si="80"/>
        <v>0.36198999999999998</v>
      </c>
      <c r="T550" s="13">
        <f t="shared" si="81"/>
        <v>-4.2560000000000001E-2</v>
      </c>
      <c r="U550" s="13">
        <f t="shared" si="82"/>
        <v>1.0727720000000001</v>
      </c>
      <c r="V550" s="13">
        <f t="shared" si="83"/>
        <v>0.41499000000000003</v>
      </c>
      <c r="W550" s="13">
        <f t="shared" si="84"/>
        <v>-0.89657699999999996</v>
      </c>
      <c r="X550" s="13">
        <f t="shared" si="85"/>
        <v>0</v>
      </c>
      <c r="Y550" s="13">
        <f t="shared" si="86"/>
        <v>-2.5802000000000002E-2</v>
      </c>
      <c r="Z550" s="13">
        <f t="shared" si="87"/>
        <v>7.9758499999999996E-2</v>
      </c>
      <c r="AA550" s="13">
        <f t="shared" si="88"/>
        <v>-8.0999999999999996E-4</v>
      </c>
      <c r="AB550" s="13">
        <f t="shared" si="89"/>
        <v>0.127775</v>
      </c>
    </row>
    <row r="551" spans="1:28" x14ac:dyDescent="0.25">
      <c r="A551" s="2" t="s">
        <v>545</v>
      </c>
      <c r="B551" s="3" t="s">
        <v>8970</v>
      </c>
      <c r="C551" s="3" t="s">
        <v>10300</v>
      </c>
      <c r="D551" s="12">
        <v>22.5</v>
      </c>
      <c r="E551" s="12">
        <v>22.85</v>
      </c>
      <c r="F551" s="12">
        <v>23</v>
      </c>
      <c r="G551" s="12">
        <v>22.4</v>
      </c>
      <c r="H551" s="12">
        <v>23</v>
      </c>
      <c r="I551" s="3">
        <v>997</v>
      </c>
      <c r="J551" s="3">
        <v>32992</v>
      </c>
      <c r="K551" s="3">
        <v>8574</v>
      </c>
      <c r="L551" s="3">
        <v>-12999</v>
      </c>
      <c r="M551" s="3">
        <v>25865</v>
      </c>
      <c r="N551" s="3">
        <v>-1187</v>
      </c>
      <c r="O551" s="3">
        <v>-3339</v>
      </c>
      <c r="P551" s="3">
        <v>-627</v>
      </c>
      <c r="Q551" s="3">
        <v>-652</v>
      </c>
      <c r="R551" s="3">
        <v>-630</v>
      </c>
      <c r="S551" s="13">
        <f t="shared" si="80"/>
        <v>0.224325</v>
      </c>
      <c r="T551" s="13">
        <f t="shared" si="81"/>
        <v>7.5386720000000009</v>
      </c>
      <c r="U551" s="13">
        <f t="shared" si="82"/>
        <v>1.9720200000000001</v>
      </c>
      <c r="V551" s="13">
        <f t="shared" si="83"/>
        <v>-2.9117759999999997</v>
      </c>
      <c r="W551" s="13">
        <f t="shared" si="84"/>
        <v>5.94895</v>
      </c>
      <c r="X551" s="13">
        <f t="shared" si="85"/>
        <v>-0.26707500000000001</v>
      </c>
      <c r="Y551" s="13">
        <f t="shared" si="86"/>
        <v>-0.76296150000000007</v>
      </c>
      <c r="Z551" s="13">
        <f t="shared" si="87"/>
        <v>-0.14421</v>
      </c>
      <c r="AA551" s="13">
        <f t="shared" si="88"/>
        <v>-0.14604799999999998</v>
      </c>
      <c r="AB551" s="13">
        <f t="shared" si="89"/>
        <v>-0.1449</v>
      </c>
    </row>
    <row r="552" spans="1:28" x14ac:dyDescent="0.25">
      <c r="A552" s="2" t="s">
        <v>546</v>
      </c>
      <c r="B552" s="3" t="s">
        <v>8971</v>
      </c>
      <c r="C552" s="3" t="s">
        <v>10300</v>
      </c>
      <c r="D552" s="12">
        <v>21.5</v>
      </c>
      <c r="E552" s="12">
        <v>21.75</v>
      </c>
      <c r="F552" s="12">
        <v>21.8</v>
      </c>
      <c r="G552" s="12">
        <v>21.7</v>
      </c>
      <c r="H552" s="12">
        <v>21.85</v>
      </c>
      <c r="I552" s="3">
        <v>-1938</v>
      </c>
      <c r="J552" s="3">
        <v>-1515</v>
      </c>
      <c r="K552" s="3">
        <v>-1303</v>
      </c>
      <c r="L552" s="3">
        <v>-6162</v>
      </c>
      <c r="M552" s="3">
        <v>2060</v>
      </c>
      <c r="N552" s="3">
        <v>4</v>
      </c>
      <c r="O552" s="3">
        <v>-183</v>
      </c>
      <c r="P552" s="3">
        <v>-121</v>
      </c>
      <c r="Q552" s="3">
        <v>8</v>
      </c>
      <c r="R552" s="3">
        <v>-344</v>
      </c>
      <c r="S552" s="13">
        <f t="shared" si="80"/>
        <v>-0.41666999999999998</v>
      </c>
      <c r="T552" s="13">
        <f t="shared" si="81"/>
        <v>-0.32951249999999999</v>
      </c>
      <c r="U552" s="13">
        <f t="shared" si="82"/>
        <v>-0.28405400000000003</v>
      </c>
      <c r="V552" s="13">
        <f t="shared" si="83"/>
        <v>-1.337154</v>
      </c>
      <c r="W552" s="13">
        <f t="shared" si="84"/>
        <v>0.45011000000000001</v>
      </c>
      <c r="X552" s="13">
        <f t="shared" si="85"/>
        <v>8.5999999999999998E-4</v>
      </c>
      <c r="Y552" s="13">
        <f t="shared" si="86"/>
        <v>-3.9802499999999998E-2</v>
      </c>
      <c r="Z552" s="13">
        <f t="shared" si="87"/>
        <v>-2.6378000000000002E-2</v>
      </c>
      <c r="AA552" s="13">
        <f t="shared" si="88"/>
        <v>1.7359999999999999E-3</v>
      </c>
      <c r="AB552" s="13">
        <f t="shared" si="89"/>
        <v>-7.5164000000000009E-2</v>
      </c>
    </row>
    <row r="553" spans="1:28" x14ac:dyDescent="0.25">
      <c r="A553" s="2" t="s">
        <v>547</v>
      </c>
      <c r="B553" s="3" t="s">
        <v>8972</v>
      </c>
      <c r="C553" s="3" t="s">
        <v>10296</v>
      </c>
      <c r="D553" s="12">
        <v>6.89</v>
      </c>
      <c r="E553" s="12">
        <v>6.91</v>
      </c>
      <c r="F553" s="12">
        <v>6.92</v>
      </c>
      <c r="G553" s="12">
        <v>6.88</v>
      </c>
      <c r="H553" s="12">
        <v>7.02</v>
      </c>
      <c r="I553" s="3">
        <v>348</v>
      </c>
      <c r="J553" s="3">
        <v>-702</v>
      </c>
      <c r="K553" s="3">
        <v>-76</v>
      </c>
      <c r="L553" s="3">
        <v>-781</v>
      </c>
      <c r="M553" s="3">
        <v>364</v>
      </c>
      <c r="N553" s="3">
        <v>0</v>
      </c>
      <c r="O553" s="3">
        <v>0</v>
      </c>
      <c r="P553" s="3">
        <v>2</v>
      </c>
      <c r="Q553" s="3">
        <v>1</v>
      </c>
      <c r="R553" s="3">
        <v>0</v>
      </c>
      <c r="S553" s="13">
        <f t="shared" si="80"/>
        <v>2.3977199999999997E-2</v>
      </c>
      <c r="T553" s="13">
        <f t="shared" si="81"/>
        <v>-4.8508199999999994E-2</v>
      </c>
      <c r="U553" s="13">
        <f t="shared" si="82"/>
        <v>-5.2591999999999995E-3</v>
      </c>
      <c r="V553" s="13">
        <f t="shared" si="83"/>
        <v>-5.3732799999999997E-2</v>
      </c>
      <c r="W553" s="13">
        <f t="shared" si="84"/>
        <v>2.5552799999999997E-2</v>
      </c>
      <c r="X553" s="13">
        <f t="shared" si="85"/>
        <v>0</v>
      </c>
      <c r="Y553" s="13">
        <f t="shared" si="86"/>
        <v>0</v>
      </c>
      <c r="Z553" s="13">
        <f t="shared" si="87"/>
        <v>1.384E-4</v>
      </c>
      <c r="AA553" s="13">
        <f t="shared" si="88"/>
        <v>6.8800000000000005E-5</v>
      </c>
      <c r="AB553" s="13">
        <f t="shared" si="89"/>
        <v>0</v>
      </c>
    </row>
    <row r="554" spans="1:28" x14ac:dyDescent="0.25">
      <c r="A554" s="2" t="s">
        <v>548</v>
      </c>
      <c r="B554" s="3" t="s">
        <v>8973</v>
      </c>
      <c r="C554" s="3" t="s">
        <v>6660</v>
      </c>
      <c r="D554" s="12">
        <v>29.3</v>
      </c>
      <c r="E554" s="12">
        <v>29.1</v>
      </c>
      <c r="F554" s="12">
        <v>28.5</v>
      </c>
      <c r="G554" s="12">
        <v>28.25</v>
      </c>
      <c r="H554" s="12">
        <v>28.3</v>
      </c>
      <c r="I554" s="3">
        <v>0</v>
      </c>
      <c r="J554" s="3">
        <v>-1</v>
      </c>
      <c r="K554" s="3">
        <v>0</v>
      </c>
      <c r="L554" s="3">
        <v>-3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0</v>
      </c>
      <c r="T554" s="13">
        <f t="shared" si="81"/>
        <v>-2.9100000000000003E-4</v>
      </c>
      <c r="U554" s="13">
        <f t="shared" si="82"/>
        <v>0</v>
      </c>
      <c r="V554" s="13">
        <f t="shared" si="83"/>
        <v>-8.4749999999999995E-4</v>
      </c>
      <c r="W554" s="13">
        <f t="shared" si="84"/>
        <v>-2.8299999999999999E-4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8974</v>
      </c>
      <c r="C555" s="3" t="s">
        <v>6660</v>
      </c>
      <c r="D555" s="12">
        <v>21.6</v>
      </c>
      <c r="E555" s="12">
        <v>21.85</v>
      </c>
      <c r="F555" s="12">
        <v>22.25</v>
      </c>
      <c r="G555" s="12">
        <v>22.45</v>
      </c>
      <c r="H555" s="12">
        <v>22.25</v>
      </c>
      <c r="I555" s="3">
        <v>61</v>
      </c>
      <c r="J555" s="3">
        <v>-6</v>
      </c>
      <c r="K555" s="3">
        <v>-34</v>
      </c>
      <c r="L555" s="3">
        <v>-361</v>
      </c>
      <c r="M555" s="3">
        <v>-208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1.3176000000000002E-2</v>
      </c>
      <c r="T555" s="13">
        <f t="shared" si="81"/>
        <v>-1.3110000000000003E-3</v>
      </c>
      <c r="U555" s="13">
        <f t="shared" si="82"/>
        <v>-7.5649999999999997E-3</v>
      </c>
      <c r="V555" s="13">
        <f t="shared" si="83"/>
        <v>-8.1044499999999992E-2</v>
      </c>
      <c r="W555" s="13">
        <f t="shared" si="84"/>
        <v>-4.6280000000000002E-2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8975</v>
      </c>
      <c r="C556" s="3" t="s">
        <v>6635</v>
      </c>
      <c r="D556" s="12">
        <v>28.9</v>
      </c>
      <c r="E556" s="12">
        <v>29.2</v>
      </c>
      <c r="F556" s="12">
        <v>29.05</v>
      </c>
      <c r="G556" s="12">
        <v>28.7</v>
      </c>
      <c r="H556" s="12">
        <v>28.9</v>
      </c>
      <c r="I556" s="3">
        <v>7</v>
      </c>
      <c r="J556" s="3">
        <v>-6</v>
      </c>
      <c r="K556" s="3">
        <v>-16</v>
      </c>
      <c r="L556" s="3">
        <v>-24</v>
      </c>
      <c r="M556" s="3">
        <v>5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2.0229999999999996E-3</v>
      </c>
      <c r="T556" s="13">
        <f t="shared" si="81"/>
        <v>-1.7519999999999999E-3</v>
      </c>
      <c r="U556" s="13">
        <f t="shared" si="82"/>
        <v>-4.6480000000000002E-3</v>
      </c>
      <c r="V556" s="13">
        <f t="shared" si="83"/>
        <v>-6.8879999999999992E-3</v>
      </c>
      <c r="W556" s="13">
        <f t="shared" si="84"/>
        <v>1.4450000000000001E-3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8976</v>
      </c>
      <c r="C557" s="3" t="s">
        <v>10302</v>
      </c>
      <c r="D557" s="12">
        <v>21.7</v>
      </c>
      <c r="E557" s="12">
        <v>21.65</v>
      </c>
      <c r="F557" s="12">
        <v>21.75</v>
      </c>
      <c r="G557" s="12">
        <v>21.5</v>
      </c>
      <c r="H557" s="12">
        <v>21.75</v>
      </c>
      <c r="I557" s="3">
        <v>327</v>
      </c>
      <c r="J557" s="3">
        <v>-82</v>
      </c>
      <c r="K557" s="3">
        <v>73</v>
      </c>
      <c r="L557" s="3">
        <v>-249</v>
      </c>
      <c r="M557" s="3">
        <v>266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7.0958999999999994E-2</v>
      </c>
      <c r="T557" s="13">
        <f t="shared" si="81"/>
        <v>-1.7752999999999998E-2</v>
      </c>
      <c r="U557" s="13">
        <f t="shared" si="82"/>
        <v>1.5877499999999999E-2</v>
      </c>
      <c r="V557" s="13">
        <f t="shared" si="83"/>
        <v>-5.3534999999999999E-2</v>
      </c>
      <c r="W557" s="13">
        <f t="shared" si="84"/>
        <v>5.7854999999999997E-2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8977</v>
      </c>
      <c r="C558" s="3" t="s">
        <v>10302</v>
      </c>
      <c r="D558" s="12">
        <v>15.4</v>
      </c>
      <c r="E558" s="12">
        <v>15.6</v>
      </c>
      <c r="F558" s="12">
        <v>15.5</v>
      </c>
      <c r="G558" s="12">
        <v>15.7</v>
      </c>
      <c r="H558" s="12">
        <v>15.65</v>
      </c>
      <c r="I558" s="3">
        <v>-20</v>
      </c>
      <c r="J558" s="3">
        <v>-171</v>
      </c>
      <c r="K558" s="3">
        <v>27</v>
      </c>
      <c r="L558" s="3">
        <v>23</v>
      </c>
      <c r="M558" s="3">
        <v>9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-3.0799999999999998E-3</v>
      </c>
      <c r="T558" s="13">
        <f t="shared" si="81"/>
        <v>-2.6675999999999998E-2</v>
      </c>
      <c r="U558" s="13">
        <f t="shared" si="82"/>
        <v>4.1850000000000004E-3</v>
      </c>
      <c r="V558" s="13">
        <f t="shared" si="83"/>
        <v>3.6109999999999996E-3</v>
      </c>
      <c r="W558" s="13">
        <f t="shared" si="84"/>
        <v>1.4085E-3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8978</v>
      </c>
      <c r="C559" s="3" t="s">
        <v>6660</v>
      </c>
      <c r="D559" s="12">
        <v>25.95</v>
      </c>
      <c r="E559" s="12">
        <v>26.05</v>
      </c>
      <c r="F559" s="12">
        <v>26.8</v>
      </c>
      <c r="G559" s="12">
        <v>26.55</v>
      </c>
      <c r="H559" s="12">
        <v>27.05</v>
      </c>
      <c r="I559" s="3">
        <v>4</v>
      </c>
      <c r="J559" s="3">
        <v>17</v>
      </c>
      <c r="K559" s="3">
        <v>195</v>
      </c>
      <c r="L559" s="3">
        <v>17</v>
      </c>
      <c r="M559" s="3">
        <v>163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1.0380000000000001E-3</v>
      </c>
      <c r="T559" s="13">
        <f t="shared" si="81"/>
        <v>4.4285000000000001E-3</v>
      </c>
      <c r="U559" s="13">
        <f t="shared" si="82"/>
        <v>5.2260000000000001E-2</v>
      </c>
      <c r="V559" s="13">
        <f t="shared" si="83"/>
        <v>4.5135000000000002E-3</v>
      </c>
      <c r="W559" s="13">
        <f t="shared" si="84"/>
        <v>4.4091500000000006E-2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8979</v>
      </c>
      <c r="C560" s="3" t="s">
        <v>10302</v>
      </c>
      <c r="D560" s="12">
        <v>31.5</v>
      </c>
      <c r="E560" s="12">
        <v>31.9</v>
      </c>
      <c r="F560" s="12">
        <v>32.35</v>
      </c>
      <c r="G560" s="12">
        <v>31.25</v>
      </c>
      <c r="H560" s="12">
        <v>31.75</v>
      </c>
      <c r="I560" s="3">
        <v>0</v>
      </c>
      <c r="J560" s="3">
        <v>1</v>
      </c>
      <c r="K560" s="3">
        <v>0</v>
      </c>
      <c r="L560" s="3">
        <v>-8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3.19E-4</v>
      </c>
      <c r="U560" s="13">
        <f t="shared" si="82"/>
        <v>0</v>
      </c>
      <c r="V560" s="13">
        <f t="shared" si="83"/>
        <v>-2.5000000000000001E-3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8980</v>
      </c>
      <c r="C561" s="3" t="s">
        <v>4743</v>
      </c>
      <c r="D561" s="12">
        <v>7.68</v>
      </c>
      <c r="E561" s="12">
        <v>7.7</v>
      </c>
      <c r="F561" s="12">
        <v>7.69</v>
      </c>
      <c r="G561" s="12">
        <v>7.62</v>
      </c>
      <c r="H561" s="12">
        <v>7.7</v>
      </c>
      <c r="I561" s="3">
        <v>143</v>
      </c>
      <c r="J561" s="3">
        <v>14</v>
      </c>
      <c r="K561" s="3">
        <v>-1</v>
      </c>
      <c r="L561" s="3">
        <v>7</v>
      </c>
      <c r="M561" s="3">
        <v>89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1.09824E-2</v>
      </c>
      <c r="T561" s="13">
        <f t="shared" si="81"/>
        <v>1.078E-3</v>
      </c>
      <c r="U561" s="13">
        <f t="shared" si="82"/>
        <v>-7.6899999999999999E-5</v>
      </c>
      <c r="V561" s="13">
        <f t="shared" si="83"/>
        <v>5.3340000000000006E-4</v>
      </c>
      <c r="W561" s="13">
        <f t="shared" si="84"/>
        <v>6.8530000000000006E-3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8981</v>
      </c>
      <c r="C562" s="3" t="s">
        <v>4743</v>
      </c>
      <c r="D562" s="12">
        <v>264.5</v>
      </c>
      <c r="E562" s="12">
        <v>264.5</v>
      </c>
      <c r="F562" s="12">
        <v>261.5</v>
      </c>
      <c r="G562" s="12">
        <v>259</v>
      </c>
      <c r="H562" s="12">
        <v>262</v>
      </c>
      <c r="I562" s="3">
        <v>-358</v>
      </c>
      <c r="J562" s="3">
        <v>-243</v>
      </c>
      <c r="K562" s="3">
        <v>-900</v>
      </c>
      <c r="L562" s="3">
        <v>-2041</v>
      </c>
      <c r="M562" s="3">
        <v>-464</v>
      </c>
      <c r="N562" s="3">
        <v>0</v>
      </c>
      <c r="O562" s="3">
        <v>58</v>
      </c>
      <c r="P562" s="3">
        <v>1</v>
      </c>
      <c r="Q562" s="3">
        <v>276</v>
      </c>
      <c r="R562" s="3">
        <v>64</v>
      </c>
      <c r="S562" s="13">
        <f t="shared" si="80"/>
        <v>-0.94691000000000003</v>
      </c>
      <c r="T562" s="13">
        <f t="shared" si="81"/>
        <v>-0.64273499999999995</v>
      </c>
      <c r="U562" s="13">
        <f t="shared" si="82"/>
        <v>-2.3534999999999999</v>
      </c>
      <c r="V562" s="13">
        <f t="shared" si="83"/>
        <v>-5.2861900000000004</v>
      </c>
      <c r="W562" s="13">
        <f t="shared" si="84"/>
        <v>-1.2156800000000001</v>
      </c>
      <c r="X562" s="13">
        <f t="shared" si="85"/>
        <v>0</v>
      </c>
      <c r="Y562" s="13">
        <f t="shared" si="86"/>
        <v>0.15340999999999999</v>
      </c>
      <c r="Z562" s="13">
        <f t="shared" si="87"/>
        <v>2.6150000000000001E-3</v>
      </c>
      <c r="AA562" s="13">
        <f t="shared" si="88"/>
        <v>0.71484000000000003</v>
      </c>
      <c r="AB562" s="13">
        <f t="shared" si="89"/>
        <v>0.16768</v>
      </c>
    </row>
    <row r="563" spans="1:28" x14ac:dyDescent="0.25">
      <c r="A563" s="2" t="s">
        <v>557</v>
      </c>
      <c r="B563" s="3" t="s">
        <v>8982</v>
      </c>
      <c r="C563" s="3" t="s">
        <v>6660</v>
      </c>
      <c r="D563" s="12">
        <v>19.05</v>
      </c>
      <c r="E563" s="12">
        <v>18.600000000000001</v>
      </c>
      <c r="F563" s="12">
        <v>18.75</v>
      </c>
      <c r="G563" s="12">
        <v>18.7</v>
      </c>
      <c r="H563" s="12">
        <v>19.100000000000001</v>
      </c>
      <c r="I563" s="3">
        <v>-762</v>
      </c>
      <c r="J563" s="3">
        <v>-2228</v>
      </c>
      <c r="K563" s="3">
        <v>346</v>
      </c>
      <c r="L563" s="3">
        <v>-430</v>
      </c>
      <c r="M563" s="3">
        <v>-416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-0.14516100000000001</v>
      </c>
      <c r="T563" s="13">
        <f t="shared" si="81"/>
        <v>-0.41440800000000005</v>
      </c>
      <c r="U563" s="13">
        <f t="shared" si="82"/>
        <v>6.4875000000000002E-2</v>
      </c>
      <c r="V563" s="13">
        <f t="shared" si="83"/>
        <v>-8.0409999999999995E-2</v>
      </c>
      <c r="W563" s="13">
        <f t="shared" si="84"/>
        <v>-7.9455999999999999E-2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8983</v>
      </c>
      <c r="C564" s="3" t="s">
        <v>6660</v>
      </c>
      <c r="D564" s="12">
        <v>82.7</v>
      </c>
      <c r="E564" s="12">
        <v>82.9</v>
      </c>
      <c r="F564" s="12">
        <v>83.1</v>
      </c>
      <c r="G564" s="12">
        <v>82.3</v>
      </c>
      <c r="H564" s="12">
        <v>82.8</v>
      </c>
      <c r="I564" s="3">
        <v>314</v>
      </c>
      <c r="J564" s="3">
        <v>-104</v>
      </c>
      <c r="K564" s="3">
        <v>388</v>
      </c>
      <c r="L564" s="3">
        <v>-264</v>
      </c>
      <c r="M564" s="3">
        <v>612</v>
      </c>
      <c r="N564" s="3">
        <v>0</v>
      </c>
      <c r="O564" s="3">
        <v>-8</v>
      </c>
      <c r="P564" s="3">
        <v>0</v>
      </c>
      <c r="Q564" s="3">
        <v>0</v>
      </c>
      <c r="R564" s="3">
        <v>0</v>
      </c>
      <c r="S564" s="13">
        <f t="shared" si="80"/>
        <v>0.25967800000000002</v>
      </c>
      <c r="T564" s="13">
        <f t="shared" si="81"/>
        <v>-8.6216000000000001E-2</v>
      </c>
      <c r="U564" s="13">
        <f t="shared" si="82"/>
        <v>0.32242799999999999</v>
      </c>
      <c r="V564" s="13">
        <f t="shared" si="83"/>
        <v>-0.21727200000000002</v>
      </c>
      <c r="W564" s="13">
        <f t="shared" si="84"/>
        <v>0.50673599999999996</v>
      </c>
      <c r="X564" s="13">
        <f t="shared" si="85"/>
        <v>0</v>
      </c>
      <c r="Y564" s="13">
        <f t="shared" si="86"/>
        <v>-6.6320000000000007E-3</v>
      </c>
      <c r="Z564" s="13">
        <f t="shared" si="87"/>
        <v>0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8984</v>
      </c>
      <c r="C565" s="3" t="s">
        <v>4743</v>
      </c>
      <c r="D565" s="12">
        <v>22.5</v>
      </c>
      <c r="E565" s="12">
        <v>22.8</v>
      </c>
      <c r="F565" s="12">
        <v>22.25</v>
      </c>
      <c r="G565" s="12">
        <v>22.35</v>
      </c>
      <c r="H565" s="12">
        <v>22.3</v>
      </c>
      <c r="I565" s="3">
        <v>16</v>
      </c>
      <c r="J565" s="3">
        <v>-5</v>
      </c>
      <c r="K565" s="3">
        <v>-6</v>
      </c>
      <c r="L565" s="3">
        <v>-4</v>
      </c>
      <c r="M565" s="3">
        <v>-5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3.5999999999999999E-3</v>
      </c>
      <c r="T565" s="13">
        <f t="shared" si="81"/>
        <v>-1.14E-3</v>
      </c>
      <c r="U565" s="13">
        <f t="shared" si="82"/>
        <v>-1.335E-3</v>
      </c>
      <c r="V565" s="13">
        <f t="shared" si="83"/>
        <v>-8.9400000000000005E-4</v>
      </c>
      <c r="W565" s="13">
        <f t="shared" si="84"/>
        <v>-1.1150000000000001E-3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8985</v>
      </c>
      <c r="C566" s="3" t="s">
        <v>4774</v>
      </c>
      <c r="D566" s="12">
        <v>27.85</v>
      </c>
      <c r="E566" s="12">
        <v>28.45</v>
      </c>
      <c r="F566" s="12">
        <v>28.7</v>
      </c>
      <c r="G566" s="12">
        <v>28.5</v>
      </c>
      <c r="H566" s="12">
        <v>28.35</v>
      </c>
      <c r="I566" s="3">
        <v>4</v>
      </c>
      <c r="J566" s="3">
        <v>-2</v>
      </c>
      <c r="K566" s="3">
        <v>-15</v>
      </c>
      <c r="L566" s="3">
        <v>-78</v>
      </c>
      <c r="M566" s="3">
        <v>11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1.114E-3</v>
      </c>
      <c r="T566" s="13">
        <f t="shared" si="81"/>
        <v>-5.6899999999999995E-4</v>
      </c>
      <c r="U566" s="13">
        <f t="shared" si="82"/>
        <v>-4.3049999999999998E-3</v>
      </c>
      <c r="V566" s="13">
        <f t="shared" si="83"/>
        <v>-2.223E-2</v>
      </c>
      <c r="W566" s="13">
        <f t="shared" si="84"/>
        <v>3.1185000000000002E-3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8986</v>
      </c>
      <c r="C567" s="3" t="s">
        <v>4743</v>
      </c>
      <c r="D567" s="12">
        <v>18.399999999999999</v>
      </c>
      <c r="E567" s="12">
        <v>18.399999999999999</v>
      </c>
      <c r="F567" s="12">
        <v>18.100000000000001</v>
      </c>
      <c r="G567" s="12">
        <v>18.100000000000001</v>
      </c>
      <c r="H567" s="12">
        <v>18.100000000000001</v>
      </c>
      <c r="I567" s="3">
        <v>-1</v>
      </c>
      <c r="J567" s="3">
        <v>-1</v>
      </c>
      <c r="K567" s="3">
        <v>-2</v>
      </c>
      <c r="L567" s="3">
        <v>-1</v>
      </c>
      <c r="M567" s="3">
        <v>-1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-1.8399999999999997E-4</v>
      </c>
      <c r="T567" s="13">
        <f t="shared" si="81"/>
        <v>-1.8399999999999997E-4</v>
      </c>
      <c r="U567" s="13">
        <f t="shared" si="82"/>
        <v>-3.6200000000000002E-4</v>
      </c>
      <c r="V567" s="13">
        <f t="shared" si="83"/>
        <v>-1.8100000000000001E-4</v>
      </c>
      <c r="W567" s="13">
        <f t="shared" si="84"/>
        <v>-1.8100000000000001E-4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8987</v>
      </c>
      <c r="C568" s="3" t="s">
        <v>6660</v>
      </c>
      <c r="D568" s="12">
        <v>62.5</v>
      </c>
      <c r="E568" s="12">
        <v>62.7</v>
      </c>
      <c r="F568" s="12">
        <v>62.2</v>
      </c>
      <c r="G568" s="12">
        <v>61.5</v>
      </c>
      <c r="H568" s="12">
        <v>63.5</v>
      </c>
      <c r="I568" s="3">
        <v>-1</v>
      </c>
      <c r="J568" s="3">
        <v>-50</v>
      </c>
      <c r="K568" s="3">
        <v>-30</v>
      </c>
      <c r="L568" s="3">
        <v>-23</v>
      </c>
      <c r="M568" s="3">
        <v>-16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-6.2500000000000001E-4</v>
      </c>
      <c r="T568" s="13">
        <f t="shared" si="81"/>
        <v>-3.1350000000000003E-2</v>
      </c>
      <c r="U568" s="13">
        <f t="shared" si="82"/>
        <v>-1.866E-2</v>
      </c>
      <c r="V568" s="13">
        <f t="shared" si="83"/>
        <v>-1.4145E-2</v>
      </c>
      <c r="W568" s="13">
        <f t="shared" si="84"/>
        <v>-1.0160000000000001E-2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8988</v>
      </c>
      <c r="C569" s="3" t="s">
        <v>10303</v>
      </c>
      <c r="D569" s="12">
        <v>20</v>
      </c>
      <c r="E569" s="12">
        <v>20.2</v>
      </c>
      <c r="F569" s="12">
        <v>20.25</v>
      </c>
      <c r="G569" s="12">
        <v>20.149999999999999</v>
      </c>
      <c r="H569" s="12">
        <v>20.149999999999999</v>
      </c>
      <c r="I569" s="3">
        <v>1</v>
      </c>
      <c r="J569" s="3">
        <v>-3</v>
      </c>
      <c r="K569" s="3">
        <v>1</v>
      </c>
      <c r="L569" s="3">
        <v>-2</v>
      </c>
      <c r="M569" s="3">
        <v>0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2.0000000000000001E-4</v>
      </c>
      <c r="T569" s="13">
        <f t="shared" si="81"/>
        <v>-6.0599999999999998E-4</v>
      </c>
      <c r="U569" s="13">
        <f t="shared" si="82"/>
        <v>2.0249999999999999E-4</v>
      </c>
      <c r="V569" s="13">
        <f t="shared" si="83"/>
        <v>-4.0299999999999998E-4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8989</v>
      </c>
      <c r="C570" s="3" t="s">
        <v>6660</v>
      </c>
      <c r="D570" s="12">
        <v>13.25</v>
      </c>
      <c r="E570" s="12">
        <v>14.4</v>
      </c>
      <c r="F570" s="12">
        <v>14.2</v>
      </c>
      <c r="G570" s="12">
        <v>14.15</v>
      </c>
      <c r="H570" s="12">
        <v>14.6</v>
      </c>
      <c r="I570" s="3">
        <v>8</v>
      </c>
      <c r="J570" s="3">
        <v>16</v>
      </c>
      <c r="K570" s="3">
        <v>19</v>
      </c>
      <c r="L570" s="3">
        <v>-167</v>
      </c>
      <c r="M570" s="3">
        <v>48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1.06E-3</v>
      </c>
      <c r="T570" s="13">
        <f t="shared" si="81"/>
        <v>2.3040000000000001E-3</v>
      </c>
      <c r="U570" s="13">
        <f t="shared" si="82"/>
        <v>2.6980000000000003E-3</v>
      </c>
      <c r="V570" s="13">
        <f t="shared" si="83"/>
        <v>-2.3630500000000002E-2</v>
      </c>
      <c r="W570" s="13">
        <f t="shared" si="84"/>
        <v>7.0079999999999995E-3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8990</v>
      </c>
      <c r="C571" s="3" t="s">
        <v>4743</v>
      </c>
      <c r="D571" s="12">
        <v>22.25</v>
      </c>
      <c r="E571" s="12">
        <v>22.45</v>
      </c>
      <c r="F571" s="12">
        <v>22.45</v>
      </c>
      <c r="G571" s="12">
        <v>22.55</v>
      </c>
      <c r="H571" s="12">
        <v>22.85</v>
      </c>
      <c r="I571" s="3">
        <v>1</v>
      </c>
      <c r="J571" s="3">
        <v>2</v>
      </c>
      <c r="K571" s="3">
        <v>1</v>
      </c>
      <c r="L571" s="3">
        <v>-10</v>
      </c>
      <c r="M571" s="3">
        <v>-1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2.2249999999999999E-4</v>
      </c>
      <c r="T571" s="13">
        <f t="shared" si="81"/>
        <v>4.4899999999999996E-4</v>
      </c>
      <c r="U571" s="13">
        <f t="shared" si="82"/>
        <v>2.2449999999999998E-4</v>
      </c>
      <c r="V571" s="13">
        <f t="shared" si="83"/>
        <v>-2.2550000000000001E-3</v>
      </c>
      <c r="W571" s="13">
        <f t="shared" si="84"/>
        <v>-2.2850000000000002E-4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8991</v>
      </c>
      <c r="C572" s="3" t="s">
        <v>10304</v>
      </c>
      <c r="D572" s="12">
        <v>35</v>
      </c>
      <c r="E572" s="12">
        <v>35.5</v>
      </c>
      <c r="F572" s="12">
        <v>35.5</v>
      </c>
      <c r="G572" s="12">
        <v>35.5</v>
      </c>
      <c r="H572" s="12">
        <v>36</v>
      </c>
      <c r="I572" s="3">
        <v>3</v>
      </c>
      <c r="J572" s="3">
        <v>0</v>
      </c>
      <c r="K572" s="3">
        <v>0</v>
      </c>
      <c r="L572" s="3">
        <v>0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1.0499999999999999E-3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3.6000000000000002E-4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8992</v>
      </c>
      <c r="C573" s="3" t="s">
        <v>6660</v>
      </c>
      <c r="D573" s="12">
        <v>30.8</v>
      </c>
      <c r="E573" s="12">
        <v>31.65</v>
      </c>
      <c r="F573" s="12">
        <v>31.85</v>
      </c>
      <c r="G573" s="12">
        <v>32.35</v>
      </c>
      <c r="H573" s="12">
        <v>32.65</v>
      </c>
      <c r="I573" s="3">
        <v>0</v>
      </c>
      <c r="J573" s="3">
        <v>5</v>
      </c>
      <c r="K573" s="3">
        <v>6</v>
      </c>
      <c r="L573" s="3">
        <v>62</v>
      </c>
      <c r="M573" s="3">
        <v>66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0</v>
      </c>
      <c r="T573" s="13">
        <f t="shared" si="81"/>
        <v>1.5824999999999999E-3</v>
      </c>
      <c r="U573" s="13">
        <f t="shared" si="82"/>
        <v>1.9110000000000002E-3</v>
      </c>
      <c r="V573" s="13">
        <f t="shared" si="83"/>
        <v>2.0057000000000002E-2</v>
      </c>
      <c r="W573" s="13">
        <f t="shared" si="84"/>
        <v>2.1549000000000002E-2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8993</v>
      </c>
      <c r="C574" s="3" t="s">
        <v>4576</v>
      </c>
      <c r="D574" s="12">
        <v>11.9</v>
      </c>
      <c r="E574" s="12">
        <v>11.95</v>
      </c>
      <c r="F574" s="12">
        <v>12</v>
      </c>
      <c r="G574" s="12">
        <v>11.75</v>
      </c>
      <c r="H574" s="12">
        <v>12</v>
      </c>
      <c r="I574" s="3">
        <v>-1</v>
      </c>
      <c r="J574" s="3">
        <v>-2</v>
      </c>
      <c r="K574" s="3">
        <v>-1</v>
      </c>
      <c r="L574" s="3">
        <v>2</v>
      </c>
      <c r="M574" s="3">
        <v>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-1.1900000000000001E-4</v>
      </c>
      <c r="T574" s="13">
        <f t="shared" si="81"/>
        <v>-2.3899999999999998E-4</v>
      </c>
      <c r="U574" s="13">
        <f t="shared" si="82"/>
        <v>-1.2E-4</v>
      </c>
      <c r="V574" s="13">
        <f t="shared" si="83"/>
        <v>2.3499999999999999E-4</v>
      </c>
      <c r="W574" s="13">
        <f t="shared" si="84"/>
        <v>2.4000000000000001E-4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8994</v>
      </c>
      <c r="C575" s="3" t="s">
        <v>4771</v>
      </c>
      <c r="D575" s="12">
        <v>65</v>
      </c>
      <c r="E575" s="12">
        <v>66.599999999999994</v>
      </c>
      <c r="F575" s="12">
        <v>67.8</v>
      </c>
      <c r="G575" s="12">
        <v>69.8</v>
      </c>
      <c r="H575" s="12">
        <v>72.599999999999994</v>
      </c>
      <c r="I575" s="3">
        <v>111</v>
      </c>
      <c r="J575" s="3">
        <v>-79</v>
      </c>
      <c r="K575" s="3">
        <v>-4028</v>
      </c>
      <c r="L575" s="3">
        <v>863</v>
      </c>
      <c r="M575" s="3">
        <v>660</v>
      </c>
      <c r="N575" s="3">
        <v>0</v>
      </c>
      <c r="O575" s="3">
        <v>330</v>
      </c>
      <c r="P575" s="3">
        <v>0</v>
      </c>
      <c r="Q575" s="3">
        <v>290</v>
      </c>
      <c r="R575" s="3">
        <v>295</v>
      </c>
      <c r="S575" s="13">
        <f t="shared" si="80"/>
        <v>7.2150000000000006E-2</v>
      </c>
      <c r="T575" s="13">
        <f t="shared" si="81"/>
        <v>-5.2613999999999994E-2</v>
      </c>
      <c r="U575" s="13">
        <f t="shared" si="82"/>
        <v>-2.7309839999999999</v>
      </c>
      <c r="V575" s="13">
        <f t="shared" si="83"/>
        <v>0.60237399999999997</v>
      </c>
      <c r="W575" s="13">
        <f t="shared" si="84"/>
        <v>0.47915999999999992</v>
      </c>
      <c r="X575" s="13">
        <f t="shared" si="85"/>
        <v>0</v>
      </c>
      <c r="Y575" s="13">
        <f t="shared" si="86"/>
        <v>0.21977999999999998</v>
      </c>
      <c r="Z575" s="13">
        <f t="shared" si="87"/>
        <v>0</v>
      </c>
      <c r="AA575" s="13">
        <f t="shared" si="88"/>
        <v>0.20241999999999999</v>
      </c>
      <c r="AB575" s="13">
        <f t="shared" si="89"/>
        <v>0.21417</v>
      </c>
    </row>
    <row r="576" spans="1:28" x14ac:dyDescent="0.25">
      <c r="A576" s="2" t="s">
        <v>570</v>
      </c>
      <c r="B576" s="3" t="s">
        <v>8995</v>
      </c>
      <c r="C576" s="3" t="s">
        <v>10305</v>
      </c>
      <c r="D576" s="12">
        <v>52.1</v>
      </c>
      <c r="E576" s="12">
        <v>52.3</v>
      </c>
      <c r="F576" s="12">
        <v>53</v>
      </c>
      <c r="G576" s="12">
        <v>52.9</v>
      </c>
      <c r="H576" s="12">
        <v>57.6</v>
      </c>
      <c r="I576" s="3">
        <v>22</v>
      </c>
      <c r="J576" s="3">
        <v>-12</v>
      </c>
      <c r="K576" s="3">
        <v>8</v>
      </c>
      <c r="L576" s="3">
        <v>5</v>
      </c>
      <c r="M576" s="3">
        <v>24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1.1462E-2</v>
      </c>
      <c r="T576" s="13">
        <f t="shared" si="81"/>
        <v>-6.2759999999999995E-3</v>
      </c>
      <c r="U576" s="13">
        <f t="shared" si="82"/>
        <v>4.2399999999999998E-3</v>
      </c>
      <c r="V576" s="13">
        <f t="shared" si="83"/>
        <v>2.6450000000000002E-3</v>
      </c>
      <c r="W576" s="13">
        <f t="shared" si="84"/>
        <v>1.3824000000000001E-2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8996</v>
      </c>
      <c r="C577" s="3" t="s">
        <v>6600</v>
      </c>
      <c r="D577" s="12">
        <v>49.9</v>
      </c>
      <c r="E577" s="12">
        <v>50.8</v>
      </c>
      <c r="F577" s="12">
        <v>50.7</v>
      </c>
      <c r="G577" s="12">
        <v>52.7</v>
      </c>
      <c r="H577" s="12">
        <v>52</v>
      </c>
      <c r="I577" s="3">
        <v>-178</v>
      </c>
      <c r="J577" s="3">
        <v>-116</v>
      </c>
      <c r="K577" s="3">
        <v>1</v>
      </c>
      <c r="L577" s="3">
        <v>527</v>
      </c>
      <c r="M577" s="3">
        <v>-900</v>
      </c>
      <c r="N577" s="3">
        <v>0</v>
      </c>
      <c r="O577" s="3">
        <v>1</v>
      </c>
      <c r="P577" s="3">
        <v>0</v>
      </c>
      <c r="Q577" s="3">
        <v>0</v>
      </c>
      <c r="R577" s="3">
        <v>0</v>
      </c>
      <c r="S577" s="13">
        <f t="shared" si="80"/>
        <v>-8.8821999999999984E-2</v>
      </c>
      <c r="T577" s="13">
        <f t="shared" si="81"/>
        <v>-5.8927999999999994E-2</v>
      </c>
      <c r="U577" s="13">
        <f t="shared" si="82"/>
        <v>5.0700000000000007E-4</v>
      </c>
      <c r="V577" s="13">
        <f t="shared" si="83"/>
        <v>0.277729</v>
      </c>
      <c r="W577" s="13">
        <f t="shared" si="84"/>
        <v>-0.46800000000000003</v>
      </c>
      <c r="X577" s="13">
        <f t="shared" si="85"/>
        <v>0</v>
      </c>
      <c r="Y577" s="13">
        <f t="shared" si="86"/>
        <v>5.0799999999999999E-4</v>
      </c>
      <c r="Z577" s="13">
        <f t="shared" si="87"/>
        <v>0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8997</v>
      </c>
      <c r="C578" s="3" t="s">
        <v>6683</v>
      </c>
      <c r="D578" s="12">
        <v>117</v>
      </c>
      <c r="E578" s="12">
        <v>128.5</v>
      </c>
      <c r="F578" s="12">
        <v>126</v>
      </c>
      <c r="G578" s="12">
        <v>126.5</v>
      </c>
      <c r="H578" s="12">
        <v>135</v>
      </c>
      <c r="I578" s="3">
        <v>1842</v>
      </c>
      <c r="J578" s="3">
        <v>-3613</v>
      </c>
      <c r="K578" s="3">
        <v>-9033</v>
      </c>
      <c r="L578" s="3">
        <v>513</v>
      </c>
      <c r="M578" s="3">
        <v>415</v>
      </c>
      <c r="N578" s="3">
        <v>100</v>
      </c>
      <c r="O578" s="3">
        <v>770</v>
      </c>
      <c r="P578" s="3">
        <v>-340</v>
      </c>
      <c r="Q578" s="3">
        <v>102</v>
      </c>
      <c r="R578" s="3">
        <v>37</v>
      </c>
      <c r="S578" s="13">
        <f t="shared" si="80"/>
        <v>2.1551399999999998</v>
      </c>
      <c r="T578" s="13">
        <f t="shared" si="81"/>
        <v>-4.6427050000000003</v>
      </c>
      <c r="U578" s="13">
        <f t="shared" si="82"/>
        <v>-11.38158</v>
      </c>
      <c r="V578" s="13">
        <f t="shared" si="83"/>
        <v>0.64894499999999999</v>
      </c>
      <c r="W578" s="13">
        <f t="shared" si="84"/>
        <v>0.56025000000000003</v>
      </c>
      <c r="X578" s="13">
        <f t="shared" si="85"/>
        <v>0.11700000000000001</v>
      </c>
      <c r="Y578" s="13">
        <f t="shared" si="86"/>
        <v>0.98945000000000005</v>
      </c>
      <c r="Z578" s="13">
        <f t="shared" si="87"/>
        <v>-0.4284</v>
      </c>
      <c r="AA578" s="13">
        <f t="shared" si="88"/>
        <v>0.12903000000000001</v>
      </c>
      <c r="AB578" s="13">
        <f t="shared" si="89"/>
        <v>4.9950000000000001E-2</v>
      </c>
    </row>
    <row r="579" spans="1:28" x14ac:dyDescent="0.25">
      <c r="A579" s="2" t="s">
        <v>573</v>
      </c>
      <c r="B579" s="3" t="s">
        <v>8998</v>
      </c>
      <c r="C579" s="3" t="s">
        <v>10306</v>
      </c>
      <c r="D579" s="12">
        <v>2935</v>
      </c>
      <c r="E579" s="12">
        <v>2940</v>
      </c>
      <c r="F579" s="12">
        <v>2920</v>
      </c>
      <c r="G579" s="12">
        <v>2900</v>
      </c>
      <c r="H579" s="12">
        <v>2910</v>
      </c>
      <c r="I579" s="3">
        <v>34</v>
      </c>
      <c r="J579" s="3">
        <v>22</v>
      </c>
      <c r="K579" s="3">
        <v>-38</v>
      </c>
      <c r="L579" s="3">
        <v>-47</v>
      </c>
      <c r="M579" s="3">
        <v>25</v>
      </c>
      <c r="N579" s="3">
        <v>0</v>
      </c>
      <c r="O579" s="3">
        <v>0</v>
      </c>
      <c r="P579" s="3">
        <v>0</v>
      </c>
      <c r="Q579" s="3">
        <v>-1</v>
      </c>
      <c r="R579" s="3">
        <v>0</v>
      </c>
      <c r="S579" s="13">
        <f t="shared" si="80"/>
        <v>0.99790000000000001</v>
      </c>
      <c r="T579" s="13">
        <f t="shared" si="81"/>
        <v>0.64680000000000004</v>
      </c>
      <c r="U579" s="13">
        <f t="shared" si="82"/>
        <v>-1.1095999999999999</v>
      </c>
      <c r="V579" s="13">
        <f t="shared" si="83"/>
        <v>-1.363</v>
      </c>
      <c r="W579" s="13">
        <f t="shared" si="84"/>
        <v>0.72750000000000004</v>
      </c>
      <c r="X579" s="13">
        <f t="shared" si="85"/>
        <v>0</v>
      </c>
      <c r="Y579" s="13">
        <f t="shared" si="86"/>
        <v>0</v>
      </c>
      <c r="Z579" s="13">
        <f t="shared" si="87"/>
        <v>0</v>
      </c>
      <c r="AA579" s="13">
        <f t="shared" si="88"/>
        <v>-2.9000000000000001E-2</v>
      </c>
      <c r="AB579" s="13">
        <f t="shared" si="89"/>
        <v>0</v>
      </c>
    </row>
    <row r="580" spans="1:28" x14ac:dyDescent="0.25">
      <c r="A580" s="2" t="s">
        <v>574</v>
      </c>
      <c r="B580" s="3" t="s">
        <v>8999</v>
      </c>
      <c r="C580" s="3" t="s">
        <v>6669</v>
      </c>
      <c r="D580" s="12">
        <v>76</v>
      </c>
      <c r="E580" s="12">
        <v>77.099999999999994</v>
      </c>
      <c r="F580" s="12">
        <v>77.099999999999994</v>
      </c>
      <c r="G580" s="12">
        <v>76.5</v>
      </c>
      <c r="H580" s="12">
        <v>77.2</v>
      </c>
      <c r="I580" s="3">
        <v>-62</v>
      </c>
      <c r="J580" s="3">
        <v>222</v>
      </c>
      <c r="K580" s="3">
        <v>-75</v>
      </c>
      <c r="L580" s="3">
        <v>-43</v>
      </c>
      <c r="M580" s="3">
        <v>18</v>
      </c>
      <c r="N580" s="3">
        <v>0</v>
      </c>
      <c r="O580" s="3">
        <v>-3</v>
      </c>
      <c r="P580" s="3">
        <v>0</v>
      </c>
      <c r="Q580" s="3">
        <v>0</v>
      </c>
      <c r="R580" s="3">
        <v>0</v>
      </c>
      <c r="S580" s="13">
        <f t="shared" si="80"/>
        <v>-4.7120000000000002E-2</v>
      </c>
      <c r="T580" s="13">
        <f t="shared" si="81"/>
        <v>0.17116199999999998</v>
      </c>
      <c r="U580" s="13">
        <f t="shared" si="82"/>
        <v>-5.7825000000000001E-2</v>
      </c>
      <c r="V580" s="13">
        <f t="shared" si="83"/>
        <v>-3.2895000000000001E-2</v>
      </c>
      <c r="W580" s="13">
        <f t="shared" si="84"/>
        <v>1.3896000000000002E-2</v>
      </c>
      <c r="X580" s="13">
        <f t="shared" si="85"/>
        <v>0</v>
      </c>
      <c r="Y580" s="13">
        <f t="shared" si="86"/>
        <v>-2.313E-3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9000</v>
      </c>
      <c r="C581" s="3" t="s">
        <v>10281</v>
      </c>
      <c r="D581" s="12">
        <v>7.6</v>
      </c>
      <c r="E581" s="12">
        <v>7.85</v>
      </c>
      <c r="F581" s="12">
        <v>7.94</v>
      </c>
      <c r="G581" s="12">
        <v>7.86</v>
      </c>
      <c r="H581" s="12">
        <v>8</v>
      </c>
      <c r="I581" s="3">
        <v>93</v>
      </c>
      <c r="J581" s="3">
        <v>-15</v>
      </c>
      <c r="K581" s="3">
        <v>10</v>
      </c>
      <c r="L581" s="3">
        <v>-29</v>
      </c>
      <c r="M581" s="3">
        <v>71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7.0679999999999996E-3</v>
      </c>
      <c r="T581" s="13">
        <f t="shared" si="81"/>
        <v>-1.1774999999999999E-3</v>
      </c>
      <c r="U581" s="13">
        <f t="shared" si="82"/>
        <v>7.9400000000000011E-4</v>
      </c>
      <c r="V581" s="13">
        <f t="shared" si="83"/>
        <v>-2.2794E-3</v>
      </c>
      <c r="W581" s="13">
        <f t="shared" si="84"/>
        <v>5.6800000000000002E-3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9001</v>
      </c>
      <c r="C582" s="3" t="s">
        <v>6629</v>
      </c>
      <c r="D582" s="12">
        <v>12.9</v>
      </c>
      <c r="E582" s="12">
        <v>13.15</v>
      </c>
      <c r="F582" s="12">
        <v>13.1</v>
      </c>
      <c r="G582" s="12">
        <v>13.15</v>
      </c>
      <c r="H582" s="12">
        <v>13.2</v>
      </c>
      <c r="I582" s="3">
        <v>129</v>
      </c>
      <c r="J582" s="3">
        <v>72</v>
      </c>
      <c r="K582" s="3">
        <v>8</v>
      </c>
      <c r="L582" s="3">
        <v>24</v>
      </c>
      <c r="M582" s="3">
        <v>37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1.6641000000000003E-2</v>
      </c>
      <c r="T582" s="13">
        <f t="shared" si="81"/>
        <v>9.4680000000000007E-3</v>
      </c>
      <c r="U582" s="13">
        <f t="shared" si="82"/>
        <v>1.0479999999999999E-3</v>
      </c>
      <c r="V582" s="13">
        <f t="shared" si="83"/>
        <v>3.1560000000000004E-3</v>
      </c>
      <c r="W582" s="13">
        <f t="shared" si="84"/>
        <v>4.8839999999999995E-3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9002</v>
      </c>
      <c r="C583" s="3" t="s">
        <v>10267</v>
      </c>
      <c r="D583" s="12">
        <v>115</v>
      </c>
      <c r="E583" s="12">
        <v>116</v>
      </c>
      <c r="F583" s="12">
        <v>117.5</v>
      </c>
      <c r="G583" s="12">
        <v>121</v>
      </c>
      <c r="H583" s="12">
        <v>122.5</v>
      </c>
      <c r="I583" s="3">
        <v>-106</v>
      </c>
      <c r="J583" s="3">
        <v>-442</v>
      </c>
      <c r="K583" s="3">
        <v>1297</v>
      </c>
      <c r="L583" s="3">
        <v>2897</v>
      </c>
      <c r="M583" s="3">
        <v>-2207</v>
      </c>
      <c r="N583" s="3">
        <v>0</v>
      </c>
      <c r="O583" s="3">
        <v>248</v>
      </c>
      <c r="P583" s="3">
        <v>0</v>
      </c>
      <c r="Q583" s="3">
        <v>0</v>
      </c>
      <c r="R583" s="3">
        <v>0</v>
      </c>
      <c r="S583" s="13">
        <f t="shared" ref="S583:S646" si="90">$D583*I583/100000</f>
        <v>-0.12189999999999999</v>
      </c>
      <c r="T583" s="13">
        <f t="shared" ref="T583:T646" si="91">$E583*J583/100000</f>
        <v>-0.51271999999999995</v>
      </c>
      <c r="U583" s="13">
        <f t="shared" ref="U583:U646" si="92">$F583*K583/100000</f>
        <v>1.5239750000000001</v>
      </c>
      <c r="V583" s="13">
        <f t="shared" ref="V583:V646" si="93">$G583*L583/100000</f>
        <v>3.5053700000000001</v>
      </c>
      <c r="W583" s="13">
        <f t="shared" ref="W583:W646" si="94">$H583*M583/100000</f>
        <v>-2.7035749999999998</v>
      </c>
      <c r="X583" s="13">
        <f t="shared" ref="X583:X646" si="95">$D583*N583/100000</f>
        <v>0</v>
      </c>
      <c r="Y583" s="13">
        <f t="shared" ref="Y583:Y646" si="96">$E583*O583/100000</f>
        <v>0.28767999999999999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9003</v>
      </c>
      <c r="C584" s="3" t="s">
        <v>10307</v>
      </c>
      <c r="D584" s="12">
        <v>42.25</v>
      </c>
      <c r="E584" s="12">
        <v>42.7</v>
      </c>
      <c r="F584" s="12">
        <v>43</v>
      </c>
      <c r="G584" s="12">
        <v>42.7</v>
      </c>
      <c r="H584" s="12">
        <v>43.7</v>
      </c>
      <c r="I584" s="3">
        <v>-16</v>
      </c>
      <c r="J584" s="3">
        <v>-131</v>
      </c>
      <c r="K584" s="3">
        <v>1</v>
      </c>
      <c r="L584" s="3">
        <v>21</v>
      </c>
      <c r="M584" s="3">
        <v>208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-6.7600000000000004E-3</v>
      </c>
      <c r="T584" s="13">
        <f t="shared" si="91"/>
        <v>-5.5937000000000008E-2</v>
      </c>
      <c r="U584" s="13">
        <f t="shared" si="92"/>
        <v>4.2999999999999999E-4</v>
      </c>
      <c r="V584" s="13">
        <f t="shared" si="93"/>
        <v>8.967000000000001E-3</v>
      </c>
      <c r="W584" s="13">
        <f t="shared" si="94"/>
        <v>9.0896000000000005E-2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9004</v>
      </c>
      <c r="C585" s="3" t="s">
        <v>6596</v>
      </c>
      <c r="D585" s="12">
        <v>62.8</v>
      </c>
      <c r="E585" s="12">
        <v>66.3</v>
      </c>
      <c r="F585" s="12">
        <v>66</v>
      </c>
      <c r="G585" s="12">
        <v>66.599999999999994</v>
      </c>
      <c r="H585" s="12">
        <v>66.900000000000006</v>
      </c>
      <c r="I585" s="3">
        <v>554</v>
      </c>
      <c r="J585" s="3">
        <v>-440</v>
      </c>
      <c r="K585" s="3">
        <v>-495</v>
      </c>
      <c r="L585" s="3">
        <v>438</v>
      </c>
      <c r="M585" s="3">
        <v>71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0.34791199999999994</v>
      </c>
      <c r="T585" s="13">
        <f t="shared" si="91"/>
        <v>-0.29171999999999998</v>
      </c>
      <c r="U585" s="13">
        <f t="shared" si="92"/>
        <v>-0.32669999999999999</v>
      </c>
      <c r="V585" s="13">
        <f t="shared" si="93"/>
        <v>0.29170799999999997</v>
      </c>
      <c r="W585" s="13">
        <f t="shared" si="94"/>
        <v>4.7499000000000006E-2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9005</v>
      </c>
      <c r="C586" s="3" t="s">
        <v>4575</v>
      </c>
      <c r="D586" s="12">
        <v>66.7</v>
      </c>
      <c r="E586" s="12">
        <v>68</v>
      </c>
      <c r="F586" s="12">
        <v>68.599999999999994</v>
      </c>
      <c r="G586" s="12">
        <v>70.3</v>
      </c>
      <c r="H586" s="12">
        <v>71.599999999999994</v>
      </c>
      <c r="I586" s="3">
        <v>-295</v>
      </c>
      <c r="J586" s="3">
        <v>2049</v>
      </c>
      <c r="K586" s="3">
        <v>-97</v>
      </c>
      <c r="L586" s="3">
        <v>178</v>
      </c>
      <c r="M586" s="3">
        <v>3592</v>
      </c>
      <c r="N586" s="3">
        <v>226</v>
      </c>
      <c r="O586" s="3">
        <v>494</v>
      </c>
      <c r="P586" s="3">
        <v>-70</v>
      </c>
      <c r="Q586" s="3">
        <v>380</v>
      </c>
      <c r="R586" s="3">
        <v>182</v>
      </c>
      <c r="S586" s="13">
        <f t="shared" si="90"/>
        <v>-0.196765</v>
      </c>
      <c r="T586" s="13">
        <f t="shared" si="91"/>
        <v>1.3933199999999999</v>
      </c>
      <c r="U586" s="13">
        <f t="shared" si="92"/>
        <v>-6.6542000000000004E-2</v>
      </c>
      <c r="V586" s="13">
        <f t="shared" si="93"/>
        <v>0.125134</v>
      </c>
      <c r="W586" s="13">
        <f t="shared" si="94"/>
        <v>2.5718719999999999</v>
      </c>
      <c r="X586" s="13">
        <f t="shared" si="95"/>
        <v>0.15074200000000001</v>
      </c>
      <c r="Y586" s="13">
        <f t="shared" si="96"/>
        <v>0.33592</v>
      </c>
      <c r="Z586" s="13">
        <f t="shared" si="97"/>
        <v>-4.802E-2</v>
      </c>
      <c r="AA586" s="13">
        <f t="shared" si="98"/>
        <v>0.26713999999999999</v>
      </c>
      <c r="AB586" s="13">
        <f t="shared" si="99"/>
        <v>0.13031199999999998</v>
      </c>
    </row>
    <row r="587" spans="1:28" x14ac:dyDescent="0.25">
      <c r="A587" s="2" t="s">
        <v>581</v>
      </c>
      <c r="B587" s="3" t="s">
        <v>9006</v>
      </c>
      <c r="C587" s="3" t="s">
        <v>10308</v>
      </c>
      <c r="D587" s="12">
        <v>16.2</v>
      </c>
      <c r="E587" s="12">
        <v>16.2</v>
      </c>
      <c r="F587" s="12">
        <v>16.350000000000001</v>
      </c>
      <c r="G587" s="12">
        <v>16.399999999999999</v>
      </c>
      <c r="H587" s="12">
        <v>16.5</v>
      </c>
      <c r="I587" s="3">
        <v>21</v>
      </c>
      <c r="J587" s="3">
        <v>1</v>
      </c>
      <c r="K587" s="3">
        <v>7</v>
      </c>
      <c r="L587" s="3">
        <v>2</v>
      </c>
      <c r="M587" s="3">
        <v>8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3.4020000000000001E-3</v>
      </c>
      <c r="T587" s="13">
        <f t="shared" si="91"/>
        <v>1.6199999999999998E-4</v>
      </c>
      <c r="U587" s="13">
        <f t="shared" si="92"/>
        <v>1.1445000000000001E-3</v>
      </c>
      <c r="V587" s="13">
        <f t="shared" si="93"/>
        <v>3.2799999999999995E-4</v>
      </c>
      <c r="W587" s="13">
        <f t="shared" si="94"/>
        <v>1.32E-3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9007</v>
      </c>
      <c r="C588" s="3" t="s">
        <v>4778</v>
      </c>
      <c r="D588" s="12">
        <v>77.400000000000006</v>
      </c>
      <c r="E588" s="12">
        <v>78.2</v>
      </c>
      <c r="F588" s="12">
        <v>79</v>
      </c>
      <c r="G588" s="12">
        <v>79.2</v>
      </c>
      <c r="H588" s="12">
        <v>81.2</v>
      </c>
      <c r="I588" s="3">
        <v>496</v>
      </c>
      <c r="J588" s="3">
        <v>319</v>
      </c>
      <c r="K588" s="3">
        <v>8</v>
      </c>
      <c r="L588" s="3">
        <v>295</v>
      </c>
      <c r="M588" s="3">
        <v>1096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0.38390400000000002</v>
      </c>
      <c r="T588" s="13">
        <f t="shared" si="91"/>
        <v>0.24945799999999999</v>
      </c>
      <c r="U588" s="13">
        <f t="shared" si="92"/>
        <v>6.3200000000000001E-3</v>
      </c>
      <c r="V588" s="13">
        <f t="shared" si="93"/>
        <v>0.23363999999999999</v>
      </c>
      <c r="W588" s="13">
        <f t="shared" si="94"/>
        <v>0.88995199999999997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9008</v>
      </c>
      <c r="C589" s="3" t="s">
        <v>4771</v>
      </c>
      <c r="D589" s="12">
        <v>20.95</v>
      </c>
      <c r="E589" s="12">
        <v>20.75</v>
      </c>
      <c r="F589" s="12">
        <v>20.45</v>
      </c>
      <c r="G589" s="12">
        <v>20.399999999999999</v>
      </c>
      <c r="H589" s="12">
        <v>20.55</v>
      </c>
      <c r="I589" s="3">
        <v>-16</v>
      </c>
      <c r="J589" s="3">
        <v>-79</v>
      </c>
      <c r="K589" s="3">
        <v>-42</v>
      </c>
      <c r="L589" s="3">
        <v>6</v>
      </c>
      <c r="M589" s="3">
        <v>10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-3.3519999999999999E-3</v>
      </c>
      <c r="T589" s="13">
        <f t="shared" si="91"/>
        <v>-1.6392500000000001E-2</v>
      </c>
      <c r="U589" s="13">
        <f t="shared" si="92"/>
        <v>-8.5889999999999994E-3</v>
      </c>
      <c r="V589" s="13">
        <f t="shared" si="93"/>
        <v>1.2239999999999998E-3</v>
      </c>
      <c r="W589" s="13">
        <f t="shared" si="94"/>
        <v>2.055E-3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9009</v>
      </c>
      <c r="C590" s="3" t="s">
        <v>6608</v>
      </c>
      <c r="D590" s="12">
        <v>49.1</v>
      </c>
      <c r="E590" s="12">
        <v>49.85</v>
      </c>
      <c r="F590" s="12">
        <v>49.95</v>
      </c>
      <c r="G590" s="12">
        <v>49.8</v>
      </c>
      <c r="H590" s="12">
        <v>50.5</v>
      </c>
      <c r="I590" s="3">
        <v>49</v>
      </c>
      <c r="J590" s="3">
        <v>-23</v>
      </c>
      <c r="K590" s="3">
        <v>-3</v>
      </c>
      <c r="L590" s="3">
        <v>24</v>
      </c>
      <c r="M590" s="3">
        <v>114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2.4059000000000001E-2</v>
      </c>
      <c r="T590" s="13">
        <f t="shared" si="91"/>
        <v>-1.14655E-2</v>
      </c>
      <c r="U590" s="13">
        <f t="shared" si="92"/>
        <v>-1.4985000000000003E-3</v>
      </c>
      <c r="V590" s="13">
        <f t="shared" si="93"/>
        <v>1.1951999999999997E-2</v>
      </c>
      <c r="W590" s="13">
        <f t="shared" si="94"/>
        <v>5.7570000000000003E-2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9010</v>
      </c>
      <c r="C591" s="3" t="s">
        <v>10281</v>
      </c>
      <c r="D591" s="12">
        <v>251.5</v>
      </c>
      <c r="E591" s="12">
        <v>260</v>
      </c>
      <c r="F591" s="12">
        <v>258.5</v>
      </c>
      <c r="G591" s="12">
        <v>264.5</v>
      </c>
      <c r="H591" s="12">
        <v>261.5</v>
      </c>
      <c r="I591" s="3">
        <v>242</v>
      </c>
      <c r="J591" s="3">
        <v>221</v>
      </c>
      <c r="K591" s="3">
        <v>17</v>
      </c>
      <c r="L591" s="3">
        <v>41</v>
      </c>
      <c r="M591" s="3">
        <v>9</v>
      </c>
      <c r="N591" s="3">
        <v>0</v>
      </c>
      <c r="O591" s="3">
        <v>0</v>
      </c>
      <c r="P591" s="3">
        <v>0</v>
      </c>
      <c r="Q591" s="3">
        <v>-1</v>
      </c>
      <c r="R591" s="3">
        <v>-8</v>
      </c>
      <c r="S591" s="13">
        <f t="shared" si="90"/>
        <v>0.60863</v>
      </c>
      <c r="T591" s="13">
        <f t="shared" si="91"/>
        <v>0.5746</v>
      </c>
      <c r="U591" s="13">
        <f t="shared" si="92"/>
        <v>4.3944999999999998E-2</v>
      </c>
      <c r="V591" s="13">
        <f t="shared" si="93"/>
        <v>0.108445</v>
      </c>
      <c r="W591" s="13">
        <f t="shared" si="94"/>
        <v>2.3535E-2</v>
      </c>
      <c r="X591" s="13">
        <f t="shared" si="95"/>
        <v>0</v>
      </c>
      <c r="Y591" s="13">
        <f t="shared" si="96"/>
        <v>0</v>
      </c>
      <c r="Z591" s="13">
        <f t="shared" si="97"/>
        <v>0</v>
      </c>
      <c r="AA591" s="13">
        <f t="shared" si="98"/>
        <v>-2.6450000000000002E-3</v>
      </c>
      <c r="AB591" s="13">
        <f t="shared" si="99"/>
        <v>-2.0920000000000001E-2</v>
      </c>
    </row>
    <row r="592" spans="1:28" x14ac:dyDescent="0.25">
      <c r="A592" s="2" t="s">
        <v>586</v>
      </c>
      <c r="B592" s="3" t="s">
        <v>9011</v>
      </c>
      <c r="C592" s="3" t="s">
        <v>6714</v>
      </c>
      <c r="D592" s="12">
        <v>13.15</v>
      </c>
      <c r="E592" s="12">
        <v>13.35</v>
      </c>
      <c r="F592" s="12">
        <v>13.15</v>
      </c>
      <c r="G592" s="12">
        <v>13.2</v>
      </c>
      <c r="H592" s="12">
        <v>13.6</v>
      </c>
      <c r="I592" s="3">
        <v>361</v>
      </c>
      <c r="J592" s="3">
        <v>-607</v>
      </c>
      <c r="K592" s="3">
        <v>368</v>
      </c>
      <c r="L592" s="3">
        <v>-166</v>
      </c>
      <c r="M592" s="3">
        <v>751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4.7471500000000007E-2</v>
      </c>
      <c r="T592" s="13">
        <f t="shared" si="91"/>
        <v>-8.1034499999999995E-2</v>
      </c>
      <c r="U592" s="13">
        <f t="shared" si="92"/>
        <v>4.8391999999999998E-2</v>
      </c>
      <c r="V592" s="13">
        <f t="shared" si="93"/>
        <v>-2.1911999999999997E-2</v>
      </c>
      <c r="W592" s="13">
        <f t="shared" si="94"/>
        <v>0.102136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9012</v>
      </c>
      <c r="C593" s="3" t="s">
        <v>10278</v>
      </c>
      <c r="D593" s="12">
        <v>26.1</v>
      </c>
      <c r="E593" s="12">
        <v>25.9</v>
      </c>
      <c r="F593" s="12">
        <v>25.6</v>
      </c>
      <c r="G593" s="12">
        <v>25.6</v>
      </c>
      <c r="H593" s="12">
        <v>25.95</v>
      </c>
      <c r="I593" s="3">
        <v>272</v>
      </c>
      <c r="J593" s="3">
        <v>-77</v>
      </c>
      <c r="K593" s="3">
        <v>49</v>
      </c>
      <c r="L593" s="3">
        <v>114</v>
      </c>
      <c r="M593" s="3">
        <v>152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7.0992000000000013E-2</v>
      </c>
      <c r="T593" s="13">
        <f t="shared" si="91"/>
        <v>-1.9942999999999999E-2</v>
      </c>
      <c r="U593" s="13">
        <f t="shared" si="92"/>
        <v>1.2544000000000001E-2</v>
      </c>
      <c r="V593" s="13">
        <f t="shared" si="93"/>
        <v>2.9184000000000002E-2</v>
      </c>
      <c r="W593" s="13">
        <f t="shared" si="94"/>
        <v>3.9444E-2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9013</v>
      </c>
      <c r="C594" s="3" t="s">
        <v>10266</v>
      </c>
      <c r="D594" s="12">
        <v>127.5</v>
      </c>
      <c r="E594" s="12">
        <v>130.5</v>
      </c>
      <c r="F594" s="12">
        <v>130.5</v>
      </c>
      <c r="G594" s="12">
        <v>129.5</v>
      </c>
      <c r="H594" s="12">
        <v>131.5</v>
      </c>
      <c r="I594" s="3">
        <v>306</v>
      </c>
      <c r="J594" s="3">
        <v>450</v>
      </c>
      <c r="K594" s="3">
        <v>210</v>
      </c>
      <c r="L594" s="3">
        <v>288</v>
      </c>
      <c r="M594" s="3">
        <v>259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0.39015</v>
      </c>
      <c r="T594" s="13">
        <f t="shared" si="91"/>
        <v>0.58725000000000005</v>
      </c>
      <c r="U594" s="13">
        <f t="shared" si="92"/>
        <v>0.27405000000000002</v>
      </c>
      <c r="V594" s="13">
        <f t="shared" si="93"/>
        <v>0.37296000000000001</v>
      </c>
      <c r="W594" s="13">
        <f t="shared" si="94"/>
        <v>0.34058500000000003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9014</v>
      </c>
      <c r="C595" s="3" t="s">
        <v>10309</v>
      </c>
      <c r="D595" s="12">
        <v>22.6</v>
      </c>
      <c r="E595" s="12">
        <v>22.8</v>
      </c>
      <c r="F595" s="12">
        <v>23.2</v>
      </c>
      <c r="G595" s="12">
        <v>23.2</v>
      </c>
      <c r="H595" s="12">
        <v>23.3</v>
      </c>
      <c r="I595" s="3">
        <v>-1569</v>
      </c>
      <c r="J595" s="3">
        <v>76</v>
      </c>
      <c r="K595" s="3">
        <v>-711</v>
      </c>
      <c r="L595" s="3">
        <v>-162</v>
      </c>
      <c r="M595" s="3">
        <v>-97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-0.35459400000000002</v>
      </c>
      <c r="T595" s="13">
        <f t="shared" si="91"/>
        <v>1.7328E-2</v>
      </c>
      <c r="U595" s="13">
        <f t="shared" si="92"/>
        <v>-0.16495200000000002</v>
      </c>
      <c r="V595" s="13">
        <f t="shared" si="93"/>
        <v>-3.7583999999999999E-2</v>
      </c>
      <c r="W595" s="13">
        <f t="shared" si="94"/>
        <v>-2.2601E-2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9015</v>
      </c>
      <c r="C596" s="3" t="s">
        <v>6669</v>
      </c>
      <c r="D596" s="12">
        <v>28.05</v>
      </c>
      <c r="E596" s="12">
        <v>28.1</v>
      </c>
      <c r="F596" s="12">
        <v>28.05</v>
      </c>
      <c r="G596" s="12">
        <v>27.8</v>
      </c>
      <c r="H596" s="12">
        <v>28.05</v>
      </c>
      <c r="I596" s="3">
        <v>180</v>
      </c>
      <c r="J596" s="3">
        <v>-72</v>
      </c>
      <c r="K596" s="3">
        <v>59</v>
      </c>
      <c r="L596" s="3">
        <v>140</v>
      </c>
      <c r="M596" s="3">
        <v>114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5.049E-2</v>
      </c>
      <c r="T596" s="13">
        <f t="shared" si="91"/>
        <v>-2.0232E-2</v>
      </c>
      <c r="U596" s="13">
        <f t="shared" si="92"/>
        <v>1.6549500000000002E-2</v>
      </c>
      <c r="V596" s="13">
        <f t="shared" si="93"/>
        <v>3.8920000000000003E-2</v>
      </c>
      <c r="W596" s="13">
        <f t="shared" si="94"/>
        <v>3.1977000000000005E-2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9016</v>
      </c>
      <c r="C597" s="3" t="s">
        <v>6709</v>
      </c>
      <c r="D597" s="12">
        <v>45.5</v>
      </c>
      <c r="E597" s="12">
        <v>45.65</v>
      </c>
      <c r="F597" s="12">
        <v>46.25</v>
      </c>
      <c r="G597" s="12">
        <v>47</v>
      </c>
      <c r="H597" s="12">
        <v>46.95</v>
      </c>
      <c r="I597" s="3">
        <v>278</v>
      </c>
      <c r="J597" s="3">
        <v>65</v>
      </c>
      <c r="K597" s="3">
        <v>131</v>
      </c>
      <c r="L597" s="3">
        <v>-33</v>
      </c>
      <c r="M597" s="3">
        <v>-25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0.12648999999999999</v>
      </c>
      <c r="T597" s="13">
        <f t="shared" si="91"/>
        <v>2.9672500000000001E-2</v>
      </c>
      <c r="U597" s="13">
        <f t="shared" si="92"/>
        <v>6.0587500000000002E-2</v>
      </c>
      <c r="V597" s="13">
        <f t="shared" si="93"/>
        <v>-1.5509999999999999E-2</v>
      </c>
      <c r="W597" s="13">
        <f t="shared" si="94"/>
        <v>-1.17375E-2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9017</v>
      </c>
      <c r="C598" s="3" t="s">
        <v>10263</v>
      </c>
      <c r="D598" s="12">
        <v>56.4</v>
      </c>
      <c r="E598" s="12">
        <v>56.7</v>
      </c>
      <c r="F598" s="12">
        <v>56.6</v>
      </c>
      <c r="G598" s="12">
        <v>56.9</v>
      </c>
      <c r="H598" s="12">
        <v>57.1</v>
      </c>
      <c r="I598" s="3">
        <v>60</v>
      </c>
      <c r="J598" s="3">
        <v>18</v>
      </c>
      <c r="K598" s="3">
        <v>-147</v>
      </c>
      <c r="L598" s="3">
        <v>-6</v>
      </c>
      <c r="M598" s="3">
        <v>-16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3.3840000000000002E-2</v>
      </c>
      <c r="T598" s="13">
        <f t="shared" si="91"/>
        <v>1.0206E-2</v>
      </c>
      <c r="U598" s="13">
        <f t="shared" si="92"/>
        <v>-8.3202000000000012E-2</v>
      </c>
      <c r="V598" s="13">
        <f t="shared" si="93"/>
        <v>-3.4139999999999999E-3</v>
      </c>
      <c r="W598" s="13">
        <f t="shared" si="94"/>
        <v>-9.136E-3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9018</v>
      </c>
      <c r="C599" s="3" t="s">
        <v>6616</v>
      </c>
      <c r="D599" s="12">
        <v>17.350000000000001</v>
      </c>
      <c r="E599" s="12">
        <v>17.649999999999999</v>
      </c>
      <c r="F599" s="12">
        <v>17.95</v>
      </c>
      <c r="G599" s="12">
        <v>18.100000000000001</v>
      </c>
      <c r="H599" s="12">
        <v>18.3</v>
      </c>
      <c r="I599" s="3">
        <v>167</v>
      </c>
      <c r="J599" s="3">
        <v>105</v>
      </c>
      <c r="K599" s="3">
        <v>123</v>
      </c>
      <c r="L599" s="3">
        <v>-30</v>
      </c>
      <c r="M599" s="3">
        <v>120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2.8974500000000004E-2</v>
      </c>
      <c r="T599" s="13">
        <f t="shared" si="91"/>
        <v>1.8532499999999997E-2</v>
      </c>
      <c r="U599" s="13">
        <f t="shared" si="92"/>
        <v>2.2078499999999997E-2</v>
      </c>
      <c r="V599" s="13">
        <f t="shared" si="93"/>
        <v>-5.4299999999999999E-3</v>
      </c>
      <c r="W599" s="13">
        <f t="shared" si="94"/>
        <v>2.196E-2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9019</v>
      </c>
      <c r="C600" s="3" t="s">
        <v>6629</v>
      </c>
      <c r="D600" s="12">
        <v>41.25</v>
      </c>
      <c r="E600" s="12">
        <v>41.25</v>
      </c>
      <c r="F600" s="12">
        <v>41.1</v>
      </c>
      <c r="G600" s="12">
        <v>41.1</v>
      </c>
      <c r="H600" s="12">
        <v>41.45</v>
      </c>
      <c r="I600" s="3">
        <v>59</v>
      </c>
      <c r="J600" s="3">
        <v>-103</v>
      </c>
      <c r="K600" s="3">
        <v>20</v>
      </c>
      <c r="L600" s="3">
        <v>34</v>
      </c>
      <c r="M600" s="3">
        <v>28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2.4337500000000001E-2</v>
      </c>
      <c r="T600" s="13">
        <f t="shared" si="91"/>
        <v>-4.2487499999999997E-2</v>
      </c>
      <c r="U600" s="13">
        <f t="shared" si="92"/>
        <v>8.2199999999999999E-3</v>
      </c>
      <c r="V600" s="13">
        <f t="shared" si="93"/>
        <v>1.3974E-2</v>
      </c>
      <c r="W600" s="13">
        <f t="shared" si="94"/>
        <v>1.1606000000000002E-2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9020</v>
      </c>
      <c r="C601" s="3" t="s">
        <v>4779</v>
      </c>
      <c r="D601" s="12">
        <v>22.5</v>
      </c>
      <c r="E601" s="12">
        <v>22.85</v>
      </c>
      <c r="F601" s="12">
        <v>22.85</v>
      </c>
      <c r="G601" s="12">
        <v>22.7</v>
      </c>
      <c r="H601" s="12">
        <v>23</v>
      </c>
      <c r="I601" s="3">
        <v>608</v>
      </c>
      <c r="J601" s="3">
        <v>27</v>
      </c>
      <c r="K601" s="3">
        <v>362</v>
      </c>
      <c r="L601" s="3">
        <v>365</v>
      </c>
      <c r="M601" s="3">
        <v>722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0.1368</v>
      </c>
      <c r="T601" s="13">
        <f t="shared" si="91"/>
        <v>6.1695000000000005E-3</v>
      </c>
      <c r="U601" s="13">
        <f t="shared" si="92"/>
        <v>8.2717000000000013E-2</v>
      </c>
      <c r="V601" s="13">
        <f t="shared" si="93"/>
        <v>8.2854999999999998E-2</v>
      </c>
      <c r="W601" s="13">
        <f t="shared" si="94"/>
        <v>0.16606000000000001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9021</v>
      </c>
      <c r="C602" s="3" t="s">
        <v>6683</v>
      </c>
      <c r="D602" s="12">
        <v>487.5</v>
      </c>
      <c r="E602" s="12">
        <v>491</v>
      </c>
      <c r="F602" s="12">
        <v>487</v>
      </c>
      <c r="G602" s="12">
        <v>495.5</v>
      </c>
      <c r="H602" s="12">
        <v>505</v>
      </c>
      <c r="I602" s="3">
        <v>1552</v>
      </c>
      <c r="J602" s="3">
        <v>-645</v>
      </c>
      <c r="K602" s="3">
        <v>-795</v>
      </c>
      <c r="L602" s="3">
        <v>1330</v>
      </c>
      <c r="M602" s="3">
        <v>-1101</v>
      </c>
      <c r="N602" s="3">
        <v>22</v>
      </c>
      <c r="O602" s="3">
        <v>-18</v>
      </c>
      <c r="P602" s="3">
        <v>214</v>
      </c>
      <c r="Q602" s="3">
        <v>242</v>
      </c>
      <c r="R602" s="3">
        <v>1093</v>
      </c>
      <c r="S602" s="13">
        <f t="shared" si="90"/>
        <v>7.5659999999999998</v>
      </c>
      <c r="T602" s="13">
        <f t="shared" si="91"/>
        <v>-3.1669499999999999</v>
      </c>
      <c r="U602" s="13">
        <f t="shared" si="92"/>
        <v>-3.8716499999999998</v>
      </c>
      <c r="V602" s="13">
        <f t="shared" si="93"/>
        <v>6.5901500000000004</v>
      </c>
      <c r="W602" s="13">
        <f t="shared" si="94"/>
        <v>-5.5600500000000004</v>
      </c>
      <c r="X602" s="13">
        <f t="shared" si="95"/>
        <v>0.10725</v>
      </c>
      <c r="Y602" s="13">
        <f t="shared" si="96"/>
        <v>-8.838E-2</v>
      </c>
      <c r="Z602" s="13">
        <f t="shared" si="97"/>
        <v>1.0421800000000001</v>
      </c>
      <c r="AA602" s="13">
        <f t="shared" si="98"/>
        <v>1.1991099999999999</v>
      </c>
      <c r="AB602" s="13">
        <f t="shared" si="99"/>
        <v>5.5196500000000004</v>
      </c>
    </row>
    <row r="603" spans="1:28" x14ac:dyDescent="0.25">
      <c r="A603" s="2" t="s">
        <v>597</v>
      </c>
      <c r="B603" s="3" t="s">
        <v>9022</v>
      </c>
      <c r="C603" s="3" t="s">
        <v>10267</v>
      </c>
      <c r="D603" s="12">
        <v>61.4</v>
      </c>
      <c r="E603" s="12">
        <v>67.5</v>
      </c>
      <c r="F603" s="12">
        <v>66.3</v>
      </c>
      <c r="G603" s="12">
        <v>65.599999999999994</v>
      </c>
      <c r="H603" s="12">
        <v>67.5</v>
      </c>
      <c r="I603" s="3">
        <v>-121</v>
      </c>
      <c r="J603" s="3">
        <v>-658</v>
      </c>
      <c r="K603" s="3">
        <v>-2689</v>
      </c>
      <c r="L603" s="3">
        <v>763</v>
      </c>
      <c r="M603" s="3">
        <v>488</v>
      </c>
      <c r="N603" s="3">
        <v>174</v>
      </c>
      <c r="O603" s="3">
        <v>2</v>
      </c>
      <c r="P603" s="3">
        <v>0</v>
      </c>
      <c r="Q603" s="3">
        <v>0</v>
      </c>
      <c r="R603" s="3">
        <v>0</v>
      </c>
      <c r="S603" s="13">
        <f t="shared" si="90"/>
        <v>-7.4293999999999999E-2</v>
      </c>
      <c r="T603" s="13">
        <f t="shared" si="91"/>
        <v>-0.44414999999999999</v>
      </c>
      <c r="U603" s="13">
        <f t="shared" si="92"/>
        <v>-1.7828069999999998</v>
      </c>
      <c r="V603" s="13">
        <f t="shared" si="93"/>
        <v>0.50052799999999997</v>
      </c>
      <c r="W603" s="13">
        <f t="shared" si="94"/>
        <v>0.32940000000000003</v>
      </c>
      <c r="X603" s="13">
        <f t="shared" si="95"/>
        <v>0.106836</v>
      </c>
      <c r="Y603" s="13">
        <f t="shared" si="96"/>
        <v>1.3500000000000001E-3</v>
      </c>
      <c r="Z603" s="13">
        <f t="shared" si="97"/>
        <v>0</v>
      </c>
      <c r="AA603" s="13">
        <f t="shared" si="98"/>
        <v>0</v>
      </c>
      <c r="AB603" s="13">
        <f t="shared" si="99"/>
        <v>0</v>
      </c>
    </row>
    <row r="604" spans="1:28" x14ac:dyDescent="0.25">
      <c r="A604" s="2" t="s">
        <v>598</v>
      </c>
      <c r="B604" s="3" t="s">
        <v>9023</v>
      </c>
      <c r="C604" s="3" t="s">
        <v>10310</v>
      </c>
      <c r="D604" s="12">
        <v>51.3</v>
      </c>
      <c r="E604" s="12">
        <v>52.3</v>
      </c>
      <c r="F604" s="12">
        <v>52.6</v>
      </c>
      <c r="G604" s="12">
        <v>53.2</v>
      </c>
      <c r="H604" s="12">
        <v>54.2</v>
      </c>
      <c r="I604" s="3">
        <v>553</v>
      </c>
      <c r="J604" s="3">
        <v>168</v>
      </c>
      <c r="K604" s="3">
        <v>243</v>
      </c>
      <c r="L604" s="3">
        <v>637</v>
      </c>
      <c r="M604" s="3">
        <v>186</v>
      </c>
      <c r="N604" s="3">
        <v>1</v>
      </c>
      <c r="O604" s="3">
        <v>68</v>
      </c>
      <c r="P604" s="3">
        <v>126</v>
      </c>
      <c r="Q604" s="3">
        <v>122</v>
      </c>
      <c r="R604" s="3">
        <v>81</v>
      </c>
      <c r="S604" s="13">
        <f t="shared" si="90"/>
        <v>0.28368899999999997</v>
      </c>
      <c r="T604" s="13">
        <f t="shared" si="91"/>
        <v>8.7863999999999998E-2</v>
      </c>
      <c r="U604" s="13">
        <f t="shared" si="92"/>
        <v>0.12781800000000001</v>
      </c>
      <c r="V604" s="13">
        <f t="shared" si="93"/>
        <v>0.33888400000000002</v>
      </c>
      <c r="W604" s="13">
        <f t="shared" si="94"/>
        <v>0.10081200000000001</v>
      </c>
      <c r="X604" s="13">
        <f t="shared" si="95"/>
        <v>5.13E-4</v>
      </c>
      <c r="Y604" s="13">
        <f t="shared" si="96"/>
        <v>3.5563999999999998E-2</v>
      </c>
      <c r="Z604" s="13">
        <f t="shared" si="97"/>
        <v>6.6276000000000002E-2</v>
      </c>
      <c r="AA604" s="13">
        <f t="shared" si="98"/>
        <v>6.4904000000000003E-2</v>
      </c>
      <c r="AB604" s="13">
        <f t="shared" si="99"/>
        <v>4.3901999999999997E-2</v>
      </c>
    </row>
    <row r="605" spans="1:28" x14ac:dyDescent="0.25">
      <c r="A605" s="2" t="s">
        <v>599</v>
      </c>
      <c r="B605" s="3" t="s">
        <v>9024</v>
      </c>
      <c r="C605" s="3" t="s">
        <v>4752</v>
      </c>
      <c r="D605" s="12">
        <v>103.5</v>
      </c>
      <c r="E605" s="12">
        <v>105.5</v>
      </c>
      <c r="F605" s="12">
        <v>103</v>
      </c>
      <c r="G605" s="12">
        <v>101</v>
      </c>
      <c r="H605" s="12">
        <v>104.5</v>
      </c>
      <c r="I605" s="3">
        <v>-5112</v>
      </c>
      <c r="J605" s="3">
        <v>-321</v>
      </c>
      <c r="K605" s="3">
        <v>-1855</v>
      </c>
      <c r="L605" s="3">
        <v>-3183</v>
      </c>
      <c r="M605" s="3">
        <v>1445</v>
      </c>
      <c r="N605" s="3">
        <v>407</v>
      </c>
      <c r="O605" s="3">
        <v>552</v>
      </c>
      <c r="P605" s="3">
        <v>19</v>
      </c>
      <c r="Q605" s="3">
        <v>-2</v>
      </c>
      <c r="R605" s="3">
        <v>154</v>
      </c>
      <c r="S605" s="13">
        <f t="shared" si="90"/>
        <v>-5.2909199999999998</v>
      </c>
      <c r="T605" s="13">
        <f t="shared" si="91"/>
        <v>-0.33865499999999998</v>
      </c>
      <c r="U605" s="13">
        <f t="shared" si="92"/>
        <v>-1.91065</v>
      </c>
      <c r="V605" s="13">
        <f t="shared" si="93"/>
        <v>-3.2148300000000001</v>
      </c>
      <c r="W605" s="13">
        <f t="shared" si="94"/>
        <v>1.510025</v>
      </c>
      <c r="X605" s="13">
        <f t="shared" si="95"/>
        <v>0.42124499999999998</v>
      </c>
      <c r="Y605" s="13">
        <f t="shared" si="96"/>
        <v>0.58235999999999999</v>
      </c>
      <c r="Z605" s="13">
        <f t="shared" si="97"/>
        <v>1.9570000000000001E-2</v>
      </c>
      <c r="AA605" s="13">
        <f t="shared" si="98"/>
        <v>-2.0200000000000001E-3</v>
      </c>
      <c r="AB605" s="13">
        <f t="shared" si="99"/>
        <v>0.16092999999999999</v>
      </c>
    </row>
    <row r="606" spans="1:28" x14ac:dyDescent="0.25">
      <c r="A606" s="2" t="s">
        <v>600</v>
      </c>
      <c r="B606" s="3" t="s">
        <v>9025</v>
      </c>
      <c r="C606" s="3" t="s">
        <v>10311</v>
      </c>
      <c r="D606" s="12">
        <v>19.2</v>
      </c>
      <c r="E606" s="12">
        <v>19.55</v>
      </c>
      <c r="F606" s="12">
        <v>19.600000000000001</v>
      </c>
      <c r="G606" s="12">
        <v>21.55</v>
      </c>
      <c r="H606" s="12">
        <v>21.5</v>
      </c>
      <c r="I606" s="3">
        <v>438</v>
      </c>
      <c r="J606" s="3">
        <v>202</v>
      </c>
      <c r="K606" s="3">
        <v>-4</v>
      </c>
      <c r="L606" s="3">
        <v>-531</v>
      </c>
      <c r="M606" s="3">
        <v>-1533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8.4096000000000004E-2</v>
      </c>
      <c r="T606" s="13">
        <f t="shared" si="91"/>
        <v>3.9491000000000005E-2</v>
      </c>
      <c r="U606" s="13">
        <f t="shared" si="92"/>
        <v>-7.8400000000000008E-4</v>
      </c>
      <c r="V606" s="13">
        <f t="shared" si="93"/>
        <v>-0.1144305</v>
      </c>
      <c r="W606" s="13">
        <f t="shared" si="94"/>
        <v>-0.32959500000000003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9026</v>
      </c>
      <c r="C607" s="3" t="s">
        <v>10312</v>
      </c>
      <c r="D607" s="12">
        <v>47.8</v>
      </c>
      <c r="E607" s="12">
        <v>47.8</v>
      </c>
      <c r="F607" s="12">
        <v>48</v>
      </c>
      <c r="G607" s="12">
        <v>48.9</v>
      </c>
      <c r="H607" s="12">
        <v>50.5</v>
      </c>
      <c r="I607" s="3">
        <v>39</v>
      </c>
      <c r="J607" s="3">
        <v>-64</v>
      </c>
      <c r="K607" s="3">
        <v>12</v>
      </c>
      <c r="L607" s="3">
        <v>129</v>
      </c>
      <c r="M607" s="3">
        <v>-67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1.8641999999999999E-2</v>
      </c>
      <c r="T607" s="13">
        <f t="shared" si="91"/>
        <v>-3.0591999999999998E-2</v>
      </c>
      <c r="U607" s="13">
        <f t="shared" si="92"/>
        <v>5.7600000000000004E-3</v>
      </c>
      <c r="V607" s="13">
        <f t="shared" si="93"/>
        <v>6.3080999999999998E-2</v>
      </c>
      <c r="W607" s="13">
        <f t="shared" si="94"/>
        <v>-3.3834999999999997E-2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9027</v>
      </c>
      <c r="C608" s="3" t="s">
        <v>6683</v>
      </c>
      <c r="D608" s="12">
        <v>24.85</v>
      </c>
      <c r="E608" s="12">
        <v>25.4</v>
      </c>
      <c r="F608" s="12">
        <v>25.45</v>
      </c>
      <c r="G608" s="12">
        <v>25.65</v>
      </c>
      <c r="H608" s="12">
        <v>26.05</v>
      </c>
      <c r="I608" s="3">
        <v>380</v>
      </c>
      <c r="J608" s="3">
        <v>121</v>
      </c>
      <c r="K608" s="3">
        <v>294</v>
      </c>
      <c r="L608" s="3">
        <v>260</v>
      </c>
      <c r="M608" s="3">
        <v>284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9.443E-2</v>
      </c>
      <c r="T608" s="13">
        <f t="shared" si="91"/>
        <v>3.0733999999999997E-2</v>
      </c>
      <c r="U608" s="13">
        <f t="shared" si="92"/>
        <v>7.4823000000000001E-2</v>
      </c>
      <c r="V608" s="13">
        <f t="shared" si="93"/>
        <v>6.6689999999999999E-2</v>
      </c>
      <c r="W608" s="13">
        <f t="shared" si="94"/>
        <v>7.3981999999999992E-2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9028</v>
      </c>
      <c r="C609" s="3" t="s">
        <v>10266</v>
      </c>
      <c r="D609" s="12">
        <v>94.1</v>
      </c>
      <c r="E609" s="12">
        <v>99.3</v>
      </c>
      <c r="F609" s="12">
        <v>105</v>
      </c>
      <c r="G609" s="12">
        <v>104</v>
      </c>
      <c r="H609" s="12">
        <v>103</v>
      </c>
      <c r="I609" s="3">
        <v>1920</v>
      </c>
      <c r="J609" s="3">
        <v>-640</v>
      </c>
      <c r="K609" s="3">
        <v>-2492</v>
      </c>
      <c r="L609" s="3">
        <v>-2076</v>
      </c>
      <c r="M609" s="3">
        <v>-469</v>
      </c>
      <c r="N609" s="3">
        <v>-60</v>
      </c>
      <c r="O609" s="3">
        <v>-110</v>
      </c>
      <c r="P609" s="3">
        <v>0</v>
      </c>
      <c r="Q609" s="3">
        <v>80</v>
      </c>
      <c r="R609" s="3">
        <v>-1280</v>
      </c>
      <c r="S609" s="13">
        <f t="shared" si="90"/>
        <v>1.8067200000000001</v>
      </c>
      <c r="T609" s="13">
        <f t="shared" si="91"/>
        <v>-0.63551999999999997</v>
      </c>
      <c r="U609" s="13">
        <f t="shared" si="92"/>
        <v>-2.6166</v>
      </c>
      <c r="V609" s="13">
        <f t="shared" si="93"/>
        <v>-2.1590400000000001</v>
      </c>
      <c r="W609" s="13">
        <f t="shared" si="94"/>
        <v>-0.48307</v>
      </c>
      <c r="X609" s="13">
        <f t="shared" si="95"/>
        <v>-5.6460000000000003E-2</v>
      </c>
      <c r="Y609" s="13">
        <f t="shared" si="96"/>
        <v>-0.10922999999999999</v>
      </c>
      <c r="Z609" s="13">
        <f t="shared" si="97"/>
        <v>0</v>
      </c>
      <c r="AA609" s="13">
        <f t="shared" si="98"/>
        <v>8.3199999999999996E-2</v>
      </c>
      <c r="AB609" s="13">
        <f t="shared" si="99"/>
        <v>-1.3184</v>
      </c>
    </row>
    <row r="610" spans="1:28" x14ac:dyDescent="0.25">
      <c r="A610" s="2" t="s">
        <v>604</v>
      </c>
      <c r="B610" s="3" t="s">
        <v>9029</v>
      </c>
      <c r="C610" s="3" t="s">
        <v>10313</v>
      </c>
      <c r="D610" s="12">
        <v>3.91</v>
      </c>
      <c r="E610" s="12">
        <v>3.95</v>
      </c>
      <c r="F610" s="12">
        <v>3.96</v>
      </c>
      <c r="G610" s="12">
        <v>4.1500000000000004</v>
      </c>
      <c r="H610" s="12">
        <v>4.2</v>
      </c>
      <c r="I610" s="3">
        <v>0</v>
      </c>
      <c r="J610" s="3">
        <v>0</v>
      </c>
      <c r="K610" s="3">
        <v>0</v>
      </c>
      <c r="L610" s="3">
        <v>4</v>
      </c>
      <c r="M610" s="3">
        <v>5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1.6600000000000002E-4</v>
      </c>
      <c r="W610" s="13">
        <f t="shared" si="94"/>
        <v>2.1000000000000001E-4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9030</v>
      </c>
      <c r="C611" s="3" t="s">
        <v>10314</v>
      </c>
      <c r="D611" s="12">
        <v>128.5</v>
      </c>
      <c r="E611" s="12">
        <v>128.5</v>
      </c>
      <c r="F611" s="12">
        <v>124.5</v>
      </c>
      <c r="G611" s="12">
        <v>125</v>
      </c>
      <c r="H611" s="12">
        <v>126.5</v>
      </c>
      <c r="I611" s="3">
        <v>81</v>
      </c>
      <c r="J611" s="3">
        <v>-19</v>
      </c>
      <c r="K611" s="3">
        <v>-1374</v>
      </c>
      <c r="L611" s="3">
        <v>-178</v>
      </c>
      <c r="M611" s="3">
        <v>-191</v>
      </c>
      <c r="N611" s="3">
        <v>0</v>
      </c>
      <c r="O611" s="3">
        <v>0</v>
      </c>
      <c r="P611" s="3">
        <v>0</v>
      </c>
      <c r="Q611" s="3">
        <v>0</v>
      </c>
      <c r="R611" s="3">
        <v>0</v>
      </c>
      <c r="S611" s="13">
        <f t="shared" si="90"/>
        <v>0.104085</v>
      </c>
      <c r="T611" s="13">
        <f t="shared" si="91"/>
        <v>-2.4414999999999999E-2</v>
      </c>
      <c r="U611" s="13">
        <f t="shared" si="92"/>
        <v>-1.7106300000000001</v>
      </c>
      <c r="V611" s="13">
        <f t="shared" si="93"/>
        <v>-0.2225</v>
      </c>
      <c r="W611" s="13">
        <f t="shared" si="94"/>
        <v>-0.241615</v>
      </c>
      <c r="X611" s="13">
        <f t="shared" si="95"/>
        <v>0</v>
      </c>
      <c r="Y611" s="13">
        <f t="shared" si="96"/>
        <v>0</v>
      </c>
      <c r="Z611" s="13">
        <f t="shared" si="97"/>
        <v>0</v>
      </c>
      <c r="AA611" s="13">
        <f t="shared" si="98"/>
        <v>0</v>
      </c>
      <c r="AB611" s="13">
        <f t="shared" si="99"/>
        <v>0</v>
      </c>
    </row>
    <row r="612" spans="1:28" x14ac:dyDescent="0.25">
      <c r="A612" s="2" t="s">
        <v>606</v>
      </c>
      <c r="B612" s="3" t="s">
        <v>9031</v>
      </c>
      <c r="C612" s="3" t="s">
        <v>10274</v>
      </c>
      <c r="D612" s="12">
        <v>100</v>
      </c>
      <c r="E612" s="12">
        <v>100</v>
      </c>
      <c r="F612" s="12">
        <v>99.7</v>
      </c>
      <c r="G612" s="12">
        <v>98</v>
      </c>
      <c r="H612" s="12">
        <v>99.7</v>
      </c>
      <c r="I612" s="3">
        <v>-539</v>
      </c>
      <c r="J612" s="3">
        <v>-51</v>
      </c>
      <c r="K612" s="3">
        <v>-1469</v>
      </c>
      <c r="L612" s="3">
        <v>-4061</v>
      </c>
      <c r="M612" s="3">
        <v>171</v>
      </c>
      <c r="N612" s="3">
        <v>1</v>
      </c>
      <c r="O612" s="3">
        <v>-35</v>
      </c>
      <c r="P612" s="3">
        <v>2</v>
      </c>
      <c r="Q612" s="3">
        <v>-180</v>
      </c>
      <c r="R612" s="3">
        <v>190</v>
      </c>
      <c r="S612" s="13">
        <f t="shared" si="90"/>
        <v>-0.53900000000000003</v>
      </c>
      <c r="T612" s="13">
        <f t="shared" si="91"/>
        <v>-5.0999999999999997E-2</v>
      </c>
      <c r="U612" s="13">
        <f t="shared" si="92"/>
        <v>-1.4645930000000003</v>
      </c>
      <c r="V612" s="13">
        <f t="shared" si="93"/>
        <v>-3.9797799999999999</v>
      </c>
      <c r="W612" s="13">
        <f t="shared" si="94"/>
        <v>0.170487</v>
      </c>
      <c r="X612" s="13">
        <f t="shared" si="95"/>
        <v>1E-3</v>
      </c>
      <c r="Y612" s="13">
        <f t="shared" si="96"/>
        <v>-3.5000000000000003E-2</v>
      </c>
      <c r="Z612" s="13">
        <f t="shared" si="97"/>
        <v>1.9940000000000001E-3</v>
      </c>
      <c r="AA612" s="13">
        <f t="shared" si="98"/>
        <v>-0.1764</v>
      </c>
      <c r="AB612" s="13">
        <f t="shared" si="99"/>
        <v>0.18942999999999999</v>
      </c>
    </row>
    <row r="613" spans="1:28" x14ac:dyDescent="0.25">
      <c r="A613" s="2" t="s">
        <v>607</v>
      </c>
      <c r="B613" s="3" t="s">
        <v>9032</v>
      </c>
      <c r="C613" s="3" t="s">
        <v>10315</v>
      </c>
      <c r="D613" s="12">
        <v>22.6</v>
      </c>
      <c r="E613" s="12">
        <v>22.8</v>
      </c>
      <c r="F613" s="12">
        <v>22.1</v>
      </c>
      <c r="G613" s="12">
        <v>22.15</v>
      </c>
      <c r="H613" s="12">
        <v>22.4</v>
      </c>
      <c r="I613" s="3">
        <v>32</v>
      </c>
      <c r="J613" s="3">
        <v>49</v>
      </c>
      <c r="K613" s="3">
        <v>10</v>
      </c>
      <c r="L613" s="3">
        <v>-5</v>
      </c>
      <c r="M613" s="3">
        <v>60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7.2320000000000006E-3</v>
      </c>
      <c r="T613" s="13">
        <f t="shared" si="91"/>
        <v>1.1172E-2</v>
      </c>
      <c r="U613" s="13">
        <f t="shared" si="92"/>
        <v>2.2100000000000002E-3</v>
      </c>
      <c r="V613" s="13">
        <f t="shared" si="93"/>
        <v>-1.1075E-3</v>
      </c>
      <c r="W613" s="13">
        <f t="shared" si="94"/>
        <v>1.3440000000000001E-2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9033</v>
      </c>
      <c r="C614" s="3" t="s">
        <v>10261</v>
      </c>
      <c r="D614" s="12">
        <v>11</v>
      </c>
      <c r="E614" s="12">
        <v>11.1</v>
      </c>
      <c r="F614" s="12">
        <v>11.15</v>
      </c>
      <c r="G614" s="12">
        <v>11.1</v>
      </c>
      <c r="H614" s="12">
        <v>11.2</v>
      </c>
      <c r="I614" s="3">
        <v>460</v>
      </c>
      <c r="J614" s="3">
        <v>227</v>
      </c>
      <c r="K614" s="3">
        <v>283</v>
      </c>
      <c r="L614" s="3">
        <v>89</v>
      </c>
      <c r="M614" s="3">
        <v>336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5.0599999999999999E-2</v>
      </c>
      <c r="T614" s="13">
        <f t="shared" si="91"/>
        <v>2.5196999999999997E-2</v>
      </c>
      <c r="U614" s="13">
        <f t="shared" si="92"/>
        <v>3.1554500000000006E-2</v>
      </c>
      <c r="V614" s="13">
        <f t="shared" si="93"/>
        <v>9.8790000000000006E-3</v>
      </c>
      <c r="W614" s="13">
        <f t="shared" si="94"/>
        <v>3.7631999999999999E-2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9034</v>
      </c>
      <c r="C615" s="3" t="s">
        <v>10310</v>
      </c>
      <c r="D615" s="12">
        <v>34.049999999999997</v>
      </c>
      <c r="E615" s="12">
        <v>34.4</v>
      </c>
      <c r="F615" s="12">
        <v>34.549999999999997</v>
      </c>
      <c r="G615" s="12">
        <v>34.4</v>
      </c>
      <c r="H615" s="12">
        <v>34.85</v>
      </c>
      <c r="I615" s="3">
        <v>827</v>
      </c>
      <c r="J615" s="3">
        <v>372</v>
      </c>
      <c r="K615" s="3">
        <v>-51</v>
      </c>
      <c r="L615" s="3">
        <v>330</v>
      </c>
      <c r="M615" s="3">
        <v>354</v>
      </c>
      <c r="N615" s="3">
        <v>0</v>
      </c>
      <c r="O615" s="3">
        <v>6</v>
      </c>
      <c r="P615" s="3">
        <v>2</v>
      </c>
      <c r="Q615" s="3">
        <v>0</v>
      </c>
      <c r="R615" s="3">
        <v>0</v>
      </c>
      <c r="S615" s="13">
        <f t="shared" si="90"/>
        <v>0.2815935</v>
      </c>
      <c r="T615" s="13">
        <f t="shared" si="91"/>
        <v>0.127968</v>
      </c>
      <c r="U615" s="13">
        <f t="shared" si="92"/>
        <v>-1.7620500000000001E-2</v>
      </c>
      <c r="V615" s="13">
        <f t="shared" si="93"/>
        <v>0.11352</v>
      </c>
      <c r="W615" s="13">
        <f t="shared" si="94"/>
        <v>0.12336899999999999</v>
      </c>
      <c r="X615" s="13">
        <f t="shared" si="95"/>
        <v>0</v>
      </c>
      <c r="Y615" s="13">
        <f t="shared" si="96"/>
        <v>2.0639999999999999E-3</v>
      </c>
      <c r="Z615" s="13">
        <f t="shared" si="97"/>
        <v>6.9099999999999999E-4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9035</v>
      </c>
      <c r="C616" s="3" t="s">
        <v>10316</v>
      </c>
      <c r="D616" s="12">
        <v>11.9</v>
      </c>
      <c r="E616" s="12">
        <v>12.1</v>
      </c>
      <c r="F616" s="12">
        <v>12.35</v>
      </c>
      <c r="G616" s="12">
        <v>12.3</v>
      </c>
      <c r="H616" s="12">
        <v>12.45</v>
      </c>
      <c r="I616" s="3">
        <v>2052</v>
      </c>
      <c r="J616" s="3">
        <v>-471</v>
      </c>
      <c r="K616" s="3">
        <v>3077</v>
      </c>
      <c r="L616" s="3">
        <v>706</v>
      </c>
      <c r="M616" s="3">
        <v>1024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0.24418799999999999</v>
      </c>
      <c r="T616" s="13">
        <f t="shared" si="91"/>
        <v>-5.6990999999999993E-2</v>
      </c>
      <c r="U616" s="13">
        <f t="shared" si="92"/>
        <v>0.38000949999999994</v>
      </c>
      <c r="V616" s="13">
        <f t="shared" si="93"/>
        <v>8.6838000000000012E-2</v>
      </c>
      <c r="W616" s="13">
        <f t="shared" si="94"/>
        <v>0.12748799999999999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9036</v>
      </c>
      <c r="C617" s="3" t="s">
        <v>10317</v>
      </c>
      <c r="D617" s="12">
        <v>15.3</v>
      </c>
      <c r="E617" s="12">
        <v>15.45</v>
      </c>
      <c r="F617" s="12">
        <v>15.5</v>
      </c>
      <c r="G617" s="12">
        <v>15.5</v>
      </c>
      <c r="H617" s="12">
        <v>15.6</v>
      </c>
      <c r="I617" s="3">
        <v>266</v>
      </c>
      <c r="J617" s="3">
        <v>165</v>
      </c>
      <c r="K617" s="3">
        <v>91</v>
      </c>
      <c r="L617" s="3">
        <v>28</v>
      </c>
      <c r="M617" s="3">
        <v>83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4.0698000000000005E-2</v>
      </c>
      <c r="T617" s="13">
        <f t="shared" si="91"/>
        <v>2.5492500000000001E-2</v>
      </c>
      <c r="U617" s="13">
        <f t="shared" si="92"/>
        <v>1.4104999999999999E-2</v>
      </c>
      <c r="V617" s="13">
        <f t="shared" si="93"/>
        <v>4.3400000000000001E-3</v>
      </c>
      <c r="W617" s="13">
        <f t="shared" si="94"/>
        <v>1.2947999999999999E-2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9037</v>
      </c>
      <c r="C618" s="3" t="s">
        <v>10318</v>
      </c>
      <c r="D618" s="12">
        <v>8.01</v>
      </c>
      <c r="E618" s="12">
        <v>7.98</v>
      </c>
      <c r="F618" s="12">
        <v>7.98</v>
      </c>
      <c r="G618" s="12">
        <v>7.88</v>
      </c>
      <c r="H618" s="12">
        <v>7.91</v>
      </c>
      <c r="I618" s="3">
        <v>15</v>
      </c>
      <c r="J618" s="3">
        <v>-60</v>
      </c>
      <c r="K618" s="3">
        <v>-23</v>
      </c>
      <c r="L618" s="3">
        <v>-43</v>
      </c>
      <c r="M618" s="3">
        <v>-1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1.2014999999999999E-3</v>
      </c>
      <c r="T618" s="13">
        <f t="shared" si="91"/>
        <v>-4.7879999999999997E-3</v>
      </c>
      <c r="U618" s="13">
        <f t="shared" si="92"/>
        <v>-1.8354000000000003E-3</v>
      </c>
      <c r="V618" s="13">
        <f t="shared" si="93"/>
        <v>-3.3883999999999997E-3</v>
      </c>
      <c r="W618" s="13">
        <f t="shared" si="94"/>
        <v>-7.9099999999999998E-5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9038</v>
      </c>
      <c r="C619" s="3" t="s">
        <v>4774</v>
      </c>
      <c r="D619" s="12">
        <v>11.75</v>
      </c>
      <c r="E619" s="12">
        <v>11.9</v>
      </c>
      <c r="F619" s="12">
        <v>11.8</v>
      </c>
      <c r="G619" s="12">
        <v>11.75</v>
      </c>
      <c r="H619" s="12">
        <v>11.85</v>
      </c>
      <c r="I619" s="3">
        <v>100</v>
      </c>
      <c r="J619" s="3">
        <v>-83</v>
      </c>
      <c r="K619" s="3">
        <v>-103</v>
      </c>
      <c r="L619" s="3">
        <v>-138</v>
      </c>
      <c r="M619" s="3">
        <v>29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1.175E-2</v>
      </c>
      <c r="T619" s="13">
        <f t="shared" si="91"/>
        <v>-9.8770000000000004E-3</v>
      </c>
      <c r="U619" s="13">
        <f t="shared" si="92"/>
        <v>-1.2154000000000002E-2</v>
      </c>
      <c r="V619" s="13">
        <f t="shared" si="93"/>
        <v>-1.6215E-2</v>
      </c>
      <c r="W619" s="13">
        <f t="shared" si="94"/>
        <v>3.4364999999999999E-3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9039</v>
      </c>
      <c r="C620" s="3" t="s">
        <v>6619</v>
      </c>
      <c r="D620" s="12">
        <v>21.55</v>
      </c>
      <c r="E620" s="12">
        <v>21.7</v>
      </c>
      <c r="F620" s="12">
        <v>21.7</v>
      </c>
      <c r="G620" s="12">
        <v>22</v>
      </c>
      <c r="H620" s="12">
        <v>22.85</v>
      </c>
      <c r="I620" s="3">
        <v>0</v>
      </c>
      <c r="J620" s="3">
        <v>-3</v>
      </c>
      <c r="K620" s="3">
        <v>0</v>
      </c>
      <c r="L620" s="3">
        <v>-2</v>
      </c>
      <c r="M620" s="3">
        <v>3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0</v>
      </c>
      <c r="T620" s="13">
        <f t="shared" si="91"/>
        <v>-6.5099999999999999E-4</v>
      </c>
      <c r="U620" s="13">
        <f t="shared" si="92"/>
        <v>0</v>
      </c>
      <c r="V620" s="13">
        <f t="shared" si="93"/>
        <v>-4.4000000000000002E-4</v>
      </c>
      <c r="W620" s="13">
        <f t="shared" si="94"/>
        <v>6.8550000000000013E-4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9040</v>
      </c>
      <c r="C621" s="3" t="s">
        <v>6680</v>
      </c>
      <c r="D621" s="12">
        <v>27.3</v>
      </c>
      <c r="E621" s="12">
        <v>28.8</v>
      </c>
      <c r="F621" s="12">
        <v>29.1</v>
      </c>
      <c r="G621" s="12">
        <v>28.85</v>
      </c>
      <c r="H621" s="12">
        <v>28.95</v>
      </c>
      <c r="I621" s="3">
        <v>-26</v>
      </c>
      <c r="J621" s="3">
        <v>16</v>
      </c>
      <c r="K621" s="3">
        <v>-24</v>
      </c>
      <c r="L621" s="3">
        <v>-34</v>
      </c>
      <c r="M621" s="3">
        <v>-4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-7.098000000000001E-3</v>
      </c>
      <c r="T621" s="13">
        <f t="shared" si="91"/>
        <v>4.6080000000000001E-3</v>
      </c>
      <c r="U621" s="13">
        <f t="shared" si="92"/>
        <v>-6.9840000000000006E-3</v>
      </c>
      <c r="V621" s="13">
        <f t="shared" si="93"/>
        <v>-9.8090000000000017E-3</v>
      </c>
      <c r="W621" s="13">
        <f t="shared" si="94"/>
        <v>-1.158E-3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9041</v>
      </c>
      <c r="C622" s="3" t="s">
        <v>6637</v>
      </c>
      <c r="D622" s="12">
        <v>39.299999999999997</v>
      </c>
      <c r="E622" s="12">
        <v>39.35</v>
      </c>
      <c r="F622" s="12">
        <v>39.35</v>
      </c>
      <c r="G622" s="12">
        <v>39.299999999999997</v>
      </c>
      <c r="H622" s="12">
        <v>39.25</v>
      </c>
      <c r="I622" s="3">
        <v>310</v>
      </c>
      <c r="J622" s="3">
        <v>74</v>
      </c>
      <c r="K622" s="3">
        <v>238</v>
      </c>
      <c r="L622" s="3">
        <v>20</v>
      </c>
      <c r="M622" s="3">
        <v>11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0.12182999999999999</v>
      </c>
      <c r="T622" s="13">
        <f t="shared" si="91"/>
        <v>2.9119000000000003E-2</v>
      </c>
      <c r="U622" s="13">
        <f t="shared" si="92"/>
        <v>9.3653000000000014E-2</v>
      </c>
      <c r="V622" s="13">
        <f t="shared" si="93"/>
        <v>7.8600000000000007E-3</v>
      </c>
      <c r="W622" s="13">
        <f t="shared" si="94"/>
        <v>4.3175000000000002E-3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9042</v>
      </c>
      <c r="C623" s="3" t="s">
        <v>4745</v>
      </c>
      <c r="D623" s="12">
        <v>15.75</v>
      </c>
      <c r="E623" s="12">
        <v>16.05</v>
      </c>
      <c r="F623" s="12">
        <v>15.75</v>
      </c>
      <c r="G623" s="12">
        <v>15.75</v>
      </c>
      <c r="H623" s="12">
        <v>15.95</v>
      </c>
      <c r="I623" s="3">
        <v>120</v>
      </c>
      <c r="J623" s="3">
        <v>-175</v>
      </c>
      <c r="K623" s="3">
        <v>13</v>
      </c>
      <c r="L623" s="3">
        <v>-13</v>
      </c>
      <c r="M623" s="3">
        <v>73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1.89E-2</v>
      </c>
      <c r="T623" s="13">
        <f t="shared" si="91"/>
        <v>-2.8087500000000001E-2</v>
      </c>
      <c r="U623" s="13">
        <f t="shared" si="92"/>
        <v>2.0474999999999998E-3</v>
      </c>
      <c r="V623" s="13">
        <f t="shared" si="93"/>
        <v>-2.0474999999999998E-3</v>
      </c>
      <c r="W623" s="13">
        <f t="shared" si="94"/>
        <v>1.1643499999999999E-2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9043</v>
      </c>
      <c r="C624" s="3" t="s">
        <v>6688</v>
      </c>
      <c r="D624" s="12">
        <v>15.3</v>
      </c>
      <c r="E624" s="12">
        <v>15.45</v>
      </c>
      <c r="F624" s="12">
        <v>15.25</v>
      </c>
      <c r="G624" s="12">
        <v>15.25</v>
      </c>
      <c r="H624" s="12">
        <v>15.65</v>
      </c>
      <c r="I624" s="3">
        <v>137</v>
      </c>
      <c r="J624" s="3">
        <v>-1729</v>
      </c>
      <c r="K624" s="3">
        <v>190</v>
      </c>
      <c r="L624" s="3">
        <v>300</v>
      </c>
      <c r="M624" s="3">
        <v>-66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2.0961E-2</v>
      </c>
      <c r="T624" s="13">
        <f t="shared" si="91"/>
        <v>-0.26713049999999999</v>
      </c>
      <c r="U624" s="13">
        <f t="shared" si="92"/>
        <v>2.8975000000000001E-2</v>
      </c>
      <c r="V624" s="13">
        <f t="shared" si="93"/>
        <v>4.5749999999999999E-2</v>
      </c>
      <c r="W624" s="13">
        <f t="shared" si="94"/>
        <v>-1.0329000000000001E-2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9044</v>
      </c>
      <c r="C625" s="3" t="s">
        <v>10319</v>
      </c>
      <c r="D625" s="12">
        <v>32.700000000000003</v>
      </c>
      <c r="E625" s="12">
        <v>33.450000000000003</v>
      </c>
      <c r="F625" s="12">
        <v>34.75</v>
      </c>
      <c r="G625" s="12">
        <v>34.9</v>
      </c>
      <c r="H625" s="12">
        <v>36.15</v>
      </c>
      <c r="I625" s="3">
        <v>410</v>
      </c>
      <c r="J625" s="3">
        <v>1320</v>
      </c>
      <c r="K625" s="3">
        <v>-1833</v>
      </c>
      <c r="L625" s="3">
        <v>-93</v>
      </c>
      <c r="M625" s="3">
        <v>61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0.13407000000000002</v>
      </c>
      <c r="T625" s="13">
        <f t="shared" si="91"/>
        <v>0.4415400000000001</v>
      </c>
      <c r="U625" s="13">
        <f t="shared" si="92"/>
        <v>-0.63696750000000002</v>
      </c>
      <c r="V625" s="13">
        <f t="shared" si="93"/>
        <v>-3.2457E-2</v>
      </c>
      <c r="W625" s="13">
        <f t="shared" si="94"/>
        <v>2.2051500000000002E-2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9045</v>
      </c>
      <c r="C626" s="3" t="s">
        <v>4745</v>
      </c>
      <c r="D626" s="12">
        <v>24</v>
      </c>
      <c r="E626" s="12">
        <v>26.4</v>
      </c>
      <c r="F626" s="12">
        <v>25.6</v>
      </c>
      <c r="G626" s="12">
        <v>25</v>
      </c>
      <c r="H626" s="12">
        <v>25.3</v>
      </c>
      <c r="I626" s="3">
        <v>-1134</v>
      </c>
      <c r="J626" s="3">
        <v>491</v>
      </c>
      <c r="K626" s="3">
        <v>-1532</v>
      </c>
      <c r="L626" s="3">
        <v>-200</v>
      </c>
      <c r="M626" s="3">
        <v>1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-0.27216000000000001</v>
      </c>
      <c r="T626" s="13">
        <f t="shared" si="91"/>
        <v>0.12962399999999999</v>
      </c>
      <c r="U626" s="13">
        <f t="shared" si="92"/>
        <v>-0.39219200000000004</v>
      </c>
      <c r="V626" s="13">
        <f t="shared" si="93"/>
        <v>-0.05</v>
      </c>
      <c r="W626" s="13">
        <f t="shared" si="94"/>
        <v>2.5300000000000002E-4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9046</v>
      </c>
      <c r="C627" s="3" t="s">
        <v>10259</v>
      </c>
      <c r="D627" s="12">
        <v>16.649999999999999</v>
      </c>
      <c r="E627" s="12">
        <v>17</v>
      </c>
      <c r="F627" s="12">
        <v>17.05</v>
      </c>
      <c r="G627" s="12">
        <v>17.2</v>
      </c>
      <c r="H627" s="12">
        <v>17.3</v>
      </c>
      <c r="I627" s="3">
        <v>669</v>
      </c>
      <c r="J627" s="3">
        <v>110</v>
      </c>
      <c r="K627" s="3">
        <v>271</v>
      </c>
      <c r="L627" s="3">
        <v>358</v>
      </c>
      <c r="M627" s="3">
        <v>191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0.11138849999999999</v>
      </c>
      <c r="T627" s="13">
        <f t="shared" si="91"/>
        <v>1.8700000000000001E-2</v>
      </c>
      <c r="U627" s="13">
        <f t="shared" si="92"/>
        <v>4.6205500000000004E-2</v>
      </c>
      <c r="V627" s="13">
        <f t="shared" si="93"/>
        <v>6.1575999999999992E-2</v>
      </c>
      <c r="W627" s="13">
        <f t="shared" si="94"/>
        <v>3.3043000000000003E-2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9047</v>
      </c>
      <c r="C628" s="3" t="s">
        <v>6724</v>
      </c>
      <c r="D628" s="12">
        <v>24.5</v>
      </c>
      <c r="E628" s="12">
        <v>25.7</v>
      </c>
      <c r="F628" s="12">
        <v>26.2</v>
      </c>
      <c r="G628" s="12">
        <v>26.05</v>
      </c>
      <c r="H628" s="12">
        <v>27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9048</v>
      </c>
      <c r="C629" s="3" t="s">
        <v>6616</v>
      </c>
      <c r="D629" s="12">
        <v>10.5</v>
      </c>
      <c r="E629" s="12">
        <v>11.55</v>
      </c>
      <c r="F629" s="12">
        <v>12.7</v>
      </c>
      <c r="G629" s="12">
        <v>13.85</v>
      </c>
      <c r="H629" s="12">
        <v>13.65</v>
      </c>
      <c r="I629" s="3">
        <v>0</v>
      </c>
      <c r="J629" s="3">
        <v>0</v>
      </c>
      <c r="K629" s="3">
        <v>5</v>
      </c>
      <c r="L629" s="3">
        <v>70</v>
      </c>
      <c r="M629" s="3">
        <v>-25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0</v>
      </c>
      <c r="T629" s="13">
        <f t="shared" si="91"/>
        <v>0</v>
      </c>
      <c r="U629" s="13">
        <f t="shared" si="92"/>
        <v>6.3500000000000004E-4</v>
      </c>
      <c r="V629" s="13">
        <f t="shared" si="93"/>
        <v>9.6950000000000005E-3</v>
      </c>
      <c r="W629" s="13">
        <f t="shared" si="94"/>
        <v>-3.4125000000000002E-3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9049</v>
      </c>
      <c r="C630" s="3" t="s">
        <v>4783</v>
      </c>
      <c r="D630" s="12">
        <v>27.6</v>
      </c>
      <c r="E630" s="12">
        <v>27.5</v>
      </c>
      <c r="F630" s="12">
        <v>27.5</v>
      </c>
      <c r="G630" s="12">
        <v>27.4</v>
      </c>
      <c r="H630" s="12">
        <v>27.3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9050</v>
      </c>
      <c r="C631" s="3" t="s">
        <v>10275</v>
      </c>
      <c r="D631" s="12">
        <v>25.1</v>
      </c>
      <c r="E631" s="12">
        <v>25.65</v>
      </c>
      <c r="F631" s="12">
        <v>25.7</v>
      </c>
      <c r="G631" s="12">
        <v>25.65</v>
      </c>
      <c r="H631" s="12">
        <v>25.75</v>
      </c>
      <c r="I631" s="3">
        <v>99</v>
      </c>
      <c r="J631" s="3">
        <v>62</v>
      </c>
      <c r="K631" s="3">
        <v>-22</v>
      </c>
      <c r="L631" s="3">
        <v>20</v>
      </c>
      <c r="M631" s="3">
        <v>28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2.4849E-2</v>
      </c>
      <c r="T631" s="13">
        <f t="shared" si="91"/>
        <v>1.5903E-2</v>
      </c>
      <c r="U631" s="13">
        <f t="shared" si="92"/>
        <v>-5.6540000000000002E-3</v>
      </c>
      <c r="V631" s="13">
        <f t="shared" si="93"/>
        <v>5.13E-3</v>
      </c>
      <c r="W631" s="13">
        <f t="shared" si="94"/>
        <v>7.2100000000000003E-3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9051</v>
      </c>
      <c r="C632" s="3" t="s">
        <v>6683</v>
      </c>
      <c r="D632" s="12">
        <v>24</v>
      </c>
      <c r="E632" s="12">
        <v>24</v>
      </c>
      <c r="F632" s="12">
        <v>23.85</v>
      </c>
      <c r="G632" s="12">
        <v>23.8</v>
      </c>
      <c r="H632" s="12">
        <v>23.8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9052</v>
      </c>
      <c r="C633" s="3" t="s">
        <v>10307</v>
      </c>
      <c r="D633" s="12">
        <v>49.55</v>
      </c>
      <c r="E633" s="12">
        <v>50.7</v>
      </c>
      <c r="F633" s="12">
        <v>50.6</v>
      </c>
      <c r="G633" s="12">
        <v>50.6</v>
      </c>
      <c r="H633" s="12">
        <v>51.6</v>
      </c>
      <c r="I633" s="3">
        <v>456</v>
      </c>
      <c r="J633" s="3">
        <v>-339</v>
      </c>
      <c r="K633" s="3">
        <v>150</v>
      </c>
      <c r="L633" s="3">
        <v>315</v>
      </c>
      <c r="M633" s="3">
        <v>77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0.22594799999999998</v>
      </c>
      <c r="T633" s="13">
        <f t="shared" si="91"/>
        <v>-0.171873</v>
      </c>
      <c r="U633" s="13">
        <f t="shared" si="92"/>
        <v>7.5899999999999995E-2</v>
      </c>
      <c r="V633" s="13">
        <f t="shared" si="93"/>
        <v>0.15939</v>
      </c>
      <c r="W633" s="13">
        <f t="shared" si="94"/>
        <v>3.9732000000000003E-2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9053</v>
      </c>
      <c r="C634" s="3" t="s">
        <v>10320</v>
      </c>
      <c r="D634" s="12">
        <v>239.5</v>
      </c>
      <c r="E634" s="12">
        <v>237</v>
      </c>
      <c r="F634" s="12">
        <v>241.5</v>
      </c>
      <c r="G634" s="12">
        <v>240</v>
      </c>
      <c r="H634" s="12">
        <v>248</v>
      </c>
      <c r="I634" s="3">
        <v>131</v>
      </c>
      <c r="J634" s="3">
        <v>-122</v>
      </c>
      <c r="K634" s="3">
        <v>206</v>
      </c>
      <c r="L634" s="3">
        <v>-9</v>
      </c>
      <c r="M634" s="3">
        <v>115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0.313745</v>
      </c>
      <c r="T634" s="13">
        <f t="shared" si="91"/>
        <v>-0.28914000000000001</v>
      </c>
      <c r="U634" s="13">
        <f t="shared" si="92"/>
        <v>0.49748999999999999</v>
      </c>
      <c r="V634" s="13">
        <f t="shared" si="93"/>
        <v>-2.1600000000000001E-2</v>
      </c>
      <c r="W634" s="13">
        <f t="shared" si="94"/>
        <v>0.28520000000000001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9054</v>
      </c>
      <c r="C635" s="3" t="s">
        <v>6724</v>
      </c>
      <c r="D635" s="12">
        <v>56.9</v>
      </c>
      <c r="E635" s="12">
        <v>57.9</v>
      </c>
      <c r="F635" s="12">
        <v>57.2</v>
      </c>
      <c r="G635" s="12">
        <v>57.3</v>
      </c>
      <c r="H635" s="12">
        <v>56.9</v>
      </c>
      <c r="I635" s="3">
        <v>17</v>
      </c>
      <c r="J635" s="3">
        <v>44</v>
      </c>
      <c r="K635" s="3">
        <v>8</v>
      </c>
      <c r="L635" s="3">
        <v>44</v>
      </c>
      <c r="M635" s="3">
        <v>2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9.6729999999999993E-3</v>
      </c>
      <c r="T635" s="13">
        <f t="shared" si="91"/>
        <v>2.5475999999999999E-2</v>
      </c>
      <c r="U635" s="13">
        <f t="shared" si="92"/>
        <v>4.5760000000000002E-3</v>
      </c>
      <c r="V635" s="13">
        <f t="shared" si="93"/>
        <v>2.5211999999999998E-2</v>
      </c>
      <c r="W635" s="13">
        <f t="shared" si="94"/>
        <v>1.1379999999999999E-3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9055</v>
      </c>
      <c r="C636" s="3" t="s">
        <v>10321</v>
      </c>
      <c r="D636" s="12">
        <v>10.55</v>
      </c>
      <c r="E636" s="12">
        <v>10.75</v>
      </c>
      <c r="F636" s="12">
        <v>11.1</v>
      </c>
      <c r="G636" s="12">
        <v>10.45</v>
      </c>
      <c r="H636" s="12">
        <v>10.45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9056</v>
      </c>
      <c r="C637" s="3" t="s">
        <v>6724</v>
      </c>
      <c r="D637" s="12">
        <v>118.5</v>
      </c>
      <c r="E637" s="12">
        <v>122.5</v>
      </c>
      <c r="F637" s="12">
        <v>134.5</v>
      </c>
      <c r="G637" s="12">
        <v>136</v>
      </c>
      <c r="H637" s="12">
        <v>130.5</v>
      </c>
      <c r="I637" s="3">
        <v>0</v>
      </c>
      <c r="J637" s="3">
        <v>4</v>
      </c>
      <c r="K637" s="3">
        <v>34</v>
      </c>
      <c r="L637" s="3">
        <v>-34</v>
      </c>
      <c r="M637" s="3">
        <v>4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0</v>
      </c>
      <c r="T637" s="13">
        <f t="shared" si="91"/>
        <v>4.8999999999999998E-3</v>
      </c>
      <c r="U637" s="13">
        <f t="shared" si="92"/>
        <v>4.573E-2</v>
      </c>
      <c r="V637" s="13">
        <f t="shared" si="93"/>
        <v>-4.6240000000000003E-2</v>
      </c>
      <c r="W637" s="13">
        <f t="shared" si="94"/>
        <v>5.2199999999999998E-3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9057</v>
      </c>
      <c r="C638" s="3" t="s">
        <v>6608</v>
      </c>
      <c r="D638" s="12">
        <v>54.7</v>
      </c>
      <c r="E638" s="12">
        <v>54.6</v>
      </c>
      <c r="F638" s="12">
        <v>54.5</v>
      </c>
      <c r="G638" s="12">
        <v>53.9</v>
      </c>
      <c r="H638" s="12">
        <v>54.4</v>
      </c>
      <c r="I638" s="3">
        <v>-18</v>
      </c>
      <c r="J638" s="3">
        <v>-2</v>
      </c>
      <c r="K638" s="3">
        <v>-20</v>
      </c>
      <c r="L638" s="3">
        <v>-25</v>
      </c>
      <c r="M638" s="3">
        <v>-2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-9.8460000000000006E-3</v>
      </c>
      <c r="T638" s="13">
        <f t="shared" si="91"/>
        <v>-1.0920000000000001E-3</v>
      </c>
      <c r="U638" s="13">
        <f t="shared" si="92"/>
        <v>-1.09E-2</v>
      </c>
      <c r="V638" s="13">
        <f t="shared" si="93"/>
        <v>-1.3475000000000001E-2</v>
      </c>
      <c r="W638" s="13">
        <f t="shared" si="94"/>
        <v>-1.088E-3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9058</v>
      </c>
      <c r="C639" s="3" t="s">
        <v>4764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9059</v>
      </c>
      <c r="C640" s="3" t="s">
        <v>10266</v>
      </c>
      <c r="D640" s="12">
        <v>51.7</v>
      </c>
      <c r="E640" s="12">
        <v>52.5</v>
      </c>
      <c r="F640" s="12">
        <v>52.7</v>
      </c>
      <c r="G640" s="12">
        <v>52.3</v>
      </c>
      <c r="H640" s="12">
        <v>52.9</v>
      </c>
      <c r="I640" s="3">
        <v>121</v>
      </c>
      <c r="J640" s="3">
        <v>148</v>
      </c>
      <c r="K640" s="3">
        <v>-223</v>
      </c>
      <c r="L640" s="3">
        <v>7</v>
      </c>
      <c r="M640" s="3">
        <v>12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6.2557000000000001E-2</v>
      </c>
      <c r="T640" s="13">
        <f t="shared" si="91"/>
        <v>7.7700000000000005E-2</v>
      </c>
      <c r="U640" s="13">
        <f t="shared" si="92"/>
        <v>-0.117521</v>
      </c>
      <c r="V640" s="13">
        <f t="shared" si="93"/>
        <v>3.6609999999999998E-3</v>
      </c>
      <c r="W640" s="13">
        <f t="shared" si="94"/>
        <v>6.3479999999999995E-3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9060</v>
      </c>
      <c r="C641" s="3" t="s">
        <v>4771</v>
      </c>
      <c r="D641" s="12">
        <v>63.4</v>
      </c>
      <c r="E641" s="12">
        <v>64.5</v>
      </c>
      <c r="F641" s="12">
        <v>64.8</v>
      </c>
      <c r="G641" s="12">
        <v>65.5</v>
      </c>
      <c r="H641" s="12">
        <v>66.5</v>
      </c>
      <c r="I641" s="3">
        <v>225</v>
      </c>
      <c r="J641" s="3">
        <v>147</v>
      </c>
      <c r="K641" s="3">
        <v>174</v>
      </c>
      <c r="L641" s="3">
        <v>49</v>
      </c>
      <c r="M641" s="3">
        <v>14</v>
      </c>
      <c r="N641" s="3">
        <v>56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0.14265</v>
      </c>
      <c r="T641" s="13">
        <f t="shared" si="91"/>
        <v>9.4814999999999997E-2</v>
      </c>
      <c r="U641" s="13">
        <f t="shared" si="92"/>
        <v>0.11275199999999999</v>
      </c>
      <c r="V641" s="13">
        <f t="shared" si="93"/>
        <v>3.2094999999999999E-2</v>
      </c>
      <c r="W641" s="13">
        <f t="shared" si="94"/>
        <v>9.3100000000000006E-3</v>
      </c>
      <c r="X641" s="13">
        <f t="shared" si="95"/>
        <v>3.5504000000000001E-2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9061</v>
      </c>
      <c r="C642" s="3" t="s">
        <v>10308</v>
      </c>
      <c r="D642" s="12">
        <v>55.8</v>
      </c>
      <c r="E642" s="12">
        <v>56.2</v>
      </c>
      <c r="F642" s="12">
        <v>57.1</v>
      </c>
      <c r="G642" s="12">
        <v>56.5</v>
      </c>
      <c r="H642" s="12">
        <v>57</v>
      </c>
      <c r="I642" s="3">
        <v>4</v>
      </c>
      <c r="J642" s="3">
        <v>5</v>
      </c>
      <c r="K642" s="3">
        <v>-7</v>
      </c>
      <c r="L642" s="3">
        <v>-37</v>
      </c>
      <c r="M642" s="3">
        <v>3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2.232E-3</v>
      </c>
      <c r="T642" s="13">
        <f t="shared" si="91"/>
        <v>2.81E-3</v>
      </c>
      <c r="U642" s="13">
        <f t="shared" si="92"/>
        <v>-3.9969999999999997E-3</v>
      </c>
      <c r="V642" s="13">
        <f t="shared" si="93"/>
        <v>-2.0905E-2</v>
      </c>
      <c r="W642" s="13">
        <f t="shared" si="94"/>
        <v>1.7099999999999999E-3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9062</v>
      </c>
      <c r="C643" s="3" t="s">
        <v>4763</v>
      </c>
      <c r="D643" s="12">
        <v>32.299999999999997</v>
      </c>
      <c r="E643" s="12">
        <v>33.299999999999997</v>
      </c>
      <c r="F643" s="12">
        <v>33.700000000000003</v>
      </c>
      <c r="G643" s="12">
        <v>33.299999999999997</v>
      </c>
      <c r="H643" s="12">
        <v>33.950000000000003</v>
      </c>
      <c r="I643" s="3">
        <v>607</v>
      </c>
      <c r="J643" s="3">
        <v>-1076</v>
      </c>
      <c r="K643" s="3">
        <v>93</v>
      </c>
      <c r="L643" s="3">
        <v>-63</v>
      </c>
      <c r="M643" s="3">
        <v>301</v>
      </c>
      <c r="N643" s="3">
        <v>0</v>
      </c>
      <c r="O643" s="3">
        <v>2</v>
      </c>
      <c r="P643" s="3">
        <v>1</v>
      </c>
      <c r="Q643" s="3">
        <v>0</v>
      </c>
      <c r="R643" s="3">
        <v>0</v>
      </c>
      <c r="S643" s="13">
        <f t="shared" si="90"/>
        <v>0.19606099999999999</v>
      </c>
      <c r="T643" s="13">
        <f t="shared" si="91"/>
        <v>-0.35830799999999996</v>
      </c>
      <c r="U643" s="13">
        <f t="shared" si="92"/>
        <v>3.1341000000000001E-2</v>
      </c>
      <c r="V643" s="13">
        <f t="shared" si="93"/>
        <v>-2.0978999999999998E-2</v>
      </c>
      <c r="W643" s="13">
        <f t="shared" si="94"/>
        <v>0.1021895</v>
      </c>
      <c r="X643" s="13">
        <f t="shared" si="95"/>
        <v>0</v>
      </c>
      <c r="Y643" s="13">
        <f t="shared" si="96"/>
        <v>6.6599999999999993E-4</v>
      </c>
      <c r="Z643" s="13">
        <f t="shared" si="97"/>
        <v>3.3700000000000001E-4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9063</v>
      </c>
      <c r="C644" s="3" t="s">
        <v>6543</v>
      </c>
      <c r="D644" s="12">
        <v>3.07</v>
      </c>
      <c r="E644" s="12">
        <v>3.1</v>
      </c>
      <c r="F644" s="12">
        <v>3.1</v>
      </c>
      <c r="G644" s="12">
        <v>3.08</v>
      </c>
      <c r="H644" s="12">
        <v>3.1</v>
      </c>
      <c r="I644" s="3">
        <v>0</v>
      </c>
      <c r="J644" s="3">
        <v>0</v>
      </c>
      <c r="K644" s="3">
        <v>0</v>
      </c>
      <c r="L644" s="3">
        <v>0</v>
      </c>
      <c r="M644" s="3">
        <v>4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1.2400000000000001E-4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9064</v>
      </c>
      <c r="C645" s="3" t="s">
        <v>4793</v>
      </c>
      <c r="D645" s="12">
        <v>312.5</v>
      </c>
      <c r="E645" s="12">
        <v>328</v>
      </c>
      <c r="F645" s="12">
        <v>323</v>
      </c>
      <c r="G645" s="12">
        <v>321</v>
      </c>
      <c r="H645" s="12">
        <v>326</v>
      </c>
      <c r="I645" s="3">
        <v>536</v>
      </c>
      <c r="J645" s="3">
        <v>566</v>
      </c>
      <c r="K645" s="3">
        <v>-2057</v>
      </c>
      <c r="L645" s="3">
        <v>-779</v>
      </c>
      <c r="M645" s="3">
        <v>-659</v>
      </c>
      <c r="N645" s="3">
        <v>1</v>
      </c>
      <c r="O645" s="3">
        <v>82</v>
      </c>
      <c r="P645" s="3">
        <v>154</v>
      </c>
      <c r="Q645" s="3">
        <v>246</v>
      </c>
      <c r="R645" s="3">
        <v>99</v>
      </c>
      <c r="S645" s="13">
        <f t="shared" si="90"/>
        <v>1.675</v>
      </c>
      <c r="T645" s="13">
        <f t="shared" si="91"/>
        <v>1.8564799999999999</v>
      </c>
      <c r="U645" s="13">
        <f t="shared" si="92"/>
        <v>-6.6441100000000004</v>
      </c>
      <c r="V645" s="13">
        <f t="shared" si="93"/>
        <v>-2.5005899999999999</v>
      </c>
      <c r="W645" s="13">
        <f t="shared" si="94"/>
        <v>-2.1483400000000001</v>
      </c>
      <c r="X645" s="13">
        <f t="shared" si="95"/>
        <v>3.1250000000000002E-3</v>
      </c>
      <c r="Y645" s="13">
        <f t="shared" si="96"/>
        <v>0.26895999999999998</v>
      </c>
      <c r="Z645" s="13">
        <f t="shared" si="97"/>
        <v>0.49741999999999997</v>
      </c>
      <c r="AA645" s="13">
        <f t="shared" si="98"/>
        <v>0.78966000000000003</v>
      </c>
      <c r="AB645" s="13">
        <f t="shared" si="99"/>
        <v>0.32274000000000003</v>
      </c>
    </row>
    <row r="646" spans="1:28" x14ac:dyDescent="0.25">
      <c r="A646" s="2" t="s">
        <v>640</v>
      </c>
      <c r="B646" s="3" t="s">
        <v>9065</v>
      </c>
      <c r="C646" s="3" t="s">
        <v>10322</v>
      </c>
      <c r="D646" s="12">
        <v>24.3</v>
      </c>
      <c r="E646" s="12">
        <v>24.35</v>
      </c>
      <c r="F646" s="12">
        <v>24.3</v>
      </c>
      <c r="G646" s="12">
        <v>24.3</v>
      </c>
      <c r="H646" s="12">
        <v>24.2</v>
      </c>
      <c r="I646" s="3">
        <v>38</v>
      </c>
      <c r="J646" s="3">
        <v>16</v>
      </c>
      <c r="K646" s="3">
        <v>21</v>
      </c>
      <c r="L646" s="3">
        <v>10</v>
      </c>
      <c r="M646" s="3">
        <v>12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9.2339999999999992E-3</v>
      </c>
      <c r="T646" s="13">
        <f t="shared" si="91"/>
        <v>3.8960000000000002E-3</v>
      </c>
      <c r="U646" s="13">
        <f t="shared" si="92"/>
        <v>5.1029999999999999E-3</v>
      </c>
      <c r="V646" s="13">
        <f t="shared" si="93"/>
        <v>2.4299999999999999E-3</v>
      </c>
      <c r="W646" s="13">
        <f t="shared" si="94"/>
        <v>2.9039999999999999E-3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9066</v>
      </c>
      <c r="C647" s="3" t="s">
        <v>6670</v>
      </c>
      <c r="D647" s="12">
        <v>15.8</v>
      </c>
      <c r="E647" s="12">
        <v>15.55</v>
      </c>
      <c r="F647" s="12">
        <v>16.100000000000001</v>
      </c>
      <c r="G647" s="12">
        <v>15.9</v>
      </c>
      <c r="H647" s="12">
        <v>15.9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9067</v>
      </c>
      <c r="C648" s="3" t="s">
        <v>6559</v>
      </c>
      <c r="D648" s="12">
        <v>31.6</v>
      </c>
      <c r="E648" s="12">
        <v>31.2</v>
      </c>
      <c r="F648" s="12">
        <v>31.55</v>
      </c>
      <c r="G648" s="12">
        <v>31.65</v>
      </c>
      <c r="H648" s="12">
        <v>31.85</v>
      </c>
      <c r="I648" s="3">
        <v>2</v>
      </c>
      <c r="J648" s="3">
        <v>0</v>
      </c>
      <c r="K648" s="3">
        <v>1</v>
      </c>
      <c r="L648" s="3">
        <v>0</v>
      </c>
      <c r="M648" s="3">
        <v>14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6.3200000000000007E-4</v>
      </c>
      <c r="T648" s="13">
        <f t="shared" si="101"/>
        <v>0</v>
      </c>
      <c r="U648" s="13">
        <f t="shared" si="102"/>
        <v>3.1550000000000003E-4</v>
      </c>
      <c r="V648" s="13">
        <f t="shared" si="103"/>
        <v>0</v>
      </c>
      <c r="W648" s="13">
        <f t="shared" si="104"/>
        <v>4.4590000000000003E-3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9068</v>
      </c>
      <c r="C649" s="3" t="s">
        <v>10267</v>
      </c>
      <c r="D649" s="12">
        <v>33.799999999999997</v>
      </c>
      <c r="E649" s="12">
        <v>37.15</v>
      </c>
      <c r="F649" s="12">
        <v>36.75</v>
      </c>
      <c r="G649" s="12">
        <v>35.200000000000003</v>
      </c>
      <c r="H649" s="12">
        <v>36.35</v>
      </c>
      <c r="I649" s="3">
        <v>69</v>
      </c>
      <c r="J649" s="3">
        <v>-188</v>
      </c>
      <c r="K649" s="3">
        <v>-1138</v>
      </c>
      <c r="L649" s="3">
        <v>-59</v>
      </c>
      <c r="M649" s="3">
        <v>-88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2.3321999999999999E-2</v>
      </c>
      <c r="T649" s="13">
        <f t="shared" si="101"/>
        <v>-6.9842000000000001E-2</v>
      </c>
      <c r="U649" s="13">
        <f t="shared" si="102"/>
        <v>-0.418215</v>
      </c>
      <c r="V649" s="13">
        <f t="shared" si="103"/>
        <v>-2.0768000000000002E-2</v>
      </c>
      <c r="W649" s="13">
        <f t="shared" si="104"/>
        <v>-3.1988000000000003E-2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9069</v>
      </c>
      <c r="C650" s="3" t="s">
        <v>6607</v>
      </c>
      <c r="D650" s="12">
        <v>17.350000000000001</v>
      </c>
      <c r="E650" s="12">
        <v>17.55</v>
      </c>
      <c r="F650" s="12">
        <v>17.399999999999999</v>
      </c>
      <c r="G650" s="12">
        <v>17.25</v>
      </c>
      <c r="H650" s="12">
        <v>18.45</v>
      </c>
      <c r="I650" s="3">
        <v>-232</v>
      </c>
      <c r="J650" s="3">
        <v>-156</v>
      </c>
      <c r="K650" s="3">
        <v>22</v>
      </c>
      <c r="L650" s="3">
        <v>24</v>
      </c>
      <c r="M650" s="3">
        <v>262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-4.0252000000000003E-2</v>
      </c>
      <c r="T650" s="13">
        <f t="shared" si="101"/>
        <v>-2.7378000000000003E-2</v>
      </c>
      <c r="U650" s="13">
        <f t="shared" si="102"/>
        <v>3.8279999999999994E-3</v>
      </c>
      <c r="V650" s="13">
        <f t="shared" si="103"/>
        <v>4.1399999999999996E-3</v>
      </c>
      <c r="W650" s="13">
        <f t="shared" si="104"/>
        <v>4.8338999999999993E-2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9070</v>
      </c>
      <c r="C651" s="3" t="s">
        <v>10321</v>
      </c>
      <c r="D651" s="12">
        <v>165</v>
      </c>
      <c r="E651" s="12">
        <v>166</v>
      </c>
      <c r="F651" s="12">
        <v>166</v>
      </c>
      <c r="G651" s="12">
        <v>167</v>
      </c>
      <c r="H651" s="12">
        <v>168</v>
      </c>
      <c r="I651" s="3">
        <v>0</v>
      </c>
      <c r="J651" s="3">
        <v>1</v>
      </c>
      <c r="K651" s="3">
        <v>0</v>
      </c>
      <c r="L651" s="3">
        <v>-2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1.66E-3</v>
      </c>
      <c r="U651" s="13">
        <f t="shared" si="102"/>
        <v>0</v>
      </c>
      <c r="V651" s="13">
        <f t="shared" si="103"/>
        <v>-3.3400000000000001E-3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9071</v>
      </c>
      <c r="C652" s="3" t="s">
        <v>6680</v>
      </c>
      <c r="D652" s="12">
        <v>301</v>
      </c>
      <c r="E652" s="12">
        <v>324</v>
      </c>
      <c r="F652" s="12">
        <v>321.5</v>
      </c>
      <c r="G652" s="12">
        <v>323</v>
      </c>
      <c r="H652" s="12">
        <v>330</v>
      </c>
      <c r="I652" s="3">
        <v>6</v>
      </c>
      <c r="J652" s="3">
        <v>74</v>
      </c>
      <c r="K652" s="3">
        <v>-64</v>
      </c>
      <c r="L652" s="3">
        <v>10</v>
      </c>
      <c r="M652" s="3">
        <v>37</v>
      </c>
      <c r="N652" s="3">
        <v>10</v>
      </c>
      <c r="O652" s="3">
        <v>10</v>
      </c>
      <c r="P652" s="3">
        <v>0</v>
      </c>
      <c r="Q652" s="3">
        <v>0</v>
      </c>
      <c r="R652" s="3">
        <v>0</v>
      </c>
      <c r="S652" s="13">
        <f t="shared" si="100"/>
        <v>1.806E-2</v>
      </c>
      <c r="T652" s="13">
        <f t="shared" si="101"/>
        <v>0.23976</v>
      </c>
      <c r="U652" s="13">
        <f t="shared" si="102"/>
        <v>-0.20576</v>
      </c>
      <c r="V652" s="13">
        <f t="shared" si="103"/>
        <v>3.2300000000000002E-2</v>
      </c>
      <c r="W652" s="13">
        <f t="shared" si="104"/>
        <v>0.1221</v>
      </c>
      <c r="X652" s="13">
        <f t="shared" si="105"/>
        <v>3.0099999999999998E-2</v>
      </c>
      <c r="Y652" s="13">
        <f t="shared" si="106"/>
        <v>3.2399999999999998E-2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9072</v>
      </c>
      <c r="C653" s="3" t="s">
        <v>10278</v>
      </c>
      <c r="D653" s="12">
        <v>177</v>
      </c>
      <c r="E653" s="12">
        <v>194.5</v>
      </c>
      <c r="F653" s="12">
        <v>199</v>
      </c>
      <c r="G653" s="12">
        <v>199</v>
      </c>
      <c r="H653" s="12">
        <v>199</v>
      </c>
      <c r="I653" s="3">
        <v>-249</v>
      </c>
      <c r="J653" s="3">
        <v>-211</v>
      </c>
      <c r="K653" s="3">
        <v>-767</v>
      </c>
      <c r="L653" s="3">
        <v>-58</v>
      </c>
      <c r="M653" s="3">
        <v>-194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-0.44073000000000001</v>
      </c>
      <c r="T653" s="13">
        <f t="shared" si="101"/>
        <v>-0.41039500000000001</v>
      </c>
      <c r="U653" s="13">
        <f t="shared" si="102"/>
        <v>-1.52633</v>
      </c>
      <c r="V653" s="13">
        <f t="shared" si="103"/>
        <v>-0.11541999999999999</v>
      </c>
      <c r="W653" s="13">
        <f t="shared" si="104"/>
        <v>-0.38606000000000001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9073</v>
      </c>
      <c r="C654" s="3" t="s">
        <v>10267</v>
      </c>
      <c r="D654" s="12">
        <v>56.5</v>
      </c>
      <c r="E654" s="12">
        <v>60.8</v>
      </c>
      <c r="F654" s="12">
        <v>59.4</v>
      </c>
      <c r="G654" s="12">
        <v>58.9</v>
      </c>
      <c r="H654" s="12">
        <v>62</v>
      </c>
      <c r="I654" s="3">
        <v>101</v>
      </c>
      <c r="J654" s="3">
        <v>-378</v>
      </c>
      <c r="K654" s="3">
        <v>-875</v>
      </c>
      <c r="L654" s="3">
        <v>92</v>
      </c>
      <c r="M654" s="3">
        <v>243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3">
        <f t="shared" si="100"/>
        <v>5.7064999999999998E-2</v>
      </c>
      <c r="T654" s="13">
        <f t="shared" si="101"/>
        <v>-0.22982399999999997</v>
      </c>
      <c r="U654" s="13">
        <f t="shared" si="102"/>
        <v>-0.51975000000000005</v>
      </c>
      <c r="V654" s="13">
        <f t="shared" si="103"/>
        <v>5.4188E-2</v>
      </c>
      <c r="W654" s="13">
        <f t="shared" si="104"/>
        <v>0.15065999999999999</v>
      </c>
      <c r="X654" s="13">
        <f t="shared" si="105"/>
        <v>0</v>
      </c>
      <c r="Y654" s="13">
        <f t="shared" si="106"/>
        <v>0</v>
      </c>
      <c r="Z654" s="13">
        <f t="shared" si="107"/>
        <v>0</v>
      </c>
      <c r="AA654" s="13">
        <f t="shared" si="108"/>
        <v>0</v>
      </c>
      <c r="AB654" s="13">
        <f t="shared" si="109"/>
        <v>0</v>
      </c>
    </row>
    <row r="655" spans="1:28" x14ac:dyDescent="0.25">
      <c r="A655" s="2" t="s">
        <v>649</v>
      </c>
      <c r="B655" s="3" t="s">
        <v>9074</v>
      </c>
      <c r="C655" s="3" t="s">
        <v>6670</v>
      </c>
      <c r="D655" s="12">
        <v>38.25</v>
      </c>
      <c r="E655" s="12">
        <v>38.1</v>
      </c>
      <c r="F655" s="12">
        <v>38.6</v>
      </c>
      <c r="G655" s="12">
        <v>38.200000000000003</v>
      </c>
      <c r="H655" s="12">
        <v>38.4</v>
      </c>
      <c r="I655" s="3">
        <v>-48</v>
      </c>
      <c r="J655" s="3">
        <v>-44</v>
      </c>
      <c r="K655" s="3">
        <v>-6</v>
      </c>
      <c r="L655" s="3">
        <v>-62</v>
      </c>
      <c r="M655" s="3">
        <v>-41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-1.8360000000000001E-2</v>
      </c>
      <c r="T655" s="13">
        <f t="shared" si="101"/>
        <v>-1.6764000000000001E-2</v>
      </c>
      <c r="U655" s="13">
        <f t="shared" si="102"/>
        <v>-2.3160000000000004E-3</v>
      </c>
      <c r="V655" s="13">
        <f t="shared" si="103"/>
        <v>-2.3684E-2</v>
      </c>
      <c r="W655" s="13">
        <f t="shared" si="104"/>
        <v>-1.5743999999999998E-2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9075</v>
      </c>
      <c r="C656" s="3" t="s">
        <v>10279</v>
      </c>
      <c r="D656" s="12">
        <v>45.4</v>
      </c>
      <c r="E656" s="12">
        <v>45.3</v>
      </c>
      <c r="F656" s="12">
        <v>46.6</v>
      </c>
      <c r="G656" s="12">
        <v>46.1</v>
      </c>
      <c r="H656" s="12">
        <v>46.5</v>
      </c>
      <c r="I656" s="3">
        <v>44</v>
      </c>
      <c r="J656" s="3">
        <v>2</v>
      </c>
      <c r="K656" s="3">
        <v>19</v>
      </c>
      <c r="L656" s="3">
        <v>-24</v>
      </c>
      <c r="M656" s="3">
        <v>19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1.9976000000000001E-2</v>
      </c>
      <c r="T656" s="13">
        <f t="shared" si="101"/>
        <v>9.059999999999999E-4</v>
      </c>
      <c r="U656" s="13">
        <f t="shared" si="102"/>
        <v>8.853999999999999E-3</v>
      </c>
      <c r="V656" s="13">
        <f t="shared" si="103"/>
        <v>-1.1064000000000001E-2</v>
      </c>
      <c r="W656" s="13">
        <f t="shared" si="104"/>
        <v>8.8350000000000008E-3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9076</v>
      </c>
      <c r="C657" s="3" t="s">
        <v>4792</v>
      </c>
      <c r="D657" s="12">
        <v>32</v>
      </c>
      <c r="E657" s="12">
        <v>35.200000000000003</v>
      </c>
      <c r="F657" s="12">
        <v>33.549999999999997</v>
      </c>
      <c r="G657" s="12">
        <v>33.6</v>
      </c>
      <c r="H657" s="12">
        <v>33.9</v>
      </c>
      <c r="I657" s="3">
        <v>771</v>
      </c>
      <c r="J657" s="3">
        <v>-658</v>
      </c>
      <c r="K657" s="3">
        <v>-2212</v>
      </c>
      <c r="L657" s="3">
        <v>-78</v>
      </c>
      <c r="M657" s="3">
        <v>-212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0.24671999999999999</v>
      </c>
      <c r="T657" s="13">
        <f t="shared" si="101"/>
        <v>-0.23161600000000002</v>
      </c>
      <c r="U657" s="13">
        <f t="shared" si="102"/>
        <v>-0.74212599999999995</v>
      </c>
      <c r="V657" s="13">
        <f t="shared" si="103"/>
        <v>-2.6208000000000002E-2</v>
      </c>
      <c r="W657" s="13">
        <f t="shared" si="104"/>
        <v>-7.1867999999999987E-2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9077</v>
      </c>
      <c r="C658" s="3" t="s">
        <v>4764</v>
      </c>
      <c r="D658" s="12">
        <v>434.5</v>
      </c>
      <c r="E658" s="12">
        <v>463</v>
      </c>
      <c r="F658" s="12">
        <v>457</v>
      </c>
      <c r="G658" s="12">
        <v>448</v>
      </c>
      <c r="H658" s="12">
        <v>482.5</v>
      </c>
      <c r="I658" s="3">
        <v>117</v>
      </c>
      <c r="J658" s="3">
        <v>216</v>
      </c>
      <c r="K658" s="3">
        <v>-125</v>
      </c>
      <c r="L658" s="3">
        <v>-48</v>
      </c>
      <c r="M658" s="3">
        <v>217</v>
      </c>
      <c r="N658" s="3">
        <v>-150</v>
      </c>
      <c r="O658" s="3">
        <v>0</v>
      </c>
      <c r="P658" s="3">
        <v>0</v>
      </c>
      <c r="Q658" s="3">
        <v>-1</v>
      </c>
      <c r="R658" s="3">
        <v>56</v>
      </c>
      <c r="S658" s="13">
        <f t="shared" si="100"/>
        <v>0.50836499999999996</v>
      </c>
      <c r="T658" s="13">
        <f t="shared" si="101"/>
        <v>1.0000800000000001</v>
      </c>
      <c r="U658" s="13">
        <f t="shared" si="102"/>
        <v>-0.57125000000000004</v>
      </c>
      <c r="V658" s="13">
        <f t="shared" si="103"/>
        <v>-0.21504000000000001</v>
      </c>
      <c r="W658" s="13">
        <f t="shared" si="104"/>
        <v>1.0470250000000001</v>
      </c>
      <c r="X658" s="13">
        <f t="shared" si="105"/>
        <v>-0.65175000000000005</v>
      </c>
      <c r="Y658" s="13">
        <f t="shared" si="106"/>
        <v>0</v>
      </c>
      <c r="Z658" s="13">
        <f t="shared" si="107"/>
        <v>0</v>
      </c>
      <c r="AA658" s="13">
        <f t="shared" si="108"/>
        <v>-4.4799999999999996E-3</v>
      </c>
      <c r="AB658" s="13">
        <f t="shared" si="109"/>
        <v>0.2702</v>
      </c>
    </row>
    <row r="659" spans="1:28" x14ac:dyDescent="0.25">
      <c r="A659" s="2" t="s">
        <v>653</v>
      </c>
      <c r="B659" s="3" t="s">
        <v>9078</v>
      </c>
      <c r="C659" s="3" t="s">
        <v>6686</v>
      </c>
      <c r="D659" s="12">
        <v>25.2</v>
      </c>
      <c r="E659" s="12">
        <v>25.05</v>
      </c>
      <c r="F659" s="12">
        <v>24.95</v>
      </c>
      <c r="G659" s="12">
        <v>25.1</v>
      </c>
      <c r="H659" s="12">
        <v>25.2</v>
      </c>
      <c r="I659" s="3">
        <v>-4</v>
      </c>
      <c r="J659" s="3">
        <v>1</v>
      </c>
      <c r="K659" s="3">
        <v>2</v>
      </c>
      <c r="L659" s="3">
        <v>-2</v>
      </c>
      <c r="M659" s="3">
        <v>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-1.008E-3</v>
      </c>
      <c r="T659" s="13">
        <f t="shared" si="101"/>
        <v>2.5050000000000002E-4</v>
      </c>
      <c r="U659" s="13">
        <f t="shared" si="102"/>
        <v>4.9899999999999999E-4</v>
      </c>
      <c r="V659" s="13">
        <f t="shared" si="103"/>
        <v>-5.0200000000000006E-4</v>
      </c>
      <c r="W659" s="13">
        <f t="shared" si="104"/>
        <v>5.04E-4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9079</v>
      </c>
      <c r="C660" s="3" t="s">
        <v>6591</v>
      </c>
      <c r="D660" s="12">
        <v>43.2</v>
      </c>
      <c r="E660" s="12">
        <v>43.9</v>
      </c>
      <c r="F660" s="12">
        <v>44.2</v>
      </c>
      <c r="G660" s="12">
        <v>43.9</v>
      </c>
      <c r="H660" s="12">
        <v>44.45</v>
      </c>
      <c r="I660" s="3">
        <v>36</v>
      </c>
      <c r="J660" s="3">
        <v>49</v>
      </c>
      <c r="K660" s="3">
        <v>65</v>
      </c>
      <c r="L660" s="3">
        <v>16</v>
      </c>
      <c r="M660" s="3">
        <v>100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1.5552E-2</v>
      </c>
      <c r="T660" s="13">
        <f t="shared" si="101"/>
        <v>2.1510999999999999E-2</v>
      </c>
      <c r="U660" s="13">
        <f t="shared" si="102"/>
        <v>2.8729999999999999E-2</v>
      </c>
      <c r="V660" s="13">
        <f t="shared" si="103"/>
        <v>7.0239999999999999E-3</v>
      </c>
      <c r="W660" s="13">
        <f t="shared" si="104"/>
        <v>4.4450000000000003E-2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9080</v>
      </c>
      <c r="C661" s="3" t="s">
        <v>4577</v>
      </c>
      <c r="D661" s="12">
        <v>24.5</v>
      </c>
      <c r="E661" s="12">
        <v>24.5</v>
      </c>
      <c r="F661" s="12">
        <v>25.3</v>
      </c>
      <c r="G661" s="12">
        <v>25.35</v>
      </c>
      <c r="H661" s="12">
        <v>25.35</v>
      </c>
      <c r="I661" s="3">
        <v>40</v>
      </c>
      <c r="J661" s="3">
        <v>-12</v>
      </c>
      <c r="K661" s="3">
        <v>42</v>
      </c>
      <c r="L661" s="3">
        <v>10</v>
      </c>
      <c r="M661" s="3">
        <v>32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9.7999999999999997E-3</v>
      </c>
      <c r="T661" s="13">
        <f t="shared" si="101"/>
        <v>-2.9399999999999999E-3</v>
      </c>
      <c r="U661" s="13">
        <f t="shared" si="102"/>
        <v>1.0626000000000002E-2</v>
      </c>
      <c r="V661" s="13">
        <f t="shared" si="103"/>
        <v>2.5349999999999999E-3</v>
      </c>
      <c r="W661" s="13">
        <f t="shared" si="104"/>
        <v>8.1120000000000012E-3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9081</v>
      </c>
      <c r="C662" s="3" t="s">
        <v>4744</v>
      </c>
      <c r="D662" s="12">
        <v>63</v>
      </c>
      <c r="E662" s="12">
        <v>63.7</v>
      </c>
      <c r="F662" s="12">
        <v>63.1</v>
      </c>
      <c r="G662" s="12">
        <v>63</v>
      </c>
      <c r="H662" s="12">
        <v>63.3</v>
      </c>
      <c r="I662" s="3">
        <v>-2</v>
      </c>
      <c r="J662" s="3">
        <v>1</v>
      </c>
      <c r="K662" s="3">
        <v>-66</v>
      </c>
      <c r="L662" s="3">
        <v>6</v>
      </c>
      <c r="M662" s="3">
        <v>4</v>
      </c>
      <c r="N662" s="3">
        <v>0</v>
      </c>
      <c r="O662" s="3">
        <v>1</v>
      </c>
      <c r="P662" s="3">
        <v>1</v>
      </c>
      <c r="Q662" s="3">
        <v>0</v>
      </c>
      <c r="R662" s="3">
        <v>0</v>
      </c>
      <c r="S662" s="13">
        <f t="shared" si="100"/>
        <v>-1.2600000000000001E-3</v>
      </c>
      <c r="T662" s="13">
        <f t="shared" si="101"/>
        <v>6.3699999999999998E-4</v>
      </c>
      <c r="U662" s="13">
        <f t="shared" si="102"/>
        <v>-4.1646000000000002E-2</v>
      </c>
      <c r="V662" s="13">
        <f t="shared" si="103"/>
        <v>3.7799999999999999E-3</v>
      </c>
      <c r="W662" s="13">
        <f t="shared" si="104"/>
        <v>2.532E-3</v>
      </c>
      <c r="X662" s="13">
        <f t="shared" si="105"/>
        <v>0</v>
      </c>
      <c r="Y662" s="13">
        <f t="shared" si="106"/>
        <v>6.3699999999999998E-4</v>
      </c>
      <c r="Z662" s="13">
        <f t="shared" si="107"/>
        <v>6.3100000000000005E-4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9082</v>
      </c>
      <c r="C663" s="3" t="s">
        <v>4754</v>
      </c>
      <c r="D663" s="12">
        <v>126</v>
      </c>
      <c r="E663" s="12">
        <v>124.5</v>
      </c>
      <c r="F663" s="12">
        <v>121.5</v>
      </c>
      <c r="G663" s="12">
        <v>118.5</v>
      </c>
      <c r="H663" s="12">
        <v>125.5</v>
      </c>
      <c r="I663" s="3">
        <v>1157</v>
      </c>
      <c r="J663" s="3">
        <v>-2294</v>
      </c>
      <c r="K663" s="3">
        <v>-906</v>
      </c>
      <c r="L663" s="3">
        <v>-295</v>
      </c>
      <c r="M663" s="3">
        <v>1134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1.4578199999999999</v>
      </c>
      <c r="T663" s="13">
        <f t="shared" si="101"/>
        <v>-2.8560300000000001</v>
      </c>
      <c r="U663" s="13">
        <f t="shared" si="102"/>
        <v>-1.1007899999999999</v>
      </c>
      <c r="V663" s="13">
        <f t="shared" si="103"/>
        <v>-0.34957500000000002</v>
      </c>
      <c r="W663" s="13">
        <f t="shared" si="104"/>
        <v>1.42317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9083</v>
      </c>
      <c r="C664" s="3" t="s">
        <v>6635</v>
      </c>
      <c r="D664" s="12">
        <v>23.5</v>
      </c>
      <c r="E664" s="12">
        <v>23.55</v>
      </c>
      <c r="F664" s="12">
        <v>23.7</v>
      </c>
      <c r="G664" s="12">
        <v>23.65</v>
      </c>
      <c r="H664" s="12">
        <v>23.7</v>
      </c>
      <c r="I664" s="3">
        <v>5</v>
      </c>
      <c r="J664" s="3">
        <v>-18</v>
      </c>
      <c r="K664" s="3">
        <v>-13</v>
      </c>
      <c r="L664" s="3">
        <v>-4</v>
      </c>
      <c r="M664" s="3">
        <v>37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1.175E-3</v>
      </c>
      <c r="T664" s="13">
        <f t="shared" si="101"/>
        <v>-4.2390000000000006E-3</v>
      </c>
      <c r="U664" s="13">
        <f t="shared" si="102"/>
        <v>-3.0809999999999995E-3</v>
      </c>
      <c r="V664" s="13">
        <f t="shared" si="103"/>
        <v>-9.459999999999999E-4</v>
      </c>
      <c r="W664" s="13">
        <f t="shared" si="104"/>
        <v>8.768999999999999E-3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9084</v>
      </c>
      <c r="C665" s="3" t="s">
        <v>10323</v>
      </c>
      <c r="D665" s="12">
        <v>72.3</v>
      </c>
      <c r="E665" s="12">
        <v>68.2</v>
      </c>
      <c r="F665" s="12">
        <v>70.599999999999994</v>
      </c>
      <c r="G665" s="12">
        <v>77.599999999999994</v>
      </c>
      <c r="H665" s="12">
        <v>74.599999999999994</v>
      </c>
      <c r="I665" s="3">
        <v>327</v>
      </c>
      <c r="J665" s="3">
        <v>-290</v>
      </c>
      <c r="K665" s="3">
        <v>375</v>
      </c>
      <c r="L665" s="3">
        <v>343</v>
      </c>
      <c r="M665" s="3">
        <v>-39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0.23642099999999999</v>
      </c>
      <c r="T665" s="13">
        <f t="shared" si="101"/>
        <v>-0.19778000000000001</v>
      </c>
      <c r="U665" s="13">
        <f t="shared" si="102"/>
        <v>0.26474999999999999</v>
      </c>
      <c r="V665" s="13">
        <f t="shared" si="103"/>
        <v>0.26616800000000002</v>
      </c>
      <c r="W665" s="13">
        <f t="shared" si="104"/>
        <v>-2.9093999999999995E-2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9085</v>
      </c>
      <c r="C666" s="3" t="s">
        <v>6552</v>
      </c>
      <c r="D666" s="12">
        <v>70.7</v>
      </c>
      <c r="E666" s="12">
        <v>70.5</v>
      </c>
      <c r="F666" s="12">
        <v>70</v>
      </c>
      <c r="G666" s="12">
        <v>70.5</v>
      </c>
      <c r="H666" s="12">
        <v>71.5</v>
      </c>
      <c r="I666" s="3">
        <v>103</v>
      </c>
      <c r="J666" s="3">
        <v>-131</v>
      </c>
      <c r="K666" s="3">
        <v>26</v>
      </c>
      <c r="L666" s="3">
        <v>41</v>
      </c>
      <c r="M666" s="3">
        <v>90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7.2820999999999997E-2</v>
      </c>
      <c r="T666" s="13">
        <f t="shared" si="101"/>
        <v>-9.2355000000000007E-2</v>
      </c>
      <c r="U666" s="13">
        <f t="shared" si="102"/>
        <v>1.8200000000000001E-2</v>
      </c>
      <c r="V666" s="13">
        <f t="shared" si="103"/>
        <v>2.8905E-2</v>
      </c>
      <c r="W666" s="13">
        <f t="shared" si="104"/>
        <v>6.4350000000000004E-2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9086</v>
      </c>
      <c r="C667" s="3" t="s">
        <v>4774</v>
      </c>
      <c r="D667" s="12">
        <v>14.35</v>
      </c>
      <c r="E667" s="12">
        <v>14.4</v>
      </c>
      <c r="F667" s="12">
        <v>14.4</v>
      </c>
      <c r="G667" s="12">
        <v>14.5</v>
      </c>
      <c r="H667" s="12">
        <v>14.5</v>
      </c>
      <c r="I667" s="3">
        <v>0</v>
      </c>
      <c r="J667" s="3">
        <v>-3</v>
      </c>
      <c r="K667" s="3">
        <v>0</v>
      </c>
      <c r="L667" s="3">
        <v>0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-4.3200000000000004E-4</v>
      </c>
      <c r="U667" s="13">
        <f t="shared" si="102"/>
        <v>0</v>
      </c>
      <c r="V667" s="13">
        <f t="shared" si="103"/>
        <v>0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9087</v>
      </c>
      <c r="C668" s="3" t="s">
        <v>10264</v>
      </c>
      <c r="D668" s="12">
        <v>96</v>
      </c>
      <c r="E668" s="12">
        <v>104.5</v>
      </c>
      <c r="F668" s="12">
        <v>104.5</v>
      </c>
      <c r="G668" s="12">
        <v>103</v>
      </c>
      <c r="H668" s="12">
        <v>104.5</v>
      </c>
      <c r="I668" s="3">
        <v>-846</v>
      </c>
      <c r="J668" s="3">
        <v>632</v>
      </c>
      <c r="K668" s="3">
        <v>-1498</v>
      </c>
      <c r="L668" s="3">
        <v>117</v>
      </c>
      <c r="M668" s="3">
        <v>375</v>
      </c>
      <c r="N668" s="3">
        <v>121</v>
      </c>
      <c r="O668" s="3">
        <v>1561</v>
      </c>
      <c r="P668" s="3">
        <v>458</v>
      </c>
      <c r="Q668" s="3">
        <v>-230</v>
      </c>
      <c r="R668" s="3">
        <v>1261</v>
      </c>
      <c r="S668" s="13">
        <f t="shared" si="100"/>
        <v>-0.81215999999999999</v>
      </c>
      <c r="T668" s="13">
        <f t="shared" si="101"/>
        <v>0.66044000000000003</v>
      </c>
      <c r="U668" s="13">
        <f t="shared" si="102"/>
        <v>-1.56541</v>
      </c>
      <c r="V668" s="13">
        <f t="shared" si="103"/>
        <v>0.12051000000000001</v>
      </c>
      <c r="W668" s="13">
        <f t="shared" si="104"/>
        <v>0.39187499999999997</v>
      </c>
      <c r="X668" s="13">
        <f t="shared" si="105"/>
        <v>0.11616</v>
      </c>
      <c r="Y668" s="13">
        <f t="shared" si="106"/>
        <v>1.6312450000000001</v>
      </c>
      <c r="Z668" s="13">
        <f t="shared" si="107"/>
        <v>0.47860999999999998</v>
      </c>
      <c r="AA668" s="13">
        <f t="shared" si="108"/>
        <v>-0.2369</v>
      </c>
      <c r="AB668" s="13">
        <f t="shared" si="109"/>
        <v>1.3177449999999999</v>
      </c>
    </row>
    <row r="669" spans="1:28" x14ac:dyDescent="0.25">
      <c r="A669" s="2" t="s">
        <v>663</v>
      </c>
      <c r="B669" s="3" t="s">
        <v>9088</v>
      </c>
      <c r="C669" s="3" t="s">
        <v>4770</v>
      </c>
      <c r="D669" s="12">
        <v>5.99</v>
      </c>
      <c r="E669" s="12">
        <v>6</v>
      </c>
      <c r="F669" s="12">
        <v>6</v>
      </c>
      <c r="G669" s="12">
        <v>6.2</v>
      </c>
      <c r="H669" s="12">
        <v>6.22</v>
      </c>
      <c r="I669" s="3">
        <v>3</v>
      </c>
      <c r="J669" s="3">
        <v>1</v>
      </c>
      <c r="K669" s="3">
        <v>1</v>
      </c>
      <c r="L669" s="3">
        <v>2</v>
      </c>
      <c r="M669" s="3">
        <v>13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1.7969999999999998E-4</v>
      </c>
      <c r="T669" s="13">
        <f t="shared" si="101"/>
        <v>6.0000000000000002E-5</v>
      </c>
      <c r="U669" s="13">
        <f t="shared" si="102"/>
        <v>6.0000000000000002E-5</v>
      </c>
      <c r="V669" s="13">
        <f t="shared" si="103"/>
        <v>1.2400000000000001E-4</v>
      </c>
      <c r="W669" s="13">
        <f t="shared" si="104"/>
        <v>8.0860000000000003E-4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9089</v>
      </c>
      <c r="C670" s="3" t="s">
        <v>4771</v>
      </c>
      <c r="D670" s="12">
        <v>14.3</v>
      </c>
      <c r="E670" s="12">
        <v>14.35</v>
      </c>
      <c r="F670" s="12">
        <v>14.3</v>
      </c>
      <c r="G670" s="12">
        <v>14.15</v>
      </c>
      <c r="H670" s="12">
        <v>14.4</v>
      </c>
      <c r="I670" s="3">
        <v>52</v>
      </c>
      <c r="J670" s="3">
        <v>68</v>
      </c>
      <c r="K670" s="3">
        <v>-2</v>
      </c>
      <c r="L670" s="3">
        <v>15</v>
      </c>
      <c r="M670" s="3">
        <v>112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7.4359999999999999E-3</v>
      </c>
      <c r="T670" s="13">
        <f t="shared" si="101"/>
        <v>9.7579999999999993E-3</v>
      </c>
      <c r="U670" s="13">
        <f t="shared" si="102"/>
        <v>-2.8600000000000001E-4</v>
      </c>
      <c r="V670" s="13">
        <f t="shared" si="103"/>
        <v>2.1224999999999998E-3</v>
      </c>
      <c r="W670" s="13">
        <f t="shared" si="104"/>
        <v>1.6128E-2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9090</v>
      </c>
      <c r="C671" s="3" t="s">
        <v>10324</v>
      </c>
      <c r="D671" s="12">
        <v>28.65</v>
      </c>
      <c r="E671" s="12">
        <v>28.55</v>
      </c>
      <c r="F671" s="12">
        <v>28.1</v>
      </c>
      <c r="G671" s="12">
        <v>28.25</v>
      </c>
      <c r="H671" s="12">
        <v>28.05</v>
      </c>
      <c r="I671" s="3">
        <v>-7</v>
      </c>
      <c r="J671" s="3">
        <v>1</v>
      </c>
      <c r="K671" s="3">
        <v>2</v>
      </c>
      <c r="L671" s="3">
        <v>0</v>
      </c>
      <c r="M671" s="3">
        <v>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-2.0054999999999999E-3</v>
      </c>
      <c r="T671" s="13">
        <f t="shared" si="101"/>
        <v>2.855E-4</v>
      </c>
      <c r="U671" s="13">
        <f t="shared" si="102"/>
        <v>5.62E-4</v>
      </c>
      <c r="V671" s="13">
        <f t="shared" si="103"/>
        <v>0</v>
      </c>
      <c r="W671" s="13">
        <f t="shared" si="104"/>
        <v>0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9091</v>
      </c>
      <c r="C672" s="3" t="s">
        <v>10325</v>
      </c>
      <c r="D672" s="12">
        <v>32.5</v>
      </c>
      <c r="E672" s="12">
        <v>32.9</v>
      </c>
      <c r="F672" s="12">
        <v>32.9</v>
      </c>
      <c r="G672" s="12">
        <v>32.75</v>
      </c>
      <c r="H672" s="12">
        <v>32.85</v>
      </c>
      <c r="I672" s="3">
        <v>7</v>
      </c>
      <c r="J672" s="3">
        <v>8</v>
      </c>
      <c r="K672" s="3">
        <v>13</v>
      </c>
      <c r="L672" s="3">
        <v>24</v>
      </c>
      <c r="M672" s="3">
        <v>35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2.2750000000000001E-3</v>
      </c>
      <c r="T672" s="13">
        <f t="shared" si="101"/>
        <v>2.6319999999999998E-3</v>
      </c>
      <c r="U672" s="13">
        <f t="shared" si="102"/>
        <v>4.2769999999999996E-3</v>
      </c>
      <c r="V672" s="13">
        <f t="shared" si="103"/>
        <v>7.8600000000000007E-3</v>
      </c>
      <c r="W672" s="13">
        <f t="shared" si="104"/>
        <v>1.1497500000000001E-2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9092</v>
      </c>
      <c r="C673" s="3" t="s">
        <v>6688</v>
      </c>
      <c r="D673" s="12">
        <v>10.6</v>
      </c>
      <c r="E673" s="12">
        <v>11</v>
      </c>
      <c r="F673" s="12">
        <v>11</v>
      </c>
      <c r="G673" s="12">
        <v>10.95</v>
      </c>
      <c r="H673" s="12">
        <v>10.95</v>
      </c>
      <c r="I673" s="3">
        <v>0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9093</v>
      </c>
      <c r="C674" s="3" t="s">
        <v>6669</v>
      </c>
      <c r="D674" s="12">
        <v>28</v>
      </c>
      <c r="E674" s="12">
        <v>28.25</v>
      </c>
      <c r="F674" s="12">
        <v>28.25</v>
      </c>
      <c r="G674" s="12">
        <v>28.15</v>
      </c>
      <c r="H674" s="12">
        <v>28.45</v>
      </c>
      <c r="I674" s="3">
        <v>231</v>
      </c>
      <c r="J674" s="3">
        <v>123</v>
      </c>
      <c r="K674" s="3">
        <v>-1</v>
      </c>
      <c r="L674" s="3">
        <v>-70</v>
      </c>
      <c r="M674" s="3">
        <v>-81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6.4680000000000001E-2</v>
      </c>
      <c r="T674" s="13">
        <f t="shared" si="101"/>
        <v>3.4747500000000001E-2</v>
      </c>
      <c r="U674" s="13">
        <f t="shared" si="102"/>
        <v>-2.8249999999999998E-4</v>
      </c>
      <c r="V674" s="13">
        <f t="shared" si="103"/>
        <v>-1.9705E-2</v>
      </c>
      <c r="W674" s="13">
        <f t="shared" si="104"/>
        <v>-2.3044499999999999E-2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9094</v>
      </c>
      <c r="C675" s="3" t="s">
        <v>6543</v>
      </c>
      <c r="D675" s="12">
        <v>108</v>
      </c>
      <c r="E675" s="12">
        <v>109.5</v>
      </c>
      <c r="F675" s="12">
        <v>110.5</v>
      </c>
      <c r="G675" s="12">
        <v>108</v>
      </c>
      <c r="H675" s="12">
        <v>109</v>
      </c>
      <c r="I675" s="3">
        <v>124</v>
      </c>
      <c r="J675" s="3">
        <v>144</v>
      </c>
      <c r="K675" s="3">
        <v>-50</v>
      </c>
      <c r="L675" s="3">
        <v>-267</v>
      </c>
      <c r="M675" s="3">
        <v>-6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0.13392000000000001</v>
      </c>
      <c r="T675" s="13">
        <f t="shared" si="101"/>
        <v>0.15767999999999999</v>
      </c>
      <c r="U675" s="13">
        <f t="shared" si="102"/>
        <v>-5.525E-2</v>
      </c>
      <c r="V675" s="13">
        <f t="shared" si="103"/>
        <v>-0.28836000000000001</v>
      </c>
      <c r="W675" s="13">
        <f t="shared" si="104"/>
        <v>-6.5399999999999998E-3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9095</v>
      </c>
      <c r="C676" s="3" t="s">
        <v>6689</v>
      </c>
      <c r="D676" s="12">
        <v>56.6</v>
      </c>
      <c r="E676" s="12">
        <v>56.7</v>
      </c>
      <c r="F676" s="12">
        <v>56.9</v>
      </c>
      <c r="G676" s="12">
        <v>57.1</v>
      </c>
      <c r="H676" s="12">
        <v>57.1</v>
      </c>
      <c r="I676" s="3">
        <v>14</v>
      </c>
      <c r="J676" s="3">
        <v>6</v>
      </c>
      <c r="K676" s="3">
        <v>5</v>
      </c>
      <c r="L676" s="3">
        <v>18</v>
      </c>
      <c r="M676" s="3">
        <v>-4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7.9240000000000005E-3</v>
      </c>
      <c r="T676" s="13">
        <f t="shared" si="101"/>
        <v>3.4020000000000005E-3</v>
      </c>
      <c r="U676" s="13">
        <f t="shared" si="102"/>
        <v>2.8449999999999999E-3</v>
      </c>
      <c r="V676" s="13">
        <f t="shared" si="103"/>
        <v>1.0277999999999999E-2</v>
      </c>
      <c r="W676" s="13">
        <f t="shared" si="104"/>
        <v>-2.284E-3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9096</v>
      </c>
      <c r="C677" s="3" t="s">
        <v>10281</v>
      </c>
      <c r="D677" s="12">
        <v>95.4</v>
      </c>
      <c r="E677" s="12">
        <v>98.1</v>
      </c>
      <c r="F677" s="12">
        <v>100</v>
      </c>
      <c r="G677" s="12">
        <v>102</v>
      </c>
      <c r="H677" s="12">
        <v>101.5</v>
      </c>
      <c r="I677" s="3">
        <v>-100</v>
      </c>
      <c r="J677" s="3">
        <v>84</v>
      </c>
      <c r="K677" s="3">
        <v>2</v>
      </c>
      <c r="L677" s="3">
        <v>-89</v>
      </c>
      <c r="M677" s="3">
        <v>-232</v>
      </c>
      <c r="N677" s="3">
        <v>0</v>
      </c>
      <c r="O677" s="3">
        <v>0</v>
      </c>
      <c r="P677" s="3">
        <v>0</v>
      </c>
      <c r="Q677" s="3">
        <v>0</v>
      </c>
      <c r="R677" s="3">
        <v>0</v>
      </c>
      <c r="S677" s="13">
        <f t="shared" si="100"/>
        <v>-9.5399999999999999E-2</v>
      </c>
      <c r="T677" s="13">
        <f t="shared" si="101"/>
        <v>8.2403999999999991E-2</v>
      </c>
      <c r="U677" s="13">
        <f t="shared" si="102"/>
        <v>2E-3</v>
      </c>
      <c r="V677" s="13">
        <f t="shared" si="103"/>
        <v>-9.078E-2</v>
      </c>
      <c r="W677" s="13">
        <f t="shared" si="104"/>
        <v>-0.23547999999999999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9097</v>
      </c>
      <c r="C678" s="3" t="s">
        <v>6559</v>
      </c>
      <c r="D678" s="12">
        <v>294</v>
      </c>
      <c r="E678" s="12">
        <v>295</v>
      </c>
      <c r="F678" s="12">
        <v>313</v>
      </c>
      <c r="G678" s="12">
        <v>303</v>
      </c>
      <c r="H678" s="12">
        <v>305.5</v>
      </c>
      <c r="I678" s="3">
        <v>-108</v>
      </c>
      <c r="J678" s="3">
        <v>223</v>
      </c>
      <c r="K678" s="3">
        <v>436</v>
      </c>
      <c r="L678" s="3">
        <v>-130</v>
      </c>
      <c r="M678" s="3">
        <v>77</v>
      </c>
      <c r="N678" s="3">
        <v>0</v>
      </c>
      <c r="O678" s="3">
        <v>-210</v>
      </c>
      <c r="P678" s="3">
        <v>2</v>
      </c>
      <c r="Q678" s="3">
        <v>-87</v>
      </c>
      <c r="R678" s="3">
        <v>0</v>
      </c>
      <c r="S678" s="13">
        <f t="shared" si="100"/>
        <v>-0.31752000000000002</v>
      </c>
      <c r="T678" s="13">
        <f t="shared" si="101"/>
        <v>0.65785000000000005</v>
      </c>
      <c r="U678" s="13">
        <f t="shared" si="102"/>
        <v>1.3646799999999999</v>
      </c>
      <c r="V678" s="13">
        <f t="shared" si="103"/>
        <v>-0.39389999999999997</v>
      </c>
      <c r="W678" s="13">
        <f t="shared" si="104"/>
        <v>0.235235</v>
      </c>
      <c r="X678" s="13">
        <f t="shared" si="105"/>
        <v>0</v>
      </c>
      <c r="Y678" s="13">
        <f t="shared" si="106"/>
        <v>-0.61950000000000005</v>
      </c>
      <c r="Z678" s="13">
        <f t="shared" si="107"/>
        <v>6.2599999999999999E-3</v>
      </c>
      <c r="AA678" s="13">
        <f t="shared" si="108"/>
        <v>-0.26361000000000001</v>
      </c>
      <c r="AB678" s="13">
        <f t="shared" si="109"/>
        <v>0</v>
      </c>
    </row>
    <row r="679" spans="1:28" x14ac:dyDescent="0.25">
      <c r="A679" s="2" t="s">
        <v>673</v>
      </c>
      <c r="B679" s="3" t="s">
        <v>9098</v>
      </c>
      <c r="C679" s="3" t="s">
        <v>6683</v>
      </c>
      <c r="D679" s="12">
        <v>114</v>
      </c>
      <c r="E679" s="12">
        <v>111</v>
      </c>
      <c r="F679" s="12">
        <v>110</v>
      </c>
      <c r="G679" s="12">
        <v>110</v>
      </c>
      <c r="H679" s="12">
        <v>111.5</v>
      </c>
      <c r="I679" s="3">
        <v>25</v>
      </c>
      <c r="J679" s="3">
        <v>-5</v>
      </c>
      <c r="K679" s="3">
        <v>0</v>
      </c>
      <c r="L679" s="3">
        <v>0</v>
      </c>
      <c r="M679" s="3">
        <v>-2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2.8500000000000001E-2</v>
      </c>
      <c r="T679" s="13">
        <f t="shared" si="101"/>
        <v>-5.5500000000000002E-3</v>
      </c>
      <c r="U679" s="13">
        <f t="shared" si="102"/>
        <v>0</v>
      </c>
      <c r="V679" s="13">
        <f t="shared" si="103"/>
        <v>0</v>
      </c>
      <c r="W679" s="13">
        <f t="shared" si="104"/>
        <v>-2.2300000000000002E-3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9099</v>
      </c>
      <c r="C680" s="3" t="s">
        <v>10266</v>
      </c>
      <c r="D680" s="12">
        <v>21.1</v>
      </c>
      <c r="E680" s="12">
        <v>22.3</v>
      </c>
      <c r="F680" s="12">
        <v>22.2</v>
      </c>
      <c r="G680" s="12">
        <v>22.1</v>
      </c>
      <c r="H680" s="12">
        <v>22.1</v>
      </c>
      <c r="I680" s="3">
        <v>-342</v>
      </c>
      <c r="J680" s="3">
        <v>154</v>
      </c>
      <c r="K680" s="3">
        <v>-147</v>
      </c>
      <c r="L680" s="3">
        <v>7</v>
      </c>
      <c r="M680" s="3">
        <v>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-7.2162000000000004E-2</v>
      </c>
      <c r="T680" s="13">
        <f t="shared" si="101"/>
        <v>3.4342000000000004E-2</v>
      </c>
      <c r="U680" s="13">
        <f t="shared" si="102"/>
        <v>-3.2634000000000003E-2</v>
      </c>
      <c r="V680" s="13">
        <f t="shared" si="103"/>
        <v>1.5470000000000002E-3</v>
      </c>
      <c r="W680" s="13">
        <f t="shared" si="104"/>
        <v>4.4200000000000001E-4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9100</v>
      </c>
      <c r="C681" s="3" t="s">
        <v>10279</v>
      </c>
      <c r="D681" s="12">
        <v>42</v>
      </c>
      <c r="E681" s="12">
        <v>42.95</v>
      </c>
      <c r="F681" s="12">
        <v>42.7</v>
      </c>
      <c r="G681" s="12">
        <v>42.6</v>
      </c>
      <c r="H681" s="12">
        <v>41.85</v>
      </c>
      <c r="I681" s="3">
        <v>0</v>
      </c>
      <c r="J681" s="3">
        <v>8</v>
      </c>
      <c r="K681" s="3">
        <v>0</v>
      </c>
      <c r="L681" s="3">
        <v>-2</v>
      </c>
      <c r="M681" s="3">
        <v>4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0</v>
      </c>
      <c r="T681" s="13">
        <f t="shared" si="101"/>
        <v>3.4360000000000003E-3</v>
      </c>
      <c r="U681" s="13">
        <f t="shared" si="102"/>
        <v>0</v>
      </c>
      <c r="V681" s="13">
        <f t="shared" si="103"/>
        <v>-8.52E-4</v>
      </c>
      <c r="W681" s="13">
        <f t="shared" si="104"/>
        <v>1.6740000000000001E-3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9101</v>
      </c>
      <c r="C682" s="3" t="s">
        <v>6542</v>
      </c>
      <c r="D682" s="12">
        <v>67</v>
      </c>
      <c r="E682" s="12">
        <v>68</v>
      </c>
      <c r="F682" s="12">
        <v>69</v>
      </c>
      <c r="G682" s="12">
        <v>68.5</v>
      </c>
      <c r="H682" s="12">
        <v>69.400000000000006</v>
      </c>
      <c r="I682" s="3">
        <v>0</v>
      </c>
      <c r="J682" s="3">
        <v>0</v>
      </c>
      <c r="K682" s="3">
        <v>0</v>
      </c>
      <c r="L682" s="3">
        <v>0</v>
      </c>
      <c r="M682" s="3">
        <v>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6.9400000000000006E-4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9102</v>
      </c>
      <c r="C683" s="3" t="s">
        <v>10326</v>
      </c>
      <c r="D683" s="12">
        <v>175</v>
      </c>
      <c r="E683" s="12">
        <v>179</v>
      </c>
      <c r="F683" s="12">
        <v>180</v>
      </c>
      <c r="G683" s="12">
        <v>182</v>
      </c>
      <c r="H683" s="12">
        <v>183</v>
      </c>
      <c r="I683" s="3">
        <v>418</v>
      </c>
      <c r="J683" s="3">
        <v>345</v>
      </c>
      <c r="K683" s="3">
        <v>577</v>
      </c>
      <c r="L683" s="3">
        <v>345</v>
      </c>
      <c r="M683" s="3">
        <v>-108</v>
      </c>
      <c r="N683" s="3">
        <v>0</v>
      </c>
      <c r="O683" s="3">
        <v>-27</v>
      </c>
      <c r="P683" s="3">
        <v>0</v>
      </c>
      <c r="Q683" s="3">
        <v>-12</v>
      </c>
      <c r="R683" s="3">
        <v>0</v>
      </c>
      <c r="S683" s="13">
        <f t="shared" si="100"/>
        <v>0.73150000000000004</v>
      </c>
      <c r="T683" s="13">
        <f t="shared" si="101"/>
        <v>0.61755000000000004</v>
      </c>
      <c r="U683" s="13">
        <f t="shared" si="102"/>
        <v>1.0386</v>
      </c>
      <c r="V683" s="13">
        <f t="shared" si="103"/>
        <v>0.62790000000000001</v>
      </c>
      <c r="W683" s="13">
        <f t="shared" si="104"/>
        <v>-0.19764000000000001</v>
      </c>
      <c r="X683" s="13">
        <f t="shared" si="105"/>
        <v>0</v>
      </c>
      <c r="Y683" s="13">
        <f t="shared" si="106"/>
        <v>-4.8329999999999998E-2</v>
      </c>
      <c r="Z683" s="13">
        <f t="shared" si="107"/>
        <v>0</v>
      </c>
      <c r="AA683" s="13">
        <f t="shared" si="108"/>
        <v>-2.1839999999999998E-2</v>
      </c>
      <c r="AB683" s="13">
        <f t="shared" si="109"/>
        <v>0</v>
      </c>
    </row>
    <row r="684" spans="1:28" x14ac:dyDescent="0.25">
      <c r="A684" s="2" t="s">
        <v>678</v>
      </c>
      <c r="B684" s="3" t="s">
        <v>9103</v>
      </c>
      <c r="C684" s="3" t="s">
        <v>10267</v>
      </c>
      <c r="D684" s="12">
        <v>243</v>
      </c>
      <c r="E684" s="12">
        <v>267</v>
      </c>
      <c r="F684" s="12">
        <v>279</v>
      </c>
      <c r="G684" s="12">
        <v>277.5</v>
      </c>
      <c r="H684" s="12">
        <v>290</v>
      </c>
      <c r="I684" s="3">
        <v>7</v>
      </c>
      <c r="J684" s="3">
        <v>-3</v>
      </c>
      <c r="K684" s="3">
        <v>201</v>
      </c>
      <c r="L684" s="3">
        <v>-106</v>
      </c>
      <c r="M684" s="3">
        <v>-12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1.7010000000000001E-2</v>
      </c>
      <c r="T684" s="13">
        <f t="shared" si="101"/>
        <v>-8.0099999999999998E-3</v>
      </c>
      <c r="U684" s="13">
        <f t="shared" si="102"/>
        <v>0.56079000000000001</v>
      </c>
      <c r="V684" s="13">
        <f t="shared" si="103"/>
        <v>-0.29415000000000002</v>
      </c>
      <c r="W684" s="13">
        <f t="shared" si="104"/>
        <v>-3.4799999999999998E-2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9104</v>
      </c>
      <c r="C685" s="3" t="s">
        <v>4752</v>
      </c>
      <c r="D685" s="12">
        <v>6.21</v>
      </c>
      <c r="E685" s="12">
        <v>6.05</v>
      </c>
      <c r="F685" s="12">
        <v>6.6</v>
      </c>
      <c r="G685" s="12">
        <v>6.31</v>
      </c>
      <c r="H685" s="12">
        <v>6.33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9105</v>
      </c>
      <c r="C686" s="3" t="s">
        <v>4761</v>
      </c>
      <c r="D686" s="12">
        <v>15.95</v>
      </c>
      <c r="E686" s="12">
        <v>15.8</v>
      </c>
      <c r="F686" s="12">
        <v>15.8</v>
      </c>
      <c r="G686" s="12">
        <v>15.75</v>
      </c>
      <c r="H686" s="12">
        <v>15.85</v>
      </c>
      <c r="I686" s="3">
        <v>9</v>
      </c>
      <c r="J686" s="3">
        <v>-141</v>
      </c>
      <c r="K686" s="3">
        <v>-6</v>
      </c>
      <c r="L686" s="3">
        <v>14</v>
      </c>
      <c r="M686" s="3">
        <v>-2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1.4354999999999999E-3</v>
      </c>
      <c r="T686" s="13">
        <f t="shared" si="101"/>
        <v>-2.2278000000000003E-2</v>
      </c>
      <c r="U686" s="13">
        <f t="shared" si="102"/>
        <v>-9.4800000000000017E-4</v>
      </c>
      <c r="V686" s="13">
        <f t="shared" si="103"/>
        <v>2.2049999999999999E-3</v>
      </c>
      <c r="W686" s="13">
        <f t="shared" si="104"/>
        <v>-3.1700000000000001E-4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9106</v>
      </c>
      <c r="C687" s="3" t="s">
        <v>4760</v>
      </c>
      <c r="D687" s="12">
        <v>29.3</v>
      </c>
      <c r="E687" s="12">
        <v>29.55</v>
      </c>
      <c r="F687" s="12">
        <v>29.7</v>
      </c>
      <c r="G687" s="12">
        <v>29.55</v>
      </c>
      <c r="H687" s="12">
        <v>30.55</v>
      </c>
      <c r="I687" s="3">
        <v>-2311</v>
      </c>
      <c r="J687" s="3">
        <v>-4577</v>
      </c>
      <c r="K687" s="3">
        <v>-4479</v>
      </c>
      <c r="L687" s="3">
        <v>-12377</v>
      </c>
      <c r="M687" s="3">
        <v>-3226</v>
      </c>
      <c r="N687" s="3">
        <v>0</v>
      </c>
      <c r="O687" s="3">
        <v>-1</v>
      </c>
      <c r="P687" s="3">
        <v>1</v>
      </c>
      <c r="Q687" s="3">
        <v>5214</v>
      </c>
      <c r="R687" s="3">
        <v>5486</v>
      </c>
      <c r="S687" s="13">
        <f t="shared" si="100"/>
        <v>-0.67712300000000003</v>
      </c>
      <c r="T687" s="13">
        <f t="shared" si="101"/>
        <v>-1.3525035000000001</v>
      </c>
      <c r="U687" s="13">
        <f t="shared" si="102"/>
        <v>-1.330263</v>
      </c>
      <c r="V687" s="13">
        <f t="shared" si="103"/>
        <v>-3.6574035000000005</v>
      </c>
      <c r="W687" s="13">
        <f t="shared" si="104"/>
        <v>-0.98554300000000006</v>
      </c>
      <c r="X687" s="13">
        <f t="shared" si="105"/>
        <v>0</v>
      </c>
      <c r="Y687" s="13">
        <f t="shared" si="106"/>
        <v>-2.9550000000000003E-4</v>
      </c>
      <c r="Z687" s="13">
        <f t="shared" si="107"/>
        <v>2.9700000000000001E-4</v>
      </c>
      <c r="AA687" s="13">
        <f t="shared" si="108"/>
        <v>1.540737</v>
      </c>
      <c r="AB687" s="13">
        <f t="shared" si="109"/>
        <v>1.6759730000000002</v>
      </c>
    </row>
    <row r="688" spans="1:28" x14ac:dyDescent="0.25">
      <c r="A688" s="2" t="s">
        <v>682</v>
      </c>
      <c r="B688" s="3" t="s">
        <v>9107</v>
      </c>
      <c r="C688" s="3" t="s">
        <v>10310</v>
      </c>
      <c r="D688" s="12">
        <v>22.3</v>
      </c>
      <c r="E688" s="12">
        <v>22.4</v>
      </c>
      <c r="F688" s="12">
        <v>22.55</v>
      </c>
      <c r="G688" s="12">
        <v>22.3</v>
      </c>
      <c r="H688" s="12">
        <v>23.5</v>
      </c>
      <c r="I688" s="3">
        <v>23</v>
      </c>
      <c r="J688" s="3">
        <v>-99</v>
      </c>
      <c r="K688" s="3">
        <v>4</v>
      </c>
      <c r="L688" s="3">
        <v>-18</v>
      </c>
      <c r="M688" s="3">
        <v>-26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5.1289999999999999E-3</v>
      </c>
      <c r="T688" s="13">
        <f t="shared" si="101"/>
        <v>-2.2175999999999998E-2</v>
      </c>
      <c r="U688" s="13">
        <f t="shared" si="102"/>
        <v>9.0200000000000002E-4</v>
      </c>
      <c r="V688" s="13">
        <f t="shared" si="103"/>
        <v>-4.0140000000000002E-3</v>
      </c>
      <c r="W688" s="13">
        <f t="shared" si="104"/>
        <v>-6.11E-3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9108</v>
      </c>
      <c r="C689" s="3" t="s">
        <v>10259</v>
      </c>
      <c r="D689" s="12">
        <v>29</v>
      </c>
      <c r="E689" s="12">
        <v>29.55</v>
      </c>
      <c r="F689" s="12">
        <v>29.8</v>
      </c>
      <c r="G689" s="12">
        <v>29.3</v>
      </c>
      <c r="H689" s="12">
        <v>30.15</v>
      </c>
      <c r="I689" s="3">
        <v>-106</v>
      </c>
      <c r="J689" s="3">
        <v>17</v>
      </c>
      <c r="K689" s="3">
        <v>125</v>
      </c>
      <c r="L689" s="3">
        <v>41</v>
      </c>
      <c r="M689" s="3">
        <v>161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-3.074E-2</v>
      </c>
      <c r="T689" s="13">
        <f t="shared" si="101"/>
        <v>5.0235000000000002E-3</v>
      </c>
      <c r="U689" s="13">
        <f t="shared" si="102"/>
        <v>3.7249999999999998E-2</v>
      </c>
      <c r="V689" s="13">
        <f t="shared" si="103"/>
        <v>1.2012999999999999E-2</v>
      </c>
      <c r="W689" s="13">
        <f t="shared" si="104"/>
        <v>4.8541499999999994E-2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9109</v>
      </c>
      <c r="C690" s="3" t="s">
        <v>6667</v>
      </c>
      <c r="D690" s="12">
        <v>25.35</v>
      </c>
      <c r="E690" s="12">
        <v>26</v>
      </c>
      <c r="F690" s="12">
        <v>26.05</v>
      </c>
      <c r="G690" s="12">
        <v>25.9</v>
      </c>
      <c r="H690" s="12">
        <v>26.25</v>
      </c>
      <c r="I690" s="3">
        <v>148</v>
      </c>
      <c r="J690" s="3">
        <v>114</v>
      </c>
      <c r="K690" s="3">
        <v>-18</v>
      </c>
      <c r="L690" s="3">
        <v>52</v>
      </c>
      <c r="M690" s="3">
        <v>118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3.7518000000000003E-2</v>
      </c>
      <c r="T690" s="13">
        <f t="shared" si="101"/>
        <v>2.964E-2</v>
      </c>
      <c r="U690" s="13">
        <f t="shared" si="102"/>
        <v>-4.6890000000000005E-3</v>
      </c>
      <c r="V690" s="13">
        <f t="shared" si="103"/>
        <v>1.3467999999999999E-2</v>
      </c>
      <c r="W690" s="13">
        <f t="shared" si="104"/>
        <v>3.0974999999999999E-2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9110</v>
      </c>
      <c r="C691" s="3" t="s">
        <v>4574</v>
      </c>
      <c r="D691" s="12">
        <v>17.2</v>
      </c>
      <c r="E691" s="12">
        <v>17.2</v>
      </c>
      <c r="F691" s="12">
        <v>17.149999999999999</v>
      </c>
      <c r="G691" s="12">
        <v>17.149999999999999</v>
      </c>
      <c r="H691" s="12">
        <v>17.25</v>
      </c>
      <c r="I691" s="3">
        <v>0</v>
      </c>
      <c r="J691" s="3">
        <v>0</v>
      </c>
      <c r="K691" s="3">
        <v>0</v>
      </c>
      <c r="L691" s="3">
        <v>0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0</v>
      </c>
      <c r="T691" s="13">
        <f t="shared" si="101"/>
        <v>0</v>
      </c>
      <c r="U691" s="13">
        <f t="shared" si="102"/>
        <v>0</v>
      </c>
      <c r="V691" s="13">
        <f t="shared" si="103"/>
        <v>0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9111</v>
      </c>
      <c r="C692" s="3" t="s">
        <v>10267</v>
      </c>
      <c r="D692" s="12">
        <v>72.099999999999994</v>
      </c>
      <c r="E692" s="12">
        <v>74.099999999999994</v>
      </c>
      <c r="F692" s="12">
        <v>74.099999999999994</v>
      </c>
      <c r="G692" s="12">
        <v>73.2</v>
      </c>
      <c r="H692" s="12">
        <v>74.5</v>
      </c>
      <c r="I692" s="3">
        <v>31</v>
      </c>
      <c r="J692" s="3">
        <v>33</v>
      </c>
      <c r="K692" s="3">
        <v>-17</v>
      </c>
      <c r="L692" s="3">
        <v>-41</v>
      </c>
      <c r="M692" s="3">
        <v>28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2.2350999999999999E-2</v>
      </c>
      <c r="T692" s="13">
        <f t="shared" si="101"/>
        <v>2.4452999999999996E-2</v>
      </c>
      <c r="U692" s="13">
        <f t="shared" si="102"/>
        <v>-1.2596999999999999E-2</v>
      </c>
      <c r="V692" s="13">
        <f t="shared" si="103"/>
        <v>-3.0012000000000004E-2</v>
      </c>
      <c r="W692" s="13">
        <f t="shared" si="104"/>
        <v>2.086E-2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9112</v>
      </c>
      <c r="C693" s="3" t="s">
        <v>4763</v>
      </c>
      <c r="D693" s="12">
        <v>34.200000000000003</v>
      </c>
      <c r="E693" s="12">
        <v>34.65</v>
      </c>
      <c r="F693" s="12">
        <v>34.299999999999997</v>
      </c>
      <c r="G693" s="12">
        <v>34.200000000000003</v>
      </c>
      <c r="H693" s="12">
        <v>34.9</v>
      </c>
      <c r="I693" s="3">
        <v>-16</v>
      </c>
      <c r="J693" s="3">
        <v>-11</v>
      </c>
      <c r="K693" s="3">
        <v>-12</v>
      </c>
      <c r="L693" s="3">
        <v>-4</v>
      </c>
      <c r="M693" s="3">
        <v>-9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-5.4720000000000003E-3</v>
      </c>
      <c r="T693" s="13">
        <f t="shared" si="101"/>
        <v>-3.8114999999999998E-3</v>
      </c>
      <c r="U693" s="13">
        <f t="shared" si="102"/>
        <v>-4.1159999999999999E-3</v>
      </c>
      <c r="V693" s="13">
        <f t="shared" si="103"/>
        <v>-1.3680000000000001E-3</v>
      </c>
      <c r="W693" s="13">
        <f t="shared" si="104"/>
        <v>-3.1409999999999997E-3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9113</v>
      </c>
      <c r="C694" s="3" t="s">
        <v>10283</v>
      </c>
      <c r="D694" s="12">
        <v>93</v>
      </c>
      <c r="E694" s="12">
        <v>102</v>
      </c>
      <c r="F694" s="12">
        <v>98.2</v>
      </c>
      <c r="G694" s="12">
        <v>98.8</v>
      </c>
      <c r="H694" s="12">
        <v>101</v>
      </c>
      <c r="I694" s="3">
        <v>475</v>
      </c>
      <c r="J694" s="3">
        <v>1798</v>
      </c>
      <c r="K694" s="3">
        <v>-1046</v>
      </c>
      <c r="L694" s="3">
        <v>-337</v>
      </c>
      <c r="M694" s="3">
        <v>-558</v>
      </c>
      <c r="N694" s="3">
        <v>-209</v>
      </c>
      <c r="O694" s="3">
        <v>0</v>
      </c>
      <c r="P694" s="3">
        <v>215</v>
      </c>
      <c r="Q694" s="3">
        <v>0</v>
      </c>
      <c r="R694" s="3">
        <v>0</v>
      </c>
      <c r="S694" s="13">
        <f t="shared" si="100"/>
        <v>0.44174999999999998</v>
      </c>
      <c r="T694" s="13">
        <f t="shared" si="101"/>
        <v>1.83396</v>
      </c>
      <c r="U694" s="13">
        <f t="shared" si="102"/>
        <v>-1.027172</v>
      </c>
      <c r="V694" s="13">
        <f t="shared" si="103"/>
        <v>-0.33295599999999997</v>
      </c>
      <c r="W694" s="13">
        <f t="shared" si="104"/>
        <v>-0.56357999999999997</v>
      </c>
      <c r="X694" s="13">
        <f t="shared" si="105"/>
        <v>-0.19436999999999999</v>
      </c>
      <c r="Y694" s="13">
        <f t="shared" si="106"/>
        <v>0</v>
      </c>
      <c r="Z694" s="13">
        <f t="shared" si="107"/>
        <v>0.21113000000000001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9114</v>
      </c>
      <c r="C695" s="3" t="s">
        <v>6595</v>
      </c>
      <c r="D695" s="12">
        <v>39.6</v>
      </c>
      <c r="E695" s="12">
        <v>40.299999999999997</v>
      </c>
      <c r="F695" s="12">
        <v>40.6</v>
      </c>
      <c r="G695" s="12">
        <v>40.950000000000003</v>
      </c>
      <c r="H695" s="12">
        <v>42.55</v>
      </c>
      <c r="I695" s="3">
        <v>-140</v>
      </c>
      <c r="J695" s="3">
        <v>686</v>
      </c>
      <c r="K695" s="3">
        <v>363</v>
      </c>
      <c r="L695" s="3">
        <v>236</v>
      </c>
      <c r="M695" s="3">
        <v>-167</v>
      </c>
      <c r="N695" s="3">
        <v>-228</v>
      </c>
      <c r="O695" s="3">
        <v>0</v>
      </c>
      <c r="P695" s="3">
        <v>0</v>
      </c>
      <c r="Q695" s="3">
        <v>0</v>
      </c>
      <c r="R695" s="3">
        <v>610</v>
      </c>
      <c r="S695" s="13">
        <f t="shared" si="100"/>
        <v>-5.5440000000000003E-2</v>
      </c>
      <c r="T695" s="13">
        <f t="shared" si="101"/>
        <v>0.27645799999999998</v>
      </c>
      <c r="U695" s="13">
        <f t="shared" si="102"/>
        <v>0.14737800000000001</v>
      </c>
      <c r="V695" s="13">
        <f t="shared" si="103"/>
        <v>9.6642000000000006E-2</v>
      </c>
      <c r="W695" s="13">
        <f t="shared" si="104"/>
        <v>-7.1058499999999997E-2</v>
      </c>
      <c r="X695" s="13">
        <f t="shared" si="105"/>
        <v>-9.0288000000000007E-2</v>
      </c>
      <c r="Y695" s="13">
        <f t="shared" si="106"/>
        <v>0</v>
      </c>
      <c r="Z695" s="13">
        <f t="shared" si="107"/>
        <v>0</v>
      </c>
      <c r="AA695" s="13">
        <f t="shared" si="108"/>
        <v>0</v>
      </c>
      <c r="AB695" s="13">
        <f t="shared" si="109"/>
        <v>0.25955499999999998</v>
      </c>
    </row>
    <row r="696" spans="1:28" x14ac:dyDescent="0.25">
      <c r="A696" s="2" t="s">
        <v>690</v>
      </c>
      <c r="B696" s="3" t="s">
        <v>9115</v>
      </c>
      <c r="C696" s="3" t="s">
        <v>10327</v>
      </c>
      <c r="D696" s="12">
        <v>26.45</v>
      </c>
      <c r="E696" s="12">
        <v>27.05</v>
      </c>
      <c r="F696" s="12">
        <v>27.1</v>
      </c>
      <c r="G696" s="12">
        <v>27</v>
      </c>
      <c r="H696" s="12">
        <v>27.5</v>
      </c>
      <c r="I696" s="3">
        <v>42</v>
      </c>
      <c r="J696" s="3">
        <v>52</v>
      </c>
      <c r="K696" s="3">
        <v>-44</v>
      </c>
      <c r="L696" s="3">
        <v>-9</v>
      </c>
      <c r="M696" s="3">
        <v>9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1.1108999999999999E-2</v>
      </c>
      <c r="T696" s="13">
        <f t="shared" si="101"/>
        <v>1.4066000000000002E-2</v>
      </c>
      <c r="U696" s="13">
        <f t="shared" si="102"/>
        <v>-1.1924000000000001E-2</v>
      </c>
      <c r="V696" s="13">
        <f t="shared" si="103"/>
        <v>-2.4299999999999999E-3</v>
      </c>
      <c r="W696" s="13">
        <f t="shared" si="104"/>
        <v>2.4750000000000002E-3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9116</v>
      </c>
      <c r="C697" s="3" t="s">
        <v>10290</v>
      </c>
      <c r="D697" s="12">
        <v>12.4</v>
      </c>
      <c r="E697" s="12">
        <v>12.65</v>
      </c>
      <c r="F697" s="12">
        <v>12.8</v>
      </c>
      <c r="G697" s="12">
        <v>12.7</v>
      </c>
      <c r="H697" s="12">
        <v>12.7</v>
      </c>
      <c r="I697" s="3">
        <v>15</v>
      </c>
      <c r="J697" s="3">
        <v>35</v>
      </c>
      <c r="K697" s="3">
        <v>10</v>
      </c>
      <c r="L697" s="3">
        <v>-9</v>
      </c>
      <c r="M697" s="3">
        <v>7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1.8600000000000001E-3</v>
      </c>
      <c r="T697" s="13">
        <f t="shared" si="101"/>
        <v>4.4275E-3</v>
      </c>
      <c r="U697" s="13">
        <f t="shared" si="102"/>
        <v>1.2800000000000001E-3</v>
      </c>
      <c r="V697" s="13">
        <f t="shared" si="103"/>
        <v>-1.1429999999999999E-3</v>
      </c>
      <c r="W697" s="13">
        <f t="shared" si="104"/>
        <v>8.8899999999999992E-4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9117</v>
      </c>
      <c r="C698" s="3" t="s">
        <v>10267</v>
      </c>
      <c r="D698" s="12">
        <v>26.8</v>
      </c>
      <c r="E698" s="12">
        <v>28.05</v>
      </c>
      <c r="F698" s="12">
        <v>27.7</v>
      </c>
      <c r="G698" s="12">
        <v>27.15</v>
      </c>
      <c r="H698" s="12">
        <v>27.35</v>
      </c>
      <c r="I698" s="3">
        <v>27</v>
      </c>
      <c r="J698" s="3">
        <v>-46</v>
      </c>
      <c r="K698" s="3">
        <v>-38</v>
      </c>
      <c r="L698" s="3">
        <v>-23</v>
      </c>
      <c r="M698" s="3">
        <v>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7.2360000000000002E-3</v>
      </c>
      <c r="T698" s="13">
        <f t="shared" si="101"/>
        <v>-1.2903E-2</v>
      </c>
      <c r="U698" s="13">
        <f t="shared" si="102"/>
        <v>-1.0525999999999999E-2</v>
      </c>
      <c r="V698" s="13">
        <f t="shared" si="103"/>
        <v>-6.2444999999999992E-3</v>
      </c>
      <c r="W698" s="13">
        <f t="shared" si="104"/>
        <v>2.7350000000000003E-4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9118</v>
      </c>
      <c r="C699" s="3" t="s">
        <v>10281</v>
      </c>
      <c r="D699" s="12">
        <v>41.7</v>
      </c>
      <c r="E699" s="12">
        <v>41.85</v>
      </c>
      <c r="F699" s="12">
        <v>41.4</v>
      </c>
      <c r="G699" s="12">
        <v>41</v>
      </c>
      <c r="H699" s="12">
        <v>41.45</v>
      </c>
      <c r="I699" s="3">
        <v>77</v>
      </c>
      <c r="J699" s="3">
        <v>30</v>
      </c>
      <c r="K699" s="3">
        <v>42</v>
      </c>
      <c r="L699" s="3">
        <v>34</v>
      </c>
      <c r="M699" s="3">
        <v>58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3.2108999999999999E-2</v>
      </c>
      <c r="T699" s="13">
        <f t="shared" si="101"/>
        <v>1.2555E-2</v>
      </c>
      <c r="U699" s="13">
        <f t="shared" si="102"/>
        <v>1.7388000000000001E-2</v>
      </c>
      <c r="V699" s="13">
        <f t="shared" si="103"/>
        <v>1.3939999999999999E-2</v>
      </c>
      <c r="W699" s="13">
        <f t="shared" si="104"/>
        <v>2.4041000000000003E-2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9119</v>
      </c>
      <c r="C700" s="3" t="s">
        <v>6670</v>
      </c>
      <c r="D700" s="12">
        <v>14.05</v>
      </c>
      <c r="E700" s="12">
        <v>14.25</v>
      </c>
      <c r="F700" s="12">
        <v>13.85</v>
      </c>
      <c r="G700" s="12">
        <v>14.05</v>
      </c>
      <c r="H700" s="12">
        <v>13.95</v>
      </c>
      <c r="I700" s="3">
        <v>-31</v>
      </c>
      <c r="J700" s="3">
        <v>2</v>
      </c>
      <c r="K700" s="3">
        <v>-1</v>
      </c>
      <c r="L700" s="3">
        <v>-3</v>
      </c>
      <c r="M700" s="3">
        <v>2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-4.3555E-3</v>
      </c>
      <c r="T700" s="13">
        <f t="shared" si="101"/>
        <v>2.8499999999999999E-4</v>
      </c>
      <c r="U700" s="13">
        <f t="shared" si="102"/>
        <v>-1.3850000000000001E-4</v>
      </c>
      <c r="V700" s="13">
        <f t="shared" si="103"/>
        <v>-4.2150000000000005E-4</v>
      </c>
      <c r="W700" s="13">
        <f t="shared" si="104"/>
        <v>2.7900000000000001E-4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9120</v>
      </c>
      <c r="C701" s="3" t="s">
        <v>6635</v>
      </c>
      <c r="D701" s="12">
        <v>12.7</v>
      </c>
      <c r="E701" s="12">
        <v>12.9</v>
      </c>
      <c r="F701" s="12">
        <v>12.9</v>
      </c>
      <c r="G701" s="12">
        <v>12.8</v>
      </c>
      <c r="H701" s="12">
        <v>13</v>
      </c>
      <c r="I701" s="3">
        <v>0</v>
      </c>
      <c r="J701" s="3">
        <v>0</v>
      </c>
      <c r="K701" s="3">
        <v>-1</v>
      </c>
      <c r="L701" s="3">
        <v>4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-1.2899999999999999E-4</v>
      </c>
      <c r="V701" s="13">
        <f t="shared" si="103"/>
        <v>5.1199999999999998E-4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9121</v>
      </c>
      <c r="C702" s="3" t="s">
        <v>10286</v>
      </c>
      <c r="D702" s="12">
        <v>22.9</v>
      </c>
      <c r="E702" s="12">
        <v>22.9</v>
      </c>
      <c r="F702" s="12">
        <v>22.85</v>
      </c>
      <c r="G702" s="12">
        <v>23.15</v>
      </c>
      <c r="H702" s="12">
        <v>22.7</v>
      </c>
      <c r="I702" s="3">
        <v>18</v>
      </c>
      <c r="J702" s="3">
        <v>4</v>
      </c>
      <c r="K702" s="3">
        <v>0</v>
      </c>
      <c r="L702" s="3">
        <v>-20</v>
      </c>
      <c r="M702" s="3">
        <v>-9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4.1219999999999998E-3</v>
      </c>
      <c r="T702" s="13">
        <f t="shared" si="101"/>
        <v>9.1599999999999993E-4</v>
      </c>
      <c r="U702" s="13">
        <f t="shared" si="102"/>
        <v>0</v>
      </c>
      <c r="V702" s="13">
        <f t="shared" si="103"/>
        <v>-4.6299999999999996E-3</v>
      </c>
      <c r="W702" s="13">
        <f t="shared" si="104"/>
        <v>-2.0429999999999997E-3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9122</v>
      </c>
      <c r="C703" s="3" t="s">
        <v>10312</v>
      </c>
      <c r="D703" s="12">
        <v>22.15</v>
      </c>
      <c r="E703" s="12">
        <v>22.2</v>
      </c>
      <c r="F703" s="12">
        <v>22.3</v>
      </c>
      <c r="G703" s="12">
        <v>22</v>
      </c>
      <c r="H703" s="12">
        <v>22.25</v>
      </c>
      <c r="I703" s="3">
        <v>29</v>
      </c>
      <c r="J703" s="3">
        <v>20</v>
      </c>
      <c r="K703" s="3">
        <v>29</v>
      </c>
      <c r="L703" s="3">
        <v>5</v>
      </c>
      <c r="M703" s="3">
        <v>45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6.4234999999999995E-3</v>
      </c>
      <c r="T703" s="13">
        <f t="shared" si="101"/>
        <v>4.4400000000000004E-3</v>
      </c>
      <c r="U703" s="13">
        <f t="shared" si="102"/>
        <v>6.4670000000000005E-3</v>
      </c>
      <c r="V703" s="13">
        <f t="shared" si="103"/>
        <v>1.1000000000000001E-3</v>
      </c>
      <c r="W703" s="13">
        <f t="shared" si="104"/>
        <v>1.0012500000000001E-2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9123</v>
      </c>
      <c r="C704" s="3" t="s">
        <v>10267</v>
      </c>
      <c r="D704" s="12">
        <v>14.65</v>
      </c>
      <c r="E704" s="12">
        <v>15.05</v>
      </c>
      <c r="F704" s="12">
        <v>15.05</v>
      </c>
      <c r="G704" s="12">
        <v>15</v>
      </c>
      <c r="H704" s="12">
        <v>15.45</v>
      </c>
      <c r="I704" s="3">
        <v>0</v>
      </c>
      <c r="J704" s="3">
        <v>1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1.505E-4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9124</v>
      </c>
      <c r="C705" s="3" t="s">
        <v>6668</v>
      </c>
      <c r="D705" s="12">
        <v>47.2</v>
      </c>
      <c r="E705" s="12">
        <v>48.65</v>
      </c>
      <c r="F705" s="12">
        <v>48.75</v>
      </c>
      <c r="G705" s="12">
        <v>49.85</v>
      </c>
      <c r="H705" s="12">
        <v>50.7</v>
      </c>
      <c r="I705" s="3">
        <v>12</v>
      </c>
      <c r="J705" s="3">
        <v>-65</v>
      </c>
      <c r="K705" s="3">
        <v>104</v>
      </c>
      <c r="L705" s="3">
        <v>16</v>
      </c>
      <c r="M705" s="3">
        <v>111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5.6640000000000006E-3</v>
      </c>
      <c r="T705" s="13">
        <f t="shared" si="101"/>
        <v>-3.1622499999999998E-2</v>
      </c>
      <c r="U705" s="13">
        <f t="shared" si="102"/>
        <v>5.0700000000000002E-2</v>
      </c>
      <c r="V705" s="13">
        <f t="shared" si="103"/>
        <v>7.9760000000000005E-3</v>
      </c>
      <c r="W705" s="13">
        <f t="shared" si="104"/>
        <v>5.6277000000000008E-2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9125</v>
      </c>
      <c r="C706" s="3" t="s">
        <v>4745</v>
      </c>
      <c r="D706" s="12">
        <v>12.4</v>
      </c>
      <c r="E706" s="12">
        <v>12.5</v>
      </c>
      <c r="F706" s="12">
        <v>12.5</v>
      </c>
      <c r="G706" s="12">
        <v>12.5</v>
      </c>
      <c r="H706" s="12">
        <v>12.6</v>
      </c>
      <c r="I706" s="3">
        <v>3</v>
      </c>
      <c r="J706" s="3">
        <v>20</v>
      </c>
      <c r="K706" s="3">
        <v>-19</v>
      </c>
      <c r="L706" s="3">
        <v>-18</v>
      </c>
      <c r="M706" s="3">
        <v>-7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3.7200000000000004E-4</v>
      </c>
      <c r="T706" s="13">
        <f t="shared" si="101"/>
        <v>2.5000000000000001E-3</v>
      </c>
      <c r="U706" s="13">
        <f t="shared" si="102"/>
        <v>-2.3749999999999999E-3</v>
      </c>
      <c r="V706" s="13">
        <f t="shared" si="103"/>
        <v>-2.2499999999999998E-3</v>
      </c>
      <c r="W706" s="13">
        <f t="shared" si="104"/>
        <v>-8.8200000000000008E-4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9126</v>
      </c>
      <c r="C707" s="3" t="s">
        <v>10328</v>
      </c>
      <c r="D707" s="12">
        <v>823</v>
      </c>
      <c r="E707" s="12">
        <v>859</v>
      </c>
      <c r="F707" s="12">
        <v>875</v>
      </c>
      <c r="G707" s="12">
        <v>903</v>
      </c>
      <c r="H707" s="12">
        <v>932</v>
      </c>
      <c r="I707" s="3">
        <v>-332</v>
      </c>
      <c r="J707" s="3">
        <v>1034</v>
      </c>
      <c r="K707" s="3">
        <v>895</v>
      </c>
      <c r="L707" s="3">
        <v>507</v>
      </c>
      <c r="M707" s="3">
        <v>707</v>
      </c>
      <c r="N707" s="3">
        <v>0</v>
      </c>
      <c r="O707" s="3">
        <v>0</v>
      </c>
      <c r="P707" s="3">
        <v>114</v>
      </c>
      <c r="Q707" s="3">
        <v>174</v>
      </c>
      <c r="R707" s="3">
        <v>24</v>
      </c>
      <c r="S707" s="13">
        <f t="shared" si="100"/>
        <v>-2.7323599999999999</v>
      </c>
      <c r="T707" s="13">
        <f t="shared" si="101"/>
        <v>8.8820599999999992</v>
      </c>
      <c r="U707" s="13">
        <f t="shared" si="102"/>
        <v>7.8312499999999998</v>
      </c>
      <c r="V707" s="13">
        <f t="shared" si="103"/>
        <v>4.5782100000000003</v>
      </c>
      <c r="W707" s="13">
        <f t="shared" si="104"/>
        <v>6.5892400000000002</v>
      </c>
      <c r="X707" s="13">
        <f t="shared" si="105"/>
        <v>0</v>
      </c>
      <c r="Y707" s="13">
        <f t="shared" si="106"/>
        <v>0</v>
      </c>
      <c r="Z707" s="13">
        <f t="shared" si="107"/>
        <v>0.99750000000000005</v>
      </c>
      <c r="AA707" s="13">
        <f t="shared" si="108"/>
        <v>1.5712200000000001</v>
      </c>
      <c r="AB707" s="13">
        <f t="shared" si="109"/>
        <v>0.22367999999999999</v>
      </c>
    </row>
    <row r="708" spans="1:28" x14ac:dyDescent="0.25">
      <c r="A708" s="2" t="s">
        <v>702</v>
      </c>
      <c r="B708" s="3" t="s">
        <v>9127</v>
      </c>
      <c r="C708" s="3" t="s">
        <v>6629</v>
      </c>
      <c r="D708" s="12">
        <v>20.100000000000001</v>
      </c>
      <c r="E708" s="12">
        <v>20.45</v>
      </c>
      <c r="F708" s="12">
        <v>20.399999999999999</v>
      </c>
      <c r="G708" s="12">
        <v>20.2</v>
      </c>
      <c r="H708" s="12">
        <v>20.6</v>
      </c>
      <c r="I708" s="3">
        <v>88</v>
      </c>
      <c r="J708" s="3">
        <v>51</v>
      </c>
      <c r="K708" s="3">
        <v>34</v>
      </c>
      <c r="L708" s="3">
        <v>2</v>
      </c>
      <c r="M708" s="3">
        <v>-10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1.7688000000000002E-2</v>
      </c>
      <c r="T708" s="13">
        <f t="shared" si="101"/>
        <v>1.0429500000000001E-2</v>
      </c>
      <c r="U708" s="13">
        <f t="shared" si="102"/>
        <v>6.9359999999999995E-3</v>
      </c>
      <c r="V708" s="13">
        <f t="shared" si="103"/>
        <v>4.0400000000000001E-4</v>
      </c>
      <c r="W708" s="13">
        <f t="shared" si="104"/>
        <v>-2.0600000000000002E-3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9128</v>
      </c>
      <c r="C709" s="3" t="s">
        <v>6688</v>
      </c>
      <c r="D709" s="12">
        <v>20.6</v>
      </c>
      <c r="E709" s="12">
        <v>20.350000000000001</v>
      </c>
      <c r="F709" s="12">
        <v>20.100000000000001</v>
      </c>
      <c r="G709" s="12">
        <v>20.3</v>
      </c>
      <c r="H709" s="12">
        <v>20.45</v>
      </c>
      <c r="I709" s="3">
        <v>-7</v>
      </c>
      <c r="J709" s="3">
        <v>-12</v>
      </c>
      <c r="K709" s="3">
        <v>34</v>
      </c>
      <c r="L709" s="3">
        <v>2</v>
      </c>
      <c r="M709" s="3">
        <v>42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-1.4420000000000001E-3</v>
      </c>
      <c r="T709" s="13">
        <f t="shared" si="101"/>
        <v>-2.4420000000000002E-3</v>
      </c>
      <c r="U709" s="13">
        <f t="shared" si="102"/>
        <v>6.8340000000000007E-3</v>
      </c>
      <c r="V709" s="13">
        <f t="shared" si="103"/>
        <v>4.06E-4</v>
      </c>
      <c r="W709" s="13">
        <f t="shared" si="104"/>
        <v>8.5889999999999994E-3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9129</v>
      </c>
      <c r="C710" s="3" t="s">
        <v>6607</v>
      </c>
      <c r="D710" s="12">
        <v>16.05</v>
      </c>
      <c r="E710" s="12">
        <v>16.25</v>
      </c>
      <c r="F710" s="12">
        <v>16.100000000000001</v>
      </c>
      <c r="G710" s="12">
        <v>15.9</v>
      </c>
      <c r="H710" s="12">
        <v>16.05</v>
      </c>
      <c r="I710" s="3">
        <v>1</v>
      </c>
      <c r="J710" s="3">
        <v>0</v>
      </c>
      <c r="K710" s="3">
        <v>1</v>
      </c>
      <c r="L710" s="3">
        <v>-3</v>
      </c>
      <c r="M710" s="3">
        <v>2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1.605E-4</v>
      </c>
      <c r="T710" s="13">
        <f t="shared" si="101"/>
        <v>0</v>
      </c>
      <c r="U710" s="13">
        <f t="shared" si="102"/>
        <v>1.6100000000000001E-4</v>
      </c>
      <c r="V710" s="13">
        <f t="shared" si="103"/>
        <v>-4.7700000000000005E-4</v>
      </c>
      <c r="W710" s="13">
        <f t="shared" si="104"/>
        <v>3.21E-4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9130</v>
      </c>
      <c r="C711" s="3" t="s">
        <v>4745</v>
      </c>
      <c r="D711" s="12">
        <v>21.8</v>
      </c>
      <c r="E711" s="12">
        <v>21.95</v>
      </c>
      <c r="F711" s="12">
        <v>22.1</v>
      </c>
      <c r="G711" s="12">
        <v>21.9</v>
      </c>
      <c r="H711" s="12">
        <v>22.15</v>
      </c>
      <c r="I711" s="3">
        <v>40</v>
      </c>
      <c r="J711" s="3">
        <v>-10</v>
      </c>
      <c r="K711" s="3">
        <v>-11</v>
      </c>
      <c r="L711" s="3">
        <v>-17</v>
      </c>
      <c r="M711" s="3">
        <v>1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8.7200000000000003E-3</v>
      </c>
      <c r="T711" s="13">
        <f t="shared" ref="T711:T774" si="111">$E711*J711/100000</f>
        <v>-2.1949999999999999E-3</v>
      </c>
      <c r="U711" s="13">
        <f t="shared" ref="U711:U774" si="112">$F711*K711/100000</f>
        <v>-2.4310000000000004E-3</v>
      </c>
      <c r="V711" s="13">
        <f t="shared" ref="V711:V774" si="113">$G711*L711/100000</f>
        <v>-3.7229999999999997E-3</v>
      </c>
      <c r="W711" s="13">
        <f t="shared" ref="W711:W774" si="114">$H711*M711/100000</f>
        <v>2.2149999999999999E-4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9131</v>
      </c>
      <c r="C712" s="3" t="s">
        <v>10329</v>
      </c>
      <c r="D712" s="12">
        <v>41.5</v>
      </c>
      <c r="E712" s="12">
        <v>41.55</v>
      </c>
      <c r="F712" s="12">
        <v>43</v>
      </c>
      <c r="G712" s="12">
        <v>42.5</v>
      </c>
      <c r="H712" s="12">
        <v>43.4</v>
      </c>
      <c r="I712" s="3">
        <v>11</v>
      </c>
      <c r="J712" s="3">
        <v>23</v>
      </c>
      <c r="K712" s="3">
        <v>-699</v>
      </c>
      <c r="L712" s="3">
        <v>184</v>
      </c>
      <c r="M712" s="3">
        <v>649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4.5649999999999996E-3</v>
      </c>
      <c r="T712" s="13">
        <f t="shared" si="111"/>
        <v>9.556499999999999E-3</v>
      </c>
      <c r="U712" s="13">
        <f t="shared" si="112"/>
        <v>-0.30057</v>
      </c>
      <c r="V712" s="13">
        <f t="shared" si="113"/>
        <v>7.8200000000000006E-2</v>
      </c>
      <c r="W712" s="13">
        <f t="shared" si="114"/>
        <v>0.28166599999999997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9132</v>
      </c>
      <c r="C713" s="3" t="s">
        <v>10330</v>
      </c>
      <c r="D713" s="12">
        <v>20.2</v>
      </c>
      <c r="E713" s="12">
        <v>20.7</v>
      </c>
      <c r="F713" s="12">
        <v>20.8</v>
      </c>
      <c r="G713" s="12">
        <v>20.5</v>
      </c>
      <c r="H713" s="12">
        <v>20.65</v>
      </c>
      <c r="I713" s="3">
        <v>4</v>
      </c>
      <c r="J713" s="3">
        <v>6</v>
      </c>
      <c r="K713" s="3">
        <v>-1</v>
      </c>
      <c r="L713" s="3">
        <v>-4</v>
      </c>
      <c r="M713" s="3">
        <v>0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8.0800000000000002E-4</v>
      </c>
      <c r="T713" s="13">
        <f t="shared" si="111"/>
        <v>1.2419999999999998E-3</v>
      </c>
      <c r="U713" s="13">
        <f t="shared" si="112"/>
        <v>-2.0800000000000001E-4</v>
      </c>
      <c r="V713" s="13">
        <f t="shared" si="113"/>
        <v>-8.1999999999999998E-4</v>
      </c>
      <c r="W713" s="13">
        <f t="shared" si="114"/>
        <v>0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9133</v>
      </c>
      <c r="C714" s="3" t="s">
        <v>10307</v>
      </c>
      <c r="D714" s="12">
        <v>8.4600000000000009</v>
      </c>
      <c r="E714" s="12">
        <v>8.41</v>
      </c>
      <c r="F714" s="12">
        <v>8.65</v>
      </c>
      <c r="G714" s="12">
        <v>8.65</v>
      </c>
      <c r="H714" s="12">
        <v>8.7799999999999994</v>
      </c>
      <c r="I714" s="3">
        <v>31</v>
      </c>
      <c r="J714" s="3">
        <v>-21</v>
      </c>
      <c r="K714" s="3">
        <v>-11</v>
      </c>
      <c r="L714" s="3">
        <v>-36</v>
      </c>
      <c r="M714" s="3">
        <v>17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2.6226000000000005E-3</v>
      </c>
      <c r="T714" s="13">
        <f t="shared" si="111"/>
        <v>-1.7661E-3</v>
      </c>
      <c r="U714" s="13">
        <f t="shared" si="112"/>
        <v>-9.5150000000000009E-4</v>
      </c>
      <c r="V714" s="13">
        <f t="shared" si="113"/>
        <v>-3.1140000000000004E-3</v>
      </c>
      <c r="W714" s="13">
        <f t="shared" si="114"/>
        <v>1.4926E-3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9134</v>
      </c>
      <c r="C715" s="3" t="s">
        <v>6594</v>
      </c>
      <c r="D715" s="12">
        <v>28.3</v>
      </c>
      <c r="E715" s="12">
        <v>28.2</v>
      </c>
      <c r="F715" s="12">
        <v>28.3</v>
      </c>
      <c r="G715" s="12">
        <v>28.15</v>
      </c>
      <c r="H715" s="12">
        <v>28.2</v>
      </c>
      <c r="I715" s="3">
        <v>-5</v>
      </c>
      <c r="J715" s="3">
        <v>0</v>
      </c>
      <c r="K715" s="3">
        <v>0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-1.415E-3</v>
      </c>
      <c r="T715" s="13">
        <f t="shared" si="111"/>
        <v>0</v>
      </c>
      <c r="U715" s="13">
        <f t="shared" si="112"/>
        <v>0</v>
      </c>
      <c r="V715" s="13">
        <f t="shared" si="113"/>
        <v>0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9135</v>
      </c>
      <c r="C716" s="3" t="s">
        <v>10325</v>
      </c>
      <c r="D716" s="12">
        <v>33.700000000000003</v>
      </c>
      <c r="E716" s="12">
        <v>34.549999999999997</v>
      </c>
      <c r="F716" s="12">
        <v>33.950000000000003</v>
      </c>
      <c r="G716" s="12">
        <v>33.5</v>
      </c>
      <c r="H716" s="12">
        <v>34</v>
      </c>
      <c r="I716" s="3">
        <v>27</v>
      </c>
      <c r="J716" s="3">
        <v>7</v>
      </c>
      <c r="K716" s="3">
        <v>-46</v>
      </c>
      <c r="L716" s="3">
        <v>-12</v>
      </c>
      <c r="M716" s="3">
        <v>-1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9.0990000000000012E-3</v>
      </c>
      <c r="T716" s="13">
        <f t="shared" si="111"/>
        <v>2.4184999999999996E-3</v>
      </c>
      <c r="U716" s="13">
        <f t="shared" si="112"/>
        <v>-1.5617000000000001E-2</v>
      </c>
      <c r="V716" s="13">
        <f t="shared" si="113"/>
        <v>-4.0200000000000001E-3</v>
      </c>
      <c r="W716" s="13">
        <f t="shared" si="114"/>
        <v>-3.4000000000000002E-4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9136</v>
      </c>
      <c r="C717" s="3" t="s">
        <v>10331</v>
      </c>
      <c r="D717" s="12">
        <v>19.25</v>
      </c>
      <c r="E717" s="12">
        <v>19.649999999999999</v>
      </c>
      <c r="F717" s="12">
        <v>19.850000000000001</v>
      </c>
      <c r="G717" s="12">
        <v>19.8</v>
      </c>
      <c r="H717" s="12">
        <v>20.2</v>
      </c>
      <c r="I717" s="3">
        <v>343</v>
      </c>
      <c r="J717" s="3">
        <v>131</v>
      </c>
      <c r="K717" s="3">
        <v>104</v>
      </c>
      <c r="L717" s="3">
        <v>21</v>
      </c>
      <c r="M717" s="3">
        <v>246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6.6027500000000003E-2</v>
      </c>
      <c r="T717" s="13">
        <f t="shared" si="111"/>
        <v>2.5741499999999997E-2</v>
      </c>
      <c r="U717" s="13">
        <f t="shared" si="112"/>
        <v>2.0644000000000003E-2</v>
      </c>
      <c r="V717" s="13">
        <f t="shared" si="113"/>
        <v>4.1580000000000002E-3</v>
      </c>
      <c r="W717" s="13">
        <f t="shared" si="114"/>
        <v>4.9692E-2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9137</v>
      </c>
      <c r="C718" s="3" t="s">
        <v>10266</v>
      </c>
      <c r="D718" s="12">
        <v>11.7</v>
      </c>
      <c r="E718" s="12">
        <v>11.75</v>
      </c>
      <c r="F718" s="12">
        <v>11.85</v>
      </c>
      <c r="G718" s="12">
        <v>11.95</v>
      </c>
      <c r="H718" s="12">
        <v>11.85</v>
      </c>
      <c r="I718" s="3">
        <v>10</v>
      </c>
      <c r="J718" s="3">
        <v>-5</v>
      </c>
      <c r="K718" s="3">
        <v>2</v>
      </c>
      <c r="L718" s="3">
        <v>-2</v>
      </c>
      <c r="M718" s="3">
        <v>-1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1.17E-3</v>
      </c>
      <c r="T718" s="13">
        <f t="shared" si="111"/>
        <v>-5.8750000000000002E-4</v>
      </c>
      <c r="U718" s="13">
        <f t="shared" si="112"/>
        <v>2.3699999999999999E-4</v>
      </c>
      <c r="V718" s="13">
        <f t="shared" si="113"/>
        <v>-2.3899999999999998E-4</v>
      </c>
      <c r="W718" s="13">
        <f t="shared" si="114"/>
        <v>-1.1849999999999999E-4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9138</v>
      </c>
      <c r="C719" s="3" t="s">
        <v>10267</v>
      </c>
      <c r="D719" s="12">
        <v>56.1</v>
      </c>
      <c r="E719" s="12">
        <v>58.9</v>
      </c>
      <c r="F719" s="12">
        <v>59.3</v>
      </c>
      <c r="G719" s="12">
        <v>62.4</v>
      </c>
      <c r="H719" s="12">
        <v>62.8</v>
      </c>
      <c r="I719" s="3">
        <v>217</v>
      </c>
      <c r="J719" s="3">
        <v>1</v>
      </c>
      <c r="K719" s="3">
        <v>-549</v>
      </c>
      <c r="L719" s="3">
        <v>756</v>
      </c>
      <c r="M719" s="3">
        <v>-874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0.12173700000000001</v>
      </c>
      <c r="T719" s="13">
        <f t="shared" si="111"/>
        <v>5.8900000000000001E-4</v>
      </c>
      <c r="U719" s="13">
        <f t="shared" si="112"/>
        <v>-0.32555699999999999</v>
      </c>
      <c r="V719" s="13">
        <f t="shared" si="113"/>
        <v>0.471744</v>
      </c>
      <c r="W719" s="13">
        <f t="shared" si="114"/>
        <v>-0.54887199999999992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9139</v>
      </c>
      <c r="C720" s="3" t="s">
        <v>6670</v>
      </c>
      <c r="D720" s="12">
        <v>12.4</v>
      </c>
      <c r="E720" s="12">
        <v>12.7</v>
      </c>
      <c r="F720" s="12">
        <v>13</v>
      </c>
      <c r="G720" s="12">
        <v>13</v>
      </c>
      <c r="H720" s="12">
        <v>13.2</v>
      </c>
      <c r="I720" s="3">
        <v>130</v>
      </c>
      <c r="J720" s="3">
        <v>89</v>
      </c>
      <c r="K720" s="3">
        <v>64</v>
      </c>
      <c r="L720" s="3">
        <v>-35</v>
      </c>
      <c r="M720" s="3">
        <v>16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1.6119999999999999E-2</v>
      </c>
      <c r="T720" s="13">
        <f t="shared" si="111"/>
        <v>1.1302999999999999E-2</v>
      </c>
      <c r="U720" s="13">
        <f t="shared" si="112"/>
        <v>8.3199999999999993E-3</v>
      </c>
      <c r="V720" s="13">
        <f t="shared" si="113"/>
        <v>-4.5500000000000002E-3</v>
      </c>
      <c r="W720" s="13">
        <f t="shared" si="114"/>
        <v>2.1119999999999997E-3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9140</v>
      </c>
      <c r="C721" s="3" t="s">
        <v>6594</v>
      </c>
      <c r="D721" s="12">
        <v>18.2</v>
      </c>
      <c r="E721" s="12">
        <v>20</v>
      </c>
      <c r="F721" s="12">
        <v>19.25</v>
      </c>
      <c r="G721" s="12">
        <v>18.899999999999999</v>
      </c>
      <c r="H721" s="12">
        <v>19</v>
      </c>
      <c r="I721" s="3">
        <v>90</v>
      </c>
      <c r="J721" s="3">
        <v>-211</v>
      </c>
      <c r="K721" s="3">
        <v>-854</v>
      </c>
      <c r="L721" s="3">
        <v>40</v>
      </c>
      <c r="M721" s="3">
        <v>-150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1.6379999999999999E-2</v>
      </c>
      <c r="T721" s="13">
        <f t="shared" si="111"/>
        <v>-4.2200000000000001E-2</v>
      </c>
      <c r="U721" s="13">
        <f t="shared" si="112"/>
        <v>-0.16439500000000001</v>
      </c>
      <c r="V721" s="13">
        <f t="shared" si="113"/>
        <v>7.5599999999999999E-3</v>
      </c>
      <c r="W721" s="13">
        <f t="shared" si="114"/>
        <v>-2.8500000000000001E-2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9141</v>
      </c>
      <c r="C722" s="3" t="s">
        <v>10325</v>
      </c>
      <c r="D722" s="12">
        <v>43.3</v>
      </c>
      <c r="E722" s="12">
        <v>44.2</v>
      </c>
      <c r="F722" s="12">
        <v>44.15</v>
      </c>
      <c r="G722" s="12">
        <v>43.95</v>
      </c>
      <c r="H722" s="12">
        <v>44.7</v>
      </c>
      <c r="I722" s="3">
        <v>206</v>
      </c>
      <c r="J722" s="3">
        <v>69</v>
      </c>
      <c r="K722" s="3">
        <v>-5</v>
      </c>
      <c r="L722" s="3">
        <v>32</v>
      </c>
      <c r="M722" s="3">
        <v>126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8.9198E-2</v>
      </c>
      <c r="T722" s="13">
        <f t="shared" si="111"/>
        <v>3.0498000000000001E-2</v>
      </c>
      <c r="U722" s="13">
        <f t="shared" si="112"/>
        <v>-2.2074999999999998E-3</v>
      </c>
      <c r="V722" s="13">
        <f t="shared" si="113"/>
        <v>1.4064E-2</v>
      </c>
      <c r="W722" s="13">
        <f t="shared" si="114"/>
        <v>5.6322000000000004E-2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9142</v>
      </c>
      <c r="C723" s="3" t="s">
        <v>6543</v>
      </c>
      <c r="D723" s="12">
        <v>160.5</v>
      </c>
      <c r="E723" s="12">
        <v>161</v>
      </c>
      <c r="F723" s="12">
        <v>160</v>
      </c>
      <c r="G723" s="12">
        <v>160.5</v>
      </c>
      <c r="H723" s="12">
        <v>167</v>
      </c>
      <c r="I723" s="3">
        <v>-213</v>
      </c>
      <c r="J723" s="3">
        <v>-527</v>
      </c>
      <c r="K723" s="3">
        <v>13</v>
      </c>
      <c r="L723" s="3">
        <v>150</v>
      </c>
      <c r="M723" s="3">
        <v>-183</v>
      </c>
      <c r="N723" s="3">
        <v>166</v>
      </c>
      <c r="O723" s="3">
        <v>65</v>
      </c>
      <c r="P723" s="3">
        <v>0</v>
      </c>
      <c r="Q723" s="3">
        <v>0</v>
      </c>
      <c r="R723" s="3">
        <v>82</v>
      </c>
      <c r="S723" s="13">
        <f t="shared" si="110"/>
        <v>-0.34186499999999997</v>
      </c>
      <c r="T723" s="13">
        <f t="shared" si="111"/>
        <v>-0.84846999999999995</v>
      </c>
      <c r="U723" s="13">
        <f t="shared" si="112"/>
        <v>2.0799999999999999E-2</v>
      </c>
      <c r="V723" s="13">
        <f t="shared" si="113"/>
        <v>0.24074999999999999</v>
      </c>
      <c r="W723" s="13">
        <f t="shared" si="114"/>
        <v>-0.30560999999999999</v>
      </c>
      <c r="X723" s="13">
        <f t="shared" si="115"/>
        <v>0.26643</v>
      </c>
      <c r="Y723" s="13">
        <f t="shared" si="116"/>
        <v>0.10465000000000001</v>
      </c>
      <c r="Z723" s="13">
        <f t="shared" si="117"/>
        <v>0</v>
      </c>
      <c r="AA723" s="13">
        <f t="shared" si="118"/>
        <v>0</v>
      </c>
      <c r="AB723" s="13">
        <f t="shared" si="119"/>
        <v>0.13694000000000001</v>
      </c>
    </row>
    <row r="724" spans="1:28" x14ac:dyDescent="0.25">
      <c r="A724" s="2" t="s">
        <v>718</v>
      </c>
      <c r="B724" s="3" t="s">
        <v>9143</v>
      </c>
      <c r="C724" s="3" t="s">
        <v>10332</v>
      </c>
      <c r="D724" s="12">
        <v>25.95</v>
      </c>
      <c r="E724" s="12">
        <v>25.95</v>
      </c>
      <c r="F724" s="12">
        <v>25.85</v>
      </c>
      <c r="G724" s="12">
        <v>25.95</v>
      </c>
      <c r="H724" s="12">
        <v>26</v>
      </c>
      <c r="I724" s="3">
        <v>83</v>
      </c>
      <c r="J724" s="3">
        <v>-166</v>
      </c>
      <c r="K724" s="3">
        <v>-38</v>
      </c>
      <c r="L724" s="3">
        <v>22</v>
      </c>
      <c r="M724" s="3">
        <v>-17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2.1538499999999999E-2</v>
      </c>
      <c r="T724" s="13">
        <f t="shared" si="111"/>
        <v>-4.3076999999999997E-2</v>
      </c>
      <c r="U724" s="13">
        <f t="shared" si="112"/>
        <v>-9.8230000000000001E-3</v>
      </c>
      <c r="V724" s="13">
        <f t="shared" si="113"/>
        <v>5.7089999999999997E-3</v>
      </c>
      <c r="W724" s="13">
        <f t="shared" si="114"/>
        <v>-4.4200000000000003E-3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9144</v>
      </c>
      <c r="C725" s="3" t="s">
        <v>10275</v>
      </c>
      <c r="D725" s="12">
        <v>38.450000000000003</v>
      </c>
      <c r="E725" s="12">
        <v>37.35</v>
      </c>
      <c r="F725" s="12">
        <v>37.5</v>
      </c>
      <c r="G725" s="12">
        <v>37.5</v>
      </c>
      <c r="H725" s="12">
        <v>37.6</v>
      </c>
      <c r="I725" s="3">
        <v>0</v>
      </c>
      <c r="J725" s="3">
        <v>-5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-1.8675E-3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9145</v>
      </c>
      <c r="C726" s="3" t="s">
        <v>4771</v>
      </c>
      <c r="D726" s="12">
        <v>45.8</v>
      </c>
      <c r="E726" s="12">
        <v>46.6</v>
      </c>
      <c r="F726" s="12">
        <v>46.25</v>
      </c>
      <c r="G726" s="12">
        <v>45.8</v>
      </c>
      <c r="H726" s="12">
        <v>46.8</v>
      </c>
      <c r="I726" s="3">
        <v>72</v>
      </c>
      <c r="J726" s="3">
        <v>23</v>
      </c>
      <c r="K726" s="3">
        <v>1</v>
      </c>
      <c r="L726" s="3">
        <v>-22</v>
      </c>
      <c r="M726" s="3">
        <v>191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3.2975999999999998E-2</v>
      </c>
      <c r="T726" s="13">
        <f t="shared" si="111"/>
        <v>1.0718E-2</v>
      </c>
      <c r="U726" s="13">
        <f t="shared" si="112"/>
        <v>4.6250000000000002E-4</v>
      </c>
      <c r="V726" s="13">
        <f t="shared" si="113"/>
        <v>-1.0076E-2</v>
      </c>
      <c r="W726" s="13">
        <f t="shared" si="114"/>
        <v>8.9387999999999995E-2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9146</v>
      </c>
      <c r="C727" s="3" t="s">
        <v>10280</v>
      </c>
      <c r="D727" s="12">
        <v>16.3</v>
      </c>
      <c r="E727" s="12">
        <v>16.8</v>
      </c>
      <c r="F727" s="12">
        <v>17.7</v>
      </c>
      <c r="G727" s="12">
        <v>17.3</v>
      </c>
      <c r="H727" s="12">
        <v>17.45</v>
      </c>
      <c r="I727" s="3">
        <v>47</v>
      </c>
      <c r="J727" s="3">
        <v>42</v>
      </c>
      <c r="K727" s="3">
        <v>79</v>
      </c>
      <c r="L727" s="3">
        <v>17</v>
      </c>
      <c r="M727" s="3">
        <v>17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7.6610000000000003E-3</v>
      </c>
      <c r="T727" s="13">
        <f t="shared" si="111"/>
        <v>7.0560000000000006E-3</v>
      </c>
      <c r="U727" s="13">
        <f t="shared" si="112"/>
        <v>1.3982999999999999E-2</v>
      </c>
      <c r="V727" s="13">
        <f t="shared" si="113"/>
        <v>2.941E-3</v>
      </c>
      <c r="W727" s="13">
        <f t="shared" si="114"/>
        <v>2.9665E-3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9147</v>
      </c>
      <c r="C728" s="3" t="s">
        <v>6552</v>
      </c>
      <c r="D728" s="12">
        <v>42.85</v>
      </c>
      <c r="E728" s="12">
        <v>43.3</v>
      </c>
      <c r="F728" s="12">
        <v>43.25</v>
      </c>
      <c r="G728" s="12">
        <v>42.6</v>
      </c>
      <c r="H728" s="12">
        <v>43.75</v>
      </c>
      <c r="I728" s="3">
        <v>-70</v>
      </c>
      <c r="J728" s="3">
        <v>-176</v>
      </c>
      <c r="K728" s="3">
        <v>60</v>
      </c>
      <c r="L728" s="3">
        <v>-168</v>
      </c>
      <c r="M728" s="3">
        <v>88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-2.9995000000000001E-2</v>
      </c>
      <c r="T728" s="13">
        <f t="shared" si="111"/>
        <v>-7.6207999999999998E-2</v>
      </c>
      <c r="U728" s="13">
        <f t="shared" si="112"/>
        <v>2.5950000000000001E-2</v>
      </c>
      <c r="V728" s="13">
        <f t="shared" si="113"/>
        <v>-7.1568000000000007E-2</v>
      </c>
      <c r="W728" s="13">
        <f t="shared" si="114"/>
        <v>3.85E-2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9148</v>
      </c>
      <c r="C729" s="3" t="s">
        <v>6670</v>
      </c>
      <c r="D729" s="12">
        <v>13.25</v>
      </c>
      <c r="E729" s="12">
        <v>13.45</v>
      </c>
      <c r="F729" s="12">
        <v>13.55</v>
      </c>
      <c r="G729" s="12">
        <v>13.75</v>
      </c>
      <c r="H729" s="12">
        <v>13.65</v>
      </c>
      <c r="I729" s="3">
        <v>3</v>
      </c>
      <c r="J729" s="3">
        <v>-1</v>
      </c>
      <c r="K729" s="3">
        <v>-3</v>
      </c>
      <c r="L729" s="3">
        <v>-3</v>
      </c>
      <c r="M729" s="3">
        <v>-6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3.9750000000000001E-4</v>
      </c>
      <c r="T729" s="13">
        <f t="shared" si="111"/>
        <v>-1.3449999999999999E-4</v>
      </c>
      <c r="U729" s="13">
        <f t="shared" si="112"/>
        <v>-4.0650000000000007E-4</v>
      </c>
      <c r="V729" s="13">
        <f t="shared" si="113"/>
        <v>-4.125E-4</v>
      </c>
      <c r="W729" s="13">
        <f t="shared" si="114"/>
        <v>-8.1900000000000007E-4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9149</v>
      </c>
      <c r="C730" s="3" t="s">
        <v>6607</v>
      </c>
      <c r="D730" s="12">
        <v>27.5</v>
      </c>
      <c r="E730" s="12">
        <v>27.65</v>
      </c>
      <c r="F730" s="12">
        <v>27.85</v>
      </c>
      <c r="G730" s="12">
        <v>27.6</v>
      </c>
      <c r="H730" s="12">
        <v>28.2</v>
      </c>
      <c r="I730" s="3">
        <v>139</v>
      </c>
      <c r="J730" s="3">
        <v>37</v>
      </c>
      <c r="K730" s="3">
        <v>165</v>
      </c>
      <c r="L730" s="3">
        <v>72</v>
      </c>
      <c r="M730" s="3">
        <v>103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3.8225000000000002E-2</v>
      </c>
      <c r="T730" s="13">
        <f t="shared" si="111"/>
        <v>1.02305E-2</v>
      </c>
      <c r="U730" s="13">
        <f t="shared" si="112"/>
        <v>4.59525E-2</v>
      </c>
      <c r="V730" s="13">
        <f t="shared" si="113"/>
        <v>1.9872000000000001E-2</v>
      </c>
      <c r="W730" s="13">
        <f t="shared" si="114"/>
        <v>2.9045999999999999E-2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9150</v>
      </c>
      <c r="C731" s="3" t="s">
        <v>4771</v>
      </c>
      <c r="D731" s="12">
        <v>120.5</v>
      </c>
      <c r="E731" s="12">
        <v>127.5</v>
      </c>
      <c r="F731" s="12">
        <v>124.5</v>
      </c>
      <c r="G731" s="12">
        <v>125.5</v>
      </c>
      <c r="H731" s="12">
        <v>138</v>
      </c>
      <c r="I731" s="3">
        <v>123</v>
      </c>
      <c r="J731" s="3">
        <v>-20</v>
      </c>
      <c r="K731" s="3">
        <v>-89</v>
      </c>
      <c r="L731" s="3">
        <v>5</v>
      </c>
      <c r="M731" s="3">
        <v>-53</v>
      </c>
      <c r="N731" s="3">
        <v>-3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0.14821500000000001</v>
      </c>
      <c r="T731" s="13">
        <f t="shared" si="111"/>
        <v>-2.5499999999999998E-2</v>
      </c>
      <c r="U731" s="13">
        <f t="shared" si="112"/>
        <v>-0.110805</v>
      </c>
      <c r="V731" s="13">
        <f t="shared" si="113"/>
        <v>6.2750000000000002E-3</v>
      </c>
      <c r="W731" s="13">
        <f t="shared" si="114"/>
        <v>-7.3139999999999997E-2</v>
      </c>
      <c r="X731" s="13">
        <f t="shared" si="115"/>
        <v>-3.6150000000000002E-3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9151</v>
      </c>
      <c r="C732" s="3" t="s">
        <v>10310</v>
      </c>
      <c r="D732" s="12">
        <v>15.3</v>
      </c>
      <c r="E732" s="12">
        <v>15.55</v>
      </c>
      <c r="F732" s="12">
        <v>15.65</v>
      </c>
      <c r="G732" s="12">
        <v>15.55</v>
      </c>
      <c r="H732" s="12">
        <v>15.75</v>
      </c>
      <c r="I732" s="3">
        <v>38</v>
      </c>
      <c r="J732" s="3">
        <v>11</v>
      </c>
      <c r="K732" s="3">
        <v>-4</v>
      </c>
      <c r="L732" s="3">
        <v>-7</v>
      </c>
      <c r="M732" s="3">
        <v>61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5.8139999999999997E-3</v>
      </c>
      <c r="T732" s="13">
        <f t="shared" si="111"/>
        <v>1.7105000000000002E-3</v>
      </c>
      <c r="U732" s="13">
        <f t="shared" si="112"/>
        <v>-6.2600000000000004E-4</v>
      </c>
      <c r="V732" s="13">
        <f t="shared" si="113"/>
        <v>-1.0885000000000001E-3</v>
      </c>
      <c r="W732" s="13">
        <f t="shared" si="114"/>
        <v>9.6074999999999997E-3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9152</v>
      </c>
      <c r="C733" s="3" t="s">
        <v>10333</v>
      </c>
      <c r="D733" s="12">
        <v>73.2</v>
      </c>
      <c r="E733" s="12">
        <v>80.5</v>
      </c>
      <c r="F733" s="12">
        <v>88.5</v>
      </c>
      <c r="G733" s="12">
        <v>93</v>
      </c>
      <c r="H733" s="12">
        <v>92</v>
      </c>
      <c r="I733" s="3">
        <v>309</v>
      </c>
      <c r="J733" s="3">
        <v>-74</v>
      </c>
      <c r="K733" s="3">
        <v>-199</v>
      </c>
      <c r="L733" s="3">
        <v>-734</v>
      </c>
      <c r="M733" s="3">
        <v>-290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0.226188</v>
      </c>
      <c r="T733" s="13">
        <f t="shared" si="111"/>
        <v>-5.9569999999999998E-2</v>
      </c>
      <c r="U733" s="13">
        <f t="shared" si="112"/>
        <v>-0.17611499999999999</v>
      </c>
      <c r="V733" s="13">
        <f t="shared" si="113"/>
        <v>-0.68262</v>
      </c>
      <c r="W733" s="13">
        <f t="shared" si="114"/>
        <v>-0.26679999999999998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9153</v>
      </c>
      <c r="C734" s="3" t="s">
        <v>10334</v>
      </c>
      <c r="D734" s="12">
        <v>25.15</v>
      </c>
      <c r="E734" s="12">
        <v>25.5</v>
      </c>
      <c r="F734" s="12">
        <v>25.4</v>
      </c>
      <c r="G734" s="12">
        <v>25.35</v>
      </c>
      <c r="H734" s="12">
        <v>25.75</v>
      </c>
      <c r="I734" s="3">
        <v>185</v>
      </c>
      <c r="J734" s="3">
        <v>108</v>
      </c>
      <c r="K734" s="3">
        <v>55</v>
      </c>
      <c r="L734" s="3">
        <v>109</v>
      </c>
      <c r="M734" s="3">
        <v>177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4.6527499999999999E-2</v>
      </c>
      <c r="T734" s="13">
        <f t="shared" si="111"/>
        <v>2.7539999999999999E-2</v>
      </c>
      <c r="U734" s="13">
        <f t="shared" si="112"/>
        <v>1.397E-2</v>
      </c>
      <c r="V734" s="13">
        <f t="shared" si="113"/>
        <v>2.76315E-2</v>
      </c>
      <c r="W734" s="13">
        <f t="shared" si="114"/>
        <v>4.55775E-2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9154</v>
      </c>
      <c r="C735" s="3" t="s">
        <v>6595</v>
      </c>
      <c r="D735" s="12">
        <v>18.100000000000001</v>
      </c>
      <c r="E735" s="12">
        <v>18.600000000000001</v>
      </c>
      <c r="F735" s="12">
        <v>18.2</v>
      </c>
      <c r="G735" s="12">
        <v>18</v>
      </c>
      <c r="H735" s="12">
        <v>18.3</v>
      </c>
      <c r="I735" s="3">
        <v>182</v>
      </c>
      <c r="J735" s="3">
        <v>-55</v>
      </c>
      <c r="K735" s="3">
        <v>-155</v>
      </c>
      <c r="L735" s="3">
        <v>105</v>
      </c>
      <c r="M735" s="3">
        <v>62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3.2942000000000006E-2</v>
      </c>
      <c r="T735" s="13">
        <f t="shared" si="111"/>
        <v>-1.0230000000000001E-2</v>
      </c>
      <c r="U735" s="13">
        <f t="shared" si="112"/>
        <v>-2.8209999999999999E-2</v>
      </c>
      <c r="V735" s="13">
        <f t="shared" si="113"/>
        <v>1.89E-2</v>
      </c>
      <c r="W735" s="13">
        <f t="shared" si="114"/>
        <v>1.1346000000000002E-2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9155</v>
      </c>
      <c r="C736" s="3" t="s">
        <v>4755</v>
      </c>
      <c r="D736" s="12">
        <v>75</v>
      </c>
      <c r="E736" s="12">
        <v>75</v>
      </c>
      <c r="F736" s="12">
        <v>75.900000000000006</v>
      </c>
      <c r="G736" s="12">
        <v>75.7</v>
      </c>
      <c r="H736" s="12">
        <v>75.5</v>
      </c>
      <c r="I736" s="3">
        <v>5</v>
      </c>
      <c r="J736" s="3">
        <v>14</v>
      </c>
      <c r="K736" s="3">
        <v>-8</v>
      </c>
      <c r="L736" s="3">
        <v>-25</v>
      </c>
      <c r="M736" s="3">
        <v>-6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3.7499999999999999E-3</v>
      </c>
      <c r="T736" s="13">
        <f t="shared" si="111"/>
        <v>1.0500000000000001E-2</v>
      </c>
      <c r="U736" s="13">
        <f t="shared" si="112"/>
        <v>-6.0720000000000001E-3</v>
      </c>
      <c r="V736" s="13">
        <f t="shared" si="113"/>
        <v>-1.8925000000000001E-2</v>
      </c>
      <c r="W736" s="13">
        <f t="shared" si="114"/>
        <v>-4.5300000000000002E-3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9156</v>
      </c>
      <c r="C737" s="3" t="s">
        <v>6595</v>
      </c>
      <c r="D737" s="12">
        <v>143.5</v>
      </c>
      <c r="E737" s="12">
        <v>146.5</v>
      </c>
      <c r="F737" s="12">
        <v>150</v>
      </c>
      <c r="G737" s="12">
        <v>149</v>
      </c>
      <c r="H737" s="12">
        <v>154</v>
      </c>
      <c r="I737" s="3">
        <v>-1862</v>
      </c>
      <c r="J737" s="3">
        <v>-1331</v>
      </c>
      <c r="K737" s="3">
        <v>-367</v>
      </c>
      <c r="L737" s="3">
        <v>-730</v>
      </c>
      <c r="M737" s="3">
        <v>199</v>
      </c>
      <c r="N737" s="3">
        <v>467</v>
      </c>
      <c r="O737" s="3">
        <v>626</v>
      </c>
      <c r="P737" s="3">
        <v>1273</v>
      </c>
      <c r="Q737" s="3">
        <v>638</v>
      </c>
      <c r="R737" s="3">
        <v>65</v>
      </c>
      <c r="S737" s="13">
        <f t="shared" si="110"/>
        <v>-2.67197</v>
      </c>
      <c r="T737" s="13">
        <f t="shared" si="111"/>
        <v>-1.9499150000000001</v>
      </c>
      <c r="U737" s="13">
        <f t="shared" si="112"/>
        <v>-0.55049999999999999</v>
      </c>
      <c r="V737" s="13">
        <f t="shared" si="113"/>
        <v>-1.0876999999999999</v>
      </c>
      <c r="W737" s="13">
        <f t="shared" si="114"/>
        <v>0.30646000000000001</v>
      </c>
      <c r="X737" s="13">
        <f t="shared" si="115"/>
        <v>0.67014499999999999</v>
      </c>
      <c r="Y737" s="13">
        <f t="shared" si="116"/>
        <v>0.91708999999999996</v>
      </c>
      <c r="Z737" s="13">
        <f t="shared" si="117"/>
        <v>1.9095</v>
      </c>
      <c r="AA737" s="13">
        <f t="shared" si="118"/>
        <v>0.95062000000000002</v>
      </c>
      <c r="AB737" s="13">
        <f t="shared" si="119"/>
        <v>0.10009999999999999</v>
      </c>
    </row>
    <row r="738" spans="1:28" x14ac:dyDescent="0.25">
      <c r="A738" s="2" t="s">
        <v>732</v>
      </c>
      <c r="B738" s="3" t="s">
        <v>9157</v>
      </c>
      <c r="C738" s="3" t="s">
        <v>6543</v>
      </c>
      <c r="D738" s="12">
        <v>106</v>
      </c>
      <c r="E738" s="12">
        <v>106.5</v>
      </c>
      <c r="F738" s="12">
        <v>107.5</v>
      </c>
      <c r="G738" s="12">
        <v>109</v>
      </c>
      <c r="H738" s="12">
        <v>112</v>
      </c>
      <c r="I738" s="3">
        <v>115</v>
      </c>
      <c r="J738" s="3">
        <v>188</v>
      </c>
      <c r="K738" s="3">
        <v>-67</v>
      </c>
      <c r="L738" s="3">
        <v>-3</v>
      </c>
      <c r="M738" s="3">
        <v>110</v>
      </c>
      <c r="N738" s="3">
        <v>0</v>
      </c>
      <c r="O738" s="3">
        <v>0</v>
      </c>
      <c r="P738" s="3">
        <v>-30</v>
      </c>
      <c r="Q738" s="3">
        <v>150</v>
      </c>
      <c r="R738" s="3">
        <v>0</v>
      </c>
      <c r="S738" s="13">
        <f t="shared" si="110"/>
        <v>0.12189999999999999</v>
      </c>
      <c r="T738" s="13">
        <f t="shared" si="111"/>
        <v>0.20022000000000001</v>
      </c>
      <c r="U738" s="13">
        <f t="shared" si="112"/>
        <v>-7.2025000000000006E-2</v>
      </c>
      <c r="V738" s="13">
        <f t="shared" si="113"/>
        <v>-3.2699999999999999E-3</v>
      </c>
      <c r="W738" s="13">
        <f t="shared" si="114"/>
        <v>0.1232</v>
      </c>
      <c r="X738" s="13">
        <f t="shared" si="115"/>
        <v>0</v>
      </c>
      <c r="Y738" s="13">
        <f t="shared" si="116"/>
        <v>0</v>
      </c>
      <c r="Z738" s="13">
        <f t="shared" si="117"/>
        <v>-3.2250000000000001E-2</v>
      </c>
      <c r="AA738" s="13">
        <f t="shared" si="118"/>
        <v>0.16350000000000001</v>
      </c>
      <c r="AB738" s="13">
        <f t="shared" si="119"/>
        <v>0</v>
      </c>
    </row>
    <row r="739" spans="1:28" x14ac:dyDescent="0.25">
      <c r="A739" s="2" t="s">
        <v>733</v>
      </c>
      <c r="B739" s="3" t="s">
        <v>9158</v>
      </c>
      <c r="C739" s="3" t="s">
        <v>6552</v>
      </c>
      <c r="D739" s="12">
        <v>13.3</v>
      </c>
      <c r="E739" s="12">
        <v>13.25</v>
      </c>
      <c r="F739" s="12">
        <v>13.25</v>
      </c>
      <c r="G739" s="12">
        <v>13.55</v>
      </c>
      <c r="H739" s="12">
        <v>13.9</v>
      </c>
      <c r="I739" s="3">
        <v>-10</v>
      </c>
      <c r="J739" s="3">
        <v>-43</v>
      </c>
      <c r="K739" s="3">
        <v>15</v>
      </c>
      <c r="L739" s="3">
        <v>7</v>
      </c>
      <c r="M739" s="3">
        <v>33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-1.33E-3</v>
      </c>
      <c r="T739" s="13">
        <f t="shared" si="111"/>
        <v>-5.6975000000000003E-3</v>
      </c>
      <c r="U739" s="13">
        <f t="shared" si="112"/>
        <v>1.9875000000000001E-3</v>
      </c>
      <c r="V739" s="13">
        <f t="shared" si="113"/>
        <v>9.4850000000000012E-4</v>
      </c>
      <c r="W739" s="13">
        <f t="shared" si="114"/>
        <v>4.5869999999999999E-3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9159</v>
      </c>
      <c r="C740" s="3" t="s">
        <v>10261</v>
      </c>
      <c r="D740" s="12">
        <v>26.75</v>
      </c>
      <c r="E740" s="12">
        <v>27.25</v>
      </c>
      <c r="F740" s="12">
        <v>27.4</v>
      </c>
      <c r="G740" s="12">
        <v>27.4</v>
      </c>
      <c r="H740" s="12">
        <v>27.8</v>
      </c>
      <c r="I740" s="3">
        <v>175</v>
      </c>
      <c r="J740" s="3">
        <v>-207</v>
      </c>
      <c r="K740" s="3">
        <v>12</v>
      </c>
      <c r="L740" s="3">
        <v>-94</v>
      </c>
      <c r="M740" s="3">
        <v>145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4.68125E-2</v>
      </c>
      <c r="T740" s="13">
        <f t="shared" si="111"/>
        <v>-5.6407499999999999E-2</v>
      </c>
      <c r="U740" s="13">
        <f t="shared" si="112"/>
        <v>3.2879999999999997E-3</v>
      </c>
      <c r="V740" s="13">
        <f t="shared" si="113"/>
        <v>-2.5755999999999998E-2</v>
      </c>
      <c r="W740" s="13">
        <f t="shared" si="114"/>
        <v>4.0309999999999999E-2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9160</v>
      </c>
      <c r="C741" s="3" t="s">
        <v>6616</v>
      </c>
      <c r="D741" s="12">
        <v>4.75</v>
      </c>
      <c r="E741" s="12">
        <v>4.75</v>
      </c>
      <c r="F741" s="12">
        <v>4.67</v>
      </c>
      <c r="G741" s="12">
        <v>4.55</v>
      </c>
      <c r="H741" s="12">
        <v>4.5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9161</v>
      </c>
      <c r="C742" s="3" t="s">
        <v>6670</v>
      </c>
      <c r="D742" s="12">
        <v>74.3</v>
      </c>
      <c r="E742" s="12">
        <v>74.8</v>
      </c>
      <c r="F742" s="12">
        <v>74.900000000000006</v>
      </c>
      <c r="G742" s="12">
        <v>75</v>
      </c>
      <c r="H742" s="12">
        <v>74.8</v>
      </c>
      <c r="I742" s="3">
        <v>-7</v>
      </c>
      <c r="J742" s="3">
        <v>-51</v>
      </c>
      <c r="K742" s="3">
        <v>-13</v>
      </c>
      <c r="L742" s="3">
        <v>-17</v>
      </c>
      <c r="M742" s="3">
        <v>36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-5.2009999999999999E-3</v>
      </c>
      <c r="T742" s="13">
        <f t="shared" si="111"/>
        <v>-3.8147999999999994E-2</v>
      </c>
      <c r="U742" s="13">
        <f t="shared" si="112"/>
        <v>-9.7370000000000009E-3</v>
      </c>
      <c r="V742" s="13">
        <f t="shared" si="113"/>
        <v>-1.2749999999999999E-2</v>
      </c>
      <c r="W742" s="13">
        <f t="shared" si="114"/>
        <v>2.6927999999999997E-2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9162</v>
      </c>
      <c r="C743" s="3" t="s">
        <v>6670</v>
      </c>
      <c r="D743" s="12">
        <v>15.6</v>
      </c>
      <c r="E743" s="12">
        <v>15.45</v>
      </c>
      <c r="F743" s="12">
        <v>15.45</v>
      </c>
      <c r="G743" s="12">
        <v>15.6</v>
      </c>
      <c r="H743" s="12">
        <v>15.8</v>
      </c>
      <c r="I743" s="3">
        <v>16</v>
      </c>
      <c r="J743" s="3">
        <v>-12</v>
      </c>
      <c r="K743" s="3">
        <v>0</v>
      </c>
      <c r="L743" s="3">
        <v>1</v>
      </c>
      <c r="M743" s="3">
        <v>6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2.496E-3</v>
      </c>
      <c r="T743" s="13">
        <f t="shared" si="111"/>
        <v>-1.8539999999999997E-3</v>
      </c>
      <c r="U743" s="13">
        <f t="shared" si="112"/>
        <v>0</v>
      </c>
      <c r="V743" s="13">
        <f t="shared" si="113"/>
        <v>1.56E-4</v>
      </c>
      <c r="W743" s="13">
        <f t="shared" si="114"/>
        <v>9.4800000000000017E-4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9163</v>
      </c>
      <c r="C744" s="3" t="s">
        <v>10308</v>
      </c>
      <c r="D744" s="12">
        <v>40.65</v>
      </c>
      <c r="E744" s="12">
        <v>41.45</v>
      </c>
      <c r="F744" s="12">
        <v>41.45</v>
      </c>
      <c r="G744" s="12">
        <v>41.3</v>
      </c>
      <c r="H744" s="12">
        <v>42.2</v>
      </c>
      <c r="I744" s="3">
        <v>132</v>
      </c>
      <c r="J744" s="3">
        <v>119</v>
      </c>
      <c r="K744" s="3">
        <v>-11</v>
      </c>
      <c r="L744" s="3">
        <v>-6</v>
      </c>
      <c r="M744" s="3">
        <v>78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5.3658000000000004E-2</v>
      </c>
      <c r="T744" s="13">
        <f t="shared" si="111"/>
        <v>4.9325500000000001E-2</v>
      </c>
      <c r="U744" s="13">
        <f t="shared" si="112"/>
        <v>-4.5595000000000002E-3</v>
      </c>
      <c r="V744" s="13">
        <f t="shared" si="113"/>
        <v>-2.4779999999999997E-3</v>
      </c>
      <c r="W744" s="13">
        <f t="shared" si="114"/>
        <v>3.2916000000000001E-2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9164</v>
      </c>
      <c r="C745" s="3" t="s">
        <v>10306</v>
      </c>
      <c r="D745" s="12">
        <v>442.5</v>
      </c>
      <c r="E745" s="12">
        <v>455</v>
      </c>
      <c r="F745" s="12">
        <v>465.5</v>
      </c>
      <c r="G745" s="12">
        <v>460.5</v>
      </c>
      <c r="H745" s="12">
        <v>458</v>
      </c>
      <c r="I745" s="3">
        <v>758</v>
      </c>
      <c r="J745" s="3">
        <v>-360</v>
      </c>
      <c r="K745" s="3">
        <v>606</v>
      </c>
      <c r="L745" s="3">
        <v>-42</v>
      </c>
      <c r="M745" s="3">
        <v>-98</v>
      </c>
      <c r="N745" s="3">
        <v>500</v>
      </c>
      <c r="O745" s="3">
        <v>110</v>
      </c>
      <c r="P745" s="3">
        <v>55</v>
      </c>
      <c r="Q745" s="3">
        <v>0</v>
      </c>
      <c r="R745" s="3">
        <v>1</v>
      </c>
      <c r="S745" s="13">
        <f t="shared" si="110"/>
        <v>3.3541500000000002</v>
      </c>
      <c r="T745" s="13">
        <f t="shared" si="111"/>
        <v>-1.6379999999999999</v>
      </c>
      <c r="U745" s="13">
        <f t="shared" si="112"/>
        <v>2.8209300000000002</v>
      </c>
      <c r="V745" s="13">
        <f t="shared" si="113"/>
        <v>-0.19341</v>
      </c>
      <c r="W745" s="13">
        <f t="shared" si="114"/>
        <v>-0.44884000000000002</v>
      </c>
      <c r="X745" s="13">
        <f t="shared" si="115"/>
        <v>2.2124999999999999</v>
      </c>
      <c r="Y745" s="13">
        <f t="shared" si="116"/>
        <v>0.50049999999999994</v>
      </c>
      <c r="Z745" s="13">
        <f t="shared" si="117"/>
        <v>0.256025</v>
      </c>
      <c r="AA745" s="13">
        <f t="shared" si="118"/>
        <v>0</v>
      </c>
      <c r="AB745" s="13">
        <f t="shared" si="119"/>
        <v>4.5799999999999999E-3</v>
      </c>
    </row>
    <row r="746" spans="1:28" x14ac:dyDescent="0.25">
      <c r="A746" s="2" t="s">
        <v>740</v>
      </c>
      <c r="B746" s="3" t="s">
        <v>9165</v>
      </c>
      <c r="C746" s="3" t="s">
        <v>6680</v>
      </c>
      <c r="D746" s="12">
        <v>219.5</v>
      </c>
      <c r="E746" s="12">
        <v>227.5</v>
      </c>
      <c r="F746" s="12">
        <v>229</v>
      </c>
      <c r="G746" s="12">
        <v>233</v>
      </c>
      <c r="H746" s="12">
        <v>229</v>
      </c>
      <c r="I746" s="3">
        <v>109</v>
      </c>
      <c r="J746" s="3">
        <v>307</v>
      </c>
      <c r="K746" s="3">
        <v>129</v>
      </c>
      <c r="L746" s="3">
        <v>297</v>
      </c>
      <c r="M746" s="3">
        <v>-425</v>
      </c>
      <c r="N746" s="3">
        <v>0</v>
      </c>
      <c r="O746" s="3">
        <v>0</v>
      </c>
      <c r="P746" s="3">
        <v>29</v>
      </c>
      <c r="Q746" s="3">
        <v>0</v>
      </c>
      <c r="R746" s="3">
        <v>10</v>
      </c>
      <c r="S746" s="13">
        <f t="shared" si="110"/>
        <v>0.239255</v>
      </c>
      <c r="T746" s="13">
        <f t="shared" si="111"/>
        <v>0.69842499999999996</v>
      </c>
      <c r="U746" s="13">
        <f t="shared" si="112"/>
        <v>0.29541000000000001</v>
      </c>
      <c r="V746" s="13">
        <f t="shared" si="113"/>
        <v>0.69201000000000001</v>
      </c>
      <c r="W746" s="13">
        <f t="shared" si="114"/>
        <v>-0.97324999999999995</v>
      </c>
      <c r="X746" s="13">
        <f t="shared" si="115"/>
        <v>0</v>
      </c>
      <c r="Y746" s="13">
        <f t="shared" si="116"/>
        <v>0</v>
      </c>
      <c r="Z746" s="13">
        <f t="shared" si="117"/>
        <v>6.6409999999999997E-2</v>
      </c>
      <c r="AA746" s="13">
        <f t="shared" si="118"/>
        <v>0</v>
      </c>
      <c r="AB746" s="13">
        <f t="shared" si="119"/>
        <v>2.29E-2</v>
      </c>
    </row>
    <row r="747" spans="1:28" x14ac:dyDescent="0.25">
      <c r="A747" s="2" t="s">
        <v>741</v>
      </c>
      <c r="B747" s="3" t="s">
        <v>9166</v>
      </c>
      <c r="C747" s="3" t="s">
        <v>4785</v>
      </c>
      <c r="D747" s="12">
        <v>71.900000000000006</v>
      </c>
      <c r="E747" s="12">
        <v>72.5</v>
      </c>
      <c r="F747" s="12">
        <v>72.7</v>
      </c>
      <c r="G747" s="12">
        <v>73.400000000000006</v>
      </c>
      <c r="H747" s="12">
        <v>73.7</v>
      </c>
      <c r="I747" s="3">
        <v>1</v>
      </c>
      <c r="J747" s="3">
        <v>-75</v>
      </c>
      <c r="K747" s="3">
        <v>-9</v>
      </c>
      <c r="L747" s="3">
        <v>-13</v>
      </c>
      <c r="M747" s="3">
        <v>-4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7.1900000000000002E-4</v>
      </c>
      <c r="T747" s="13">
        <f t="shared" si="111"/>
        <v>-5.4375E-2</v>
      </c>
      <c r="U747" s="13">
        <f t="shared" si="112"/>
        <v>-6.5430000000000011E-3</v>
      </c>
      <c r="V747" s="13">
        <f t="shared" si="113"/>
        <v>-9.5420000000000001E-3</v>
      </c>
      <c r="W747" s="13">
        <f t="shared" si="114"/>
        <v>-2.9480000000000001E-3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9167</v>
      </c>
      <c r="C748" s="3" t="s">
        <v>10259</v>
      </c>
      <c r="D748" s="12">
        <v>18.7</v>
      </c>
      <c r="E748" s="12">
        <v>18.7</v>
      </c>
      <c r="F748" s="12">
        <v>18.7</v>
      </c>
      <c r="G748" s="12">
        <v>18.899999999999999</v>
      </c>
      <c r="H748" s="12">
        <v>19.25</v>
      </c>
      <c r="I748" s="3">
        <v>167</v>
      </c>
      <c r="J748" s="3">
        <v>-278</v>
      </c>
      <c r="K748" s="3">
        <v>181</v>
      </c>
      <c r="L748" s="3">
        <v>177</v>
      </c>
      <c r="M748" s="3">
        <v>90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3.1229E-2</v>
      </c>
      <c r="T748" s="13">
        <f t="shared" si="111"/>
        <v>-5.1985999999999997E-2</v>
      </c>
      <c r="U748" s="13">
        <f t="shared" si="112"/>
        <v>3.3846999999999995E-2</v>
      </c>
      <c r="V748" s="13">
        <f t="shared" si="113"/>
        <v>3.3452999999999997E-2</v>
      </c>
      <c r="W748" s="13">
        <f t="shared" si="114"/>
        <v>1.7325E-2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9168</v>
      </c>
      <c r="C749" s="3" t="s">
        <v>10287</v>
      </c>
      <c r="D749" s="12">
        <v>38.5</v>
      </c>
      <c r="E749" s="12">
        <v>38.6</v>
      </c>
      <c r="F749" s="12">
        <v>38.6</v>
      </c>
      <c r="G749" s="12">
        <v>38.6</v>
      </c>
      <c r="H749" s="12">
        <v>38.9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9169</v>
      </c>
      <c r="C750" s="3" t="s">
        <v>10281</v>
      </c>
      <c r="D750" s="12">
        <v>12.85</v>
      </c>
      <c r="E750" s="12">
        <v>13.05</v>
      </c>
      <c r="F750" s="12">
        <v>13</v>
      </c>
      <c r="G750" s="12">
        <v>12.9</v>
      </c>
      <c r="H750" s="12">
        <v>13</v>
      </c>
      <c r="I750" s="3">
        <v>16</v>
      </c>
      <c r="J750" s="3">
        <v>-9</v>
      </c>
      <c r="K750" s="3">
        <v>-17</v>
      </c>
      <c r="L750" s="3">
        <v>-37</v>
      </c>
      <c r="M750" s="3">
        <v>16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2.0560000000000001E-3</v>
      </c>
      <c r="T750" s="13">
        <f t="shared" si="111"/>
        <v>-1.1745E-3</v>
      </c>
      <c r="U750" s="13">
        <f t="shared" si="112"/>
        <v>-2.2100000000000002E-3</v>
      </c>
      <c r="V750" s="13">
        <f t="shared" si="113"/>
        <v>-4.7730000000000003E-3</v>
      </c>
      <c r="W750" s="13">
        <f t="shared" si="114"/>
        <v>2.0799999999999998E-3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9170</v>
      </c>
      <c r="C751" s="3" t="s">
        <v>6607</v>
      </c>
      <c r="D751" s="12">
        <v>13.95</v>
      </c>
      <c r="E751" s="12">
        <v>14</v>
      </c>
      <c r="F751" s="12">
        <v>13.85</v>
      </c>
      <c r="G751" s="12">
        <v>13.1</v>
      </c>
      <c r="H751" s="12">
        <v>13.3</v>
      </c>
      <c r="I751" s="3">
        <v>-1</v>
      </c>
      <c r="J751" s="3">
        <v>-1</v>
      </c>
      <c r="K751" s="3">
        <v>-1</v>
      </c>
      <c r="L751" s="3">
        <v>0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-1.395E-4</v>
      </c>
      <c r="T751" s="13">
        <f t="shared" si="111"/>
        <v>-1.3999999999999999E-4</v>
      </c>
      <c r="U751" s="13">
        <f t="shared" si="112"/>
        <v>-1.3850000000000001E-4</v>
      </c>
      <c r="V751" s="13">
        <f t="shared" si="113"/>
        <v>0</v>
      </c>
      <c r="W751" s="13">
        <f t="shared" si="114"/>
        <v>0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9171</v>
      </c>
      <c r="C752" s="3" t="s">
        <v>4756</v>
      </c>
      <c r="D752" s="12">
        <v>28.85</v>
      </c>
      <c r="E752" s="12">
        <v>29.35</v>
      </c>
      <c r="F752" s="12">
        <v>30.65</v>
      </c>
      <c r="G752" s="12">
        <v>29.55</v>
      </c>
      <c r="H752" s="12">
        <v>30</v>
      </c>
      <c r="I752" s="3">
        <v>510</v>
      </c>
      <c r="J752" s="3">
        <v>607</v>
      </c>
      <c r="K752" s="3">
        <v>-1313</v>
      </c>
      <c r="L752" s="3">
        <v>-1706</v>
      </c>
      <c r="M752" s="3">
        <v>451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0.14713499999999999</v>
      </c>
      <c r="T752" s="13">
        <f t="shared" si="111"/>
        <v>0.17815449999999999</v>
      </c>
      <c r="U752" s="13">
        <f t="shared" si="112"/>
        <v>-0.40243449999999997</v>
      </c>
      <c r="V752" s="13">
        <f t="shared" si="113"/>
        <v>-0.50412299999999999</v>
      </c>
      <c r="W752" s="13">
        <f t="shared" si="114"/>
        <v>0.1353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9172</v>
      </c>
      <c r="C753" s="3" t="s">
        <v>6683</v>
      </c>
      <c r="D753" s="12">
        <v>69.5</v>
      </c>
      <c r="E753" s="12">
        <v>72.900000000000006</v>
      </c>
      <c r="F753" s="12">
        <v>72.5</v>
      </c>
      <c r="G753" s="12">
        <v>71.599999999999994</v>
      </c>
      <c r="H753" s="12">
        <v>73.7</v>
      </c>
      <c r="I753" s="3">
        <v>48</v>
      </c>
      <c r="J753" s="3">
        <v>64</v>
      </c>
      <c r="K753" s="3">
        <v>-15</v>
      </c>
      <c r="L753" s="3">
        <v>-2</v>
      </c>
      <c r="M753" s="3">
        <v>54</v>
      </c>
      <c r="N753" s="3">
        <v>0</v>
      </c>
      <c r="O753" s="3">
        <v>1</v>
      </c>
      <c r="P753" s="3">
        <v>0</v>
      </c>
      <c r="Q753" s="3">
        <v>0</v>
      </c>
      <c r="R753" s="3">
        <v>0</v>
      </c>
      <c r="S753" s="13">
        <f t="shared" si="110"/>
        <v>3.3360000000000001E-2</v>
      </c>
      <c r="T753" s="13">
        <f t="shared" si="111"/>
        <v>4.6656000000000003E-2</v>
      </c>
      <c r="U753" s="13">
        <f t="shared" si="112"/>
        <v>-1.0874999999999999E-2</v>
      </c>
      <c r="V753" s="13">
        <f t="shared" si="113"/>
        <v>-1.4319999999999999E-3</v>
      </c>
      <c r="W753" s="13">
        <f t="shared" si="114"/>
        <v>3.9798E-2</v>
      </c>
      <c r="X753" s="13">
        <f t="shared" si="115"/>
        <v>0</v>
      </c>
      <c r="Y753" s="13">
        <f t="shared" si="116"/>
        <v>7.2900000000000005E-4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9173</v>
      </c>
      <c r="C754" s="3" t="s">
        <v>6616</v>
      </c>
      <c r="D754" s="12">
        <v>33.25</v>
      </c>
      <c r="E754" s="12">
        <v>34.35</v>
      </c>
      <c r="F754" s="12">
        <v>35.049999999999997</v>
      </c>
      <c r="G754" s="12">
        <v>34.65</v>
      </c>
      <c r="H754" s="12">
        <v>34.6</v>
      </c>
      <c r="I754" s="3">
        <v>47</v>
      </c>
      <c r="J754" s="3">
        <v>6</v>
      </c>
      <c r="K754" s="3">
        <v>-456</v>
      </c>
      <c r="L754" s="3">
        <v>-95</v>
      </c>
      <c r="M754" s="3">
        <v>-8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1.5627499999999999E-2</v>
      </c>
      <c r="T754" s="13">
        <f t="shared" si="111"/>
        <v>2.0610000000000003E-3</v>
      </c>
      <c r="U754" s="13">
        <f t="shared" si="112"/>
        <v>-0.159828</v>
      </c>
      <c r="V754" s="13">
        <f t="shared" si="113"/>
        <v>-3.2917500000000002E-2</v>
      </c>
      <c r="W754" s="13">
        <f t="shared" si="114"/>
        <v>-2.7680000000000001E-3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9174</v>
      </c>
      <c r="C755" s="3" t="s">
        <v>6683</v>
      </c>
      <c r="D755" s="12">
        <v>352</v>
      </c>
      <c r="E755" s="12">
        <v>347.5</v>
      </c>
      <c r="F755" s="12">
        <v>346.5</v>
      </c>
      <c r="G755" s="12">
        <v>354</v>
      </c>
      <c r="H755" s="12">
        <v>357</v>
      </c>
      <c r="I755" s="3">
        <v>91</v>
      </c>
      <c r="J755" s="3">
        <v>-1475</v>
      </c>
      <c r="K755" s="3">
        <v>-160</v>
      </c>
      <c r="L755" s="3">
        <v>295</v>
      </c>
      <c r="M755" s="3">
        <v>-3</v>
      </c>
      <c r="N755" s="3">
        <v>120</v>
      </c>
      <c r="O755" s="3">
        <v>91</v>
      </c>
      <c r="P755" s="3">
        <v>58</v>
      </c>
      <c r="Q755" s="3">
        <v>37</v>
      </c>
      <c r="R755" s="3">
        <v>52</v>
      </c>
      <c r="S755" s="13">
        <f t="shared" si="110"/>
        <v>0.32031999999999999</v>
      </c>
      <c r="T755" s="13">
        <f t="shared" si="111"/>
        <v>-5.1256250000000003</v>
      </c>
      <c r="U755" s="13">
        <f t="shared" si="112"/>
        <v>-0.5544</v>
      </c>
      <c r="V755" s="13">
        <f t="shared" si="113"/>
        <v>1.0443</v>
      </c>
      <c r="W755" s="13">
        <f t="shared" si="114"/>
        <v>-1.0710000000000001E-2</v>
      </c>
      <c r="X755" s="13">
        <f t="shared" si="115"/>
        <v>0.4224</v>
      </c>
      <c r="Y755" s="13">
        <f t="shared" si="116"/>
        <v>0.31622499999999998</v>
      </c>
      <c r="Z755" s="13">
        <f t="shared" si="117"/>
        <v>0.20097000000000001</v>
      </c>
      <c r="AA755" s="13">
        <f t="shared" si="118"/>
        <v>0.13098000000000001</v>
      </c>
      <c r="AB755" s="13">
        <f t="shared" si="119"/>
        <v>0.18564</v>
      </c>
    </row>
    <row r="756" spans="1:28" x14ac:dyDescent="0.25">
      <c r="A756" s="2" t="s">
        <v>750</v>
      </c>
      <c r="B756" s="3" t="s">
        <v>9175</v>
      </c>
      <c r="C756" s="3" t="s">
        <v>10308</v>
      </c>
      <c r="D756" s="12">
        <v>34.6</v>
      </c>
      <c r="E756" s="12">
        <v>35.200000000000003</v>
      </c>
      <c r="F756" s="12">
        <v>35.299999999999997</v>
      </c>
      <c r="G756" s="12">
        <v>35.6</v>
      </c>
      <c r="H756" s="12">
        <v>35.950000000000003</v>
      </c>
      <c r="I756" s="3">
        <v>33</v>
      </c>
      <c r="J756" s="3">
        <v>7</v>
      </c>
      <c r="K756" s="3">
        <v>-3</v>
      </c>
      <c r="L756" s="3">
        <v>-19</v>
      </c>
      <c r="M756" s="3">
        <v>1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1.1417999999999999E-2</v>
      </c>
      <c r="T756" s="13">
        <f t="shared" si="111"/>
        <v>2.4640000000000005E-3</v>
      </c>
      <c r="U756" s="13">
        <f t="shared" si="112"/>
        <v>-1.0589999999999998E-3</v>
      </c>
      <c r="V756" s="13">
        <f t="shared" si="113"/>
        <v>-6.764E-3</v>
      </c>
      <c r="W756" s="13">
        <f t="shared" si="114"/>
        <v>3.5950000000000001E-4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9176</v>
      </c>
      <c r="C757" s="3" t="s">
        <v>10280</v>
      </c>
      <c r="D757" s="12">
        <v>55.3</v>
      </c>
      <c r="E757" s="12">
        <v>56</v>
      </c>
      <c r="F757" s="12">
        <v>56.9</v>
      </c>
      <c r="G757" s="12">
        <v>56.8</v>
      </c>
      <c r="H757" s="12">
        <v>57</v>
      </c>
      <c r="I757" s="3">
        <v>210</v>
      </c>
      <c r="J757" s="3">
        <v>70</v>
      </c>
      <c r="K757" s="3">
        <v>117</v>
      </c>
      <c r="L757" s="3">
        <v>41</v>
      </c>
      <c r="M757" s="3">
        <v>98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0.11613</v>
      </c>
      <c r="T757" s="13">
        <f t="shared" si="111"/>
        <v>3.9199999999999999E-2</v>
      </c>
      <c r="U757" s="13">
        <f t="shared" si="112"/>
        <v>6.6573000000000007E-2</v>
      </c>
      <c r="V757" s="13">
        <f t="shared" si="113"/>
        <v>2.3287999999999996E-2</v>
      </c>
      <c r="W757" s="13">
        <f t="shared" si="114"/>
        <v>5.586E-2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9177</v>
      </c>
      <c r="C758" s="3" t="s">
        <v>10268</v>
      </c>
      <c r="D758" s="12">
        <v>76.5</v>
      </c>
      <c r="E758" s="12">
        <v>76.400000000000006</v>
      </c>
      <c r="F758" s="12">
        <v>76.5</v>
      </c>
      <c r="G758" s="12">
        <v>76.8</v>
      </c>
      <c r="H758" s="12">
        <v>77.900000000000006</v>
      </c>
      <c r="I758" s="3">
        <v>15</v>
      </c>
      <c r="J758" s="3">
        <v>-23</v>
      </c>
      <c r="K758" s="3">
        <v>6</v>
      </c>
      <c r="L758" s="3">
        <v>0</v>
      </c>
      <c r="M758" s="3">
        <v>1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1.1475000000000001E-2</v>
      </c>
      <c r="T758" s="13">
        <f t="shared" si="111"/>
        <v>-1.7572000000000001E-2</v>
      </c>
      <c r="U758" s="13">
        <f t="shared" si="112"/>
        <v>4.5900000000000003E-3</v>
      </c>
      <c r="V758" s="13">
        <f t="shared" si="113"/>
        <v>0</v>
      </c>
      <c r="W758" s="13">
        <f t="shared" si="114"/>
        <v>7.7900000000000007E-4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9178</v>
      </c>
      <c r="C759" s="3" t="s">
        <v>10284</v>
      </c>
      <c r="D759" s="12">
        <v>56.2</v>
      </c>
      <c r="E759" s="12">
        <v>56.7</v>
      </c>
      <c r="F759" s="12">
        <v>56.4</v>
      </c>
      <c r="G759" s="12">
        <v>55.8</v>
      </c>
      <c r="H759" s="12">
        <v>56.6</v>
      </c>
      <c r="I759" s="3">
        <v>7</v>
      </c>
      <c r="J759" s="3">
        <v>18</v>
      </c>
      <c r="K759" s="3">
        <v>-11</v>
      </c>
      <c r="L759" s="3">
        <v>-22</v>
      </c>
      <c r="M759" s="3">
        <v>-4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3.934E-3</v>
      </c>
      <c r="T759" s="13">
        <f t="shared" si="111"/>
        <v>1.0206E-2</v>
      </c>
      <c r="U759" s="13">
        <f t="shared" si="112"/>
        <v>-6.2039999999999994E-3</v>
      </c>
      <c r="V759" s="13">
        <f t="shared" si="113"/>
        <v>-1.2275999999999999E-2</v>
      </c>
      <c r="W759" s="13">
        <f t="shared" si="114"/>
        <v>-2.264E-3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9179</v>
      </c>
      <c r="C760" s="3" t="s">
        <v>10330</v>
      </c>
      <c r="D760" s="12">
        <v>189.5</v>
      </c>
      <c r="E760" s="12">
        <v>192</v>
      </c>
      <c r="F760" s="12">
        <v>189</v>
      </c>
      <c r="G760" s="12">
        <v>189.5</v>
      </c>
      <c r="H760" s="12">
        <v>190.5</v>
      </c>
      <c r="I760" s="3">
        <v>6</v>
      </c>
      <c r="J760" s="3">
        <v>0</v>
      </c>
      <c r="K760" s="3">
        <v>9</v>
      </c>
      <c r="L760" s="3">
        <v>-3</v>
      </c>
      <c r="M760" s="3">
        <v>16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1.137E-2</v>
      </c>
      <c r="T760" s="13">
        <f t="shared" si="111"/>
        <v>0</v>
      </c>
      <c r="U760" s="13">
        <f t="shared" si="112"/>
        <v>1.7010000000000001E-2</v>
      </c>
      <c r="V760" s="13">
        <f t="shared" si="113"/>
        <v>-5.6849999999999999E-3</v>
      </c>
      <c r="W760" s="13">
        <f t="shared" si="114"/>
        <v>3.048E-2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9180</v>
      </c>
      <c r="C761" s="3" t="s">
        <v>10278</v>
      </c>
      <c r="D761" s="12">
        <v>11.3</v>
      </c>
      <c r="E761" s="12">
        <v>11.55</v>
      </c>
      <c r="F761" s="12">
        <v>11.85</v>
      </c>
      <c r="G761" s="12">
        <v>11.95</v>
      </c>
      <c r="H761" s="12">
        <v>11.95</v>
      </c>
      <c r="I761" s="3">
        <v>6</v>
      </c>
      <c r="J761" s="3">
        <v>69</v>
      </c>
      <c r="K761" s="3">
        <v>-27</v>
      </c>
      <c r="L761" s="3">
        <v>1</v>
      </c>
      <c r="M761" s="3">
        <v>10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6.7800000000000011E-4</v>
      </c>
      <c r="T761" s="13">
        <f t="shared" si="111"/>
        <v>7.9695000000000009E-3</v>
      </c>
      <c r="U761" s="13">
        <f t="shared" si="112"/>
        <v>-3.1995000000000001E-3</v>
      </c>
      <c r="V761" s="13">
        <f t="shared" si="113"/>
        <v>1.1949999999999999E-4</v>
      </c>
      <c r="W761" s="13">
        <f t="shared" si="114"/>
        <v>1.1950000000000001E-3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9181</v>
      </c>
      <c r="C762" s="3" t="s">
        <v>10270</v>
      </c>
      <c r="D762" s="12">
        <v>50.2</v>
      </c>
      <c r="E762" s="12">
        <v>50.6</v>
      </c>
      <c r="F762" s="12">
        <v>50.3</v>
      </c>
      <c r="G762" s="12">
        <v>50.2</v>
      </c>
      <c r="H762" s="12">
        <v>50.4</v>
      </c>
      <c r="I762" s="3">
        <v>-2</v>
      </c>
      <c r="J762" s="3">
        <v>10</v>
      </c>
      <c r="K762" s="3">
        <v>-4</v>
      </c>
      <c r="L762" s="3">
        <v>1</v>
      </c>
      <c r="M762" s="3">
        <v>-8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-1.0040000000000001E-3</v>
      </c>
      <c r="T762" s="13">
        <f t="shared" si="111"/>
        <v>5.0600000000000003E-3</v>
      </c>
      <c r="U762" s="13">
        <f t="shared" si="112"/>
        <v>-2.0119999999999999E-3</v>
      </c>
      <c r="V762" s="13">
        <f t="shared" si="113"/>
        <v>5.0200000000000006E-4</v>
      </c>
      <c r="W762" s="13">
        <f t="shared" si="114"/>
        <v>-4.032E-3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9182</v>
      </c>
      <c r="C763" s="3" t="s">
        <v>10335</v>
      </c>
      <c r="D763" s="12">
        <v>21.8</v>
      </c>
      <c r="E763" s="12">
        <v>22.25</v>
      </c>
      <c r="F763" s="12">
        <v>21.45</v>
      </c>
      <c r="G763" s="12">
        <v>21.8</v>
      </c>
      <c r="H763" s="12">
        <v>22.3</v>
      </c>
      <c r="I763" s="3">
        <v>37697</v>
      </c>
      <c r="J763" s="3">
        <v>-48366</v>
      </c>
      <c r="K763" s="3">
        <v>-44875</v>
      </c>
      <c r="L763" s="3">
        <v>19568</v>
      </c>
      <c r="M763" s="3">
        <v>-9778</v>
      </c>
      <c r="N763" s="3">
        <v>-2895</v>
      </c>
      <c r="O763" s="3">
        <v>2187</v>
      </c>
      <c r="P763" s="3">
        <v>-11572</v>
      </c>
      <c r="Q763" s="3">
        <v>-17900</v>
      </c>
      <c r="R763" s="3">
        <v>368</v>
      </c>
      <c r="S763" s="13">
        <f t="shared" si="110"/>
        <v>8.2179459999999995</v>
      </c>
      <c r="T763" s="13">
        <f t="shared" si="111"/>
        <v>-10.761435000000001</v>
      </c>
      <c r="U763" s="13">
        <f t="shared" si="112"/>
        <v>-9.6256874999999997</v>
      </c>
      <c r="V763" s="13">
        <f t="shared" si="113"/>
        <v>4.2658240000000003</v>
      </c>
      <c r="W763" s="13">
        <f t="shared" si="114"/>
        <v>-2.1804939999999999</v>
      </c>
      <c r="X763" s="13">
        <f t="shared" si="115"/>
        <v>-0.63110999999999995</v>
      </c>
      <c r="Y763" s="13">
        <f t="shared" si="116"/>
        <v>0.48660750000000003</v>
      </c>
      <c r="Z763" s="13">
        <f t="shared" si="117"/>
        <v>-2.4821939999999998</v>
      </c>
      <c r="AA763" s="13">
        <f t="shared" si="118"/>
        <v>-3.9022000000000001</v>
      </c>
      <c r="AB763" s="13">
        <f t="shared" si="119"/>
        <v>8.2063999999999998E-2</v>
      </c>
    </row>
    <row r="764" spans="1:28" x14ac:dyDescent="0.25">
      <c r="A764" s="2" t="s">
        <v>758</v>
      </c>
      <c r="B764" s="3" t="s">
        <v>9183</v>
      </c>
      <c r="C764" s="3" t="s">
        <v>4575</v>
      </c>
      <c r="D764" s="12">
        <v>87</v>
      </c>
      <c r="E764" s="12">
        <v>93.5</v>
      </c>
      <c r="F764" s="12">
        <v>93.2</v>
      </c>
      <c r="G764" s="12">
        <v>88.8</v>
      </c>
      <c r="H764" s="12">
        <v>89.1</v>
      </c>
      <c r="I764" s="3">
        <v>-204</v>
      </c>
      <c r="J764" s="3">
        <v>-255</v>
      </c>
      <c r="K764" s="3">
        <v>-719</v>
      </c>
      <c r="L764" s="3">
        <v>-439</v>
      </c>
      <c r="M764" s="3">
        <v>19</v>
      </c>
      <c r="N764" s="3">
        <v>40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-0.17748</v>
      </c>
      <c r="T764" s="13">
        <f t="shared" si="111"/>
        <v>-0.238425</v>
      </c>
      <c r="U764" s="13">
        <f t="shared" si="112"/>
        <v>-0.67010800000000004</v>
      </c>
      <c r="V764" s="13">
        <f t="shared" si="113"/>
        <v>-0.38983199999999996</v>
      </c>
      <c r="W764" s="13">
        <f t="shared" si="114"/>
        <v>1.6929E-2</v>
      </c>
      <c r="X764" s="13">
        <f t="shared" si="115"/>
        <v>3.4799999999999998E-2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9184</v>
      </c>
      <c r="C765" s="3" t="s">
        <v>10281</v>
      </c>
      <c r="D765" s="12">
        <v>68</v>
      </c>
      <c r="E765" s="12">
        <v>69.5</v>
      </c>
      <c r="F765" s="12">
        <v>69.8</v>
      </c>
      <c r="G765" s="12">
        <v>68.599999999999994</v>
      </c>
      <c r="H765" s="12">
        <v>70</v>
      </c>
      <c r="I765" s="3">
        <v>154</v>
      </c>
      <c r="J765" s="3">
        <v>-326</v>
      </c>
      <c r="K765" s="3">
        <v>-113</v>
      </c>
      <c r="L765" s="3">
        <v>-3</v>
      </c>
      <c r="M765" s="3">
        <v>127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0.10471999999999999</v>
      </c>
      <c r="T765" s="13">
        <f t="shared" si="111"/>
        <v>-0.22656999999999999</v>
      </c>
      <c r="U765" s="13">
        <f t="shared" si="112"/>
        <v>-7.8874E-2</v>
      </c>
      <c r="V765" s="13">
        <f t="shared" si="113"/>
        <v>-2.0579999999999999E-3</v>
      </c>
      <c r="W765" s="13">
        <f t="shared" si="114"/>
        <v>8.8900000000000007E-2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9185</v>
      </c>
      <c r="C766" s="3" t="s">
        <v>6637</v>
      </c>
      <c r="D766" s="12">
        <v>11</v>
      </c>
      <c r="E766" s="12">
        <v>11</v>
      </c>
      <c r="F766" s="12">
        <v>11.1</v>
      </c>
      <c r="G766" s="12">
        <v>11</v>
      </c>
      <c r="H766" s="12">
        <v>11.15</v>
      </c>
      <c r="I766" s="3">
        <v>0</v>
      </c>
      <c r="J766" s="3">
        <v>3</v>
      </c>
      <c r="K766" s="3">
        <v>0</v>
      </c>
      <c r="L766" s="3">
        <v>-1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0</v>
      </c>
      <c r="T766" s="13">
        <f t="shared" si="111"/>
        <v>3.3E-4</v>
      </c>
      <c r="U766" s="13">
        <f t="shared" si="112"/>
        <v>0</v>
      </c>
      <c r="V766" s="13">
        <f t="shared" si="113"/>
        <v>-1.1E-4</v>
      </c>
      <c r="W766" s="13">
        <f t="shared" si="114"/>
        <v>0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9186</v>
      </c>
      <c r="C767" s="3" t="s">
        <v>4785</v>
      </c>
      <c r="D767" s="12">
        <v>23.85</v>
      </c>
      <c r="E767" s="12">
        <v>24.05</v>
      </c>
      <c r="F767" s="12">
        <v>24.25</v>
      </c>
      <c r="G767" s="12">
        <v>24</v>
      </c>
      <c r="H767" s="12">
        <v>24.4</v>
      </c>
      <c r="I767" s="3">
        <v>55</v>
      </c>
      <c r="J767" s="3">
        <v>41</v>
      </c>
      <c r="K767" s="3">
        <v>-21</v>
      </c>
      <c r="L767" s="3">
        <v>-11</v>
      </c>
      <c r="M767" s="3">
        <v>86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1.3117500000000001E-2</v>
      </c>
      <c r="T767" s="13">
        <f t="shared" si="111"/>
        <v>9.8605000000000012E-3</v>
      </c>
      <c r="U767" s="13">
        <f t="shared" si="112"/>
        <v>-5.0924999999999998E-3</v>
      </c>
      <c r="V767" s="13">
        <f t="shared" si="113"/>
        <v>-2.64E-3</v>
      </c>
      <c r="W767" s="13">
        <f t="shared" si="114"/>
        <v>2.0983999999999999E-2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9187</v>
      </c>
      <c r="C768" s="3" t="s">
        <v>10278</v>
      </c>
      <c r="D768" s="12">
        <v>64</v>
      </c>
      <c r="E768" s="12">
        <v>64.3</v>
      </c>
      <c r="F768" s="12">
        <v>64.599999999999994</v>
      </c>
      <c r="G768" s="12">
        <v>65</v>
      </c>
      <c r="H768" s="12">
        <v>66.7</v>
      </c>
      <c r="I768" s="3">
        <v>30</v>
      </c>
      <c r="J768" s="3">
        <v>44</v>
      </c>
      <c r="K768" s="3">
        <v>14</v>
      </c>
      <c r="L768" s="3">
        <v>14</v>
      </c>
      <c r="M768" s="3">
        <v>68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1.9199999999999998E-2</v>
      </c>
      <c r="T768" s="13">
        <f t="shared" si="111"/>
        <v>2.8291999999999998E-2</v>
      </c>
      <c r="U768" s="13">
        <f t="shared" si="112"/>
        <v>9.0439999999999982E-3</v>
      </c>
      <c r="V768" s="13">
        <f t="shared" si="113"/>
        <v>9.1000000000000004E-3</v>
      </c>
      <c r="W768" s="13">
        <f t="shared" si="114"/>
        <v>4.5356E-2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9188</v>
      </c>
      <c r="C769" s="3" t="s">
        <v>10281</v>
      </c>
      <c r="D769" s="12">
        <v>18</v>
      </c>
      <c r="E769" s="12">
        <v>18</v>
      </c>
      <c r="F769" s="12">
        <v>18.05</v>
      </c>
      <c r="G769" s="12">
        <v>17.899999999999999</v>
      </c>
      <c r="H769" s="12">
        <v>17.95</v>
      </c>
      <c r="I769" s="3">
        <v>-2</v>
      </c>
      <c r="J769" s="3">
        <v>21</v>
      </c>
      <c r="K769" s="3">
        <v>0</v>
      </c>
      <c r="L769" s="3">
        <v>-2</v>
      </c>
      <c r="M769" s="3">
        <v>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-3.6000000000000002E-4</v>
      </c>
      <c r="T769" s="13">
        <f t="shared" si="111"/>
        <v>3.7799999999999999E-3</v>
      </c>
      <c r="U769" s="13">
        <f t="shared" si="112"/>
        <v>0</v>
      </c>
      <c r="V769" s="13">
        <f t="shared" si="113"/>
        <v>-3.5799999999999997E-4</v>
      </c>
      <c r="W769" s="13">
        <f t="shared" si="114"/>
        <v>3.59E-4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9189</v>
      </c>
      <c r="C770" s="3" t="s">
        <v>6619</v>
      </c>
      <c r="D770" s="12">
        <v>3.33</v>
      </c>
      <c r="E770" s="12">
        <v>3.5</v>
      </c>
      <c r="F770" s="12">
        <v>3.62</v>
      </c>
      <c r="G770" s="12">
        <v>3.5</v>
      </c>
      <c r="H770" s="12">
        <v>3.47</v>
      </c>
      <c r="I770" s="3">
        <v>49</v>
      </c>
      <c r="J770" s="3">
        <v>22</v>
      </c>
      <c r="K770" s="3">
        <v>15</v>
      </c>
      <c r="L770" s="3">
        <v>6</v>
      </c>
      <c r="M770" s="3">
        <v>35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1.6317000000000003E-3</v>
      </c>
      <c r="T770" s="13">
        <f t="shared" si="111"/>
        <v>7.6999999999999996E-4</v>
      </c>
      <c r="U770" s="13">
        <f t="shared" si="112"/>
        <v>5.4300000000000008E-4</v>
      </c>
      <c r="V770" s="13">
        <f t="shared" si="113"/>
        <v>2.1000000000000001E-4</v>
      </c>
      <c r="W770" s="13">
        <f t="shared" si="114"/>
        <v>1.2145000000000001E-3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9190</v>
      </c>
      <c r="C771" s="3" t="s">
        <v>6680</v>
      </c>
      <c r="D771" s="12">
        <v>36</v>
      </c>
      <c r="E771" s="12">
        <v>36.1</v>
      </c>
      <c r="F771" s="12">
        <v>36.1</v>
      </c>
      <c r="G771" s="12">
        <v>35.9</v>
      </c>
      <c r="H771" s="12">
        <v>36.700000000000003</v>
      </c>
      <c r="I771" s="3">
        <v>71</v>
      </c>
      <c r="J771" s="3">
        <v>29</v>
      </c>
      <c r="K771" s="3">
        <v>41</v>
      </c>
      <c r="L771" s="3">
        <v>47</v>
      </c>
      <c r="M771" s="3">
        <v>139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2.5559999999999999E-2</v>
      </c>
      <c r="T771" s="13">
        <f t="shared" si="111"/>
        <v>1.0469000000000001E-2</v>
      </c>
      <c r="U771" s="13">
        <f t="shared" si="112"/>
        <v>1.4801000000000002E-2</v>
      </c>
      <c r="V771" s="13">
        <f t="shared" si="113"/>
        <v>1.6872999999999999E-2</v>
      </c>
      <c r="W771" s="13">
        <f t="shared" si="114"/>
        <v>5.1013000000000003E-2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9191</v>
      </c>
      <c r="C772" s="3" t="s">
        <v>10330</v>
      </c>
      <c r="D772" s="12">
        <v>12.6</v>
      </c>
      <c r="E772" s="12">
        <v>12.55</v>
      </c>
      <c r="F772" s="12">
        <v>12.55</v>
      </c>
      <c r="G772" s="12">
        <v>12.6</v>
      </c>
      <c r="H772" s="12">
        <v>12.6</v>
      </c>
      <c r="I772" s="3">
        <v>30</v>
      </c>
      <c r="J772" s="3">
        <v>10</v>
      </c>
      <c r="K772" s="3">
        <v>23</v>
      </c>
      <c r="L772" s="3">
        <v>4</v>
      </c>
      <c r="M772" s="3">
        <v>14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3.7799999999999999E-3</v>
      </c>
      <c r="T772" s="13">
        <f t="shared" si="111"/>
        <v>1.255E-3</v>
      </c>
      <c r="U772" s="13">
        <f t="shared" si="112"/>
        <v>2.8865000000000002E-3</v>
      </c>
      <c r="V772" s="13">
        <f t="shared" si="113"/>
        <v>5.04E-4</v>
      </c>
      <c r="W772" s="13">
        <f t="shared" si="114"/>
        <v>1.7640000000000002E-3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9192</v>
      </c>
      <c r="C773" s="3" t="s">
        <v>10281</v>
      </c>
      <c r="D773" s="12">
        <v>48.85</v>
      </c>
      <c r="E773" s="12">
        <v>49</v>
      </c>
      <c r="F773" s="12">
        <v>50.1</v>
      </c>
      <c r="G773" s="12">
        <v>50.1</v>
      </c>
      <c r="H773" s="12">
        <v>50.6</v>
      </c>
      <c r="I773" s="3">
        <v>32</v>
      </c>
      <c r="J773" s="3">
        <v>-18</v>
      </c>
      <c r="K773" s="3">
        <v>80</v>
      </c>
      <c r="L773" s="3">
        <v>11</v>
      </c>
      <c r="M773" s="3">
        <v>11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1.5632E-2</v>
      </c>
      <c r="T773" s="13">
        <f t="shared" si="111"/>
        <v>-8.8199999999999997E-3</v>
      </c>
      <c r="U773" s="13">
        <f t="shared" si="112"/>
        <v>4.0079999999999998E-2</v>
      </c>
      <c r="V773" s="13">
        <f t="shared" si="113"/>
        <v>5.5110000000000003E-3</v>
      </c>
      <c r="W773" s="13">
        <f t="shared" si="114"/>
        <v>5.5660000000000006E-3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9193</v>
      </c>
      <c r="C774" s="3" t="s">
        <v>10306</v>
      </c>
      <c r="D774" s="12">
        <v>76</v>
      </c>
      <c r="E774" s="12">
        <v>73.2</v>
      </c>
      <c r="F774" s="12">
        <v>74</v>
      </c>
      <c r="G774" s="12">
        <v>74.5</v>
      </c>
      <c r="H774" s="12">
        <v>74.599999999999994</v>
      </c>
      <c r="I774" s="3">
        <v>-48</v>
      </c>
      <c r="J774" s="3">
        <v>-1055</v>
      </c>
      <c r="K774" s="3">
        <v>223</v>
      </c>
      <c r="L774" s="3">
        <v>109</v>
      </c>
      <c r="M774" s="3">
        <v>102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-3.6479999999999999E-2</v>
      </c>
      <c r="T774" s="13">
        <f t="shared" si="111"/>
        <v>-0.77225999999999995</v>
      </c>
      <c r="U774" s="13">
        <f t="shared" si="112"/>
        <v>0.16502</v>
      </c>
      <c r="V774" s="13">
        <f t="shared" si="113"/>
        <v>8.1204999999999999E-2</v>
      </c>
      <c r="W774" s="13">
        <f t="shared" si="114"/>
        <v>7.6091999999999993E-2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9194</v>
      </c>
      <c r="C775" s="3" t="s">
        <v>10336</v>
      </c>
      <c r="D775" s="12">
        <v>21.4</v>
      </c>
      <c r="E775" s="12">
        <v>21.9</v>
      </c>
      <c r="F775" s="12">
        <v>21.7</v>
      </c>
      <c r="G775" s="12">
        <v>21.9</v>
      </c>
      <c r="H775" s="12">
        <v>22.45</v>
      </c>
      <c r="I775" s="3">
        <v>83</v>
      </c>
      <c r="J775" s="3">
        <v>-58</v>
      </c>
      <c r="K775" s="3">
        <v>-35</v>
      </c>
      <c r="L775" s="3">
        <v>76</v>
      </c>
      <c r="M775" s="3">
        <v>-2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1.7761999999999997E-2</v>
      </c>
      <c r="T775" s="13">
        <f t="shared" ref="T775:T838" si="121">$E775*J775/100000</f>
        <v>-1.2701999999999998E-2</v>
      </c>
      <c r="U775" s="13">
        <f t="shared" ref="U775:U838" si="122">$F775*K775/100000</f>
        <v>-7.5950000000000002E-3</v>
      </c>
      <c r="V775" s="13">
        <f t="shared" ref="V775:V838" si="123">$G775*L775/100000</f>
        <v>1.6643999999999999E-2</v>
      </c>
      <c r="W775" s="13">
        <f t="shared" ref="W775:W838" si="124">$H775*M775/100000</f>
        <v>-4.4899999999999996E-4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9195</v>
      </c>
      <c r="C776" s="3" t="s">
        <v>6594</v>
      </c>
      <c r="D776" s="12">
        <v>27.85</v>
      </c>
      <c r="E776" s="12">
        <v>30.6</v>
      </c>
      <c r="F776" s="12">
        <v>30.55</v>
      </c>
      <c r="G776" s="12">
        <v>30.65</v>
      </c>
      <c r="H776" s="12">
        <v>31.55</v>
      </c>
      <c r="I776" s="3">
        <v>-80</v>
      </c>
      <c r="J776" s="3">
        <v>276</v>
      </c>
      <c r="K776" s="3">
        <v>-383</v>
      </c>
      <c r="L776" s="3">
        <v>1</v>
      </c>
      <c r="M776" s="3">
        <v>3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-2.2280000000000001E-2</v>
      </c>
      <c r="T776" s="13">
        <f t="shared" si="121"/>
        <v>8.4456000000000003E-2</v>
      </c>
      <c r="U776" s="13">
        <f t="shared" si="122"/>
        <v>-0.1170065</v>
      </c>
      <c r="V776" s="13">
        <f t="shared" si="123"/>
        <v>3.0649999999999997E-4</v>
      </c>
      <c r="W776" s="13">
        <f t="shared" si="124"/>
        <v>9.4650000000000008E-4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9196</v>
      </c>
      <c r="C777" s="3" t="s">
        <v>4575</v>
      </c>
      <c r="D777" s="12">
        <v>32.799999999999997</v>
      </c>
      <c r="E777" s="12">
        <v>32.950000000000003</v>
      </c>
      <c r="F777" s="12">
        <v>32.700000000000003</v>
      </c>
      <c r="G777" s="12">
        <v>32.200000000000003</v>
      </c>
      <c r="H777" s="12">
        <v>32.25</v>
      </c>
      <c r="I777" s="3">
        <v>8</v>
      </c>
      <c r="J777" s="3">
        <v>8</v>
      </c>
      <c r="K777" s="3">
        <v>-1</v>
      </c>
      <c r="L777" s="3">
        <v>22</v>
      </c>
      <c r="M777" s="3">
        <v>14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2.6239999999999996E-3</v>
      </c>
      <c r="T777" s="13">
        <f t="shared" si="121"/>
        <v>2.6360000000000003E-3</v>
      </c>
      <c r="U777" s="13">
        <f t="shared" si="122"/>
        <v>-3.2700000000000003E-4</v>
      </c>
      <c r="V777" s="13">
        <f t="shared" si="123"/>
        <v>7.0840000000000009E-3</v>
      </c>
      <c r="W777" s="13">
        <f t="shared" si="124"/>
        <v>4.5149999999999999E-3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9197</v>
      </c>
      <c r="C778" s="3" t="s">
        <v>6604</v>
      </c>
      <c r="D778" s="12">
        <v>155</v>
      </c>
      <c r="E778" s="12">
        <v>159</v>
      </c>
      <c r="F778" s="12">
        <v>162.5</v>
      </c>
      <c r="G778" s="12">
        <v>164.5</v>
      </c>
      <c r="H778" s="12">
        <v>163</v>
      </c>
      <c r="I778" s="3">
        <v>229</v>
      </c>
      <c r="J778" s="3">
        <v>208</v>
      </c>
      <c r="K778" s="3">
        <v>-36</v>
      </c>
      <c r="L778" s="3">
        <v>39</v>
      </c>
      <c r="M778" s="3">
        <v>14</v>
      </c>
      <c r="N778" s="3">
        <v>0</v>
      </c>
      <c r="O778" s="3">
        <v>208</v>
      </c>
      <c r="P778" s="3">
        <v>208</v>
      </c>
      <c r="Q778" s="3">
        <v>0</v>
      </c>
      <c r="R778" s="3">
        <v>-161</v>
      </c>
      <c r="S778" s="13">
        <f t="shared" si="120"/>
        <v>0.35494999999999999</v>
      </c>
      <c r="T778" s="13">
        <f t="shared" si="121"/>
        <v>0.33072000000000001</v>
      </c>
      <c r="U778" s="13">
        <f t="shared" si="122"/>
        <v>-5.8500000000000003E-2</v>
      </c>
      <c r="V778" s="13">
        <f t="shared" si="123"/>
        <v>6.4155000000000004E-2</v>
      </c>
      <c r="W778" s="13">
        <f t="shared" si="124"/>
        <v>2.282E-2</v>
      </c>
      <c r="X778" s="13">
        <f t="shared" si="125"/>
        <v>0</v>
      </c>
      <c r="Y778" s="13">
        <f t="shared" si="126"/>
        <v>0.33072000000000001</v>
      </c>
      <c r="Z778" s="13">
        <f t="shared" si="127"/>
        <v>0.33800000000000002</v>
      </c>
      <c r="AA778" s="13">
        <f t="shared" si="128"/>
        <v>0</v>
      </c>
      <c r="AB778" s="13">
        <f t="shared" si="129"/>
        <v>-0.26243</v>
      </c>
    </row>
    <row r="779" spans="1:28" x14ac:dyDescent="0.25">
      <c r="A779" s="2" t="s">
        <v>773</v>
      </c>
      <c r="B779" s="3" t="s">
        <v>9198</v>
      </c>
      <c r="C779" s="3" t="s">
        <v>10316</v>
      </c>
      <c r="D779" s="12">
        <v>16.95</v>
      </c>
      <c r="E779" s="12">
        <v>17.55</v>
      </c>
      <c r="F779" s="12">
        <v>17</v>
      </c>
      <c r="G779" s="12">
        <v>16.75</v>
      </c>
      <c r="H779" s="12">
        <v>17</v>
      </c>
      <c r="I779" s="3">
        <v>-31</v>
      </c>
      <c r="J779" s="3">
        <v>65</v>
      </c>
      <c r="K779" s="3">
        <v>-26</v>
      </c>
      <c r="L779" s="3">
        <v>-9</v>
      </c>
      <c r="M779" s="3">
        <v>-15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-5.2544999999999996E-3</v>
      </c>
      <c r="T779" s="13">
        <f t="shared" si="121"/>
        <v>1.1407499999999999E-2</v>
      </c>
      <c r="U779" s="13">
        <f t="shared" si="122"/>
        <v>-4.4200000000000003E-3</v>
      </c>
      <c r="V779" s="13">
        <f t="shared" si="123"/>
        <v>-1.5074999999999999E-3</v>
      </c>
      <c r="W779" s="13">
        <f t="shared" si="124"/>
        <v>-2.5500000000000002E-3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9199</v>
      </c>
      <c r="C780" s="3" t="s">
        <v>6543</v>
      </c>
      <c r="D780" s="12">
        <v>25.5</v>
      </c>
      <c r="E780" s="12">
        <v>25.85</v>
      </c>
      <c r="F780" s="12">
        <v>25.85</v>
      </c>
      <c r="G780" s="12">
        <v>26</v>
      </c>
      <c r="H780" s="12">
        <v>26.25</v>
      </c>
      <c r="I780" s="3">
        <v>25</v>
      </c>
      <c r="J780" s="3">
        <v>23</v>
      </c>
      <c r="K780" s="3">
        <v>16</v>
      </c>
      <c r="L780" s="3">
        <v>2</v>
      </c>
      <c r="M780" s="3">
        <v>-2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6.3749999999999996E-3</v>
      </c>
      <c r="T780" s="13">
        <f t="shared" si="121"/>
        <v>5.9455000000000003E-3</v>
      </c>
      <c r="U780" s="13">
        <f t="shared" si="122"/>
        <v>4.1359999999999999E-3</v>
      </c>
      <c r="V780" s="13">
        <f t="shared" si="123"/>
        <v>5.1999999999999995E-4</v>
      </c>
      <c r="W780" s="13">
        <f t="shared" si="124"/>
        <v>-5.2499999999999997E-4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9200</v>
      </c>
      <c r="C781" s="3" t="s">
        <v>10281</v>
      </c>
      <c r="D781" s="12">
        <v>13.65</v>
      </c>
      <c r="E781" s="12">
        <v>13.6</v>
      </c>
      <c r="F781" s="12">
        <v>13.7</v>
      </c>
      <c r="G781" s="12">
        <v>13.65</v>
      </c>
      <c r="H781" s="12">
        <v>13.5</v>
      </c>
      <c r="I781" s="3">
        <v>0</v>
      </c>
      <c r="J781" s="3">
        <v>-2</v>
      </c>
      <c r="K781" s="3">
        <v>0</v>
      </c>
      <c r="L781" s="3">
        <v>10</v>
      </c>
      <c r="M781" s="3">
        <v>-6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0</v>
      </c>
      <c r="T781" s="13">
        <f t="shared" si="121"/>
        <v>-2.72E-4</v>
      </c>
      <c r="U781" s="13">
        <f t="shared" si="122"/>
        <v>0</v>
      </c>
      <c r="V781" s="13">
        <f t="shared" si="123"/>
        <v>1.3649999999999999E-3</v>
      </c>
      <c r="W781" s="13">
        <f t="shared" si="124"/>
        <v>-8.0999999999999996E-4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9201</v>
      </c>
      <c r="C782" s="3" t="s">
        <v>10285</v>
      </c>
      <c r="D782" s="12">
        <v>12</v>
      </c>
      <c r="E782" s="12">
        <v>12.3</v>
      </c>
      <c r="F782" s="12">
        <v>12.15</v>
      </c>
      <c r="G782" s="12">
        <v>12.25</v>
      </c>
      <c r="H782" s="12">
        <v>12.15</v>
      </c>
      <c r="I782" s="3">
        <v>6</v>
      </c>
      <c r="J782" s="3">
        <v>6</v>
      </c>
      <c r="K782" s="3">
        <v>2</v>
      </c>
      <c r="L782" s="3">
        <v>-3</v>
      </c>
      <c r="M782" s="3">
        <v>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7.2000000000000005E-4</v>
      </c>
      <c r="T782" s="13">
        <f t="shared" si="121"/>
        <v>7.3800000000000016E-4</v>
      </c>
      <c r="U782" s="13">
        <f t="shared" si="122"/>
        <v>2.43E-4</v>
      </c>
      <c r="V782" s="13">
        <f t="shared" si="123"/>
        <v>-3.6749999999999999E-4</v>
      </c>
      <c r="W782" s="13">
        <f t="shared" si="124"/>
        <v>2.43E-4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9202</v>
      </c>
      <c r="C783" s="3" t="s">
        <v>10269</v>
      </c>
      <c r="D783" s="12">
        <v>10.050000000000001</v>
      </c>
      <c r="E783" s="12">
        <v>10.15</v>
      </c>
      <c r="F783" s="12">
        <v>10.1</v>
      </c>
      <c r="G783" s="12">
        <v>10.15</v>
      </c>
      <c r="H783" s="12">
        <v>10.5</v>
      </c>
      <c r="I783" s="3">
        <v>-9</v>
      </c>
      <c r="J783" s="3">
        <v>14</v>
      </c>
      <c r="K783" s="3">
        <v>-17</v>
      </c>
      <c r="L783" s="3">
        <v>-16</v>
      </c>
      <c r="M783" s="3">
        <v>10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-9.0450000000000003E-4</v>
      </c>
      <c r="T783" s="13">
        <f t="shared" si="121"/>
        <v>1.421E-3</v>
      </c>
      <c r="U783" s="13">
        <f t="shared" si="122"/>
        <v>-1.717E-3</v>
      </c>
      <c r="V783" s="13">
        <f t="shared" si="123"/>
        <v>-1.624E-3</v>
      </c>
      <c r="W783" s="13">
        <f t="shared" si="124"/>
        <v>1.0499999999999999E-3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9203</v>
      </c>
      <c r="C784" s="3" t="s">
        <v>4785</v>
      </c>
      <c r="D784" s="12">
        <v>9.6999999999999993</v>
      </c>
      <c r="E784" s="12">
        <v>9.69</v>
      </c>
      <c r="F784" s="12">
        <v>9.65</v>
      </c>
      <c r="G784" s="12">
        <v>9.6</v>
      </c>
      <c r="H784" s="12">
        <v>9.6</v>
      </c>
      <c r="I784" s="3">
        <v>0</v>
      </c>
      <c r="J784" s="3">
        <v>4</v>
      </c>
      <c r="K784" s="3">
        <v>1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3.8759999999999999E-4</v>
      </c>
      <c r="U784" s="13">
        <f t="shared" si="122"/>
        <v>9.6500000000000001E-5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9204</v>
      </c>
      <c r="C785" s="3" t="s">
        <v>10281</v>
      </c>
      <c r="D785" s="12">
        <v>131.5</v>
      </c>
      <c r="E785" s="12">
        <v>135</v>
      </c>
      <c r="F785" s="12">
        <v>135</v>
      </c>
      <c r="G785" s="12">
        <v>133.5</v>
      </c>
      <c r="H785" s="12">
        <v>135</v>
      </c>
      <c r="I785" s="3">
        <v>15</v>
      </c>
      <c r="J785" s="3">
        <v>75</v>
      </c>
      <c r="K785" s="3">
        <v>-8</v>
      </c>
      <c r="L785" s="3">
        <v>-36</v>
      </c>
      <c r="M785" s="3">
        <v>17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1.9724999999999999E-2</v>
      </c>
      <c r="T785" s="13">
        <f t="shared" si="121"/>
        <v>0.10125000000000001</v>
      </c>
      <c r="U785" s="13">
        <f t="shared" si="122"/>
        <v>-1.0800000000000001E-2</v>
      </c>
      <c r="V785" s="13">
        <f t="shared" si="123"/>
        <v>-4.8059999999999999E-2</v>
      </c>
      <c r="W785" s="13">
        <f t="shared" si="124"/>
        <v>2.2950000000000002E-2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9205</v>
      </c>
      <c r="C786" s="3" t="s">
        <v>10267</v>
      </c>
      <c r="D786" s="12">
        <v>95</v>
      </c>
      <c r="E786" s="12">
        <v>98.1</v>
      </c>
      <c r="F786" s="12">
        <v>100</v>
      </c>
      <c r="G786" s="12">
        <v>99.9</v>
      </c>
      <c r="H786" s="12">
        <v>103</v>
      </c>
      <c r="I786" s="3">
        <v>50</v>
      </c>
      <c r="J786" s="3">
        <v>27</v>
      </c>
      <c r="K786" s="3">
        <v>-27</v>
      </c>
      <c r="L786" s="3">
        <v>115</v>
      </c>
      <c r="M786" s="3">
        <v>117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4.7500000000000001E-2</v>
      </c>
      <c r="T786" s="13">
        <f t="shared" si="121"/>
        <v>2.6486999999999997E-2</v>
      </c>
      <c r="U786" s="13">
        <f t="shared" si="122"/>
        <v>-2.7E-2</v>
      </c>
      <c r="V786" s="13">
        <f t="shared" si="123"/>
        <v>0.114885</v>
      </c>
      <c r="W786" s="13">
        <f t="shared" si="124"/>
        <v>0.12051000000000001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9206</v>
      </c>
      <c r="C787" s="3" t="s">
        <v>6669</v>
      </c>
      <c r="D787" s="12">
        <v>45.85</v>
      </c>
      <c r="E787" s="12">
        <v>46.05</v>
      </c>
      <c r="F787" s="12">
        <v>45.6</v>
      </c>
      <c r="G787" s="12">
        <v>45.6</v>
      </c>
      <c r="H787" s="12">
        <v>45.65</v>
      </c>
      <c r="I787" s="3">
        <v>0</v>
      </c>
      <c r="J787" s="3">
        <v>-7</v>
      </c>
      <c r="K787" s="3">
        <v>-9</v>
      </c>
      <c r="L787" s="3">
        <v>-5</v>
      </c>
      <c r="M787" s="3">
        <v>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0</v>
      </c>
      <c r="T787" s="13">
        <f t="shared" si="121"/>
        <v>-3.2234999999999998E-3</v>
      </c>
      <c r="U787" s="13">
        <f t="shared" si="122"/>
        <v>-4.104E-3</v>
      </c>
      <c r="V787" s="13">
        <f t="shared" si="123"/>
        <v>-2.2799999999999999E-3</v>
      </c>
      <c r="W787" s="13">
        <f t="shared" si="124"/>
        <v>9.1299999999999997E-4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9207</v>
      </c>
      <c r="C788" s="3" t="s">
        <v>6683</v>
      </c>
      <c r="D788" s="12">
        <v>897</v>
      </c>
      <c r="E788" s="12">
        <v>930</v>
      </c>
      <c r="F788" s="12">
        <v>930</v>
      </c>
      <c r="G788" s="12">
        <v>955</v>
      </c>
      <c r="H788" s="12">
        <v>938</v>
      </c>
      <c r="I788" s="3">
        <v>-125</v>
      </c>
      <c r="J788" s="3">
        <v>36</v>
      </c>
      <c r="K788" s="3">
        <v>-193</v>
      </c>
      <c r="L788" s="3">
        <v>5</v>
      </c>
      <c r="M788" s="3">
        <v>-136</v>
      </c>
      <c r="N788" s="3">
        <v>84</v>
      </c>
      <c r="O788" s="3">
        <v>25</v>
      </c>
      <c r="P788" s="3">
        <v>79</v>
      </c>
      <c r="Q788" s="3">
        <v>52</v>
      </c>
      <c r="R788" s="3">
        <v>7</v>
      </c>
      <c r="S788" s="13">
        <f t="shared" si="120"/>
        <v>-1.1212500000000001</v>
      </c>
      <c r="T788" s="13">
        <f t="shared" si="121"/>
        <v>0.33479999999999999</v>
      </c>
      <c r="U788" s="13">
        <f t="shared" si="122"/>
        <v>-1.7948999999999999</v>
      </c>
      <c r="V788" s="13">
        <f t="shared" si="123"/>
        <v>4.7750000000000001E-2</v>
      </c>
      <c r="W788" s="13">
        <f t="shared" si="124"/>
        <v>-1.2756799999999999</v>
      </c>
      <c r="X788" s="13">
        <f t="shared" si="125"/>
        <v>0.75348000000000004</v>
      </c>
      <c r="Y788" s="13">
        <f t="shared" si="126"/>
        <v>0.23250000000000001</v>
      </c>
      <c r="Z788" s="13">
        <f t="shared" si="127"/>
        <v>0.73470000000000002</v>
      </c>
      <c r="AA788" s="13">
        <f t="shared" si="128"/>
        <v>0.49659999999999999</v>
      </c>
      <c r="AB788" s="13">
        <f t="shared" si="129"/>
        <v>6.5659999999999996E-2</v>
      </c>
    </row>
    <row r="789" spans="1:28" x14ac:dyDescent="0.25">
      <c r="A789" s="2" t="s">
        <v>783</v>
      </c>
      <c r="B789" s="3" t="s">
        <v>9208</v>
      </c>
      <c r="C789" s="3" t="s">
        <v>10267</v>
      </c>
      <c r="D789" s="12">
        <v>99.8</v>
      </c>
      <c r="E789" s="12">
        <v>103.5</v>
      </c>
      <c r="F789" s="12">
        <v>108</v>
      </c>
      <c r="G789" s="12">
        <v>107.5</v>
      </c>
      <c r="H789" s="12">
        <v>118</v>
      </c>
      <c r="I789" s="3">
        <v>283</v>
      </c>
      <c r="J789" s="3">
        <v>-243</v>
      </c>
      <c r="K789" s="3">
        <v>-399</v>
      </c>
      <c r="L789" s="3">
        <v>-481</v>
      </c>
      <c r="M789" s="3">
        <v>-23</v>
      </c>
      <c r="N789" s="3">
        <v>0</v>
      </c>
      <c r="O789" s="3">
        <v>0</v>
      </c>
      <c r="P789" s="3">
        <v>0</v>
      </c>
      <c r="Q789" s="3">
        <v>0</v>
      </c>
      <c r="R789" s="3">
        <v>683</v>
      </c>
      <c r="S789" s="13">
        <f t="shared" si="120"/>
        <v>0.28243399999999996</v>
      </c>
      <c r="T789" s="13">
        <f t="shared" si="121"/>
        <v>-0.25150499999999998</v>
      </c>
      <c r="U789" s="13">
        <f t="shared" si="122"/>
        <v>-0.43092000000000003</v>
      </c>
      <c r="V789" s="13">
        <f t="shared" si="123"/>
        <v>-0.51707499999999995</v>
      </c>
      <c r="W789" s="13">
        <f t="shared" si="124"/>
        <v>-2.7140000000000001E-2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0.80593999999999999</v>
      </c>
    </row>
    <row r="790" spans="1:28" x14ac:dyDescent="0.25">
      <c r="A790" s="2" t="s">
        <v>784</v>
      </c>
      <c r="B790" s="3" t="s">
        <v>9209</v>
      </c>
      <c r="C790" s="3" t="s">
        <v>6616</v>
      </c>
      <c r="D790" s="12">
        <v>23.15</v>
      </c>
      <c r="E790" s="12">
        <v>23.35</v>
      </c>
      <c r="F790" s="12">
        <v>23.15</v>
      </c>
      <c r="G790" s="12">
        <v>22.9</v>
      </c>
      <c r="H790" s="12">
        <v>22.9</v>
      </c>
      <c r="I790" s="3">
        <v>0</v>
      </c>
      <c r="J790" s="3">
        <v>0</v>
      </c>
      <c r="K790" s="3">
        <v>-3</v>
      </c>
      <c r="L790" s="3">
        <v>7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-6.9449999999999991E-4</v>
      </c>
      <c r="V790" s="13">
        <f t="shared" si="123"/>
        <v>1.6029999999999998E-3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9210</v>
      </c>
      <c r="C791" s="3" t="s">
        <v>6610</v>
      </c>
      <c r="D791" s="12">
        <v>156</v>
      </c>
      <c r="E791" s="12">
        <v>171.5</v>
      </c>
      <c r="F791" s="12">
        <v>166</v>
      </c>
      <c r="G791" s="12">
        <v>168</v>
      </c>
      <c r="H791" s="12">
        <v>167.5</v>
      </c>
      <c r="I791" s="3">
        <v>223</v>
      </c>
      <c r="J791" s="3">
        <v>-635</v>
      </c>
      <c r="K791" s="3">
        <v>-732</v>
      </c>
      <c r="L791" s="3">
        <v>236</v>
      </c>
      <c r="M791" s="3">
        <v>-28</v>
      </c>
      <c r="N791" s="3">
        <v>0</v>
      </c>
      <c r="O791" s="3">
        <v>99</v>
      </c>
      <c r="P791" s="3">
        <v>12</v>
      </c>
      <c r="Q791" s="3">
        <v>0</v>
      </c>
      <c r="R791" s="3">
        <v>0</v>
      </c>
      <c r="S791" s="13">
        <f t="shared" si="120"/>
        <v>0.34788000000000002</v>
      </c>
      <c r="T791" s="13">
        <f t="shared" si="121"/>
        <v>-1.0890249999999999</v>
      </c>
      <c r="U791" s="13">
        <f t="shared" si="122"/>
        <v>-1.21512</v>
      </c>
      <c r="V791" s="13">
        <f t="shared" si="123"/>
        <v>0.39648</v>
      </c>
      <c r="W791" s="13">
        <f t="shared" si="124"/>
        <v>-4.6899999999999997E-2</v>
      </c>
      <c r="X791" s="13">
        <f t="shared" si="125"/>
        <v>0</v>
      </c>
      <c r="Y791" s="13">
        <f t="shared" si="126"/>
        <v>0.16978499999999999</v>
      </c>
      <c r="Z791" s="13">
        <f t="shared" si="127"/>
        <v>1.992E-2</v>
      </c>
      <c r="AA791" s="13">
        <f t="shared" si="128"/>
        <v>0</v>
      </c>
      <c r="AB791" s="13">
        <f t="shared" si="129"/>
        <v>0</v>
      </c>
    </row>
    <row r="792" spans="1:28" x14ac:dyDescent="0.25">
      <c r="A792" s="2" t="s">
        <v>786</v>
      </c>
      <c r="B792" s="3" t="s">
        <v>9211</v>
      </c>
      <c r="C792" s="3" t="s">
        <v>6594</v>
      </c>
      <c r="D792" s="12">
        <v>554</v>
      </c>
      <c r="E792" s="12">
        <v>559</v>
      </c>
      <c r="F792" s="12">
        <v>569</v>
      </c>
      <c r="G792" s="12">
        <v>577</v>
      </c>
      <c r="H792" s="12">
        <v>592</v>
      </c>
      <c r="I792" s="3">
        <v>-147</v>
      </c>
      <c r="J792" s="3">
        <v>28</v>
      </c>
      <c r="K792" s="3">
        <v>113</v>
      </c>
      <c r="L792" s="3">
        <v>185</v>
      </c>
      <c r="M792" s="3">
        <v>-77</v>
      </c>
      <c r="N792" s="3">
        <v>99</v>
      </c>
      <c r="O792" s="3">
        <v>163</v>
      </c>
      <c r="P792" s="3">
        <v>58</v>
      </c>
      <c r="Q792" s="3">
        <v>37</v>
      </c>
      <c r="R792" s="3">
        <v>383</v>
      </c>
      <c r="S792" s="13">
        <f t="shared" si="120"/>
        <v>-0.81437999999999999</v>
      </c>
      <c r="T792" s="13">
        <f t="shared" si="121"/>
        <v>0.15651999999999999</v>
      </c>
      <c r="U792" s="13">
        <f t="shared" si="122"/>
        <v>0.64297000000000004</v>
      </c>
      <c r="V792" s="13">
        <f t="shared" si="123"/>
        <v>1.06745</v>
      </c>
      <c r="W792" s="13">
        <f t="shared" si="124"/>
        <v>-0.45584000000000002</v>
      </c>
      <c r="X792" s="13">
        <f t="shared" si="125"/>
        <v>0.54845999999999995</v>
      </c>
      <c r="Y792" s="13">
        <f t="shared" si="126"/>
        <v>0.91117000000000004</v>
      </c>
      <c r="Z792" s="13">
        <f t="shared" si="127"/>
        <v>0.33001999999999998</v>
      </c>
      <c r="AA792" s="13">
        <f t="shared" si="128"/>
        <v>0.21349000000000001</v>
      </c>
      <c r="AB792" s="13">
        <f t="shared" si="129"/>
        <v>2.26736</v>
      </c>
    </row>
    <row r="793" spans="1:28" x14ac:dyDescent="0.25">
      <c r="A793" s="2" t="s">
        <v>787</v>
      </c>
      <c r="B793" s="3" t="s">
        <v>9212</v>
      </c>
      <c r="C793" s="3" t="s">
        <v>10308</v>
      </c>
      <c r="D793" s="12">
        <v>16.350000000000001</v>
      </c>
      <c r="E793" s="12">
        <v>16.600000000000001</v>
      </c>
      <c r="F793" s="12">
        <v>16.8</v>
      </c>
      <c r="G793" s="12">
        <v>16.75</v>
      </c>
      <c r="H793" s="12">
        <v>16.850000000000001</v>
      </c>
      <c r="I793" s="3">
        <v>84</v>
      </c>
      <c r="J793" s="3">
        <v>100</v>
      </c>
      <c r="K793" s="3">
        <v>89</v>
      </c>
      <c r="L793" s="3">
        <v>-10</v>
      </c>
      <c r="M793" s="3">
        <v>49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1.3734000000000001E-2</v>
      </c>
      <c r="T793" s="13">
        <f t="shared" si="121"/>
        <v>1.6600000000000004E-2</v>
      </c>
      <c r="U793" s="13">
        <f t="shared" si="122"/>
        <v>1.4952E-2</v>
      </c>
      <c r="V793" s="13">
        <f t="shared" si="123"/>
        <v>-1.6750000000000001E-3</v>
      </c>
      <c r="W793" s="13">
        <f t="shared" si="124"/>
        <v>8.2565000000000017E-3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9213</v>
      </c>
      <c r="C794" s="3" t="s">
        <v>6719</v>
      </c>
      <c r="D794" s="12">
        <v>8</v>
      </c>
      <c r="E794" s="12">
        <v>7.93</v>
      </c>
      <c r="F794" s="12">
        <v>7.52</v>
      </c>
      <c r="G794" s="12">
        <v>7.2</v>
      </c>
      <c r="H794" s="12">
        <v>7.21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9214</v>
      </c>
      <c r="C795" s="3" t="s">
        <v>10310</v>
      </c>
      <c r="D795" s="12">
        <v>37.700000000000003</v>
      </c>
      <c r="E795" s="12">
        <v>38.15</v>
      </c>
      <c r="F795" s="12">
        <v>38.299999999999997</v>
      </c>
      <c r="G795" s="12">
        <v>38.450000000000003</v>
      </c>
      <c r="H795" s="12">
        <v>38.85</v>
      </c>
      <c r="I795" s="3">
        <v>87</v>
      </c>
      <c r="J795" s="3">
        <v>38</v>
      </c>
      <c r="K795" s="3">
        <v>2</v>
      </c>
      <c r="L795" s="3">
        <v>48</v>
      </c>
      <c r="M795" s="3">
        <v>20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3.2799000000000002E-2</v>
      </c>
      <c r="T795" s="13">
        <f t="shared" si="121"/>
        <v>1.4497000000000001E-2</v>
      </c>
      <c r="U795" s="13">
        <f t="shared" si="122"/>
        <v>7.6599999999999997E-4</v>
      </c>
      <c r="V795" s="13">
        <f t="shared" si="123"/>
        <v>1.8456E-2</v>
      </c>
      <c r="W795" s="13">
        <f t="shared" si="124"/>
        <v>7.77E-3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9215</v>
      </c>
      <c r="C796" s="3" t="s">
        <v>6629</v>
      </c>
      <c r="D796" s="12">
        <v>69.7</v>
      </c>
      <c r="E796" s="12">
        <v>70.8</v>
      </c>
      <c r="F796" s="12">
        <v>70.8</v>
      </c>
      <c r="G796" s="12">
        <v>70.7</v>
      </c>
      <c r="H796" s="12">
        <v>71.099999999999994</v>
      </c>
      <c r="I796" s="3">
        <v>150</v>
      </c>
      <c r="J796" s="3">
        <v>61</v>
      </c>
      <c r="K796" s="3">
        <v>131</v>
      </c>
      <c r="L796" s="3">
        <v>218</v>
      </c>
      <c r="M796" s="3">
        <v>-17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0.10455</v>
      </c>
      <c r="T796" s="13">
        <f t="shared" si="121"/>
        <v>4.3188000000000004E-2</v>
      </c>
      <c r="U796" s="13">
        <f t="shared" si="122"/>
        <v>9.2747999999999997E-2</v>
      </c>
      <c r="V796" s="13">
        <f t="shared" si="123"/>
        <v>0.15412600000000001</v>
      </c>
      <c r="W796" s="13">
        <f t="shared" si="124"/>
        <v>-1.2086999999999999E-2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9216</v>
      </c>
      <c r="C797" s="3" t="s">
        <v>4753</v>
      </c>
      <c r="D797" s="12">
        <v>44.05</v>
      </c>
      <c r="E797" s="12">
        <v>44</v>
      </c>
      <c r="F797" s="12">
        <v>44.05</v>
      </c>
      <c r="G797" s="12">
        <v>44.15</v>
      </c>
      <c r="H797" s="12">
        <v>45.55</v>
      </c>
      <c r="I797" s="3">
        <v>-5</v>
      </c>
      <c r="J797" s="3">
        <v>5</v>
      </c>
      <c r="K797" s="3">
        <v>11</v>
      </c>
      <c r="L797" s="3">
        <v>25</v>
      </c>
      <c r="M797" s="3">
        <v>18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-2.2025E-3</v>
      </c>
      <c r="T797" s="13">
        <f t="shared" si="121"/>
        <v>2.2000000000000001E-3</v>
      </c>
      <c r="U797" s="13">
        <f t="shared" si="122"/>
        <v>4.8454999999999991E-3</v>
      </c>
      <c r="V797" s="13">
        <f t="shared" si="123"/>
        <v>1.10375E-2</v>
      </c>
      <c r="W797" s="13">
        <f t="shared" si="124"/>
        <v>8.1989999999999997E-3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9217</v>
      </c>
      <c r="C798" s="3" t="s">
        <v>4767</v>
      </c>
      <c r="D798" s="12">
        <v>27</v>
      </c>
      <c r="E798" s="12">
        <v>27.05</v>
      </c>
      <c r="F798" s="12">
        <v>27.7</v>
      </c>
      <c r="G798" s="12">
        <v>27.5</v>
      </c>
      <c r="H798" s="12">
        <v>28</v>
      </c>
      <c r="I798" s="3">
        <v>13</v>
      </c>
      <c r="J798" s="3">
        <v>22</v>
      </c>
      <c r="K798" s="3">
        <v>47</v>
      </c>
      <c r="L798" s="3">
        <v>-28</v>
      </c>
      <c r="M798" s="3">
        <v>52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3.5100000000000001E-3</v>
      </c>
      <c r="T798" s="13">
        <f t="shared" si="121"/>
        <v>5.9510000000000006E-3</v>
      </c>
      <c r="U798" s="13">
        <f t="shared" si="122"/>
        <v>1.3018999999999999E-2</v>
      </c>
      <c r="V798" s="13">
        <f t="shared" si="123"/>
        <v>-7.7000000000000002E-3</v>
      </c>
      <c r="W798" s="13">
        <f t="shared" si="124"/>
        <v>1.456E-2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9218</v>
      </c>
      <c r="C799" s="3" t="s">
        <v>10267</v>
      </c>
      <c r="D799" s="12">
        <v>190</v>
      </c>
      <c r="E799" s="12">
        <v>199.5</v>
      </c>
      <c r="F799" s="12">
        <v>192.5</v>
      </c>
      <c r="G799" s="12">
        <v>200</v>
      </c>
      <c r="H799" s="12">
        <v>199.5</v>
      </c>
      <c r="I799" s="3">
        <v>6186</v>
      </c>
      <c r="J799" s="3">
        <v>-3159</v>
      </c>
      <c r="K799" s="3">
        <v>-233</v>
      </c>
      <c r="L799" s="3">
        <v>3290</v>
      </c>
      <c r="M799" s="3">
        <v>-1340</v>
      </c>
      <c r="N799" s="3">
        <v>82</v>
      </c>
      <c r="O799" s="3">
        <v>424</v>
      </c>
      <c r="P799" s="3">
        <v>17</v>
      </c>
      <c r="Q799" s="3">
        <v>-252</v>
      </c>
      <c r="R799" s="3">
        <v>-7</v>
      </c>
      <c r="S799" s="13">
        <f t="shared" si="120"/>
        <v>11.753399999999999</v>
      </c>
      <c r="T799" s="13">
        <f t="shared" si="121"/>
        <v>-6.3022049999999998</v>
      </c>
      <c r="U799" s="13">
        <f t="shared" si="122"/>
        <v>-0.44852500000000001</v>
      </c>
      <c r="V799" s="13">
        <f t="shared" si="123"/>
        <v>6.58</v>
      </c>
      <c r="W799" s="13">
        <f t="shared" si="124"/>
        <v>-2.6732999999999998</v>
      </c>
      <c r="X799" s="13">
        <f t="shared" si="125"/>
        <v>0.15579999999999999</v>
      </c>
      <c r="Y799" s="13">
        <f t="shared" si="126"/>
        <v>0.84587999999999997</v>
      </c>
      <c r="Z799" s="13">
        <f t="shared" si="127"/>
        <v>3.2724999999999997E-2</v>
      </c>
      <c r="AA799" s="13">
        <f t="shared" si="128"/>
        <v>-0.504</v>
      </c>
      <c r="AB799" s="13">
        <f t="shared" si="129"/>
        <v>-1.3965E-2</v>
      </c>
    </row>
    <row r="800" spans="1:28" x14ac:dyDescent="0.25">
      <c r="A800" s="2" t="s">
        <v>794</v>
      </c>
      <c r="B800" s="3" t="s">
        <v>9219</v>
      </c>
      <c r="C800" s="3" t="s">
        <v>10337</v>
      </c>
      <c r="D800" s="12">
        <v>88.2</v>
      </c>
      <c r="E800" s="12">
        <v>89.9</v>
      </c>
      <c r="F800" s="12">
        <v>88.8</v>
      </c>
      <c r="G800" s="12">
        <v>88.3</v>
      </c>
      <c r="H800" s="12">
        <v>88.6</v>
      </c>
      <c r="I800" s="3">
        <v>-47</v>
      </c>
      <c r="J800" s="3">
        <v>125</v>
      </c>
      <c r="K800" s="3">
        <v>-126</v>
      </c>
      <c r="L800" s="3">
        <v>7</v>
      </c>
      <c r="M800" s="3">
        <v>-18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-4.1454000000000005E-2</v>
      </c>
      <c r="T800" s="13">
        <f t="shared" si="121"/>
        <v>0.112375</v>
      </c>
      <c r="U800" s="13">
        <f t="shared" si="122"/>
        <v>-0.11188799999999999</v>
      </c>
      <c r="V800" s="13">
        <f t="shared" si="123"/>
        <v>6.1809999999999999E-3</v>
      </c>
      <c r="W800" s="13">
        <f t="shared" si="124"/>
        <v>-1.5948E-2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9220</v>
      </c>
      <c r="C801" s="3" t="s">
        <v>10281</v>
      </c>
      <c r="D801" s="12">
        <v>66.900000000000006</v>
      </c>
      <c r="E801" s="12">
        <v>68.5</v>
      </c>
      <c r="F801" s="12">
        <v>72</v>
      </c>
      <c r="G801" s="12">
        <v>71.900000000000006</v>
      </c>
      <c r="H801" s="12">
        <v>72.599999999999994</v>
      </c>
      <c r="I801" s="3">
        <v>51</v>
      </c>
      <c r="J801" s="3">
        <v>72</v>
      </c>
      <c r="K801" s="3">
        <v>30</v>
      </c>
      <c r="L801" s="3">
        <v>-124</v>
      </c>
      <c r="M801" s="3">
        <v>-47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3.4119000000000003E-2</v>
      </c>
      <c r="T801" s="13">
        <f t="shared" si="121"/>
        <v>4.9320000000000003E-2</v>
      </c>
      <c r="U801" s="13">
        <f t="shared" si="122"/>
        <v>2.1600000000000001E-2</v>
      </c>
      <c r="V801" s="13">
        <f t="shared" si="123"/>
        <v>-8.9155999999999999E-2</v>
      </c>
      <c r="W801" s="13">
        <f t="shared" si="124"/>
        <v>-3.4122E-2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9221</v>
      </c>
      <c r="C802" s="3" t="s">
        <v>6680</v>
      </c>
      <c r="D802" s="12">
        <v>18</v>
      </c>
      <c r="E802" s="12">
        <v>18.100000000000001</v>
      </c>
      <c r="F802" s="12">
        <v>18.25</v>
      </c>
      <c r="G802" s="12">
        <v>18.100000000000001</v>
      </c>
      <c r="H802" s="12">
        <v>18.2</v>
      </c>
      <c r="I802" s="3">
        <v>92</v>
      </c>
      <c r="J802" s="3">
        <v>-162</v>
      </c>
      <c r="K802" s="3">
        <v>115</v>
      </c>
      <c r="L802" s="3">
        <v>-21</v>
      </c>
      <c r="M802" s="3">
        <v>68</v>
      </c>
      <c r="N802" s="3">
        <v>0</v>
      </c>
      <c r="O802" s="3">
        <v>2</v>
      </c>
      <c r="P802" s="3">
        <v>1</v>
      </c>
      <c r="Q802" s="3">
        <v>0</v>
      </c>
      <c r="R802" s="3">
        <v>0</v>
      </c>
      <c r="S802" s="13">
        <f t="shared" si="120"/>
        <v>1.6559999999999998E-2</v>
      </c>
      <c r="T802" s="13">
        <f t="shared" si="121"/>
        <v>-2.9322000000000004E-2</v>
      </c>
      <c r="U802" s="13">
        <f t="shared" si="122"/>
        <v>2.0987499999999999E-2</v>
      </c>
      <c r="V802" s="13">
        <f t="shared" si="123"/>
        <v>-3.8010000000000001E-3</v>
      </c>
      <c r="W802" s="13">
        <f t="shared" si="124"/>
        <v>1.2376E-2</v>
      </c>
      <c r="X802" s="13">
        <f t="shared" si="125"/>
        <v>0</v>
      </c>
      <c r="Y802" s="13">
        <f t="shared" si="126"/>
        <v>3.6200000000000002E-4</v>
      </c>
      <c r="Z802" s="13">
        <f t="shared" si="127"/>
        <v>1.8249999999999999E-4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9222</v>
      </c>
      <c r="C803" s="3" t="s">
        <v>10308</v>
      </c>
      <c r="D803" s="12">
        <v>50.3</v>
      </c>
      <c r="E803" s="12">
        <v>51.3</v>
      </c>
      <c r="F803" s="12">
        <v>51.3</v>
      </c>
      <c r="G803" s="12">
        <v>51.5</v>
      </c>
      <c r="H803" s="12">
        <v>52.3</v>
      </c>
      <c r="I803" s="3">
        <v>48</v>
      </c>
      <c r="J803" s="3">
        <v>42</v>
      </c>
      <c r="K803" s="3">
        <v>7</v>
      </c>
      <c r="L803" s="3">
        <v>8</v>
      </c>
      <c r="M803" s="3">
        <v>29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2.4143999999999995E-2</v>
      </c>
      <c r="T803" s="13">
        <f t="shared" si="121"/>
        <v>2.1545999999999999E-2</v>
      </c>
      <c r="U803" s="13">
        <f t="shared" si="122"/>
        <v>3.5909999999999996E-3</v>
      </c>
      <c r="V803" s="13">
        <f t="shared" si="123"/>
        <v>4.1200000000000004E-3</v>
      </c>
      <c r="W803" s="13">
        <f t="shared" si="124"/>
        <v>1.5166999999999998E-2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9223</v>
      </c>
      <c r="C804" s="3" t="s">
        <v>6542</v>
      </c>
      <c r="D804" s="12">
        <v>194</v>
      </c>
      <c r="E804" s="12">
        <v>196</v>
      </c>
      <c r="F804" s="12">
        <v>198</v>
      </c>
      <c r="G804" s="12">
        <v>203.5</v>
      </c>
      <c r="H804" s="12">
        <v>212</v>
      </c>
      <c r="I804" s="3">
        <v>63</v>
      </c>
      <c r="J804" s="3">
        <v>-1932</v>
      </c>
      <c r="K804" s="3">
        <v>178</v>
      </c>
      <c r="L804" s="3">
        <v>202</v>
      </c>
      <c r="M804" s="3">
        <v>-613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0.12222</v>
      </c>
      <c r="T804" s="13">
        <f t="shared" si="121"/>
        <v>-3.7867199999999999</v>
      </c>
      <c r="U804" s="13">
        <f t="shared" si="122"/>
        <v>0.35243999999999998</v>
      </c>
      <c r="V804" s="13">
        <f t="shared" si="123"/>
        <v>0.41106999999999999</v>
      </c>
      <c r="W804" s="13">
        <f t="shared" si="124"/>
        <v>-1.29956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9224</v>
      </c>
      <c r="C805" s="3" t="s">
        <v>6683</v>
      </c>
      <c r="D805" s="12">
        <v>31.95</v>
      </c>
      <c r="E805" s="12">
        <v>31.95</v>
      </c>
      <c r="F805" s="12">
        <v>30.9</v>
      </c>
      <c r="G805" s="12">
        <v>32.5</v>
      </c>
      <c r="H805" s="12">
        <v>33</v>
      </c>
      <c r="I805" s="3">
        <v>-1</v>
      </c>
      <c r="J805" s="3">
        <v>-1</v>
      </c>
      <c r="K805" s="3">
        <v>-1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-3.1950000000000001E-4</v>
      </c>
      <c r="T805" s="13">
        <f t="shared" si="121"/>
        <v>-3.1950000000000001E-4</v>
      </c>
      <c r="U805" s="13">
        <f t="shared" si="122"/>
        <v>-3.0899999999999998E-4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9225</v>
      </c>
      <c r="C806" s="3" t="s">
        <v>10267</v>
      </c>
      <c r="D806" s="12">
        <v>59.2</v>
      </c>
      <c r="E806" s="12">
        <v>60.3</v>
      </c>
      <c r="F806" s="12">
        <v>60.3</v>
      </c>
      <c r="G806" s="12">
        <v>60.5</v>
      </c>
      <c r="H806" s="12">
        <v>61.9</v>
      </c>
      <c r="I806" s="3">
        <v>93</v>
      </c>
      <c r="J806" s="3">
        <v>-104</v>
      </c>
      <c r="K806" s="3">
        <v>-23</v>
      </c>
      <c r="L806" s="3">
        <v>22</v>
      </c>
      <c r="M806" s="3">
        <v>88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5.5056000000000001E-2</v>
      </c>
      <c r="T806" s="13">
        <f t="shared" si="121"/>
        <v>-6.2712000000000004E-2</v>
      </c>
      <c r="U806" s="13">
        <f t="shared" si="122"/>
        <v>-1.3868999999999999E-2</v>
      </c>
      <c r="V806" s="13">
        <f t="shared" si="123"/>
        <v>1.3310000000000001E-2</v>
      </c>
      <c r="W806" s="13">
        <f t="shared" si="124"/>
        <v>5.4472E-2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9226</v>
      </c>
      <c r="C807" s="3" t="s">
        <v>6635</v>
      </c>
      <c r="D807" s="12">
        <v>83.2</v>
      </c>
      <c r="E807" s="12">
        <v>83.3</v>
      </c>
      <c r="F807" s="12">
        <v>84.3</v>
      </c>
      <c r="G807" s="12">
        <v>83.5</v>
      </c>
      <c r="H807" s="12">
        <v>83.4</v>
      </c>
      <c r="I807" s="3">
        <v>22</v>
      </c>
      <c r="J807" s="3">
        <v>7</v>
      </c>
      <c r="K807" s="3">
        <v>48</v>
      </c>
      <c r="L807" s="3">
        <v>7</v>
      </c>
      <c r="M807" s="3">
        <v>-5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1.8304000000000001E-2</v>
      </c>
      <c r="T807" s="13">
        <f t="shared" si="121"/>
        <v>5.8310000000000002E-3</v>
      </c>
      <c r="U807" s="13">
        <f t="shared" si="122"/>
        <v>4.0463999999999993E-2</v>
      </c>
      <c r="V807" s="13">
        <f t="shared" si="123"/>
        <v>5.8450000000000004E-3</v>
      </c>
      <c r="W807" s="13">
        <f t="shared" si="124"/>
        <v>-4.1700000000000001E-3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9227</v>
      </c>
      <c r="C808" s="3" t="s">
        <v>4754</v>
      </c>
      <c r="D808" s="12">
        <v>90.8</v>
      </c>
      <c r="E808" s="12">
        <v>90.8</v>
      </c>
      <c r="F808" s="12">
        <v>91</v>
      </c>
      <c r="G808" s="12">
        <v>89.7</v>
      </c>
      <c r="H808" s="12">
        <v>90.7</v>
      </c>
      <c r="I808" s="3">
        <v>5</v>
      </c>
      <c r="J808" s="3">
        <v>-28</v>
      </c>
      <c r="K808" s="3">
        <v>-6</v>
      </c>
      <c r="L808" s="3">
        <v>-24</v>
      </c>
      <c r="M808" s="3">
        <v>6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4.5399999999999998E-3</v>
      </c>
      <c r="T808" s="13">
        <f t="shared" si="121"/>
        <v>-2.5424000000000002E-2</v>
      </c>
      <c r="U808" s="13">
        <f t="shared" si="122"/>
        <v>-5.4599999999999996E-3</v>
      </c>
      <c r="V808" s="13">
        <f t="shared" si="123"/>
        <v>-2.1528000000000002E-2</v>
      </c>
      <c r="W808" s="13">
        <f t="shared" si="124"/>
        <v>5.4420000000000007E-3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9228</v>
      </c>
      <c r="C809" s="3" t="s">
        <v>10308</v>
      </c>
      <c r="D809" s="12">
        <v>232</v>
      </c>
      <c r="E809" s="12">
        <v>233.5</v>
      </c>
      <c r="F809" s="12">
        <v>239</v>
      </c>
      <c r="G809" s="12">
        <v>234</v>
      </c>
      <c r="H809" s="12">
        <v>235</v>
      </c>
      <c r="I809" s="3">
        <v>16</v>
      </c>
      <c r="J809" s="3">
        <v>19</v>
      </c>
      <c r="K809" s="3">
        <v>-10</v>
      </c>
      <c r="L809" s="3">
        <v>-76</v>
      </c>
      <c r="M809" s="3">
        <v>4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3.712E-2</v>
      </c>
      <c r="T809" s="13">
        <f t="shared" si="121"/>
        <v>4.4365000000000002E-2</v>
      </c>
      <c r="U809" s="13">
        <f t="shared" si="122"/>
        <v>-2.3900000000000001E-2</v>
      </c>
      <c r="V809" s="13">
        <f t="shared" si="123"/>
        <v>-0.17784</v>
      </c>
      <c r="W809" s="13">
        <f t="shared" si="124"/>
        <v>9.4000000000000004E-3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9229</v>
      </c>
      <c r="C810" s="3" t="s">
        <v>4794</v>
      </c>
      <c r="D810" s="12">
        <v>21.45</v>
      </c>
      <c r="E810" s="12">
        <v>21.7</v>
      </c>
      <c r="F810" s="12">
        <v>21.7</v>
      </c>
      <c r="G810" s="12">
        <v>21.5</v>
      </c>
      <c r="H810" s="12">
        <v>21.7</v>
      </c>
      <c r="I810" s="3">
        <v>0</v>
      </c>
      <c r="J810" s="3">
        <v>-1</v>
      </c>
      <c r="K810" s="3">
        <v>0</v>
      </c>
      <c r="L810" s="3">
        <v>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-2.1699999999999999E-4</v>
      </c>
      <c r="U810" s="13">
        <f t="shared" si="122"/>
        <v>0</v>
      </c>
      <c r="V810" s="13">
        <f t="shared" si="123"/>
        <v>0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9230</v>
      </c>
      <c r="C811" s="3" t="s">
        <v>10338</v>
      </c>
      <c r="D811" s="12">
        <v>31.5</v>
      </c>
      <c r="E811" s="12">
        <v>32.299999999999997</v>
      </c>
      <c r="F811" s="12">
        <v>32.049999999999997</v>
      </c>
      <c r="G811" s="12">
        <v>32</v>
      </c>
      <c r="H811" s="12">
        <v>32.200000000000003</v>
      </c>
      <c r="I811" s="3">
        <v>-3</v>
      </c>
      <c r="J811" s="3">
        <v>17</v>
      </c>
      <c r="K811" s="3">
        <v>-14</v>
      </c>
      <c r="L811" s="3">
        <v>-5</v>
      </c>
      <c r="M811" s="3">
        <v>5</v>
      </c>
      <c r="N811" s="3">
        <v>0</v>
      </c>
      <c r="O811" s="3">
        <v>16</v>
      </c>
      <c r="P811" s="3">
        <v>0</v>
      </c>
      <c r="Q811" s="3">
        <v>0</v>
      </c>
      <c r="R811" s="3">
        <v>0</v>
      </c>
      <c r="S811" s="13">
        <f t="shared" si="120"/>
        <v>-9.4499999999999998E-4</v>
      </c>
      <c r="T811" s="13">
        <f t="shared" si="121"/>
        <v>5.4909999999999994E-3</v>
      </c>
      <c r="U811" s="13">
        <f t="shared" si="122"/>
        <v>-4.4869999999999997E-3</v>
      </c>
      <c r="V811" s="13">
        <f t="shared" si="123"/>
        <v>-1.6000000000000001E-3</v>
      </c>
      <c r="W811" s="13">
        <f t="shared" si="124"/>
        <v>1.6100000000000001E-3</v>
      </c>
      <c r="X811" s="13">
        <f t="shared" si="125"/>
        <v>0</v>
      </c>
      <c r="Y811" s="13">
        <f t="shared" si="126"/>
        <v>5.1679999999999999E-3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9231</v>
      </c>
      <c r="C812" s="3" t="s">
        <v>10339</v>
      </c>
      <c r="D812" s="12">
        <v>76.7</v>
      </c>
      <c r="E812" s="12">
        <v>77.8</v>
      </c>
      <c r="F812" s="12">
        <v>78.099999999999994</v>
      </c>
      <c r="G812" s="12">
        <v>78.2</v>
      </c>
      <c r="H812" s="12">
        <v>79.3</v>
      </c>
      <c r="I812" s="3">
        <v>0</v>
      </c>
      <c r="J812" s="3">
        <v>1</v>
      </c>
      <c r="K812" s="3">
        <v>0</v>
      </c>
      <c r="L812" s="3">
        <v>0</v>
      </c>
      <c r="M812" s="3">
        <v>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7.7799999999999994E-4</v>
      </c>
      <c r="U812" s="13">
        <f t="shared" si="122"/>
        <v>0</v>
      </c>
      <c r="V812" s="13">
        <f t="shared" si="123"/>
        <v>0</v>
      </c>
      <c r="W812" s="13">
        <f t="shared" si="124"/>
        <v>7.9299999999999998E-4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9232</v>
      </c>
      <c r="C813" s="3" t="s">
        <v>6610</v>
      </c>
      <c r="D813" s="12">
        <v>13.2</v>
      </c>
      <c r="E813" s="12">
        <v>13.3</v>
      </c>
      <c r="F813" s="12">
        <v>13.4</v>
      </c>
      <c r="G813" s="12">
        <v>13.65</v>
      </c>
      <c r="H813" s="12">
        <v>13.6</v>
      </c>
      <c r="I813" s="3">
        <v>4109</v>
      </c>
      <c r="J813" s="3">
        <v>-3701</v>
      </c>
      <c r="K813" s="3">
        <v>-2239</v>
      </c>
      <c r="L813" s="3">
        <v>5973</v>
      </c>
      <c r="M813" s="3">
        <v>-2377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0.54238799999999998</v>
      </c>
      <c r="T813" s="13">
        <f t="shared" si="121"/>
        <v>-0.49223300000000003</v>
      </c>
      <c r="U813" s="13">
        <f t="shared" si="122"/>
        <v>-0.30002600000000001</v>
      </c>
      <c r="V813" s="13">
        <f t="shared" si="123"/>
        <v>0.81531449999999994</v>
      </c>
      <c r="W813" s="13">
        <f t="shared" si="124"/>
        <v>-0.323272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9233</v>
      </c>
      <c r="C814" s="3" t="s">
        <v>4794</v>
      </c>
      <c r="D814" s="12">
        <v>33.85</v>
      </c>
      <c r="E814" s="12">
        <v>34</v>
      </c>
      <c r="F814" s="12">
        <v>35.200000000000003</v>
      </c>
      <c r="G814" s="12">
        <v>35.200000000000003</v>
      </c>
      <c r="H814" s="12">
        <v>35.450000000000003</v>
      </c>
      <c r="I814" s="3">
        <v>0</v>
      </c>
      <c r="J814" s="3">
        <v>0</v>
      </c>
      <c r="K814" s="3">
        <v>0</v>
      </c>
      <c r="L814" s="3">
        <v>0</v>
      </c>
      <c r="M814" s="3">
        <v>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0</v>
      </c>
      <c r="T814" s="13">
        <f t="shared" si="121"/>
        <v>0</v>
      </c>
      <c r="U814" s="13">
        <f t="shared" si="122"/>
        <v>0</v>
      </c>
      <c r="V814" s="13">
        <f t="shared" si="123"/>
        <v>0</v>
      </c>
      <c r="W814" s="13">
        <f t="shared" si="124"/>
        <v>3.5450000000000005E-4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9234</v>
      </c>
      <c r="C815" s="3" t="s">
        <v>10340</v>
      </c>
      <c r="D815" s="12">
        <v>59.1</v>
      </c>
      <c r="E815" s="12">
        <v>60</v>
      </c>
      <c r="F815" s="12">
        <v>60.1</v>
      </c>
      <c r="G815" s="12">
        <v>61.8</v>
      </c>
      <c r="H815" s="12">
        <v>65.5</v>
      </c>
      <c r="I815" s="3">
        <v>29</v>
      </c>
      <c r="J815" s="3">
        <v>-38</v>
      </c>
      <c r="K815" s="3">
        <v>22</v>
      </c>
      <c r="L815" s="3">
        <v>80</v>
      </c>
      <c r="M815" s="3">
        <v>0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1.7139000000000001E-2</v>
      </c>
      <c r="T815" s="13">
        <f t="shared" si="121"/>
        <v>-2.2800000000000001E-2</v>
      </c>
      <c r="U815" s="13">
        <f t="shared" si="122"/>
        <v>1.3222000000000001E-2</v>
      </c>
      <c r="V815" s="13">
        <f t="shared" si="123"/>
        <v>4.9439999999999998E-2</v>
      </c>
      <c r="W815" s="13">
        <f t="shared" si="124"/>
        <v>0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9235</v>
      </c>
      <c r="C816" s="3" t="s">
        <v>4772</v>
      </c>
      <c r="D816" s="12">
        <v>24.55</v>
      </c>
      <c r="E816" s="12">
        <v>24.9</v>
      </c>
      <c r="F816" s="12">
        <v>24.95</v>
      </c>
      <c r="G816" s="12">
        <v>24.9</v>
      </c>
      <c r="H816" s="12">
        <v>25.1</v>
      </c>
      <c r="I816" s="3">
        <v>4</v>
      </c>
      <c r="J816" s="3">
        <v>25</v>
      </c>
      <c r="K816" s="3">
        <v>-11</v>
      </c>
      <c r="L816" s="3">
        <v>-8</v>
      </c>
      <c r="M816" s="3">
        <v>-11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9.8200000000000002E-4</v>
      </c>
      <c r="T816" s="13">
        <f t="shared" si="121"/>
        <v>6.2249999999999996E-3</v>
      </c>
      <c r="U816" s="13">
        <f t="shared" si="122"/>
        <v>-2.7445E-3</v>
      </c>
      <c r="V816" s="13">
        <f t="shared" si="123"/>
        <v>-1.9919999999999998E-3</v>
      </c>
      <c r="W816" s="13">
        <f t="shared" si="124"/>
        <v>-2.7610000000000004E-3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9236</v>
      </c>
      <c r="C817" s="3" t="s">
        <v>4762</v>
      </c>
      <c r="D817" s="12">
        <v>58.7</v>
      </c>
      <c r="E817" s="12">
        <v>60.5</v>
      </c>
      <c r="F817" s="12">
        <v>60.5</v>
      </c>
      <c r="G817" s="12">
        <v>60.3</v>
      </c>
      <c r="H817" s="12">
        <v>60.9</v>
      </c>
      <c r="I817" s="3">
        <v>25</v>
      </c>
      <c r="J817" s="3">
        <v>82</v>
      </c>
      <c r="K817" s="3">
        <v>27</v>
      </c>
      <c r="L817" s="3">
        <v>0</v>
      </c>
      <c r="M817" s="3">
        <v>7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1.4675000000000001E-2</v>
      </c>
      <c r="T817" s="13">
        <f t="shared" si="121"/>
        <v>4.9610000000000001E-2</v>
      </c>
      <c r="U817" s="13">
        <f t="shared" si="122"/>
        <v>1.6334999999999999E-2</v>
      </c>
      <c r="V817" s="13">
        <f t="shared" si="123"/>
        <v>0</v>
      </c>
      <c r="W817" s="13">
        <f t="shared" si="124"/>
        <v>4.2630000000000003E-3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9237</v>
      </c>
      <c r="C818" s="3" t="s">
        <v>10329</v>
      </c>
      <c r="D818" s="12">
        <v>117.5</v>
      </c>
      <c r="E818" s="12">
        <v>123</v>
      </c>
      <c r="F818" s="12">
        <v>120.5</v>
      </c>
      <c r="G818" s="12">
        <v>120.5</v>
      </c>
      <c r="H818" s="12">
        <v>121.5</v>
      </c>
      <c r="I818" s="3">
        <v>48</v>
      </c>
      <c r="J818" s="3">
        <v>78</v>
      </c>
      <c r="K818" s="3">
        <v>-157</v>
      </c>
      <c r="L818" s="3">
        <v>91</v>
      </c>
      <c r="M818" s="3">
        <v>-47</v>
      </c>
      <c r="N818" s="3">
        <v>25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5.6399999999999999E-2</v>
      </c>
      <c r="T818" s="13">
        <f t="shared" si="121"/>
        <v>9.5939999999999998E-2</v>
      </c>
      <c r="U818" s="13">
        <f t="shared" si="122"/>
        <v>-0.18918499999999999</v>
      </c>
      <c r="V818" s="13">
        <f t="shared" si="123"/>
        <v>0.109655</v>
      </c>
      <c r="W818" s="13">
        <f t="shared" si="124"/>
        <v>-5.7105000000000003E-2</v>
      </c>
      <c r="X818" s="13">
        <f t="shared" si="125"/>
        <v>2.9374999999999998E-2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9238</v>
      </c>
      <c r="C819" s="3" t="s">
        <v>10267</v>
      </c>
      <c r="D819" s="12">
        <v>66</v>
      </c>
      <c r="E819" s="12">
        <v>68</v>
      </c>
      <c r="F819" s="12">
        <v>70.099999999999994</v>
      </c>
      <c r="G819" s="12">
        <v>68.900000000000006</v>
      </c>
      <c r="H819" s="12">
        <v>73</v>
      </c>
      <c r="I819" s="3">
        <v>149</v>
      </c>
      <c r="J819" s="3">
        <v>-112</v>
      </c>
      <c r="K819" s="3">
        <v>204</v>
      </c>
      <c r="L819" s="3">
        <v>-197</v>
      </c>
      <c r="M819" s="3">
        <v>35</v>
      </c>
      <c r="N819" s="3">
        <v>0</v>
      </c>
      <c r="O819" s="3">
        <v>1</v>
      </c>
      <c r="P819" s="3">
        <v>0</v>
      </c>
      <c r="Q819" s="3">
        <v>45</v>
      </c>
      <c r="R819" s="3">
        <v>0</v>
      </c>
      <c r="S819" s="13">
        <f t="shared" si="120"/>
        <v>9.8339999999999997E-2</v>
      </c>
      <c r="T819" s="13">
        <f t="shared" si="121"/>
        <v>-7.6160000000000005E-2</v>
      </c>
      <c r="U819" s="13">
        <f t="shared" si="122"/>
        <v>0.14300399999999999</v>
      </c>
      <c r="V819" s="13">
        <f t="shared" si="123"/>
        <v>-0.13573300000000002</v>
      </c>
      <c r="W819" s="13">
        <f t="shared" si="124"/>
        <v>2.555E-2</v>
      </c>
      <c r="X819" s="13">
        <f t="shared" si="125"/>
        <v>0</v>
      </c>
      <c r="Y819" s="13">
        <f t="shared" si="126"/>
        <v>6.8000000000000005E-4</v>
      </c>
      <c r="Z819" s="13">
        <f t="shared" si="127"/>
        <v>0</v>
      </c>
      <c r="AA819" s="13">
        <f t="shared" si="128"/>
        <v>3.1005000000000005E-2</v>
      </c>
      <c r="AB819" s="13">
        <f t="shared" si="129"/>
        <v>0</v>
      </c>
    </row>
    <row r="820" spans="1:28" x14ac:dyDescent="0.25">
      <c r="A820" s="2" t="s">
        <v>814</v>
      </c>
      <c r="B820" s="3" t="s">
        <v>9239</v>
      </c>
      <c r="C820" s="3" t="s">
        <v>6616</v>
      </c>
      <c r="D820" s="12">
        <v>18.850000000000001</v>
      </c>
      <c r="E820" s="12">
        <v>19.25</v>
      </c>
      <c r="F820" s="12">
        <v>19.5</v>
      </c>
      <c r="G820" s="12">
        <v>19.5</v>
      </c>
      <c r="H820" s="12">
        <v>19.55</v>
      </c>
      <c r="I820" s="3">
        <v>144</v>
      </c>
      <c r="J820" s="3">
        <v>4</v>
      </c>
      <c r="K820" s="3">
        <v>32</v>
      </c>
      <c r="L820" s="3">
        <v>8</v>
      </c>
      <c r="M820" s="3">
        <v>68</v>
      </c>
      <c r="N820" s="3">
        <v>0</v>
      </c>
      <c r="O820" s="3">
        <v>3</v>
      </c>
      <c r="P820" s="3">
        <v>1</v>
      </c>
      <c r="Q820" s="3">
        <v>0</v>
      </c>
      <c r="R820" s="3">
        <v>0</v>
      </c>
      <c r="S820" s="13">
        <f t="shared" si="120"/>
        <v>2.7144000000000001E-2</v>
      </c>
      <c r="T820" s="13">
        <f t="shared" si="121"/>
        <v>7.6999999999999996E-4</v>
      </c>
      <c r="U820" s="13">
        <f t="shared" si="122"/>
        <v>6.2399999999999999E-3</v>
      </c>
      <c r="V820" s="13">
        <f t="shared" si="123"/>
        <v>1.56E-3</v>
      </c>
      <c r="W820" s="13">
        <f t="shared" si="124"/>
        <v>1.3294E-2</v>
      </c>
      <c r="X820" s="13">
        <f t="shared" si="125"/>
        <v>0</v>
      </c>
      <c r="Y820" s="13">
        <f t="shared" si="126"/>
        <v>5.775E-4</v>
      </c>
      <c r="Z820" s="13">
        <f t="shared" si="127"/>
        <v>1.95E-4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9240</v>
      </c>
      <c r="C821" s="3" t="s">
        <v>10275</v>
      </c>
      <c r="D821" s="12">
        <v>14.45</v>
      </c>
      <c r="E821" s="12">
        <v>14.45</v>
      </c>
      <c r="F821" s="12">
        <v>14.4</v>
      </c>
      <c r="G821" s="12">
        <v>14.3</v>
      </c>
      <c r="H821" s="12">
        <v>14.7</v>
      </c>
      <c r="I821" s="3">
        <v>8</v>
      </c>
      <c r="J821" s="3">
        <v>1</v>
      </c>
      <c r="K821" s="3">
        <v>-8</v>
      </c>
      <c r="L821" s="3">
        <v>-1</v>
      </c>
      <c r="M821" s="3">
        <v>-15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1.1559999999999999E-3</v>
      </c>
      <c r="T821" s="13">
        <f t="shared" si="121"/>
        <v>1.4449999999999999E-4</v>
      </c>
      <c r="U821" s="13">
        <f t="shared" si="122"/>
        <v>-1.152E-3</v>
      </c>
      <c r="V821" s="13">
        <f t="shared" si="123"/>
        <v>-1.4300000000000001E-4</v>
      </c>
      <c r="W821" s="13">
        <f t="shared" si="124"/>
        <v>-2.2049999999999999E-3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9241</v>
      </c>
      <c r="C822" s="3" t="s">
        <v>6608</v>
      </c>
      <c r="D822" s="12">
        <v>26.15</v>
      </c>
      <c r="E822" s="12">
        <v>25.75</v>
      </c>
      <c r="F822" s="12">
        <v>26.05</v>
      </c>
      <c r="G822" s="12">
        <v>25.9</v>
      </c>
      <c r="H822" s="12">
        <v>26.35</v>
      </c>
      <c r="I822" s="3">
        <v>39</v>
      </c>
      <c r="J822" s="3">
        <v>4</v>
      </c>
      <c r="K822" s="3">
        <v>55</v>
      </c>
      <c r="L822" s="3">
        <v>7</v>
      </c>
      <c r="M822" s="3">
        <v>120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1.0198499999999999E-2</v>
      </c>
      <c r="T822" s="13">
        <f t="shared" si="121"/>
        <v>1.0300000000000001E-3</v>
      </c>
      <c r="U822" s="13">
        <f t="shared" si="122"/>
        <v>1.43275E-2</v>
      </c>
      <c r="V822" s="13">
        <f t="shared" si="123"/>
        <v>1.8129999999999997E-3</v>
      </c>
      <c r="W822" s="13">
        <f t="shared" si="124"/>
        <v>3.1620000000000002E-2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9242</v>
      </c>
      <c r="C823" s="3" t="s">
        <v>10259</v>
      </c>
      <c r="D823" s="12">
        <v>93.2</v>
      </c>
      <c r="E823" s="12">
        <v>93.1</v>
      </c>
      <c r="F823" s="12">
        <v>92.5</v>
      </c>
      <c r="G823" s="12">
        <v>94.7</v>
      </c>
      <c r="H823" s="12">
        <v>94.8</v>
      </c>
      <c r="I823" s="3">
        <v>-149</v>
      </c>
      <c r="J823" s="3">
        <v>-241</v>
      </c>
      <c r="K823" s="3">
        <v>85</v>
      </c>
      <c r="L823" s="3">
        <v>-404</v>
      </c>
      <c r="M823" s="3">
        <v>-573</v>
      </c>
      <c r="N823" s="3">
        <v>0</v>
      </c>
      <c r="O823" s="3">
        <v>3</v>
      </c>
      <c r="P823" s="3">
        <v>2</v>
      </c>
      <c r="Q823" s="3">
        <v>0</v>
      </c>
      <c r="R823" s="3">
        <v>170</v>
      </c>
      <c r="S823" s="13">
        <f t="shared" si="120"/>
        <v>-0.13886800000000002</v>
      </c>
      <c r="T823" s="13">
        <f t="shared" si="121"/>
        <v>-0.22437099999999999</v>
      </c>
      <c r="U823" s="13">
        <f t="shared" si="122"/>
        <v>7.8625E-2</v>
      </c>
      <c r="V823" s="13">
        <f t="shared" si="123"/>
        <v>-0.38258800000000004</v>
      </c>
      <c r="W823" s="13">
        <f t="shared" si="124"/>
        <v>-0.54320400000000002</v>
      </c>
      <c r="X823" s="13">
        <f t="shared" si="125"/>
        <v>0</v>
      </c>
      <c r="Y823" s="13">
        <f t="shared" si="126"/>
        <v>2.7929999999999995E-3</v>
      </c>
      <c r="Z823" s="13">
        <f t="shared" si="127"/>
        <v>1.8500000000000001E-3</v>
      </c>
      <c r="AA823" s="13">
        <f t="shared" si="128"/>
        <v>0</v>
      </c>
      <c r="AB823" s="13">
        <f t="shared" si="129"/>
        <v>0.16116</v>
      </c>
    </row>
    <row r="824" spans="1:28" x14ac:dyDescent="0.25">
      <c r="A824" s="2" t="s">
        <v>818</v>
      </c>
      <c r="B824" s="3" t="s">
        <v>9243</v>
      </c>
      <c r="C824" s="3" t="s">
        <v>10281</v>
      </c>
      <c r="D824" s="12">
        <v>27.1</v>
      </c>
      <c r="E824" s="12">
        <v>27.7</v>
      </c>
      <c r="F824" s="12">
        <v>27.85</v>
      </c>
      <c r="G824" s="12">
        <v>27.55</v>
      </c>
      <c r="H824" s="12">
        <v>27.3</v>
      </c>
      <c r="I824" s="3">
        <v>-2</v>
      </c>
      <c r="J824" s="3">
        <v>-3</v>
      </c>
      <c r="K824" s="3">
        <v>0</v>
      </c>
      <c r="L824" s="3">
        <v>-5</v>
      </c>
      <c r="M824" s="3">
        <v>-24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-5.4200000000000006E-4</v>
      </c>
      <c r="T824" s="13">
        <f t="shared" si="121"/>
        <v>-8.3099999999999992E-4</v>
      </c>
      <c r="U824" s="13">
        <f t="shared" si="122"/>
        <v>0</v>
      </c>
      <c r="V824" s="13">
        <f t="shared" si="123"/>
        <v>-1.3775E-3</v>
      </c>
      <c r="W824" s="13">
        <f t="shared" si="124"/>
        <v>-6.5520000000000005E-3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9244</v>
      </c>
      <c r="C825" s="3" t="s">
        <v>6594</v>
      </c>
      <c r="D825" s="12">
        <v>42.05</v>
      </c>
      <c r="E825" s="12">
        <v>42.45</v>
      </c>
      <c r="F825" s="12">
        <v>43.05</v>
      </c>
      <c r="G825" s="12">
        <v>43.05</v>
      </c>
      <c r="H825" s="12">
        <v>43.65</v>
      </c>
      <c r="I825" s="3">
        <v>277</v>
      </c>
      <c r="J825" s="3">
        <v>189</v>
      </c>
      <c r="K825" s="3">
        <v>559</v>
      </c>
      <c r="L825" s="3">
        <v>121</v>
      </c>
      <c r="M825" s="3">
        <v>322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0.11647849999999998</v>
      </c>
      <c r="T825" s="13">
        <f t="shared" si="121"/>
        <v>8.0230499999999996E-2</v>
      </c>
      <c r="U825" s="13">
        <f t="shared" si="122"/>
        <v>0.24064949999999996</v>
      </c>
      <c r="V825" s="13">
        <f t="shared" si="123"/>
        <v>5.2090499999999991E-2</v>
      </c>
      <c r="W825" s="13">
        <f t="shared" si="124"/>
        <v>0.14055299999999998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9245</v>
      </c>
      <c r="C826" s="3" t="s">
        <v>6543</v>
      </c>
      <c r="D826" s="12">
        <v>13.75</v>
      </c>
      <c r="E826" s="12">
        <v>15</v>
      </c>
      <c r="F826" s="12">
        <v>14.7</v>
      </c>
      <c r="G826" s="12">
        <v>14.55</v>
      </c>
      <c r="H826" s="12">
        <v>14.7</v>
      </c>
      <c r="I826" s="3">
        <v>138</v>
      </c>
      <c r="J826" s="3">
        <v>137</v>
      </c>
      <c r="K826" s="3">
        <v>92</v>
      </c>
      <c r="L826" s="3">
        <v>-76</v>
      </c>
      <c r="M826" s="3">
        <v>-1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1.8974999999999999E-2</v>
      </c>
      <c r="T826" s="13">
        <f t="shared" si="121"/>
        <v>2.0549999999999999E-2</v>
      </c>
      <c r="U826" s="13">
        <f t="shared" si="122"/>
        <v>1.3523999999999998E-2</v>
      </c>
      <c r="V826" s="13">
        <f t="shared" si="123"/>
        <v>-1.1058E-2</v>
      </c>
      <c r="W826" s="13">
        <f t="shared" si="124"/>
        <v>-1.47E-4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9246</v>
      </c>
      <c r="C827" s="3" t="s">
        <v>10280</v>
      </c>
      <c r="D827" s="12">
        <v>31.4</v>
      </c>
      <c r="E827" s="12">
        <v>31.4</v>
      </c>
      <c r="F827" s="12">
        <v>31.8</v>
      </c>
      <c r="G827" s="12">
        <v>31.85</v>
      </c>
      <c r="H827" s="12">
        <v>31.85</v>
      </c>
      <c r="I827" s="3">
        <v>-1</v>
      </c>
      <c r="J827" s="3">
        <v>0</v>
      </c>
      <c r="K827" s="3">
        <v>2</v>
      </c>
      <c r="L827" s="3">
        <v>-1</v>
      </c>
      <c r="M827" s="3">
        <v>3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-3.1399999999999999E-4</v>
      </c>
      <c r="T827" s="13">
        <f t="shared" si="121"/>
        <v>0</v>
      </c>
      <c r="U827" s="13">
        <f t="shared" si="122"/>
        <v>6.3600000000000006E-4</v>
      </c>
      <c r="V827" s="13">
        <f t="shared" si="123"/>
        <v>-3.1849999999999999E-4</v>
      </c>
      <c r="W827" s="13">
        <f t="shared" si="124"/>
        <v>9.5550000000000008E-4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9247</v>
      </c>
      <c r="C828" s="3" t="s">
        <v>10270</v>
      </c>
      <c r="D828" s="12">
        <v>206</v>
      </c>
      <c r="E828" s="12">
        <v>211.5</v>
      </c>
      <c r="F828" s="12">
        <v>215.5</v>
      </c>
      <c r="G828" s="12">
        <v>214</v>
      </c>
      <c r="H828" s="12">
        <v>215</v>
      </c>
      <c r="I828" s="3">
        <v>6</v>
      </c>
      <c r="J828" s="3">
        <v>19</v>
      </c>
      <c r="K828" s="3">
        <v>25</v>
      </c>
      <c r="L828" s="3">
        <v>-2</v>
      </c>
      <c r="M828" s="3">
        <v>-5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1.2359999999999999E-2</v>
      </c>
      <c r="T828" s="13">
        <f t="shared" si="121"/>
        <v>4.0184999999999998E-2</v>
      </c>
      <c r="U828" s="13">
        <f t="shared" si="122"/>
        <v>5.3874999999999999E-2</v>
      </c>
      <c r="V828" s="13">
        <f t="shared" si="123"/>
        <v>-4.28E-3</v>
      </c>
      <c r="W828" s="13">
        <f t="shared" si="124"/>
        <v>-1.0749999999999999E-2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9248</v>
      </c>
      <c r="C829" s="3" t="s">
        <v>6731</v>
      </c>
      <c r="D829" s="12">
        <v>22.95</v>
      </c>
      <c r="E829" s="12">
        <v>23.4</v>
      </c>
      <c r="F829" s="12">
        <v>23.5</v>
      </c>
      <c r="G829" s="12">
        <v>23.5</v>
      </c>
      <c r="H829" s="12">
        <v>24.4</v>
      </c>
      <c r="I829" s="3">
        <v>177</v>
      </c>
      <c r="J829" s="3">
        <v>39</v>
      </c>
      <c r="K829" s="3">
        <v>154</v>
      </c>
      <c r="L829" s="3">
        <v>77</v>
      </c>
      <c r="M829" s="3">
        <v>272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4.0621499999999998E-2</v>
      </c>
      <c r="T829" s="13">
        <f t="shared" si="121"/>
        <v>9.1259999999999987E-3</v>
      </c>
      <c r="U829" s="13">
        <f t="shared" si="122"/>
        <v>3.619E-2</v>
      </c>
      <c r="V829" s="13">
        <f t="shared" si="123"/>
        <v>1.8095E-2</v>
      </c>
      <c r="W829" s="13">
        <f t="shared" si="124"/>
        <v>6.6367999999999996E-2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9249</v>
      </c>
      <c r="C830" s="3" t="s">
        <v>10341</v>
      </c>
      <c r="D830" s="12">
        <v>82.1</v>
      </c>
      <c r="E830" s="12">
        <v>82.1</v>
      </c>
      <c r="F830" s="12">
        <v>81.900000000000006</v>
      </c>
      <c r="G830" s="12">
        <v>81.400000000000006</v>
      </c>
      <c r="H830" s="12">
        <v>81.900000000000006</v>
      </c>
      <c r="I830" s="3">
        <v>13</v>
      </c>
      <c r="J830" s="3">
        <v>-2</v>
      </c>
      <c r="K830" s="3">
        <v>-5</v>
      </c>
      <c r="L830" s="3">
        <v>-10</v>
      </c>
      <c r="M830" s="3">
        <v>-7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1.0673E-2</v>
      </c>
      <c r="T830" s="13">
        <f t="shared" si="121"/>
        <v>-1.6419999999999998E-3</v>
      </c>
      <c r="U830" s="13">
        <f t="shared" si="122"/>
        <v>-4.0949999999999997E-3</v>
      </c>
      <c r="V830" s="13">
        <f t="shared" si="123"/>
        <v>-8.1399999999999997E-3</v>
      </c>
      <c r="W830" s="13">
        <f t="shared" si="124"/>
        <v>-5.7330000000000002E-3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9250</v>
      </c>
      <c r="C831" s="3" t="s">
        <v>10342</v>
      </c>
      <c r="D831" s="12">
        <v>31.7</v>
      </c>
      <c r="E831" s="12">
        <v>32.4</v>
      </c>
      <c r="F831" s="12">
        <v>32.200000000000003</v>
      </c>
      <c r="G831" s="12">
        <v>32.4</v>
      </c>
      <c r="H831" s="12">
        <v>33.1</v>
      </c>
      <c r="I831" s="3">
        <v>246</v>
      </c>
      <c r="J831" s="3">
        <v>197</v>
      </c>
      <c r="K831" s="3">
        <v>-102</v>
      </c>
      <c r="L831" s="3">
        <v>86</v>
      </c>
      <c r="M831" s="3">
        <v>78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7.7981999999999996E-2</v>
      </c>
      <c r="T831" s="13">
        <f t="shared" si="121"/>
        <v>6.3827999999999996E-2</v>
      </c>
      <c r="U831" s="13">
        <f t="shared" si="122"/>
        <v>-3.2843999999999998E-2</v>
      </c>
      <c r="V831" s="13">
        <f t="shared" si="123"/>
        <v>2.7864E-2</v>
      </c>
      <c r="W831" s="13">
        <f t="shared" si="124"/>
        <v>2.5818000000000001E-2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9251</v>
      </c>
      <c r="C832" s="3" t="s">
        <v>4792</v>
      </c>
      <c r="D832" s="12">
        <v>14.9</v>
      </c>
      <c r="E832" s="12">
        <v>15.25</v>
      </c>
      <c r="F832" s="12">
        <v>15.4</v>
      </c>
      <c r="G832" s="12">
        <v>15.6</v>
      </c>
      <c r="H832" s="12">
        <v>16.149999999999999</v>
      </c>
      <c r="I832" s="3">
        <v>11</v>
      </c>
      <c r="J832" s="3">
        <v>9</v>
      </c>
      <c r="K832" s="3">
        <v>5</v>
      </c>
      <c r="L832" s="3">
        <v>-4</v>
      </c>
      <c r="M832" s="3">
        <v>29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1.639E-3</v>
      </c>
      <c r="T832" s="13">
        <f t="shared" si="121"/>
        <v>1.3725E-3</v>
      </c>
      <c r="U832" s="13">
        <f t="shared" si="122"/>
        <v>7.6999999999999996E-4</v>
      </c>
      <c r="V832" s="13">
        <f t="shared" si="123"/>
        <v>-6.2399999999999999E-4</v>
      </c>
      <c r="W832" s="13">
        <f t="shared" si="124"/>
        <v>4.6834999999999993E-3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9252</v>
      </c>
      <c r="C833" s="3" t="s">
        <v>4756</v>
      </c>
      <c r="D833" s="12">
        <v>30.85</v>
      </c>
      <c r="E833" s="12">
        <v>31.95</v>
      </c>
      <c r="F833" s="12">
        <v>31.7</v>
      </c>
      <c r="G833" s="12">
        <v>31.55</v>
      </c>
      <c r="H833" s="12">
        <v>31.85</v>
      </c>
      <c r="I833" s="3">
        <v>272</v>
      </c>
      <c r="J833" s="3">
        <v>323</v>
      </c>
      <c r="K833" s="3">
        <v>40</v>
      </c>
      <c r="L833" s="3">
        <v>117</v>
      </c>
      <c r="M833" s="3">
        <v>110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8.3912E-2</v>
      </c>
      <c r="T833" s="13">
        <f t="shared" si="121"/>
        <v>0.1031985</v>
      </c>
      <c r="U833" s="13">
        <f t="shared" si="122"/>
        <v>1.268E-2</v>
      </c>
      <c r="V833" s="13">
        <f t="shared" si="123"/>
        <v>3.6913500000000002E-2</v>
      </c>
      <c r="W833" s="13">
        <f t="shared" si="124"/>
        <v>3.5034999999999997E-2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9253</v>
      </c>
      <c r="C834" s="3" t="s">
        <v>4575</v>
      </c>
      <c r="D834" s="12">
        <v>19.55</v>
      </c>
      <c r="E834" s="12">
        <v>19.600000000000001</v>
      </c>
      <c r="F834" s="12">
        <v>19.850000000000001</v>
      </c>
      <c r="G834" s="12">
        <v>19.899999999999999</v>
      </c>
      <c r="H834" s="12">
        <v>20.2</v>
      </c>
      <c r="I834" s="3">
        <v>38</v>
      </c>
      <c r="J834" s="3">
        <v>43</v>
      </c>
      <c r="K834" s="3">
        <v>11</v>
      </c>
      <c r="L834" s="3">
        <v>9</v>
      </c>
      <c r="M834" s="3">
        <v>25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7.4289999999999998E-3</v>
      </c>
      <c r="T834" s="13">
        <f t="shared" si="121"/>
        <v>8.4280000000000015E-3</v>
      </c>
      <c r="U834" s="13">
        <f t="shared" si="122"/>
        <v>2.1835000000000001E-3</v>
      </c>
      <c r="V834" s="13">
        <f t="shared" si="123"/>
        <v>1.7909999999999998E-3</v>
      </c>
      <c r="W834" s="13">
        <f t="shared" si="124"/>
        <v>5.0499999999999998E-3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9254</v>
      </c>
      <c r="C835" s="3" t="s">
        <v>10313</v>
      </c>
      <c r="D835" s="12">
        <v>37</v>
      </c>
      <c r="E835" s="12">
        <v>37.25</v>
      </c>
      <c r="F835" s="12">
        <v>37.25</v>
      </c>
      <c r="G835" s="12">
        <v>37.5</v>
      </c>
      <c r="H835" s="12">
        <v>37.299999999999997</v>
      </c>
      <c r="I835" s="3">
        <v>3</v>
      </c>
      <c r="J835" s="3">
        <v>0</v>
      </c>
      <c r="K835" s="3">
        <v>-1</v>
      </c>
      <c r="L835" s="3">
        <v>0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1.1100000000000001E-3</v>
      </c>
      <c r="T835" s="13">
        <f t="shared" si="121"/>
        <v>0</v>
      </c>
      <c r="U835" s="13">
        <f t="shared" si="122"/>
        <v>-3.725E-4</v>
      </c>
      <c r="V835" s="13">
        <f t="shared" si="123"/>
        <v>0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9255</v>
      </c>
      <c r="C836" s="3" t="s">
        <v>6635</v>
      </c>
      <c r="D836" s="12">
        <v>39.049999999999997</v>
      </c>
      <c r="E836" s="12">
        <v>39.049999999999997</v>
      </c>
      <c r="F836" s="12">
        <v>39.049999999999997</v>
      </c>
      <c r="G836" s="12">
        <v>39.049999999999997</v>
      </c>
      <c r="H836" s="12">
        <v>39.049999999999997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9256</v>
      </c>
      <c r="C837" s="3" t="s">
        <v>10306</v>
      </c>
      <c r="D837" s="12">
        <v>44.6</v>
      </c>
      <c r="E837" s="12">
        <v>45.15</v>
      </c>
      <c r="F837" s="12">
        <v>46</v>
      </c>
      <c r="G837" s="12">
        <v>47</v>
      </c>
      <c r="H837" s="12">
        <v>46.95</v>
      </c>
      <c r="I837" s="3">
        <v>66</v>
      </c>
      <c r="J837" s="3">
        <v>-127</v>
      </c>
      <c r="K837" s="3">
        <v>305</v>
      </c>
      <c r="L837" s="3">
        <v>238</v>
      </c>
      <c r="M837" s="3">
        <v>-100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2.9436E-2</v>
      </c>
      <c r="T837" s="13">
        <f t="shared" si="121"/>
        <v>-5.7340500000000003E-2</v>
      </c>
      <c r="U837" s="13">
        <f t="shared" si="122"/>
        <v>0.14030000000000001</v>
      </c>
      <c r="V837" s="13">
        <f t="shared" si="123"/>
        <v>0.11186</v>
      </c>
      <c r="W837" s="13">
        <f t="shared" si="124"/>
        <v>-4.6949999999999999E-2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9257</v>
      </c>
      <c r="C838" s="3" t="s">
        <v>4755</v>
      </c>
      <c r="D838" s="12">
        <v>49.3</v>
      </c>
      <c r="E838" s="12">
        <v>49.1</v>
      </c>
      <c r="F838" s="12">
        <v>49.9</v>
      </c>
      <c r="G838" s="12">
        <v>49.9</v>
      </c>
      <c r="H838" s="12">
        <v>49.9</v>
      </c>
      <c r="I838" s="3">
        <v>-1</v>
      </c>
      <c r="J838" s="3">
        <v>-7</v>
      </c>
      <c r="K838" s="3">
        <v>-484</v>
      </c>
      <c r="L838" s="3">
        <v>-1</v>
      </c>
      <c r="M838" s="3">
        <v>4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-4.9299999999999995E-4</v>
      </c>
      <c r="T838" s="13">
        <f t="shared" si="121"/>
        <v>-3.437E-3</v>
      </c>
      <c r="U838" s="13">
        <f t="shared" si="122"/>
        <v>-0.24151599999999998</v>
      </c>
      <c r="V838" s="13">
        <f t="shared" si="123"/>
        <v>-4.9899999999999999E-4</v>
      </c>
      <c r="W838" s="13">
        <f t="shared" si="124"/>
        <v>1.9959999999999999E-3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9258</v>
      </c>
      <c r="C839" s="3" t="s">
        <v>10321</v>
      </c>
      <c r="D839" s="12">
        <v>9.8800000000000008</v>
      </c>
      <c r="E839" s="12">
        <v>9.74</v>
      </c>
      <c r="F839" s="12">
        <v>9.73</v>
      </c>
      <c r="G839" s="12">
        <v>9.9700000000000006</v>
      </c>
      <c r="H839" s="12">
        <v>9.8000000000000007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9259</v>
      </c>
      <c r="C840" s="3" t="s">
        <v>6579</v>
      </c>
      <c r="D840" s="12">
        <v>12.8</v>
      </c>
      <c r="E840" s="12">
        <v>13.3</v>
      </c>
      <c r="F840" s="12">
        <v>12.8</v>
      </c>
      <c r="G840" s="12">
        <v>12.55</v>
      </c>
      <c r="H840" s="12">
        <v>12.55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9260</v>
      </c>
      <c r="C841" s="3" t="s">
        <v>6670</v>
      </c>
      <c r="D841" s="12">
        <v>43.4</v>
      </c>
      <c r="E841" s="12">
        <v>44.45</v>
      </c>
      <c r="F841" s="12">
        <v>44.5</v>
      </c>
      <c r="G841" s="12">
        <v>44.8</v>
      </c>
      <c r="H841" s="12">
        <v>45.4</v>
      </c>
      <c r="I841" s="3">
        <v>27</v>
      </c>
      <c r="J841" s="3">
        <v>62</v>
      </c>
      <c r="K841" s="3">
        <v>23</v>
      </c>
      <c r="L841" s="3">
        <v>17</v>
      </c>
      <c r="M841" s="3">
        <v>45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1.1717999999999999E-2</v>
      </c>
      <c r="T841" s="13">
        <f t="shared" si="131"/>
        <v>2.7559E-2</v>
      </c>
      <c r="U841" s="13">
        <f t="shared" si="132"/>
        <v>1.0234999999999999E-2</v>
      </c>
      <c r="V841" s="13">
        <f t="shared" si="133"/>
        <v>7.6159999999999995E-3</v>
      </c>
      <c r="W841" s="13">
        <f t="shared" si="134"/>
        <v>2.043E-2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9261</v>
      </c>
      <c r="C842" s="3" t="s">
        <v>10281</v>
      </c>
      <c r="D842" s="12">
        <v>23.45</v>
      </c>
      <c r="E842" s="12">
        <v>23.9</v>
      </c>
      <c r="F842" s="12">
        <v>23.55</v>
      </c>
      <c r="G842" s="12">
        <v>23.85</v>
      </c>
      <c r="H842" s="12">
        <v>23.9</v>
      </c>
      <c r="I842" s="3">
        <v>-1</v>
      </c>
      <c r="J842" s="3">
        <v>18</v>
      </c>
      <c r="K842" s="3">
        <v>-2</v>
      </c>
      <c r="L842" s="3">
        <v>0</v>
      </c>
      <c r="M842" s="3">
        <v>10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-2.3449999999999998E-4</v>
      </c>
      <c r="T842" s="13">
        <f t="shared" si="131"/>
        <v>4.3020000000000003E-3</v>
      </c>
      <c r="U842" s="13">
        <f t="shared" si="132"/>
        <v>-4.7100000000000001E-4</v>
      </c>
      <c r="V842" s="13">
        <f t="shared" si="133"/>
        <v>0</v>
      </c>
      <c r="W842" s="13">
        <f t="shared" si="134"/>
        <v>2.3900000000000002E-3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9262</v>
      </c>
      <c r="C843" s="3" t="s">
        <v>6608</v>
      </c>
      <c r="D843" s="12">
        <v>20.100000000000001</v>
      </c>
      <c r="E843" s="12">
        <v>20.85</v>
      </c>
      <c r="F843" s="12">
        <v>21.15</v>
      </c>
      <c r="G843" s="12">
        <v>21</v>
      </c>
      <c r="H843" s="12">
        <v>21.1</v>
      </c>
      <c r="I843" s="3">
        <v>0</v>
      </c>
      <c r="J843" s="3">
        <v>6</v>
      </c>
      <c r="K843" s="3">
        <v>17</v>
      </c>
      <c r="L843" s="3">
        <v>0</v>
      </c>
      <c r="M843" s="3">
        <v>3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1.2510000000000002E-3</v>
      </c>
      <c r="U843" s="13">
        <f t="shared" si="132"/>
        <v>3.5954999999999997E-3</v>
      </c>
      <c r="V843" s="13">
        <f t="shared" si="133"/>
        <v>0</v>
      </c>
      <c r="W843" s="13">
        <f t="shared" si="134"/>
        <v>6.3299999999999999E-4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9263</v>
      </c>
      <c r="C844" s="3" t="s">
        <v>6543</v>
      </c>
      <c r="D844" s="12">
        <v>272.5</v>
      </c>
      <c r="E844" s="12">
        <v>285</v>
      </c>
      <c r="F844" s="12">
        <v>282.5</v>
      </c>
      <c r="G844" s="12">
        <v>273.5</v>
      </c>
      <c r="H844" s="12">
        <v>284</v>
      </c>
      <c r="I844" s="3">
        <v>239</v>
      </c>
      <c r="J844" s="3">
        <v>151</v>
      </c>
      <c r="K844" s="3">
        <v>70</v>
      </c>
      <c r="L844" s="3">
        <v>68</v>
      </c>
      <c r="M844" s="3">
        <v>202</v>
      </c>
      <c r="N844" s="3">
        <v>5</v>
      </c>
      <c r="O844" s="3">
        <v>132</v>
      </c>
      <c r="P844" s="3">
        <v>40</v>
      </c>
      <c r="Q844" s="3">
        <v>29</v>
      </c>
      <c r="R844" s="3">
        <v>40</v>
      </c>
      <c r="S844" s="13">
        <f t="shared" si="130"/>
        <v>0.65127500000000005</v>
      </c>
      <c r="T844" s="13">
        <f t="shared" si="131"/>
        <v>0.43035000000000001</v>
      </c>
      <c r="U844" s="13">
        <f t="shared" si="132"/>
        <v>0.19775000000000001</v>
      </c>
      <c r="V844" s="13">
        <f t="shared" si="133"/>
        <v>0.18598000000000001</v>
      </c>
      <c r="W844" s="13">
        <f t="shared" si="134"/>
        <v>0.57367999999999997</v>
      </c>
      <c r="X844" s="13">
        <f t="shared" si="135"/>
        <v>1.3625E-2</v>
      </c>
      <c r="Y844" s="13">
        <f t="shared" si="136"/>
        <v>0.37619999999999998</v>
      </c>
      <c r="Z844" s="13">
        <f t="shared" si="137"/>
        <v>0.113</v>
      </c>
      <c r="AA844" s="13">
        <f t="shared" si="138"/>
        <v>7.9314999999999997E-2</v>
      </c>
      <c r="AB844" s="13">
        <f t="shared" si="139"/>
        <v>0.11360000000000001</v>
      </c>
    </row>
    <row r="845" spans="1:28" x14ac:dyDescent="0.25">
      <c r="A845" s="2" t="s">
        <v>839</v>
      </c>
      <c r="B845" s="3" t="s">
        <v>9264</v>
      </c>
      <c r="C845" s="3" t="s">
        <v>6683</v>
      </c>
      <c r="D845" s="12">
        <v>480</v>
      </c>
      <c r="E845" s="12">
        <v>509</v>
      </c>
      <c r="F845" s="12">
        <v>490</v>
      </c>
      <c r="G845" s="12">
        <v>499</v>
      </c>
      <c r="H845" s="12">
        <v>530</v>
      </c>
      <c r="I845" s="3">
        <v>-44</v>
      </c>
      <c r="J845" s="3">
        <v>-504</v>
      </c>
      <c r="K845" s="3">
        <v>-911</v>
      </c>
      <c r="L845" s="3">
        <v>-195</v>
      </c>
      <c r="M845" s="3">
        <v>490</v>
      </c>
      <c r="N845" s="3">
        <v>31</v>
      </c>
      <c r="O845" s="3">
        <v>107</v>
      </c>
      <c r="P845" s="3">
        <v>0</v>
      </c>
      <c r="Q845" s="3">
        <v>0</v>
      </c>
      <c r="R845" s="3">
        <v>272</v>
      </c>
      <c r="S845" s="13">
        <f t="shared" si="130"/>
        <v>-0.2112</v>
      </c>
      <c r="T845" s="13">
        <f t="shared" si="131"/>
        <v>-2.5653600000000001</v>
      </c>
      <c r="U845" s="13">
        <f t="shared" si="132"/>
        <v>-4.4638999999999998</v>
      </c>
      <c r="V845" s="13">
        <f t="shared" si="133"/>
        <v>-0.97304999999999997</v>
      </c>
      <c r="W845" s="13">
        <f t="shared" si="134"/>
        <v>2.597</v>
      </c>
      <c r="X845" s="13">
        <f t="shared" si="135"/>
        <v>0.14879999999999999</v>
      </c>
      <c r="Y845" s="13">
        <f t="shared" si="136"/>
        <v>0.54462999999999995</v>
      </c>
      <c r="Z845" s="13">
        <f t="shared" si="137"/>
        <v>0</v>
      </c>
      <c r="AA845" s="13">
        <f t="shared" si="138"/>
        <v>0</v>
      </c>
      <c r="AB845" s="13">
        <f t="shared" si="139"/>
        <v>1.4416</v>
      </c>
    </row>
    <row r="846" spans="1:28" x14ac:dyDescent="0.25">
      <c r="A846" s="2" t="s">
        <v>840</v>
      </c>
      <c r="B846" s="3" t="s">
        <v>9265</v>
      </c>
      <c r="C846" s="3" t="s">
        <v>10272</v>
      </c>
      <c r="D846" s="12">
        <v>21.5</v>
      </c>
      <c r="E846" s="12">
        <v>21.5</v>
      </c>
      <c r="F846" s="12">
        <v>21.75</v>
      </c>
      <c r="G846" s="12">
        <v>21.6</v>
      </c>
      <c r="H846" s="12">
        <v>21.6</v>
      </c>
      <c r="I846" s="3">
        <v>-10</v>
      </c>
      <c r="J846" s="3">
        <v>12</v>
      </c>
      <c r="K846" s="3">
        <v>27</v>
      </c>
      <c r="L846" s="3">
        <v>-3</v>
      </c>
      <c r="M846" s="3">
        <v>8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-2.15E-3</v>
      </c>
      <c r="T846" s="13">
        <f t="shared" si="131"/>
        <v>2.5799999999999998E-3</v>
      </c>
      <c r="U846" s="13">
        <f t="shared" si="132"/>
        <v>5.8725000000000001E-3</v>
      </c>
      <c r="V846" s="13">
        <f t="shared" si="133"/>
        <v>-6.4800000000000014E-4</v>
      </c>
      <c r="W846" s="13">
        <f t="shared" si="134"/>
        <v>1.7280000000000002E-3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9266</v>
      </c>
      <c r="C847" s="3" t="s">
        <v>6709</v>
      </c>
      <c r="D847" s="12">
        <v>12.4</v>
      </c>
      <c r="E847" s="12">
        <v>12.4</v>
      </c>
      <c r="F847" s="12">
        <v>12.3</v>
      </c>
      <c r="G847" s="12">
        <v>12.2</v>
      </c>
      <c r="H847" s="12">
        <v>11.9</v>
      </c>
      <c r="I847" s="3">
        <v>0</v>
      </c>
      <c r="J847" s="3">
        <v>0</v>
      </c>
      <c r="K847" s="3">
        <v>1</v>
      </c>
      <c r="L847" s="3">
        <v>0</v>
      </c>
      <c r="M847" s="3">
        <v>2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1.2300000000000001E-4</v>
      </c>
      <c r="V847" s="13">
        <f t="shared" si="133"/>
        <v>0</v>
      </c>
      <c r="W847" s="13">
        <f t="shared" si="134"/>
        <v>2.3800000000000001E-4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9267</v>
      </c>
      <c r="C848" s="3" t="s">
        <v>10281</v>
      </c>
      <c r="D848" s="12">
        <v>235</v>
      </c>
      <c r="E848" s="12">
        <v>232</v>
      </c>
      <c r="F848" s="12">
        <v>233</v>
      </c>
      <c r="G848" s="12">
        <v>234.5</v>
      </c>
      <c r="H848" s="12">
        <v>241</v>
      </c>
      <c r="I848" s="3">
        <v>-253</v>
      </c>
      <c r="J848" s="3">
        <v>253</v>
      </c>
      <c r="K848" s="3">
        <v>416</v>
      </c>
      <c r="L848" s="3">
        <v>-105</v>
      </c>
      <c r="M848" s="3">
        <v>-300</v>
      </c>
      <c r="N848" s="3">
        <v>-36</v>
      </c>
      <c r="O848" s="3">
        <v>0</v>
      </c>
      <c r="P848" s="3">
        <v>24</v>
      </c>
      <c r="Q848" s="3">
        <v>0</v>
      </c>
      <c r="R848" s="3">
        <v>23</v>
      </c>
      <c r="S848" s="13">
        <f t="shared" si="130"/>
        <v>-0.59455000000000002</v>
      </c>
      <c r="T848" s="13">
        <f t="shared" si="131"/>
        <v>0.58696000000000004</v>
      </c>
      <c r="U848" s="13">
        <f t="shared" si="132"/>
        <v>0.96928000000000003</v>
      </c>
      <c r="V848" s="13">
        <f t="shared" si="133"/>
        <v>-0.246225</v>
      </c>
      <c r="W848" s="13">
        <f t="shared" si="134"/>
        <v>-0.72299999999999998</v>
      </c>
      <c r="X848" s="13">
        <f t="shared" si="135"/>
        <v>-8.4599999999999995E-2</v>
      </c>
      <c r="Y848" s="13">
        <f t="shared" si="136"/>
        <v>0</v>
      </c>
      <c r="Z848" s="13">
        <f t="shared" si="137"/>
        <v>5.5919999999999997E-2</v>
      </c>
      <c r="AA848" s="13">
        <f t="shared" si="138"/>
        <v>0</v>
      </c>
      <c r="AB848" s="13">
        <f t="shared" si="139"/>
        <v>5.543E-2</v>
      </c>
    </row>
    <row r="849" spans="1:28" x14ac:dyDescent="0.25">
      <c r="A849" s="2" t="s">
        <v>843</v>
      </c>
      <c r="B849" s="3" t="s">
        <v>9268</v>
      </c>
      <c r="C849" s="3" t="s">
        <v>6719</v>
      </c>
      <c r="D849" s="12">
        <v>43.4</v>
      </c>
      <c r="E849" s="12">
        <v>44.6</v>
      </c>
      <c r="F849" s="12">
        <v>44.35</v>
      </c>
      <c r="G849" s="12">
        <v>46.2</v>
      </c>
      <c r="H849" s="12">
        <v>45.65</v>
      </c>
      <c r="I849" s="3">
        <v>-8</v>
      </c>
      <c r="J849" s="3">
        <v>-85</v>
      </c>
      <c r="K849" s="3">
        <v>-8</v>
      </c>
      <c r="L849" s="3">
        <v>-16</v>
      </c>
      <c r="M849" s="3">
        <v>-385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-3.4719999999999998E-3</v>
      </c>
      <c r="T849" s="13">
        <f t="shared" si="131"/>
        <v>-3.7909999999999999E-2</v>
      </c>
      <c r="U849" s="13">
        <f t="shared" si="132"/>
        <v>-3.5479999999999999E-3</v>
      </c>
      <c r="V849" s="13">
        <f t="shared" si="133"/>
        <v>-7.3920000000000001E-3</v>
      </c>
      <c r="W849" s="13">
        <f t="shared" si="134"/>
        <v>-0.17575250000000001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9269</v>
      </c>
      <c r="C850" s="3" t="s">
        <v>6691</v>
      </c>
      <c r="D850" s="12">
        <v>84.8</v>
      </c>
      <c r="E850" s="12">
        <v>83.8</v>
      </c>
      <c r="F850" s="12">
        <v>83.6</v>
      </c>
      <c r="G850" s="12">
        <v>82.9</v>
      </c>
      <c r="H850" s="12">
        <v>83.4</v>
      </c>
      <c r="I850" s="3">
        <v>139</v>
      </c>
      <c r="J850" s="3">
        <v>-70</v>
      </c>
      <c r="K850" s="3">
        <v>84</v>
      </c>
      <c r="L850" s="3">
        <v>-54</v>
      </c>
      <c r="M850" s="3">
        <v>52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0.11787199999999999</v>
      </c>
      <c r="T850" s="13">
        <f t="shared" si="131"/>
        <v>-5.8659999999999997E-2</v>
      </c>
      <c r="U850" s="13">
        <f t="shared" si="132"/>
        <v>7.0223999999999995E-2</v>
      </c>
      <c r="V850" s="13">
        <f t="shared" si="133"/>
        <v>-4.4766E-2</v>
      </c>
      <c r="W850" s="13">
        <f t="shared" si="134"/>
        <v>4.3368000000000004E-2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9270</v>
      </c>
      <c r="C851" s="3" t="s">
        <v>4753</v>
      </c>
      <c r="D851" s="12">
        <v>14.55</v>
      </c>
      <c r="E851" s="12">
        <v>14.3</v>
      </c>
      <c r="F851" s="12">
        <v>14.3</v>
      </c>
      <c r="G851" s="12">
        <v>14.4</v>
      </c>
      <c r="H851" s="12">
        <v>14.65</v>
      </c>
      <c r="I851" s="3">
        <v>3</v>
      </c>
      <c r="J851" s="3">
        <v>2</v>
      </c>
      <c r="K851" s="3">
        <v>0</v>
      </c>
      <c r="L851" s="3">
        <v>0</v>
      </c>
      <c r="M851" s="3">
        <v>11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4.3650000000000004E-4</v>
      </c>
      <c r="T851" s="13">
        <f t="shared" si="131"/>
        <v>2.8600000000000001E-4</v>
      </c>
      <c r="U851" s="13">
        <f t="shared" si="132"/>
        <v>0</v>
      </c>
      <c r="V851" s="13">
        <f t="shared" si="133"/>
        <v>0</v>
      </c>
      <c r="W851" s="13">
        <f t="shared" si="134"/>
        <v>1.6115000000000001E-3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9271</v>
      </c>
      <c r="C852" s="3" t="s">
        <v>10342</v>
      </c>
      <c r="D852" s="12">
        <v>45.35</v>
      </c>
      <c r="E852" s="12">
        <v>45.35</v>
      </c>
      <c r="F852" s="12">
        <v>45.1</v>
      </c>
      <c r="G852" s="12">
        <v>44.85</v>
      </c>
      <c r="H852" s="12">
        <v>46.2</v>
      </c>
      <c r="I852" s="3">
        <v>-4</v>
      </c>
      <c r="J852" s="3">
        <v>-1134</v>
      </c>
      <c r="K852" s="3">
        <v>-512</v>
      </c>
      <c r="L852" s="3">
        <v>-441</v>
      </c>
      <c r="M852" s="3">
        <v>778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-1.8140000000000001E-3</v>
      </c>
      <c r="T852" s="13">
        <f t="shared" si="131"/>
        <v>-0.51426899999999998</v>
      </c>
      <c r="U852" s="13">
        <f t="shared" si="132"/>
        <v>-0.23091200000000001</v>
      </c>
      <c r="V852" s="13">
        <f t="shared" si="133"/>
        <v>-0.19778850000000003</v>
      </c>
      <c r="W852" s="13">
        <f t="shared" si="134"/>
        <v>0.35943600000000003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9272</v>
      </c>
      <c r="C853" s="3" t="s">
        <v>10269</v>
      </c>
      <c r="D853" s="12">
        <v>96.8</v>
      </c>
      <c r="E853" s="12">
        <v>101</v>
      </c>
      <c r="F853" s="12">
        <v>103.5</v>
      </c>
      <c r="G853" s="12">
        <v>101</v>
      </c>
      <c r="H853" s="12">
        <v>104</v>
      </c>
      <c r="I853" s="3">
        <v>36</v>
      </c>
      <c r="J853" s="3">
        <v>-107</v>
      </c>
      <c r="K853" s="3">
        <v>26</v>
      </c>
      <c r="L853" s="3">
        <v>-11</v>
      </c>
      <c r="M853" s="3">
        <v>66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3.4847999999999997E-2</v>
      </c>
      <c r="T853" s="13">
        <f t="shared" si="131"/>
        <v>-0.10807</v>
      </c>
      <c r="U853" s="13">
        <f t="shared" si="132"/>
        <v>2.691E-2</v>
      </c>
      <c r="V853" s="13">
        <f t="shared" si="133"/>
        <v>-1.111E-2</v>
      </c>
      <c r="W853" s="13">
        <f t="shared" si="134"/>
        <v>6.8640000000000007E-2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9273</v>
      </c>
      <c r="C854" s="3" t="s">
        <v>10329</v>
      </c>
      <c r="D854" s="12">
        <v>129.5</v>
      </c>
      <c r="E854" s="12">
        <v>131</v>
      </c>
      <c r="F854" s="12">
        <v>136.5</v>
      </c>
      <c r="G854" s="12">
        <v>132.5</v>
      </c>
      <c r="H854" s="12">
        <v>135</v>
      </c>
      <c r="I854" s="3">
        <v>26</v>
      </c>
      <c r="J854" s="3">
        <v>90</v>
      </c>
      <c r="K854" s="3">
        <v>37</v>
      </c>
      <c r="L854" s="3">
        <v>-113</v>
      </c>
      <c r="M854" s="3">
        <v>14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3.3669999999999999E-2</v>
      </c>
      <c r="T854" s="13">
        <f t="shared" si="131"/>
        <v>0.1179</v>
      </c>
      <c r="U854" s="13">
        <f t="shared" si="132"/>
        <v>5.0505000000000001E-2</v>
      </c>
      <c r="V854" s="13">
        <f t="shared" si="133"/>
        <v>-0.149725</v>
      </c>
      <c r="W854" s="13">
        <f t="shared" si="134"/>
        <v>1.89E-2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9274</v>
      </c>
      <c r="C855" s="3" t="s">
        <v>6680</v>
      </c>
      <c r="D855" s="12">
        <v>248</v>
      </c>
      <c r="E855" s="12">
        <v>256.5</v>
      </c>
      <c r="F855" s="12">
        <v>255</v>
      </c>
      <c r="G855" s="12">
        <v>263</v>
      </c>
      <c r="H855" s="12">
        <v>263</v>
      </c>
      <c r="I855" s="3">
        <v>340</v>
      </c>
      <c r="J855" s="3">
        <v>-19</v>
      </c>
      <c r="K855" s="3">
        <v>-85</v>
      </c>
      <c r="L855" s="3">
        <v>161</v>
      </c>
      <c r="M855" s="3">
        <v>-150</v>
      </c>
      <c r="N855" s="3">
        <v>0</v>
      </c>
      <c r="O855" s="3">
        <v>10</v>
      </c>
      <c r="P855" s="3">
        <v>0</v>
      </c>
      <c r="Q855" s="3">
        <v>0</v>
      </c>
      <c r="R855" s="3">
        <v>0</v>
      </c>
      <c r="S855" s="13">
        <f t="shared" si="130"/>
        <v>0.84319999999999995</v>
      </c>
      <c r="T855" s="13">
        <f t="shared" si="131"/>
        <v>-4.8735000000000001E-2</v>
      </c>
      <c r="U855" s="13">
        <f t="shared" si="132"/>
        <v>-0.21675</v>
      </c>
      <c r="V855" s="13">
        <f t="shared" si="133"/>
        <v>0.42342999999999997</v>
      </c>
      <c r="W855" s="13">
        <f t="shared" si="134"/>
        <v>-0.39450000000000002</v>
      </c>
      <c r="X855" s="13">
        <f t="shared" si="135"/>
        <v>0</v>
      </c>
      <c r="Y855" s="13">
        <f t="shared" si="136"/>
        <v>2.5649999999999999E-2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9275</v>
      </c>
      <c r="C856" s="3" t="s">
        <v>10274</v>
      </c>
      <c r="D856" s="12">
        <v>8.32</v>
      </c>
      <c r="E856" s="12">
        <v>8.6199999999999992</v>
      </c>
      <c r="F856" s="12">
        <v>8.59</v>
      </c>
      <c r="G856" s="12">
        <v>8.65</v>
      </c>
      <c r="H856" s="12">
        <v>8.7799999999999994</v>
      </c>
      <c r="I856" s="3">
        <v>23</v>
      </c>
      <c r="J856" s="3">
        <v>-92</v>
      </c>
      <c r="K856" s="3">
        <v>143</v>
      </c>
      <c r="L856" s="3">
        <v>-324</v>
      </c>
      <c r="M856" s="3">
        <v>1045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1.9136000000000001E-3</v>
      </c>
      <c r="T856" s="13">
        <f t="shared" si="131"/>
        <v>-7.9303999999999989E-3</v>
      </c>
      <c r="U856" s="13">
        <f t="shared" si="132"/>
        <v>1.2283699999999998E-2</v>
      </c>
      <c r="V856" s="13">
        <f t="shared" si="133"/>
        <v>-2.8025999999999999E-2</v>
      </c>
      <c r="W856" s="13">
        <f t="shared" si="134"/>
        <v>9.1750999999999985E-2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9276</v>
      </c>
      <c r="C857" s="3" t="s">
        <v>6591</v>
      </c>
      <c r="D857" s="12">
        <v>38.200000000000003</v>
      </c>
      <c r="E857" s="12">
        <v>38.200000000000003</v>
      </c>
      <c r="F857" s="12">
        <v>37.200000000000003</v>
      </c>
      <c r="G857" s="12">
        <v>37.200000000000003</v>
      </c>
      <c r="H857" s="12">
        <v>37.299999999999997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9277</v>
      </c>
      <c r="C858" s="3" t="s">
        <v>6719</v>
      </c>
      <c r="D858" s="12">
        <v>27.5</v>
      </c>
      <c r="E858" s="12">
        <v>27.45</v>
      </c>
      <c r="F858" s="12">
        <v>27.5</v>
      </c>
      <c r="G858" s="12">
        <v>27</v>
      </c>
      <c r="H858" s="12">
        <v>27.1</v>
      </c>
      <c r="I858" s="3">
        <v>-6</v>
      </c>
      <c r="J858" s="3">
        <v>-7</v>
      </c>
      <c r="K858" s="3">
        <v>-9</v>
      </c>
      <c r="L858" s="3">
        <v>0</v>
      </c>
      <c r="M858" s="3">
        <v>-12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-1.65E-3</v>
      </c>
      <c r="T858" s="13">
        <f t="shared" si="131"/>
        <v>-1.9215E-3</v>
      </c>
      <c r="U858" s="13">
        <f t="shared" si="132"/>
        <v>-2.4750000000000002E-3</v>
      </c>
      <c r="V858" s="13">
        <f t="shared" si="133"/>
        <v>0</v>
      </c>
      <c r="W858" s="13">
        <f t="shared" si="134"/>
        <v>-3.2520000000000005E-3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9278</v>
      </c>
      <c r="C859" s="3" t="s">
        <v>10272</v>
      </c>
      <c r="D859" s="12">
        <v>15.4</v>
      </c>
      <c r="E859" s="12">
        <v>15.9</v>
      </c>
      <c r="F859" s="12">
        <v>15.6</v>
      </c>
      <c r="G859" s="12">
        <v>15.6</v>
      </c>
      <c r="H859" s="12">
        <v>15.65</v>
      </c>
      <c r="I859" s="3">
        <v>231</v>
      </c>
      <c r="J859" s="3">
        <v>-130</v>
      </c>
      <c r="K859" s="3">
        <v>69</v>
      </c>
      <c r="L859" s="3">
        <v>-46</v>
      </c>
      <c r="M859" s="3">
        <v>230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3.5574000000000001E-2</v>
      </c>
      <c r="T859" s="13">
        <f t="shared" si="131"/>
        <v>-2.0670000000000001E-2</v>
      </c>
      <c r="U859" s="13">
        <f t="shared" si="132"/>
        <v>1.0763999999999999E-2</v>
      </c>
      <c r="V859" s="13">
        <f t="shared" si="133"/>
        <v>-7.1760000000000001E-3</v>
      </c>
      <c r="W859" s="13">
        <f t="shared" si="134"/>
        <v>3.5994999999999999E-2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9279</v>
      </c>
      <c r="C860" s="3" t="s">
        <v>6726</v>
      </c>
      <c r="D860" s="12">
        <v>84.4</v>
      </c>
      <c r="E860" s="12">
        <v>79.2</v>
      </c>
      <c r="F860" s="12">
        <v>82.3</v>
      </c>
      <c r="G860" s="12">
        <v>84.8</v>
      </c>
      <c r="H860" s="12">
        <v>86</v>
      </c>
      <c r="I860" s="3">
        <v>-140</v>
      </c>
      <c r="J860" s="3">
        <v>7</v>
      </c>
      <c r="K860" s="3">
        <v>82</v>
      </c>
      <c r="L860" s="3">
        <v>-188</v>
      </c>
      <c r="M860" s="3">
        <v>-30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-0.11816</v>
      </c>
      <c r="T860" s="13">
        <f t="shared" si="131"/>
        <v>5.5439999999999994E-3</v>
      </c>
      <c r="U860" s="13">
        <f t="shared" si="132"/>
        <v>6.748599999999999E-2</v>
      </c>
      <c r="V860" s="13">
        <f t="shared" si="133"/>
        <v>-0.15942400000000001</v>
      </c>
      <c r="W860" s="13">
        <f t="shared" si="134"/>
        <v>-2.58E-2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9280</v>
      </c>
      <c r="C861" s="3" t="s">
        <v>4771</v>
      </c>
      <c r="D861" s="12">
        <v>27.4</v>
      </c>
      <c r="E861" s="12">
        <v>27.95</v>
      </c>
      <c r="F861" s="12">
        <v>28.2</v>
      </c>
      <c r="G861" s="12">
        <v>28.3</v>
      </c>
      <c r="H861" s="12">
        <v>28.85</v>
      </c>
      <c r="I861" s="3">
        <v>55</v>
      </c>
      <c r="J861" s="3">
        <v>27</v>
      </c>
      <c r="K861" s="3">
        <v>13</v>
      </c>
      <c r="L861" s="3">
        <v>42</v>
      </c>
      <c r="M861" s="3">
        <v>31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1.507E-2</v>
      </c>
      <c r="T861" s="13">
        <f t="shared" si="131"/>
        <v>7.5464999999999994E-3</v>
      </c>
      <c r="U861" s="13">
        <f t="shared" si="132"/>
        <v>3.6659999999999996E-3</v>
      </c>
      <c r="V861" s="13">
        <f t="shared" si="133"/>
        <v>1.1886000000000001E-2</v>
      </c>
      <c r="W861" s="13">
        <f t="shared" si="134"/>
        <v>8.9435000000000001E-3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9281</v>
      </c>
      <c r="C862" s="3" t="s">
        <v>10272</v>
      </c>
      <c r="D862" s="12">
        <v>147</v>
      </c>
      <c r="E862" s="12">
        <v>146.5</v>
      </c>
      <c r="F862" s="12">
        <v>151.5</v>
      </c>
      <c r="G862" s="12">
        <v>152.5</v>
      </c>
      <c r="H862" s="12">
        <v>151.5</v>
      </c>
      <c r="I862" s="3">
        <v>47</v>
      </c>
      <c r="J862" s="3">
        <v>-78</v>
      </c>
      <c r="K862" s="3">
        <v>184</v>
      </c>
      <c r="L862" s="3">
        <v>38</v>
      </c>
      <c r="M862" s="3">
        <v>-43</v>
      </c>
      <c r="N862" s="3">
        <v>0</v>
      </c>
      <c r="O862" s="3">
        <v>0</v>
      </c>
      <c r="P862" s="3">
        <v>60</v>
      </c>
      <c r="Q862" s="3">
        <v>6</v>
      </c>
      <c r="R862" s="3">
        <v>20</v>
      </c>
      <c r="S862" s="13">
        <f t="shared" si="130"/>
        <v>6.9089999999999999E-2</v>
      </c>
      <c r="T862" s="13">
        <f t="shared" si="131"/>
        <v>-0.11427</v>
      </c>
      <c r="U862" s="13">
        <f t="shared" si="132"/>
        <v>0.27876000000000001</v>
      </c>
      <c r="V862" s="13">
        <f t="shared" si="133"/>
        <v>5.7950000000000002E-2</v>
      </c>
      <c r="W862" s="13">
        <f t="shared" si="134"/>
        <v>-6.5144999999999995E-2</v>
      </c>
      <c r="X862" s="13">
        <f t="shared" si="135"/>
        <v>0</v>
      </c>
      <c r="Y862" s="13">
        <f t="shared" si="136"/>
        <v>0</v>
      </c>
      <c r="Z862" s="13">
        <f t="shared" si="137"/>
        <v>9.0899999999999995E-2</v>
      </c>
      <c r="AA862" s="13">
        <f t="shared" si="138"/>
        <v>9.1500000000000001E-3</v>
      </c>
      <c r="AB862" s="13">
        <f t="shared" si="139"/>
        <v>3.0300000000000001E-2</v>
      </c>
    </row>
    <row r="863" spans="1:28" x14ac:dyDescent="0.25">
      <c r="A863" s="2" t="s">
        <v>857</v>
      </c>
      <c r="B863" s="3" t="s">
        <v>9282</v>
      </c>
      <c r="C863" s="3" t="s">
        <v>4794</v>
      </c>
      <c r="D863" s="12">
        <v>40</v>
      </c>
      <c r="E863" s="12">
        <v>40.25</v>
      </c>
      <c r="F863" s="12">
        <v>40</v>
      </c>
      <c r="G863" s="12">
        <v>40.200000000000003</v>
      </c>
      <c r="H863" s="12">
        <v>40.15</v>
      </c>
      <c r="I863" s="3">
        <v>7</v>
      </c>
      <c r="J863" s="3">
        <v>0</v>
      </c>
      <c r="K863" s="3">
        <v>5</v>
      </c>
      <c r="L863" s="3">
        <v>0</v>
      </c>
      <c r="M863" s="3">
        <v>2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2.8E-3</v>
      </c>
      <c r="T863" s="13">
        <f t="shared" si="131"/>
        <v>0</v>
      </c>
      <c r="U863" s="13">
        <f t="shared" si="132"/>
        <v>2E-3</v>
      </c>
      <c r="V863" s="13">
        <f t="shared" si="133"/>
        <v>0</v>
      </c>
      <c r="W863" s="13">
        <f t="shared" si="134"/>
        <v>8.03E-4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9283</v>
      </c>
      <c r="C864" s="3" t="s">
        <v>10343</v>
      </c>
      <c r="D864" s="12">
        <v>22.3</v>
      </c>
      <c r="E864" s="12">
        <v>22.5</v>
      </c>
      <c r="F864" s="12">
        <v>22.35</v>
      </c>
      <c r="G864" s="12">
        <v>22.75</v>
      </c>
      <c r="H864" s="12">
        <v>23.1</v>
      </c>
      <c r="I864" s="3">
        <v>178</v>
      </c>
      <c r="J864" s="3">
        <v>-160</v>
      </c>
      <c r="K864" s="3">
        <v>88</v>
      </c>
      <c r="L864" s="3">
        <v>70</v>
      </c>
      <c r="M864" s="3">
        <v>4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3.9694E-2</v>
      </c>
      <c r="T864" s="13">
        <f t="shared" si="131"/>
        <v>-3.5999999999999997E-2</v>
      </c>
      <c r="U864" s="13">
        <f t="shared" si="132"/>
        <v>1.9668000000000001E-2</v>
      </c>
      <c r="V864" s="13">
        <f t="shared" si="133"/>
        <v>1.5925000000000002E-2</v>
      </c>
      <c r="W864" s="13">
        <f t="shared" si="134"/>
        <v>9.2400000000000002E-4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9284</v>
      </c>
      <c r="C865" s="3" t="s">
        <v>6589</v>
      </c>
      <c r="D865" s="12">
        <v>14.45</v>
      </c>
      <c r="E865" s="12">
        <v>14.45</v>
      </c>
      <c r="F865" s="12">
        <v>14.35</v>
      </c>
      <c r="G865" s="12">
        <v>14.25</v>
      </c>
      <c r="H865" s="12">
        <v>14.3</v>
      </c>
      <c r="I865" s="3">
        <v>2</v>
      </c>
      <c r="J865" s="3">
        <v>0</v>
      </c>
      <c r="K865" s="3">
        <v>-1</v>
      </c>
      <c r="L865" s="3">
        <v>-8</v>
      </c>
      <c r="M865" s="3">
        <v>-6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2.8899999999999998E-4</v>
      </c>
      <c r="T865" s="13">
        <f t="shared" si="131"/>
        <v>0</v>
      </c>
      <c r="U865" s="13">
        <f t="shared" si="132"/>
        <v>-1.4349999999999999E-4</v>
      </c>
      <c r="V865" s="13">
        <f t="shared" si="133"/>
        <v>-1.14E-3</v>
      </c>
      <c r="W865" s="13">
        <f t="shared" si="134"/>
        <v>-8.5800000000000015E-4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9285</v>
      </c>
      <c r="C866" s="3" t="s">
        <v>10310</v>
      </c>
      <c r="D866" s="12">
        <v>49.3</v>
      </c>
      <c r="E866" s="12">
        <v>50</v>
      </c>
      <c r="F866" s="12">
        <v>50.7</v>
      </c>
      <c r="G866" s="12">
        <v>51.9</v>
      </c>
      <c r="H866" s="12">
        <v>51.6</v>
      </c>
      <c r="I866" s="3">
        <v>-690</v>
      </c>
      <c r="J866" s="3">
        <v>682</v>
      </c>
      <c r="K866" s="3">
        <v>-101</v>
      </c>
      <c r="L866" s="3">
        <v>499</v>
      </c>
      <c r="M866" s="3">
        <v>-338</v>
      </c>
      <c r="N866" s="3">
        <v>1</v>
      </c>
      <c r="O866" s="3">
        <v>476</v>
      </c>
      <c r="P866" s="3">
        <v>640</v>
      </c>
      <c r="Q866" s="3">
        <v>708</v>
      </c>
      <c r="R866" s="3">
        <v>477</v>
      </c>
      <c r="S866" s="13">
        <f t="shared" si="130"/>
        <v>-0.34016999999999997</v>
      </c>
      <c r="T866" s="13">
        <f t="shared" si="131"/>
        <v>0.34100000000000003</v>
      </c>
      <c r="U866" s="13">
        <f t="shared" si="132"/>
        <v>-5.1207000000000009E-2</v>
      </c>
      <c r="V866" s="13">
        <f t="shared" si="133"/>
        <v>0.25898099999999996</v>
      </c>
      <c r="W866" s="13">
        <f t="shared" si="134"/>
        <v>-0.17440799999999998</v>
      </c>
      <c r="X866" s="13">
        <f t="shared" si="135"/>
        <v>4.9299999999999995E-4</v>
      </c>
      <c r="Y866" s="13">
        <f t="shared" si="136"/>
        <v>0.23799999999999999</v>
      </c>
      <c r="Z866" s="13">
        <f t="shared" si="137"/>
        <v>0.32447999999999999</v>
      </c>
      <c r="AA866" s="13">
        <f t="shared" si="138"/>
        <v>0.36745199999999995</v>
      </c>
      <c r="AB866" s="13">
        <f t="shared" si="139"/>
        <v>0.24613200000000002</v>
      </c>
    </row>
    <row r="867" spans="1:28" x14ac:dyDescent="0.25">
      <c r="A867" s="2" t="s">
        <v>861</v>
      </c>
      <c r="B867" s="3" t="s">
        <v>9286</v>
      </c>
      <c r="C867" s="3" t="s">
        <v>10290</v>
      </c>
      <c r="D867" s="12">
        <v>24.95</v>
      </c>
      <c r="E867" s="12">
        <v>24.85</v>
      </c>
      <c r="F867" s="12">
        <v>25.1</v>
      </c>
      <c r="G867" s="12">
        <v>24.75</v>
      </c>
      <c r="H867" s="12">
        <v>24.95</v>
      </c>
      <c r="I867" s="3">
        <v>-1311</v>
      </c>
      <c r="J867" s="3">
        <v>-1011</v>
      </c>
      <c r="K867" s="3">
        <v>63</v>
      </c>
      <c r="L867" s="3">
        <v>-671</v>
      </c>
      <c r="M867" s="3">
        <v>74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-0.32709450000000001</v>
      </c>
      <c r="T867" s="13">
        <f t="shared" si="131"/>
        <v>-0.2512335</v>
      </c>
      <c r="U867" s="13">
        <f t="shared" si="132"/>
        <v>1.5813000000000001E-2</v>
      </c>
      <c r="V867" s="13">
        <f t="shared" si="133"/>
        <v>-0.16607250000000001</v>
      </c>
      <c r="W867" s="13">
        <f t="shared" si="134"/>
        <v>1.8463E-2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9287</v>
      </c>
      <c r="C868" s="3" t="s">
        <v>4754</v>
      </c>
      <c r="D868" s="12">
        <v>29.1</v>
      </c>
      <c r="E868" s="12">
        <v>29.5</v>
      </c>
      <c r="F868" s="12">
        <v>29.65</v>
      </c>
      <c r="G868" s="12">
        <v>29.75</v>
      </c>
      <c r="H868" s="12">
        <v>30.55</v>
      </c>
      <c r="I868" s="3">
        <v>1240</v>
      </c>
      <c r="J868" s="3">
        <v>-329</v>
      </c>
      <c r="K868" s="3">
        <v>-112</v>
      </c>
      <c r="L868" s="3">
        <v>1213</v>
      </c>
      <c r="M868" s="3">
        <v>288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0.36083999999999999</v>
      </c>
      <c r="T868" s="13">
        <f t="shared" si="131"/>
        <v>-9.7055000000000002E-2</v>
      </c>
      <c r="U868" s="13">
        <f t="shared" si="132"/>
        <v>-3.3207999999999994E-2</v>
      </c>
      <c r="V868" s="13">
        <f t="shared" si="133"/>
        <v>0.36086750000000001</v>
      </c>
      <c r="W868" s="13">
        <f t="shared" si="134"/>
        <v>8.7983999999999993E-2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9288</v>
      </c>
      <c r="C869" s="3" t="s">
        <v>6559</v>
      </c>
      <c r="D869" s="12">
        <v>42.95</v>
      </c>
      <c r="E869" s="12">
        <v>42.95</v>
      </c>
      <c r="F869" s="12">
        <v>43.1</v>
      </c>
      <c r="G869" s="12">
        <v>43.45</v>
      </c>
      <c r="H869" s="12">
        <v>43.25</v>
      </c>
      <c r="I869" s="3">
        <v>-76</v>
      </c>
      <c r="J869" s="3">
        <v>-97</v>
      </c>
      <c r="K869" s="3">
        <v>-118</v>
      </c>
      <c r="L869" s="3">
        <v>-20</v>
      </c>
      <c r="M869" s="3">
        <v>-73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-3.2642000000000004E-2</v>
      </c>
      <c r="T869" s="13">
        <f t="shared" si="131"/>
        <v>-4.1661500000000004E-2</v>
      </c>
      <c r="U869" s="13">
        <f t="shared" si="132"/>
        <v>-5.0858E-2</v>
      </c>
      <c r="V869" s="13">
        <f t="shared" si="133"/>
        <v>-8.6899999999999998E-3</v>
      </c>
      <c r="W869" s="13">
        <f t="shared" si="134"/>
        <v>-3.1572500000000003E-2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9289</v>
      </c>
      <c r="C870" s="3" t="s">
        <v>6589</v>
      </c>
      <c r="D870" s="12">
        <v>27.9</v>
      </c>
      <c r="E870" s="12">
        <v>28.25</v>
      </c>
      <c r="F870" s="12">
        <v>28.25</v>
      </c>
      <c r="G870" s="12">
        <v>28.15</v>
      </c>
      <c r="H870" s="12">
        <v>28.2</v>
      </c>
      <c r="I870" s="3">
        <v>1783</v>
      </c>
      <c r="J870" s="3">
        <v>1863</v>
      </c>
      <c r="K870" s="3">
        <v>200</v>
      </c>
      <c r="L870" s="3">
        <v>-380</v>
      </c>
      <c r="M870" s="3">
        <v>-220</v>
      </c>
      <c r="N870" s="3">
        <v>0</v>
      </c>
      <c r="O870" s="3">
        <v>-4</v>
      </c>
      <c r="P870" s="3">
        <v>1</v>
      </c>
      <c r="Q870" s="3">
        <v>1</v>
      </c>
      <c r="R870" s="3">
        <v>0</v>
      </c>
      <c r="S870" s="13">
        <f t="shared" si="130"/>
        <v>0.49745699999999998</v>
      </c>
      <c r="T870" s="13">
        <f t="shared" si="131"/>
        <v>0.52629749999999997</v>
      </c>
      <c r="U870" s="13">
        <f t="shared" si="132"/>
        <v>5.6500000000000002E-2</v>
      </c>
      <c r="V870" s="13">
        <f t="shared" si="133"/>
        <v>-0.10697</v>
      </c>
      <c r="W870" s="13">
        <f t="shared" si="134"/>
        <v>-6.2039999999999998E-2</v>
      </c>
      <c r="X870" s="13">
        <f t="shared" si="135"/>
        <v>0</v>
      </c>
      <c r="Y870" s="13">
        <f t="shared" si="136"/>
        <v>-1.1299999999999999E-3</v>
      </c>
      <c r="Z870" s="13">
        <f t="shared" si="137"/>
        <v>2.8249999999999998E-4</v>
      </c>
      <c r="AA870" s="13">
        <f t="shared" si="138"/>
        <v>2.8150000000000001E-4</v>
      </c>
      <c r="AB870" s="13">
        <f t="shared" si="139"/>
        <v>0</v>
      </c>
    </row>
    <row r="871" spans="1:28" x14ac:dyDescent="0.25">
      <c r="A871" s="2" t="s">
        <v>865</v>
      </c>
      <c r="B871" s="3" t="s">
        <v>9290</v>
      </c>
      <c r="C871" s="3" t="s">
        <v>4789</v>
      </c>
      <c r="D871" s="12">
        <v>59.9</v>
      </c>
      <c r="E871" s="12">
        <v>63.3</v>
      </c>
      <c r="F871" s="12">
        <v>63.6</v>
      </c>
      <c r="G871" s="12">
        <v>66.599999999999994</v>
      </c>
      <c r="H871" s="12">
        <v>67.7</v>
      </c>
      <c r="I871" s="3">
        <v>2371</v>
      </c>
      <c r="J871" s="3">
        <v>-1620</v>
      </c>
      <c r="K871" s="3">
        <v>-5091</v>
      </c>
      <c r="L871" s="3">
        <v>2834</v>
      </c>
      <c r="M871" s="3">
        <v>-564</v>
      </c>
      <c r="N871" s="3">
        <v>0</v>
      </c>
      <c r="O871" s="3">
        <v>1100</v>
      </c>
      <c r="P871" s="3">
        <v>205</v>
      </c>
      <c r="Q871" s="3">
        <v>2253</v>
      </c>
      <c r="R871" s="3">
        <v>0</v>
      </c>
      <c r="S871" s="13">
        <f t="shared" si="130"/>
        <v>1.420229</v>
      </c>
      <c r="T871" s="13">
        <f t="shared" si="131"/>
        <v>-1.02546</v>
      </c>
      <c r="U871" s="13">
        <f t="shared" si="132"/>
        <v>-3.2378760000000004</v>
      </c>
      <c r="V871" s="13">
        <f t="shared" si="133"/>
        <v>1.8874439999999999</v>
      </c>
      <c r="W871" s="13">
        <f t="shared" si="134"/>
        <v>-0.38182800000000006</v>
      </c>
      <c r="X871" s="13">
        <f t="shared" si="135"/>
        <v>0</v>
      </c>
      <c r="Y871" s="13">
        <f t="shared" si="136"/>
        <v>0.69630000000000003</v>
      </c>
      <c r="Z871" s="13">
        <f t="shared" si="137"/>
        <v>0.13038</v>
      </c>
      <c r="AA871" s="13">
        <f t="shared" si="138"/>
        <v>1.5004979999999999</v>
      </c>
      <c r="AB871" s="13">
        <f t="shared" si="139"/>
        <v>0</v>
      </c>
    </row>
    <row r="872" spans="1:28" x14ac:dyDescent="0.25">
      <c r="A872" s="2" t="s">
        <v>866</v>
      </c>
      <c r="B872" s="3" t="s">
        <v>9291</v>
      </c>
      <c r="C872" s="3" t="s">
        <v>4747</v>
      </c>
      <c r="D872" s="12">
        <v>116.5</v>
      </c>
      <c r="E872" s="12">
        <v>115</v>
      </c>
      <c r="F872" s="12">
        <v>116.5</v>
      </c>
      <c r="G872" s="12">
        <v>118</v>
      </c>
      <c r="H872" s="12">
        <v>118</v>
      </c>
      <c r="I872" s="3">
        <v>281</v>
      </c>
      <c r="J872" s="3">
        <v>223</v>
      </c>
      <c r="K872" s="3">
        <v>561</v>
      </c>
      <c r="L872" s="3">
        <v>89</v>
      </c>
      <c r="M872" s="3">
        <v>-209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0.32736500000000002</v>
      </c>
      <c r="T872" s="13">
        <f t="shared" si="131"/>
        <v>0.25645000000000001</v>
      </c>
      <c r="U872" s="13">
        <f t="shared" si="132"/>
        <v>0.65356499999999995</v>
      </c>
      <c r="V872" s="13">
        <f t="shared" si="133"/>
        <v>0.10502</v>
      </c>
      <c r="W872" s="13">
        <f t="shared" si="134"/>
        <v>-0.24662000000000001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9292</v>
      </c>
      <c r="C873" s="3" t="s">
        <v>10344</v>
      </c>
      <c r="D873" s="12">
        <v>27.3</v>
      </c>
      <c r="E873" s="12">
        <v>26.95</v>
      </c>
      <c r="F873" s="12">
        <v>28.1</v>
      </c>
      <c r="G873" s="12">
        <v>28</v>
      </c>
      <c r="H873" s="12">
        <v>27.7</v>
      </c>
      <c r="I873" s="3">
        <v>9</v>
      </c>
      <c r="J873" s="3">
        <v>20</v>
      </c>
      <c r="K873" s="3">
        <v>-8</v>
      </c>
      <c r="L873" s="3">
        <v>0</v>
      </c>
      <c r="M873" s="3">
        <v>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2.457E-3</v>
      </c>
      <c r="T873" s="13">
        <f t="shared" si="131"/>
        <v>5.3899999999999998E-3</v>
      </c>
      <c r="U873" s="13">
        <f t="shared" si="132"/>
        <v>-2.248E-3</v>
      </c>
      <c r="V873" s="13">
        <f t="shared" si="133"/>
        <v>0</v>
      </c>
      <c r="W873" s="13">
        <f t="shared" si="134"/>
        <v>2.7700000000000001E-4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9293</v>
      </c>
      <c r="C874" s="3" t="s">
        <v>6594</v>
      </c>
      <c r="D874" s="12">
        <v>10.050000000000001</v>
      </c>
      <c r="E874" s="12">
        <v>10.1</v>
      </c>
      <c r="F874" s="12">
        <v>10.050000000000001</v>
      </c>
      <c r="G874" s="12">
        <v>10.15</v>
      </c>
      <c r="H874" s="12">
        <v>10.45</v>
      </c>
      <c r="I874" s="3">
        <v>271</v>
      </c>
      <c r="J874" s="3">
        <v>76</v>
      </c>
      <c r="K874" s="3">
        <v>78</v>
      </c>
      <c r="L874" s="3">
        <v>191</v>
      </c>
      <c r="M874" s="3">
        <v>77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2.7235500000000003E-2</v>
      </c>
      <c r="T874" s="13">
        <f t="shared" si="131"/>
        <v>7.6760000000000005E-3</v>
      </c>
      <c r="U874" s="13">
        <f t="shared" si="132"/>
        <v>7.8390000000000005E-3</v>
      </c>
      <c r="V874" s="13">
        <f t="shared" si="133"/>
        <v>1.9386500000000001E-2</v>
      </c>
      <c r="W874" s="13">
        <f t="shared" si="134"/>
        <v>8.0464999999999998E-3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9294</v>
      </c>
      <c r="C875" s="3" t="s">
        <v>6595</v>
      </c>
      <c r="D875" s="12">
        <v>106.5</v>
      </c>
      <c r="E875" s="12">
        <v>108.5</v>
      </c>
      <c r="F875" s="12">
        <v>107.5</v>
      </c>
      <c r="G875" s="12">
        <v>109</v>
      </c>
      <c r="H875" s="12">
        <v>110.5</v>
      </c>
      <c r="I875" s="3">
        <v>907</v>
      </c>
      <c r="J875" s="3">
        <v>4578</v>
      </c>
      <c r="K875" s="3">
        <v>298</v>
      </c>
      <c r="L875" s="3">
        <v>2081</v>
      </c>
      <c r="M875" s="3">
        <v>1744</v>
      </c>
      <c r="N875" s="3">
        <v>12</v>
      </c>
      <c r="O875" s="3">
        <v>-408</v>
      </c>
      <c r="P875" s="3">
        <v>1037</v>
      </c>
      <c r="Q875" s="3">
        <v>86</v>
      </c>
      <c r="R875" s="3">
        <v>684</v>
      </c>
      <c r="S875" s="13">
        <f t="shared" si="130"/>
        <v>0.96595500000000001</v>
      </c>
      <c r="T875" s="13">
        <f t="shared" si="131"/>
        <v>4.96713</v>
      </c>
      <c r="U875" s="13">
        <f t="shared" si="132"/>
        <v>0.32035000000000002</v>
      </c>
      <c r="V875" s="13">
        <f t="shared" si="133"/>
        <v>2.2682899999999999</v>
      </c>
      <c r="W875" s="13">
        <f t="shared" si="134"/>
        <v>1.9271199999999999</v>
      </c>
      <c r="X875" s="13">
        <f t="shared" si="135"/>
        <v>1.278E-2</v>
      </c>
      <c r="Y875" s="13">
        <f t="shared" si="136"/>
        <v>-0.44268000000000002</v>
      </c>
      <c r="Z875" s="13">
        <f t="shared" si="137"/>
        <v>1.1147750000000001</v>
      </c>
      <c r="AA875" s="13">
        <f t="shared" si="138"/>
        <v>9.3740000000000004E-2</v>
      </c>
      <c r="AB875" s="13">
        <f t="shared" si="139"/>
        <v>0.75582000000000005</v>
      </c>
    </row>
    <row r="876" spans="1:28" x14ac:dyDescent="0.25">
      <c r="A876" s="2" t="s">
        <v>870</v>
      </c>
      <c r="B876" s="3" t="s">
        <v>9295</v>
      </c>
      <c r="C876" s="3" t="s">
        <v>10306</v>
      </c>
      <c r="D876" s="12">
        <v>27.55</v>
      </c>
      <c r="E876" s="12">
        <v>27.7</v>
      </c>
      <c r="F876" s="12">
        <v>27.4</v>
      </c>
      <c r="G876" s="12">
        <v>27.85</v>
      </c>
      <c r="H876" s="12">
        <v>28.35</v>
      </c>
      <c r="I876" s="3">
        <v>270</v>
      </c>
      <c r="J876" s="3">
        <v>-55</v>
      </c>
      <c r="K876" s="3">
        <v>241</v>
      </c>
      <c r="L876" s="3">
        <v>22</v>
      </c>
      <c r="M876" s="3">
        <v>215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7.4385000000000007E-2</v>
      </c>
      <c r="T876" s="13">
        <f t="shared" si="131"/>
        <v>-1.5235E-2</v>
      </c>
      <c r="U876" s="13">
        <f t="shared" si="132"/>
        <v>6.6033999999999995E-2</v>
      </c>
      <c r="V876" s="13">
        <f t="shared" si="133"/>
        <v>6.1270000000000005E-3</v>
      </c>
      <c r="W876" s="13">
        <f t="shared" si="134"/>
        <v>6.09525E-2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9296</v>
      </c>
      <c r="C877" s="3" t="s">
        <v>6610</v>
      </c>
      <c r="D877" s="12">
        <v>39</v>
      </c>
      <c r="E877" s="12">
        <v>40.9</v>
      </c>
      <c r="F877" s="12">
        <v>41.5</v>
      </c>
      <c r="G877" s="12">
        <v>41.2</v>
      </c>
      <c r="H877" s="12">
        <v>40.85</v>
      </c>
      <c r="I877" s="3">
        <v>4</v>
      </c>
      <c r="J877" s="3">
        <v>88</v>
      </c>
      <c r="K877" s="3">
        <v>-18</v>
      </c>
      <c r="L877" s="3">
        <v>-20</v>
      </c>
      <c r="M877" s="3">
        <v>-16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1.56E-3</v>
      </c>
      <c r="T877" s="13">
        <f t="shared" si="131"/>
        <v>3.5991999999999996E-2</v>
      </c>
      <c r="U877" s="13">
        <f t="shared" si="132"/>
        <v>-7.4700000000000001E-3</v>
      </c>
      <c r="V877" s="13">
        <f t="shared" si="133"/>
        <v>-8.2400000000000008E-3</v>
      </c>
      <c r="W877" s="13">
        <f t="shared" si="134"/>
        <v>-6.5360000000000001E-3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9297</v>
      </c>
      <c r="C878" s="3" t="s">
        <v>10280</v>
      </c>
      <c r="D878" s="12">
        <v>70.900000000000006</v>
      </c>
      <c r="E878" s="12">
        <v>70.8</v>
      </c>
      <c r="F878" s="12">
        <v>73.099999999999994</v>
      </c>
      <c r="G878" s="12">
        <v>73.099999999999994</v>
      </c>
      <c r="H878" s="12">
        <v>76</v>
      </c>
      <c r="I878" s="3">
        <v>1243</v>
      </c>
      <c r="J878" s="3">
        <v>1023</v>
      </c>
      <c r="K878" s="3">
        <v>2015</v>
      </c>
      <c r="L878" s="3">
        <v>608</v>
      </c>
      <c r="M878" s="3">
        <v>1660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3">
        <f t="shared" si="130"/>
        <v>0.88128700000000015</v>
      </c>
      <c r="T878" s="13">
        <f t="shared" si="131"/>
        <v>0.72428399999999993</v>
      </c>
      <c r="U878" s="13">
        <f t="shared" si="132"/>
        <v>1.4729650000000001</v>
      </c>
      <c r="V878" s="13">
        <f t="shared" si="133"/>
        <v>0.44444799999999995</v>
      </c>
      <c r="W878" s="13">
        <f t="shared" si="134"/>
        <v>1.2616000000000001</v>
      </c>
      <c r="X878" s="13">
        <f t="shared" si="135"/>
        <v>0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9298</v>
      </c>
      <c r="C879" s="3" t="s">
        <v>6559</v>
      </c>
      <c r="D879" s="12">
        <v>23.7</v>
      </c>
      <c r="E879" s="12">
        <v>22.95</v>
      </c>
      <c r="F879" s="12">
        <v>23.2</v>
      </c>
      <c r="G879" s="12">
        <v>23.3</v>
      </c>
      <c r="H879" s="12">
        <v>23.2</v>
      </c>
      <c r="I879" s="3">
        <v>-39</v>
      </c>
      <c r="J879" s="3">
        <v>36</v>
      </c>
      <c r="K879" s="3">
        <v>-69</v>
      </c>
      <c r="L879" s="3">
        <v>-8</v>
      </c>
      <c r="M879" s="3">
        <v>-43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-9.2429999999999995E-3</v>
      </c>
      <c r="T879" s="13">
        <f t="shared" si="131"/>
        <v>8.2619999999999985E-3</v>
      </c>
      <c r="U879" s="13">
        <f t="shared" si="132"/>
        <v>-1.6007999999999998E-2</v>
      </c>
      <c r="V879" s="13">
        <f t="shared" si="133"/>
        <v>-1.864E-3</v>
      </c>
      <c r="W879" s="13">
        <f t="shared" si="134"/>
        <v>-9.9760000000000005E-3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9299</v>
      </c>
      <c r="C880" s="3" t="s">
        <v>10324</v>
      </c>
      <c r="D880" s="12">
        <v>56.8</v>
      </c>
      <c r="E880" s="12">
        <v>56.8</v>
      </c>
      <c r="F880" s="12">
        <v>56.8</v>
      </c>
      <c r="G880" s="12">
        <v>57.6</v>
      </c>
      <c r="H880" s="12">
        <v>57.8</v>
      </c>
      <c r="I880" s="3">
        <v>-41</v>
      </c>
      <c r="J880" s="3">
        <v>-61</v>
      </c>
      <c r="K880" s="3">
        <v>-13</v>
      </c>
      <c r="L880" s="3">
        <v>54</v>
      </c>
      <c r="M880" s="3">
        <v>-32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-2.3287999999999996E-2</v>
      </c>
      <c r="T880" s="13">
        <f t="shared" si="131"/>
        <v>-3.4647999999999998E-2</v>
      </c>
      <c r="U880" s="13">
        <f t="shared" si="132"/>
        <v>-7.3839999999999999E-3</v>
      </c>
      <c r="V880" s="13">
        <f t="shared" si="133"/>
        <v>3.1104E-2</v>
      </c>
      <c r="W880" s="13">
        <f t="shared" si="134"/>
        <v>-1.8495999999999999E-2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9300</v>
      </c>
      <c r="C881" s="3" t="s">
        <v>10324</v>
      </c>
      <c r="D881" s="12">
        <v>85.7</v>
      </c>
      <c r="E881" s="12">
        <v>83.9</v>
      </c>
      <c r="F881" s="12">
        <v>86.2</v>
      </c>
      <c r="G881" s="12">
        <v>88.1</v>
      </c>
      <c r="H881" s="12">
        <v>86.5</v>
      </c>
      <c r="I881" s="3">
        <v>-760</v>
      </c>
      <c r="J881" s="3">
        <v>731</v>
      </c>
      <c r="K881" s="3">
        <v>637</v>
      </c>
      <c r="L881" s="3">
        <v>-395</v>
      </c>
      <c r="M881" s="3">
        <v>-679</v>
      </c>
      <c r="N881" s="3">
        <v>0</v>
      </c>
      <c r="O881" s="3">
        <v>0</v>
      </c>
      <c r="P881" s="3">
        <v>0</v>
      </c>
      <c r="Q881" s="3">
        <v>0</v>
      </c>
      <c r="R881" s="3">
        <v>500</v>
      </c>
      <c r="S881" s="13">
        <f t="shared" si="130"/>
        <v>-0.65132000000000001</v>
      </c>
      <c r="T881" s="13">
        <f t="shared" si="131"/>
        <v>0.61330899999999999</v>
      </c>
      <c r="U881" s="13">
        <f t="shared" si="132"/>
        <v>0.54909399999999997</v>
      </c>
      <c r="V881" s="13">
        <f t="shared" si="133"/>
        <v>-0.347995</v>
      </c>
      <c r="W881" s="13">
        <f t="shared" si="134"/>
        <v>-0.58733500000000005</v>
      </c>
      <c r="X881" s="13">
        <f t="shared" si="135"/>
        <v>0</v>
      </c>
      <c r="Y881" s="13">
        <f t="shared" si="136"/>
        <v>0</v>
      </c>
      <c r="Z881" s="13">
        <f t="shared" si="137"/>
        <v>0</v>
      </c>
      <c r="AA881" s="13">
        <f t="shared" si="138"/>
        <v>0</v>
      </c>
      <c r="AB881" s="13">
        <f t="shared" si="139"/>
        <v>0.4325</v>
      </c>
    </row>
    <row r="882" spans="1:28" x14ac:dyDescent="0.25">
      <c r="A882" s="2" t="s">
        <v>876</v>
      </c>
      <c r="B882" s="3" t="s">
        <v>9301</v>
      </c>
      <c r="C882" s="3" t="s">
        <v>6559</v>
      </c>
      <c r="D882" s="12">
        <v>37.25</v>
      </c>
      <c r="E882" s="12">
        <v>36.049999999999997</v>
      </c>
      <c r="F882" s="12">
        <v>39.65</v>
      </c>
      <c r="G882" s="12">
        <v>43.6</v>
      </c>
      <c r="H882" s="12">
        <v>47.95</v>
      </c>
      <c r="I882" s="3">
        <v>-514</v>
      </c>
      <c r="J882" s="3">
        <v>13</v>
      </c>
      <c r="K882" s="3">
        <v>257</v>
      </c>
      <c r="L882" s="3">
        <v>112</v>
      </c>
      <c r="M882" s="3">
        <v>184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-0.191465</v>
      </c>
      <c r="T882" s="13">
        <f t="shared" si="131"/>
        <v>4.6864999999999997E-3</v>
      </c>
      <c r="U882" s="13">
        <f t="shared" si="132"/>
        <v>0.10190049999999999</v>
      </c>
      <c r="V882" s="13">
        <f t="shared" si="133"/>
        <v>4.8832E-2</v>
      </c>
      <c r="W882" s="13">
        <f t="shared" si="134"/>
        <v>8.8228000000000015E-2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9302</v>
      </c>
      <c r="C883" s="3" t="s">
        <v>4577</v>
      </c>
      <c r="D883" s="12">
        <v>112.5</v>
      </c>
      <c r="E883" s="12">
        <v>112</v>
      </c>
      <c r="F883" s="12">
        <v>109.5</v>
      </c>
      <c r="G883" s="12">
        <v>118</v>
      </c>
      <c r="H883" s="12">
        <v>116.5</v>
      </c>
      <c r="I883" s="3">
        <v>-17</v>
      </c>
      <c r="J883" s="3">
        <v>-13</v>
      </c>
      <c r="K883" s="3">
        <v>-63</v>
      </c>
      <c r="L883" s="3">
        <v>60</v>
      </c>
      <c r="M883" s="3">
        <v>-156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-1.9125E-2</v>
      </c>
      <c r="T883" s="13">
        <f t="shared" si="131"/>
        <v>-1.456E-2</v>
      </c>
      <c r="U883" s="13">
        <f t="shared" si="132"/>
        <v>-6.8985000000000005E-2</v>
      </c>
      <c r="V883" s="13">
        <f t="shared" si="133"/>
        <v>7.0800000000000002E-2</v>
      </c>
      <c r="W883" s="13">
        <f t="shared" si="134"/>
        <v>-0.18174000000000001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9303</v>
      </c>
      <c r="C884" s="3" t="s">
        <v>10324</v>
      </c>
      <c r="D884" s="12">
        <v>25.15</v>
      </c>
      <c r="E884" s="12">
        <v>25.3</v>
      </c>
      <c r="F884" s="12">
        <v>25.7</v>
      </c>
      <c r="G884" s="12">
        <v>26.05</v>
      </c>
      <c r="H884" s="12">
        <v>25.85</v>
      </c>
      <c r="I884" s="3">
        <v>18</v>
      </c>
      <c r="J884" s="3">
        <v>-90</v>
      </c>
      <c r="K884" s="3">
        <v>271</v>
      </c>
      <c r="L884" s="3">
        <v>272</v>
      </c>
      <c r="M884" s="3">
        <v>-84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4.5269999999999998E-3</v>
      </c>
      <c r="T884" s="13">
        <f t="shared" si="131"/>
        <v>-2.2769999999999999E-2</v>
      </c>
      <c r="U884" s="13">
        <f t="shared" si="132"/>
        <v>6.9647000000000001E-2</v>
      </c>
      <c r="V884" s="13">
        <f t="shared" si="133"/>
        <v>7.0856000000000002E-2</v>
      </c>
      <c r="W884" s="13">
        <f t="shared" si="134"/>
        <v>-2.1714000000000001E-2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9304</v>
      </c>
      <c r="C885" s="3" t="s">
        <v>10324</v>
      </c>
      <c r="D885" s="12">
        <v>14.85</v>
      </c>
      <c r="E885" s="12">
        <v>14.75</v>
      </c>
      <c r="F885" s="12">
        <v>14.6</v>
      </c>
      <c r="G885" s="12">
        <v>14.85</v>
      </c>
      <c r="H885" s="12">
        <v>14.7</v>
      </c>
      <c r="I885" s="3">
        <v>12</v>
      </c>
      <c r="J885" s="3">
        <v>6</v>
      </c>
      <c r="K885" s="3">
        <v>-27</v>
      </c>
      <c r="L885" s="3">
        <v>37</v>
      </c>
      <c r="M885" s="3">
        <v>-19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1.7819999999999999E-3</v>
      </c>
      <c r="T885" s="13">
        <f t="shared" si="131"/>
        <v>8.8500000000000004E-4</v>
      </c>
      <c r="U885" s="13">
        <f t="shared" si="132"/>
        <v>-3.9420000000000002E-3</v>
      </c>
      <c r="V885" s="13">
        <f t="shared" si="133"/>
        <v>5.4944999999999994E-3</v>
      </c>
      <c r="W885" s="13">
        <f t="shared" si="134"/>
        <v>-2.7929999999999999E-3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9305</v>
      </c>
      <c r="C886" s="3" t="s">
        <v>10323</v>
      </c>
      <c r="D886" s="12">
        <v>23</v>
      </c>
      <c r="E886" s="12">
        <v>22.8</v>
      </c>
      <c r="F886" s="12">
        <v>23</v>
      </c>
      <c r="G886" s="12">
        <v>22.95</v>
      </c>
      <c r="H886" s="12">
        <v>23.1</v>
      </c>
      <c r="I886" s="3">
        <v>1</v>
      </c>
      <c r="J886" s="3">
        <v>0</v>
      </c>
      <c r="K886" s="3">
        <v>0</v>
      </c>
      <c r="L886" s="3">
        <v>0</v>
      </c>
      <c r="M886" s="3">
        <v>-2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2.3000000000000001E-4</v>
      </c>
      <c r="T886" s="13">
        <f t="shared" si="131"/>
        <v>0</v>
      </c>
      <c r="U886" s="13">
        <f t="shared" si="132"/>
        <v>0</v>
      </c>
      <c r="V886" s="13">
        <f t="shared" si="133"/>
        <v>0</v>
      </c>
      <c r="W886" s="13">
        <f t="shared" si="134"/>
        <v>-4.6200000000000001E-4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9306</v>
      </c>
      <c r="C887" s="3" t="s">
        <v>6637</v>
      </c>
      <c r="D887" s="12">
        <v>13.45</v>
      </c>
      <c r="E887" s="12">
        <v>13.6</v>
      </c>
      <c r="F887" s="12">
        <v>13.85</v>
      </c>
      <c r="G887" s="12">
        <v>13.75</v>
      </c>
      <c r="H887" s="12">
        <v>13.75</v>
      </c>
      <c r="I887" s="3">
        <v>24</v>
      </c>
      <c r="J887" s="3">
        <v>14</v>
      </c>
      <c r="K887" s="3">
        <v>26</v>
      </c>
      <c r="L887" s="3">
        <v>21</v>
      </c>
      <c r="M887" s="3">
        <v>18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3.2279999999999995E-3</v>
      </c>
      <c r="T887" s="13">
        <f t="shared" si="131"/>
        <v>1.9040000000000001E-3</v>
      </c>
      <c r="U887" s="13">
        <f t="shared" si="132"/>
        <v>3.6009999999999996E-3</v>
      </c>
      <c r="V887" s="13">
        <f t="shared" si="133"/>
        <v>2.8874999999999999E-3</v>
      </c>
      <c r="W887" s="13">
        <f t="shared" si="134"/>
        <v>2.4750000000000002E-3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9307</v>
      </c>
      <c r="C888" s="3" t="s">
        <v>10324</v>
      </c>
      <c r="D888" s="12">
        <v>26.15</v>
      </c>
      <c r="E888" s="12">
        <v>25.25</v>
      </c>
      <c r="F888" s="12">
        <v>25.35</v>
      </c>
      <c r="G888" s="12">
        <v>25.35</v>
      </c>
      <c r="H888" s="12">
        <v>25.3</v>
      </c>
      <c r="I888" s="3">
        <v>217</v>
      </c>
      <c r="J888" s="3">
        <v>-620</v>
      </c>
      <c r="K888" s="3">
        <v>-99</v>
      </c>
      <c r="L888" s="3">
        <v>-102</v>
      </c>
      <c r="M888" s="3">
        <v>-115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5.674549999999999E-2</v>
      </c>
      <c r="T888" s="13">
        <f t="shared" si="131"/>
        <v>-0.15654999999999999</v>
      </c>
      <c r="U888" s="13">
        <f t="shared" si="132"/>
        <v>-2.5096500000000001E-2</v>
      </c>
      <c r="V888" s="13">
        <f t="shared" si="133"/>
        <v>-2.5857000000000002E-2</v>
      </c>
      <c r="W888" s="13">
        <f t="shared" si="134"/>
        <v>-2.9094999999999999E-2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9308</v>
      </c>
      <c r="C889" s="3" t="s">
        <v>6559</v>
      </c>
      <c r="D889" s="12">
        <v>32</v>
      </c>
      <c r="E889" s="12">
        <v>31.6</v>
      </c>
      <c r="F889" s="12">
        <v>31.85</v>
      </c>
      <c r="G889" s="12">
        <v>32.4</v>
      </c>
      <c r="H889" s="12">
        <v>32.6</v>
      </c>
      <c r="I889" s="3">
        <v>0</v>
      </c>
      <c r="J889" s="3">
        <v>0</v>
      </c>
      <c r="K889" s="3">
        <v>0</v>
      </c>
      <c r="L889" s="3">
        <v>0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0</v>
      </c>
      <c r="U889" s="13">
        <f t="shared" si="132"/>
        <v>0</v>
      </c>
      <c r="V889" s="13">
        <f t="shared" si="133"/>
        <v>0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9309</v>
      </c>
      <c r="C890" s="3" t="s">
        <v>4577</v>
      </c>
      <c r="D890" s="12">
        <v>84.5</v>
      </c>
      <c r="E890" s="12">
        <v>84.5</v>
      </c>
      <c r="F890" s="12">
        <v>85.4</v>
      </c>
      <c r="G890" s="12">
        <v>84.5</v>
      </c>
      <c r="H890" s="12">
        <v>85.2</v>
      </c>
      <c r="I890" s="3">
        <v>16</v>
      </c>
      <c r="J890" s="3">
        <v>11</v>
      </c>
      <c r="K890" s="3">
        <v>55</v>
      </c>
      <c r="L890" s="3">
        <v>-3</v>
      </c>
      <c r="M890" s="3">
        <v>56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1.3520000000000001E-2</v>
      </c>
      <c r="T890" s="13">
        <f t="shared" si="131"/>
        <v>9.2949999999999994E-3</v>
      </c>
      <c r="U890" s="13">
        <f t="shared" si="132"/>
        <v>4.6969999999999998E-2</v>
      </c>
      <c r="V890" s="13">
        <f t="shared" si="133"/>
        <v>-2.5349999999999999E-3</v>
      </c>
      <c r="W890" s="13">
        <f t="shared" si="134"/>
        <v>4.7711999999999997E-2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9310</v>
      </c>
      <c r="C891" s="3" t="s">
        <v>6559</v>
      </c>
      <c r="D891" s="12">
        <v>40.85</v>
      </c>
      <c r="E891" s="12">
        <v>41.5</v>
      </c>
      <c r="F891" s="12">
        <v>43</v>
      </c>
      <c r="G891" s="12">
        <v>44.45</v>
      </c>
      <c r="H891" s="12">
        <v>44.6</v>
      </c>
      <c r="I891" s="3">
        <v>11</v>
      </c>
      <c r="J891" s="3">
        <v>0</v>
      </c>
      <c r="K891" s="3">
        <v>2</v>
      </c>
      <c r="L891" s="3">
        <v>1</v>
      </c>
      <c r="M891" s="3">
        <v>-2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4.4935000000000001E-3</v>
      </c>
      <c r="T891" s="13">
        <f t="shared" si="131"/>
        <v>0</v>
      </c>
      <c r="U891" s="13">
        <f t="shared" si="132"/>
        <v>8.5999999999999998E-4</v>
      </c>
      <c r="V891" s="13">
        <f t="shared" si="133"/>
        <v>4.4450000000000002E-4</v>
      </c>
      <c r="W891" s="13">
        <f t="shared" si="134"/>
        <v>-8.92E-4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9311</v>
      </c>
      <c r="C892" s="3" t="s">
        <v>10324</v>
      </c>
      <c r="D892" s="12">
        <v>20.8</v>
      </c>
      <c r="E892" s="12">
        <v>20.8</v>
      </c>
      <c r="F892" s="12">
        <v>22.85</v>
      </c>
      <c r="G892" s="12">
        <v>25.1</v>
      </c>
      <c r="H892" s="12">
        <v>27.6</v>
      </c>
      <c r="I892" s="3">
        <v>72</v>
      </c>
      <c r="J892" s="3">
        <v>-69</v>
      </c>
      <c r="K892" s="3">
        <v>510</v>
      </c>
      <c r="L892" s="3">
        <v>-433</v>
      </c>
      <c r="M892" s="3">
        <v>-21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1.4976000000000001E-2</v>
      </c>
      <c r="T892" s="13">
        <f t="shared" si="131"/>
        <v>-1.4352E-2</v>
      </c>
      <c r="U892" s="13">
        <f t="shared" si="132"/>
        <v>0.116535</v>
      </c>
      <c r="V892" s="13">
        <f t="shared" si="133"/>
        <v>-0.10868300000000002</v>
      </c>
      <c r="W892" s="13">
        <f t="shared" si="134"/>
        <v>-5.7959999999999999E-3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9312</v>
      </c>
      <c r="C893" s="3" t="s">
        <v>10324</v>
      </c>
      <c r="D893" s="12">
        <v>69.400000000000006</v>
      </c>
      <c r="E893" s="12">
        <v>67.599999999999994</v>
      </c>
      <c r="F893" s="12">
        <v>67.900000000000006</v>
      </c>
      <c r="G893" s="12">
        <v>69.3</v>
      </c>
      <c r="H893" s="12">
        <v>68.900000000000006</v>
      </c>
      <c r="I893" s="3">
        <v>-1474</v>
      </c>
      <c r="J893" s="3">
        <v>81</v>
      </c>
      <c r="K893" s="3">
        <v>397</v>
      </c>
      <c r="L893" s="3">
        <v>554</v>
      </c>
      <c r="M893" s="3">
        <v>-417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-1.022956</v>
      </c>
      <c r="T893" s="13">
        <f t="shared" si="131"/>
        <v>5.4755999999999992E-2</v>
      </c>
      <c r="U893" s="13">
        <f t="shared" si="132"/>
        <v>0.26956300000000005</v>
      </c>
      <c r="V893" s="13">
        <f t="shared" si="133"/>
        <v>0.38392199999999999</v>
      </c>
      <c r="W893" s="13">
        <f t="shared" si="134"/>
        <v>-0.28731300000000004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9313</v>
      </c>
      <c r="C894" s="3" t="s">
        <v>4577</v>
      </c>
      <c r="D894" s="12">
        <v>71</v>
      </c>
      <c r="E894" s="12">
        <v>70.8</v>
      </c>
      <c r="F894" s="12">
        <v>71.3</v>
      </c>
      <c r="G894" s="12">
        <v>78.400000000000006</v>
      </c>
      <c r="H894" s="12">
        <v>80.599999999999994</v>
      </c>
      <c r="I894" s="3">
        <v>55</v>
      </c>
      <c r="J894" s="3">
        <v>2</v>
      </c>
      <c r="K894" s="3">
        <v>27</v>
      </c>
      <c r="L894" s="3">
        <v>-18</v>
      </c>
      <c r="M894" s="3">
        <v>-691</v>
      </c>
      <c r="N894" s="3">
        <v>0</v>
      </c>
      <c r="O894" s="3">
        <v>-46</v>
      </c>
      <c r="P894" s="3">
        <v>0</v>
      </c>
      <c r="Q894" s="3">
        <v>0</v>
      </c>
      <c r="R894" s="3">
        <v>0</v>
      </c>
      <c r="S894" s="13">
        <f t="shared" si="130"/>
        <v>3.9050000000000001E-2</v>
      </c>
      <c r="T894" s="13">
        <f t="shared" si="131"/>
        <v>1.4159999999999999E-3</v>
      </c>
      <c r="U894" s="13">
        <f t="shared" si="132"/>
        <v>1.9251000000000001E-2</v>
      </c>
      <c r="V894" s="13">
        <f t="shared" si="133"/>
        <v>-1.4112000000000001E-2</v>
      </c>
      <c r="W894" s="13">
        <f t="shared" si="134"/>
        <v>-0.55694599999999994</v>
      </c>
      <c r="X894" s="13">
        <f t="shared" si="135"/>
        <v>0</v>
      </c>
      <c r="Y894" s="13">
        <f t="shared" si="136"/>
        <v>-3.2568E-2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9314</v>
      </c>
      <c r="C895" s="3" t="s">
        <v>10324</v>
      </c>
      <c r="D895" s="12">
        <v>11</v>
      </c>
      <c r="E895" s="12">
        <v>10.65</v>
      </c>
      <c r="F895" s="12">
        <v>11.15</v>
      </c>
      <c r="G895" s="12">
        <v>11.1</v>
      </c>
      <c r="H895" s="12">
        <v>11.15</v>
      </c>
      <c r="I895" s="3">
        <v>6</v>
      </c>
      <c r="J895" s="3">
        <v>-12</v>
      </c>
      <c r="K895" s="3">
        <v>30</v>
      </c>
      <c r="L895" s="3">
        <v>-7</v>
      </c>
      <c r="M895" s="3">
        <v>-13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6.6E-4</v>
      </c>
      <c r="T895" s="13">
        <f t="shared" si="131"/>
        <v>-1.2780000000000001E-3</v>
      </c>
      <c r="U895" s="13">
        <f t="shared" si="132"/>
        <v>3.3449999999999999E-3</v>
      </c>
      <c r="V895" s="13">
        <f t="shared" si="133"/>
        <v>-7.7700000000000002E-4</v>
      </c>
      <c r="W895" s="13">
        <f t="shared" si="134"/>
        <v>-1.4495000000000003E-3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9315</v>
      </c>
      <c r="C896" s="3" t="s">
        <v>6559</v>
      </c>
      <c r="D896" s="12">
        <v>56</v>
      </c>
      <c r="E896" s="12">
        <v>56</v>
      </c>
      <c r="F896" s="12">
        <v>58</v>
      </c>
      <c r="G896" s="12">
        <v>56.7</v>
      </c>
      <c r="H896" s="12">
        <v>56.7</v>
      </c>
      <c r="I896" s="3">
        <v>-68</v>
      </c>
      <c r="J896" s="3">
        <v>-60</v>
      </c>
      <c r="K896" s="3">
        <v>408</v>
      </c>
      <c r="L896" s="3">
        <v>-753</v>
      </c>
      <c r="M896" s="3">
        <v>-135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-3.8080000000000003E-2</v>
      </c>
      <c r="T896" s="13">
        <f t="shared" si="131"/>
        <v>-3.3599999999999998E-2</v>
      </c>
      <c r="U896" s="13">
        <f t="shared" si="132"/>
        <v>0.23663999999999999</v>
      </c>
      <c r="V896" s="13">
        <f t="shared" si="133"/>
        <v>-0.42695099999999997</v>
      </c>
      <c r="W896" s="13">
        <f t="shared" si="134"/>
        <v>-7.6545000000000002E-2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9316</v>
      </c>
      <c r="C897" s="3" t="s">
        <v>10323</v>
      </c>
      <c r="D897" s="12">
        <v>32.1</v>
      </c>
      <c r="E897" s="12">
        <v>32.200000000000003</v>
      </c>
      <c r="F897" s="12">
        <v>32.200000000000003</v>
      </c>
      <c r="G897" s="12">
        <v>32.200000000000003</v>
      </c>
      <c r="H897" s="12">
        <v>32.549999999999997</v>
      </c>
      <c r="I897" s="3">
        <v>-2</v>
      </c>
      <c r="J897" s="3">
        <v>-1</v>
      </c>
      <c r="K897" s="3">
        <v>9</v>
      </c>
      <c r="L897" s="3">
        <v>15</v>
      </c>
      <c r="M897" s="3">
        <v>38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-6.4199999999999999E-4</v>
      </c>
      <c r="T897" s="13">
        <f t="shared" si="131"/>
        <v>-3.2200000000000002E-4</v>
      </c>
      <c r="U897" s="13">
        <f t="shared" si="132"/>
        <v>2.898E-3</v>
      </c>
      <c r="V897" s="13">
        <f t="shared" si="133"/>
        <v>4.830000000000001E-3</v>
      </c>
      <c r="W897" s="13">
        <f t="shared" si="134"/>
        <v>1.2368999999999998E-2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9317</v>
      </c>
      <c r="C898" s="3" t="s">
        <v>6559</v>
      </c>
      <c r="D898" s="12">
        <v>25.75</v>
      </c>
      <c r="E898" s="12">
        <v>25.35</v>
      </c>
      <c r="F898" s="12">
        <v>25.5</v>
      </c>
      <c r="G898" s="12">
        <v>25.3</v>
      </c>
      <c r="H898" s="12">
        <v>25.5</v>
      </c>
      <c r="I898" s="3">
        <v>-17</v>
      </c>
      <c r="J898" s="3">
        <v>-21</v>
      </c>
      <c r="K898" s="3">
        <v>41</v>
      </c>
      <c r="L898" s="3">
        <v>44</v>
      </c>
      <c r="M898" s="3">
        <v>64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-4.3775000000000003E-3</v>
      </c>
      <c r="T898" s="13">
        <f t="shared" si="131"/>
        <v>-5.3235000000000001E-3</v>
      </c>
      <c r="U898" s="13">
        <f t="shared" si="132"/>
        <v>1.0455000000000001E-2</v>
      </c>
      <c r="V898" s="13">
        <f t="shared" si="133"/>
        <v>1.1132000000000001E-2</v>
      </c>
      <c r="W898" s="13">
        <f t="shared" si="134"/>
        <v>1.6320000000000001E-2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9318</v>
      </c>
      <c r="C899" s="3" t="s">
        <v>10324</v>
      </c>
      <c r="D899" s="12">
        <v>7.1</v>
      </c>
      <c r="E899" s="12">
        <v>7.1</v>
      </c>
      <c r="F899" s="12">
        <v>7.1</v>
      </c>
      <c r="G899" s="12">
        <v>7.1</v>
      </c>
      <c r="H899" s="12">
        <v>6.95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9319</v>
      </c>
      <c r="C900" s="3" t="s">
        <v>10324</v>
      </c>
      <c r="D900" s="12">
        <v>75.5</v>
      </c>
      <c r="E900" s="12">
        <v>70.099999999999994</v>
      </c>
      <c r="F900" s="12">
        <v>70.099999999999994</v>
      </c>
      <c r="G900" s="12">
        <v>72</v>
      </c>
      <c r="H900" s="12">
        <v>71.3</v>
      </c>
      <c r="I900" s="3">
        <v>-314</v>
      </c>
      <c r="J900" s="3">
        <v>91</v>
      </c>
      <c r="K900" s="3">
        <v>-6</v>
      </c>
      <c r="L900" s="3">
        <v>412</v>
      </c>
      <c r="M900" s="3">
        <v>-565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-0.23707</v>
      </c>
      <c r="T900" s="13">
        <f t="shared" si="131"/>
        <v>6.3791E-2</v>
      </c>
      <c r="U900" s="13">
        <f t="shared" si="132"/>
        <v>-4.2059999999999997E-3</v>
      </c>
      <c r="V900" s="13">
        <f t="shared" si="133"/>
        <v>0.29664000000000001</v>
      </c>
      <c r="W900" s="13">
        <f t="shared" si="134"/>
        <v>-0.40284500000000001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9320</v>
      </c>
      <c r="C901" s="3" t="s">
        <v>6559</v>
      </c>
      <c r="D901" s="12">
        <v>209.5</v>
      </c>
      <c r="E901" s="12">
        <v>211.5</v>
      </c>
      <c r="F901" s="12">
        <v>216</v>
      </c>
      <c r="G901" s="12">
        <v>213</v>
      </c>
      <c r="H901" s="12">
        <v>214</v>
      </c>
      <c r="I901" s="3">
        <v>21</v>
      </c>
      <c r="J901" s="3">
        <v>41</v>
      </c>
      <c r="K901" s="3">
        <v>115</v>
      </c>
      <c r="L901" s="3">
        <v>-31</v>
      </c>
      <c r="M901" s="3">
        <v>-34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4.3994999999999999E-2</v>
      </c>
      <c r="T901" s="13">
        <f t="shared" si="131"/>
        <v>8.6715E-2</v>
      </c>
      <c r="U901" s="13">
        <f t="shared" si="132"/>
        <v>0.24840000000000001</v>
      </c>
      <c r="V901" s="13">
        <f t="shared" si="133"/>
        <v>-6.6030000000000005E-2</v>
      </c>
      <c r="W901" s="13">
        <f t="shared" si="134"/>
        <v>-7.2760000000000005E-2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9321</v>
      </c>
      <c r="C902" s="3" t="s">
        <v>10324</v>
      </c>
      <c r="D902" s="12">
        <v>53.2</v>
      </c>
      <c r="E902" s="12">
        <v>53.1</v>
      </c>
      <c r="F902" s="12">
        <v>53.1</v>
      </c>
      <c r="G902" s="12">
        <v>52.7</v>
      </c>
      <c r="H902" s="12">
        <v>53.7</v>
      </c>
      <c r="I902" s="3">
        <v>2</v>
      </c>
      <c r="J902" s="3">
        <v>16</v>
      </c>
      <c r="K902" s="3">
        <v>11</v>
      </c>
      <c r="L902" s="3">
        <v>6</v>
      </c>
      <c r="M902" s="3">
        <v>26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1.0640000000000001E-3</v>
      </c>
      <c r="T902" s="13">
        <f t="shared" si="131"/>
        <v>8.4960000000000001E-3</v>
      </c>
      <c r="U902" s="13">
        <f t="shared" si="132"/>
        <v>5.8409999999999998E-3</v>
      </c>
      <c r="V902" s="13">
        <f t="shared" si="133"/>
        <v>3.1620000000000003E-3</v>
      </c>
      <c r="W902" s="13">
        <f t="shared" si="134"/>
        <v>1.3962E-2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9322</v>
      </c>
      <c r="C903" s="3" t="s">
        <v>6559</v>
      </c>
      <c r="D903" s="12">
        <v>53.3</v>
      </c>
      <c r="E903" s="12">
        <v>53.2</v>
      </c>
      <c r="F903" s="12">
        <v>53.2</v>
      </c>
      <c r="G903" s="12">
        <v>53.1</v>
      </c>
      <c r="H903" s="12">
        <v>53.2</v>
      </c>
      <c r="I903" s="3">
        <v>-1</v>
      </c>
      <c r="J903" s="3">
        <v>-3</v>
      </c>
      <c r="K903" s="3">
        <v>-10</v>
      </c>
      <c r="L903" s="3">
        <v>-2</v>
      </c>
      <c r="M903" s="3">
        <v>-2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-5.3299999999999995E-4</v>
      </c>
      <c r="T903" s="13">
        <f t="shared" ref="T903:T966" si="141">$E903*J903/100000</f>
        <v>-1.5960000000000002E-3</v>
      </c>
      <c r="U903" s="13">
        <f t="shared" ref="U903:U966" si="142">$F903*K903/100000</f>
        <v>-5.3200000000000001E-3</v>
      </c>
      <c r="V903" s="13">
        <f t="shared" ref="V903:V966" si="143">$G903*L903/100000</f>
        <v>-1.062E-3</v>
      </c>
      <c r="W903" s="13">
        <f t="shared" ref="W903:W966" si="144">$H903*M903/100000</f>
        <v>-1.0640000000000001E-3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9323</v>
      </c>
      <c r="C904" s="3" t="s">
        <v>10324</v>
      </c>
      <c r="D904" s="12">
        <v>11.65</v>
      </c>
      <c r="E904" s="12">
        <v>11.6</v>
      </c>
      <c r="F904" s="12">
        <v>12.1</v>
      </c>
      <c r="G904" s="12">
        <v>11.9</v>
      </c>
      <c r="H904" s="12">
        <v>12</v>
      </c>
      <c r="I904" s="3">
        <v>1</v>
      </c>
      <c r="J904" s="3">
        <v>-8</v>
      </c>
      <c r="K904" s="3">
        <v>76</v>
      </c>
      <c r="L904" s="3">
        <v>-53</v>
      </c>
      <c r="M904" s="3">
        <v>25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1.165E-4</v>
      </c>
      <c r="T904" s="13">
        <f t="shared" si="141"/>
        <v>-9.2800000000000001E-4</v>
      </c>
      <c r="U904" s="13">
        <f t="shared" si="142"/>
        <v>9.196000000000001E-3</v>
      </c>
      <c r="V904" s="13">
        <f t="shared" si="143"/>
        <v>-6.3070000000000001E-3</v>
      </c>
      <c r="W904" s="13">
        <f t="shared" si="144"/>
        <v>3.0000000000000001E-3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9324</v>
      </c>
      <c r="C905" s="3" t="s">
        <v>6559</v>
      </c>
      <c r="D905" s="12">
        <v>55.5</v>
      </c>
      <c r="E905" s="12">
        <v>53.2</v>
      </c>
      <c r="F905" s="12">
        <v>53.6</v>
      </c>
      <c r="G905" s="12">
        <v>55</v>
      </c>
      <c r="H905" s="12">
        <v>54.7</v>
      </c>
      <c r="I905" s="3">
        <v>-3622</v>
      </c>
      <c r="J905" s="3">
        <v>229</v>
      </c>
      <c r="K905" s="3">
        <v>-1870</v>
      </c>
      <c r="L905" s="3">
        <v>3251</v>
      </c>
      <c r="M905" s="3">
        <v>-507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-2.0102099999999998</v>
      </c>
      <c r="T905" s="13">
        <f t="shared" si="141"/>
        <v>0.12182800000000001</v>
      </c>
      <c r="U905" s="13">
        <f t="shared" si="142"/>
        <v>-1.0023200000000001</v>
      </c>
      <c r="V905" s="13">
        <f t="shared" si="143"/>
        <v>1.7880499999999999</v>
      </c>
      <c r="W905" s="13">
        <f t="shared" si="144"/>
        <v>-0.27732899999999999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9325</v>
      </c>
      <c r="C906" s="3" t="s">
        <v>10324</v>
      </c>
      <c r="D906" s="12">
        <v>70.8</v>
      </c>
      <c r="E906" s="12">
        <v>70.5</v>
      </c>
      <c r="F906" s="12">
        <v>72.599999999999994</v>
      </c>
      <c r="G906" s="12">
        <v>71.8</v>
      </c>
      <c r="H906" s="12">
        <v>72</v>
      </c>
      <c r="I906" s="3">
        <v>24</v>
      </c>
      <c r="J906" s="3">
        <v>-6</v>
      </c>
      <c r="K906" s="3">
        <v>241</v>
      </c>
      <c r="L906" s="3">
        <v>-30</v>
      </c>
      <c r="M906" s="3">
        <v>43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1.6991999999999997E-2</v>
      </c>
      <c r="T906" s="13">
        <f t="shared" si="141"/>
        <v>-4.2300000000000003E-3</v>
      </c>
      <c r="U906" s="13">
        <f t="shared" si="142"/>
        <v>0.17496599999999998</v>
      </c>
      <c r="V906" s="13">
        <f t="shared" si="143"/>
        <v>-2.154E-2</v>
      </c>
      <c r="W906" s="13">
        <f t="shared" si="144"/>
        <v>3.0960000000000001E-2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9326</v>
      </c>
      <c r="C907" s="3" t="s">
        <v>10324</v>
      </c>
      <c r="D907" s="12">
        <v>34.5</v>
      </c>
      <c r="E907" s="12">
        <v>34.65</v>
      </c>
      <c r="F907" s="12">
        <v>35.200000000000003</v>
      </c>
      <c r="G907" s="12">
        <v>34</v>
      </c>
      <c r="H907" s="12">
        <v>34</v>
      </c>
      <c r="I907" s="3">
        <v>4</v>
      </c>
      <c r="J907" s="3">
        <v>0</v>
      </c>
      <c r="K907" s="3">
        <v>-1</v>
      </c>
      <c r="L907" s="3">
        <v>-3</v>
      </c>
      <c r="M907" s="3">
        <v>2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1.3799999999999999E-3</v>
      </c>
      <c r="T907" s="13">
        <f t="shared" si="141"/>
        <v>0</v>
      </c>
      <c r="U907" s="13">
        <f t="shared" si="142"/>
        <v>-3.5200000000000005E-4</v>
      </c>
      <c r="V907" s="13">
        <f t="shared" si="143"/>
        <v>-1.0200000000000001E-3</v>
      </c>
      <c r="W907" s="13">
        <f t="shared" si="144"/>
        <v>6.8000000000000005E-4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9327</v>
      </c>
      <c r="C908" s="3" t="s">
        <v>10324</v>
      </c>
      <c r="D908" s="12">
        <v>55.3</v>
      </c>
      <c r="E908" s="12">
        <v>60.8</v>
      </c>
      <c r="F908" s="12">
        <v>66.8</v>
      </c>
      <c r="G908" s="12">
        <v>73.400000000000006</v>
      </c>
      <c r="H908" s="12">
        <v>77.2</v>
      </c>
      <c r="I908" s="3">
        <v>2</v>
      </c>
      <c r="J908" s="3">
        <v>208</v>
      </c>
      <c r="K908" s="3">
        <v>78</v>
      </c>
      <c r="L908" s="3">
        <v>-2</v>
      </c>
      <c r="M908" s="3">
        <v>48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1.106E-3</v>
      </c>
      <c r="T908" s="13">
        <f t="shared" si="141"/>
        <v>0.12646399999999999</v>
      </c>
      <c r="U908" s="13">
        <f t="shared" si="142"/>
        <v>5.2103999999999998E-2</v>
      </c>
      <c r="V908" s="13">
        <f t="shared" si="143"/>
        <v>-1.4680000000000001E-3</v>
      </c>
      <c r="W908" s="13">
        <f t="shared" si="144"/>
        <v>3.7056000000000006E-2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9328</v>
      </c>
      <c r="C909" s="3" t="s">
        <v>6559</v>
      </c>
      <c r="D909" s="12">
        <v>27</v>
      </c>
      <c r="E909" s="12">
        <v>27</v>
      </c>
      <c r="F909" s="12">
        <v>26.25</v>
      </c>
      <c r="G909" s="12">
        <v>26.45</v>
      </c>
      <c r="H909" s="12">
        <v>27</v>
      </c>
      <c r="I909" s="3">
        <v>-2</v>
      </c>
      <c r="J909" s="3">
        <v>-22</v>
      </c>
      <c r="K909" s="3">
        <v>0</v>
      </c>
      <c r="L909" s="3">
        <v>8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-5.4000000000000001E-4</v>
      </c>
      <c r="T909" s="13">
        <f t="shared" si="141"/>
        <v>-5.94E-3</v>
      </c>
      <c r="U909" s="13">
        <f t="shared" si="142"/>
        <v>0</v>
      </c>
      <c r="V909" s="13">
        <f t="shared" si="143"/>
        <v>2.1159999999999998E-3</v>
      </c>
      <c r="W909" s="13">
        <f t="shared" si="144"/>
        <v>0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9329</v>
      </c>
      <c r="C910" s="3" t="s">
        <v>4577</v>
      </c>
      <c r="D910" s="12">
        <v>27</v>
      </c>
      <c r="E910" s="12">
        <v>27.95</v>
      </c>
      <c r="F910" s="12">
        <v>27.9</v>
      </c>
      <c r="G910" s="12">
        <v>27</v>
      </c>
      <c r="H910" s="12">
        <v>27</v>
      </c>
      <c r="I910" s="3">
        <v>0</v>
      </c>
      <c r="J910" s="3">
        <v>0</v>
      </c>
      <c r="K910" s="3">
        <v>0</v>
      </c>
      <c r="L910" s="3">
        <v>0</v>
      </c>
      <c r="M910" s="3">
        <v>13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3.5100000000000001E-3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9330</v>
      </c>
      <c r="C911" s="3" t="s">
        <v>6559</v>
      </c>
      <c r="D911" s="12">
        <v>24</v>
      </c>
      <c r="E911" s="12">
        <v>23.65</v>
      </c>
      <c r="F911" s="12">
        <v>23.9</v>
      </c>
      <c r="G911" s="12">
        <v>24.35</v>
      </c>
      <c r="H911" s="12">
        <v>24.9</v>
      </c>
      <c r="I911" s="3">
        <v>10</v>
      </c>
      <c r="J911" s="3">
        <v>-1</v>
      </c>
      <c r="K911" s="3">
        <v>76</v>
      </c>
      <c r="L911" s="3">
        <v>16</v>
      </c>
      <c r="M911" s="3">
        <v>-20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2.3999999999999998E-3</v>
      </c>
      <c r="T911" s="13">
        <f t="shared" si="141"/>
        <v>-2.3649999999999998E-4</v>
      </c>
      <c r="U911" s="13">
        <f t="shared" si="142"/>
        <v>1.8164E-2</v>
      </c>
      <c r="V911" s="13">
        <f t="shared" si="143"/>
        <v>3.8960000000000002E-3</v>
      </c>
      <c r="W911" s="13">
        <f t="shared" si="144"/>
        <v>-4.9800000000000001E-3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9331</v>
      </c>
      <c r="C912" s="3" t="s">
        <v>10324</v>
      </c>
      <c r="D912" s="12">
        <v>21.2</v>
      </c>
      <c r="E912" s="12">
        <v>21.1</v>
      </c>
      <c r="F912" s="12">
        <v>21.5</v>
      </c>
      <c r="G912" s="12">
        <v>21.65</v>
      </c>
      <c r="H912" s="12">
        <v>21.8</v>
      </c>
      <c r="I912" s="3">
        <v>156</v>
      </c>
      <c r="J912" s="3">
        <v>-28</v>
      </c>
      <c r="K912" s="3">
        <v>427</v>
      </c>
      <c r="L912" s="3">
        <v>-166</v>
      </c>
      <c r="M912" s="3">
        <v>226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3.3071999999999997E-2</v>
      </c>
      <c r="T912" s="13">
        <f t="shared" si="141"/>
        <v>-5.9080000000000009E-3</v>
      </c>
      <c r="U912" s="13">
        <f t="shared" si="142"/>
        <v>9.1804999999999998E-2</v>
      </c>
      <c r="V912" s="13">
        <f t="shared" si="143"/>
        <v>-3.5938999999999999E-2</v>
      </c>
      <c r="W912" s="13">
        <f t="shared" si="144"/>
        <v>4.9267999999999999E-2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9332</v>
      </c>
      <c r="C913" s="3" t="s">
        <v>6559</v>
      </c>
      <c r="D913" s="12">
        <v>23.75</v>
      </c>
      <c r="E913" s="12">
        <v>23.15</v>
      </c>
      <c r="F913" s="12">
        <v>23.3</v>
      </c>
      <c r="G913" s="12">
        <v>23.2</v>
      </c>
      <c r="H913" s="12">
        <v>23.3</v>
      </c>
      <c r="I913" s="3">
        <v>-3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-7.1250000000000003E-4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9333</v>
      </c>
      <c r="C914" s="3" t="s">
        <v>6559</v>
      </c>
      <c r="D914" s="12">
        <v>28.2</v>
      </c>
      <c r="E914" s="12">
        <v>27.5</v>
      </c>
      <c r="F914" s="12">
        <v>27.4</v>
      </c>
      <c r="G914" s="12">
        <v>27.3</v>
      </c>
      <c r="H914" s="12">
        <v>27.4</v>
      </c>
      <c r="I914" s="3">
        <v>4</v>
      </c>
      <c r="J914" s="3">
        <v>0</v>
      </c>
      <c r="K914" s="3">
        <v>-4</v>
      </c>
      <c r="L914" s="3">
        <v>-1</v>
      </c>
      <c r="M914" s="3">
        <v>10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1.1279999999999999E-3</v>
      </c>
      <c r="T914" s="13">
        <f t="shared" si="141"/>
        <v>0</v>
      </c>
      <c r="U914" s="13">
        <f t="shared" si="142"/>
        <v>-1.096E-3</v>
      </c>
      <c r="V914" s="13">
        <f t="shared" si="143"/>
        <v>-2.7300000000000002E-4</v>
      </c>
      <c r="W914" s="13">
        <f t="shared" si="144"/>
        <v>2.7399999999999998E-3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9334</v>
      </c>
      <c r="C915" s="3" t="s">
        <v>10345</v>
      </c>
      <c r="D915" s="12">
        <v>65</v>
      </c>
      <c r="E915" s="12">
        <v>63.6</v>
      </c>
      <c r="F915" s="12">
        <v>65.400000000000006</v>
      </c>
      <c r="G915" s="12">
        <v>66.599999999999994</v>
      </c>
      <c r="H915" s="12">
        <v>66.099999999999994</v>
      </c>
      <c r="I915" s="3">
        <v>58</v>
      </c>
      <c r="J915" s="3">
        <v>-56</v>
      </c>
      <c r="K915" s="3">
        <v>120</v>
      </c>
      <c r="L915" s="3">
        <v>205</v>
      </c>
      <c r="M915" s="3">
        <v>-14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3.7699999999999997E-2</v>
      </c>
      <c r="T915" s="13">
        <f t="shared" si="141"/>
        <v>-3.5616000000000002E-2</v>
      </c>
      <c r="U915" s="13">
        <f t="shared" si="142"/>
        <v>7.8480000000000008E-2</v>
      </c>
      <c r="V915" s="13">
        <f t="shared" si="143"/>
        <v>0.13652999999999998</v>
      </c>
      <c r="W915" s="13">
        <f t="shared" si="144"/>
        <v>-9.2539999999999983E-3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9335</v>
      </c>
      <c r="C916" s="3" t="s">
        <v>6559</v>
      </c>
      <c r="D916" s="12">
        <v>84.1</v>
      </c>
      <c r="E916" s="12">
        <v>85</v>
      </c>
      <c r="F916" s="12">
        <v>85.4</v>
      </c>
      <c r="G916" s="12">
        <v>85.2</v>
      </c>
      <c r="H916" s="12">
        <v>85</v>
      </c>
      <c r="I916" s="3">
        <v>3</v>
      </c>
      <c r="J916" s="3">
        <v>4</v>
      </c>
      <c r="K916" s="3">
        <v>10</v>
      </c>
      <c r="L916" s="3">
        <v>3</v>
      </c>
      <c r="M916" s="3">
        <v>3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2.5229999999999996E-3</v>
      </c>
      <c r="T916" s="13">
        <f t="shared" si="141"/>
        <v>3.3999999999999998E-3</v>
      </c>
      <c r="U916" s="13">
        <f t="shared" si="142"/>
        <v>8.5400000000000007E-3</v>
      </c>
      <c r="V916" s="13">
        <f t="shared" si="143"/>
        <v>2.5560000000000001E-3</v>
      </c>
      <c r="W916" s="13">
        <f t="shared" si="144"/>
        <v>2.5500000000000002E-3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9336</v>
      </c>
      <c r="C917" s="3" t="s">
        <v>4577</v>
      </c>
      <c r="D917" s="12">
        <v>35.299999999999997</v>
      </c>
      <c r="E917" s="12">
        <v>35.4</v>
      </c>
      <c r="F917" s="12">
        <v>35.65</v>
      </c>
      <c r="G917" s="12">
        <v>36.25</v>
      </c>
      <c r="H917" s="12">
        <v>36.35</v>
      </c>
      <c r="I917" s="3">
        <v>-9</v>
      </c>
      <c r="J917" s="3">
        <v>-86</v>
      </c>
      <c r="K917" s="3">
        <v>-9</v>
      </c>
      <c r="L917" s="3">
        <v>-5</v>
      </c>
      <c r="M917" s="3">
        <v>-6</v>
      </c>
      <c r="N917" s="3">
        <v>0</v>
      </c>
      <c r="O917" s="3">
        <v>0</v>
      </c>
      <c r="P917" s="3">
        <v>0</v>
      </c>
      <c r="Q917" s="3">
        <v>1</v>
      </c>
      <c r="R917" s="3">
        <v>0</v>
      </c>
      <c r="S917" s="13">
        <f t="shared" si="140"/>
        <v>-3.1769999999999997E-3</v>
      </c>
      <c r="T917" s="13">
        <f t="shared" si="141"/>
        <v>-3.0444000000000002E-2</v>
      </c>
      <c r="U917" s="13">
        <f t="shared" si="142"/>
        <v>-3.2084999999999995E-3</v>
      </c>
      <c r="V917" s="13">
        <f t="shared" si="143"/>
        <v>-1.8125000000000001E-3</v>
      </c>
      <c r="W917" s="13">
        <f t="shared" si="144"/>
        <v>-2.1810000000000002E-3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3.6249999999999998E-4</v>
      </c>
      <c r="AB917" s="13">
        <f t="shared" si="149"/>
        <v>0</v>
      </c>
    </row>
    <row r="918" spans="1:28" x14ac:dyDescent="0.25">
      <c r="A918" s="2" t="s">
        <v>912</v>
      </c>
      <c r="B918" s="3" t="s">
        <v>9337</v>
      </c>
      <c r="C918" s="3" t="s">
        <v>6559</v>
      </c>
      <c r="D918" s="12">
        <v>29.05</v>
      </c>
      <c r="E918" s="12">
        <v>29.05</v>
      </c>
      <c r="F918" s="12">
        <v>29.1</v>
      </c>
      <c r="G918" s="12">
        <v>29.8</v>
      </c>
      <c r="H918" s="12">
        <v>29.45</v>
      </c>
      <c r="I918" s="3">
        <v>-137</v>
      </c>
      <c r="J918" s="3">
        <v>-220</v>
      </c>
      <c r="K918" s="3">
        <v>99</v>
      </c>
      <c r="L918" s="3">
        <v>676</v>
      </c>
      <c r="M918" s="3">
        <v>-298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-3.9798500000000001E-2</v>
      </c>
      <c r="T918" s="13">
        <f t="shared" si="141"/>
        <v>-6.3909999999999995E-2</v>
      </c>
      <c r="U918" s="13">
        <f t="shared" si="142"/>
        <v>2.8809000000000001E-2</v>
      </c>
      <c r="V918" s="13">
        <f t="shared" si="143"/>
        <v>0.20144799999999999</v>
      </c>
      <c r="W918" s="13">
        <f t="shared" si="144"/>
        <v>-8.7761000000000006E-2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9338</v>
      </c>
      <c r="C919" s="3" t="s">
        <v>6559</v>
      </c>
      <c r="D919" s="12">
        <v>29.6</v>
      </c>
      <c r="E919" s="12">
        <v>29.55</v>
      </c>
      <c r="F919" s="12">
        <v>30.4</v>
      </c>
      <c r="G919" s="12">
        <v>30.9</v>
      </c>
      <c r="H919" s="12">
        <v>31.4</v>
      </c>
      <c r="I919" s="3">
        <v>55</v>
      </c>
      <c r="J919" s="3">
        <v>-126</v>
      </c>
      <c r="K919" s="3">
        <v>126</v>
      </c>
      <c r="L919" s="3">
        <v>86</v>
      </c>
      <c r="M919" s="3">
        <v>-20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1.6279999999999999E-2</v>
      </c>
      <c r="T919" s="13">
        <f t="shared" si="141"/>
        <v>-3.7233000000000002E-2</v>
      </c>
      <c r="U919" s="13">
        <f t="shared" si="142"/>
        <v>3.8303999999999998E-2</v>
      </c>
      <c r="V919" s="13">
        <f t="shared" si="143"/>
        <v>2.6574E-2</v>
      </c>
      <c r="W919" s="13">
        <f t="shared" si="144"/>
        <v>-6.28E-3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9339</v>
      </c>
      <c r="C920" s="3" t="s">
        <v>6559</v>
      </c>
      <c r="D920" s="12">
        <v>176</v>
      </c>
      <c r="E920" s="12">
        <v>160</v>
      </c>
      <c r="F920" s="12">
        <v>163</v>
      </c>
      <c r="G920" s="12">
        <v>167</v>
      </c>
      <c r="H920" s="12">
        <v>162.5</v>
      </c>
      <c r="I920" s="3">
        <v>81</v>
      </c>
      <c r="J920" s="3">
        <v>54</v>
      </c>
      <c r="K920" s="3">
        <v>156</v>
      </c>
      <c r="L920" s="3">
        <v>96</v>
      </c>
      <c r="M920" s="3">
        <v>31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0.14255999999999999</v>
      </c>
      <c r="T920" s="13">
        <f t="shared" si="141"/>
        <v>8.6400000000000005E-2</v>
      </c>
      <c r="U920" s="13">
        <f t="shared" si="142"/>
        <v>0.25428000000000001</v>
      </c>
      <c r="V920" s="13">
        <f t="shared" si="143"/>
        <v>0.16031999999999999</v>
      </c>
      <c r="W920" s="13">
        <f t="shared" si="144"/>
        <v>5.0375000000000003E-2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9340</v>
      </c>
      <c r="C921" s="3" t="s">
        <v>10324</v>
      </c>
      <c r="D921" s="12">
        <v>20.6</v>
      </c>
      <c r="E921" s="12">
        <v>20.6</v>
      </c>
      <c r="F921" s="12">
        <v>21.05</v>
      </c>
      <c r="G921" s="12">
        <v>22.35</v>
      </c>
      <c r="H921" s="12">
        <v>22.8</v>
      </c>
      <c r="I921" s="3">
        <v>44</v>
      </c>
      <c r="J921" s="3">
        <v>33</v>
      </c>
      <c r="K921" s="3">
        <v>69</v>
      </c>
      <c r="L921" s="3">
        <v>30</v>
      </c>
      <c r="M921" s="3">
        <v>-133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9.0640000000000009E-3</v>
      </c>
      <c r="T921" s="13">
        <f t="shared" si="141"/>
        <v>6.7980000000000011E-3</v>
      </c>
      <c r="U921" s="13">
        <f t="shared" si="142"/>
        <v>1.4524500000000001E-2</v>
      </c>
      <c r="V921" s="13">
        <f t="shared" si="143"/>
        <v>6.705E-3</v>
      </c>
      <c r="W921" s="13">
        <f t="shared" si="144"/>
        <v>-3.0324E-2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9341</v>
      </c>
      <c r="C922" s="3" t="s">
        <v>6559</v>
      </c>
      <c r="D922" s="12">
        <v>115.5</v>
      </c>
      <c r="E922" s="12">
        <v>115.5</v>
      </c>
      <c r="F922" s="12">
        <v>119.5</v>
      </c>
      <c r="G922" s="12">
        <v>114</v>
      </c>
      <c r="H922" s="12">
        <v>116</v>
      </c>
      <c r="I922" s="3">
        <v>-36</v>
      </c>
      <c r="J922" s="3">
        <v>-13</v>
      </c>
      <c r="K922" s="3">
        <v>467</v>
      </c>
      <c r="L922" s="3">
        <v>-906</v>
      </c>
      <c r="M922" s="3">
        <v>-15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-4.1579999999999999E-2</v>
      </c>
      <c r="T922" s="13">
        <f t="shared" si="141"/>
        <v>-1.5015000000000001E-2</v>
      </c>
      <c r="U922" s="13">
        <f t="shared" si="142"/>
        <v>0.55806500000000003</v>
      </c>
      <c r="V922" s="13">
        <f t="shared" si="143"/>
        <v>-1.03284</v>
      </c>
      <c r="W922" s="13">
        <f t="shared" si="144"/>
        <v>-1.7399999999999999E-2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9342</v>
      </c>
      <c r="C923" s="3" t="s">
        <v>6559</v>
      </c>
      <c r="D923" s="12">
        <v>69.5</v>
      </c>
      <c r="E923" s="12">
        <v>69.8</v>
      </c>
      <c r="F923" s="12">
        <v>69.8</v>
      </c>
      <c r="G923" s="12">
        <v>70.099999999999994</v>
      </c>
      <c r="H923" s="12">
        <v>70.3</v>
      </c>
      <c r="I923" s="3">
        <v>-1</v>
      </c>
      <c r="J923" s="3">
        <v>4</v>
      </c>
      <c r="K923" s="3">
        <v>9</v>
      </c>
      <c r="L923" s="3">
        <v>0</v>
      </c>
      <c r="M923" s="3">
        <v>8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-6.9499999999999998E-4</v>
      </c>
      <c r="T923" s="13">
        <f t="shared" si="141"/>
        <v>2.7919999999999998E-3</v>
      </c>
      <c r="U923" s="13">
        <f t="shared" si="142"/>
        <v>6.2819999999999994E-3</v>
      </c>
      <c r="V923" s="13">
        <f t="shared" si="143"/>
        <v>0</v>
      </c>
      <c r="W923" s="13">
        <f t="shared" si="144"/>
        <v>5.6239999999999997E-3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9343</v>
      </c>
      <c r="C924" s="3" t="s">
        <v>6559</v>
      </c>
      <c r="D924" s="12">
        <v>20.05</v>
      </c>
      <c r="E924" s="12">
        <v>20</v>
      </c>
      <c r="F924" s="12">
        <v>19.899999999999999</v>
      </c>
      <c r="G924" s="12">
        <v>20</v>
      </c>
      <c r="H924" s="12">
        <v>20.3</v>
      </c>
      <c r="I924" s="3">
        <v>-13</v>
      </c>
      <c r="J924" s="3">
        <v>-3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-2.6065000000000003E-3</v>
      </c>
      <c r="T924" s="13">
        <f t="shared" si="141"/>
        <v>-5.9999999999999995E-4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9344</v>
      </c>
      <c r="C925" s="3" t="s">
        <v>10324</v>
      </c>
      <c r="D925" s="12">
        <v>18.3</v>
      </c>
      <c r="E925" s="12">
        <v>18.25</v>
      </c>
      <c r="F925" s="12">
        <v>18.2</v>
      </c>
      <c r="G925" s="12">
        <v>18.25</v>
      </c>
      <c r="H925" s="12">
        <v>18.2</v>
      </c>
      <c r="I925" s="3">
        <v>0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9345</v>
      </c>
      <c r="C926" s="3" t="s">
        <v>6559</v>
      </c>
      <c r="D926" s="12">
        <v>76.8</v>
      </c>
      <c r="E926" s="12">
        <v>76.8</v>
      </c>
      <c r="F926" s="12">
        <v>76.900000000000006</v>
      </c>
      <c r="G926" s="12">
        <v>77</v>
      </c>
      <c r="H926" s="12">
        <v>76.5</v>
      </c>
      <c r="I926" s="3">
        <v>9</v>
      </c>
      <c r="J926" s="3">
        <v>-12</v>
      </c>
      <c r="K926" s="3">
        <v>-4</v>
      </c>
      <c r="L926" s="3">
        <v>-2</v>
      </c>
      <c r="M926" s="3">
        <v>-20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6.9119999999999997E-3</v>
      </c>
      <c r="T926" s="13">
        <f t="shared" si="141"/>
        <v>-9.2159999999999985E-3</v>
      </c>
      <c r="U926" s="13">
        <f t="shared" si="142"/>
        <v>-3.0760000000000002E-3</v>
      </c>
      <c r="V926" s="13">
        <f t="shared" si="143"/>
        <v>-1.5399999999999999E-3</v>
      </c>
      <c r="W926" s="13">
        <f t="shared" si="144"/>
        <v>-1.5299999999999999E-2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9346</v>
      </c>
      <c r="C927" s="3" t="s">
        <v>6559</v>
      </c>
      <c r="D927" s="12">
        <v>50</v>
      </c>
      <c r="E927" s="12">
        <v>49.75</v>
      </c>
      <c r="F927" s="12">
        <v>49.95</v>
      </c>
      <c r="G927" s="12">
        <v>50</v>
      </c>
      <c r="H927" s="12">
        <v>50.1</v>
      </c>
      <c r="I927" s="3">
        <v>-22</v>
      </c>
      <c r="J927" s="3">
        <v>-10</v>
      </c>
      <c r="K927" s="3">
        <v>16</v>
      </c>
      <c r="L927" s="3">
        <v>-9</v>
      </c>
      <c r="M927" s="3">
        <v>4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-1.0999999999999999E-2</v>
      </c>
      <c r="T927" s="13">
        <f t="shared" si="141"/>
        <v>-4.9750000000000003E-3</v>
      </c>
      <c r="U927" s="13">
        <f t="shared" si="142"/>
        <v>7.9920000000000008E-3</v>
      </c>
      <c r="V927" s="13">
        <f t="shared" si="143"/>
        <v>-4.4999999999999997E-3</v>
      </c>
      <c r="W927" s="13">
        <f t="shared" si="144"/>
        <v>2.0040000000000001E-3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9347</v>
      </c>
      <c r="C928" s="3" t="s">
        <v>4577</v>
      </c>
      <c r="D928" s="12">
        <v>6.96</v>
      </c>
      <c r="E928" s="12">
        <v>6.75</v>
      </c>
      <c r="F928" s="12">
        <v>7</v>
      </c>
      <c r="G928" s="12">
        <v>7</v>
      </c>
      <c r="H928" s="12">
        <v>7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9348</v>
      </c>
      <c r="C929" s="3" t="s">
        <v>6532</v>
      </c>
      <c r="D929" s="12">
        <v>114</v>
      </c>
      <c r="E929" s="12">
        <v>113</v>
      </c>
      <c r="F929" s="12">
        <v>113.5</v>
      </c>
      <c r="G929" s="12">
        <v>113.5</v>
      </c>
      <c r="H929" s="12">
        <v>113</v>
      </c>
      <c r="I929" s="3">
        <v>1</v>
      </c>
      <c r="J929" s="3">
        <v>0</v>
      </c>
      <c r="K929" s="3">
        <v>0</v>
      </c>
      <c r="L929" s="3">
        <v>-1</v>
      </c>
      <c r="M929" s="3">
        <v>-3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1.14E-3</v>
      </c>
      <c r="T929" s="13">
        <f t="shared" si="141"/>
        <v>0</v>
      </c>
      <c r="U929" s="13">
        <f t="shared" si="142"/>
        <v>0</v>
      </c>
      <c r="V929" s="13">
        <f t="shared" si="143"/>
        <v>-1.1349999999999999E-3</v>
      </c>
      <c r="W929" s="13">
        <f t="shared" si="144"/>
        <v>-3.3899999999999998E-3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9349</v>
      </c>
      <c r="C930" s="3" t="s">
        <v>10346</v>
      </c>
      <c r="D930" s="12">
        <v>13.2</v>
      </c>
      <c r="E930" s="12">
        <v>13.15</v>
      </c>
      <c r="F930" s="12">
        <v>13.15</v>
      </c>
      <c r="G930" s="12">
        <v>13.05</v>
      </c>
      <c r="H930" s="12">
        <v>13.25</v>
      </c>
      <c r="I930" s="3">
        <v>77</v>
      </c>
      <c r="J930" s="3">
        <v>35</v>
      </c>
      <c r="K930" s="3">
        <v>-9</v>
      </c>
      <c r="L930" s="3">
        <v>14</v>
      </c>
      <c r="M930" s="3">
        <v>3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1.0163999999999999E-2</v>
      </c>
      <c r="T930" s="13">
        <f t="shared" si="141"/>
        <v>4.6024999999999998E-3</v>
      </c>
      <c r="U930" s="13">
        <f t="shared" si="142"/>
        <v>-1.1835000000000001E-3</v>
      </c>
      <c r="V930" s="13">
        <f t="shared" si="143"/>
        <v>1.8270000000000001E-3</v>
      </c>
      <c r="W930" s="13">
        <f t="shared" si="144"/>
        <v>3.9750000000000001E-4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9350</v>
      </c>
      <c r="C931" s="3" t="s">
        <v>6539</v>
      </c>
      <c r="D931" s="12">
        <v>18.149999999999999</v>
      </c>
      <c r="E931" s="12">
        <v>18.149999999999999</v>
      </c>
      <c r="F931" s="12">
        <v>18.2</v>
      </c>
      <c r="G931" s="12">
        <v>18.3</v>
      </c>
      <c r="H931" s="12">
        <v>18.399999999999999</v>
      </c>
      <c r="I931" s="3">
        <v>-5</v>
      </c>
      <c r="J931" s="3">
        <v>0</v>
      </c>
      <c r="K931" s="3">
        <v>3</v>
      </c>
      <c r="L931" s="3">
        <v>5</v>
      </c>
      <c r="M931" s="3">
        <v>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-9.075E-4</v>
      </c>
      <c r="T931" s="13">
        <f t="shared" si="141"/>
        <v>0</v>
      </c>
      <c r="U931" s="13">
        <f t="shared" si="142"/>
        <v>5.4599999999999994E-4</v>
      </c>
      <c r="V931" s="13">
        <f t="shared" si="143"/>
        <v>9.1500000000000001E-4</v>
      </c>
      <c r="W931" s="13">
        <f t="shared" si="144"/>
        <v>1.8399999999999997E-4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9351</v>
      </c>
      <c r="C932" s="3" t="s">
        <v>4740</v>
      </c>
      <c r="D932" s="12">
        <v>5.94</v>
      </c>
      <c r="E932" s="12">
        <v>5.94</v>
      </c>
      <c r="F932" s="12">
        <v>5.94</v>
      </c>
      <c r="G932" s="12">
        <v>6.39</v>
      </c>
      <c r="H932" s="12">
        <v>6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9352</v>
      </c>
      <c r="C933" s="3" t="s">
        <v>10347</v>
      </c>
      <c r="D933" s="12">
        <v>31.9</v>
      </c>
      <c r="E933" s="12">
        <v>32.1</v>
      </c>
      <c r="F933" s="12">
        <v>32.35</v>
      </c>
      <c r="G933" s="12">
        <v>32.450000000000003</v>
      </c>
      <c r="H933" s="12">
        <v>32.450000000000003</v>
      </c>
      <c r="I933" s="3">
        <v>1</v>
      </c>
      <c r="J933" s="3">
        <v>0</v>
      </c>
      <c r="K933" s="3">
        <v>-5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3.19E-4</v>
      </c>
      <c r="T933" s="13">
        <f t="shared" si="141"/>
        <v>0</v>
      </c>
      <c r="U933" s="13">
        <f t="shared" si="142"/>
        <v>-1.6175E-3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9353</v>
      </c>
      <c r="C934" s="3" t="s">
        <v>6539</v>
      </c>
      <c r="D934" s="12">
        <v>17.3</v>
      </c>
      <c r="E934" s="12">
        <v>17.55</v>
      </c>
      <c r="F934" s="12">
        <v>18.399999999999999</v>
      </c>
      <c r="G934" s="12">
        <v>18.8</v>
      </c>
      <c r="H934" s="12">
        <v>18.600000000000001</v>
      </c>
      <c r="I934" s="3">
        <v>936</v>
      </c>
      <c r="J934" s="3">
        <v>-233</v>
      </c>
      <c r="K934" s="3">
        <v>2114</v>
      </c>
      <c r="L934" s="3">
        <v>-2359</v>
      </c>
      <c r="M934" s="3">
        <v>-905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0.16192800000000002</v>
      </c>
      <c r="T934" s="13">
        <f t="shared" si="141"/>
        <v>-4.0891500000000004E-2</v>
      </c>
      <c r="U934" s="13">
        <f t="shared" si="142"/>
        <v>0.38897599999999999</v>
      </c>
      <c r="V934" s="13">
        <f t="shared" si="143"/>
        <v>-0.44349200000000005</v>
      </c>
      <c r="W934" s="13">
        <f t="shared" si="144"/>
        <v>-0.16833000000000001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9354</v>
      </c>
      <c r="C935" s="3" t="s">
        <v>4742</v>
      </c>
      <c r="D935" s="12">
        <v>40.4</v>
      </c>
      <c r="E935" s="12">
        <v>38.75</v>
      </c>
      <c r="F935" s="12">
        <v>39.700000000000003</v>
      </c>
      <c r="G935" s="12">
        <v>39.25</v>
      </c>
      <c r="H935" s="12">
        <v>39.65</v>
      </c>
      <c r="I935" s="3">
        <v>-158</v>
      </c>
      <c r="J935" s="3">
        <v>-229</v>
      </c>
      <c r="K935" s="3">
        <v>-9</v>
      </c>
      <c r="L935" s="3">
        <v>-40</v>
      </c>
      <c r="M935" s="3">
        <v>52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-6.3832E-2</v>
      </c>
      <c r="T935" s="13">
        <f t="shared" si="141"/>
        <v>-8.8737499999999997E-2</v>
      </c>
      <c r="U935" s="13">
        <f t="shared" si="142"/>
        <v>-3.5730000000000002E-3</v>
      </c>
      <c r="V935" s="13">
        <f t="shared" si="143"/>
        <v>-1.5699999999999999E-2</v>
      </c>
      <c r="W935" s="13">
        <f t="shared" si="144"/>
        <v>2.0617999999999997E-2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9355</v>
      </c>
      <c r="C936" s="3" t="s">
        <v>10348</v>
      </c>
      <c r="D936" s="12">
        <v>7</v>
      </c>
      <c r="E936" s="12">
        <v>6.83</v>
      </c>
      <c r="F936" s="12">
        <v>6.88</v>
      </c>
      <c r="G936" s="12">
        <v>6.76</v>
      </c>
      <c r="H936" s="12">
        <v>6.81</v>
      </c>
      <c r="I936" s="3">
        <v>25</v>
      </c>
      <c r="J936" s="3">
        <v>-12</v>
      </c>
      <c r="K936" s="3">
        <v>14</v>
      </c>
      <c r="L936" s="3">
        <v>-4</v>
      </c>
      <c r="M936" s="3">
        <v>47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1.75E-3</v>
      </c>
      <c r="T936" s="13">
        <f t="shared" si="141"/>
        <v>-8.1960000000000008E-4</v>
      </c>
      <c r="U936" s="13">
        <f t="shared" si="142"/>
        <v>9.6319999999999989E-4</v>
      </c>
      <c r="V936" s="13">
        <f t="shared" si="143"/>
        <v>-2.7040000000000001E-4</v>
      </c>
      <c r="W936" s="13">
        <f t="shared" si="144"/>
        <v>3.2006999999999999E-3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9356</v>
      </c>
      <c r="C937" s="3" t="s">
        <v>10348</v>
      </c>
      <c r="D937" s="12">
        <v>11.35</v>
      </c>
      <c r="E937" s="12">
        <v>10.6</v>
      </c>
      <c r="F937" s="12">
        <v>9.94</v>
      </c>
      <c r="G937" s="12">
        <v>10.1</v>
      </c>
      <c r="H937" s="12">
        <v>9.9499999999999993</v>
      </c>
      <c r="I937" s="3">
        <v>-77</v>
      </c>
      <c r="J937" s="3">
        <v>-212</v>
      </c>
      <c r="K937" s="3">
        <v>132</v>
      </c>
      <c r="L937" s="3">
        <v>-76</v>
      </c>
      <c r="M937" s="3">
        <v>-28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-8.739499999999999E-3</v>
      </c>
      <c r="T937" s="13">
        <f t="shared" si="141"/>
        <v>-2.2471999999999999E-2</v>
      </c>
      <c r="U937" s="13">
        <f t="shared" si="142"/>
        <v>1.3120799999999998E-2</v>
      </c>
      <c r="V937" s="13">
        <f t="shared" si="143"/>
        <v>-7.6760000000000005E-3</v>
      </c>
      <c r="W937" s="13">
        <f t="shared" si="144"/>
        <v>-2.7859999999999998E-3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9357</v>
      </c>
      <c r="C938" s="3" t="s">
        <v>10348</v>
      </c>
      <c r="D938" s="12">
        <v>13.5</v>
      </c>
      <c r="E938" s="12">
        <v>13.05</v>
      </c>
      <c r="F938" s="12">
        <v>13.25</v>
      </c>
      <c r="G938" s="12">
        <v>13.15</v>
      </c>
      <c r="H938" s="12">
        <v>13.1</v>
      </c>
      <c r="I938" s="3">
        <v>-3</v>
      </c>
      <c r="J938" s="3">
        <v>-6</v>
      </c>
      <c r="K938" s="3">
        <v>-20</v>
      </c>
      <c r="L938" s="3">
        <v>-1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-4.0499999999999998E-4</v>
      </c>
      <c r="T938" s="13">
        <f t="shared" si="141"/>
        <v>-7.8300000000000017E-4</v>
      </c>
      <c r="U938" s="13">
        <f t="shared" si="142"/>
        <v>-2.65E-3</v>
      </c>
      <c r="V938" s="13">
        <f t="shared" si="143"/>
        <v>-1.315E-4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9358</v>
      </c>
      <c r="C939" s="3" t="s">
        <v>10348</v>
      </c>
      <c r="D939" s="12">
        <v>9.68</v>
      </c>
      <c r="E939" s="12">
        <v>9.61</v>
      </c>
      <c r="F939" s="12">
        <v>9.7799999999999994</v>
      </c>
      <c r="G939" s="12">
        <v>9.7799999999999994</v>
      </c>
      <c r="H939" s="12">
        <v>9.82</v>
      </c>
      <c r="I939" s="3">
        <v>250</v>
      </c>
      <c r="J939" s="3">
        <v>-819</v>
      </c>
      <c r="K939" s="3">
        <v>1178</v>
      </c>
      <c r="L939" s="3">
        <v>80</v>
      </c>
      <c r="M939" s="3">
        <v>63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2.4199999999999999E-2</v>
      </c>
      <c r="T939" s="13">
        <f t="shared" si="141"/>
        <v>-7.8705899999999995E-2</v>
      </c>
      <c r="U939" s="13">
        <f t="shared" si="142"/>
        <v>0.1152084</v>
      </c>
      <c r="V939" s="13">
        <f t="shared" si="143"/>
        <v>7.8239999999999994E-3</v>
      </c>
      <c r="W939" s="13">
        <f t="shared" si="144"/>
        <v>6.1865999999999996E-3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9359</v>
      </c>
      <c r="C940" s="3" t="s">
        <v>10291</v>
      </c>
      <c r="D940" s="12">
        <v>99.5</v>
      </c>
      <c r="E940" s="12">
        <v>98</v>
      </c>
      <c r="F940" s="12">
        <v>96.3</v>
      </c>
      <c r="G940" s="12">
        <v>96</v>
      </c>
      <c r="H940" s="12">
        <v>97.5</v>
      </c>
      <c r="I940" s="3">
        <v>0</v>
      </c>
      <c r="J940" s="3">
        <v>0</v>
      </c>
      <c r="K940" s="3">
        <v>0</v>
      </c>
      <c r="L940" s="3">
        <v>0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-9.7499999999999996E-4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9360</v>
      </c>
      <c r="C941" s="3" t="s">
        <v>10348</v>
      </c>
      <c r="D941" s="12">
        <v>37.450000000000003</v>
      </c>
      <c r="E941" s="12">
        <v>37.799999999999997</v>
      </c>
      <c r="F941" s="12">
        <v>40</v>
      </c>
      <c r="G941" s="12">
        <v>39.65</v>
      </c>
      <c r="H941" s="12">
        <v>39.700000000000003</v>
      </c>
      <c r="I941" s="3">
        <v>41</v>
      </c>
      <c r="J941" s="3">
        <v>53</v>
      </c>
      <c r="K941" s="3">
        <v>124</v>
      </c>
      <c r="L941" s="3">
        <v>-177</v>
      </c>
      <c r="M941" s="3">
        <v>-53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1.53545E-2</v>
      </c>
      <c r="T941" s="13">
        <f t="shared" si="141"/>
        <v>2.0034E-2</v>
      </c>
      <c r="U941" s="13">
        <f t="shared" si="142"/>
        <v>4.9599999999999998E-2</v>
      </c>
      <c r="V941" s="13">
        <f t="shared" si="143"/>
        <v>-7.0180500000000007E-2</v>
      </c>
      <c r="W941" s="13">
        <f t="shared" si="144"/>
        <v>-2.1041000000000004E-2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9361</v>
      </c>
      <c r="C942" s="3" t="s">
        <v>10348</v>
      </c>
      <c r="D942" s="12">
        <v>9.9</v>
      </c>
      <c r="E942" s="12">
        <v>9.9</v>
      </c>
      <c r="F942" s="12">
        <v>9.1999999999999993</v>
      </c>
      <c r="G942" s="12">
        <v>9.1999999999999993</v>
      </c>
      <c r="H942" s="12">
        <v>9.1999999999999993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9362</v>
      </c>
      <c r="C943" s="3" t="s">
        <v>4742</v>
      </c>
      <c r="D943" s="12">
        <v>28.35</v>
      </c>
      <c r="E943" s="12">
        <v>28.05</v>
      </c>
      <c r="F943" s="12">
        <v>27.7</v>
      </c>
      <c r="G943" s="12">
        <v>27.95</v>
      </c>
      <c r="H943" s="12">
        <v>28</v>
      </c>
      <c r="I943" s="3">
        <v>13</v>
      </c>
      <c r="J943" s="3">
        <v>-14</v>
      </c>
      <c r="K943" s="3">
        <v>11</v>
      </c>
      <c r="L943" s="3">
        <v>-3</v>
      </c>
      <c r="M943" s="3">
        <v>-12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3.6855E-3</v>
      </c>
      <c r="T943" s="13">
        <f t="shared" si="141"/>
        <v>-3.9269999999999999E-3</v>
      </c>
      <c r="U943" s="13">
        <f t="shared" si="142"/>
        <v>3.0469999999999998E-3</v>
      </c>
      <c r="V943" s="13">
        <f t="shared" si="143"/>
        <v>-8.3849999999999994E-4</v>
      </c>
      <c r="W943" s="13">
        <f t="shared" si="144"/>
        <v>-3.3600000000000001E-3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9363</v>
      </c>
      <c r="C944" s="3" t="s">
        <v>10348</v>
      </c>
      <c r="D944" s="12">
        <v>24.6</v>
      </c>
      <c r="E944" s="12">
        <v>24.1</v>
      </c>
      <c r="F944" s="12">
        <v>24.3</v>
      </c>
      <c r="G944" s="12">
        <v>24.35</v>
      </c>
      <c r="H944" s="12">
        <v>24.65</v>
      </c>
      <c r="I944" s="3">
        <v>17</v>
      </c>
      <c r="J944" s="3">
        <v>-109</v>
      </c>
      <c r="K944" s="3">
        <v>48</v>
      </c>
      <c r="L944" s="3">
        <v>73</v>
      </c>
      <c r="M944" s="3">
        <v>153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4.1820000000000008E-3</v>
      </c>
      <c r="T944" s="13">
        <f t="shared" si="141"/>
        <v>-2.6269000000000001E-2</v>
      </c>
      <c r="U944" s="13">
        <f t="shared" si="142"/>
        <v>1.1664000000000001E-2</v>
      </c>
      <c r="V944" s="13">
        <f t="shared" si="143"/>
        <v>1.7775500000000003E-2</v>
      </c>
      <c r="W944" s="13">
        <f t="shared" si="144"/>
        <v>3.7714499999999998E-2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9364</v>
      </c>
      <c r="C945" s="3" t="s">
        <v>10349</v>
      </c>
      <c r="D945" s="12">
        <v>35.450000000000003</v>
      </c>
      <c r="E945" s="12">
        <v>35.4</v>
      </c>
      <c r="F945" s="12">
        <v>36.9</v>
      </c>
      <c r="G945" s="12">
        <v>37.1</v>
      </c>
      <c r="H945" s="12">
        <v>37.1</v>
      </c>
      <c r="I945" s="3">
        <v>-5</v>
      </c>
      <c r="J945" s="3">
        <v>0</v>
      </c>
      <c r="K945" s="3">
        <v>-2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-1.7725E-3</v>
      </c>
      <c r="T945" s="13">
        <f t="shared" si="141"/>
        <v>0</v>
      </c>
      <c r="U945" s="13">
        <f t="shared" si="142"/>
        <v>-7.3799999999999994E-4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9365</v>
      </c>
      <c r="C946" s="3" t="s">
        <v>10294</v>
      </c>
      <c r="D946" s="12">
        <v>24.8</v>
      </c>
      <c r="E946" s="12">
        <v>25.95</v>
      </c>
      <c r="F946" s="12">
        <v>25.3</v>
      </c>
      <c r="G946" s="12">
        <v>25.3</v>
      </c>
      <c r="H946" s="12">
        <v>25.5</v>
      </c>
      <c r="I946" s="3">
        <v>2</v>
      </c>
      <c r="J946" s="3">
        <v>7</v>
      </c>
      <c r="K946" s="3">
        <v>0</v>
      </c>
      <c r="L946" s="3">
        <v>0</v>
      </c>
      <c r="M946" s="3">
        <v>-2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4.9600000000000002E-4</v>
      </c>
      <c r="T946" s="13">
        <f t="shared" si="141"/>
        <v>1.8165E-3</v>
      </c>
      <c r="U946" s="13">
        <f t="shared" si="142"/>
        <v>0</v>
      </c>
      <c r="V946" s="13">
        <f t="shared" si="143"/>
        <v>0</v>
      </c>
      <c r="W946" s="13">
        <f t="shared" si="144"/>
        <v>-5.1000000000000004E-4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9366</v>
      </c>
      <c r="C947" s="3" t="s">
        <v>4742</v>
      </c>
      <c r="D947" s="12">
        <v>15</v>
      </c>
      <c r="E947" s="12">
        <v>15.65</v>
      </c>
      <c r="F947" s="12">
        <v>15.4</v>
      </c>
      <c r="G947" s="12">
        <v>15.3</v>
      </c>
      <c r="H947" s="12">
        <v>15.85</v>
      </c>
      <c r="I947" s="3">
        <v>2</v>
      </c>
      <c r="J947" s="3">
        <v>-10</v>
      </c>
      <c r="K947" s="3">
        <v>-3</v>
      </c>
      <c r="L947" s="3">
        <v>1</v>
      </c>
      <c r="M947" s="3">
        <v>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2.9999999999999997E-4</v>
      </c>
      <c r="T947" s="13">
        <f t="shared" si="141"/>
        <v>-1.565E-3</v>
      </c>
      <c r="U947" s="13">
        <f t="shared" si="142"/>
        <v>-4.6200000000000001E-4</v>
      </c>
      <c r="V947" s="13">
        <f t="shared" si="143"/>
        <v>1.5300000000000001E-4</v>
      </c>
      <c r="W947" s="13">
        <f t="shared" si="144"/>
        <v>1.585E-4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9367</v>
      </c>
      <c r="C948" s="3" t="s">
        <v>6545</v>
      </c>
      <c r="D948" s="12">
        <v>39.200000000000003</v>
      </c>
      <c r="E948" s="12">
        <v>37.4</v>
      </c>
      <c r="F948" s="12">
        <v>37.5</v>
      </c>
      <c r="G948" s="12">
        <v>38.049999999999997</v>
      </c>
      <c r="H948" s="12">
        <v>38.35</v>
      </c>
      <c r="I948" s="3">
        <v>-196</v>
      </c>
      <c r="J948" s="3">
        <v>-54</v>
      </c>
      <c r="K948" s="3">
        <v>-15</v>
      </c>
      <c r="L948" s="3">
        <v>27</v>
      </c>
      <c r="M948" s="3">
        <v>26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-7.6832000000000011E-2</v>
      </c>
      <c r="T948" s="13">
        <f t="shared" si="141"/>
        <v>-2.0195999999999999E-2</v>
      </c>
      <c r="U948" s="13">
        <f t="shared" si="142"/>
        <v>-5.6249999999999998E-3</v>
      </c>
      <c r="V948" s="13">
        <f t="shared" si="143"/>
        <v>1.02735E-2</v>
      </c>
      <c r="W948" s="13">
        <f t="shared" si="144"/>
        <v>9.9710000000000007E-3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9368</v>
      </c>
      <c r="C949" s="3" t="s">
        <v>6545</v>
      </c>
      <c r="D949" s="12">
        <v>121</v>
      </c>
      <c r="E949" s="12">
        <v>121.5</v>
      </c>
      <c r="F949" s="12">
        <v>122</v>
      </c>
      <c r="G949" s="12">
        <v>128</v>
      </c>
      <c r="H949" s="12">
        <v>129</v>
      </c>
      <c r="I949" s="3">
        <v>-4</v>
      </c>
      <c r="J949" s="3">
        <v>-13</v>
      </c>
      <c r="K949" s="3">
        <v>7</v>
      </c>
      <c r="L949" s="3">
        <v>31</v>
      </c>
      <c r="M949" s="3">
        <v>-36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-4.8399999999999997E-3</v>
      </c>
      <c r="T949" s="13">
        <f t="shared" si="141"/>
        <v>-1.5795E-2</v>
      </c>
      <c r="U949" s="13">
        <f t="shared" si="142"/>
        <v>8.5400000000000007E-3</v>
      </c>
      <c r="V949" s="13">
        <f t="shared" si="143"/>
        <v>3.968E-2</v>
      </c>
      <c r="W949" s="13">
        <f t="shared" si="144"/>
        <v>-4.6440000000000002E-2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9369</v>
      </c>
      <c r="C950" s="3" t="s">
        <v>6545</v>
      </c>
      <c r="D950" s="12">
        <v>148.5</v>
      </c>
      <c r="E950" s="12">
        <v>146</v>
      </c>
      <c r="F950" s="12">
        <v>146.5</v>
      </c>
      <c r="G950" s="12">
        <v>146</v>
      </c>
      <c r="H950" s="12">
        <v>148</v>
      </c>
      <c r="I950" s="3">
        <v>2</v>
      </c>
      <c r="J950" s="3">
        <v>-2</v>
      </c>
      <c r="K950" s="3">
        <v>0</v>
      </c>
      <c r="L950" s="3">
        <v>-1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2.97E-3</v>
      </c>
      <c r="T950" s="13">
        <f t="shared" si="141"/>
        <v>-2.9199999999999999E-3</v>
      </c>
      <c r="U950" s="13">
        <f t="shared" si="142"/>
        <v>0</v>
      </c>
      <c r="V950" s="13">
        <f t="shared" si="143"/>
        <v>-1.4599999999999999E-3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9370</v>
      </c>
      <c r="C951" s="3" t="s">
        <v>4741</v>
      </c>
      <c r="D951" s="12">
        <v>42.9</v>
      </c>
      <c r="E951" s="12">
        <v>42.3</v>
      </c>
      <c r="F951" s="12">
        <v>42.65</v>
      </c>
      <c r="G951" s="12">
        <v>43.2</v>
      </c>
      <c r="H951" s="12">
        <v>42.95</v>
      </c>
      <c r="I951" s="3">
        <v>0</v>
      </c>
      <c r="J951" s="3">
        <v>-1</v>
      </c>
      <c r="K951" s="3">
        <v>0</v>
      </c>
      <c r="L951" s="3">
        <v>0</v>
      </c>
      <c r="M951" s="3">
        <v>-2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-4.2299999999999998E-4</v>
      </c>
      <c r="U951" s="13">
        <f t="shared" si="142"/>
        <v>0</v>
      </c>
      <c r="V951" s="13">
        <f t="shared" si="143"/>
        <v>0</v>
      </c>
      <c r="W951" s="13">
        <f t="shared" si="144"/>
        <v>-8.5900000000000006E-4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9371</v>
      </c>
      <c r="C952" s="3" t="s">
        <v>6714</v>
      </c>
      <c r="D952" s="12">
        <v>17.7</v>
      </c>
      <c r="E952" s="12">
        <v>18</v>
      </c>
      <c r="F952" s="12">
        <v>17.850000000000001</v>
      </c>
      <c r="G952" s="12">
        <v>17.8</v>
      </c>
      <c r="H952" s="12">
        <v>17.350000000000001</v>
      </c>
      <c r="I952" s="3">
        <v>0</v>
      </c>
      <c r="J952" s="3">
        <v>4</v>
      </c>
      <c r="K952" s="3">
        <v>0</v>
      </c>
      <c r="L952" s="3">
        <v>2</v>
      </c>
      <c r="M952" s="3">
        <v>5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0</v>
      </c>
      <c r="T952" s="13">
        <f t="shared" si="141"/>
        <v>7.2000000000000005E-4</v>
      </c>
      <c r="U952" s="13">
        <f t="shared" si="142"/>
        <v>0</v>
      </c>
      <c r="V952" s="13">
        <f t="shared" si="143"/>
        <v>3.5600000000000003E-4</v>
      </c>
      <c r="W952" s="13">
        <f t="shared" si="144"/>
        <v>8.675E-4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9372</v>
      </c>
      <c r="C953" s="3" t="s">
        <v>10350</v>
      </c>
      <c r="D953" s="12">
        <v>57.2</v>
      </c>
      <c r="E953" s="12">
        <v>57.4</v>
      </c>
      <c r="F953" s="12">
        <v>57.3</v>
      </c>
      <c r="G953" s="12">
        <v>57.2</v>
      </c>
      <c r="H953" s="12">
        <v>57.3</v>
      </c>
      <c r="I953" s="3">
        <v>-11</v>
      </c>
      <c r="J953" s="3">
        <v>-9</v>
      </c>
      <c r="K953" s="3">
        <v>-17</v>
      </c>
      <c r="L953" s="3">
        <v>1</v>
      </c>
      <c r="M953" s="3">
        <v>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-6.2920000000000007E-3</v>
      </c>
      <c r="T953" s="13">
        <f t="shared" si="141"/>
        <v>-5.1660000000000005E-3</v>
      </c>
      <c r="U953" s="13">
        <f t="shared" si="142"/>
        <v>-9.7409999999999997E-3</v>
      </c>
      <c r="V953" s="13">
        <f t="shared" si="143"/>
        <v>5.7200000000000003E-4</v>
      </c>
      <c r="W953" s="13">
        <f t="shared" si="144"/>
        <v>1.1459999999999999E-3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9373</v>
      </c>
      <c r="C954" s="3" t="s">
        <v>4744</v>
      </c>
      <c r="D954" s="12">
        <v>11</v>
      </c>
      <c r="E954" s="12">
        <v>11.1</v>
      </c>
      <c r="F954" s="12">
        <v>11.25</v>
      </c>
      <c r="G954" s="12">
        <v>11.15</v>
      </c>
      <c r="H954" s="12">
        <v>11.2</v>
      </c>
      <c r="I954" s="3">
        <v>4</v>
      </c>
      <c r="J954" s="3">
        <v>53</v>
      </c>
      <c r="K954" s="3">
        <v>0</v>
      </c>
      <c r="L954" s="3">
        <v>-4</v>
      </c>
      <c r="M954" s="3">
        <v>4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4.4000000000000002E-4</v>
      </c>
      <c r="T954" s="13">
        <f t="shared" si="141"/>
        <v>5.8829999999999993E-3</v>
      </c>
      <c r="U954" s="13">
        <f t="shared" si="142"/>
        <v>0</v>
      </c>
      <c r="V954" s="13">
        <f t="shared" si="143"/>
        <v>-4.46E-4</v>
      </c>
      <c r="W954" s="13">
        <f t="shared" si="144"/>
        <v>4.4799999999999999E-4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9374</v>
      </c>
      <c r="C955" s="3" t="s">
        <v>6552</v>
      </c>
      <c r="D955" s="12">
        <v>9.7200000000000006</v>
      </c>
      <c r="E955" s="12">
        <v>9.86</v>
      </c>
      <c r="F955" s="12">
        <v>9.9499999999999993</v>
      </c>
      <c r="G955" s="12">
        <v>9.99</v>
      </c>
      <c r="H955" s="12">
        <v>10</v>
      </c>
      <c r="I955" s="3">
        <v>0</v>
      </c>
      <c r="J955" s="3">
        <v>12</v>
      </c>
      <c r="K955" s="3">
        <v>-6</v>
      </c>
      <c r="L955" s="3">
        <v>-8</v>
      </c>
      <c r="M955" s="3">
        <v>0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0</v>
      </c>
      <c r="T955" s="13">
        <f t="shared" si="141"/>
        <v>1.1831999999999999E-3</v>
      </c>
      <c r="U955" s="13">
        <f t="shared" si="142"/>
        <v>-5.9699999999999998E-4</v>
      </c>
      <c r="V955" s="13">
        <f t="shared" si="143"/>
        <v>-7.9920000000000002E-4</v>
      </c>
      <c r="W955" s="13">
        <f t="shared" si="144"/>
        <v>0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9375</v>
      </c>
      <c r="C956" s="3" t="s">
        <v>6542</v>
      </c>
      <c r="D956" s="12">
        <v>22.9</v>
      </c>
      <c r="E956" s="12">
        <v>25.15</v>
      </c>
      <c r="F956" s="12">
        <v>27.6</v>
      </c>
      <c r="G956" s="12">
        <v>30.05</v>
      </c>
      <c r="H956" s="12">
        <v>31.3</v>
      </c>
      <c r="I956" s="3">
        <v>-2</v>
      </c>
      <c r="J956" s="3">
        <v>-3</v>
      </c>
      <c r="K956" s="3">
        <v>-2</v>
      </c>
      <c r="L956" s="3">
        <v>-1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-4.5799999999999997E-4</v>
      </c>
      <c r="T956" s="13">
        <f t="shared" si="141"/>
        <v>-7.5449999999999985E-4</v>
      </c>
      <c r="U956" s="13">
        <f t="shared" si="142"/>
        <v>-5.5200000000000008E-4</v>
      </c>
      <c r="V956" s="13">
        <f t="shared" si="143"/>
        <v>-3.0049999999999999E-4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9376</v>
      </c>
      <c r="C957" s="3" t="s">
        <v>6552</v>
      </c>
      <c r="D957" s="12">
        <v>15.4</v>
      </c>
      <c r="E957" s="12">
        <v>15.6</v>
      </c>
      <c r="F957" s="12">
        <v>15.45</v>
      </c>
      <c r="G957" s="12">
        <v>15.3</v>
      </c>
      <c r="H957" s="12">
        <v>15.45</v>
      </c>
      <c r="I957" s="3">
        <v>83</v>
      </c>
      <c r="J957" s="3">
        <v>-101</v>
      </c>
      <c r="K957" s="3">
        <v>-46</v>
      </c>
      <c r="L957" s="3">
        <v>22</v>
      </c>
      <c r="M957" s="3">
        <v>109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1.2782E-2</v>
      </c>
      <c r="T957" s="13">
        <f t="shared" si="141"/>
        <v>-1.5755999999999999E-2</v>
      </c>
      <c r="U957" s="13">
        <f t="shared" si="142"/>
        <v>-7.1069999999999996E-3</v>
      </c>
      <c r="V957" s="13">
        <f t="shared" si="143"/>
        <v>3.3660000000000001E-3</v>
      </c>
      <c r="W957" s="13">
        <f t="shared" si="144"/>
        <v>1.6840499999999998E-2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9377</v>
      </c>
      <c r="C958" s="3" t="s">
        <v>4744</v>
      </c>
      <c r="D958" s="12">
        <v>30</v>
      </c>
      <c r="E958" s="12">
        <v>29.9</v>
      </c>
      <c r="F958" s="12">
        <v>30</v>
      </c>
      <c r="G958" s="12">
        <v>29.9</v>
      </c>
      <c r="H958" s="12">
        <v>30.2</v>
      </c>
      <c r="I958" s="3">
        <v>3</v>
      </c>
      <c r="J958" s="3">
        <v>0</v>
      </c>
      <c r="K958" s="3">
        <v>0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8.9999999999999998E-4</v>
      </c>
      <c r="T958" s="13">
        <f t="shared" si="141"/>
        <v>0</v>
      </c>
      <c r="U958" s="13">
        <f t="shared" si="142"/>
        <v>0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9378</v>
      </c>
      <c r="C959" s="3" t="s">
        <v>6542</v>
      </c>
      <c r="D959" s="12">
        <v>43</v>
      </c>
      <c r="E959" s="12">
        <v>43.9</v>
      </c>
      <c r="F959" s="12">
        <v>44.4</v>
      </c>
      <c r="G959" s="12">
        <v>44.2</v>
      </c>
      <c r="H959" s="12">
        <v>45.5</v>
      </c>
      <c r="I959" s="3">
        <v>10</v>
      </c>
      <c r="J959" s="3">
        <v>2</v>
      </c>
      <c r="K959" s="3">
        <v>-2</v>
      </c>
      <c r="L959" s="3">
        <v>-6</v>
      </c>
      <c r="M959" s="3">
        <v>-6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4.3E-3</v>
      </c>
      <c r="T959" s="13">
        <f t="shared" si="141"/>
        <v>8.7799999999999998E-4</v>
      </c>
      <c r="U959" s="13">
        <f t="shared" si="142"/>
        <v>-8.8800000000000001E-4</v>
      </c>
      <c r="V959" s="13">
        <f t="shared" si="143"/>
        <v>-2.6520000000000003E-3</v>
      </c>
      <c r="W959" s="13">
        <f t="shared" si="144"/>
        <v>-2.7299999999999998E-3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9379</v>
      </c>
      <c r="C960" s="3" t="s">
        <v>6635</v>
      </c>
      <c r="D960" s="12">
        <v>7.5</v>
      </c>
      <c r="E960" s="12">
        <v>7.55</v>
      </c>
      <c r="F960" s="12">
        <v>7.55</v>
      </c>
      <c r="G960" s="12">
        <v>7.42</v>
      </c>
      <c r="H960" s="12">
        <v>7.6</v>
      </c>
      <c r="I960" s="3">
        <v>18</v>
      </c>
      <c r="J960" s="3">
        <v>-8</v>
      </c>
      <c r="K960" s="3">
        <v>-11</v>
      </c>
      <c r="L960" s="3">
        <v>-6</v>
      </c>
      <c r="M960" s="3">
        <v>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1.3500000000000001E-3</v>
      </c>
      <c r="T960" s="13">
        <f t="shared" si="141"/>
        <v>-6.0399999999999994E-4</v>
      </c>
      <c r="U960" s="13">
        <f t="shared" si="142"/>
        <v>-8.3049999999999997E-4</v>
      </c>
      <c r="V960" s="13">
        <f t="shared" si="143"/>
        <v>-4.4519999999999998E-4</v>
      </c>
      <c r="W960" s="13">
        <f t="shared" si="144"/>
        <v>7.5999999999999991E-5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9380</v>
      </c>
      <c r="C961" s="3" t="s">
        <v>10350</v>
      </c>
      <c r="D961" s="12">
        <v>9.1300000000000008</v>
      </c>
      <c r="E961" s="12">
        <v>9.33</v>
      </c>
      <c r="F961" s="12">
        <v>9.25</v>
      </c>
      <c r="G961" s="12">
        <v>9.15</v>
      </c>
      <c r="H961" s="12">
        <v>9.1300000000000008</v>
      </c>
      <c r="I961" s="3">
        <v>7</v>
      </c>
      <c r="J961" s="3">
        <v>6</v>
      </c>
      <c r="K961" s="3">
        <v>7</v>
      </c>
      <c r="L961" s="3">
        <v>0</v>
      </c>
      <c r="M961" s="3">
        <v>-3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6.3910000000000008E-4</v>
      </c>
      <c r="T961" s="13">
        <f t="shared" si="141"/>
        <v>5.5980000000000005E-4</v>
      </c>
      <c r="U961" s="13">
        <f t="shared" si="142"/>
        <v>6.4749999999999996E-4</v>
      </c>
      <c r="V961" s="13">
        <f t="shared" si="143"/>
        <v>0</v>
      </c>
      <c r="W961" s="13">
        <f t="shared" si="144"/>
        <v>-2.7389999999999999E-4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9381</v>
      </c>
      <c r="C962" s="3" t="s">
        <v>10351</v>
      </c>
      <c r="D962" s="12">
        <v>20.100000000000001</v>
      </c>
      <c r="E962" s="12">
        <v>20</v>
      </c>
      <c r="F962" s="12">
        <v>20.2</v>
      </c>
      <c r="G962" s="12">
        <v>19.95</v>
      </c>
      <c r="H962" s="12">
        <v>20.350000000000001</v>
      </c>
      <c r="I962" s="3">
        <v>10</v>
      </c>
      <c r="J962" s="3">
        <v>-192</v>
      </c>
      <c r="K962" s="3">
        <v>149</v>
      </c>
      <c r="L962" s="3">
        <v>-194</v>
      </c>
      <c r="M962" s="3">
        <v>230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2.0100000000000001E-3</v>
      </c>
      <c r="T962" s="13">
        <f t="shared" si="141"/>
        <v>-3.8399999999999997E-2</v>
      </c>
      <c r="U962" s="13">
        <f t="shared" si="142"/>
        <v>3.0097999999999996E-2</v>
      </c>
      <c r="V962" s="13">
        <f t="shared" si="143"/>
        <v>-3.8702999999999994E-2</v>
      </c>
      <c r="W962" s="13">
        <f t="shared" si="144"/>
        <v>4.6804999999999999E-2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9382</v>
      </c>
      <c r="C963" s="3" t="s">
        <v>6552</v>
      </c>
      <c r="D963" s="12">
        <v>11.4</v>
      </c>
      <c r="E963" s="12">
        <v>11.4</v>
      </c>
      <c r="F963" s="12">
        <v>11.55</v>
      </c>
      <c r="G963" s="12">
        <v>11.45</v>
      </c>
      <c r="H963" s="12">
        <v>11.6</v>
      </c>
      <c r="I963" s="3">
        <v>38</v>
      </c>
      <c r="J963" s="3">
        <v>22</v>
      </c>
      <c r="K963" s="3">
        <v>24</v>
      </c>
      <c r="L963" s="3">
        <v>3</v>
      </c>
      <c r="M963" s="3">
        <v>-7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4.3319999999999999E-3</v>
      </c>
      <c r="T963" s="13">
        <f t="shared" si="141"/>
        <v>2.5080000000000002E-3</v>
      </c>
      <c r="U963" s="13">
        <f t="shared" si="142"/>
        <v>2.7720000000000006E-3</v>
      </c>
      <c r="V963" s="13">
        <f t="shared" si="143"/>
        <v>3.4349999999999995E-4</v>
      </c>
      <c r="W963" s="13">
        <f t="shared" si="144"/>
        <v>-8.12E-4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9383</v>
      </c>
      <c r="C964" s="3" t="s">
        <v>10350</v>
      </c>
      <c r="D964" s="12">
        <v>13</v>
      </c>
      <c r="E964" s="12">
        <v>12.95</v>
      </c>
      <c r="F964" s="12">
        <v>12.9</v>
      </c>
      <c r="G964" s="12">
        <v>12.95</v>
      </c>
      <c r="H964" s="12">
        <v>13.05</v>
      </c>
      <c r="I964" s="3">
        <v>35</v>
      </c>
      <c r="J964" s="3">
        <v>-21</v>
      </c>
      <c r="K964" s="3">
        <v>12</v>
      </c>
      <c r="L964" s="3">
        <v>-10</v>
      </c>
      <c r="M964" s="3">
        <v>62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4.5500000000000002E-3</v>
      </c>
      <c r="T964" s="13">
        <f t="shared" si="141"/>
        <v>-2.7194999999999997E-3</v>
      </c>
      <c r="U964" s="13">
        <f t="shared" si="142"/>
        <v>1.5480000000000001E-3</v>
      </c>
      <c r="V964" s="13">
        <f t="shared" si="143"/>
        <v>-1.2949999999999999E-3</v>
      </c>
      <c r="W964" s="13">
        <f t="shared" si="144"/>
        <v>8.091000000000001E-3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9384</v>
      </c>
      <c r="C965" s="3" t="s">
        <v>6542</v>
      </c>
      <c r="D965" s="12">
        <v>35.5</v>
      </c>
      <c r="E965" s="12">
        <v>36</v>
      </c>
      <c r="F965" s="12">
        <v>35.6</v>
      </c>
      <c r="G965" s="12">
        <v>35.5</v>
      </c>
      <c r="H965" s="12">
        <v>35.700000000000003</v>
      </c>
      <c r="I965" s="3">
        <v>0</v>
      </c>
      <c r="J965" s="3">
        <v>0</v>
      </c>
      <c r="K965" s="3">
        <v>0</v>
      </c>
      <c r="L965" s="3">
        <v>0</v>
      </c>
      <c r="M965" s="3">
        <v>2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7.1400000000000001E-4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9385</v>
      </c>
      <c r="C966" s="3" t="s">
        <v>6635</v>
      </c>
      <c r="D966" s="12">
        <v>161.5</v>
      </c>
      <c r="E966" s="12">
        <v>161</v>
      </c>
      <c r="F966" s="12">
        <v>160.5</v>
      </c>
      <c r="G966" s="12">
        <v>169</v>
      </c>
      <c r="H966" s="12">
        <v>166.5</v>
      </c>
      <c r="I966" s="3">
        <v>33</v>
      </c>
      <c r="J966" s="3">
        <v>14</v>
      </c>
      <c r="K966" s="3">
        <v>7</v>
      </c>
      <c r="L966" s="3">
        <v>129</v>
      </c>
      <c r="M966" s="3">
        <v>9</v>
      </c>
      <c r="N966" s="3">
        <v>-40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5.3295000000000002E-2</v>
      </c>
      <c r="T966" s="13">
        <f t="shared" si="141"/>
        <v>2.2540000000000001E-2</v>
      </c>
      <c r="U966" s="13">
        <f t="shared" si="142"/>
        <v>1.1235E-2</v>
      </c>
      <c r="V966" s="13">
        <f t="shared" si="143"/>
        <v>0.21801000000000001</v>
      </c>
      <c r="W966" s="13">
        <f t="shared" si="144"/>
        <v>1.4985E-2</v>
      </c>
      <c r="X966" s="13">
        <f t="shared" si="145"/>
        <v>-6.4600000000000005E-2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9386</v>
      </c>
      <c r="C967" s="3" t="s">
        <v>6552</v>
      </c>
      <c r="D967" s="12">
        <v>19.649999999999999</v>
      </c>
      <c r="E967" s="12">
        <v>19.600000000000001</v>
      </c>
      <c r="F967" s="12">
        <v>19.5</v>
      </c>
      <c r="G967" s="12">
        <v>19.55</v>
      </c>
      <c r="H967" s="12">
        <v>20</v>
      </c>
      <c r="I967" s="3">
        <v>0</v>
      </c>
      <c r="J967" s="3">
        <v>-3</v>
      </c>
      <c r="K967" s="3">
        <v>-1</v>
      </c>
      <c r="L967" s="3">
        <v>-1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-5.8800000000000009E-4</v>
      </c>
      <c r="U967" s="13">
        <f t="shared" ref="U967:U1030" si="152">$F967*K967/100000</f>
        <v>-1.95E-4</v>
      </c>
      <c r="V967" s="13">
        <f t="shared" ref="V967:V1030" si="153">$G967*L967/100000</f>
        <v>-1.9550000000000001E-4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9387</v>
      </c>
      <c r="C968" s="3" t="s">
        <v>10350</v>
      </c>
      <c r="D968" s="12">
        <v>50</v>
      </c>
      <c r="E968" s="12">
        <v>51</v>
      </c>
      <c r="F968" s="12">
        <v>51.3</v>
      </c>
      <c r="G968" s="12">
        <v>50.8</v>
      </c>
      <c r="H968" s="12">
        <v>51.1</v>
      </c>
      <c r="I968" s="3">
        <v>59</v>
      </c>
      <c r="J968" s="3">
        <v>-34</v>
      </c>
      <c r="K968" s="3">
        <v>37</v>
      </c>
      <c r="L968" s="3">
        <v>-9</v>
      </c>
      <c r="M968" s="3">
        <v>44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2.9499999999999998E-2</v>
      </c>
      <c r="T968" s="13">
        <f t="shared" si="151"/>
        <v>-1.7340000000000001E-2</v>
      </c>
      <c r="U968" s="13">
        <f t="shared" si="152"/>
        <v>1.8980999999999998E-2</v>
      </c>
      <c r="V968" s="13">
        <f t="shared" si="153"/>
        <v>-4.5719999999999997E-3</v>
      </c>
      <c r="W968" s="13">
        <f t="shared" si="154"/>
        <v>2.2484000000000001E-2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9388</v>
      </c>
      <c r="C969" s="3" t="s">
        <v>6635</v>
      </c>
      <c r="D969" s="12">
        <v>18.5</v>
      </c>
      <c r="E969" s="12">
        <v>18.600000000000001</v>
      </c>
      <c r="F969" s="12">
        <v>18.600000000000001</v>
      </c>
      <c r="G969" s="12">
        <v>18.75</v>
      </c>
      <c r="H969" s="12">
        <v>19.8</v>
      </c>
      <c r="I969" s="3">
        <v>7</v>
      </c>
      <c r="J969" s="3">
        <v>-1</v>
      </c>
      <c r="K969" s="3">
        <v>0</v>
      </c>
      <c r="L969" s="3">
        <v>0</v>
      </c>
      <c r="M969" s="3">
        <v>5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1.2949999999999999E-3</v>
      </c>
      <c r="T969" s="13">
        <f t="shared" si="151"/>
        <v>-1.8600000000000002E-4</v>
      </c>
      <c r="U969" s="13">
        <f t="shared" si="152"/>
        <v>0</v>
      </c>
      <c r="V969" s="13">
        <f t="shared" si="153"/>
        <v>0</v>
      </c>
      <c r="W969" s="13">
        <f t="shared" si="154"/>
        <v>9.8999999999999999E-4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9389</v>
      </c>
      <c r="C970" s="3" t="s">
        <v>10308</v>
      </c>
      <c r="D970" s="12">
        <v>20.5</v>
      </c>
      <c r="E970" s="12">
        <v>20.55</v>
      </c>
      <c r="F970" s="12">
        <v>20.55</v>
      </c>
      <c r="G970" s="12">
        <v>20.8</v>
      </c>
      <c r="H970" s="12">
        <v>21.95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9390</v>
      </c>
      <c r="C971" s="3" t="s">
        <v>10288</v>
      </c>
      <c r="D971" s="12">
        <v>15.15</v>
      </c>
      <c r="E971" s="12">
        <v>15.25</v>
      </c>
      <c r="F971" s="12">
        <v>15.5</v>
      </c>
      <c r="G971" s="12">
        <v>15.2</v>
      </c>
      <c r="H971" s="12">
        <v>15.25</v>
      </c>
      <c r="I971" s="3">
        <v>4</v>
      </c>
      <c r="J971" s="3">
        <v>2</v>
      </c>
      <c r="K971" s="3">
        <v>0</v>
      </c>
      <c r="L971" s="3">
        <v>0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6.0599999999999998E-4</v>
      </c>
      <c r="T971" s="13">
        <f t="shared" si="151"/>
        <v>3.0499999999999999E-4</v>
      </c>
      <c r="U971" s="13">
        <f t="shared" si="152"/>
        <v>0</v>
      </c>
      <c r="V971" s="13">
        <f t="shared" si="153"/>
        <v>0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9391</v>
      </c>
      <c r="C972" s="3" t="s">
        <v>6594</v>
      </c>
      <c r="D972" s="12">
        <v>25.85</v>
      </c>
      <c r="E972" s="12">
        <v>26.45</v>
      </c>
      <c r="F972" s="12">
        <v>26.45</v>
      </c>
      <c r="G972" s="12">
        <v>26.65</v>
      </c>
      <c r="H972" s="12">
        <v>26.6</v>
      </c>
      <c r="I972" s="3">
        <v>0</v>
      </c>
      <c r="J972" s="3">
        <v>-2</v>
      </c>
      <c r="K972" s="3">
        <v>24</v>
      </c>
      <c r="L972" s="3">
        <v>0</v>
      </c>
      <c r="M972" s="3">
        <v>25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0</v>
      </c>
      <c r="T972" s="13">
        <f t="shared" si="151"/>
        <v>-5.2899999999999996E-4</v>
      </c>
      <c r="U972" s="13">
        <f t="shared" si="152"/>
        <v>6.3479999999999995E-3</v>
      </c>
      <c r="V972" s="13">
        <f t="shared" si="153"/>
        <v>0</v>
      </c>
      <c r="W972" s="13">
        <f t="shared" si="154"/>
        <v>6.6499999999999997E-3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9392</v>
      </c>
      <c r="C973" s="3" t="s">
        <v>4744</v>
      </c>
      <c r="D973" s="12">
        <v>82.8</v>
      </c>
      <c r="E973" s="12">
        <v>83.5</v>
      </c>
      <c r="F973" s="12">
        <v>82.5</v>
      </c>
      <c r="G973" s="12">
        <v>82.7</v>
      </c>
      <c r="H973" s="12">
        <v>82.9</v>
      </c>
      <c r="I973" s="3">
        <v>1</v>
      </c>
      <c r="J973" s="3">
        <v>-4</v>
      </c>
      <c r="K973" s="3">
        <v>-1</v>
      </c>
      <c r="L973" s="3">
        <v>-2</v>
      </c>
      <c r="M973" s="3">
        <v>0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8.2799999999999996E-4</v>
      </c>
      <c r="T973" s="13">
        <f t="shared" si="151"/>
        <v>-3.3400000000000001E-3</v>
      </c>
      <c r="U973" s="13">
        <f t="shared" si="152"/>
        <v>-8.25E-4</v>
      </c>
      <c r="V973" s="13">
        <f t="shared" si="153"/>
        <v>-1.6540000000000001E-3</v>
      </c>
      <c r="W973" s="13">
        <f t="shared" si="154"/>
        <v>0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9393</v>
      </c>
      <c r="C974" s="3" t="s">
        <v>10350</v>
      </c>
      <c r="D974" s="12">
        <v>22.9</v>
      </c>
      <c r="E974" s="12">
        <v>23.1</v>
      </c>
      <c r="F974" s="12">
        <v>23.25</v>
      </c>
      <c r="G974" s="12">
        <v>23.15</v>
      </c>
      <c r="H974" s="12">
        <v>23.3</v>
      </c>
      <c r="I974" s="3">
        <v>5</v>
      </c>
      <c r="J974" s="3">
        <v>-3</v>
      </c>
      <c r="K974" s="3">
        <v>0</v>
      </c>
      <c r="L974" s="3">
        <v>1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1.145E-3</v>
      </c>
      <c r="T974" s="13">
        <f t="shared" si="151"/>
        <v>-6.9300000000000015E-4</v>
      </c>
      <c r="U974" s="13">
        <f t="shared" si="152"/>
        <v>0</v>
      </c>
      <c r="V974" s="13">
        <f t="shared" si="153"/>
        <v>2.3149999999999999E-4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9394</v>
      </c>
      <c r="C975" s="3" t="s">
        <v>10288</v>
      </c>
      <c r="D975" s="12">
        <v>172.5</v>
      </c>
      <c r="E975" s="12">
        <v>171.5</v>
      </c>
      <c r="F975" s="12">
        <v>169</v>
      </c>
      <c r="G975" s="12">
        <v>173.5</v>
      </c>
      <c r="H975" s="12">
        <v>172.5</v>
      </c>
      <c r="I975" s="3">
        <v>11</v>
      </c>
      <c r="J975" s="3">
        <v>-18</v>
      </c>
      <c r="K975" s="3">
        <v>-2</v>
      </c>
      <c r="L975" s="3">
        <v>72</v>
      </c>
      <c r="M975" s="3">
        <v>-27</v>
      </c>
      <c r="N975" s="3">
        <v>0</v>
      </c>
      <c r="O975" s="3">
        <v>-2</v>
      </c>
      <c r="P975" s="3">
        <v>0</v>
      </c>
      <c r="Q975" s="3">
        <v>0</v>
      </c>
      <c r="R975" s="3">
        <v>0</v>
      </c>
      <c r="S975" s="13">
        <f t="shared" si="150"/>
        <v>1.8974999999999999E-2</v>
      </c>
      <c r="T975" s="13">
        <f t="shared" si="151"/>
        <v>-3.0870000000000002E-2</v>
      </c>
      <c r="U975" s="13">
        <f t="shared" si="152"/>
        <v>-3.3800000000000002E-3</v>
      </c>
      <c r="V975" s="13">
        <f t="shared" si="153"/>
        <v>0.12492</v>
      </c>
      <c r="W975" s="13">
        <f t="shared" si="154"/>
        <v>-4.6574999999999998E-2</v>
      </c>
      <c r="X975" s="13">
        <f t="shared" si="155"/>
        <v>0</v>
      </c>
      <c r="Y975" s="13">
        <f t="shared" si="156"/>
        <v>-3.4299999999999999E-3</v>
      </c>
      <c r="Z975" s="13">
        <f t="shared" si="157"/>
        <v>0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9395</v>
      </c>
      <c r="C976" s="3" t="s">
        <v>10265</v>
      </c>
      <c r="D976" s="12">
        <v>29.5</v>
      </c>
      <c r="E976" s="12">
        <v>29.95</v>
      </c>
      <c r="F976" s="12">
        <v>29.95</v>
      </c>
      <c r="G976" s="12">
        <v>30.15</v>
      </c>
      <c r="H976" s="12">
        <v>31</v>
      </c>
      <c r="I976" s="3">
        <v>-9</v>
      </c>
      <c r="J976" s="3">
        <v>7</v>
      </c>
      <c r="K976" s="3">
        <v>1</v>
      </c>
      <c r="L976" s="3">
        <v>-1</v>
      </c>
      <c r="M976" s="3">
        <v>17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-2.6549999999999998E-3</v>
      </c>
      <c r="T976" s="13">
        <f t="shared" si="151"/>
        <v>2.0965000000000003E-3</v>
      </c>
      <c r="U976" s="13">
        <f t="shared" si="152"/>
        <v>2.9950000000000002E-4</v>
      </c>
      <c r="V976" s="13">
        <f t="shared" si="153"/>
        <v>-3.0150000000000001E-4</v>
      </c>
      <c r="W976" s="13">
        <f t="shared" si="154"/>
        <v>5.2700000000000004E-3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9396</v>
      </c>
      <c r="C977" s="3" t="s">
        <v>6542</v>
      </c>
      <c r="D977" s="12">
        <v>23.05</v>
      </c>
      <c r="E977" s="12">
        <v>23.3</v>
      </c>
      <c r="F977" s="12">
        <v>23.55</v>
      </c>
      <c r="G977" s="12">
        <v>23.45</v>
      </c>
      <c r="H977" s="12">
        <v>24.35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9397</v>
      </c>
      <c r="C978" s="3" t="s">
        <v>10350</v>
      </c>
      <c r="D978" s="12">
        <v>51.3</v>
      </c>
      <c r="E978" s="12">
        <v>51.2</v>
      </c>
      <c r="F978" s="12">
        <v>51.8</v>
      </c>
      <c r="G978" s="12">
        <v>53.8</v>
      </c>
      <c r="H978" s="12">
        <v>54</v>
      </c>
      <c r="I978" s="3">
        <v>0</v>
      </c>
      <c r="J978" s="3">
        <v>8</v>
      </c>
      <c r="K978" s="3">
        <v>13</v>
      </c>
      <c r="L978" s="3">
        <v>18</v>
      </c>
      <c r="M978" s="3">
        <v>-2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0</v>
      </c>
      <c r="T978" s="13">
        <f t="shared" si="151"/>
        <v>4.0959999999999998E-3</v>
      </c>
      <c r="U978" s="13">
        <f t="shared" si="152"/>
        <v>6.7339999999999995E-3</v>
      </c>
      <c r="V978" s="13">
        <f t="shared" si="153"/>
        <v>9.6839999999999999E-3</v>
      </c>
      <c r="W978" s="13">
        <f t="shared" si="154"/>
        <v>-1.08E-3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9398</v>
      </c>
      <c r="C979" s="3" t="s">
        <v>6635</v>
      </c>
      <c r="D979" s="12">
        <v>32.65</v>
      </c>
      <c r="E979" s="12">
        <v>32.5</v>
      </c>
      <c r="F979" s="12">
        <v>32.5</v>
      </c>
      <c r="G979" s="12">
        <v>32.5</v>
      </c>
      <c r="H979" s="12">
        <v>32.799999999999997</v>
      </c>
      <c r="I979" s="3">
        <v>0</v>
      </c>
      <c r="J979" s="3">
        <v>-1</v>
      </c>
      <c r="K979" s="3">
        <v>0</v>
      </c>
      <c r="L979" s="3">
        <v>-1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-3.2499999999999999E-4</v>
      </c>
      <c r="U979" s="13">
        <f t="shared" si="152"/>
        <v>0</v>
      </c>
      <c r="V979" s="13">
        <f t="shared" si="153"/>
        <v>-3.2499999999999999E-4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9399</v>
      </c>
      <c r="C980" s="3" t="s">
        <v>4741</v>
      </c>
      <c r="D980" s="12">
        <v>63.5</v>
      </c>
      <c r="E980" s="12">
        <v>63.8</v>
      </c>
      <c r="F980" s="12">
        <v>63.8</v>
      </c>
      <c r="G980" s="12">
        <v>63</v>
      </c>
      <c r="H980" s="12">
        <v>63.2</v>
      </c>
      <c r="I980" s="3">
        <v>-1</v>
      </c>
      <c r="J980" s="3">
        <v>0</v>
      </c>
      <c r="K980" s="3">
        <v>0</v>
      </c>
      <c r="L980" s="3">
        <v>-2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-6.3500000000000004E-4</v>
      </c>
      <c r="T980" s="13">
        <f t="shared" si="151"/>
        <v>0</v>
      </c>
      <c r="U980" s="13">
        <f t="shared" si="152"/>
        <v>0</v>
      </c>
      <c r="V980" s="13">
        <f t="shared" si="153"/>
        <v>-1.2600000000000001E-3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9400</v>
      </c>
      <c r="C981" s="3" t="s">
        <v>6552</v>
      </c>
      <c r="D981" s="12">
        <v>41.75</v>
      </c>
      <c r="E981" s="12">
        <v>41.45</v>
      </c>
      <c r="F981" s="12">
        <v>41.35</v>
      </c>
      <c r="G981" s="12">
        <v>41.1</v>
      </c>
      <c r="H981" s="12">
        <v>42.1</v>
      </c>
      <c r="I981" s="3">
        <v>10</v>
      </c>
      <c r="J981" s="3">
        <v>4</v>
      </c>
      <c r="K981" s="3">
        <v>7</v>
      </c>
      <c r="L981" s="3">
        <v>7</v>
      </c>
      <c r="M981" s="3">
        <v>19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4.1749999999999999E-3</v>
      </c>
      <c r="T981" s="13">
        <f t="shared" si="151"/>
        <v>1.6580000000000002E-3</v>
      </c>
      <c r="U981" s="13">
        <f t="shared" si="152"/>
        <v>2.8944999999999999E-3</v>
      </c>
      <c r="V981" s="13">
        <f t="shared" si="153"/>
        <v>2.8769999999999998E-3</v>
      </c>
      <c r="W981" s="13">
        <f t="shared" si="154"/>
        <v>7.9989999999999992E-3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9401</v>
      </c>
      <c r="C982" s="3" t="s">
        <v>10350</v>
      </c>
      <c r="D982" s="12">
        <v>27.2</v>
      </c>
      <c r="E982" s="12">
        <v>27.5</v>
      </c>
      <c r="F982" s="12">
        <v>27.5</v>
      </c>
      <c r="G982" s="12">
        <v>27.9</v>
      </c>
      <c r="H982" s="12">
        <v>28.15</v>
      </c>
      <c r="I982" s="3">
        <v>15</v>
      </c>
      <c r="J982" s="3">
        <v>-5</v>
      </c>
      <c r="K982" s="3">
        <v>-1</v>
      </c>
      <c r="L982" s="3">
        <v>-2</v>
      </c>
      <c r="M982" s="3">
        <v>5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4.0800000000000003E-3</v>
      </c>
      <c r="T982" s="13">
        <f t="shared" si="151"/>
        <v>-1.3749999999999999E-3</v>
      </c>
      <c r="U982" s="13">
        <f t="shared" si="152"/>
        <v>-2.7500000000000002E-4</v>
      </c>
      <c r="V982" s="13">
        <f t="shared" si="153"/>
        <v>-5.5800000000000001E-4</v>
      </c>
      <c r="W982" s="13">
        <f t="shared" si="154"/>
        <v>1.4074999999999999E-3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9402</v>
      </c>
      <c r="C983" s="3" t="s">
        <v>10288</v>
      </c>
      <c r="D983" s="12">
        <v>19.7</v>
      </c>
      <c r="E983" s="12">
        <v>20.5</v>
      </c>
      <c r="F983" s="12">
        <v>20.3</v>
      </c>
      <c r="G983" s="12">
        <v>19.600000000000001</v>
      </c>
      <c r="H983" s="12">
        <v>21.55</v>
      </c>
      <c r="I983" s="3">
        <v>-9</v>
      </c>
      <c r="J983" s="3">
        <v>-20</v>
      </c>
      <c r="K983" s="3">
        <v>-10</v>
      </c>
      <c r="L983" s="3">
        <v>-10</v>
      </c>
      <c r="M983" s="3">
        <v>7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-1.7729999999999998E-3</v>
      </c>
      <c r="T983" s="13">
        <f t="shared" si="151"/>
        <v>-4.1000000000000003E-3</v>
      </c>
      <c r="U983" s="13">
        <f t="shared" si="152"/>
        <v>-2.0300000000000001E-3</v>
      </c>
      <c r="V983" s="13">
        <f t="shared" si="153"/>
        <v>-1.9599999999999999E-3</v>
      </c>
      <c r="W983" s="13">
        <f t="shared" si="154"/>
        <v>1.5084999999999999E-3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9403</v>
      </c>
      <c r="C984" s="3" t="s">
        <v>4744</v>
      </c>
      <c r="D984" s="12">
        <v>25.55</v>
      </c>
      <c r="E984" s="12">
        <v>26</v>
      </c>
      <c r="F984" s="12">
        <v>27</v>
      </c>
      <c r="G984" s="12">
        <v>26.1</v>
      </c>
      <c r="H984" s="12">
        <v>26.6</v>
      </c>
      <c r="I984" s="3">
        <v>1</v>
      </c>
      <c r="J984" s="3">
        <v>0</v>
      </c>
      <c r="K984" s="3">
        <v>-1</v>
      </c>
      <c r="L984" s="3">
        <v>0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2.5550000000000003E-4</v>
      </c>
      <c r="T984" s="13">
        <f t="shared" si="151"/>
        <v>0</v>
      </c>
      <c r="U984" s="13">
        <f t="shared" si="152"/>
        <v>-2.7E-4</v>
      </c>
      <c r="V984" s="13">
        <f t="shared" si="153"/>
        <v>0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9404</v>
      </c>
      <c r="C985" s="3" t="s">
        <v>10287</v>
      </c>
      <c r="D985" s="12">
        <v>37.4</v>
      </c>
      <c r="E985" s="12">
        <v>39.450000000000003</v>
      </c>
      <c r="F985" s="12">
        <v>38.9</v>
      </c>
      <c r="G985" s="12">
        <v>38.799999999999997</v>
      </c>
      <c r="H985" s="12">
        <v>42.55</v>
      </c>
      <c r="I985" s="3">
        <v>234</v>
      </c>
      <c r="J985" s="3">
        <v>-160</v>
      </c>
      <c r="K985" s="3">
        <v>-839</v>
      </c>
      <c r="L985" s="3">
        <v>52</v>
      </c>
      <c r="M985" s="3">
        <v>190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8.751600000000001E-2</v>
      </c>
      <c r="T985" s="13">
        <f t="shared" si="151"/>
        <v>-6.3119999999999996E-2</v>
      </c>
      <c r="U985" s="13">
        <f t="shared" si="152"/>
        <v>-0.32637099999999997</v>
      </c>
      <c r="V985" s="13">
        <f t="shared" si="153"/>
        <v>2.0175999999999999E-2</v>
      </c>
      <c r="W985" s="13">
        <f t="shared" si="154"/>
        <v>8.0844999999999986E-2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9405</v>
      </c>
      <c r="C986" s="3" t="s">
        <v>6542</v>
      </c>
      <c r="D986" s="12">
        <v>46.5</v>
      </c>
      <c r="E986" s="12">
        <v>46.9</v>
      </c>
      <c r="F986" s="12">
        <v>46.95</v>
      </c>
      <c r="G986" s="12">
        <v>47.2</v>
      </c>
      <c r="H986" s="12">
        <v>47.75</v>
      </c>
      <c r="I986" s="3">
        <v>22</v>
      </c>
      <c r="J986" s="3">
        <v>-69</v>
      </c>
      <c r="K986" s="3">
        <v>-2</v>
      </c>
      <c r="L986" s="3">
        <v>3</v>
      </c>
      <c r="M986" s="3">
        <v>-71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1.023E-2</v>
      </c>
      <c r="T986" s="13">
        <f t="shared" si="151"/>
        <v>-3.2361000000000001E-2</v>
      </c>
      <c r="U986" s="13">
        <f t="shared" si="152"/>
        <v>-9.3900000000000006E-4</v>
      </c>
      <c r="V986" s="13">
        <f t="shared" si="153"/>
        <v>1.4160000000000002E-3</v>
      </c>
      <c r="W986" s="13">
        <f t="shared" si="154"/>
        <v>-3.3902500000000002E-2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9406</v>
      </c>
      <c r="C987" s="3" t="s">
        <v>10265</v>
      </c>
      <c r="D987" s="12">
        <v>66.099999999999994</v>
      </c>
      <c r="E987" s="12">
        <v>66.599999999999994</v>
      </c>
      <c r="F987" s="12">
        <v>66.099999999999994</v>
      </c>
      <c r="G987" s="12">
        <v>66.5</v>
      </c>
      <c r="H987" s="12">
        <v>67</v>
      </c>
      <c r="I987" s="3">
        <v>-2</v>
      </c>
      <c r="J987" s="3">
        <v>1</v>
      </c>
      <c r="K987" s="3">
        <v>0</v>
      </c>
      <c r="L987" s="3">
        <v>4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-1.3219999999999998E-3</v>
      </c>
      <c r="T987" s="13">
        <f t="shared" si="151"/>
        <v>6.6599999999999993E-4</v>
      </c>
      <c r="U987" s="13">
        <f t="shared" si="152"/>
        <v>0</v>
      </c>
      <c r="V987" s="13">
        <f t="shared" si="153"/>
        <v>2.66E-3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9407</v>
      </c>
      <c r="C988" s="3" t="s">
        <v>6552</v>
      </c>
      <c r="D988" s="12">
        <v>131</v>
      </c>
      <c r="E988" s="12">
        <v>134</v>
      </c>
      <c r="F988" s="12">
        <v>133.5</v>
      </c>
      <c r="G988" s="12">
        <v>133.5</v>
      </c>
      <c r="H988" s="12">
        <v>136</v>
      </c>
      <c r="I988" s="3">
        <v>9</v>
      </c>
      <c r="J988" s="3">
        <v>17</v>
      </c>
      <c r="K988" s="3">
        <v>-2</v>
      </c>
      <c r="L988" s="3">
        <v>17</v>
      </c>
      <c r="M988" s="3">
        <v>-15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1.179E-2</v>
      </c>
      <c r="T988" s="13">
        <f t="shared" si="151"/>
        <v>2.2780000000000002E-2</v>
      </c>
      <c r="U988" s="13">
        <f t="shared" si="152"/>
        <v>-2.6700000000000001E-3</v>
      </c>
      <c r="V988" s="13">
        <f t="shared" si="153"/>
        <v>2.2695E-2</v>
      </c>
      <c r="W988" s="13">
        <f t="shared" si="154"/>
        <v>-2.0400000000000001E-2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9408</v>
      </c>
      <c r="C989" s="3" t="s">
        <v>10350</v>
      </c>
      <c r="D989" s="12">
        <v>92.4</v>
      </c>
      <c r="E989" s="12">
        <v>93.1</v>
      </c>
      <c r="F989" s="12">
        <v>93.4</v>
      </c>
      <c r="G989" s="12">
        <v>95</v>
      </c>
      <c r="H989" s="12">
        <v>96.5</v>
      </c>
      <c r="I989" s="3">
        <v>9</v>
      </c>
      <c r="J989" s="3">
        <v>3</v>
      </c>
      <c r="K989" s="3">
        <v>-2</v>
      </c>
      <c r="L989" s="3">
        <v>-2</v>
      </c>
      <c r="M989" s="3">
        <v>-11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8.3160000000000005E-3</v>
      </c>
      <c r="T989" s="13">
        <f t="shared" si="151"/>
        <v>2.7929999999999995E-3</v>
      </c>
      <c r="U989" s="13">
        <f t="shared" si="152"/>
        <v>-1.8680000000000001E-3</v>
      </c>
      <c r="V989" s="13">
        <f t="shared" si="153"/>
        <v>-1.9E-3</v>
      </c>
      <c r="W989" s="13">
        <f t="shared" si="154"/>
        <v>-1.0614999999999999E-2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9409</v>
      </c>
      <c r="C990" s="3" t="s">
        <v>10350</v>
      </c>
      <c r="D990" s="12">
        <v>125</v>
      </c>
      <c r="E990" s="12">
        <v>124</v>
      </c>
      <c r="F990" s="12">
        <v>126</v>
      </c>
      <c r="G990" s="12">
        <v>127</v>
      </c>
      <c r="H990" s="12">
        <v>128</v>
      </c>
      <c r="I990" s="3">
        <v>80</v>
      </c>
      <c r="J990" s="3">
        <v>-203</v>
      </c>
      <c r="K990" s="3">
        <v>114</v>
      </c>
      <c r="L990" s="3">
        <v>29</v>
      </c>
      <c r="M990" s="3">
        <v>-68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0.1</v>
      </c>
      <c r="T990" s="13">
        <f t="shared" si="151"/>
        <v>-0.25172</v>
      </c>
      <c r="U990" s="13">
        <f t="shared" si="152"/>
        <v>0.14363999999999999</v>
      </c>
      <c r="V990" s="13">
        <f t="shared" si="153"/>
        <v>3.6830000000000002E-2</v>
      </c>
      <c r="W990" s="13">
        <f t="shared" si="154"/>
        <v>-8.7040000000000006E-2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9410</v>
      </c>
      <c r="C991" s="3" t="s">
        <v>6552</v>
      </c>
      <c r="D991" s="12">
        <v>88.7</v>
      </c>
      <c r="E991" s="12">
        <v>90.2</v>
      </c>
      <c r="F991" s="12">
        <v>89.9</v>
      </c>
      <c r="G991" s="12">
        <v>90.5</v>
      </c>
      <c r="H991" s="12">
        <v>89.8</v>
      </c>
      <c r="I991" s="3">
        <v>2</v>
      </c>
      <c r="J991" s="3">
        <v>7</v>
      </c>
      <c r="K991" s="3">
        <v>-1</v>
      </c>
      <c r="L991" s="3">
        <v>1</v>
      </c>
      <c r="M991" s="3">
        <v>-2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1.774E-3</v>
      </c>
      <c r="T991" s="13">
        <f t="shared" si="151"/>
        <v>6.3140000000000002E-3</v>
      </c>
      <c r="U991" s="13">
        <f t="shared" si="152"/>
        <v>-8.9900000000000006E-4</v>
      </c>
      <c r="V991" s="13">
        <f t="shared" si="153"/>
        <v>9.0499999999999999E-4</v>
      </c>
      <c r="W991" s="13">
        <f t="shared" si="154"/>
        <v>-1.7959999999999999E-3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9411</v>
      </c>
      <c r="C992" s="3" t="s">
        <v>10288</v>
      </c>
      <c r="D992" s="12">
        <v>37.6</v>
      </c>
      <c r="E992" s="12">
        <v>36.6</v>
      </c>
      <c r="F992" s="12">
        <v>36.950000000000003</v>
      </c>
      <c r="G992" s="12">
        <v>36.549999999999997</v>
      </c>
      <c r="H992" s="12">
        <v>36.299999999999997</v>
      </c>
      <c r="I992" s="3">
        <v>-1</v>
      </c>
      <c r="J992" s="3">
        <v>0</v>
      </c>
      <c r="K992" s="3">
        <v>-7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-3.7600000000000003E-4</v>
      </c>
      <c r="T992" s="13">
        <f t="shared" si="151"/>
        <v>0</v>
      </c>
      <c r="U992" s="13">
        <f t="shared" si="152"/>
        <v>-2.5865000000000003E-3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9412</v>
      </c>
      <c r="C993" s="3" t="s">
        <v>6552</v>
      </c>
      <c r="D993" s="12">
        <v>8.5399999999999991</v>
      </c>
      <c r="E993" s="12">
        <v>7.97</v>
      </c>
      <c r="F993" s="12">
        <v>8.57</v>
      </c>
      <c r="G993" s="12">
        <v>8.5299999999999994</v>
      </c>
      <c r="H993" s="12">
        <v>8.5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9413</v>
      </c>
      <c r="C994" s="3" t="s">
        <v>10352</v>
      </c>
      <c r="D994" s="12">
        <v>13.55</v>
      </c>
      <c r="E994" s="12">
        <v>13.5</v>
      </c>
      <c r="F994" s="12">
        <v>13.8</v>
      </c>
      <c r="G994" s="12">
        <v>13.9</v>
      </c>
      <c r="H994" s="12">
        <v>14.4</v>
      </c>
      <c r="I994" s="3">
        <v>-63</v>
      </c>
      <c r="J994" s="3">
        <v>-77</v>
      </c>
      <c r="K994" s="3">
        <v>39</v>
      </c>
      <c r="L994" s="3">
        <v>130</v>
      </c>
      <c r="M994" s="3">
        <v>-14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-8.5365000000000007E-3</v>
      </c>
      <c r="T994" s="13">
        <f t="shared" si="151"/>
        <v>-1.0395E-2</v>
      </c>
      <c r="U994" s="13">
        <f t="shared" si="152"/>
        <v>5.3820000000000005E-3</v>
      </c>
      <c r="V994" s="13">
        <f t="shared" si="153"/>
        <v>1.8069999999999999E-2</v>
      </c>
      <c r="W994" s="13">
        <f t="shared" si="154"/>
        <v>-2.016E-3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9414</v>
      </c>
      <c r="C995" s="3" t="s">
        <v>6566</v>
      </c>
      <c r="D995" s="12">
        <v>18.2</v>
      </c>
      <c r="E995" s="12">
        <v>18.3</v>
      </c>
      <c r="F995" s="12">
        <v>18.3</v>
      </c>
      <c r="G995" s="12">
        <v>18.3</v>
      </c>
      <c r="H995" s="12">
        <v>18.5</v>
      </c>
      <c r="I995" s="3">
        <v>3</v>
      </c>
      <c r="J995" s="3">
        <v>1</v>
      </c>
      <c r="K995" s="3">
        <v>0</v>
      </c>
      <c r="L995" s="3">
        <v>0</v>
      </c>
      <c r="M995" s="3">
        <v>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5.4599999999999994E-4</v>
      </c>
      <c r="T995" s="13">
        <f t="shared" si="151"/>
        <v>1.83E-4</v>
      </c>
      <c r="U995" s="13">
        <f t="shared" si="152"/>
        <v>0</v>
      </c>
      <c r="V995" s="13">
        <f t="shared" si="153"/>
        <v>0</v>
      </c>
      <c r="W995" s="13">
        <f t="shared" si="154"/>
        <v>3.6999999999999999E-4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9415</v>
      </c>
      <c r="C996" s="3" t="s">
        <v>10352</v>
      </c>
      <c r="D996" s="12">
        <v>12.9</v>
      </c>
      <c r="E996" s="12">
        <v>13.1</v>
      </c>
      <c r="F996" s="12">
        <v>12.9</v>
      </c>
      <c r="G996" s="12">
        <v>12.8</v>
      </c>
      <c r="H996" s="12">
        <v>12.95</v>
      </c>
      <c r="I996" s="3">
        <v>-24</v>
      </c>
      <c r="J996" s="3">
        <v>-3560</v>
      </c>
      <c r="K996" s="3">
        <v>-12</v>
      </c>
      <c r="L996" s="3">
        <v>-379</v>
      </c>
      <c r="M996" s="3">
        <v>95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-3.0960000000000002E-3</v>
      </c>
      <c r="T996" s="13">
        <f t="shared" si="151"/>
        <v>-0.46636</v>
      </c>
      <c r="U996" s="13">
        <f t="shared" si="152"/>
        <v>-1.5480000000000001E-3</v>
      </c>
      <c r="V996" s="13">
        <f t="shared" si="153"/>
        <v>-4.8512E-2</v>
      </c>
      <c r="W996" s="13">
        <f t="shared" si="154"/>
        <v>1.2302499999999999E-2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9416</v>
      </c>
      <c r="C997" s="3" t="s">
        <v>10353</v>
      </c>
      <c r="D997" s="12">
        <v>18.850000000000001</v>
      </c>
      <c r="E997" s="12">
        <v>18.8</v>
      </c>
      <c r="F997" s="12">
        <v>19</v>
      </c>
      <c r="G997" s="12">
        <v>19</v>
      </c>
      <c r="H997" s="12">
        <v>19.149999999999999</v>
      </c>
      <c r="I997" s="3">
        <v>-57</v>
      </c>
      <c r="J997" s="3">
        <v>-43</v>
      </c>
      <c r="K997" s="3">
        <v>19</v>
      </c>
      <c r="L997" s="3">
        <v>-3</v>
      </c>
      <c r="M997" s="3">
        <v>33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-1.0744500000000001E-2</v>
      </c>
      <c r="T997" s="13">
        <f t="shared" si="151"/>
        <v>-8.0839999999999992E-3</v>
      </c>
      <c r="U997" s="13">
        <f t="shared" si="152"/>
        <v>3.6099999999999999E-3</v>
      </c>
      <c r="V997" s="13">
        <f t="shared" si="153"/>
        <v>-5.6999999999999998E-4</v>
      </c>
      <c r="W997" s="13">
        <f t="shared" si="154"/>
        <v>6.3194999999999996E-3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9417</v>
      </c>
      <c r="C998" s="3" t="s">
        <v>10346</v>
      </c>
      <c r="D998" s="12">
        <v>5.63</v>
      </c>
      <c r="E998" s="12">
        <v>5.3</v>
      </c>
      <c r="F998" s="12">
        <v>5.31</v>
      </c>
      <c r="G998" s="12">
        <v>5.35</v>
      </c>
      <c r="H998" s="12">
        <v>5.38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9418</v>
      </c>
      <c r="C999" s="3" t="s">
        <v>6539</v>
      </c>
      <c r="D999" s="12">
        <v>12.3</v>
      </c>
      <c r="E999" s="12">
        <v>12.5</v>
      </c>
      <c r="F999" s="12">
        <v>12.65</v>
      </c>
      <c r="G999" s="12">
        <v>12.7</v>
      </c>
      <c r="H999" s="12">
        <v>12.65</v>
      </c>
      <c r="I999" s="3">
        <v>58</v>
      </c>
      <c r="J999" s="3">
        <v>70</v>
      </c>
      <c r="K999" s="3">
        <v>74</v>
      </c>
      <c r="L999" s="3">
        <v>-19</v>
      </c>
      <c r="M999" s="3">
        <v>57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7.1340000000000006E-3</v>
      </c>
      <c r="T999" s="13">
        <f t="shared" si="151"/>
        <v>8.7500000000000008E-3</v>
      </c>
      <c r="U999" s="13">
        <f t="shared" si="152"/>
        <v>9.3609999999999995E-3</v>
      </c>
      <c r="V999" s="13">
        <f t="shared" si="153"/>
        <v>-2.4129999999999998E-3</v>
      </c>
      <c r="W999" s="13">
        <f t="shared" si="154"/>
        <v>7.2105000000000008E-3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9419</v>
      </c>
      <c r="C1000" s="3" t="s">
        <v>4740</v>
      </c>
      <c r="D1000" s="12">
        <v>16.25</v>
      </c>
      <c r="E1000" s="12">
        <v>16.25</v>
      </c>
      <c r="F1000" s="12">
        <v>16.399999999999999</v>
      </c>
      <c r="G1000" s="12">
        <v>16.399999999999999</v>
      </c>
      <c r="H1000" s="12">
        <v>16.3</v>
      </c>
      <c r="I1000" s="3">
        <v>76</v>
      </c>
      <c r="J1000" s="3">
        <v>-90</v>
      </c>
      <c r="K1000" s="3">
        <v>35</v>
      </c>
      <c r="L1000" s="3">
        <v>104</v>
      </c>
      <c r="M1000" s="3">
        <v>131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1.235E-2</v>
      </c>
      <c r="T1000" s="13">
        <f t="shared" si="151"/>
        <v>-1.4625000000000001E-2</v>
      </c>
      <c r="U1000" s="13">
        <f t="shared" si="152"/>
        <v>5.7400000000000003E-3</v>
      </c>
      <c r="V1000" s="13">
        <f t="shared" si="153"/>
        <v>1.7055999999999998E-2</v>
      </c>
      <c r="W1000" s="13">
        <f t="shared" si="154"/>
        <v>2.1353E-2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9420</v>
      </c>
      <c r="C1001" s="3" t="s">
        <v>6566</v>
      </c>
      <c r="D1001" s="12">
        <v>14.9</v>
      </c>
      <c r="E1001" s="12">
        <v>14.8</v>
      </c>
      <c r="F1001" s="12">
        <v>14.85</v>
      </c>
      <c r="G1001" s="12">
        <v>14.85</v>
      </c>
      <c r="H1001" s="12">
        <v>14.9</v>
      </c>
      <c r="I1001" s="3">
        <v>-76</v>
      </c>
      <c r="J1001" s="3">
        <v>-13</v>
      </c>
      <c r="K1001" s="3">
        <v>-11</v>
      </c>
      <c r="L1001" s="3">
        <v>-10</v>
      </c>
      <c r="M1001" s="3">
        <v>42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-1.1324000000000001E-2</v>
      </c>
      <c r="T1001" s="13">
        <f t="shared" si="151"/>
        <v>-1.9240000000000001E-3</v>
      </c>
      <c r="U1001" s="13">
        <f t="shared" si="152"/>
        <v>-1.6335E-3</v>
      </c>
      <c r="V1001" s="13">
        <f t="shared" si="153"/>
        <v>-1.485E-3</v>
      </c>
      <c r="W1001" s="13">
        <f t="shared" si="154"/>
        <v>6.2580000000000005E-3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9421</v>
      </c>
      <c r="C1002" s="3" t="s">
        <v>10352</v>
      </c>
      <c r="D1002" s="12">
        <v>58</v>
      </c>
      <c r="E1002" s="12">
        <v>58.8</v>
      </c>
      <c r="F1002" s="12">
        <v>58.7</v>
      </c>
      <c r="G1002" s="12">
        <v>59</v>
      </c>
      <c r="H1002" s="12">
        <v>60.5</v>
      </c>
      <c r="I1002" s="3">
        <v>52</v>
      </c>
      <c r="J1002" s="3">
        <v>-96</v>
      </c>
      <c r="K1002" s="3">
        <v>85</v>
      </c>
      <c r="L1002" s="3">
        <v>78</v>
      </c>
      <c r="M1002" s="3">
        <v>179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3.0159999999999999E-2</v>
      </c>
      <c r="T1002" s="13">
        <f t="shared" si="151"/>
        <v>-5.6447999999999991E-2</v>
      </c>
      <c r="U1002" s="13">
        <f t="shared" si="152"/>
        <v>4.9895000000000002E-2</v>
      </c>
      <c r="V1002" s="13">
        <f t="shared" si="153"/>
        <v>4.6019999999999998E-2</v>
      </c>
      <c r="W1002" s="13">
        <f t="shared" si="154"/>
        <v>0.108295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9422</v>
      </c>
      <c r="C1003" s="3" t="s">
        <v>6539</v>
      </c>
      <c r="D1003" s="12">
        <v>32.75</v>
      </c>
      <c r="E1003" s="12">
        <v>33.200000000000003</v>
      </c>
      <c r="F1003" s="12">
        <v>33.25</v>
      </c>
      <c r="G1003" s="12">
        <v>33.4</v>
      </c>
      <c r="H1003" s="12">
        <v>33.75</v>
      </c>
      <c r="I1003" s="3">
        <v>22</v>
      </c>
      <c r="J1003" s="3">
        <v>-3</v>
      </c>
      <c r="K1003" s="3">
        <v>-26</v>
      </c>
      <c r="L1003" s="3">
        <v>-49</v>
      </c>
      <c r="M1003" s="3">
        <v>34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7.2049999999999996E-3</v>
      </c>
      <c r="T1003" s="13">
        <f t="shared" si="151"/>
        <v>-9.9600000000000014E-4</v>
      </c>
      <c r="U1003" s="13">
        <f t="shared" si="152"/>
        <v>-8.6449999999999999E-3</v>
      </c>
      <c r="V1003" s="13">
        <f t="shared" si="153"/>
        <v>-1.6365999999999999E-2</v>
      </c>
      <c r="W1003" s="13">
        <f t="shared" si="154"/>
        <v>1.1475000000000001E-2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9423</v>
      </c>
      <c r="C1004" s="3" t="s">
        <v>6559</v>
      </c>
      <c r="D1004" s="12">
        <v>42.25</v>
      </c>
      <c r="E1004" s="12">
        <v>40.6</v>
      </c>
      <c r="F1004" s="12">
        <v>40.65</v>
      </c>
      <c r="G1004" s="12">
        <v>41.35</v>
      </c>
      <c r="H1004" s="12">
        <v>41.15</v>
      </c>
      <c r="I1004" s="3">
        <v>-122</v>
      </c>
      <c r="J1004" s="3">
        <v>-18</v>
      </c>
      <c r="K1004" s="3">
        <v>-10</v>
      </c>
      <c r="L1004" s="3">
        <v>113</v>
      </c>
      <c r="M1004" s="3">
        <v>-220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-5.1545000000000001E-2</v>
      </c>
      <c r="T1004" s="13">
        <f t="shared" si="151"/>
        <v>-7.3080000000000003E-3</v>
      </c>
      <c r="U1004" s="13">
        <f t="shared" si="152"/>
        <v>-4.065E-3</v>
      </c>
      <c r="V1004" s="13">
        <f t="shared" si="153"/>
        <v>4.6725500000000003E-2</v>
      </c>
      <c r="W1004" s="13">
        <f t="shared" si="154"/>
        <v>-9.0529999999999999E-2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9424</v>
      </c>
      <c r="C1005" s="3" t="s">
        <v>10345</v>
      </c>
      <c r="D1005" s="12">
        <v>72.099999999999994</v>
      </c>
      <c r="E1005" s="12">
        <v>72.3</v>
      </c>
      <c r="F1005" s="12">
        <v>72</v>
      </c>
      <c r="G1005" s="12">
        <v>72.5</v>
      </c>
      <c r="H1005" s="12">
        <v>72.3</v>
      </c>
      <c r="I1005" s="3">
        <v>2</v>
      </c>
      <c r="J1005" s="3">
        <v>0</v>
      </c>
      <c r="K1005" s="3">
        <v>-1</v>
      </c>
      <c r="L1005" s="3">
        <v>3</v>
      </c>
      <c r="M1005" s="3">
        <v>-1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1.4419999999999999E-3</v>
      </c>
      <c r="T1005" s="13">
        <f t="shared" si="151"/>
        <v>0</v>
      </c>
      <c r="U1005" s="13">
        <f t="shared" si="152"/>
        <v>-7.2000000000000005E-4</v>
      </c>
      <c r="V1005" s="13">
        <f t="shared" si="153"/>
        <v>2.1749999999999999E-3</v>
      </c>
      <c r="W1005" s="13">
        <f t="shared" si="154"/>
        <v>-7.2300000000000001E-4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9425</v>
      </c>
      <c r="C1006" s="3" t="s">
        <v>6719</v>
      </c>
      <c r="D1006" s="12">
        <v>12.15</v>
      </c>
      <c r="E1006" s="12">
        <v>12.2</v>
      </c>
      <c r="F1006" s="12">
        <v>12.1</v>
      </c>
      <c r="G1006" s="12">
        <v>13.3</v>
      </c>
      <c r="H1006" s="12">
        <v>14.6</v>
      </c>
      <c r="I1006" s="3">
        <v>11</v>
      </c>
      <c r="J1006" s="3">
        <v>13</v>
      </c>
      <c r="K1006" s="3">
        <v>11</v>
      </c>
      <c r="L1006" s="3">
        <v>38</v>
      </c>
      <c r="M1006" s="3">
        <v>-5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1.3365E-3</v>
      </c>
      <c r="T1006" s="13">
        <f t="shared" si="151"/>
        <v>1.586E-3</v>
      </c>
      <c r="U1006" s="13">
        <f t="shared" si="152"/>
        <v>1.3309999999999999E-3</v>
      </c>
      <c r="V1006" s="13">
        <f t="shared" si="153"/>
        <v>5.0540000000000003E-3</v>
      </c>
      <c r="W1006" s="13">
        <f t="shared" si="154"/>
        <v>-7.2999999999999996E-4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9426</v>
      </c>
      <c r="C1007" s="3" t="s">
        <v>4577</v>
      </c>
      <c r="D1007" s="12">
        <v>85.1</v>
      </c>
      <c r="E1007" s="12">
        <v>84.7</v>
      </c>
      <c r="F1007" s="12">
        <v>85.6</v>
      </c>
      <c r="G1007" s="12">
        <v>85.6</v>
      </c>
      <c r="H1007" s="12">
        <v>84.8</v>
      </c>
      <c r="I1007" s="3">
        <v>-9</v>
      </c>
      <c r="J1007" s="3">
        <v>3</v>
      </c>
      <c r="K1007" s="3">
        <v>30</v>
      </c>
      <c r="L1007" s="3">
        <v>42</v>
      </c>
      <c r="M1007" s="3">
        <v>-60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-7.659E-3</v>
      </c>
      <c r="T1007" s="13">
        <f t="shared" si="151"/>
        <v>2.5410000000000003E-3</v>
      </c>
      <c r="U1007" s="13">
        <f t="shared" si="152"/>
        <v>2.5680000000000001E-2</v>
      </c>
      <c r="V1007" s="13">
        <f t="shared" si="153"/>
        <v>3.5951999999999998E-2</v>
      </c>
      <c r="W1007" s="13">
        <f t="shared" si="154"/>
        <v>-5.0880000000000002E-2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9427</v>
      </c>
      <c r="C1008" s="3" t="s">
        <v>6559</v>
      </c>
      <c r="D1008" s="12">
        <v>212</v>
      </c>
      <c r="E1008" s="12">
        <v>217</v>
      </c>
      <c r="F1008" s="12">
        <v>213.5</v>
      </c>
      <c r="G1008" s="12">
        <v>218</v>
      </c>
      <c r="H1008" s="12">
        <v>212</v>
      </c>
      <c r="I1008" s="3">
        <v>853</v>
      </c>
      <c r="J1008" s="3">
        <v>-292</v>
      </c>
      <c r="K1008" s="3">
        <v>-156</v>
      </c>
      <c r="L1008" s="3">
        <v>-427</v>
      </c>
      <c r="M1008" s="3">
        <v>-475</v>
      </c>
      <c r="N1008" s="3">
        <v>-20</v>
      </c>
      <c r="O1008" s="3">
        <v>-21</v>
      </c>
      <c r="P1008" s="3">
        <v>0</v>
      </c>
      <c r="Q1008" s="3">
        <v>0</v>
      </c>
      <c r="R1008" s="3">
        <v>-13</v>
      </c>
      <c r="S1008" s="13">
        <f t="shared" si="150"/>
        <v>1.80836</v>
      </c>
      <c r="T1008" s="13">
        <f t="shared" si="151"/>
        <v>-0.63363999999999998</v>
      </c>
      <c r="U1008" s="13">
        <f t="shared" si="152"/>
        <v>-0.33306000000000002</v>
      </c>
      <c r="V1008" s="13">
        <f t="shared" si="153"/>
        <v>-0.93086000000000002</v>
      </c>
      <c r="W1008" s="13">
        <f t="shared" si="154"/>
        <v>-1.0069999999999999</v>
      </c>
      <c r="X1008" s="13">
        <f t="shared" si="155"/>
        <v>-4.24E-2</v>
      </c>
      <c r="Y1008" s="13">
        <f t="shared" si="156"/>
        <v>-4.5569999999999999E-2</v>
      </c>
      <c r="Z1008" s="13">
        <f t="shared" si="157"/>
        <v>0</v>
      </c>
      <c r="AA1008" s="13">
        <f t="shared" si="158"/>
        <v>0</v>
      </c>
      <c r="AB1008" s="13">
        <f t="shared" si="159"/>
        <v>-2.7560000000000001E-2</v>
      </c>
    </row>
    <row r="1009" spans="1:28" x14ac:dyDescent="0.25">
      <c r="A1009" s="2" t="s">
        <v>1003</v>
      </c>
      <c r="B1009" s="3" t="s">
        <v>9428</v>
      </c>
      <c r="C1009" s="3" t="s">
        <v>6559</v>
      </c>
      <c r="D1009" s="12">
        <v>71.8</v>
      </c>
      <c r="E1009" s="12">
        <v>71.5</v>
      </c>
      <c r="F1009" s="12">
        <v>72</v>
      </c>
      <c r="G1009" s="12">
        <v>72.5</v>
      </c>
      <c r="H1009" s="12">
        <v>73.5</v>
      </c>
      <c r="I1009" s="3">
        <v>-5</v>
      </c>
      <c r="J1009" s="3">
        <v>3</v>
      </c>
      <c r="K1009" s="3">
        <v>12</v>
      </c>
      <c r="L1009" s="3">
        <v>6</v>
      </c>
      <c r="M1009" s="3">
        <v>3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-3.5899999999999999E-3</v>
      </c>
      <c r="T1009" s="13">
        <f t="shared" si="151"/>
        <v>2.1450000000000002E-3</v>
      </c>
      <c r="U1009" s="13">
        <f t="shared" si="152"/>
        <v>8.6400000000000001E-3</v>
      </c>
      <c r="V1009" s="13">
        <f t="shared" si="153"/>
        <v>4.3499999999999997E-3</v>
      </c>
      <c r="W1009" s="13">
        <f t="shared" si="154"/>
        <v>2.2049999999999999E-3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9429</v>
      </c>
      <c r="C1010" s="3" t="s">
        <v>6566</v>
      </c>
      <c r="D1010" s="12">
        <v>70</v>
      </c>
      <c r="E1010" s="12">
        <v>70.599999999999994</v>
      </c>
      <c r="F1010" s="12">
        <v>72</v>
      </c>
      <c r="G1010" s="12">
        <v>72.2</v>
      </c>
      <c r="H1010" s="12">
        <v>73</v>
      </c>
      <c r="I1010" s="3">
        <v>95</v>
      </c>
      <c r="J1010" s="3">
        <v>-313</v>
      </c>
      <c r="K1010" s="3">
        <v>217</v>
      </c>
      <c r="L1010" s="3">
        <v>28</v>
      </c>
      <c r="M1010" s="3">
        <v>85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6.6500000000000004E-2</v>
      </c>
      <c r="T1010" s="13">
        <f t="shared" si="151"/>
        <v>-0.22097799999999998</v>
      </c>
      <c r="U1010" s="13">
        <f t="shared" si="152"/>
        <v>0.15623999999999999</v>
      </c>
      <c r="V1010" s="13">
        <f t="shared" si="153"/>
        <v>2.0216000000000001E-2</v>
      </c>
      <c r="W1010" s="13">
        <f t="shared" si="154"/>
        <v>6.2050000000000001E-2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9430</v>
      </c>
      <c r="C1011" s="3" t="s">
        <v>10352</v>
      </c>
      <c r="D1011" s="12">
        <v>25.45</v>
      </c>
      <c r="E1011" s="12">
        <v>25.15</v>
      </c>
      <c r="F1011" s="12">
        <v>25.25</v>
      </c>
      <c r="G1011" s="12">
        <v>25.3</v>
      </c>
      <c r="H1011" s="12">
        <v>25.45</v>
      </c>
      <c r="I1011" s="3">
        <v>0</v>
      </c>
      <c r="J1011" s="3">
        <v>-1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-2.5149999999999999E-4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9431</v>
      </c>
      <c r="C1012" s="3" t="s">
        <v>6559</v>
      </c>
      <c r="D1012" s="12">
        <v>204</v>
      </c>
      <c r="E1012" s="12">
        <v>202.5</v>
      </c>
      <c r="F1012" s="12">
        <v>213</v>
      </c>
      <c r="G1012" s="12">
        <v>207</v>
      </c>
      <c r="H1012" s="12">
        <v>207</v>
      </c>
      <c r="I1012" s="3">
        <v>-35</v>
      </c>
      <c r="J1012" s="3">
        <v>127</v>
      </c>
      <c r="K1012" s="3">
        <v>1026</v>
      </c>
      <c r="L1012" s="3">
        <v>-1243</v>
      </c>
      <c r="M1012" s="3">
        <v>-191</v>
      </c>
      <c r="N1012" s="3">
        <v>0</v>
      </c>
      <c r="O1012" s="3">
        <v>0</v>
      </c>
      <c r="P1012" s="3">
        <v>0</v>
      </c>
      <c r="Q1012" s="3">
        <v>2</v>
      </c>
      <c r="R1012" s="3">
        <v>0</v>
      </c>
      <c r="S1012" s="13">
        <f t="shared" si="150"/>
        <v>-7.1400000000000005E-2</v>
      </c>
      <c r="T1012" s="13">
        <f t="shared" si="151"/>
        <v>0.25717499999999999</v>
      </c>
      <c r="U1012" s="13">
        <f t="shared" si="152"/>
        <v>2.1853799999999999</v>
      </c>
      <c r="V1012" s="13">
        <f t="shared" si="153"/>
        <v>-2.57301</v>
      </c>
      <c r="W1012" s="13">
        <f t="shared" si="154"/>
        <v>-0.39537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4.1399999999999996E-3</v>
      </c>
      <c r="AB1012" s="13">
        <f t="shared" si="159"/>
        <v>0</v>
      </c>
    </row>
    <row r="1013" spans="1:28" x14ac:dyDescent="0.25">
      <c r="A1013" s="2" t="s">
        <v>1007</v>
      </c>
      <c r="B1013" s="3" t="s">
        <v>9432</v>
      </c>
      <c r="C1013" s="3" t="s">
        <v>6559</v>
      </c>
      <c r="D1013" s="12">
        <v>25.5</v>
      </c>
      <c r="E1013" s="12">
        <v>25.6</v>
      </c>
      <c r="F1013" s="12">
        <v>25.65</v>
      </c>
      <c r="G1013" s="12">
        <v>26</v>
      </c>
      <c r="H1013" s="12">
        <v>26.25</v>
      </c>
      <c r="I1013" s="3">
        <v>0</v>
      </c>
      <c r="J1013" s="3">
        <v>-10</v>
      </c>
      <c r="K1013" s="3">
        <v>-1</v>
      </c>
      <c r="L1013" s="3">
        <v>5</v>
      </c>
      <c r="M1013" s="3">
        <v>-14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0</v>
      </c>
      <c r="T1013" s="13">
        <f t="shared" si="151"/>
        <v>-2.5600000000000002E-3</v>
      </c>
      <c r="U1013" s="13">
        <f t="shared" si="152"/>
        <v>-2.565E-4</v>
      </c>
      <c r="V1013" s="13">
        <f t="shared" si="153"/>
        <v>1.2999999999999999E-3</v>
      </c>
      <c r="W1013" s="13">
        <f t="shared" si="154"/>
        <v>-3.6749999999999999E-3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9433</v>
      </c>
      <c r="C1014" s="3" t="s">
        <v>6559</v>
      </c>
      <c r="D1014" s="12">
        <v>26.85</v>
      </c>
      <c r="E1014" s="12">
        <v>27.1</v>
      </c>
      <c r="F1014" s="12">
        <v>27.05</v>
      </c>
      <c r="G1014" s="12">
        <v>27</v>
      </c>
      <c r="H1014" s="12">
        <v>27.15</v>
      </c>
      <c r="I1014" s="3">
        <v>10</v>
      </c>
      <c r="J1014" s="3">
        <v>0</v>
      </c>
      <c r="K1014" s="3">
        <v>-1</v>
      </c>
      <c r="L1014" s="3">
        <v>-1</v>
      </c>
      <c r="M1014" s="3">
        <v>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2.6849999999999999E-3</v>
      </c>
      <c r="T1014" s="13">
        <f t="shared" si="151"/>
        <v>0</v>
      </c>
      <c r="U1014" s="13">
        <f t="shared" si="152"/>
        <v>-2.7050000000000002E-4</v>
      </c>
      <c r="V1014" s="13">
        <f t="shared" si="153"/>
        <v>-2.7E-4</v>
      </c>
      <c r="W1014" s="13">
        <f t="shared" si="154"/>
        <v>2.7149999999999999E-4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9434</v>
      </c>
      <c r="C1015" s="3" t="s">
        <v>10324</v>
      </c>
      <c r="D1015" s="12">
        <v>89.9</v>
      </c>
      <c r="E1015" s="12">
        <v>84.5</v>
      </c>
      <c r="F1015" s="12">
        <v>92.9</v>
      </c>
      <c r="G1015" s="12">
        <v>102</v>
      </c>
      <c r="H1015" s="12">
        <v>98.3</v>
      </c>
      <c r="I1015" s="3">
        <v>-1182</v>
      </c>
      <c r="J1015" s="3">
        <v>87</v>
      </c>
      <c r="K1015" s="3">
        <v>-52</v>
      </c>
      <c r="L1015" s="3">
        <v>-340</v>
      </c>
      <c r="M1015" s="3">
        <v>-488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-1.0626180000000001</v>
      </c>
      <c r="T1015" s="13">
        <f t="shared" si="151"/>
        <v>7.3514999999999997E-2</v>
      </c>
      <c r="U1015" s="13">
        <f t="shared" si="152"/>
        <v>-4.8308000000000004E-2</v>
      </c>
      <c r="V1015" s="13">
        <f t="shared" si="153"/>
        <v>-0.3468</v>
      </c>
      <c r="W1015" s="13">
        <f t="shared" si="154"/>
        <v>-0.47970400000000002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9435</v>
      </c>
      <c r="C1016" s="3" t="s">
        <v>6559</v>
      </c>
      <c r="D1016" s="12">
        <v>37.950000000000003</v>
      </c>
      <c r="E1016" s="12">
        <v>38.450000000000003</v>
      </c>
      <c r="F1016" s="12">
        <v>38.25</v>
      </c>
      <c r="G1016" s="12">
        <v>38.4</v>
      </c>
      <c r="H1016" s="12">
        <v>38.549999999999997</v>
      </c>
      <c r="I1016" s="3">
        <v>0</v>
      </c>
      <c r="J1016" s="3">
        <v>1</v>
      </c>
      <c r="K1016" s="3">
        <v>-1</v>
      </c>
      <c r="L1016" s="3">
        <v>-11</v>
      </c>
      <c r="M1016" s="3">
        <v>5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3.8450000000000002E-4</v>
      </c>
      <c r="U1016" s="13">
        <f t="shared" si="152"/>
        <v>-3.8249999999999997E-4</v>
      </c>
      <c r="V1016" s="13">
        <f t="shared" si="153"/>
        <v>-4.2239999999999995E-3</v>
      </c>
      <c r="W1016" s="13">
        <f t="shared" si="154"/>
        <v>1.9275E-3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9436</v>
      </c>
      <c r="C1017" s="3" t="s">
        <v>6566</v>
      </c>
      <c r="D1017" s="12">
        <v>39</v>
      </c>
      <c r="E1017" s="12">
        <v>39</v>
      </c>
      <c r="F1017" s="12">
        <v>39.200000000000003</v>
      </c>
      <c r="G1017" s="12">
        <v>38.9</v>
      </c>
      <c r="H1017" s="12">
        <v>38.950000000000003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9437</v>
      </c>
      <c r="C1018" s="3" t="s">
        <v>4747</v>
      </c>
      <c r="D1018" s="12">
        <v>61.5</v>
      </c>
      <c r="E1018" s="12">
        <v>61.8</v>
      </c>
      <c r="F1018" s="12">
        <v>62.4</v>
      </c>
      <c r="G1018" s="12">
        <v>62.3</v>
      </c>
      <c r="H1018" s="12">
        <v>62.9</v>
      </c>
      <c r="I1018" s="3">
        <v>13</v>
      </c>
      <c r="J1018" s="3">
        <v>1</v>
      </c>
      <c r="K1018" s="3">
        <v>10</v>
      </c>
      <c r="L1018" s="3">
        <v>-2</v>
      </c>
      <c r="M1018" s="3">
        <v>12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7.9950000000000004E-3</v>
      </c>
      <c r="T1018" s="13">
        <f t="shared" si="151"/>
        <v>6.1799999999999995E-4</v>
      </c>
      <c r="U1018" s="13">
        <f t="shared" si="152"/>
        <v>6.2399999999999999E-3</v>
      </c>
      <c r="V1018" s="13">
        <f t="shared" si="153"/>
        <v>-1.2459999999999999E-3</v>
      </c>
      <c r="W1018" s="13">
        <f t="shared" si="154"/>
        <v>7.5479999999999992E-3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9438</v>
      </c>
      <c r="C1019" s="3" t="s">
        <v>6667</v>
      </c>
      <c r="D1019" s="12">
        <v>105.5</v>
      </c>
      <c r="E1019" s="12">
        <v>109</v>
      </c>
      <c r="F1019" s="12">
        <v>108.5</v>
      </c>
      <c r="G1019" s="12">
        <v>108.5</v>
      </c>
      <c r="H1019" s="12">
        <v>113.5</v>
      </c>
      <c r="I1019" s="3">
        <v>157</v>
      </c>
      <c r="J1019" s="3">
        <v>156</v>
      </c>
      <c r="K1019" s="3">
        <v>-21</v>
      </c>
      <c r="L1019" s="3">
        <v>46</v>
      </c>
      <c r="M1019" s="3">
        <v>122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0.165635</v>
      </c>
      <c r="T1019" s="13">
        <f t="shared" si="151"/>
        <v>0.17004</v>
      </c>
      <c r="U1019" s="13">
        <f t="shared" si="152"/>
        <v>-2.2785E-2</v>
      </c>
      <c r="V1019" s="13">
        <f t="shared" si="153"/>
        <v>4.9910000000000003E-2</v>
      </c>
      <c r="W1019" s="13">
        <f t="shared" si="154"/>
        <v>0.13847000000000001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9439</v>
      </c>
      <c r="C1020" s="3" t="s">
        <v>10352</v>
      </c>
      <c r="D1020" s="12">
        <v>106</v>
      </c>
      <c r="E1020" s="12">
        <v>105</v>
      </c>
      <c r="F1020" s="12">
        <v>105.5</v>
      </c>
      <c r="G1020" s="12">
        <v>105.5</v>
      </c>
      <c r="H1020" s="12">
        <v>106.5</v>
      </c>
      <c r="I1020" s="3">
        <v>-7</v>
      </c>
      <c r="J1020" s="3">
        <v>-19</v>
      </c>
      <c r="K1020" s="3">
        <v>0</v>
      </c>
      <c r="L1020" s="3">
        <v>-7</v>
      </c>
      <c r="M1020" s="3">
        <v>11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-7.4200000000000004E-3</v>
      </c>
      <c r="T1020" s="13">
        <f t="shared" si="151"/>
        <v>-1.9949999999999999E-2</v>
      </c>
      <c r="U1020" s="13">
        <f t="shared" si="152"/>
        <v>0</v>
      </c>
      <c r="V1020" s="13">
        <f t="shared" si="153"/>
        <v>-7.3850000000000001E-3</v>
      </c>
      <c r="W1020" s="13">
        <f t="shared" si="154"/>
        <v>1.1715E-2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9440</v>
      </c>
      <c r="C1021" s="3" t="s">
        <v>10352</v>
      </c>
      <c r="D1021" s="12">
        <v>57</v>
      </c>
      <c r="E1021" s="12">
        <v>58.9</v>
      </c>
      <c r="F1021" s="12">
        <v>58</v>
      </c>
      <c r="G1021" s="12">
        <v>58</v>
      </c>
      <c r="H1021" s="12">
        <v>57.8</v>
      </c>
      <c r="I1021" s="3">
        <v>-2</v>
      </c>
      <c r="J1021" s="3">
        <v>1</v>
      </c>
      <c r="K1021" s="3">
        <v>0</v>
      </c>
      <c r="L1021" s="3">
        <v>2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-1.14E-3</v>
      </c>
      <c r="T1021" s="13">
        <f t="shared" si="151"/>
        <v>5.8900000000000001E-4</v>
      </c>
      <c r="U1021" s="13">
        <f t="shared" si="152"/>
        <v>0</v>
      </c>
      <c r="V1021" s="13">
        <f t="shared" si="153"/>
        <v>1.16E-3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9441</v>
      </c>
      <c r="C1022" s="3" t="s">
        <v>6566</v>
      </c>
      <c r="D1022" s="12">
        <v>147</v>
      </c>
      <c r="E1022" s="12">
        <v>148.5</v>
      </c>
      <c r="F1022" s="12">
        <v>149</v>
      </c>
      <c r="G1022" s="12">
        <v>148.5</v>
      </c>
      <c r="H1022" s="12">
        <v>150</v>
      </c>
      <c r="I1022" s="3">
        <v>50</v>
      </c>
      <c r="J1022" s="3">
        <v>5</v>
      </c>
      <c r="K1022" s="3">
        <v>8</v>
      </c>
      <c r="L1022" s="3">
        <v>9</v>
      </c>
      <c r="M1022" s="3">
        <v>-12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7.3499999999999996E-2</v>
      </c>
      <c r="T1022" s="13">
        <f t="shared" si="151"/>
        <v>7.4250000000000002E-3</v>
      </c>
      <c r="U1022" s="13">
        <f t="shared" si="152"/>
        <v>1.192E-2</v>
      </c>
      <c r="V1022" s="13">
        <f t="shared" si="153"/>
        <v>1.3365E-2</v>
      </c>
      <c r="W1022" s="13">
        <f t="shared" si="154"/>
        <v>-1.7999999999999999E-2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9442</v>
      </c>
      <c r="C1023" s="3" t="s">
        <v>4747</v>
      </c>
      <c r="D1023" s="12">
        <v>25.25</v>
      </c>
      <c r="E1023" s="12">
        <v>25.6</v>
      </c>
      <c r="F1023" s="12">
        <v>25.2</v>
      </c>
      <c r="G1023" s="12">
        <v>25</v>
      </c>
      <c r="H1023" s="12">
        <v>25.35</v>
      </c>
      <c r="I1023" s="3">
        <v>1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2.5250000000000001E-4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9443</v>
      </c>
      <c r="C1024" s="3" t="s">
        <v>6635</v>
      </c>
      <c r="D1024" s="12">
        <v>27.1</v>
      </c>
      <c r="E1024" s="12">
        <v>27.4</v>
      </c>
      <c r="F1024" s="12">
        <v>26.6</v>
      </c>
      <c r="G1024" s="12">
        <v>29.25</v>
      </c>
      <c r="H1024" s="12">
        <v>32.15</v>
      </c>
      <c r="I1024" s="3">
        <v>-7</v>
      </c>
      <c r="J1024" s="3">
        <v>-2</v>
      </c>
      <c r="K1024" s="3">
        <v>-19</v>
      </c>
      <c r="L1024" s="3">
        <v>40</v>
      </c>
      <c r="M1024" s="3">
        <v>13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-1.8970000000000002E-3</v>
      </c>
      <c r="T1024" s="13">
        <f t="shared" si="151"/>
        <v>-5.4799999999999998E-4</v>
      </c>
      <c r="U1024" s="13">
        <f t="shared" si="152"/>
        <v>-5.0540000000000003E-3</v>
      </c>
      <c r="V1024" s="13">
        <f t="shared" si="153"/>
        <v>1.17E-2</v>
      </c>
      <c r="W1024" s="13">
        <f t="shared" si="154"/>
        <v>4.1795000000000001E-3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9444</v>
      </c>
      <c r="C1025" s="3" t="s">
        <v>6537</v>
      </c>
      <c r="D1025" s="12">
        <v>10.5</v>
      </c>
      <c r="E1025" s="12">
        <v>10.7</v>
      </c>
      <c r="F1025" s="12">
        <v>10.5</v>
      </c>
      <c r="G1025" s="12">
        <v>10.45</v>
      </c>
      <c r="H1025" s="12">
        <v>10.6</v>
      </c>
      <c r="I1025" s="3">
        <v>0</v>
      </c>
      <c r="J1025" s="3">
        <v>-1</v>
      </c>
      <c r="K1025" s="3">
        <v>4</v>
      </c>
      <c r="L1025" s="3">
        <v>3</v>
      </c>
      <c r="M1025" s="3">
        <v>1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0</v>
      </c>
      <c r="T1025" s="13">
        <f t="shared" si="151"/>
        <v>-1.07E-4</v>
      </c>
      <c r="U1025" s="13">
        <f t="shared" si="152"/>
        <v>4.2000000000000002E-4</v>
      </c>
      <c r="V1025" s="13">
        <f t="shared" si="153"/>
        <v>3.1349999999999998E-4</v>
      </c>
      <c r="W1025" s="13">
        <f t="shared" si="154"/>
        <v>1.06E-4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9445</v>
      </c>
      <c r="C1026" s="3" t="s">
        <v>6635</v>
      </c>
      <c r="D1026" s="12">
        <v>9.1999999999999993</v>
      </c>
      <c r="E1026" s="12">
        <v>9.15</v>
      </c>
      <c r="F1026" s="12">
        <v>9.27</v>
      </c>
      <c r="G1026" s="12">
        <v>9.35</v>
      </c>
      <c r="H1026" s="12">
        <v>9.3800000000000008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9446</v>
      </c>
      <c r="C1027" s="3" t="s">
        <v>10302</v>
      </c>
      <c r="D1027" s="12">
        <v>24.05</v>
      </c>
      <c r="E1027" s="12">
        <v>23.55</v>
      </c>
      <c r="F1027" s="12">
        <v>23.85</v>
      </c>
      <c r="G1027" s="12">
        <v>23.6</v>
      </c>
      <c r="H1027" s="12">
        <v>24.05</v>
      </c>
      <c r="I1027" s="3">
        <v>-5</v>
      </c>
      <c r="J1027" s="3">
        <v>3</v>
      </c>
      <c r="K1027" s="3">
        <v>4</v>
      </c>
      <c r="L1027" s="3">
        <v>1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-1.2025E-3</v>
      </c>
      <c r="T1027" s="13">
        <f t="shared" si="151"/>
        <v>7.065000000000001E-4</v>
      </c>
      <c r="U1027" s="13">
        <f t="shared" si="152"/>
        <v>9.540000000000001E-4</v>
      </c>
      <c r="V1027" s="13">
        <f t="shared" si="153"/>
        <v>2.3600000000000002E-4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9447</v>
      </c>
      <c r="C1028" s="3" t="s">
        <v>10278</v>
      </c>
      <c r="D1028" s="12">
        <v>7.27</v>
      </c>
      <c r="E1028" s="12">
        <v>7.12</v>
      </c>
      <c r="F1028" s="12">
        <v>7.33</v>
      </c>
      <c r="G1028" s="12">
        <v>7.27</v>
      </c>
      <c r="H1028" s="12">
        <v>7.22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9448</v>
      </c>
      <c r="C1029" s="3" t="s">
        <v>10274</v>
      </c>
      <c r="D1029" s="12">
        <v>64.2</v>
      </c>
      <c r="E1029" s="12">
        <v>64.5</v>
      </c>
      <c r="F1029" s="12">
        <v>64.3</v>
      </c>
      <c r="G1029" s="12">
        <v>64.3</v>
      </c>
      <c r="H1029" s="12">
        <v>64.5</v>
      </c>
      <c r="I1029" s="3">
        <v>-547</v>
      </c>
      <c r="J1029" s="3">
        <v>-383</v>
      </c>
      <c r="K1029" s="3">
        <v>-857</v>
      </c>
      <c r="L1029" s="3">
        <v>-3853</v>
      </c>
      <c r="M1029" s="3">
        <v>-676</v>
      </c>
      <c r="N1029" s="3">
        <v>5</v>
      </c>
      <c r="O1029" s="3">
        <v>-1</v>
      </c>
      <c r="P1029" s="3">
        <v>-14</v>
      </c>
      <c r="Q1029" s="3">
        <v>-236</v>
      </c>
      <c r="R1029" s="3">
        <v>159</v>
      </c>
      <c r="S1029" s="13">
        <f t="shared" si="150"/>
        <v>-0.35117400000000004</v>
      </c>
      <c r="T1029" s="13">
        <f t="shared" si="151"/>
        <v>-0.247035</v>
      </c>
      <c r="U1029" s="13">
        <f t="shared" si="152"/>
        <v>-0.55105099999999996</v>
      </c>
      <c r="V1029" s="13">
        <f t="shared" si="153"/>
        <v>-2.4774789999999998</v>
      </c>
      <c r="W1029" s="13">
        <f t="shared" si="154"/>
        <v>-0.43602000000000002</v>
      </c>
      <c r="X1029" s="13">
        <f t="shared" si="155"/>
        <v>3.2100000000000002E-3</v>
      </c>
      <c r="Y1029" s="13">
        <f t="shared" si="156"/>
        <v>-6.4499999999999996E-4</v>
      </c>
      <c r="Z1029" s="13">
        <f t="shared" si="157"/>
        <v>-9.0019999999999996E-3</v>
      </c>
      <c r="AA1029" s="13">
        <f t="shared" si="158"/>
        <v>-0.15174799999999999</v>
      </c>
      <c r="AB1029" s="13">
        <f t="shared" si="159"/>
        <v>0.10255499999999999</v>
      </c>
    </row>
    <row r="1030" spans="1:28" x14ac:dyDescent="0.25">
      <c r="A1030" s="2" t="s">
        <v>1024</v>
      </c>
      <c r="B1030" s="3" t="s">
        <v>9449</v>
      </c>
      <c r="C1030" s="3" t="s">
        <v>10278</v>
      </c>
      <c r="D1030" s="12">
        <v>53.6</v>
      </c>
      <c r="E1030" s="12">
        <v>53.6</v>
      </c>
      <c r="F1030" s="12">
        <v>53.3</v>
      </c>
      <c r="G1030" s="12">
        <v>53.1</v>
      </c>
      <c r="H1030" s="12">
        <v>53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9450</v>
      </c>
      <c r="C1031" s="3" t="s">
        <v>10261</v>
      </c>
      <c r="D1031" s="12">
        <v>29</v>
      </c>
      <c r="E1031" s="12">
        <v>29</v>
      </c>
      <c r="F1031" s="12">
        <v>29.3</v>
      </c>
      <c r="G1031" s="12">
        <v>29.35</v>
      </c>
      <c r="H1031" s="12">
        <v>29.8</v>
      </c>
      <c r="I1031" s="3">
        <v>296</v>
      </c>
      <c r="J1031" s="3">
        <v>307</v>
      </c>
      <c r="K1031" s="3">
        <v>552</v>
      </c>
      <c r="L1031" s="3">
        <v>41</v>
      </c>
      <c r="M1031" s="3">
        <v>-226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8.584E-2</v>
      </c>
      <c r="T1031" s="13">
        <f t="shared" ref="T1031:T1094" si="161">$E1031*J1031/100000</f>
        <v>8.9029999999999998E-2</v>
      </c>
      <c r="U1031" s="13">
        <f t="shared" ref="U1031:U1094" si="162">$F1031*K1031/100000</f>
        <v>0.16173599999999999</v>
      </c>
      <c r="V1031" s="13">
        <f t="shared" ref="V1031:V1094" si="163">$G1031*L1031/100000</f>
        <v>1.2033500000000001E-2</v>
      </c>
      <c r="W1031" s="13">
        <f t="shared" ref="W1031:W1094" si="164">$H1031*M1031/100000</f>
        <v>-6.7348000000000005E-2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9451</v>
      </c>
      <c r="C1032" s="3" t="s">
        <v>10291</v>
      </c>
      <c r="D1032" s="12">
        <v>24</v>
      </c>
      <c r="E1032" s="12">
        <v>24.1</v>
      </c>
      <c r="F1032" s="12">
        <v>23.95</v>
      </c>
      <c r="G1032" s="12">
        <v>24.4</v>
      </c>
      <c r="H1032" s="12">
        <v>24.4</v>
      </c>
      <c r="I1032" s="3">
        <v>0</v>
      </c>
      <c r="J1032" s="3">
        <v>2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4.8200000000000001E-4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9452</v>
      </c>
      <c r="C1033" s="3" t="s">
        <v>10278</v>
      </c>
      <c r="D1033" s="12">
        <v>28.2</v>
      </c>
      <c r="E1033" s="12">
        <v>28.2</v>
      </c>
      <c r="F1033" s="12">
        <v>28</v>
      </c>
      <c r="G1033" s="12">
        <v>28</v>
      </c>
      <c r="H1033" s="12">
        <v>28.5</v>
      </c>
      <c r="I1033" s="3">
        <v>-103</v>
      </c>
      <c r="J1033" s="3">
        <v>4</v>
      </c>
      <c r="K1033" s="3">
        <v>109</v>
      </c>
      <c r="L1033" s="3">
        <v>-34</v>
      </c>
      <c r="M1033" s="3">
        <v>110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-2.9045999999999999E-2</v>
      </c>
      <c r="T1033" s="13">
        <f t="shared" si="161"/>
        <v>1.1279999999999999E-3</v>
      </c>
      <c r="U1033" s="13">
        <f t="shared" si="162"/>
        <v>3.0519999999999999E-2</v>
      </c>
      <c r="V1033" s="13">
        <f t="shared" si="163"/>
        <v>-9.5200000000000007E-3</v>
      </c>
      <c r="W1033" s="13">
        <f t="shared" si="164"/>
        <v>3.1350000000000003E-2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9453</v>
      </c>
      <c r="C1034" s="3" t="s">
        <v>10314</v>
      </c>
      <c r="D1034" s="12">
        <v>24.45</v>
      </c>
      <c r="E1034" s="12">
        <v>25.05</v>
      </c>
      <c r="F1034" s="12">
        <v>25.05</v>
      </c>
      <c r="G1034" s="12">
        <v>24.9</v>
      </c>
      <c r="H1034" s="12">
        <v>25.8</v>
      </c>
      <c r="I1034" s="3">
        <v>132</v>
      </c>
      <c r="J1034" s="3">
        <v>124</v>
      </c>
      <c r="K1034" s="3">
        <v>-59</v>
      </c>
      <c r="L1034" s="3">
        <v>128</v>
      </c>
      <c r="M1034" s="3">
        <v>201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3.2274000000000004E-2</v>
      </c>
      <c r="T1034" s="13">
        <f t="shared" si="161"/>
        <v>3.1062000000000003E-2</v>
      </c>
      <c r="U1034" s="13">
        <f t="shared" si="162"/>
        <v>-1.4779500000000001E-2</v>
      </c>
      <c r="V1034" s="13">
        <f t="shared" si="163"/>
        <v>3.1871999999999998E-2</v>
      </c>
      <c r="W1034" s="13">
        <f t="shared" si="164"/>
        <v>5.1858000000000001E-2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9454</v>
      </c>
      <c r="C1035" s="3" t="s">
        <v>4577</v>
      </c>
      <c r="D1035" s="12">
        <v>25.7</v>
      </c>
      <c r="E1035" s="12">
        <v>25.65</v>
      </c>
      <c r="F1035" s="12">
        <v>26.1</v>
      </c>
      <c r="G1035" s="12">
        <v>26.15</v>
      </c>
      <c r="H1035" s="12">
        <v>26.7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9455</v>
      </c>
      <c r="C1036" s="3" t="s">
        <v>10350</v>
      </c>
      <c r="D1036" s="12">
        <v>176</v>
      </c>
      <c r="E1036" s="12">
        <v>178</v>
      </c>
      <c r="F1036" s="12">
        <v>177.5</v>
      </c>
      <c r="G1036" s="12">
        <v>174.5</v>
      </c>
      <c r="H1036" s="12">
        <v>180.5</v>
      </c>
      <c r="I1036" s="3">
        <v>157</v>
      </c>
      <c r="J1036" s="3">
        <v>-66</v>
      </c>
      <c r="K1036" s="3">
        <v>20</v>
      </c>
      <c r="L1036" s="3">
        <v>55</v>
      </c>
      <c r="M1036" s="3">
        <v>113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0.27632000000000001</v>
      </c>
      <c r="T1036" s="13">
        <f t="shared" si="161"/>
        <v>-0.11748</v>
      </c>
      <c r="U1036" s="13">
        <f t="shared" si="162"/>
        <v>3.5499999999999997E-2</v>
      </c>
      <c r="V1036" s="13">
        <f t="shared" si="163"/>
        <v>9.5975000000000005E-2</v>
      </c>
      <c r="W1036" s="13">
        <f t="shared" si="164"/>
        <v>0.20396500000000001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9456</v>
      </c>
      <c r="C1037" s="3" t="s">
        <v>10354</v>
      </c>
      <c r="D1037" s="12">
        <v>51.4</v>
      </c>
      <c r="E1037" s="12">
        <v>52.8</v>
      </c>
      <c r="F1037" s="12">
        <v>52.6</v>
      </c>
      <c r="G1037" s="12">
        <v>53.1</v>
      </c>
      <c r="H1037" s="12">
        <v>53.2</v>
      </c>
      <c r="I1037" s="3">
        <v>570</v>
      </c>
      <c r="J1037" s="3">
        <v>381</v>
      </c>
      <c r="K1037" s="3">
        <v>-406</v>
      </c>
      <c r="L1037" s="3">
        <v>312</v>
      </c>
      <c r="M1037" s="3">
        <v>-596</v>
      </c>
      <c r="N1037" s="3">
        <v>-420</v>
      </c>
      <c r="O1037" s="3">
        <v>1</v>
      </c>
      <c r="P1037" s="3">
        <v>0</v>
      </c>
      <c r="Q1037" s="3">
        <v>0</v>
      </c>
      <c r="R1037" s="3">
        <v>0</v>
      </c>
      <c r="S1037" s="13">
        <f t="shared" si="160"/>
        <v>0.29298000000000002</v>
      </c>
      <c r="T1037" s="13">
        <f t="shared" si="161"/>
        <v>0.20116799999999999</v>
      </c>
      <c r="U1037" s="13">
        <f t="shared" si="162"/>
        <v>-0.21355600000000002</v>
      </c>
      <c r="V1037" s="13">
        <f t="shared" si="163"/>
        <v>0.16567200000000001</v>
      </c>
      <c r="W1037" s="13">
        <f t="shared" si="164"/>
        <v>-0.31707200000000002</v>
      </c>
      <c r="X1037" s="13">
        <f t="shared" si="165"/>
        <v>-0.21587999999999999</v>
      </c>
      <c r="Y1037" s="13">
        <f t="shared" si="166"/>
        <v>5.2799999999999993E-4</v>
      </c>
      <c r="Z1037" s="13">
        <f t="shared" si="167"/>
        <v>0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9457</v>
      </c>
      <c r="C1038" s="3" t="s">
        <v>4794</v>
      </c>
      <c r="D1038" s="12">
        <v>21.8</v>
      </c>
      <c r="E1038" s="12">
        <v>22.2</v>
      </c>
      <c r="F1038" s="12">
        <v>22.6</v>
      </c>
      <c r="G1038" s="12">
        <v>22.55</v>
      </c>
      <c r="H1038" s="12">
        <v>22.6</v>
      </c>
      <c r="I1038" s="3">
        <v>9</v>
      </c>
      <c r="J1038" s="3">
        <v>-12</v>
      </c>
      <c r="K1038" s="3">
        <v>49</v>
      </c>
      <c r="L1038" s="3">
        <v>-35</v>
      </c>
      <c r="M1038" s="3">
        <v>9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1.9620000000000002E-3</v>
      </c>
      <c r="T1038" s="13">
        <f t="shared" si="161"/>
        <v>-2.6639999999999997E-3</v>
      </c>
      <c r="U1038" s="13">
        <f t="shared" si="162"/>
        <v>1.1074000000000001E-2</v>
      </c>
      <c r="V1038" s="13">
        <f t="shared" si="163"/>
        <v>-7.8925000000000002E-3</v>
      </c>
      <c r="W1038" s="13">
        <f t="shared" si="164"/>
        <v>2.0340000000000002E-3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9458</v>
      </c>
      <c r="C1039" s="3" t="s">
        <v>10267</v>
      </c>
      <c r="D1039" s="12">
        <v>66.8</v>
      </c>
      <c r="E1039" s="12">
        <v>68.2</v>
      </c>
      <c r="F1039" s="12">
        <v>68.5</v>
      </c>
      <c r="G1039" s="12">
        <v>72</v>
      </c>
      <c r="H1039" s="12">
        <v>79.2</v>
      </c>
      <c r="I1039" s="3">
        <v>729</v>
      </c>
      <c r="J1039" s="3">
        <v>-1002</v>
      </c>
      <c r="K1039" s="3">
        <v>-391</v>
      </c>
      <c r="L1039" s="3">
        <v>2142</v>
      </c>
      <c r="M1039" s="3">
        <v>1317</v>
      </c>
      <c r="N1039" s="3">
        <v>0</v>
      </c>
      <c r="O1039" s="3">
        <v>5</v>
      </c>
      <c r="P1039" s="3">
        <v>2</v>
      </c>
      <c r="Q1039" s="3">
        <v>200</v>
      </c>
      <c r="R1039" s="3">
        <v>115</v>
      </c>
      <c r="S1039" s="13">
        <f t="shared" si="160"/>
        <v>0.48697199999999996</v>
      </c>
      <c r="T1039" s="13">
        <f t="shared" si="161"/>
        <v>-0.68336400000000008</v>
      </c>
      <c r="U1039" s="13">
        <f t="shared" si="162"/>
        <v>-0.26783499999999999</v>
      </c>
      <c r="V1039" s="13">
        <f t="shared" si="163"/>
        <v>1.5422400000000001</v>
      </c>
      <c r="W1039" s="13">
        <f t="shared" si="164"/>
        <v>1.043064</v>
      </c>
      <c r="X1039" s="13">
        <f t="shared" si="165"/>
        <v>0</v>
      </c>
      <c r="Y1039" s="13">
        <f t="shared" si="166"/>
        <v>3.4099999999999998E-3</v>
      </c>
      <c r="Z1039" s="13">
        <f t="shared" si="167"/>
        <v>1.3699999999999999E-3</v>
      </c>
      <c r="AA1039" s="13">
        <f t="shared" si="168"/>
        <v>0.14399999999999999</v>
      </c>
      <c r="AB1039" s="13">
        <f t="shared" si="169"/>
        <v>9.1079999999999994E-2</v>
      </c>
    </row>
    <row r="1040" spans="1:28" x14ac:dyDescent="0.25">
      <c r="A1040" s="2" t="s">
        <v>1034</v>
      </c>
      <c r="B1040" s="3" t="s">
        <v>9459</v>
      </c>
      <c r="C1040" s="3" t="s">
        <v>10330</v>
      </c>
      <c r="D1040" s="12">
        <v>13.75</v>
      </c>
      <c r="E1040" s="12">
        <v>13.8</v>
      </c>
      <c r="F1040" s="12">
        <v>14.1</v>
      </c>
      <c r="G1040" s="12">
        <v>14.2</v>
      </c>
      <c r="H1040" s="12">
        <v>14.05</v>
      </c>
      <c r="I1040" s="3">
        <v>0</v>
      </c>
      <c r="J1040" s="3">
        <v>0</v>
      </c>
      <c r="K1040" s="3">
        <v>1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1.4099999999999998E-4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9460</v>
      </c>
      <c r="C1041" s="3" t="s">
        <v>6670</v>
      </c>
      <c r="D1041" s="12">
        <v>53.7</v>
      </c>
      <c r="E1041" s="12">
        <v>55.2</v>
      </c>
      <c r="F1041" s="12">
        <v>54.5</v>
      </c>
      <c r="G1041" s="12">
        <v>55.1</v>
      </c>
      <c r="H1041" s="12">
        <v>55.7</v>
      </c>
      <c r="I1041" s="3">
        <v>-254</v>
      </c>
      <c r="J1041" s="3">
        <v>734</v>
      </c>
      <c r="K1041" s="3">
        <v>-340</v>
      </c>
      <c r="L1041" s="3">
        <v>295</v>
      </c>
      <c r="M1041" s="3">
        <v>229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3">
        <f t="shared" si="160"/>
        <v>-0.13639800000000002</v>
      </c>
      <c r="T1041" s="13">
        <f t="shared" si="161"/>
        <v>0.40516800000000003</v>
      </c>
      <c r="U1041" s="13">
        <f t="shared" si="162"/>
        <v>-0.18529999999999999</v>
      </c>
      <c r="V1041" s="13">
        <f t="shared" si="163"/>
        <v>0.162545</v>
      </c>
      <c r="W1041" s="13">
        <f t="shared" si="164"/>
        <v>0.127553</v>
      </c>
      <c r="X1041" s="13">
        <f t="shared" si="165"/>
        <v>0</v>
      </c>
      <c r="Y1041" s="13">
        <f t="shared" si="166"/>
        <v>0</v>
      </c>
      <c r="Z1041" s="13">
        <f t="shared" si="167"/>
        <v>0</v>
      </c>
      <c r="AA1041" s="13">
        <f t="shared" si="168"/>
        <v>0</v>
      </c>
      <c r="AB1041" s="13">
        <f t="shared" si="169"/>
        <v>0</v>
      </c>
    </row>
    <row r="1042" spans="1:28" x14ac:dyDescent="0.25">
      <c r="A1042" s="2" t="s">
        <v>1036</v>
      </c>
      <c r="B1042" s="3" t="s">
        <v>9461</v>
      </c>
      <c r="C1042" s="3" t="s">
        <v>6552</v>
      </c>
      <c r="D1042" s="12">
        <v>24.1</v>
      </c>
      <c r="E1042" s="12">
        <v>24.05</v>
      </c>
      <c r="F1042" s="12">
        <v>24.35</v>
      </c>
      <c r="G1042" s="12">
        <v>24.8</v>
      </c>
      <c r="H1042" s="12">
        <v>24.95</v>
      </c>
      <c r="I1042" s="3">
        <v>135</v>
      </c>
      <c r="J1042" s="3">
        <v>-138</v>
      </c>
      <c r="K1042" s="3">
        <v>38</v>
      </c>
      <c r="L1042" s="3">
        <v>51</v>
      </c>
      <c r="M1042" s="3">
        <v>-3</v>
      </c>
      <c r="N1042" s="3">
        <v>0</v>
      </c>
      <c r="O1042" s="3">
        <v>2</v>
      </c>
      <c r="P1042" s="3">
        <v>1</v>
      </c>
      <c r="Q1042" s="3">
        <v>0</v>
      </c>
      <c r="R1042" s="3">
        <v>0</v>
      </c>
      <c r="S1042" s="13">
        <f t="shared" si="160"/>
        <v>3.2535000000000001E-2</v>
      </c>
      <c r="T1042" s="13">
        <f t="shared" si="161"/>
        <v>-3.3189000000000003E-2</v>
      </c>
      <c r="U1042" s="13">
        <f t="shared" si="162"/>
        <v>9.2530000000000008E-3</v>
      </c>
      <c r="V1042" s="13">
        <f t="shared" si="163"/>
        <v>1.2648E-2</v>
      </c>
      <c r="W1042" s="13">
        <f t="shared" si="164"/>
        <v>-7.4849999999999992E-4</v>
      </c>
      <c r="X1042" s="13">
        <f t="shared" si="165"/>
        <v>0</v>
      </c>
      <c r="Y1042" s="13">
        <f t="shared" si="166"/>
        <v>4.8100000000000004E-4</v>
      </c>
      <c r="Z1042" s="13">
        <f t="shared" si="167"/>
        <v>2.4350000000000001E-4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9462</v>
      </c>
      <c r="C1043" s="3" t="s">
        <v>10325</v>
      </c>
      <c r="D1043" s="12">
        <v>19</v>
      </c>
      <c r="E1043" s="12">
        <v>19.7</v>
      </c>
      <c r="F1043" s="12">
        <v>19.25</v>
      </c>
      <c r="G1043" s="12">
        <v>19.2</v>
      </c>
      <c r="H1043" s="12">
        <v>19.2</v>
      </c>
      <c r="I1043" s="3">
        <v>1</v>
      </c>
      <c r="J1043" s="3">
        <v>-6</v>
      </c>
      <c r="K1043" s="3">
        <v>-6</v>
      </c>
      <c r="L1043" s="3">
        <v>-16</v>
      </c>
      <c r="M1043" s="3">
        <v>-11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1.9000000000000001E-4</v>
      </c>
      <c r="T1043" s="13">
        <f t="shared" si="161"/>
        <v>-1.1819999999999999E-3</v>
      </c>
      <c r="U1043" s="13">
        <f t="shared" si="162"/>
        <v>-1.155E-3</v>
      </c>
      <c r="V1043" s="13">
        <f t="shared" si="163"/>
        <v>-3.0720000000000001E-3</v>
      </c>
      <c r="W1043" s="13">
        <f t="shared" si="164"/>
        <v>-2.1119999999999997E-3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9463</v>
      </c>
      <c r="C1044" s="3" t="s">
        <v>10316</v>
      </c>
      <c r="D1044" s="12">
        <v>39.65</v>
      </c>
      <c r="E1044" s="12">
        <v>40.700000000000003</v>
      </c>
      <c r="F1044" s="12">
        <v>40.9</v>
      </c>
      <c r="G1044" s="12">
        <v>40.4</v>
      </c>
      <c r="H1044" s="12">
        <v>40.85</v>
      </c>
      <c r="I1044" s="3">
        <v>67</v>
      </c>
      <c r="J1044" s="3">
        <v>53</v>
      </c>
      <c r="K1044" s="3">
        <v>16</v>
      </c>
      <c r="L1044" s="3">
        <v>20</v>
      </c>
      <c r="M1044" s="3">
        <v>51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2.6565499999999999E-2</v>
      </c>
      <c r="T1044" s="13">
        <f t="shared" si="161"/>
        <v>2.1571000000000003E-2</v>
      </c>
      <c r="U1044" s="13">
        <f t="shared" si="162"/>
        <v>6.5439999999999995E-3</v>
      </c>
      <c r="V1044" s="13">
        <f t="shared" si="163"/>
        <v>8.0800000000000004E-3</v>
      </c>
      <c r="W1044" s="13">
        <f t="shared" si="164"/>
        <v>2.0833499999999998E-2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9464</v>
      </c>
      <c r="C1045" s="3" t="s">
        <v>6610</v>
      </c>
      <c r="D1045" s="12">
        <v>22.95</v>
      </c>
      <c r="E1045" s="12">
        <v>23.55</v>
      </c>
      <c r="F1045" s="12">
        <v>23.55</v>
      </c>
      <c r="G1045" s="12">
        <v>23.5</v>
      </c>
      <c r="H1045" s="12">
        <v>23.8</v>
      </c>
      <c r="I1045" s="3">
        <v>115</v>
      </c>
      <c r="J1045" s="3">
        <v>32</v>
      </c>
      <c r="K1045" s="3">
        <v>21</v>
      </c>
      <c r="L1045" s="3">
        <v>14</v>
      </c>
      <c r="M1045" s="3">
        <v>119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2.6392499999999999E-2</v>
      </c>
      <c r="T1045" s="13">
        <f t="shared" si="161"/>
        <v>7.5360000000000002E-3</v>
      </c>
      <c r="U1045" s="13">
        <f t="shared" si="162"/>
        <v>4.9455000000000002E-3</v>
      </c>
      <c r="V1045" s="13">
        <f t="shared" si="163"/>
        <v>3.29E-3</v>
      </c>
      <c r="W1045" s="13">
        <f t="shared" si="164"/>
        <v>2.8322000000000003E-2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9465</v>
      </c>
      <c r="C1046" s="3" t="s">
        <v>10355</v>
      </c>
      <c r="D1046" s="12">
        <v>89.4</v>
      </c>
      <c r="E1046" s="12">
        <v>91.3</v>
      </c>
      <c r="F1046" s="12">
        <v>91.8</v>
      </c>
      <c r="G1046" s="12">
        <v>91.5</v>
      </c>
      <c r="H1046" s="12">
        <v>91.7</v>
      </c>
      <c r="I1046" s="3">
        <v>116</v>
      </c>
      <c r="J1046" s="3">
        <v>153</v>
      </c>
      <c r="K1046" s="3">
        <v>30</v>
      </c>
      <c r="L1046" s="3">
        <v>0</v>
      </c>
      <c r="M1046" s="3">
        <v>75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0.10370400000000002</v>
      </c>
      <c r="T1046" s="13">
        <f t="shared" si="161"/>
        <v>0.13968900000000001</v>
      </c>
      <c r="U1046" s="13">
        <f t="shared" si="162"/>
        <v>2.7539999999999999E-2</v>
      </c>
      <c r="V1046" s="13">
        <f t="shared" si="163"/>
        <v>0</v>
      </c>
      <c r="W1046" s="13">
        <f t="shared" si="164"/>
        <v>6.8775000000000003E-2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9466</v>
      </c>
      <c r="C1047" s="3" t="s">
        <v>6589</v>
      </c>
      <c r="D1047" s="12">
        <v>72.7</v>
      </c>
      <c r="E1047" s="12">
        <v>72.900000000000006</v>
      </c>
      <c r="F1047" s="12">
        <v>73.3</v>
      </c>
      <c r="G1047" s="12">
        <v>73.2</v>
      </c>
      <c r="H1047" s="12">
        <v>73.2</v>
      </c>
      <c r="I1047" s="3">
        <v>2339</v>
      </c>
      <c r="J1047" s="3">
        <v>1899</v>
      </c>
      <c r="K1047" s="3">
        <v>3615</v>
      </c>
      <c r="L1047" s="3">
        <v>-4185</v>
      </c>
      <c r="M1047" s="3">
        <v>-1548</v>
      </c>
      <c r="N1047" s="3">
        <v>0</v>
      </c>
      <c r="O1047" s="3">
        <v>-1</v>
      </c>
      <c r="P1047" s="3">
        <v>2</v>
      </c>
      <c r="Q1047" s="3">
        <v>6</v>
      </c>
      <c r="R1047" s="3">
        <v>0</v>
      </c>
      <c r="S1047" s="13">
        <f t="shared" si="160"/>
        <v>1.7004530000000002</v>
      </c>
      <c r="T1047" s="13">
        <f t="shared" si="161"/>
        <v>1.384371</v>
      </c>
      <c r="U1047" s="13">
        <f t="shared" si="162"/>
        <v>2.6497950000000001</v>
      </c>
      <c r="V1047" s="13">
        <f t="shared" si="163"/>
        <v>-3.0634199999999998</v>
      </c>
      <c r="W1047" s="13">
        <f t="shared" si="164"/>
        <v>-1.1331360000000001</v>
      </c>
      <c r="X1047" s="13">
        <f t="shared" si="165"/>
        <v>0</v>
      </c>
      <c r="Y1047" s="13">
        <f t="shared" si="166"/>
        <v>-7.2900000000000005E-4</v>
      </c>
      <c r="Z1047" s="13">
        <f t="shared" si="167"/>
        <v>1.4659999999999999E-3</v>
      </c>
      <c r="AA1047" s="13">
        <f t="shared" si="168"/>
        <v>4.3920000000000001E-3</v>
      </c>
      <c r="AB1047" s="13">
        <f t="shared" si="169"/>
        <v>0</v>
      </c>
    </row>
    <row r="1048" spans="1:28" x14ac:dyDescent="0.25">
      <c r="A1048" s="2" t="s">
        <v>1042</v>
      </c>
      <c r="B1048" s="3" t="s">
        <v>9467</v>
      </c>
      <c r="C1048" s="3" t="s">
        <v>4752</v>
      </c>
      <c r="D1048" s="12">
        <v>21.65</v>
      </c>
      <c r="E1048" s="12">
        <v>22.1</v>
      </c>
      <c r="F1048" s="12">
        <v>23.1</v>
      </c>
      <c r="G1048" s="12">
        <v>22.75</v>
      </c>
      <c r="H1048" s="12">
        <v>22.9</v>
      </c>
      <c r="I1048" s="3">
        <v>216</v>
      </c>
      <c r="J1048" s="3">
        <v>153</v>
      </c>
      <c r="K1048" s="3">
        <v>-604</v>
      </c>
      <c r="L1048" s="3">
        <v>90</v>
      </c>
      <c r="M1048" s="3">
        <v>66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4.6763999999999993E-2</v>
      </c>
      <c r="T1048" s="13">
        <f t="shared" si="161"/>
        <v>3.3813000000000003E-2</v>
      </c>
      <c r="U1048" s="13">
        <f t="shared" si="162"/>
        <v>-0.13952400000000001</v>
      </c>
      <c r="V1048" s="13">
        <f t="shared" si="163"/>
        <v>2.0475E-2</v>
      </c>
      <c r="W1048" s="13">
        <f t="shared" si="164"/>
        <v>1.5113999999999999E-2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9468</v>
      </c>
      <c r="C1049" s="3" t="s">
        <v>6616</v>
      </c>
      <c r="D1049" s="12">
        <v>41.5</v>
      </c>
      <c r="E1049" s="12">
        <v>42.3</v>
      </c>
      <c r="F1049" s="12">
        <v>42.25</v>
      </c>
      <c r="G1049" s="12">
        <v>41.9</v>
      </c>
      <c r="H1049" s="12">
        <v>42.35</v>
      </c>
      <c r="I1049" s="3">
        <v>25</v>
      </c>
      <c r="J1049" s="3">
        <v>20</v>
      </c>
      <c r="K1049" s="3">
        <v>-56</v>
      </c>
      <c r="L1049" s="3">
        <v>-105</v>
      </c>
      <c r="M1049" s="3">
        <v>-112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1.0375000000000001E-2</v>
      </c>
      <c r="T1049" s="13">
        <f t="shared" si="161"/>
        <v>8.4600000000000005E-3</v>
      </c>
      <c r="U1049" s="13">
        <f t="shared" si="162"/>
        <v>-2.366E-2</v>
      </c>
      <c r="V1049" s="13">
        <f t="shared" si="163"/>
        <v>-4.3994999999999999E-2</v>
      </c>
      <c r="W1049" s="13">
        <f t="shared" si="164"/>
        <v>-4.7431999999999995E-2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9469</v>
      </c>
      <c r="C1050" s="3" t="s">
        <v>10329</v>
      </c>
      <c r="D1050" s="12">
        <v>56.6</v>
      </c>
      <c r="E1050" s="12">
        <v>58.4</v>
      </c>
      <c r="F1050" s="12">
        <v>60.5</v>
      </c>
      <c r="G1050" s="12">
        <v>62</v>
      </c>
      <c r="H1050" s="12">
        <v>60.2</v>
      </c>
      <c r="I1050" s="3">
        <v>46</v>
      </c>
      <c r="J1050" s="3">
        <v>193</v>
      </c>
      <c r="K1050" s="3">
        <v>44</v>
      </c>
      <c r="L1050" s="3">
        <v>-57</v>
      </c>
      <c r="M1050" s="3">
        <v>-111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2.6036E-2</v>
      </c>
      <c r="T1050" s="13">
        <f t="shared" si="161"/>
        <v>0.11271199999999999</v>
      </c>
      <c r="U1050" s="13">
        <f t="shared" si="162"/>
        <v>2.6620000000000001E-2</v>
      </c>
      <c r="V1050" s="13">
        <f t="shared" si="163"/>
        <v>-3.5340000000000003E-2</v>
      </c>
      <c r="W1050" s="13">
        <f t="shared" si="164"/>
        <v>-6.6822000000000006E-2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9470</v>
      </c>
      <c r="C1051" s="3" t="s">
        <v>6616</v>
      </c>
      <c r="D1051" s="12">
        <v>29</v>
      </c>
      <c r="E1051" s="12">
        <v>29</v>
      </c>
      <c r="F1051" s="12">
        <v>28.85</v>
      </c>
      <c r="G1051" s="12">
        <v>28.85</v>
      </c>
      <c r="H1051" s="12">
        <v>28.85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9471</v>
      </c>
      <c r="C1052" s="3" t="s">
        <v>10267</v>
      </c>
      <c r="D1052" s="12">
        <v>47.3</v>
      </c>
      <c r="E1052" s="12">
        <v>48.85</v>
      </c>
      <c r="F1052" s="12">
        <v>49.35</v>
      </c>
      <c r="G1052" s="12">
        <v>48.9</v>
      </c>
      <c r="H1052" s="12">
        <v>49.8</v>
      </c>
      <c r="I1052" s="3">
        <v>5</v>
      </c>
      <c r="J1052" s="3">
        <v>0</v>
      </c>
      <c r="K1052" s="3">
        <v>-10</v>
      </c>
      <c r="L1052" s="3">
        <v>6</v>
      </c>
      <c r="M1052" s="3">
        <v>0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2.3649999999999999E-3</v>
      </c>
      <c r="T1052" s="13">
        <f t="shared" si="161"/>
        <v>0</v>
      </c>
      <c r="U1052" s="13">
        <f t="shared" si="162"/>
        <v>-4.9350000000000002E-3</v>
      </c>
      <c r="V1052" s="13">
        <f t="shared" si="163"/>
        <v>2.934E-3</v>
      </c>
      <c r="W1052" s="13">
        <f t="shared" si="164"/>
        <v>0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9472</v>
      </c>
      <c r="C1053" s="3" t="s">
        <v>10328</v>
      </c>
      <c r="D1053" s="12">
        <v>45.8</v>
      </c>
      <c r="E1053" s="12">
        <v>44.8</v>
      </c>
      <c r="F1053" s="12">
        <v>44.7</v>
      </c>
      <c r="G1053" s="12">
        <v>42.85</v>
      </c>
      <c r="H1053" s="12">
        <v>42.15</v>
      </c>
      <c r="I1053" s="3">
        <v>7</v>
      </c>
      <c r="J1053" s="3">
        <v>-12</v>
      </c>
      <c r="K1053" s="3">
        <v>11</v>
      </c>
      <c r="L1053" s="3">
        <v>-1</v>
      </c>
      <c r="M1053" s="3">
        <v>9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3.2059999999999996E-3</v>
      </c>
      <c r="T1053" s="13">
        <f t="shared" si="161"/>
        <v>-5.3759999999999988E-3</v>
      </c>
      <c r="U1053" s="13">
        <f t="shared" si="162"/>
        <v>4.9170000000000004E-3</v>
      </c>
      <c r="V1053" s="13">
        <f t="shared" si="163"/>
        <v>-4.2850000000000001E-4</v>
      </c>
      <c r="W1053" s="13">
        <f t="shared" si="164"/>
        <v>3.7934999999999996E-3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9473</v>
      </c>
      <c r="C1054" s="3" t="s">
        <v>10356</v>
      </c>
      <c r="D1054" s="12">
        <v>25.9</v>
      </c>
      <c r="E1054" s="12">
        <v>25.95</v>
      </c>
      <c r="F1054" s="12">
        <v>25.95</v>
      </c>
      <c r="G1054" s="12">
        <v>25.75</v>
      </c>
      <c r="H1054" s="12">
        <v>25.2</v>
      </c>
      <c r="I1054" s="3">
        <v>-37</v>
      </c>
      <c r="J1054" s="3">
        <v>-23</v>
      </c>
      <c r="K1054" s="3">
        <v>-8</v>
      </c>
      <c r="L1054" s="3">
        <v>-34</v>
      </c>
      <c r="M1054" s="3">
        <v>-15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-9.5829999999999995E-3</v>
      </c>
      <c r="T1054" s="13">
        <f t="shared" si="161"/>
        <v>-5.9684999999999998E-3</v>
      </c>
      <c r="U1054" s="13">
        <f t="shared" si="162"/>
        <v>-2.0760000000000002E-3</v>
      </c>
      <c r="V1054" s="13">
        <f t="shared" si="163"/>
        <v>-8.7550000000000006E-3</v>
      </c>
      <c r="W1054" s="13">
        <f t="shared" si="164"/>
        <v>-3.7799999999999999E-3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9474</v>
      </c>
      <c r="C1055" s="3" t="s">
        <v>4763</v>
      </c>
      <c r="D1055" s="12">
        <v>48.6</v>
      </c>
      <c r="E1055" s="12">
        <v>50.3</v>
      </c>
      <c r="F1055" s="12">
        <v>50.2</v>
      </c>
      <c r="G1055" s="12">
        <v>50</v>
      </c>
      <c r="H1055" s="12">
        <v>51.1</v>
      </c>
      <c r="I1055" s="3">
        <v>98</v>
      </c>
      <c r="J1055" s="3">
        <v>83</v>
      </c>
      <c r="K1055" s="3">
        <v>18</v>
      </c>
      <c r="L1055" s="3">
        <v>50</v>
      </c>
      <c r="M1055" s="3">
        <v>14</v>
      </c>
      <c r="N1055" s="3">
        <v>0</v>
      </c>
      <c r="O1055" s="3">
        <v>1</v>
      </c>
      <c r="P1055" s="3">
        <v>0</v>
      </c>
      <c r="Q1055" s="3">
        <v>0</v>
      </c>
      <c r="R1055" s="3">
        <v>0</v>
      </c>
      <c r="S1055" s="13">
        <f t="shared" si="160"/>
        <v>4.7628000000000004E-2</v>
      </c>
      <c r="T1055" s="13">
        <f t="shared" si="161"/>
        <v>4.1748999999999994E-2</v>
      </c>
      <c r="U1055" s="13">
        <f t="shared" si="162"/>
        <v>9.0360000000000006E-3</v>
      </c>
      <c r="V1055" s="13">
        <f t="shared" si="163"/>
        <v>2.5000000000000001E-2</v>
      </c>
      <c r="W1055" s="13">
        <f t="shared" si="164"/>
        <v>7.1539999999999998E-3</v>
      </c>
      <c r="X1055" s="13">
        <f t="shared" si="165"/>
        <v>0</v>
      </c>
      <c r="Y1055" s="13">
        <f t="shared" si="166"/>
        <v>5.0299999999999997E-4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9475</v>
      </c>
      <c r="C1056" s="3" t="s">
        <v>10279</v>
      </c>
      <c r="D1056" s="12">
        <v>94.8</v>
      </c>
      <c r="E1056" s="12">
        <v>95</v>
      </c>
      <c r="F1056" s="12">
        <v>94.4</v>
      </c>
      <c r="G1056" s="12">
        <v>95.2</v>
      </c>
      <c r="H1056" s="12">
        <v>97.7</v>
      </c>
      <c r="I1056" s="3">
        <v>0</v>
      </c>
      <c r="J1056" s="3">
        <v>-42</v>
      </c>
      <c r="K1056" s="3">
        <v>26</v>
      </c>
      <c r="L1056" s="3">
        <v>40</v>
      </c>
      <c r="M1056" s="3">
        <v>90</v>
      </c>
      <c r="N1056" s="3">
        <v>0</v>
      </c>
      <c r="O1056" s="3">
        <v>10</v>
      </c>
      <c r="P1056" s="3">
        <v>0</v>
      </c>
      <c r="Q1056" s="3">
        <v>0</v>
      </c>
      <c r="R1056" s="3">
        <v>0</v>
      </c>
      <c r="S1056" s="13">
        <f t="shared" si="160"/>
        <v>0</v>
      </c>
      <c r="T1056" s="13">
        <f t="shared" si="161"/>
        <v>-3.9899999999999998E-2</v>
      </c>
      <c r="U1056" s="13">
        <f t="shared" si="162"/>
        <v>2.4544E-2</v>
      </c>
      <c r="V1056" s="13">
        <f t="shared" si="163"/>
        <v>3.8080000000000003E-2</v>
      </c>
      <c r="W1056" s="13">
        <f t="shared" si="164"/>
        <v>8.7929999999999994E-2</v>
      </c>
      <c r="X1056" s="13">
        <f t="shared" si="165"/>
        <v>0</v>
      </c>
      <c r="Y1056" s="13">
        <f t="shared" si="166"/>
        <v>9.4999999999999998E-3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9476</v>
      </c>
      <c r="C1057" s="3" t="s">
        <v>10280</v>
      </c>
      <c r="D1057" s="12">
        <v>21.5</v>
      </c>
      <c r="E1057" s="12">
        <v>22.05</v>
      </c>
      <c r="F1057" s="12">
        <v>22.7</v>
      </c>
      <c r="G1057" s="12">
        <v>22.3</v>
      </c>
      <c r="H1057" s="12">
        <v>23.85</v>
      </c>
      <c r="I1057" s="3">
        <v>320</v>
      </c>
      <c r="J1057" s="3">
        <v>294</v>
      </c>
      <c r="K1057" s="3">
        <v>-1537</v>
      </c>
      <c r="L1057" s="3">
        <v>-14</v>
      </c>
      <c r="M1057" s="3">
        <v>896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6.88E-2</v>
      </c>
      <c r="T1057" s="13">
        <f t="shared" si="161"/>
        <v>6.4826999999999996E-2</v>
      </c>
      <c r="U1057" s="13">
        <f t="shared" si="162"/>
        <v>-0.34889900000000001</v>
      </c>
      <c r="V1057" s="13">
        <f t="shared" si="163"/>
        <v>-3.1219999999999998E-3</v>
      </c>
      <c r="W1057" s="13">
        <f t="shared" si="164"/>
        <v>0.21369600000000002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9477</v>
      </c>
      <c r="C1058" s="3" t="s">
        <v>6670</v>
      </c>
      <c r="D1058" s="12">
        <v>93.7</v>
      </c>
      <c r="E1058" s="12">
        <v>94.7</v>
      </c>
      <c r="F1058" s="12">
        <v>94.7</v>
      </c>
      <c r="G1058" s="12">
        <v>93.6</v>
      </c>
      <c r="H1058" s="12">
        <v>97</v>
      </c>
      <c r="I1058" s="3">
        <v>-80</v>
      </c>
      <c r="J1058" s="3">
        <v>-206</v>
      </c>
      <c r="K1058" s="3">
        <v>10</v>
      </c>
      <c r="L1058" s="3">
        <v>-2731</v>
      </c>
      <c r="M1058" s="3">
        <v>-2137</v>
      </c>
      <c r="N1058" s="3">
        <v>0</v>
      </c>
      <c r="O1058" s="3">
        <v>-1</v>
      </c>
      <c r="P1058" s="3">
        <v>0</v>
      </c>
      <c r="Q1058" s="3">
        <v>0</v>
      </c>
      <c r="R1058" s="3">
        <v>139</v>
      </c>
      <c r="S1058" s="13">
        <f t="shared" si="160"/>
        <v>-7.4959999999999999E-2</v>
      </c>
      <c r="T1058" s="13">
        <f t="shared" si="161"/>
        <v>-0.19508200000000001</v>
      </c>
      <c r="U1058" s="13">
        <f t="shared" si="162"/>
        <v>9.4699999999999993E-3</v>
      </c>
      <c r="V1058" s="13">
        <f t="shared" si="163"/>
        <v>-2.5562159999999996</v>
      </c>
      <c r="W1058" s="13">
        <f t="shared" si="164"/>
        <v>-2.0728900000000001</v>
      </c>
      <c r="X1058" s="13">
        <f t="shared" si="165"/>
        <v>0</v>
      </c>
      <c r="Y1058" s="13">
        <f t="shared" si="166"/>
        <v>-9.4700000000000003E-4</v>
      </c>
      <c r="Z1058" s="13">
        <f t="shared" si="167"/>
        <v>0</v>
      </c>
      <c r="AA1058" s="13">
        <f t="shared" si="168"/>
        <v>0</v>
      </c>
      <c r="AB1058" s="13">
        <f t="shared" si="169"/>
        <v>0.13483000000000001</v>
      </c>
    </row>
    <row r="1059" spans="1:28" x14ac:dyDescent="0.25">
      <c r="A1059" s="2" t="s">
        <v>1053</v>
      </c>
      <c r="B1059" s="3" t="s">
        <v>9478</v>
      </c>
      <c r="C1059" s="3" t="s">
        <v>6719</v>
      </c>
      <c r="D1059" s="12">
        <v>12.05</v>
      </c>
      <c r="E1059" s="12">
        <v>12.4</v>
      </c>
      <c r="F1059" s="12">
        <v>12.15</v>
      </c>
      <c r="G1059" s="12">
        <v>12.15</v>
      </c>
      <c r="H1059" s="12">
        <v>12.35</v>
      </c>
      <c r="I1059" s="3">
        <v>3927</v>
      </c>
      <c r="J1059" s="3">
        <v>558</v>
      </c>
      <c r="K1059" s="3">
        <v>-1153</v>
      </c>
      <c r="L1059" s="3">
        <v>1348</v>
      </c>
      <c r="M1059" s="3">
        <v>2989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0.47320350000000005</v>
      </c>
      <c r="T1059" s="13">
        <f t="shared" si="161"/>
        <v>6.9192000000000004E-2</v>
      </c>
      <c r="U1059" s="13">
        <f t="shared" si="162"/>
        <v>-0.14008950000000001</v>
      </c>
      <c r="V1059" s="13">
        <f t="shared" si="163"/>
        <v>0.16378200000000001</v>
      </c>
      <c r="W1059" s="13">
        <f t="shared" si="164"/>
        <v>0.36914150000000001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9479</v>
      </c>
      <c r="C1060" s="3" t="s">
        <v>10267</v>
      </c>
      <c r="D1060" s="12">
        <v>276</v>
      </c>
      <c r="E1060" s="12">
        <v>303.5</v>
      </c>
      <c r="F1060" s="12">
        <v>307</v>
      </c>
      <c r="G1060" s="12">
        <v>321.5</v>
      </c>
      <c r="H1060" s="12">
        <v>330</v>
      </c>
      <c r="I1060" s="3">
        <v>1184</v>
      </c>
      <c r="J1060" s="3">
        <v>64</v>
      </c>
      <c r="K1060" s="3">
        <v>292</v>
      </c>
      <c r="L1060" s="3">
        <v>1212</v>
      </c>
      <c r="M1060" s="3">
        <v>-109</v>
      </c>
      <c r="N1060" s="3">
        <v>231</v>
      </c>
      <c r="O1060" s="3">
        <v>946</v>
      </c>
      <c r="P1060" s="3">
        <v>137</v>
      </c>
      <c r="Q1060" s="3">
        <v>309</v>
      </c>
      <c r="R1060" s="3">
        <v>603</v>
      </c>
      <c r="S1060" s="13">
        <f t="shared" si="160"/>
        <v>3.2678400000000001</v>
      </c>
      <c r="T1060" s="13">
        <f t="shared" si="161"/>
        <v>0.19424</v>
      </c>
      <c r="U1060" s="13">
        <f t="shared" si="162"/>
        <v>0.89644000000000001</v>
      </c>
      <c r="V1060" s="13">
        <f t="shared" si="163"/>
        <v>3.8965800000000002</v>
      </c>
      <c r="W1060" s="13">
        <f t="shared" si="164"/>
        <v>-0.35970000000000002</v>
      </c>
      <c r="X1060" s="13">
        <f t="shared" si="165"/>
        <v>0.63756000000000002</v>
      </c>
      <c r="Y1060" s="13">
        <f t="shared" si="166"/>
        <v>2.8711099999999998</v>
      </c>
      <c r="Z1060" s="13">
        <f t="shared" si="167"/>
        <v>0.42059000000000002</v>
      </c>
      <c r="AA1060" s="13">
        <f t="shared" si="168"/>
        <v>0.99343499999999996</v>
      </c>
      <c r="AB1060" s="13">
        <f t="shared" si="169"/>
        <v>1.9899</v>
      </c>
    </row>
    <row r="1061" spans="1:28" x14ac:dyDescent="0.25">
      <c r="A1061" s="2" t="s">
        <v>1055</v>
      </c>
      <c r="B1061" s="3" t="s">
        <v>9480</v>
      </c>
      <c r="C1061" s="3" t="s">
        <v>6683</v>
      </c>
      <c r="D1061" s="12">
        <v>1420</v>
      </c>
      <c r="E1061" s="12">
        <v>1460</v>
      </c>
      <c r="F1061" s="12">
        <v>1440</v>
      </c>
      <c r="G1061" s="12">
        <v>1490</v>
      </c>
      <c r="H1061" s="12">
        <v>1500</v>
      </c>
      <c r="I1061" s="3">
        <v>8</v>
      </c>
      <c r="J1061" s="3">
        <v>234</v>
      </c>
      <c r="K1061" s="3">
        <v>53</v>
      </c>
      <c r="L1061" s="3">
        <v>203</v>
      </c>
      <c r="M1061" s="3">
        <v>25</v>
      </c>
      <c r="N1061" s="3">
        <v>2</v>
      </c>
      <c r="O1061" s="3">
        <v>41</v>
      </c>
      <c r="P1061" s="3">
        <v>-53</v>
      </c>
      <c r="Q1061" s="3">
        <v>80</v>
      </c>
      <c r="R1061" s="3">
        <v>-1</v>
      </c>
      <c r="S1061" s="13">
        <f t="shared" si="160"/>
        <v>0.11360000000000001</v>
      </c>
      <c r="T1061" s="13">
        <f t="shared" si="161"/>
        <v>3.4163999999999999</v>
      </c>
      <c r="U1061" s="13">
        <f t="shared" si="162"/>
        <v>0.76319999999999999</v>
      </c>
      <c r="V1061" s="13">
        <f t="shared" si="163"/>
        <v>3.0247000000000002</v>
      </c>
      <c r="W1061" s="13">
        <f t="shared" si="164"/>
        <v>0.375</v>
      </c>
      <c r="X1061" s="13">
        <f t="shared" si="165"/>
        <v>2.8400000000000002E-2</v>
      </c>
      <c r="Y1061" s="13">
        <f t="shared" si="166"/>
        <v>0.59860000000000002</v>
      </c>
      <c r="Z1061" s="13">
        <f t="shared" si="167"/>
        <v>-0.76319999999999999</v>
      </c>
      <c r="AA1061" s="13">
        <f t="shared" si="168"/>
        <v>1.1919999999999999</v>
      </c>
      <c r="AB1061" s="13">
        <f t="shared" si="169"/>
        <v>-1.4999999999999999E-2</v>
      </c>
    </row>
    <row r="1062" spans="1:28" x14ac:dyDescent="0.25">
      <c r="A1062" s="2" t="s">
        <v>1056</v>
      </c>
      <c r="B1062" s="3" t="s">
        <v>9481</v>
      </c>
      <c r="C1062" s="3" t="s">
        <v>10260</v>
      </c>
      <c r="D1062" s="12">
        <v>52.8</v>
      </c>
      <c r="E1062" s="12">
        <v>56.6</v>
      </c>
      <c r="F1062" s="12">
        <v>55</v>
      </c>
      <c r="G1062" s="12">
        <v>56.8</v>
      </c>
      <c r="H1062" s="12">
        <v>58.7</v>
      </c>
      <c r="I1062" s="3">
        <v>168</v>
      </c>
      <c r="J1062" s="3">
        <v>425</v>
      </c>
      <c r="K1062" s="3">
        <v>-617</v>
      </c>
      <c r="L1062" s="3">
        <v>1164</v>
      </c>
      <c r="M1062" s="3">
        <v>873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8.8703999999999991E-2</v>
      </c>
      <c r="T1062" s="13">
        <f t="shared" si="161"/>
        <v>0.24055000000000001</v>
      </c>
      <c r="U1062" s="13">
        <f t="shared" si="162"/>
        <v>-0.33934999999999998</v>
      </c>
      <c r="V1062" s="13">
        <f t="shared" si="163"/>
        <v>0.66115199999999996</v>
      </c>
      <c r="W1062" s="13">
        <f t="shared" si="164"/>
        <v>0.5124510000000001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9482</v>
      </c>
      <c r="C1063" s="3" t="s">
        <v>6683</v>
      </c>
      <c r="D1063" s="12">
        <v>478.5</v>
      </c>
      <c r="E1063" s="12">
        <v>498.5</v>
      </c>
      <c r="F1063" s="12">
        <v>513</v>
      </c>
      <c r="G1063" s="12">
        <v>509</v>
      </c>
      <c r="H1063" s="12">
        <v>507</v>
      </c>
      <c r="I1063" s="3">
        <v>575</v>
      </c>
      <c r="J1063" s="3">
        <v>174</v>
      </c>
      <c r="K1063" s="3">
        <v>215</v>
      </c>
      <c r="L1063" s="3">
        <v>55</v>
      </c>
      <c r="M1063" s="3">
        <v>-94</v>
      </c>
      <c r="N1063" s="3">
        <v>1</v>
      </c>
      <c r="O1063" s="3">
        <v>41</v>
      </c>
      <c r="P1063" s="3">
        <v>161</v>
      </c>
      <c r="Q1063" s="3">
        <v>53</v>
      </c>
      <c r="R1063" s="3">
        <v>22</v>
      </c>
      <c r="S1063" s="13">
        <f t="shared" si="160"/>
        <v>2.7513749999999999</v>
      </c>
      <c r="T1063" s="13">
        <f t="shared" si="161"/>
        <v>0.86738999999999999</v>
      </c>
      <c r="U1063" s="13">
        <f t="shared" si="162"/>
        <v>1.1029500000000001</v>
      </c>
      <c r="V1063" s="13">
        <f t="shared" si="163"/>
        <v>0.27994999999999998</v>
      </c>
      <c r="W1063" s="13">
        <f t="shared" si="164"/>
        <v>-0.47658</v>
      </c>
      <c r="X1063" s="13">
        <f t="shared" si="165"/>
        <v>4.7850000000000002E-3</v>
      </c>
      <c r="Y1063" s="13">
        <f t="shared" si="166"/>
        <v>0.20438500000000001</v>
      </c>
      <c r="Z1063" s="13">
        <f t="shared" si="167"/>
        <v>0.82593000000000005</v>
      </c>
      <c r="AA1063" s="13">
        <f t="shared" si="168"/>
        <v>0.26977000000000001</v>
      </c>
      <c r="AB1063" s="13">
        <f t="shared" si="169"/>
        <v>0.11154</v>
      </c>
    </row>
    <row r="1064" spans="1:28" x14ac:dyDescent="0.25">
      <c r="A1064" s="2" t="s">
        <v>1058</v>
      </c>
      <c r="B1064" s="3" t="s">
        <v>9483</v>
      </c>
      <c r="C1064" s="3" t="s">
        <v>10357</v>
      </c>
      <c r="D1064" s="12">
        <v>54.3</v>
      </c>
      <c r="E1064" s="12">
        <v>54.6</v>
      </c>
      <c r="F1064" s="12">
        <v>54.4</v>
      </c>
      <c r="G1064" s="12">
        <v>53</v>
      </c>
      <c r="H1064" s="12">
        <v>55.2</v>
      </c>
      <c r="I1064" s="3">
        <v>38</v>
      </c>
      <c r="J1064" s="3">
        <v>1</v>
      </c>
      <c r="K1064" s="3">
        <v>-4</v>
      </c>
      <c r="L1064" s="3">
        <v>11</v>
      </c>
      <c r="M1064" s="3">
        <v>71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2.0634E-2</v>
      </c>
      <c r="T1064" s="13">
        <f t="shared" si="161"/>
        <v>5.4600000000000004E-4</v>
      </c>
      <c r="U1064" s="13">
        <f t="shared" si="162"/>
        <v>-2.176E-3</v>
      </c>
      <c r="V1064" s="13">
        <f t="shared" si="163"/>
        <v>5.8300000000000001E-3</v>
      </c>
      <c r="W1064" s="13">
        <f t="shared" si="164"/>
        <v>3.9192000000000005E-2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9484</v>
      </c>
      <c r="C1065" s="3" t="s">
        <v>6616</v>
      </c>
      <c r="D1065" s="12">
        <v>33.450000000000003</v>
      </c>
      <c r="E1065" s="12">
        <v>33.549999999999997</v>
      </c>
      <c r="F1065" s="12">
        <v>34</v>
      </c>
      <c r="G1065" s="12">
        <v>33.700000000000003</v>
      </c>
      <c r="H1065" s="12">
        <v>33.75</v>
      </c>
      <c r="I1065" s="3">
        <v>9</v>
      </c>
      <c r="J1065" s="3">
        <v>-2</v>
      </c>
      <c r="K1065" s="3">
        <v>8</v>
      </c>
      <c r="L1065" s="3">
        <v>1</v>
      </c>
      <c r="M1065" s="3">
        <v>-2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3.0105000000000002E-3</v>
      </c>
      <c r="T1065" s="13">
        <f t="shared" si="161"/>
        <v>-6.7099999999999994E-4</v>
      </c>
      <c r="U1065" s="13">
        <f t="shared" si="162"/>
        <v>2.7200000000000002E-3</v>
      </c>
      <c r="V1065" s="13">
        <f t="shared" si="163"/>
        <v>3.3700000000000001E-4</v>
      </c>
      <c r="W1065" s="13">
        <f t="shared" si="164"/>
        <v>-6.7500000000000004E-4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9485</v>
      </c>
      <c r="C1066" s="3" t="s">
        <v>10267</v>
      </c>
      <c r="D1066" s="12">
        <v>23.25</v>
      </c>
      <c r="E1066" s="12">
        <v>24.55</v>
      </c>
      <c r="F1066" s="12">
        <v>24.45</v>
      </c>
      <c r="G1066" s="12">
        <v>24.3</v>
      </c>
      <c r="H1066" s="12">
        <v>24.7</v>
      </c>
      <c r="I1066" s="3">
        <v>166</v>
      </c>
      <c r="J1066" s="3">
        <v>27</v>
      </c>
      <c r="K1066" s="3">
        <v>-112</v>
      </c>
      <c r="L1066" s="3">
        <v>15</v>
      </c>
      <c r="M1066" s="3">
        <v>91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3.8594999999999997E-2</v>
      </c>
      <c r="T1066" s="13">
        <f t="shared" si="161"/>
        <v>6.6284999999999998E-3</v>
      </c>
      <c r="U1066" s="13">
        <f t="shared" si="162"/>
        <v>-2.7384000000000002E-2</v>
      </c>
      <c r="V1066" s="13">
        <f t="shared" si="163"/>
        <v>3.6449999999999998E-3</v>
      </c>
      <c r="W1066" s="13">
        <f t="shared" si="164"/>
        <v>2.2476999999999997E-2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9486</v>
      </c>
      <c r="C1067" s="3" t="s">
        <v>6722</v>
      </c>
      <c r="D1067" s="12">
        <v>52.3</v>
      </c>
      <c r="E1067" s="12">
        <v>53.5</v>
      </c>
      <c r="F1067" s="12">
        <v>53.3</v>
      </c>
      <c r="G1067" s="12">
        <v>53.2</v>
      </c>
      <c r="H1067" s="12">
        <v>53.8</v>
      </c>
      <c r="I1067" s="3">
        <v>-65</v>
      </c>
      <c r="J1067" s="3">
        <v>-24</v>
      </c>
      <c r="K1067" s="3">
        <v>-9</v>
      </c>
      <c r="L1067" s="3">
        <v>3</v>
      </c>
      <c r="M1067" s="3">
        <v>-2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-3.3994999999999997E-2</v>
      </c>
      <c r="T1067" s="13">
        <f t="shared" si="161"/>
        <v>-1.2840000000000001E-2</v>
      </c>
      <c r="U1067" s="13">
        <f t="shared" si="162"/>
        <v>-4.797E-3</v>
      </c>
      <c r="V1067" s="13">
        <f t="shared" si="163"/>
        <v>1.5960000000000002E-3</v>
      </c>
      <c r="W1067" s="13">
        <f t="shared" si="164"/>
        <v>-1.0759999999999999E-3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9487</v>
      </c>
      <c r="C1068" s="3" t="s">
        <v>6691</v>
      </c>
      <c r="D1068" s="12">
        <v>70.7</v>
      </c>
      <c r="E1068" s="12">
        <v>73.7</v>
      </c>
      <c r="F1068" s="12">
        <v>81</v>
      </c>
      <c r="G1068" s="12">
        <v>84.6</v>
      </c>
      <c r="H1068" s="12">
        <v>85.9</v>
      </c>
      <c r="I1068" s="3">
        <v>-811</v>
      </c>
      <c r="J1068" s="3">
        <v>-1746</v>
      </c>
      <c r="K1068" s="3">
        <v>1228</v>
      </c>
      <c r="L1068" s="3">
        <v>-5893</v>
      </c>
      <c r="M1068" s="3">
        <v>-1196</v>
      </c>
      <c r="N1068" s="3">
        <v>0</v>
      </c>
      <c r="O1068" s="3">
        <v>0</v>
      </c>
      <c r="P1068" s="3">
        <v>174</v>
      </c>
      <c r="Q1068" s="3">
        <v>4073</v>
      </c>
      <c r="R1068" s="3">
        <v>23</v>
      </c>
      <c r="S1068" s="13">
        <f t="shared" si="160"/>
        <v>-0.57337700000000003</v>
      </c>
      <c r="T1068" s="13">
        <f t="shared" si="161"/>
        <v>-1.2868020000000002</v>
      </c>
      <c r="U1068" s="13">
        <f t="shared" si="162"/>
        <v>0.99468000000000001</v>
      </c>
      <c r="V1068" s="13">
        <f t="shared" si="163"/>
        <v>-4.9854779999999996</v>
      </c>
      <c r="W1068" s="13">
        <f t="shared" si="164"/>
        <v>-1.0273640000000002</v>
      </c>
      <c r="X1068" s="13">
        <f t="shared" si="165"/>
        <v>0</v>
      </c>
      <c r="Y1068" s="13">
        <f t="shared" si="166"/>
        <v>0</v>
      </c>
      <c r="Z1068" s="13">
        <f t="shared" si="167"/>
        <v>0.14094000000000001</v>
      </c>
      <c r="AA1068" s="13">
        <f t="shared" si="168"/>
        <v>3.4457580000000001</v>
      </c>
      <c r="AB1068" s="13">
        <f t="shared" si="169"/>
        <v>1.9757E-2</v>
      </c>
    </row>
    <row r="1069" spans="1:28" x14ac:dyDescent="0.25">
      <c r="A1069" s="2" t="s">
        <v>1063</v>
      </c>
      <c r="B1069" s="3" t="s">
        <v>9488</v>
      </c>
      <c r="C1069" s="3" t="s">
        <v>4754</v>
      </c>
      <c r="D1069" s="12">
        <v>91.4</v>
      </c>
      <c r="E1069" s="12">
        <v>92.2</v>
      </c>
      <c r="F1069" s="12">
        <v>93</v>
      </c>
      <c r="G1069" s="12">
        <v>93.9</v>
      </c>
      <c r="H1069" s="12">
        <v>95.3</v>
      </c>
      <c r="I1069" s="3">
        <v>19</v>
      </c>
      <c r="J1069" s="3">
        <v>-14</v>
      </c>
      <c r="K1069" s="3">
        <v>30</v>
      </c>
      <c r="L1069" s="3">
        <v>46</v>
      </c>
      <c r="M1069" s="3">
        <v>41</v>
      </c>
      <c r="N1069" s="3">
        <v>-6</v>
      </c>
      <c r="O1069" s="3">
        <v>-2</v>
      </c>
      <c r="P1069" s="3">
        <v>0</v>
      </c>
      <c r="Q1069" s="3">
        <v>0</v>
      </c>
      <c r="R1069" s="3">
        <v>0</v>
      </c>
      <c r="S1069" s="13">
        <f t="shared" si="160"/>
        <v>1.7366000000000003E-2</v>
      </c>
      <c r="T1069" s="13">
        <f t="shared" si="161"/>
        <v>-1.2907999999999999E-2</v>
      </c>
      <c r="U1069" s="13">
        <f t="shared" si="162"/>
        <v>2.7900000000000001E-2</v>
      </c>
      <c r="V1069" s="13">
        <f t="shared" si="163"/>
        <v>4.3194000000000003E-2</v>
      </c>
      <c r="W1069" s="13">
        <f t="shared" si="164"/>
        <v>3.9072999999999997E-2</v>
      </c>
      <c r="X1069" s="13">
        <f t="shared" si="165"/>
        <v>-5.484000000000001E-3</v>
      </c>
      <c r="Y1069" s="13">
        <f t="shared" si="166"/>
        <v>-1.8440000000000002E-3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9489</v>
      </c>
      <c r="C1070" s="3" t="s">
        <v>10278</v>
      </c>
      <c r="D1070" s="12">
        <v>18.75</v>
      </c>
      <c r="E1070" s="12">
        <v>19.149999999999999</v>
      </c>
      <c r="F1070" s="12">
        <v>19.100000000000001</v>
      </c>
      <c r="G1070" s="12">
        <v>19.3</v>
      </c>
      <c r="H1070" s="12">
        <v>19.649999999999999</v>
      </c>
      <c r="I1070" s="3">
        <v>54</v>
      </c>
      <c r="J1070" s="3">
        <v>-101</v>
      </c>
      <c r="K1070" s="3">
        <v>86</v>
      </c>
      <c r="L1070" s="3">
        <v>98</v>
      </c>
      <c r="M1070" s="3">
        <v>51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1.0125E-2</v>
      </c>
      <c r="T1070" s="13">
        <f t="shared" si="161"/>
        <v>-1.9341499999999998E-2</v>
      </c>
      <c r="U1070" s="13">
        <f t="shared" si="162"/>
        <v>1.6426000000000003E-2</v>
      </c>
      <c r="V1070" s="13">
        <f t="shared" si="163"/>
        <v>1.8914E-2</v>
      </c>
      <c r="W1070" s="13">
        <f t="shared" si="164"/>
        <v>1.0021499999999999E-2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9490</v>
      </c>
      <c r="C1071" s="3" t="s">
        <v>10358</v>
      </c>
      <c r="D1071" s="12">
        <v>55.1</v>
      </c>
      <c r="E1071" s="12">
        <v>55</v>
      </c>
      <c r="F1071" s="12">
        <v>54.6</v>
      </c>
      <c r="G1071" s="12">
        <v>54.1</v>
      </c>
      <c r="H1071" s="12">
        <v>54.4</v>
      </c>
      <c r="I1071" s="3">
        <v>21</v>
      </c>
      <c r="J1071" s="3">
        <v>-1</v>
      </c>
      <c r="K1071" s="3">
        <v>11</v>
      </c>
      <c r="L1071" s="3">
        <v>5</v>
      </c>
      <c r="M1071" s="3">
        <v>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1.1571000000000001E-2</v>
      </c>
      <c r="T1071" s="13">
        <f t="shared" si="161"/>
        <v>-5.5000000000000003E-4</v>
      </c>
      <c r="U1071" s="13">
        <f t="shared" si="162"/>
        <v>6.0060000000000001E-3</v>
      </c>
      <c r="V1071" s="13">
        <f t="shared" si="163"/>
        <v>2.7049999999999999E-3</v>
      </c>
      <c r="W1071" s="13">
        <f t="shared" si="164"/>
        <v>5.44E-4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9491</v>
      </c>
      <c r="C1072" s="3" t="s">
        <v>10266</v>
      </c>
      <c r="D1072" s="12">
        <v>37.549999999999997</v>
      </c>
      <c r="E1072" s="12">
        <v>38.15</v>
      </c>
      <c r="F1072" s="12">
        <v>38.950000000000003</v>
      </c>
      <c r="G1072" s="12">
        <v>38.25</v>
      </c>
      <c r="H1072" s="12">
        <v>39.4</v>
      </c>
      <c r="I1072" s="3">
        <v>321</v>
      </c>
      <c r="J1072" s="3">
        <v>-477</v>
      </c>
      <c r="K1072" s="3">
        <v>483</v>
      </c>
      <c r="L1072" s="3">
        <v>-376</v>
      </c>
      <c r="M1072" s="3">
        <v>558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0.12053549999999999</v>
      </c>
      <c r="T1072" s="13">
        <f t="shared" si="161"/>
        <v>-0.18197549999999998</v>
      </c>
      <c r="U1072" s="13">
        <f t="shared" si="162"/>
        <v>0.18812850000000003</v>
      </c>
      <c r="V1072" s="13">
        <f t="shared" si="163"/>
        <v>-0.14382</v>
      </c>
      <c r="W1072" s="13">
        <f t="shared" si="164"/>
        <v>0.21985200000000002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9492</v>
      </c>
      <c r="C1073" s="3" t="s">
        <v>6668</v>
      </c>
      <c r="D1073" s="12">
        <v>43.6</v>
      </c>
      <c r="E1073" s="12">
        <v>44.55</v>
      </c>
      <c r="F1073" s="12">
        <v>44.7</v>
      </c>
      <c r="G1073" s="12">
        <v>45.3</v>
      </c>
      <c r="H1073" s="12">
        <v>46</v>
      </c>
      <c r="I1073" s="3">
        <v>39</v>
      </c>
      <c r="J1073" s="3">
        <v>14</v>
      </c>
      <c r="K1073" s="3">
        <v>5</v>
      </c>
      <c r="L1073" s="3">
        <v>28</v>
      </c>
      <c r="M1073" s="3">
        <v>9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1.7004000000000002E-2</v>
      </c>
      <c r="T1073" s="13">
        <f t="shared" si="161"/>
        <v>6.2369999999999995E-3</v>
      </c>
      <c r="U1073" s="13">
        <f t="shared" si="162"/>
        <v>2.235E-3</v>
      </c>
      <c r="V1073" s="13">
        <f t="shared" si="163"/>
        <v>1.2683999999999999E-2</v>
      </c>
      <c r="W1073" s="13">
        <f t="shared" si="164"/>
        <v>4.1399999999999996E-3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9493</v>
      </c>
      <c r="C1074" s="3" t="s">
        <v>10328</v>
      </c>
      <c r="D1074" s="12">
        <v>65</v>
      </c>
      <c r="E1074" s="12">
        <v>65.099999999999994</v>
      </c>
      <c r="F1074" s="12">
        <v>65.3</v>
      </c>
      <c r="G1074" s="12">
        <v>65</v>
      </c>
      <c r="H1074" s="12">
        <v>64.599999999999994</v>
      </c>
      <c r="I1074" s="3">
        <v>2</v>
      </c>
      <c r="J1074" s="3">
        <v>6</v>
      </c>
      <c r="K1074" s="3">
        <v>13</v>
      </c>
      <c r="L1074" s="3">
        <v>-7</v>
      </c>
      <c r="M1074" s="3">
        <v>-1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1.2999999999999999E-3</v>
      </c>
      <c r="T1074" s="13">
        <f t="shared" si="161"/>
        <v>3.9059999999999997E-3</v>
      </c>
      <c r="U1074" s="13">
        <f t="shared" si="162"/>
        <v>8.489E-3</v>
      </c>
      <c r="V1074" s="13">
        <f t="shared" si="163"/>
        <v>-4.5500000000000002E-3</v>
      </c>
      <c r="W1074" s="13">
        <f t="shared" si="164"/>
        <v>-6.4599999999999998E-4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9494</v>
      </c>
      <c r="C1075" s="3" t="s">
        <v>6700</v>
      </c>
      <c r="D1075" s="12">
        <v>32.1</v>
      </c>
      <c r="E1075" s="12">
        <v>32.35</v>
      </c>
      <c r="F1075" s="12">
        <v>32.1</v>
      </c>
      <c r="G1075" s="12">
        <v>32</v>
      </c>
      <c r="H1075" s="12">
        <v>32.4</v>
      </c>
      <c r="I1075" s="3">
        <v>-1</v>
      </c>
      <c r="J1075" s="3">
        <v>0</v>
      </c>
      <c r="K1075" s="3">
        <v>-1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-3.21E-4</v>
      </c>
      <c r="T1075" s="13">
        <f t="shared" si="161"/>
        <v>0</v>
      </c>
      <c r="U1075" s="13">
        <f t="shared" si="162"/>
        <v>-3.21E-4</v>
      </c>
      <c r="V1075" s="13">
        <f t="shared" si="163"/>
        <v>0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9495</v>
      </c>
      <c r="C1076" s="3" t="s">
        <v>6543</v>
      </c>
      <c r="D1076" s="12">
        <v>48.15</v>
      </c>
      <c r="E1076" s="12">
        <v>48.7</v>
      </c>
      <c r="F1076" s="12">
        <v>48.45</v>
      </c>
      <c r="G1076" s="12">
        <v>48.2</v>
      </c>
      <c r="H1076" s="12">
        <v>48.85</v>
      </c>
      <c r="I1076" s="3">
        <v>39</v>
      </c>
      <c r="J1076" s="3">
        <v>-9</v>
      </c>
      <c r="K1076" s="3">
        <v>49</v>
      </c>
      <c r="L1076" s="3">
        <v>-80</v>
      </c>
      <c r="M1076" s="3">
        <v>3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1.87785E-2</v>
      </c>
      <c r="T1076" s="13">
        <f t="shared" si="161"/>
        <v>-4.3829999999999997E-3</v>
      </c>
      <c r="U1076" s="13">
        <f t="shared" si="162"/>
        <v>2.3740500000000001E-2</v>
      </c>
      <c r="V1076" s="13">
        <f t="shared" si="163"/>
        <v>-3.8559999999999997E-2</v>
      </c>
      <c r="W1076" s="13">
        <f t="shared" si="164"/>
        <v>1.4655E-3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9496</v>
      </c>
      <c r="C1077" s="3" t="s">
        <v>10359</v>
      </c>
      <c r="D1077" s="12">
        <v>60.8</v>
      </c>
      <c r="E1077" s="12">
        <v>60.4</v>
      </c>
      <c r="F1077" s="12">
        <v>61.8</v>
      </c>
      <c r="G1077" s="12">
        <v>60.9</v>
      </c>
      <c r="H1077" s="12">
        <v>60.6</v>
      </c>
      <c r="I1077" s="3">
        <v>38</v>
      </c>
      <c r="J1077" s="3">
        <v>13</v>
      </c>
      <c r="K1077" s="3">
        <v>127</v>
      </c>
      <c r="L1077" s="3">
        <v>1</v>
      </c>
      <c r="M1077" s="3">
        <v>26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2.3104E-2</v>
      </c>
      <c r="T1077" s="13">
        <f t="shared" si="161"/>
        <v>7.8519999999999996E-3</v>
      </c>
      <c r="U1077" s="13">
        <f t="shared" si="162"/>
        <v>7.8486E-2</v>
      </c>
      <c r="V1077" s="13">
        <f t="shared" si="163"/>
        <v>6.0899999999999995E-4</v>
      </c>
      <c r="W1077" s="13">
        <f t="shared" si="164"/>
        <v>1.5756000000000003E-2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9497</v>
      </c>
      <c r="C1078" s="3" t="s">
        <v>6556</v>
      </c>
      <c r="D1078" s="12">
        <v>18.95</v>
      </c>
      <c r="E1078" s="12">
        <v>18.399999999999999</v>
      </c>
      <c r="F1078" s="12">
        <v>18.649999999999999</v>
      </c>
      <c r="G1078" s="12">
        <v>18.649999999999999</v>
      </c>
      <c r="H1078" s="12">
        <v>19.399999999999999</v>
      </c>
      <c r="I1078" s="3">
        <v>-443</v>
      </c>
      <c r="J1078" s="3">
        <v>-357</v>
      </c>
      <c r="K1078" s="3">
        <v>698</v>
      </c>
      <c r="L1078" s="3">
        <v>-185</v>
      </c>
      <c r="M1078" s="3">
        <v>332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-8.3948500000000009E-2</v>
      </c>
      <c r="T1078" s="13">
        <f t="shared" si="161"/>
        <v>-6.5687999999999996E-2</v>
      </c>
      <c r="U1078" s="13">
        <f t="shared" si="162"/>
        <v>0.13017699999999999</v>
      </c>
      <c r="V1078" s="13">
        <f t="shared" si="163"/>
        <v>-3.4502499999999998E-2</v>
      </c>
      <c r="W1078" s="13">
        <f t="shared" si="164"/>
        <v>6.4407999999999993E-2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9498</v>
      </c>
      <c r="C1079" s="3" t="s">
        <v>4749</v>
      </c>
      <c r="D1079" s="12">
        <v>24.8</v>
      </c>
      <c r="E1079" s="12">
        <v>24.35</v>
      </c>
      <c r="F1079" s="12">
        <v>24.95</v>
      </c>
      <c r="G1079" s="12">
        <v>24.9</v>
      </c>
      <c r="H1079" s="12">
        <v>26</v>
      </c>
      <c r="I1079" s="3">
        <v>14</v>
      </c>
      <c r="J1079" s="3">
        <v>-30</v>
      </c>
      <c r="K1079" s="3">
        <v>70</v>
      </c>
      <c r="L1079" s="3">
        <v>58</v>
      </c>
      <c r="M1079" s="3">
        <v>92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3.4719999999999998E-3</v>
      </c>
      <c r="T1079" s="13">
        <f t="shared" si="161"/>
        <v>-7.3049999999999999E-3</v>
      </c>
      <c r="U1079" s="13">
        <f t="shared" si="162"/>
        <v>1.7465000000000001E-2</v>
      </c>
      <c r="V1079" s="13">
        <f t="shared" si="163"/>
        <v>1.4441999999999998E-2</v>
      </c>
      <c r="W1079" s="13">
        <f t="shared" si="164"/>
        <v>2.392E-2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9499</v>
      </c>
      <c r="C1080" s="3" t="s">
        <v>10359</v>
      </c>
      <c r="D1080" s="12">
        <v>28.55</v>
      </c>
      <c r="E1080" s="12">
        <v>28.9</v>
      </c>
      <c r="F1080" s="12">
        <v>29.8</v>
      </c>
      <c r="G1080" s="12">
        <v>29.45</v>
      </c>
      <c r="H1080" s="12">
        <v>30.8</v>
      </c>
      <c r="I1080" s="3">
        <v>-6</v>
      </c>
      <c r="J1080" s="3">
        <v>1</v>
      </c>
      <c r="K1080" s="3">
        <v>0</v>
      </c>
      <c r="L1080" s="3">
        <v>0</v>
      </c>
      <c r="M1080" s="3">
        <v>7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-1.7130000000000001E-3</v>
      </c>
      <c r="T1080" s="13">
        <f t="shared" si="161"/>
        <v>2.8899999999999998E-4</v>
      </c>
      <c r="U1080" s="13">
        <f t="shared" si="162"/>
        <v>0</v>
      </c>
      <c r="V1080" s="13">
        <f t="shared" si="163"/>
        <v>0</v>
      </c>
      <c r="W1080" s="13">
        <f t="shared" si="164"/>
        <v>2.1559999999999999E-3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9500</v>
      </c>
      <c r="C1081" s="3" t="s">
        <v>4749</v>
      </c>
      <c r="D1081" s="12">
        <v>15.75</v>
      </c>
      <c r="E1081" s="12">
        <v>15.4</v>
      </c>
      <c r="F1081" s="12">
        <v>15.65</v>
      </c>
      <c r="G1081" s="12">
        <v>16.100000000000001</v>
      </c>
      <c r="H1081" s="12">
        <v>17.2</v>
      </c>
      <c r="I1081" s="3">
        <v>-536</v>
      </c>
      <c r="J1081" s="3">
        <v>-624</v>
      </c>
      <c r="K1081" s="3">
        <v>660</v>
      </c>
      <c r="L1081" s="3">
        <v>-973</v>
      </c>
      <c r="M1081" s="3">
        <v>96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-8.4419999999999995E-2</v>
      </c>
      <c r="T1081" s="13">
        <f t="shared" si="161"/>
        <v>-9.6096000000000001E-2</v>
      </c>
      <c r="U1081" s="13">
        <f t="shared" si="162"/>
        <v>0.10329000000000001</v>
      </c>
      <c r="V1081" s="13">
        <f t="shared" si="163"/>
        <v>-0.15665300000000001</v>
      </c>
      <c r="W1081" s="13">
        <f t="shared" si="164"/>
        <v>1.6511999999999999E-2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9501</v>
      </c>
      <c r="C1082" s="3" t="s">
        <v>10360</v>
      </c>
      <c r="D1082" s="12">
        <v>31.3</v>
      </c>
      <c r="E1082" s="12">
        <v>31.5</v>
      </c>
      <c r="F1082" s="12">
        <v>31.15</v>
      </c>
      <c r="G1082" s="12">
        <v>31.15</v>
      </c>
      <c r="H1082" s="12">
        <v>31.45</v>
      </c>
      <c r="I1082" s="3">
        <v>1</v>
      </c>
      <c r="J1082" s="3">
        <v>0</v>
      </c>
      <c r="K1082" s="3">
        <v>0</v>
      </c>
      <c r="L1082" s="3">
        <v>0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3.1300000000000002E-4</v>
      </c>
      <c r="T1082" s="13">
        <f t="shared" si="161"/>
        <v>0</v>
      </c>
      <c r="U1082" s="13">
        <f t="shared" si="162"/>
        <v>0</v>
      </c>
      <c r="V1082" s="13">
        <f t="shared" si="163"/>
        <v>0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9502</v>
      </c>
      <c r="C1083" s="3" t="s">
        <v>6556</v>
      </c>
      <c r="D1083" s="12">
        <v>34.049999999999997</v>
      </c>
      <c r="E1083" s="12">
        <v>33.85</v>
      </c>
      <c r="F1083" s="12">
        <v>33.950000000000003</v>
      </c>
      <c r="G1083" s="12">
        <v>33.9</v>
      </c>
      <c r="H1083" s="12">
        <v>34.549999999999997</v>
      </c>
      <c r="I1083" s="3">
        <v>-6</v>
      </c>
      <c r="J1083" s="3">
        <v>1</v>
      </c>
      <c r="K1083" s="3">
        <v>-2</v>
      </c>
      <c r="L1083" s="3">
        <v>0</v>
      </c>
      <c r="M1083" s="3">
        <v>2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-2.0429999999999997E-3</v>
      </c>
      <c r="T1083" s="13">
        <f t="shared" si="161"/>
        <v>3.3849999999999999E-4</v>
      </c>
      <c r="U1083" s="13">
        <f t="shared" si="162"/>
        <v>-6.7900000000000002E-4</v>
      </c>
      <c r="V1083" s="13">
        <f t="shared" si="163"/>
        <v>0</v>
      </c>
      <c r="W1083" s="13">
        <f t="shared" si="164"/>
        <v>6.9099999999999999E-4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9503</v>
      </c>
      <c r="C1084" s="3" t="s">
        <v>10361</v>
      </c>
      <c r="D1084" s="12">
        <v>17.850000000000001</v>
      </c>
      <c r="E1084" s="12">
        <v>17.7</v>
      </c>
      <c r="F1084" s="12">
        <v>17.55</v>
      </c>
      <c r="G1084" s="12">
        <v>17.5</v>
      </c>
      <c r="H1084" s="12">
        <v>17.649999999999999</v>
      </c>
      <c r="I1084" s="3">
        <v>2</v>
      </c>
      <c r="J1084" s="3">
        <v>0</v>
      </c>
      <c r="K1084" s="3">
        <v>-1</v>
      </c>
      <c r="L1084" s="3">
        <v>-1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3.57E-4</v>
      </c>
      <c r="T1084" s="13">
        <f t="shared" si="161"/>
        <v>0</v>
      </c>
      <c r="U1084" s="13">
        <f t="shared" si="162"/>
        <v>-1.7550000000000001E-4</v>
      </c>
      <c r="V1084" s="13">
        <f t="shared" si="163"/>
        <v>-1.75E-4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9504</v>
      </c>
      <c r="C1085" s="3" t="s">
        <v>10339</v>
      </c>
      <c r="D1085" s="12">
        <v>33.65</v>
      </c>
      <c r="E1085" s="12">
        <v>33.450000000000003</v>
      </c>
      <c r="F1085" s="12">
        <v>33.450000000000003</v>
      </c>
      <c r="G1085" s="12">
        <v>33.4</v>
      </c>
      <c r="H1085" s="12">
        <v>33.4</v>
      </c>
      <c r="I1085" s="3">
        <v>2</v>
      </c>
      <c r="J1085" s="3">
        <v>2</v>
      </c>
      <c r="K1085" s="3">
        <v>1</v>
      </c>
      <c r="L1085" s="3">
        <v>-1</v>
      </c>
      <c r="M1085" s="3">
        <v>-4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6.7299999999999999E-4</v>
      </c>
      <c r="T1085" s="13">
        <f t="shared" si="161"/>
        <v>6.6900000000000011E-4</v>
      </c>
      <c r="U1085" s="13">
        <f t="shared" si="162"/>
        <v>3.3450000000000005E-4</v>
      </c>
      <c r="V1085" s="13">
        <f t="shared" si="163"/>
        <v>-3.3399999999999999E-4</v>
      </c>
      <c r="W1085" s="13">
        <f t="shared" si="164"/>
        <v>-1.3359999999999999E-3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9505</v>
      </c>
      <c r="C1086" s="3" t="s">
        <v>4787</v>
      </c>
      <c r="D1086" s="12">
        <v>17.399999999999999</v>
      </c>
      <c r="E1086" s="12">
        <v>17.3</v>
      </c>
      <c r="F1086" s="12">
        <v>17.7</v>
      </c>
      <c r="G1086" s="12">
        <v>17.45</v>
      </c>
      <c r="H1086" s="12">
        <v>17.45</v>
      </c>
      <c r="I1086" s="3">
        <v>0</v>
      </c>
      <c r="J1086" s="3">
        <v>0</v>
      </c>
      <c r="K1086" s="3">
        <v>-2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-3.5399999999999999E-4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9506</v>
      </c>
      <c r="C1087" s="3" t="s">
        <v>6726</v>
      </c>
      <c r="D1087" s="12">
        <v>82.6</v>
      </c>
      <c r="E1087" s="12">
        <v>81.7</v>
      </c>
      <c r="F1087" s="12">
        <v>82</v>
      </c>
      <c r="G1087" s="12">
        <v>82.8</v>
      </c>
      <c r="H1087" s="12">
        <v>83.9</v>
      </c>
      <c r="I1087" s="3">
        <v>-34</v>
      </c>
      <c r="J1087" s="3">
        <v>53</v>
      </c>
      <c r="K1087" s="3">
        <v>129</v>
      </c>
      <c r="L1087" s="3">
        <v>77</v>
      </c>
      <c r="M1087" s="3">
        <v>52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-2.8083999999999998E-2</v>
      </c>
      <c r="T1087" s="13">
        <f t="shared" si="161"/>
        <v>4.3301000000000006E-2</v>
      </c>
      <c r="U1087" s="13">
        <f t="shared" si="162"/>
        <v>0.10578</v>
      </c>
      <c r="V1087" s="13">
        <f t="shared" si="163"/>
        <v>6.3755999999999993E-2</v>
      </c>
      <c r="W1087" s="13">
        <f t="shared" si="164"/>
        <v>4.3628E-2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9507</v>
      </c>
      <c r="C1088" s="3" t="s">
        <v>6709</v>
      </c>
      <c r="D1088" s="12">
        <v>11.8</v>
      </c>
      <c r="E1088" s="12">
        <v>11.8</v>
      </c>
      <c r="F1088" s="12">
        <v>10.7</v>
      </c>
      <c r="G1088" s="12">
        <v>11.75</v>
      </c>
      <c r="H1088" s="12">
        <v>12.9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9508</v>
      </c>
      <c r="C1089" s="3" t="s">
        <v>4774</v>
      </c>
      <c r="D1089" s="12">
        <v>17.649999999999999</v>
      </c>
      <c r="E1089" s="12">
        <v>17.7</v>
      </c>
      <c r="F1089" s="12">
        <v>17.75</v>
      </c>
      <c r="G1089" s="12">
        <v>17.600000000000001</v>
      </c>
      <c r="H1089" s="12">
        <v>17.7</v>
      </c>
      <c r="I1089" s="3">
        <v>-16</v>
      </c>
      <c r="J1089" s="3">
        <v>-35</v>
      </c>
      <c r="K1089" s="3">
        <v>-1</v>
      </c>
      <c r="L1089" s="3">
        <v>-8</v>
      </c>
      <c r="M1089" s="3">
        <v>-5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-2.8239999999999997E-3</v>
      </c>
      <c r="T1089" s="13">
        <f t="shared" si="161"/>
        <v>-6.195E-3</v>
      </c>
      <c r="U1089" s="13">
        <f t="shared" si="162"/>
        <v>-1.775E-4</v>
      </c>
      <c r="V1089" s="13">
        <f t="shared" si="163"/>
        <v>-1.4080000000000002E-3</v>
      </c>
      <c r="W1089" s="13">
        <f t="shared" si="164"/>
        <v>-8.8500000000000004E-4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9509</v>
      </c>
      <c r="C1090" s="3" t="s">
        <v>4769</v>
      </c>
      <c r="D1090" s="12">
        <v>68</v>
      </c>
      <c r="E1090" s="12">
        <v>68.2</v>
      </c>
      <c r="F1090" s="12">
        <v>68.8</v>
      </c>
      <c r="G1090" s="12">
        <v>68.8</v>
      </c>
      <c r="H1090" s="12">
        <v>68.8</v>
      </c>
      <c r="I1090" s="3">
        <v>0</v>
      </c>
      <c r="J1090" s="3">
        <v>0</v>
      </c>
      <c r="K1090" s="3">
        <v>3</v>
      </c>
      <c r="L1090" s="3">
        <v>1</v>
      </c>
      <c r="M1090" s="3">
        <v>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2.0639999999999999E-3</v>
      </c>
      <c r="V1090" s="13">
        <f t="shared" si="163"/>
        <v>6.8799999999999992E-4</v>
      </c>
      <c r="W1090" s="13">
        <f t="shared" si="164"/>
        <v>6.8799999999999992E-4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9510</v>
      </c>
      <c r="C1091" s="3" t="s">
        <v>10362</v>
      </c>
      <c r="D1091" s="12">
        <v>10.4</v>
      </c>
      <c r="E1091" s="12">
        <v>10.5</v>
      </c>
      <c r="F1091" s="12">
        <v>10.5</v>
      </c>
      <c r="G1091" s="12">
        <v>10.55</v>
      </c>
      <c r="H1091" s="12">
        <v>10.8</v>
      </c>
      <c r="I1091" s="3">
        <v>0</v>
      </c>
      <c r="J1091" s="3">
        <v>-2</v>
      </c>
      <c r="K1091" s="3">
        <v>-10</v>
      </c>
      <c r="L1091" s="3">
        <v>-3</v>
      </c>
      <c r="M1091" s="3">
        <v>36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0</v>
      </c>
      <c r="T1091" s="13">
        <f t="shared" si="161"/>
        <v>-2.1000000000000001E-4</v>
      </c>
      <c r="U1091" s="13">
        <f t="shared" si="162"/>
        <v>-1.0499999999999999E-3</v>
      </c>
      <c r="V1091" s="13">
        <f t="shared" si="163"/>
        <v>-3.165E-4</v>
      </c>
      <c r="W1091" s="13">
        <f t="shared" si="164"/>
        <v>3.888E-3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9511</v>
      </c>
      <c r="C1092" s="3" t="s">
        <v>6726</v>
      </c>
      <c r="D1092" s="12">
        <v>15.2</v>
      </c>
      <c r="E1092" s="12">
        <v>15.35</v>
      </c>
      <c r="F1092" s="12">
        <v>16.850000000000001</v>
      </c>
      <c r="G1092" s="12">
        <v>17</v>
      </c>
      <c r="H1092" s="12">
        <v>16.850000000000001</v>
      </c>
      <c r="I1092" s="3">
        <v>3</v>
      </c>
      <c r="J1092" s="3">
        <v>-3</v>
      </c>
      <c r="K1092" s="3">
        <v>0</v>
      </c>
      <c r="L1092" s="3">
        <v>-11</v>
      </c>
      <c r="M1092" s="3">
        <v>5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4.5599999999999992E-4</v>
      </c>
      <c r="T1092" s="13">
        <f t="shared" si="161"/>
        <v>-4.6049999999999997E-4</v>
      </c>
      <c r="U1092" s="13">
        <f t="shared" si="162"/>
        <v>0</v>
      </c>
      <c r="V1092" s="13">
        <f t="shared" si="163"/>
        <v>-1.8699999999999999E-3</v>
      </c>
      <c r="W1092" s="13">
        <f t="shared" si="164"/>
        <v>8.4250000000000004E-4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9512</v>
      </c>
      <c r="C1093" s="3" t="s">
        <v>6709</v>
      </c>
      <c r="D1093" s="12">
        <v>61.8</v>
      </c>
      <c r="E1093" s="12">
        <v>62.1</v>
      </c>
      <c r="F1093" s="12">
        <v>62.2</v>
      </c>
      <c r="G1093" s="12">
        <v>59.2</v>
      </c>
      <c r="H1093" s="12">
        <v>60</v>
      </c>
      <c r="I1093" s="3">
        <v>1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6.1799999999999995E-4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9513</v>
      </c>
      <c r="C1094" s="3" t="s">
        <v>6637</v>
      </c>
      <c r="D1094" s="12">
        <v>22.3</v>
      </c>
      <c r="E1094" s="12">
        <v>22.25</v>
      </c>
      <c r="F1094" s="12">
        <v>22.5</v>
      </c>
      <c r="G1094" s="12">
        <v>22.3</v>
      </c>
      <c r="H1094" s="12">
        <v>22.45</v>
      </c>
      <c r="I1094" s="3">
        <v>66</v>
      </c>
      <c r="J1094" s="3">
        <v>-159</v>
      </c>
      <c r="K1094" s="3">
        <v>20</v>
      </c>
      <c r="L1094" s="3">
        <v>-4</v>
      </c>
      <c r="M1094" s="3">
        <v>14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1.4718E-2</v>
      </c>
      <c r="T1094" s="13">
        <f t="shared" si="161"/>
        <v>-3.5377499999999999E-2</v>
      </c>
      <c r="U1094" s="13">
        <f t="shared" si="162"/>
        <v>4.4999999999999997E-3</v>
      </c>
      <c r="V1094" s="13">
        <f t="shared" si="163"/>
        <v>-8.92E-4</v>
      </c>
      <c r="W1094" s="13">
        <f t="shared" si="164"/>
        <v>3.143E-3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9514</v>
      </c>
      <c r="C1095" s="3" t="s">
        <v>6543</v>
      </c>
      <c r="D1095" s="12">
        <v>108.5</v>
      </c>
      <c r="E1095" s="12">
        <v>112</v>
      </c>
      <c r="F1095" s="12">
        <v>110.5</v>
      </c>
      <c r="G1095" s="12">
        <v>110.5</v>
      </c>
      <c r="H1095" s="12">
        <v>113</v>
      </c>
      <c r="I1095" s="3">
        <v>14</v>
      </c>
      <c r="J1095" s="3">
        <v>98</v>
      </c>
      <c r="K1095" s="3">
        <v>-45</v>
      </c>
      <c r="L1095" s="3">
        <v>76</v>
      </c>
      <c r="M1095" s="3">
        <v>-13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1.519E-2</v>
      </c>
      <c r="T1095" s="13">
        <f t="shared" ref="T1095:T1158" si="171">$E1095*J1095/100000</f>
        <v>0.10976</v>
      </c>
      <c r="U1095" s="13">
        <f t="shared" ref="U1095:U1158" si="172">$F1095*K1095/100000</f>
        <v>-4.9724999999999998E-2</v>
      </c>
      <c r="V1095" s="13">
        <f t="shared" ref="V1095:V1158" si="173">$G1095*L1095/100000</f>
        <v>8.3979999999999999E-2</v>
      </c>
      <c r="W1095" s="13">
        <f t="shared" ref="W1095:W1158" si="174">$H1095*M1095/100000</f>
        <v>-1.469E-2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9515</v>
      </c>
      <c r="C1096" s="3" t="s">
        <v>10342</v>
      </c>
      <c r="D1096" s="12">
        <v>39.200000000000003</v>
      </c>
      <c r="E1096" s="12">
        <v>39.5</v>
      </c>
      <c r="F1096" s="12">
        <v>39.200000000000003</v>
      </c>
      <c r="G1096" s="12">
        <v>39.15</v>
      </c>
      <c r="H1096" s="12">
        <v>39.4</v>
      </c>
      <c r="I1096" s="3">
        <v>14</v>
      </c>
      <c r="J1096" s="3">
        <v>16</v>
      </c>
      <c r="K1096" s="3">
        <v>-12</v>
      </c>
      <c r="L1096" s="3">
        <v>1</v>
      </c>
      <c r="M1096" s="3">
        <v>13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5.4880000000000007E-3</v>
      </c>
      <c r="T1096" s="13">
        <f t="shared" si="171"/>
        <v>6.3200000000000001E-3</v>
      </c>
      <c r="U1096" s="13">
        <f t="shared" si="172"/>
        <v>-4.7040000000000007E-3</v>
      </c>
      <c r="V1096" s="13">
        <f t="shared" si="173"/>
        <v>3.9149999999999998E-4</v>
      </c>
      <c r="W1096" s="13">
        <f t="shared" si="174"/>
        <v>5.1219999999999989E-3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9516</v>
      </c>
      <c r="C1097" s="3" t="s">
        <v>10363</v>
      </c>
      <c r="D1097" s="12">
        <v>64.400000000000006</v>
      </c>
      <c r="E1097" s="12">
        <v>65.099999999999994</v>
      </c>
      <c r="F1097" s="12">
        <v>65.2</v>
      </c>
      <c r="G1097" s="12">
        <v>65.5</v>
      </c>
      <c r="H1097" s="12">
        <v>66.5</v>
      </c>
      <c r="I1097" s="3">
        <v>38</v>
      </c>
      <c r="J1097" s="3">
        <v>-23</v>
      </c>
      <c r="K1097" s="3">
        <v>43</v>
      </c>
      <c r="L1097" s="3">
        <v>6</v>
      </c>
      <c r="M1097" s="3">
        <v>-63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2.4472000000000004E-2</v>
      </c>
      <c r="T1097" s="13">
        <f t="shared" si="171"/>
        <v>-1.4973E-2</v>
      </c>
      <c r="U1097" s="13">
        <f t="shared" si="172"/>
        <v>2.8035999999999998E-2</v>
      </c>
      <c r="V1097" s="13">
        <f t="shared" si="173"/>
        <v>3.9300000000000003E-3</v>
      </c>
      <c r="W1097" s="13">
        <f t="shared" si="174"/>
        <v>-4.1895000000000002E-2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9517</v>
      </c>
      <c r="C1098" s="3" t="s">
        <v>10312</v>
      </c>
      <c r="D1098" s="12">
        <v>18.7</v>
      </c>
      <c r="E1098" s="12">
        <v>18.649999999999999</v>
      </c>
      <c r="F1098" s="12">
        <v>20</v>
      </c>
      <c r="G1098" s="12">
        <v>19.95</v>
      </c>
      <c r="H1098" s="12">
        <v>20.5</v>
      </c>
      <c r="I1098" s="3">
        <v>20</v>
      </c>
      <c r="J1098" s="3">
        <v>-2</v>
      </c>
      <c r="K1098" s="3">
        <v>32</v>
      </c>
      <c r="L1098" s="3">
        <v>7</v>
      </c>
      <c r="M1098" s="3">
        <v>3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3.7399999999999998E-3</v>
      </c>
      <c r="T1098" s="13">
        <f t="shared" si="171"/>
        <v>-3.7299999999999996E-4</v>
      </c>
      <c r="U1098" s="13">
        <f t="shared" si="172"/>
        <v>6.4000000000000003E-3</v>
      </c>
      <c r="V1098" s="13">
        <f t="shared" si="173"/>
        <v>1.3965E-3</v>
      </c>
      <c r="W1098" s="13">
        <f t="shared" si="174"/>
        <v>6.1499999999999999E-4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9518</v>
      </c>
      <c r="C1099" s="3" t="s">
        <v>10329</v>
      </c>
      <c r="D1099" s="12">
        <v>9.4</v>
      </c>
      <c r="E1099" s="12">
        <v>9.5299999999999994</v>
      </c>
      <c r="F1099" s="12">
        <v>9.64</v>
      </c>
      <c r="G1099" s="12">
        <v>9.6999999999999993</v>
      </c>
      <c r="H1099" s="12">
        <v>9.9499999999999993</v>
      </c>
      <c r="I1099" s="3">
        <v>79</v>
      </c>
      <c r="J1099" s="3">
        <v>-97</v>
      </c>
      <c r="K1099" s="3">
        <v>155</v>
      </c>
      <c r="L1099" s="3">
        <v>14</v>
      </c>
      <c r="M1099" s="3">
        <v>128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7.4260000000000003E-3</v>
      </c>
      <c r="T1099" s="13">
        <f t="shared" si="171"/>
        <v>-9.2440999999999999E-3</v>
      </c>
      <c r="U1099" s="13">
        <f t="shared" si="172"/>
        <v>1.4942E-2</v>
      </c>
      <c r="V1099" s="13">
        <f t="shared" si="173"/>
        <v>1.3579999999999998E-3</v>
      </c>
      <c r="W1099" s="13">
        <f t="shared" si="174"/>
        <v>1.2735999999999999E-2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9519</v>
      </c>
      <c r="C1100" s="3" t="s">
        <v>6616</v>
      </c>
      <c r="D1100" s="12">
        <v>28.1</v>
      </c>
      <c r="E1100" s="12">
        <v>28.2</v>
      </c>
      <c r="F1100" s="12">
        <v>28</v>
      </c>
      <c r="G1100" s="12">
        <v>28.2</v>
      </c>
      <c r="H1100" s="12">
        <v>28.5</v>
      </c>
      <c r="I1100" s="3">
        <v>-14</v>
      </c>
      <c r="J1100" s="3">
        <v>1</v>
      </c>
      <c r="K1100" s="3">
        <v>9</v>
      </c>
      <c r="L1100" s="3">
        <v>0</v>
      </c>
      <c r="M1100" s="3">
        <v>11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-3.934E-3</v>
      </c>
      <c r="T1100" s="13">
        <f t="shared" si="171"/>
        <v>2.8199999999999997E-4</v>
      </c>
      <c r="U1100" s="13">
        <f t="shared" si="172"/>
        <v>2.5200000000000001E-3</v>
      </c>
      <c r="V1100" s="13">
        <f t="shared" si="173"/>
        <v>0</v>
      </c>
      <c r="W1100" s="13">
        <f t="shared" si="174"/>
        <v>3.1350000000000002E-3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9520</v>
      </c>
      <c r="C1101" s="3" t="s">
        <v>6627</v>
      </c>
      <c r="D1101" s="12">
        <v>87.3</v>
      </c>
      <c r="E1101" s="12">
        <v>87.8</v>
      </c>
      <c r="F1101" s="12">
        <v>88.3</v>
      </c>
      <c r="G1101" s="12">
        <v>87.5</v>
      </c>
      <c r="H1101" s="12">
        <v>88.9</v>
      </c>
      <c r="I1101" s="3">
        <v>0</v>
      </c>
      <c r="J1101" s="3">
        <v>20</v>
      </c>
      <c r="K1101" s="3">
        <v>-2</v>
      </c>
      <c r="L1101" s="3">
        <v>-2</v>
      </c>
      <c r="M1101" s="3">
        <v>26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0</v>
      </c>
      <c r="T1101" s="13">
        <f t="shared" si="171"/>
        <v>1.7559999999999999E-2</v>
      </c>
      <c r="U1101" s="13">
        <f t="shared" si="172"/>
        <v>-1.766E-3</v>
      </c>
      <c r="V1101" s="13">
        <f t="shared" si="173"/>
        <v>-1.75E-3</v>
      </c>
      <c r="W1101" s="13">
        <f t="shared" si="174"/>
        <v>2.3114000000000003E-2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9521</v>
      </c>
      <c r="C1102" s="3" t="s">
        <v>4785</v>
      </c>
      <c r="D1102" s="12">
        <v>59.7</v>
      </c>
      <c r="E1102" s="12">
        <v>60.8</v>
      </c>
      <c r="F1102" s="12">
        <v>59.4</v>
      </c>
      <c r="G1102" s="12">
        <v>59</v>
      </c>
      <c r="H1102" s="12">
        <v>60.4</v>
      </c>
      <c r="I1102" s="3">
        <v>-149</v>
      </c>
      <c r="J1102" s="3">
        <v>-1497</v>
      </c>
      <c r="K1102" s="3">
        <v>8</v>
      </c>
      <c r="L1102" s="3">
        <v>-141</v>
      </c>
      <c r="M1102" s="3">
        <v>493</v>
      </c>
      <c r="N1102" s="3">
        <v>0</v>
      </c>
      <c r="O1102" s="3">
        <v>0</v>
      </c>
      <c r="P1102" s="3">
        <v>-398</v>
      </c>
      <c r="Q1102" s="3">
        <v>-480</v>
      </c>
      <c r="R1102" s="3">
        <v>0</v>
      </c>
      <c r="S1102" s="13">
        <f t="shared" si="170"/>
        <v>-8.8953000000000004E-2</v>
      </c>
      <c r="T1102" s="13">
        <f t="shared" si="171"/>
        <v>-0.91017599999999987</v>
      </c>
      <c r="U1102" s="13">
        <f t="shared" si="172"/>
        <v>4.7520000000000001E-3</v>
      </c>
      <c r="V1102" s="13">
        <f t="shared" si="173"/>
        <v>-8.319E-2</v>
      </c>
      <c r="W1102" s="13">
        <f t="shared" si="174"/>
        <v>0.29777199999999998</v>
      </c>
      <c r="X1102" s="13">
        <f t="shared" si="175"/>
        <v>0</v>
      </c>
      <c r="Y1102" s="13">
        <f t="shared" si="176"/>
        <v>0</v>
      </c>
      <c r="Z1102" s="13">
        <f t="shared" si="177"/>
        <v>-0.23641200000000001</v>
      </c>
      <c r="AA1102" s="13">
        <f t="shared" si="178"/>
        <v>-0.28320000000000001</v>
      </c>
      <c r="AB1102" s="13">
        <f t="shared" si="179"/>
        <v>0</v>
      </c>
    </row>
    <row r="1103" spans="1:28" x14ac:dyDescent="0.25">
      <c r="A1103" s="2" t="s">
        <v>1097</v>
      </c>
      <c r="B1103" s="3" t="s">
        <v>9522</v>
      </c>
      <c r="C1103" s="3" t="s">
        <v>10335</v>
      </c>
      <c r="D1103" s="12">
        <v>41.15</v>
      </c>
      <c r="E1103" s="12">
        <v>41.2</v>
      </c>
      <c r="F1103" s="12">
        <v>40.85</v>
      </c>
      <c r="G1103" s="12">
        <v>41</v>
      </c>
      <c r="H1103" s="12">
        <v>41.7</v>
      </c>
      <c r="I1103" s="3">
        <v>75</v>
      </c>
      <c r="J1103" s="3">
        <v>58</v>
      </c>
      <c r="K1103" s="3">
        <v>7</v>
      </c>
      <c r="L1103" s="3">
        <v>43</v>
      </c>
      <c r="M1103" s="3">
        <v>43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3.0862500000000001E-2</v>
      </c>
      <c r="T1103" s="13">
        <f t="shared" si="171"/>
        <v>2.3896000000000004E-2</v>
      </c>
      <c r="U1103" s="13">
        <f t="shared" si="172"/>
        <v>2.8595000000000001E-3</v>
      </c>
      <c r="V1103" s="13">
        <f t="shared" si="173"/>
        <v>1.763E-2</v>
      </c>
      <c r="W1103" s="13">
        <f t="shared" si="174"/>
        <v>1.7931000000000002E-2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9523</v>
      </c>
      <c r="C1104" s="3" t="s">
        <v>6691</v>
      </c>
      <c r="D1104" s="12">
        <v>12.75</v>
      </c>
      <c r="E1104" s="12">
        <v>12.8</v>
      </c>
      <c r="F1104" s="12">
        <v>13.4</v>
      </c>
      <c r="G1104" s="12">
        <v>13.35</v>
      </c>
      <c r="H1104" s="12">
        <v>13.4</v>
      </c>
      <c r="I1104" s="3">
        <v>0</v>
      </c>
      <c r="J1104" s="3">
        <v>0</v>
      </c>
      <c r="K1104" s="3">
        <v>-1</v>
      </c>
      <c r="L1104" s="3">
        <v>0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0</v>
      </c>
      <c r="T1104" s="13">
        <f t="shared" si="171"/>
        <v>0</v>
      </c>
      <c r="U1104" s="13">
        <f t="shared" si="172"/>
        <v>-1.34E-4</v>
      </c>
      <c r="V1104" s="13">
        <f t="shared" si="173"/>
        <v>0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9524</v>
      </c>
      <c r="C1105" s="3" t="s">
        <v>10285</v>
      </c>
      <c r="D1105" s="12">
        <v>21.95</v>
      </c>
      <c r="E1105" s="12">
        <v>21.4</v>
      </c>
      <c r="F1105" s="12">
        <v>21.85</v>
      </c>
      <c r="G1105" s="12">
        <v>21.9</v>
      </c>
      <c r="H1105" s="12">
        <v>22</v>
      </c>
      <c r="I1105" s="3">
        <v>184</v>
      </c>
      <c r="J1105" s="3">
        <v>-41</v>
      </c>
      <c r="K1105" s="3">
        <v>167</v>
      </c>
      <c r="L1105" s="3">
        <v>45</v>
      </c>
      <c r="M1105" s="3">
        <v>16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4.0388E-2</v>
      </c>
      <c r="T1105" s="13">
        <f t="shared" si="171"/>
        <v>-8.7740000000000005E-3</v>
      </c>
      <c r="U1105" s="13">
        <f t="shared" si="172"/>
        <v>3.6489500000000001E-2</v>
      </c>
      <c r="V1105" s="13">
        <f t="shared" si="173"/>
        <v>9.8549999999999992E-3</v>
      </c>
      <c r="W1105" s="13">
        <f t="shared" si="174"/>
        <v>3.5200000000000001E-3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9525</v>
      </c>
      <c r="C1106" s="3" t="s">
        <v>4787</v>
      </c>
      <c r="D1106" s="12">
        <v>121</v>
      </c>
      <c r="E1106" s="12">
        <v>119.5</v>
      </c>
      <c r="F1106" s="12">
        <v>119.5</v>
      </c>
      <c r="G1106" s="12">
        <v>124</v>
      </c>
      <c r="H1106" s="12">
        <v>132</v>
      </c>
      <c r="I1106" s="3">
        <v>-10</v>
      </c>
      <c r="J1106" s="3">
        <v>-26</v>
      </c>
      <c r="K1106" s="3">
        <v>17</v>
      </c>
      <c r="L1106" s="3">
        <v>-34</v>
      </c>
      <c r="M1106" s="3">
        <v>45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-1.21E-2</v>
      </c>
      <c r="T1106" s="13">
        <f t="shared" si="171"/>
        <v>-3.107E-2</v>
      </c>
      <c r="U1106" s="13">
        <f t="shared" si="172"/>
        <v>2.0315E-2</v>
      </c>
      <c r="V1106" s="13">
        <f t="shared" si="173"/>
        <v>-4.2160000000000003E-2</v>
      </c>
      <c r="W1106" s="13">
        <f t="shared" si="174"/>
        <v>5.9400000000000001E-2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9526</v>
      </c>
      <c r="C1107" s="3" t="s">
        <v>6683</v>
      </c>
      <c r="D1107" s="12">
        <v>1340</v>
      </c>
      <c r="E1107" s="12">
        <v>1355</v>
      </c>
      <c r="F1107" s="12">
        <v>1465</v>
      </c>
      <c r="G1107" s="12">
        <v>1455</v>
      </c>
      <c r="H1107" s="12">
        <v>1440</v>
      </c>
      <c r="I1107" s="3">
        <v>82</v>
      </c>
      <c r="J1107" s="3">
        <v>-125</v>
      </c>
      <c r="K1107" s="3">
        <v>-99</v>
      </c>
      <c r="L1107" s="3">
        <v>34</v>
      </c>
      <c r="M1107" s="3">
        <v>26</v>
      </c>
      <c r="N1107" s="3">
        <v>99</v>
      </c>
      <c r="O1107" s="3">
        <v>109</v>
      </c>
      <c r="P1107" s="3">
        <v>52</v>
      </c>
      <c r="Q1107" s="3">
        <v>57</v>
      </c>
      <c r="R1107" s="3">
        <v>70</v>
      </c>
      <c r="S1107" s="13">
        <f t="shared" si="170"/>
        <v>1.0988</v>
      </c>
      <c r="T1107" s="13">
        <f t="shared" si="171"/>
        <v>-1.6937500000000001</v>
      </c>
      <c r="U1107" s="13">
        <f t="shared" si="172"/>
        <v>-1.45035</v>
      </c>
      <c r="V1107" s="13">
        <f t="shared" si="173"/>
        <v>0.49469999999999997</v>
      </c>
      <c r="W1107" s="13">
        <f t="shared" si="174"/>
        <v>0.37440000000000001</v>
      </c>
      <c r="X1107" s="13">
        <f t="shared" si="175"/>
        <v>1.3266</v>
      </c>
      <c r="Y1107" s="13">
        <f t="shared" si="176"/>
        <v>1.47695</v>
      </c>
      <c r="Z1107" s="13">
        <f t="shared" si="177"/>
        <v>0.76180000000000003</v>
      </c>
      <c r="AA1107" s="13">
        <f t="shared" si="178"/>
        <v>0.82935000000000003</v>
      </c>
      <c r="AB1107" s="13">
        <f t="shared" si="179"/>
        <v>1.008</v>
      </c>
    </row>
    <row r="1108" spans="1:28" x14ac:dyDescent="0.25">
      <c r="A1108" s="2" t="s">
        <v>1102</v>
      </c>
      <c r="B1108" s="3" t="s">
        <v>9527</v>
      </c>
      <c r="C1108" s="3" t="s">
        <v>4763</v>
      </c>
      <c r="D1108" s="12">
        <v>29.3</v>
      </c>
      <c r="E1108" s="12">
        <v>30.85</v>
      </c>
      <c r="F1108" s="12">
        <v>30.5</v>
      </c>
      <c r="G1108" s="12">
        <v>30.15</v>
      </c>
      <c r="H1108" s="12">
        <v>31.3</v>
      </c>
      <c r="I1108" s="3">
        <v>-532</v>
      </c>
      <c r="J1108" s="3">
        <v>69</v>
      </c>
      <c r="K1108" s="3">
        <v>-121</v>
      </c>
      <c r="L1108" s="3">
        <v>8</v>
      </c>
      <c r="M1108" s="3">
        <v>209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-0.15587600000000001</v>
      </c>
      <c r="T1108" s="13">
        <f t="shared" si="171"/>
        <v>2.12865E-2</v>
      </c>
      <c r="U1108" s="13">
        <f t="shared" si="172"/>
        <v>-3.6905E-2</v>
      </c>
      <c r="V1108" s="13">
        <f t="shared" si="173"/>
        <v>2.4120000000000001E-3</v>
      </c>
      <c r="W1108" s="13">
        <f t="shared" si="174"/>
        <v>6.5417000000000003E-2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9528</v>
      </c>
      <c r="C1109" s="3" t="s">
        <v>10267</v>
      </c>
      <c r="D1109" s="12">
        <v>1985</v>
      </c>
      <c r="E1109" s="12">
        <v>2115</v>
      </c>
      <c r="F1109" s="12">
        <v>2210</v>
      </c>
      <c r="G1109" s="12">
        <v>2350</v>
      </c>
      <c r="H1109" s="12">
        <v>2205</v>
      </c>
      <c r="I1109" s="3">
        <v>26</v>
      </c>
      <c r="J1109" s="3">
        <v>47</v>
      </c>
      <c r="K1109" s="3">
        <v>9</v>
      </c>
      <c r="L1109" s="3">
        <v>23</v>
      </c>
      <c r="M1109" s="3">
        <v>-223</v>
      </c>
      <c r="N1109" s="3">
        <v>3</v>
      </c>
      <c r="O1109" s="3">
        <v>25</v>
      </c>
      <c r="P1109" s="3">
        <v>43</v>
      </c>
      <c r="Q1109" s="3">
        <v>27</v>
      </c>
      <c r="R1109" s="3">
        <v>95</v>
      </c>
      <c r="S1109" s="13">
        <f t="shared" si="170"/>
        <v>0.5161</v>
      </c>
      <c r="T1109" s="13">
        <f t="shared" si="171"/>
        <v>0.99404999999999999</v>
      </c>
      <c r="U1109" s="13">
        <f t="shared" si="172"/>
        <v>0.19889999999999999</v>
      </c>
      <c r="V1109" s="13">
        <f t="shared" si="173"/>
        <v>0.54049999999999998</v>
      </c>
      <c r="W1109" s="13">
        <f t="shared" si="174"/>
        <v>-4.9171500000000004</v>
      </c>
      <c r="X1109" s="13">
        <f t="shared" si="175"/>
        <v>5.9549999999999999E-2</v>
      </c>
      <c r="Y1109" s="13">
        <f t="shared" si="176"/>
        <v>0.52875000000000005</v>
      </c>
      <c r="Z1109" s="13">
        <f t="shared" si="177"/>
        <v>0.95030000000000003</v>
      </c>
      <c r="AA1109" s="13">
        <f t="shared" si="178"/>
        <v>0.63449999999999995</v>
      </c>
      <c r="AB1109" s="13">
        <f t="shared" si="179"/>
        <v>2.0947499999999999</v>
      </c>
    </row>
    <row r="1110" spans="1:28" x14ac:dyDescent="0.25">
      <c r="A1110" s="2" t="s">
        <v>1104</v>
      </c>
      <c r="B1110" s="3" t="s">
        <v>9529</v>
      </c>
      <c r="C1110" s="3" t="s">
        <v>6542</v>
      </c>
      <c r="D1110" s="12">
        <v>16</v>
      </c>
      <c r="E1110" s="12">
        <v>16.2</v>
      </c>
      <c r="F1110" s="12">
        <v>16.850000000000001</v>
      </c>
      <c r="G1110" s="12">
        <v>16.8</v>
      </c>
      <c r="H1110" s="12">
        <v>16.899999999999999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9530</v>
      </c>
      <c r="C1111" s="3" t="s">
        <v>6726</v>
      </c>
      <c r="D1111" s="12">
        <v>150</v>
      </c>
      <c r="E1111" s="12">
        <v>155</v>
      </c>
      <c r="F1111" s="12">
        <v>156.5</v>
      </c>
      <c r="G1111" s="12">
        <v>159</v>
      </c>
      <c r="H1111" s="12">
        <v>160</v>
      </c>
      <c r="I1111" s="3">
        <v>0</v>
      </c>
      <c r="J1111" s="3">
        <v>-2</v>
      </c>
      <c r="K1111" s="3">
        <v>0</v>
      </c>
      <c r="L1111" s="3">
        <v>-3</v>
      </c>
      <c r="M1111" s="3">
        <v>-1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-3.0999999999999999E-3</v>
      </c>
      <c r="U1111" s="13">
        <f t="shared" si="172"/>
        <v>0</v>
      </c>
      <c r="V1111" s="13">
        <f t="shared" si="173"/>
        <v>-4.7699999999999999E-3</v>
      </c>
      <c r="W1111" s="13">
        <f t="shared" si="174"/>
        <v>-1.6000000000000001E-3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9531</v>
      </c>
      <c r="C1112" s="3" t="s">
        <v>10280</v>
      </c>
      <c r="D1112" s="12">
        <v>22.95</v>
      </c>
      <c r="E1112" s="12">
        <v>23.05</v>
      </c>
      <c r="F1112" s="12">
        <v>22.6</v>
      </c>
      <c r="G1112" s="12">
        <v>22.85</v>
      </c>
      <c r="H1112" s="12">
        <v>23.3</v>
      </c>
      <c r="I1112" s="3">
        <v>0</v>
      </c>
      <c r="J1112" s="3">
        <v>0</v>
      </c>
      <c r="K1112" s="3">
        <v>2</v>
      </c>
      <c r="L1112" s="3">
        <v>4</v>
      </c>
      <c r="M1112" s="3">
        <v>5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4.5200000000000004E-4</v>
      </c>
      <c r="V1112" s="13">
        <f t="shared" si="173"/>
        <v>9.140000000000001E-4</v>
      </c>
      <c r="W1112" s="13">
        <f t="shared" si="174"/>
        <v>1.165E-3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9532</v>
      </c>
      <c r="C1113" s="3" t="s">
        <v>6552</v>
      </c>
      <c r="D1113" s="12">
        <v>119.5</v>
      </c>
      <c r="E1113" s="12">
        <v>120.5</v>
      </c>
      <c r="F1113" s="12">
        <v>120.5</v>
      </c>
      <c r="G1113" s="12">
        <v>119.5</v>
      </c>
      <c r="H1113" s="12">
        <v>119.5</v>
      </c>
      <c r="I1113" s="3">
        <v>-4</v>
      </c>
      <c r="J1113" s="3">
        <v>-30</v>
      </c>
      <c r="K1113" s="3">
        <v>-28</v>
      </c>
      <c r="L1113" s="3">
        <v>-31</v>
      </c>
      <c r="M1113" s="3">
        <v>-8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-4.7800000000000004E-3</v>
      </c>
      <c r="T1113" s="13">
        <f t="shared" si="171"/>
        <v>-3.6150000000000002E-2</v>
      </c>
      <c r="U1113" s="13">
        <f t="shared" si="172"/>
        <v>-3.3739999999999999E-2</v>
      </c>
      <c r="V1113" s="13">
        <f t="shared" si="173"/>
        <v>-3.7045000000000002E-2</v>
      </c>
      <c r="W1113" s="13">
        <f t="shared" si="174"/>
        <v>-9.5600000000000008E-3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9533</v>
      </c>
      <c r="C1114" s="3" t="s">
        <v>10287</v>
      </c>
      <c r="D1114" s="12">
        <v>42.3</v>
      </c>
      <c r="E1114" s="12">
        <v>43.25</v>
      </c>
      <c r="F1114" s="12">
        <v>43.55</v>
      </c>
      <c r="G1114" s="12">
        <v>42.75</v>
      </c>
      <c r="H1114" s="12">
        <v>43.45</v>
      </c>
      <c r="I1114" s="3">
        <v>-4</v>
      </c>
      <c r="J1114" s="3">
        <v>2</v>
      </c>
      <c r="K1114" s="3">
        <v>0</v>
      </c>
      <c r="L1114" s="3">
        <v>11</v>
      </c>
      <c r="M1114" s="3">
        <v>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-1.6919999999999999E-3</v>
      </c>
      <c r="T1114" s="13">
        <f t="shared" si="171"/>
        <v>8.6499999999999999E-4</v>
      </c>
      <c r="U1114" s="13">
        <f t="shared" si="172"/>
        <v>0</v>
      </c>
      <c r="V1114" s="13">
        <f t="shared" si="173"/>
        <v>4.7025000000000001E-3</v>
      </c>
      <c r="W1114" s="13">
        <f t="shared" si="174"/>
        <v>0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9534</v>
      </c>
      <c r="C1115" s="3" t="s">
        <v>6594</v>
      </c>
      <c r="D1115" s="12">
        <v>66.2</v>
      </c>
      <c r="E1115" s="12">
        <v>68.5</v>
      </c>
      <c r="F1115" s="12">
        <v>70.8</v>
      </c>
      <c r="G1115" s="12">
        <v>70.900000000000006</v>
      </c>
      <c r="H1115" s="12">
        <v>75.2</v>
      </c>
      <c r="I1115" s="3">
        <v>22</v>
      </c>
      <c r="J1115" s="3">
        <v>-351</v>
      </c>
      <c r="K1115" s="3">
        <v>282</v>
      </c>
      <c r="L1115" s="3">
        <v>110</v>
      </c>
      <c r="M1115" s="3">
        <v>228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1.4564000000000001E-2</v>
      </c>
      <c r="T1115" s="13">
        <f t="shared" si="171"/>
        <v>-0.24043500000000001</v>
      </c>
      <c r="U1115" s="13">
        <f t="shared" si="172"/>
        <v>0.19965599999999997</v>
      </c>
      <c r="V1115" s="13">
        <f t="shared" si="173"/>
        <v>7.7990000000000004E-2</v>
      </c>
      <c r="W1115" s="13">
        <f t="shared" si="174"/>
        <v>0.17145600000000003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9535</v>
      </c>
      <c r="C1116" s="3" t="s">
        <v>10321</v>
      </c>
      <c r="D1116" s="12">
        <v>229</v>
      </c>
      <c r="E1116" s="12">
        <v>232</v>
      </c>
      <c r="F1116" s="12">
        <v>230.5</v>
      </c>
      <c r="G1116" s="12">
        <v>228</v>
      </c>
      <c r="H1116" s="12">
        <v>229</v>
      </c>
      <c r="I1116" s="3">
        <v>6</v>
      </c>
      <c r="J1116" s="3">
        <v>4</v>
      </c>
      <c r="K1116" s="3">
        <v>-28</v>
      </c>
      <c r="L1116" s="3">
        <v>-10</v>
      </c>
      <c r="M1116" s="3">
        <v>-12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1.374E-2</v>
      </c>
      <c r="T1116" s="13">
        <f t="shared" si="171"/>
        <v>9.2800000000000001E-3</v>
      </c>
      <c r="U1116" s="13">
        <f t="shared" si="172"/>
        <v>-6.454E-2</v>
      </c>
      <c r="V1116" s="13">
        <f t="shared" si="173"/>
        <v>-2.2800000000000001E-2</v>
      </c>
      <c r="W1116" s="13">
        <f t="shared" si="174"/>
        <v>-2.7480000000000001E-2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9536</v>
      </c>
      <c r="C1117" s="3" t="s">
        <v>10288</v>
      </c>
      <c r="D1117" s="12">
        <v>136</v>
      </c>
      <c r="E1117" s="12">
        <v>141.5</v>
      </c>
      <c r="F1117" s="12">
        <v>139.5</v>
      </c>
      <c r="G1117" s="12">
        <v>137</v>
      </c>
      <c r="H1117" s="12">
        <v>138.5</v>
      </c>
      <c r="I1117" s="3">
        <v>-5</v>
      </c>
      <c r="J1117" s="3">
        <v>-31</v>
      </c>
      <c r="K1117" s="3">
        <v>-27</v>
      </c>
      <c r="L1117" s="3">
        <v>-51</v>
      </c>
      <c r="M1117" s="3">
        <v>-23</v>
      </c>
      <c r="N1117" s="3">
        <v>-25</v>
      </c>
      <c r="O1117" s="3">
        <v>0</v>
      </c>
      <c r="P1117" s="3">
        <v>-10</v>
      </c>
      <c r="Q1117" s="3">
        <v>-26</v>
      </c>
      <c r="R1117" s="3">
        <v>-10</v>
      </c>
      <c r="S1117" s="13">
        <f t="shared" si="170"/>
        <v>-6.7999999999999996E-3</v>
      </c>
      <c r="T1117" s="13">
        <f t="shared" si="171"/>
        <v>-4.3865000000000001E-2</v>
      </c>
      <c r="U1117" s="13">
        <f t="shared" si="172"/>
        <v>-3.7664999999999997E-2</v>
      </c>
      <c r="V1117" s="13">
        <f t="shared" si="173"/>
        <v>-6.9870000000000002E-2</v>
      </c>
      <c r="W1117" s="13">
        <f t="shared" si="174"/>
        <v>-3.1855000000000001E-2</v>
      </c>
      <c r="X1117" s="13">
        <f t="shared" si="175"/>
        <v>-3.4000000000000002E-2</v>
      </c>
      <c r="Y1117" s="13">
        <f t="shared" si="176"/>
        <v>0</v>
      </c>
      <c r="Z1117" s="13">
        <f t="shared" si="177"/>
        <v>-1.3950000000000001E-2</v>
      </c>
      <c r="AA1117" s="13">
        <f t="shared" si="178"/>
        <v>-3.5619999999999999E-2</v>
      </c>
      <c r="AB1117" s="13">
        <f t="shared" si="179"/>
        <v>-1.3849999999999999E-2</v>
      </c>
    </row>
    <row r="1118" spans="1:28" x14ac:dyDescent="0.25">
      <c r="A1118" s="2" t="s">
        <v>1112</v>
      </c>
      <c r="B1118" s="3" t="s">
        <v>9537</v>
      </c>
      <c r="C1118" s="3" t="s">
        <v>10260</v>
      </c>
      <c r="D1118" s="12">
        <v>165</v>
      </c>
      <c r="E1118" s="12">
        <v>166</v>
      </c>
      <c r="F1118" s="12">
        <v>167</v>
      </c>
      <c r="G1118" s="12">
        <v>170.5</v>
      </c>
      <c r="H1118" s="12">
        <v>171</v>
      </c>
      <c r="I1118" s="3">
        <v>-32</v>
      </c>
      <c r="J1118" s="3">
        <v>-37</v>
      </c>
      <c r="K1118" s="3">
        <v>24</v>
      </c>
      <c r="L1118" s="3">
        <v>123</v>
      </c>
      <c r="M1118" s="3">
        <v>-9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-5.28E-2</v>
      </c>
      <c r="T1118" s="13">
        <f t="shared" si="171"/>
        <v>-6.1420000000000002E-2</v>
      </c>
      <c r="U1118" s="13">
        <f t="shared" si="172"/>
        <v>4.0079999999999998E-2</v>
      </c>
      <c r="V1118" s="13">
        <f t="shared" si="173"/>
        <v>0.20971500000000001</v>
      </c>
      <c r="W1118" s="13">
        <f t="shared" si="174"/>
        <v>-1.5389999999999999E-2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9538</v>
      </c>
      <c r="C1119" s="3" t="s">
        <v>10314</v>
      </c>
      <c r="D1119" s="12">
        <v>29.45</v>
      </c>
      <c r="E1119" s="12">
        <v>29.15</v>
      </c>
      <c r="F1119" s="12">
        <v>29.25</v>
      </c>
      <c r="G1119" s="12">
        <v>28.9</v>
      </c>
      <c r="H1119" s="12">
        <v>29.9</v>
      </c>
      <c r="I1119" s="3">
        <v>68</v>
      </c>
      <c r="J1119" s="3">
        <v>-32</v>
      </c>
      <c r="K1119" s="3">
        <v>17</v>
      </c>
      <c r="L1119" s="3">
        <v>16</v>
      </c>
      <c r="M1119" s="3">
        <v>99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2.0025999999999999E-2</v>
      </c>
      <c r="T1119" s="13">
        <f t="shared" si="171"/>
        <v>-9.3279999999999995E-3</v>
      </c>
      <c r="U1119" s="13">
        <f t="shared" si="172"/>
        <v>4.9725000000000004E-3</v>
      </c>
      <c r="V1119" s="13">
        <f t="shared" si="173"/>
        <v>4.6239999999999996E-3</v>
      </c>
      <c r="W1119" s="13">
        <f t="shared" si="174"/>
        <v>2.9600999999999999E-2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9539</v>
      </c>
      <c r="C1120" s="3" t="s">
        <v>4793</v>
      </c>
      <c r="D1120" s="12">
        <v>144</v>
      </c>
      <c r="E1120" s="12">
        <v>150.5</v>
      </c>
      <c r="F1120" s="12">
        <v>149</v>
      </c>
      <c r="G1120" s="12">
        <v>149</v>
      </c>
      <c r="H1120" s="12">
        <v>151</v>
      </c>
      <c r="I1120" s="3">
        <v>93</v>
      </c>
      <c r="J1120" s="3">
        <v>-141</v>
      </c>
      <c r="K1120" s="3">
        <v>11</v>
      </c>
      <c r="L1120" s="3">
        <v>58</v>
      </c>
      <c r="M1120" s="3">
        <v>1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0.13392000000000001</v>
      </c>
      <c r="T1120" s="13">
        <f t="shared" si="171"/>
        <v>-0.212205</v>
      </c>
      <c r="U1120" s="13">
        <f t="shared" si="172"/>
        <v>1.6389999999999998E-2</v>
      </c>
      <c r="V1120" s="13">
        <f t="shared" si="173"/>
        <v>8.6419999999999997E-2</v>
      </c>
      <c r="W1120" s="13">
        <f t="shared" si="174"/>
        <v>1.5100000000000001E-3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9540</v>
      </c>
      <c r="C1121" s="3" t="s">
        <v>4574</v>
      </c>
      <c r="D1121" s="12">
        <v>9.0299999999999994</v>
      </c>
      <c r="E1121" s="12">
        <v>9.17</v>
      </c>
      <c r="F1121" s="12">
        <v>9.1999999999999993</v>
      </c>
      <c r="G1121" s="12">
        <v>9.08</v>
      </c>
      <c r="H1121" s="12">
        <v>9.07</v>
      </c>
      <c r="I1121" s="3">
        <v>0</v>
      </c>
      <c r="J1121" s="3">
        <v>0</v>
      </c>
      <c r="K1121" s="3">
        <v>-1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-9.1999999999999987E-5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9541</v>
      </c>
      <c r="C1122" s="3" t="s">
        <v>6683</v>
      </c>
      <c r="D1122" s="12">
        <v>12.75</v>
      </c>
      <c r="E1122" s="12">
        <v>14</v>
      </c>
      <c r="F1122" s="12">
        <v>14.8</v>
      </c>
      <c r="G1122" s="12">
        <v>14.35</v>
      </c>
      <c r="H1122" s="12">
        <v>14.55</v>
      </c>
      <c r="I1122" s="3">
        <v>418</v>
      </c>
      <c r="J1122" s="3">
        <v>47</v>
      </c>
      <c r="K1122" s="3">
        <v>-790</v>
      </c>
      <c r="L1122" s="3">
        <v>-41</v>
      </c>
      <c r="M1122" s="3">
        <v>-145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5.3295000000000002E-2</v>
      </c>
      <c r="T1122" s="13">
        <f t="shared" si="171"/>
        <v>6.5799999999999999E-3</v>
      </c>
      <c r="U1122" s="13">
        <f t="shared" si="172"/>
        <v>-0.11692</v>
      </c>
      <c r="V1122" s="13">
        <f t="shared" si="173"/>
        <v>-5.8834999999999998E-3</v>
      </c>
      <c r="W1122" s="13">
        <f t="shared" si="174"/>
        <v>-2.1097500000000002E-2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9542</v>
      </c>
      <c r="C1123" s="3" t="s">
        <v>6686</v>
      </c>
      <c r="D1123" s="12">
        <v>228</v>
      </c>
      <c r="E1123" s="12">
        <v>225</v>
      </c>
      <c r="F1123" s="12">
        <v>225.5</v>
      </c>
      <c r="G1123" s="12">
        <v>227</v>
      </c>
      <c r="H1123" s="12">
        <v>234</v>
      </c>
      <c r="I1123" s="3">
        <v>70</v>
      </c>
      <c r="J1123" s="3">
        <v>-174</v>
      </c>
      <c r="K1123" s="3">
        <v>114</v>
      </c>
      <c r="L1123" s="3">
        <v>225</v>
      </c>
      <c r="M1123" s="3">
        <v>402</v>
      </c>
      <c r="N1123" s="3">
        <v>19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0.15959999999999999</v>
      </c>
      <c r="T1123" s="13">
        <f t="shared" si="171"/>
        <v>-0.39150000000000001</v>
      </c>
      <c r="U1123" s="13">
        <f t="shared" si="172"/>
        <v>0.25707000000000002</v>
      </c>
      <c r="V1123" s="13">
        <f t="shared" si="173"/>
        <v>0.51075000000000004</v>
      </c>
      <c r="W1123" s="13">
        <f t="shared" si="174"/>
        <v>0.94067999999999996</v>
      </c>
      <c r="X1123" s="13">
        <f t="shared" si="175"/>
        <v>4.3319999999999997E-2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9543</v>
      </c>
      <c r="C1124" s="3" t="s">
        <v>4770</v>
      </c>
      <c r="D1124" s="12">
        <v>26.65</v>
      </c>
      <c r="E1124" s="12">
        <v>29.3</v>
      </c>
      <c r="F1124" s="12">
        <v>32.200000000000003</v>
      </c>
      <c r="G1124" s="12">
        <v>30.5</v>
      </c>
      <c r="H1124" s="12">
        <v>30.65</v>
      </c>
      <c r="I1124" s="3">
        <v>-10</v>
      </c>
      <c r="J1124" s="3">
        <v>223</v>
      </c>
      <c r="K1124" s="3">
        <v>231</v>
      </c>
      <c r="L1124" s="3">
        <v>-1397</v>
      </c>
      <c r="M1124" s="3">
        <v>-402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-2.6649999999999998E-3</v>
      </c>
      <c r="T1124" s="13">
        <f t="shared" si="171"/>
        <v>6.5339000000000008E-2</v>
      </c>
      <c r="U1124" s="13">
        <f t="shared" si="172"/>
        <v>7.4382000000000004E-2</v>
      </c>
      <c r="V1124" s="13">
        <f t="shared" si="173"/>
        <v>-0.42608499999999999</v>
      </c>
      <c r="W1124" s="13">
        <f t="shared" si="174"/>
        <v>-0.12321299999999999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9544</v>
      </c>
      <c r="C1125" s="3" t="s">
        <v>4769</v>
      </c>
      <c r="D1125" s="12">
        <v>14</v>
      </c>
      <c r="E1125" s="12">
        <v>14</v>
      </c>
      <c r="F1125" s="12">
        <v>14.1</v>
      </c>
      <c r="G1125" s="12">
        <v>14.5</v>
      </c>
      <c r="H1125" s="12">
        <v>14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9545</v>
      </c>
      <c r="C1126" s="3" t="s">
        <v>4577</v>
      </c>
      <c r="D1126" s="12">
        <v>60.8</v>
      </c>
      <c r="E1126" s="12">
        <v>61.2</v>
      </c>
      <c r="F1126" s="12">
        <v>61.3</v>
      </c>
      <c r="G1126" s="12">
        <v>61.1</v>
      </c>
      <c r="H1126" s="12">
        <v>61.2</v>
      </c>
      <c r="I1126" s="3">
        <v>-14</v>
      </c>
      <c r="J1126" s="3">
        <v>-45</v>
      </c>
      <c r="K1126" s="3">
        <v>-16</v>
      </c>
      <c r="L1126" s="3">
        <v>-10</v>
      </c>
      <c r="M1126" s="3">
        <v>-17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-8.5119999999999987E-3</v>
      </c>
      <c r="T1126" s="13">
        <f t="shared" si="171"/>
        <v>-2.7539999999999999E-2</v>
      </c>
      <c r="U1126" s="13">
        <f t="shared" si="172"/>
        <v>-9.807999999999999E-3</v>
      </c>
      <c r="V1126" s="13">
        <f t="shared" si="173"/>
        <v>-6.11E-3</v>
      </c>
      <c r="W1126" s="13">
        <f t="shared" si="174"/>
        <v>-1.0404E-2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9546</v>
      </c>
      <c r="C1127" s="3" t="s">
        <v>6683</v>
      </c>
      <c r="D1127" s="12">
        <v>5.4</v>
      </c>
      <c r="E1127" s="12">
        <v>5.34</v>
      </c>
      <c r="F1127" s="12">
        <v>5.28</v>
      </c>
      <c r="G1127" s="12">
        <v>5.35</v>
      </c>
      <c r="H1127" s="12">
        <v>5.5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9547</v>
      </c>
      <c r="C1128" s="3" t="s">
        <v>10356</v>
      </c>
      <c r="D1128" s="12">
        <v>17.95</v>
      </c>
      <c r="E1128" s="12">
        <v>18.25</v>
      </c>
      <c r="F1128" s="12">
        <v>18.350000000000001</v>
      </c>
      <c r="G1128" s="12">
        <v>18.399999999999999</v>
      </c>
      <c r="H1128" s="12">
        <v>18.649999999999999</v>
      </c>
      <c r="I1128" s="3">
        <v>192</v>
      </c>
      <c r="J1128" s="3">
        <v>127</v>
      </c>
      <c r="K1128" s="3">
        <v>23</v>
      </c>
      <c r="L1128" s="3">
        <v>166</v>
      </c>
      <c r="M1128" s="3">
        <v>248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3.4463999999999995E-2</v>
      </c>
      <c r="T1128" s="13">
        <f t="shared" si="171"/>
        <v>2.31775E-2</v>
      </c>
      <c r="U1128" s="13">
        <f t="shared" si="172"/>
        <v>4.2205000000000003E-3</v>
      </c>
      <c r="V1128" s="13">
        <f t="shared" si="173"/>
        <v>3.0543999999999995E-2</v>
      </c>
      <c r="W1128" s="13">
        <f t="shared" si="174"/>
        <v>4.6252000000000001E-2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9548</v>
      </c>
      <c r="C1129" s="3" t="s">
        <v>6670</v>
      </c>
      <c r="D1129" s="12">
        <v>34</v>
      </c>
      <c r="E1129" s="12">
        <v>34.700000000000003</v>
      </c>
      <c r="F1129" s="12">
        <v>34.1</v>
      </c>
      <c r="G1129" s="12">
        <v>33.9</v>
      </c>
      <c r="H1129" s="12">
        <v>33.25</v>
      </c>
      <c r="I1129" s="3">
        <v>-4</v>
      </c>
      <c r="J1129" s="3">
        <v>2</v>
      </c>
      <c r="K1129" s="3">
        <v>-1</v>
      </c>
      <c r="L1129" s="3">
        <v>1</v>
      </c>
      <c r="M1129" s="3">
        <v>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-1.3600000000000001E-3</v>
      </c>
      <c r="T1129" s="13">
        <f t="shared" si="171"/>
        <v>6.9400000000000006E-4</v>
      </c>
      <c r="U1129" s="13">
        <f t="shared" si="172"/>
        <v>-3.4099999999999999E-4</v>
      </c>
      <c r="V1129" s="13">
        <f t="shared" si="173"/>
        <v>3.39E-4</v>
      </c>
      <c r="W1129" s="13">
        <f t="shared" si="174"/>
        <v>0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9549</v>
      </c>
      <c r="C1130" s="3" t="s">
        <v>4774</v>
      </c>
      <c r="D1130" s="12">
        <v>10</v>
      </c>
      <c r="E1130" s="12">
        <v>10.050000000000001</v>
      </c>
      <c r="F1130" s="12">
        <v>10</v>
      </c>
      <c r="G1130" s="12">
        <v>10.050000000000001</v>
      </c>
      <c r="H1130" s="12">
        <v>10.050000000000001</v>
      </c>
      <c r="I1130" s="3">
        <v>0</v>
      </c>
      <c r="J1130" s="3">
        <v>4</v>
      </c>
      <c r="K1130" s="3">
        <v>-5</v>
      </c>
      <c r="L1130" s="3">
        <v>0</v>
      </c>
      <c r="M1130" s="3">
        <v>-2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4.0200000000000001E-4</v>
      </c>
      <c r="U1130" s="13">
        <f t="shared" si="172"/>
        <v>-5.0000000000000001E-4</v>
      </c>
      <c r="V1130" s="13">
        <f t="shared" si="173"/>
        <v>0</v>
      </c>
      <c r="W1130" s="13">
        <f t="shared" si="174"/>
        <v>-2.0100000000000001E-4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9550</v>
      </c>
      <c r="C1131" s="3" t="s">
        <v>10309</v>
      </c>
      <c r="D1131" s="12">
        <v>13.45</v>
      </c>
      <c r="E1131" s="12">
        <v>13.9</v>
      </c>
      <c r="F1131" s="12">
        <v>13.75</v>
      </c>
      <c r="G1131" s="12">
        <v>13.65</v>
      </c>
      <c r="H1131" s="12">
        <v>14.05</v>
      </c>
      <c r="I1131" s="3">
        <v>339</v>
      </c>
      <c r="J1131" s="3">
        <v>-8</v>
      </c>
      <c r="K1131" s="3">
        <v>-66</v>
      </c>
      <c r="L1131" s="3">
        <v>174</v>
      </c>
      <c r="M1131" s="3">
        <v>89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4.5595500000000004E-2</v>
      </c>
      <c r="T1131" s="13">
        <f t="shared" si="171"/>
        <v>-1.1119999999999999E-3</v>
      </c>
      <c r="U1131" s="13">
        <f t="shared" si="172"/>
        <v>-9.0749999999999997E-3</v>
      </c>
      <c r="V1131" s="13">
        <f t="shared" si="173"/>
        <v>2.3750999999999998E-2</v>
      </c>
      <c r="W1131" s="13">
        <f t="shared" si="174"/>
        <v>1.25045E-2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9551</v>
      </c>
      <c r="C1132" s="3" t="s">
        <v>4788</v>
      </c>
      <c r="D1132" s="12">
        <v>31.45</v>
      </c>
      <c r="E1132" s="12">
        <v>32.5</v>
      </c>
      <c r="F1132" s="12">
        <v>32</v>
      </c>
      <c r="G1132" s="12">
        <v>31.25</v>
      </c>
      <c r="H1132" s="12">
        <v>31.7</v>
      </c>
      <c r="I1132" s="3">
        <v>29</v>
      </c>
      <c r="J1132" s="3">
        <v>4</v>
      </c>
      <c r="K1132" s="3">
        <v>1</v>
      </c>
      <c r="L1132" s="3">
        <v>-32</v>
      </c>
      <c r="M1132" s="3">
        <v>25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9.1205000000000001E-3</v>
      </c>
      <c r="T1132" s="13">
        <f t="shared" si="171"/>
        <v>1.2999999999999999E-3</v>
      </c>
      <c r="U1132" s="13">
        <f t="shared" si="172"/>
        <v>3.2000000000000003E-4</v>
      </c>
      <c r="V1132" s="13">
        <f t="shared" si="173"/>
        <v>-0.01</v>
      </c>
      <c r="W1132" s="13">
        <f t="shared" si="174"/>
        <v>7.9249999999999998E-3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9552</v>
      </c>
      <c r="C1133" s="3" t="s">
        <v>4772</v>
      </c>
      <c r="D1133" s="12">
        <v>13.4</v>
      </c>
      <c r="E1133" s="12">
        <v>13.9</v>
      </c>
      <c r="F1133" s="12">
        <v>14</v>
      </c>
      <c r="G1133" s="12">
        <v>13.8</v>
      </c>
      <c r="H1133" s="12">
        <v>14</v>
      </c>
      <c r="I1133" s="3">
        <v>12</v>
      </c>
      <c r="J1133" s="3">
        <v>11</v>
      </c>
      <c r="K1133" s="3">
        <v>-2</v>
      </c>
      <c r="L1133" s="3">
        <v>-18</v>
      </c>
      <c r="M1133" s="3">
        <v>-7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1.6080000000000001E-3</v>
      </c>
      <c r="T1133" s="13">
        <f t="shared" si="171"/>
        <v>1.529E-3</v>
      </c>
      <c r="U1133" s="13">
        <f t="shared" si="172"/>
        <v>-2.7999999999999998E-4</v>
      </c>
      <c r="V1133" s="13">
        <f t="shared" si="173"/>
        <v>-2.4840000000000001E-3</v>
      </c>
      <c r="W1133" s="13">
        <f t="shared" si="174"/>
        <v>-9.7999999999999997E-4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9553</v>
      </c>
      <c r="C1134" s="3" t="s">
        <v>10266</v>
      </c>
      <c r="D1134" s="12">
        <v>6.85</v>
      </c>
      <c r="E1134" s="12">
        <v>6.93</v>
      </c>
      <c r="F1134" s="12">
        <v>6.3</v>
      </c>
      <c r="G1134" s="12">
        <v>6.3</v>
      </c>
      <c r="H1134" s="12">
        <v>6.35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9554</v>
      </c>
      <c r="C1135" s="3" t="s">
        <v>10364</v>
      </c>
      <c r="D1135" s="12">
        <v>108</v>
      </c>
      <c r="E1135" s="12">
        <v>112.5</v>
      </c>
      <c r="F1135" s="12">
        <v>113</v>
      </c>
      <c r="G1135" s="12">
        <v>116.5</v>
      </c>
      <c r="H1135" s="12">
        <v>117</v>
      </c>
      <c r="I1135" s="3">
        <v>-280</v>
      </c>
      <c r="J1135" s="3">
        <v>2954</v>
      </c>
      <c r="K1135" s="3">
        <v>1176</v>
      </c>
      <c r="L1135" s="3">
        <v>826</v>
      </c>
      <c r="M1135" s="3">
        <v>-27</v>
      </c>
      <c r="N1135" s="3">
        <v>222</v>
      </c>
      <c r="O1135" s="3">
        <v>257</v>
      </c>
      <c r="P1135" s="3">
        <v>422</v>
      </c>
      <c r="Q1135" s="3">
        <v>909</v>
      </c>
      <c r="R1135" s="3">
        <v>441</v>
      </c>
      <c r="S1135" s="13">
        <f t="shared" si="170"/>
        <v>-0.3024</v>
      </c>
      <c r="T1135" s="13">
        <f t="shared" si="171"/>
        <v>3.3232499999999998</v>
      </c>
      <c r="U1135" s="13">
        <f t="shared" si="172"/>
        <v>1.3288800000000001</v>
      </c>
      <c r="V1135" s="13">
        <f t="shared" si="173"/>
        <v>0.96228999999999998</v>
      </c>
      <c r="W1135" s="13">
        <f t="shared" si="174"/>
        <v>-3.159E-2</v>
      </c>
      <c r="X1135" s="13">
        <f t="shared" si="175"/>
        <v>0.23976</v>
      </c>
      <c r="Y1135" s="13">
        <f t="shared" si="176"/>
        <v>0.28912500000000002</v>
      </c>
      <c r="Z1135" s="13">
        <f t="shared" si="177"/>
        <v>0.47686000000000001</v>
      </c>
      <c r="AA1135" s="13">
        <f t="shared" si="178"/>
        <v>1.0589850000000001</v>
      </c>
      <c r="AB1135" s="13">
        <f t="shared" si="179"/>
        <v>0.51597000000000004</v>
      </c>
    </row>
    <row r="1136" spans="1:28" x14ac:dyDescent="0.25">
      <c r="A1136" s="2" t="s">
        <v>1130</v>
      </c>
      <c r="B1136" s="3" t="s">
        <v>9555</v>
      </c>
      <c r="C1136" s="3" t="s">
        <v>6591</v>
      </c>
      <c r="D1136" s="12">
        <v>7.9</v>
      </c>
      <c r="E1136" s="12">
        <v>7.8</v>
      </c>
      <c r="F1136" s="12">
        <v>7.78</v>
      </c>
      <c r="G1136" s="12">
        <v>7.95</v>
      </c>
      <c r="H1136" s="12">
        <v>7.83</v>
      </c>
      <c r="I1136" s="3">
        <v>-10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-7.9000000000000001E-4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9556</v>
      </c>
      <c r="C1137" s="3" t="s">
        <v>6683</v>
      </c>
      <c r="D1137" s="12">
        <v>23.25</v>
      </c>
      <c r="E1137" s="12">
        <v>23.6</v>
      </c>
      <c r="F1137" s="12">
        <v>23.75</v>
      </c>
      <c r="G1137" s="12">
        <v>24.3</v>
      </c>
      <c r="H1137" s="12">
        <v>25.55</v>
      </c>
      <c r="I1137" s="3">
        <v>540</v>
      </c>
      <c r="J1137" s="3">
        <v>-1322</v>
      </c>
      <c r="K1137" s="3">
        <v>-448</v>
      </c>
      <c r="L1137" s="3">
        <v>451</v>
      </c>
      <c r="M1137" s="3">
        <v>-12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0.12554999999999999</v>
      </c>
      <c r="T1137" s="13">
        <f t="shared" si="171"/>
        <v>-0.31199199999999999</v>
      </c>
      <c r="U1137" s="13">
        <f t="shared" si="172"/>
        <v>-0.10639999999999999</v>
      </c>
      <c r="V1137" s="13">
        <f t="shared" si="173"/>
        <v>0.10959300000000001</v>
      </c>
      <c r="W1137" s="13">
        <f t="shared" si="174"/>
        <v>-3.0660000000000001E-3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9557</v>
      </c>
      <c r="C1138" s="3" t="s">
        <v>6591</v>
      </c>
      <c r="D1138" s="12">
        <v>16.5</v>
      </c>
      <c r="E1138" s="12">
        <v>16.75</v>
      </c>
      <c r="F1138" s="12">
        <v>16.8</v>
      </c>
      <c r="G1138" s="12">
        <v>16.850000000000001</v>
      </c>
      <c r="H1138" s="12">
        <v>16.75</v>
      </c>
      <c r="I1138" s="3">
        <v>5</v>
      </c>
      <c r="J1138" s="3">
        <v>-1</v>
      </c>
      <c r="K1138" s="3">
        <v>0</v>
      </c>
      <c r="L1138" s="3">
        <v>0</v>
      </c>
      <c r="M1138" s="3">
        <v>-3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8.25E-4</v>
      </c>
      <c r="T1138" s="13">
        <f t="shared" si="171"/>
        <v>-1.6750000000000001E-4</v>
      </c>
      <c r="U1138" s="13">
        <f t="shared" si="172"/>
        <v>0</v>
      </c>
      <c r="V1138" s="13">
        <f t="shared" si="173"/>
        <v>0</v>
      </c>
      <c r="W1138" s="13">
        <f t="shared" si="174"/>
        <v>-5.0250000000000002E-4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9558</v>
      </c>
      <c r="C1139" s="3" t="s">
        <v>6670</v>
      </c>
      <c r="D1139" s="12">
        <v>6.88</v>
      </c>
      <c r="E1139" s="12">
        <v>7.09</v>
      </c>
      <c r="F1139" s="12">
        <v>6.94</v>
      </c>
      <c r="G1139" s="12">
        <v>6.85</v>
      </c>
      <c r="H1139" s="12">
        <v>7.03</v>
      </c>
      <c r="I1139" s="3">
        <v>78</v>
      </c>
      <c r="J1139" s="3">
        <v>-42</v>
      </c>
      <c r="K1139" s="3">
        <v>-48</v>
      </c>
      <c r="L1139" s="3">
        <v>-25</v>
      </c>
      <c r="M1139" s="3">
        <v>64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5.3663999999999995E-3</v>
      </c>
      <c r="T1139" s="13">
        <f t="shared" si="171"/>
        <v>-2.9777999999999996E-3</v>
      </c>
      <c r="U1139" s="13">
        <f t="shared" si="172"/>
        <v>-3.3311999999999999E-3</v>
      </c>
      <c r="V1139" s="13">
        <f t="shared" si="173"/>
        <v>-1.7125E-3</v>
      </c>
      <c r="W1139" s="13">
        <f t="shared" si="174"/>
        <v>4.4992000000000001E-3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9559</v>
      </c>
      <c r="C1140" s="3" t="s">
        <v>10329</v>
      </c>
      <c r="D1140" s="12">
        <v>28.7</v>
      </c>
      <c r="E1140" s="12">
        <v>28.8</v>
      </c>
      <c r="F1140" s="12">
        <v>28.95</v>
      </c>
      <c r="G1140" s="12">
        <v>29.05</v>
      </c>
      <c r="H1140" s="12">
        <v>29.15</v>
      </c>
      <c r="I1140" s="3">
        <v>-30</v>
      </c>
      <c r="J1140" s="3">
        <v>1</v>
      </c>
      <c r="K1140" s="3">
        <v>-17</v>
      </c>
      <c r="L1140" s="3">
        <v>-127</v>
      </c>
      <c r="M1140" s="3">
        <v>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-8.6099999999999996E-3</v>
      </c>
      <c r="T1140" s="13">
        <f t="shared" si="171"/>
        <v>2.8800000000000001E-4</v>
      </c>
      <c r="U1140" s="13">
        <f t="shared" si="172"/>
        <v>-4.9214999999999997E-3</v>
      </c>
      <c r="V1140" s="13">
        <f t="shared" si="173"/>
        <v>-3.6893499999999996E-2</v>
      </c>
      <c r="W1140" s="13">
        <f t="shared" si="174"/>
        <v>8.7449999999999984E-4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9560</v>
      </c>
      <c r="C1141" s="3" t="s">
        <v>6537</v>
      </c>
      <c r="D1141" s="12">
        <v>18.2</v>
      </c>
      <c r="E1141" s="12">
        <v>17.45</v>
      </c>
      <c r="F1141" s="12">
        <v>17.350000000000001</v>
      </c>
      <c r="G1141" s="12">
        <v>16.899999999999999</v>
      </c>
      <c r="H1141" s="12">
        <v>16.899999999999999</v>
      </c>
      <c r="I1141" s="3">
        <v>0</v>
      </c>
      <c r="J1141" s="3">
        <v>-11</v>
      </c>
      <c r="K1141" s="3">
        <v>-7</v>
      </c>
      <c r="L1141" s="3">
        <v>-7</v>
      </c>
      <c r="M1141" s="3">
        <v>-6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-1.9195E-3</v>
      </c>
      <c r="U1141" s="13">
        <f t="shared" si="172"/>
        <v>-1.2145000000000001E-3</v>
      </c>
      <c r="V1141" s="13">
        <f t="shared" si="173"/>
        <v>-1.1829999999999998E-3</v>
      </c>
      <c r="W1141" s="13">
        <f t="shared" si="174"/>
        <v>-1.0139999999999999E-3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9561</v>
      </c>
      <c r="C1142" s="3" t="s">
        <v>6719</v>
      </c>
      <c r="D1142" s="12">
        <v>56.2</v>
      </c>
      <c r="E1142" s="12">
        <v>57.7</v>
      </c>
      <c r="F1142" s="12">
        <v>57.7</v>
      </c>
      <c r="G1142" s="12">
        <v>58.2</v>
      </c>
      <c r="H1142" s="12">
        <v>57.7</v>
      </c>
      <c r="I1142" s="3">
        <v>355</v>
      </c>
      <c r="J1142" s="3">
        <v>107</v>
      </c>
      <c r="K1142" s="3">
        <v>84</v>
      </c>
      <c r="L1142" s="3">
        <v>208</v>
      </c>
      <c r="M1142" s="3">
        <v>-74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0.19950999999999999</v>
      </c>
      <c r="T1142" s="13">
        <f t="shared" si="171"/>
        <v>6.1739000000000002E-2</v>
      </c>
      <c r="U1142" s="13">
        <f t="shared" si="172"/>
        <v>4.8468000000000004E-2</v>
      </c>
      <c r="V1142" s="13">
        <f t="shared" si="173"/>
        <v>0.121056</v>
      </c>
      <c r="W1142" s="13">
        <f t="shared" si="174"/>
        <v>-4.2698E-2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9562</v>
      </c>
      <c r="C1143" s="3" t="s">
        <v>10284</v>
      </c>
      <c r="D1143" s="12">
        <v>5.18</v>
      </c>
      <c r="E1143" s="12">
        <v>5.58</v>
      </c>
      <c r="F1143" s="12">
        <v>5.3</v>
      </c>
      <c r="G1143" s="12">
        <v>5.3</v>
      </c>
      <c r="H1143" s="12">
        <v>5.3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9563</v>
      </c>
      <c r="C1144" s="3" t="s">
        <v>10281</v>
      </c>
      <c r="D1144" s="12">
        <v>22.9</v>
      </c>
      <c r="E1144" s="12">
        <v>23.6</v>
      </c>
      <c r="F1144" s="12">
        <v>23.3</v>
      </c>
      <c r="G1144" s="12">
        <v>23.4</v>
      </c>
      <c r="H1144" s="12">
        <v>23.45</v>
      </c>
      <c r="I1144" s="3">
        <v>7</v>
      </c>
      <c r="J1144" s="3">
        <v>-7</v>
      </c>
      <c r="K1144" s="3">
        <v>-4</v>
      </c>
      <c r="L1144" s="3">
        <v>-6</v>
      </c>
      <c r="M1144" s="3">
        <v>-5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1.6029999999999998E-3</v>
      </c>
      <c r="T1144" s="13">
        <f t="shared" si="171"/>
        <v>-1.6520000000000003E-3</v>
      </c>
      <c r="U1144" s="13">
        <f t="shared" si="172"/>
        <v>-9.3199999999999999E-4</v>
      </c>
      <c r="V1144" s="13">
        <f t="shared" si="173"/>
        <v>-1.4039999999999999E-3</v>
      </c>
      <c r="W1144" s="13">
        <f t="shared" si="174"/>
        <v>-1.1724999999999999E-3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9564</v>
      </c>
      <c r="C1145" s="3" t="s">
        <v>10365</v>
      </c>
      <c r="D1145" s="12">
        <v>49.7</v>
      </c>
      <c r="E1145" s="12">
        <v>51.2</v>
      </c>
      <c r="F1145" s="12">
        <v>51.7</v>
      </c>
      <c r="G1145" s="12">
        <v>51.5</v>
      </c>
      <c r="H1145" s="12">
        <v>52.7</v>
      </c>
      <c r="I1145" s="3">
        <v>30</v>
      </c>
      <c r="J1145" s="3">
        <v>-4</v>
      </c>
      <c r="K1145" s="3">
        <v>40</v>
      </c>
      <c r="L1145" s="3">
        <v>18</v>
      </c>
      <c r="M1145" s="3">
        <v>22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1.491E-2</v>
      </c>
      <c r="T1145" s="13">
        <f t="shared" si="171"/>
        <v>-2.0479999999999999E-3</v>
      </c>
      <c r="U1145" s="13">
        <f t="shared" si="172"/>
        <v>2.068E-2</v>
      </c>
      <c r="V1145" s="13">
        <f t="shared" si="173"/>
        <v>9.2700000000000005E-3</v>
      </c>
      <c r="W1145" s="13">
        <f t="shared" si="174"/>
        <v>1.1594E-2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9565</v>
      </c>
      <c r="C1146" s="3" t="s">
        <v>10343</v>
      </c>
      <c r="D1146" s="12">
        <v>64.3</v>
      </c>
      <c r="E1146" s="12">
        <v>64.8</v>
      </c>
      <c r="F1146" s="12">
        <v>65</v>
      </c>
      <c r="G1146" s="12">
        <v>65.2</v>
      </c>
      <c r="H1146" s="12">
        <v>66</v>
      </c>
      <c r="I1146" s="3">
        <v>-962</v>
      </c>
      <c r="J1146" s="3">
        <v>-153</v>
      </c>
      <c r="K1146" s="3">
        <v>-155</v>
      </c>
      <c r="L1146" s="3">
        <v>148</v>
      </c>
      <c r="M1146" s="3">
        <v>-28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-0.61856599999999995</v>
      </c>
      <c r="T1146" s="13">
        <f t="shared" si="171"/>
        <v>-9.9143999999999996E-2</v>
      </c>
      <c r="U1146" s="13">
        <f t="shared" si="172"/>
        <v>-0.10075000000000001</v>
      </c>
      <c r="V1146" s="13">
        <f t="shared" si="173"/>
        <v>9.6495999999999998E-2</v>
      </c>
      <c r="W1146" s="13">
        <f t="shared" si="174"/>
        <v>-1.848E-2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9566</v>
      </c>
      <c r="C1147" s="3" t="s">
        <v>10281</v>
      </c>
      <c r="D1147" s="12">
        <v>25.95</v>
      </c>
      <c r="E1147" s="12">
        <v>27.3</v>
      </c>
      <c r="F1147" s="12">
        <v>27.7</v>
      </c>
      <c r="G1147" s="12">
        <v>27.3</v>
      </c>
      <c r="H1147" s="12">
        <v>27.95</v>
      </c>
      <c r="I1147" s="3">
        <v>50</v>
      </c>
      <c r="J1147" s="3">
        <v>172</v>
      </c>
      <c r="K1147" s="3">
        <v>-115</v>
      </c>
      <c r="L1147" s="3">
        <v>13</v>
      </c>
      <c r="M1147" s="3">
        <v>53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1.2975E-2</v>
      </c>
      <c r="T1147" s="13">
        <f t="shared" si="171"/>
        <v>4.6956000000000005E-2</v>
      </c>
      <c r="U1147" s="13">
        <f t="shared" si="172"/>
        <v>-3.1855000000000001E-2</v>
      </c>
      <c r="V1147" s="13">
        <f t="shared" si="173"/>
        <v>3.5490000000000005E-3</v>
      </c>
      <c r="W1147" s="13">
        <f t="shared" si="174"/>
        <v>1.4813499999999999E-2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9567</v>
      </c>
      <c r="C1148" s="3" t="s">
        <v>4577</v>
      </c>
      <c r="D1148" s="12">
        <v>18.7</v>
      </c>
      <c r="E1148" s="12">
        <v>18.600000000000001</v>
      </c>
      <c r="F1148" s="12">
        <v>18.7</v>
      </c>
      <c r="G1148" s="12">
        <v>18.7</v>
      </c>
      <c r="H1148" s="12">
        <v>18.850000000000001</v>
      </c>
      <c r="I1148" s="3">
        <v>1</v>
      </c>
      <c r="J1148" s="3">
        <v>3</v>
      </c>
      <c r="K1148" s="3">
        <v>0</v>
      </c>
      <c r="L1148" s="3">
        <v>1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1.8699999999999999E-4</v>
      </c>
      <c r="T1148" s="13">
        <f t="shared" si="171"/>
        <v>5.5800000000000001E-4</v>
      </c>
      <c r="U1148" s="13">
        <f t="shared" si="172"/>
        <v>0</v>
      </c>
      <c r="V1148" s="13">
        <f t="shared" si="173"/>
        <v>1.8699999999999999E-4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9568</v>
      </c>
      <c r="C1149" s="3" t="s">
        <v>4769</v>
      </c>
      <c r="D1149" s="12">
        <v>65.400000000000006</v>
      </c>
      <c r="E1149" s="12">
        <v>65.5</v>
      </c>
      <c r="F1149" s="12">
        <v>65.5</v>
      </c>
      <c r="G1149" s="12">
        <v>64.900000000000006</v>
      </c>
      <c r="H1149" s="12">
        <v>65.3</v>
      </c>
      <c r="I1149" s="3">
        <v>6</v>
      </c>
      <c r="J1149" s="3">
        <v>16</v>
      </c>
      <c r="K1149" s="3">
        <v>8</v>
      </c>
      <c r="L1149" s="3">
        <v>1</v>
      </c>
      <c r="M1149" s="3">
        <v>21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3.9240000000000004E-3</v>
      </c>
      <c r="T1149" s="13">
        <f t="shared" si="171"/>
        <v>1.048E-2</v>
      </c>
      <c r="U1149" s="13">
        <f t="shared" si="172"/>
        <v>5.2399999999999999E-3</v>
      </c>
      <c r="V1149" s="13">
        <f t="shared" si="173"/>
        <v>6.4900000000000005E-4</v>
      </c>
      <c r="W1149" s="13">
        <f t="shared" si="174"/>
        <v>1.3712999999999999E-2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9569</v>
      </c>
      <c r="C1150" s="3" t="s">
        <v>4758</v>
      </c>
      <c r="D1150" s="12">
        <v>22.7</v>
      </c>
      <c r="E1150" s="12">
        <v>22.85</v>
      </c>
      <c r="F1150" s="12">
        <v>22.9</v>
      </c>
      <c r="G1150" s="12">
        <v>22.8</v>
      </c>
      <c r="H1150" s="12">
        <v>22.85</v>
      </c>
      <c r="I1150" s="3">
        <v>11</v>
      </c>
      <c r="J1150" s="3">
        <v>7</v>
      </c>
      <c r="K1150" s="3">
        <v>-39</v>
      </c>
      <c r="L1150" s="3">
        <v>-21</v>
      </c>
      <c r="M1150" s="3">
        <v>18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2.4970000000000001E-3</v>
      </c>
      <c r="T1150" s="13">
        <f t="shared" si="171"/>
        <v>1.5995000000000002E-3</v>
      </c>
      <c r="U1150" s="13">
        <f t="shared" si="172"/>
        <v>-8.9309999999999997E-3</v>
      </c>
      <c r="V1150" s="13">
        <f t="shared" si="173"/>
        <v>-4.7879999999999997E-3</v>
      </c>
      <c r="W1150" s="13">
        <f t="shared" si="174"/>
        <v>4.1130000000000003E-3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9570</v>
      </c>
      <c r="C1151" s="3" t="s">
        <v>10280</v>
      </c>
      <c r="D1151" s="12">
        <v>44.7</v>
      </c>
      <c r="E1151" s="12">
        <v>45.95</v>
      </c>
      <c r="F1151" s="12">
        <v>46.2</v>
      </c>
      <c r="G1151" s="12">
        <v>46.35</v>
      </c>
      <c r="H1151" s="12">
        <v>48</v>
      </c>
      <c r="I1151" s="3">
        <v>1379</v>
      </c>
      <c r="J1151" s="3">
        <v>657</v>
      </c>
      <c r="K1151" s="3">
        <v>284</v>
      </c>
      <c r="L1151" s="3">
        <v>251</v>
      </c>
      <c r="M1151" s="3">
        <v>-463</v>
      </c>
      <c r="N1151" s="3">
        <v>21</v>
      </c>
      <c r="O1151" s="3">
        <v>135</v>
      </c>
      <c r="P1151" s="3">
        <v>0</v>
      </c>
      <c r="Q1151" s="3">
        <v>0</v>
      </c>
      <c r="R1151" s="3">
        <v>-387</v>
      </c>
      <c r="S1151" s="13">
        <f t="shared" si="170"/>
        <v>0.61641299999999999</v>
      </c>
      <c r="T1151" s="13">
        <f t="shared" si="171"/>
        <v>0.30189150000000003</v>
      </c>
      <c r="U1151" s="13">
        <f t="shared" si="172"/>
        <v>0.13120800000000002</v>
      </c>
      <c r="V1151" s="13">
        <f t="shared" si="173"/>
        <v>0.1163385</v>
      </c>
      <c r="W1151" s="13">
        <f t="shared" si="174"/>
        <v>-0.22223999999999999</v>
      </c>
      <c r="X1151" s="13">
        <f t="shared" si="175"/>
        <v>9.3870000000000012E-3</v>
      </c>
      <c r="Y1151" s="13">
        <f t="shared" si="176"/>
        <v>6.2032499999999997E-2</v>
      </c>
      <c r="Z1151" s="13">
        <f t="shared" si="177"/>
        <v>0</v>
      </c>
      <c r="AA1151" s="13">
        <f t="shared" si="178"/>
        <v>0</v>
      </c>
      <c r="AB1151" s="13">
        <f t="shared" si="179"/>
        <v>-0.18576000000000001</v>
      </c>
    </row>
    <row r="1152" spans="1:28" x14ac:dyDescent="0.25">
      <c r="A1152" s="2" t="s">
        <v>1146</v>
      </c>
      <c r="B1152" s="3" t="s">
        <v>9571</v>
      </c>
      <c r="C1152" s="3" t="s">
        <v>6629</v>
      </c>
      <c r="D1152" s="12">
        <v>10.25</v>
      </c>
      <c r="E1152" s="12">
        <v>10.25</v>
      </c>
      <c r="F1152" s="12">
        <v>10.199999999999999</v>
      </c>
      <c r="G1152" s="12">
        <v>10.25</v>
      </c>
      <c r="H1152" s="12">
        <v>10.4</v>
      </c>
      <c r="I1152" s="3">
        <v>4</v>
      </c>
      <c r="J1152" s="3">
        <v>-3</v>
      </c>
      <c r="K1152" s="3">
        <v>0</v>
      </c>
      <c r="L1152" s="3">
        <v>30</v>
      </c>
      <c r="M1152" s="3">
        <v>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4.0999999999999999E-4</v>
      </c>
      <c r="T1152" s="13">
        <f t="shared" si="171"/>
        <v>-3.0749999999999999E-4</v>
      </c>
      <c r="U1152" s="13">
        <f t="shared" si="172"/>
        <v>0</v>
      </c>
      <c r="V1152" s="13">
        <f t="shared" si="173"/>
        <v>3.075E-3</v>
      </c>
      <c r="W1152" s="13">
        <f t="shared" si="174"/>
        <v>0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9572</v>
      </c>
      <c r="C1153" s="3" t="s">
        <v>6719</v>
      </c>
      <c r="D1153" s="12">
        <v>20.8</v>
      </c>
      <c r="E1153" s="12">
        <v>20.45</v>
      </c>
      <c r="F1153" s="12">
        <v>20.399999999999999</v>
      </c>
      <c r="G1153" s="12">
        <v>20.85</v>
      </c>
      <c r="H1153" s="12">
        <v>21.7</v>
      </c>
      <c r="I1153" s="3">
        <v>0</v>
      </c>
      <c r="J1153" s="3">
        <v>0</v>
      </c>
      <c r="K1153" s="3">
        <v>0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0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9573</v>
      </c>
      <c r="C1154" s="3" t="s">
        <v>4779</v>
      </c>
      <c r="D1154" s="12">
        <v>128.5</v>
      </c>
      <c r="E1154" s="12">
        <v>130</v>
      </c>
      <c r="F1154" s="12">
        <v>130.5</v>
      </c>
      <c r="G1154" s="12">
        <v>129</v>
      </c>
      <c r="H1154" s="12">
        <v>131</v>
      </c>
      <c r="I1154" s="3">
        <v>-36</v>
      </c>
      <c r="J1154" s="3">
        <v>67</v>
      </c>
      <c r="K1154" s="3">
        <v>-256</v>
      </c>
      <c r="L1154" s="3">
        <v>-529</v>
      </c>
      <c r="M1154" s="3">
        <v>-70</v>
      </c>
      <c r="N1154" s="3">
        <v>0</v>
      </c>
      <c r="O1154" s="3">
        <v>0</v>
      </c>
      <c r="P1154" s="3">
        <v>0</v>
      </c>
      <c r="Q1154" s="3">
        <v>0</v>
      </c>
      <c r="R1154" s="3">
        <v>0</v>
      </c>
      <c r="S1154" s="13">
        <f t="shared" si="170"/>
        <v>-4.6260000000000003E-2</v>
      </c>
      <c r="T1154" s="13">
        <f t="shared" si="171"/>
        <v>8.7099999999999997E-2</v>
      </c>
      <c r="U1154" s="13">
        <f t="shared" si="172"/>
        <v>-0.33407999999999999</v>
      </c>
      <c r="V1154" s="13">
        <f t="shared" si="173"/>
        <v>-0.68240999999999996</v>
      </c>
      <c r="W1154" s="13">
        <f t="shared" si="174"/>
        <v>-9.1700000000000004E-2</v>
      </c>
      <c r="X1154" s="13">
        <f t="shared" si="175"/>
        <v>0</v>
      </c>
      <c r="Y1154" s="13">
        <f t="shared" si="176"/>
        <v>0</v>
      </c>
      <c r="Z1154" s="13">
        <f t="shared" si="177"/>
        <v>0</v>
      </c>
      <c r="AA1154" s="13">
        <f t="shared" si="178"/>
        <v>0</v>
      </c>
      <c r="AB1154" s="13">
        <f t="shared" si="179"/>
        <v>0</v>
      </c>
    </row>
    <row r="1155" spans="1:28" x14ac:dyDescent="0.25">
      <c r="A1155" s="2" t="s">
        <v>1149</v>
      </c>
      <c r="B1155" s="3" t="s">
        <v>9574</v>
      </c>
      <c r="C1155" s="3" t="s">
        <v>10330</v>
      </c>
      <c r="D1155" s="12">
        <v>12.3</v>
      </c>
      <c r="E1155" s="12">
        <v>12.5</v>
      </c>
      <c r="F1155" s="12">
        <v>12.45</v>
      </c>
      <c r="G1155" s="12">
        <v>12.4</v>
      </c>
      <c r="H1155" s="12">
        <v>12.55</v>
      </c>
      <c r="I1155" s="3">
        <v>8</v>
      </c>
      <c r="J1155" s="3">
        <v>16</v>
      </c>
      <c r="K1155" s="3">
        <v>5</v>
      </c>
      <c r="L1155" s="3">
        <v>4</v>
      </c>
      <c r="M1155" s="3">
        <v>11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9.8400000000000007E-4</v>
      </c>
      <c r="T1155" s="13">
        <f t="shared" si="171"/>
        <v>2E-3</v>
      </c>
      <c r="U1155" s="13">
        <f t="shared" si="172"/>
        <v>6.2250000000000001E-4</v>
      </c>
      <c r="V1155" s="13">
        <f t="shared" si="173"/>
        <v>4.9600000000000002E-4</v>
      </c>
      <c r="W1155" s="13">
        <f t="shared" si="174"/>
        <v>1.3805000000000002E-3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9575</v>
      </c>
      <c r="C1156" s="3" t="s">
        <v>4752</v>
      </c>
      <c r="D1156" s="12">
        <v>54.5</v>
      </c>
      <c r="E1156" s="12">
        <v>55.5</v>
      </c>
      <c r="F1156" s="12">
        <v>55.2</v>
      </c>
      <c r="G1156" s="12">
        <v>55.2</v>
      </c>
      <c r="H1156" s="12">
        <v>56</v>
      </c>
      <c r="I1156" s="3">
        <v>136</v>
      </c>
      <c r="J1156" s="3">
        <v>90</v>
      </c>
      <c r="K1156" s="3">
        <v>-25</v>
      </c>
      <c r="L1156" s="3">
        <v>15</v>
      </c>
      <c r="M1156" s="3">
        <v>-9</v>
      </c>
      <c r="N1156" s="3">
        <v>-70</v>
      </c>
      <c r="O1156" s="3">
        <v>-30</v>
      </c>
      <c r="P1156" s="3">
        <v>0</v>
      </c>
      <c r="Q1156" s="3">
        <v>0</v>
      </c>
      <c r="R1156" s="3">
        <v>0</v>
      </c>
      <c r="S1156" s="13">
        <f t="shared" si="170"/>
        <v>7.4120000000000005E-2</v>
      </c>
      <c r="T1156" s="13">
        <f t="shared" si="171"/>
        <v>4.9950000000000001E-2</v>
      </c>
      <c r="U1156" s="13">
        <f t="shared" si="172"/>
        <v>-1.38E-2</v>
      </c>
      <c r="V1156" s="13">
        <f t="shared" si="173"/>
        <v>8.2799999999999992E-3</v>
      </c>
      <c r="W1156" s="13">
        <f t="shared" si="174"/>
        <v>-5.0400000000000002E-3</v>
      </c>
      <c r="X1156" s="13">
        <f t="shared" si="175"/>
        <v>-3.8150000000000003E-2</v>
      </c>
      <c r="Y1156" s="13">
        <f t="shared" si="176"/>
        <v>-1.6650000000000002E-2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9576</v>
      </c>
      <c r="C1157" s="3" t="s">
        <v>10263</v>
      </c>
      <c r="D1157" s="12">
        <v>34.6</v>
      </c>
      <c r="E1157" s="12">
        <v>35.9</v>
      </c>
      <c r="F1157" s="12">
        <v>35.549999999999997</v>
      </c>
      <c r="G1157" s="12">
        <v>35.25</v>
      </c>
      <c r="H1157" s="12">
        <v>36.200000000000003</v>
      </c>
      <c r="I1157" s="3">
        <v>238</v>
      </c>
      <c r="J1157" s="3">
        <v>-58</v>
      </c>
      <c r="K1157" s="3">
        <v>-526</v>
      </c>
      <c r="L1157" s="3">
        <v>134</v>
      </c>
      <c r="M1157" s="3">
        <v>542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8.2348000000000005E-2</v>
      </c>
      <c r="T1157" s="13">
        <f t="shared" si="171"/>
        <v>-2.0821999999999997E-2</v>
      </c>
      <c r="U1157" s="13">
        <f t="shared" si="172"/>
        <v>-0.18699299999999999</v>
      </c>
      <c r="V1157" s="13">
        <f t="shared" si="173"/>
        <v>4.7234999999999999E-2</v>
      </c>
      <c r="W1157" s="13">
        <f t="shared" si="174"/>
        <v>0.19620400000000002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9577</v>
      </c>
      <c r="C1158" s="3" t="s">
        <v>6635</v>
      </c>
      <c r="D1158" s="12">
        <v>18</v>
      </c>
      <c r="E1158" s="12">
        <v>18</v>
      </c>
      <c r="F1158" s="12">
        <v>18</v>
      </c>
      <c r="G1158" s="12">
        <v>18.3</v>
      </c>
      <c r="H1158" s="12">
        <v>18.100000000000001</v>
      </c>
      <c r="I1158" s="3">
        <v>1</v>
      </c>
      <c r="J1158" s="3">
        <v>0</v>
      </c>
      <c r="K1158" s="3">
        <v>0</v>
      </c>
      <c r="L1158" s="3">
        <v>0</v>
      </c>
      <c r="M1158" s="3">
        <v>16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1.8000000000000001E-4</v>
      </c>
      <c r="T1158" s="13">
        <f t="shared" si="171"/>
        <v>0</v>
      </c>
      <c r="U1158" s="13">
        <f t="shared" si="172"/>
        <v>0</v>
      </c>
      <c r="V1158" s="13">
        <f t="shared" si="173"/>
        <v>0</v>
      </c>
      <c r="W1158" s="13">
        <f t="shared" si="174"/>
        <v>2.8960000000000001E-3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9578</v>
      </c>
      <c r="C1159" s="3" t="s">
        <v>10329</v>
      </c>
      <c r="D1159" s="12">
        <v>23.9</v>
      </c>
      <c r="E1159" s="12">
        <v>24</v>
      </c>
      <c r="F1159" s="12">
        <v>25.6</v>
      </c>
      <c r="G1159" s="12">
        <v>24.75</v>
      </c>
      <c r="H1159" s="12">
        <v>24.8</v>
      </c>
      <c r="I1159" s="3">
        <v>-474</v>
      </c>
      <c r="J1159" s="3">
        <v>-482</v>
      </c>
      <c r="K1159" s="3">
        <v>757</v>
      </c>
      <c r="L1159" s="3">
        <v>-1265</v>
      </c>
      <c r="M1159" s="3">
        <v>-54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-0.11328599999999998</v>
      </c>
      <c r="T1159" s="13">
        <f t="shared" ref="T1159:T1222" si="181">$E1159*J1159/100000</f>
        <v>-0.11568000000000001</v>
      </c>
      <c r="U1159" s="13">
        <f t="shared" ref="U1159:U1222" si="182">$F1159*K1159/100000</f>
        <v>0.19379200000000002</v>
      </c>
      <c r="V1159" s="13">
        <f t="shared" ref="V1159:V1222" si="183">$G1159*L1159/100000</f>
        <v>-0.31308750000000002</v>
      </c>
      <c r="W1159" s="13">
        <f t="shared" ref="W1159:W1222" si="184">$H1159*M1159/100000</f>
        <v>-1.3392000000000001E-2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9579</v>
      </c>
      <c r="C1160" s="3" t="s">
        <v>10290</v>
      </c>
      <c r="D1160" s="12">
        <v>25</v>
      </c>
      <c r="E1160" s="12">
        <v>23.05</v>
      </c>
      <c r="F1160" s="12">
        <v>23.75</v>
      </c>
      <c r="G1160" s="12">
        <v>22.2</v>
      </c>
      <c r="H1160" s="12">
        <v>22.5</v>
      </c>
      <c r="I1160" s="3">
        <v>0</v>
      </c>
      <c r="J1160" s="3">
        <v>0</v>
      </c>
      <c r="K1160" s="3">
        <v>0</v>
      </c>
      <c r="L1160" s="3">
        <v>1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2.22E-4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9580</v>
      </c>
      <c r="C1161" s="3" t="s">
        <v>10281</v>
      </c>
      <c r="D1161" s="12">
        <v>65.099999999999994</v>
      </c>
      <c r="E1161" s="12">
        <v>65.2</v>
      </c>
      <c r="F1161" s="12">
        <v>65.900000000000006</v>
      </c>
      <c r="G1161" s="12">
        <v>65.599999999999994</v>
      </c>
      <c r="H1161" s="12">
        <v>68</v>
      </c>
      <c r="I1161" s="3">
        <v>-1191</v>
      </c>
      <c r="J1161" s="3">
        <v>-874</v>
      </c>
      <c r="K1161" s="3">
        <v>105</v>
      </c>
      <c r="L1161" s="3">
        <v>48</v>
      </c>
      <c r="M1161" s="3">
        <v>-107</v>
      </c>
      <c r="N1161" s="3">
        <v>700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-0.77534099999999995</v>
      </c>
      <c r="T1161" s="13">
        <f t="shared" si="181"/>
        <v>-0.56984800000000002</v>
      </c>
      <c r="U1161" s="13">
        <f t="shared" si="182"/>
        <v>6.9195000000000007E-2</v>
      </c>
      <c r="V1161" s="13">
        <f t="shared" si="183"/>
        <v>3.1487999999999995E-2</v>
      </c>
      <c r="W1161" s="13">
        <f t="shared" si="184"/>
        <v>-7.2760000000000005E-2</v>
      </c>
      <c r="X1161" s="13">
        <f t="shared" si="185"/>
        <v>0.45569999999999994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9581</v>
      </c>
      <c r="C1162" s="3" t="s">
        <v>10281</v>
      </c>
      <c r="D1162" s="12">
        <v>12.15</v>
      </c>
      <c r="E1162" s="12">
        <v>12.15</v>
      </c>
      <c r="F1162" s="12">
        <v>12.2</v>
      </c>
      <c r="G1162" s="12">
        <v>12.15</v>
      </c>
      <c r="H1162" s="12">
        <v>12.15</v>
      </c>
      <c r="I1162" s="3">
        <v>-2</v>
      </c>
      <c r="J1162" s="3">
        <v>-13</v>
      </c>
      <c r="K1162" s="3">
        <v>3</v>
      </c>
      <c r="L1162" s="3">
        <v>-9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-2.43E-4</v>
      </c>
      <c r="T1162" s="13">
        <f t="shared" si="181"/>
        <v>-1.5795000000000002E-3</v>
      </c>
      <c r="U1162" s="13">
        <f t="shared" si="182"/>
        <v>3.6599999999999995E-4</v>
      </c>
      <c r="V1162" s="13">
        <f t="shared" si="183"/>
        <v>-1.0935000000000001E-3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9582</v>
      </c>
      <c r="C1163" s="3" t="s">
        <v>6670</v>
      </c>
      <c r="D1163" s="12">
        <v>19.350000000000001</v>
      </c>
      <c r="E1163" s="12">
        <v>19.5</v>
      </c>
      <c r="F1163" s="12">
        <v>19.2</v>
      </c>
      <c r="G1163" s="12">
        <v>19.850000000000001</v>
      </c>
      <c r="H1163" s="12">
        <v>21.8</v>
      </c>
      <c r="I1163" s="3">
        <v>93</v>
      </c>
      <c r="J1163" s="3">
        <v>-140</v>
      </c>
      <c r="K1163" s="3">
        <v>-21</v>
      </c>
      <c r="L1163" s="3">
        <v>-18</v>
      </c>
      <c r="M1163" s="3">
        <v>125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1.7995500000000001E-2</v>
      </c>
      <c r="T1163" s="13">
        <f t="shared" si="181"/>
        <v>-2.7300000000000001E-2</v>
      </c>
      <c r="U1163" s="13">
        <f t="shared" si="182"/>
        <v>-4.032E-3</v>
      </c>
      <c r="V1163" s="13">
        <f t="shared" si="183"/>
        <v>-3.5730000000000002E-3</v>
      </c>
      <c r="W1163" s="13">
        <f t="shared" si="184"/>
        <v>2.725E-2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9583</v>
      </c>
      <c r="C1164" s="3" t="s">
        <v>6629</v>
      </c>
      <c r="D1164" s="12">
        <v>16.8</v>
      </c>
      <c r="E1164" s="12">
        <v>17.149999999999999</v>
      </c>
      <c r="F1164" s="12">
        <v>17.2</v>
      </c>
      <c r="G1164" s="12">
        <v>17.100000000000001</v>
      </c>
      <c r="H1164" s="12">
        <v>17.2</v>
      </c>
      <c r="I1164" s="3">
        <v>-22</v>
      </c>
      <c r="J1164" s="3">
        <v>18</v>
      </c>
      <c r="K1164" s="3">
        <v>-3</v>
      </c>
      <c r="L1164" s="3">
        <v>-14</v>
      </c>
      <c r="M1164" s="3">
        <v>-2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-3.6960000000000001E-3</v>
      </c>
      <c r="T1164" s="13">
        <f t="shared" si="181"/>
        <v>3.0869999999999999E-3</v>
      </c>
      <c r="U1164" s="13">
        <f t="shared" si="182"/>
        <v>-5.1599999999999997E-4</v>
      </c>
      <c r="V1164" s="13">
        <f t="shared" si="183"/>
        <v>-2.3940000000000003E-3</v>
      </c>
      <c r="W1164" s="13">
        <f t="shared" si="184"/>
        <v>-3.4399999999999996E-4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9584</v>
      </c>
      <c r="C1165" s="3" t="s">
        <v>10267</v>
      </c>
      <c r="D1165" s="12">
        <v>15.95</v>
      </c>
      <c r="E1165" s="12">
        <v>16.5</v>
      </c>
      <c r="F1165" s="12">
        <v>16.5</v>
      </c>
      <c r="G1165" s="12">
        <v>16.7</v>
      </c>
      <c r="H1165" s="12">
        <v>16.7</v>
      </c>
      <c r="I1165" s="3">
        <v>12</v>
      </c>
      <c r="J1165" s="3">
        <v>-6</v>
      </c>
      <c r="K1165" s="3">
        <v>0</v>
      </c>
      <c r="L1165" s="3">
        <v>-7</v>
      </c>
      <c r="M1165" s="3">
        <v>-4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1.9139999999999997E-3</v>
      </c>
      <c r="T1165" s="13">
        <f t="shared" si="181"/>
        <v>-9.8999999999999999E-4</v>
      </c>
      <c r="U1165" s="13">
        <f t="shared" si="182"/>
        <v>0</v>
      </c>
      <c r="V1165" s="13">
        <f t="shared" si="183"/>
        <v>-1.1689999999999999E-3</v>
      </c>
      <c r="W1165" s="13">
        <f t="shared" si="184"/>
        <v>-6.6799999999999997E-4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9585</v>
      </c>
      <c r="C1166" s="3" t="s">
        <v>6670</v>
      </c>
      <c r="D1166" s="12">
        <v>43.5</v>
      </c>
      <c r="E1166" s="12">
        <v>44.1</v>
      </c>
      <c r="F1166" s="12">
        <v>43.9</v>
      </c>
      <c r="G1166" s="12">
        <v>44</v>
      </c>
      <c r="H1166" s="12">
        <v>44.4</v>
      </c>
      <c r="I1166" s="3">
        <v>-445</v>
      </c>
      <c r="J1166" s="3">
        <v>707</v>
      </c>
      <c r="K1166" s="3">
        <v>-49</v>
      </c>
      <c r="L1166" s="3">
        <v>613</v>
      </c>
      <c r="M1166" s="3">
        <v>53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-0.193575</v>
      </c>
      <c r="T1166" s="13">
        <f t="shared" si="181"/>
        <v>0.31178699999999998</v>
      </c>
      <c r="U1166" s="13">
        <f t="shared" si="182"/>
        <v>-2.1510999999999999E-2</v>
      </c>
      <c r="V1166" s="13">
        <f t="shared" si="183"/>
        <v>0.26972000000000002</v>
      </c>
      <c r="W1166" s="13">
        <f t="shared" si="184"/>
        <v>2.3531999999999997E-2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9586</v>
      </c>
      <c r="C1167" s="3" t="s">
        <v>10267</v>
      </c>
      <c r="D1167" s="12">
        <v>90.1</v>
      </c>
      <c r="E1167" s="12">
        <v>92.2</v>
      </c>
      <c r="F1167" s="12">
        <v>91.8</v>
      </c>
      <c r="G1167" s="12">
        <v>94</v>
      </c>
      <c r="H1167" s="12">
        <v>94.1</v>
      </c>
      <c r="I1167" s="3">
        <v>1059</v>
      </c>
      <c r="J1167" s="3">
        <v>21</v>
      </c>
      <c r="K1167" s="3">
        <v>-67</v>
      </c>
      <c r="L1167" s="3">
        <v>363</v>
      </c>
      <c r="M1167" s="3">
        <v>-925</v>
      </c>
      <c r="N1167" s="3">
        <v>0</v>
      </c>
      <c r="O1167" s="3">
        <v>4</v>
      </c>
      <c r="P1167" s="3">
        <v>2</v>
      </c>
      <c r="Q1167" s="3">
        <v>0</v>
      </c>
      <c r="R1167" s="3">
        <v>-6</v>
      </c>
      <c r="S1167" s="13">
        <f t="shared" si="180"/>
        <v>0.95415899999999998</v>
      </c>
      <c r="T1167" s="13">
        <f t="shared" si="181"/>
        <v>1.9362000000000001E-2</v>
      </c>
      <c r="U1167" s="13">
        <f t="shared" si="182"/>
        <v>-6.1505999999999991E-2</v>
      </c>
      <c r="V1167" s="13">
        <f t="shared" si="183"/>
        <v>0.34122000000000002</v>
      </c>
      <c r="W1167" s="13">
        <f t="shared" si="184"/>
        <v>-0.870425</v>
      </c>
      <c r="X1167" s="13">
        <f t="shared" si="185"/>
        <v>0</v>
      </c>
      <c r="Y1167" s="13">
        <f t="shared" si="186"/>
        <v>3.6880000000000003E-3</v>
      </c>
      <c r="Z1167" s="13">
        <f t="shared" si="187"/>
        <v>1.836E-3</v>
      </c>
      <c r="AA1167" s="13">
        <f t="shared" si="188"/>
        <v>0</v>
      </c>
      <c r="AB1167" s="13">
        <f t="shared" si="189"/>
        <v>-5.6459999999999991E-3</v>
      </c>
    </row>
    <row r="1168" spans="1:28" x14ac:dyDescent="0.25">
      <c r="A1168" s="2" t="s">
        <v>1162</v>
      </c>
      <c r="B1168" s="3" t="s">
        <v>9587</v>
      </c>
      <c r="C1168" s="3" t="s">
        <v>10365</v>
      </c>
      <c r="D1168" s="12">
        <v>168</v>
      </c>
      <c r="E1168" s="12">
        <v>175</v>
      </c>
      <c r="F1168" s="12">
        <v>176</v>
      </c>
      <c r="G1168" s="12">
        <v>173</v>
      </c>
      <c r="H1168" s="12">
        <v>173</v>
      </c>
      <c r="I1168" s="3">
        <v>24</v>
      </c>
      <c r="J1168" s="3">
        <v>46</v>
      </c>
      <c r="K1168" s="3">
        <v>-11</v>
      </c>
      <c r="L1168" s="3">
        <v>1</v>
      </c>
      <c r="M1168" s="3">
        <v>-7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4.0320000000000002E-2</v>
      </c>
      <c r="T1168" s="13">
        <f t="shared" si="181"/>
        <v>8.0500000000000002E-2</v>
      </c>
      <c r="U1168" s="13">
        <f t="shared" si="182"/>
        <v>-1.9359999999999999E-2</v>
      </c>
      <c r="V1168" s="13">
        <f t="shared" si="183"/>
        <v>1.73E-3</v>
      </c>
      <c r="W1168" s="13">
        <f t="shared" si="184"/>
        <v>-1.2109999999999999E-2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9588</v>
      </c>
      <c r="C1169" s="3" t="s">
        <v>4788</v>
      </c>
      <c r="D1169" s="12">
        <v>18.899999999999999</v>
      </c>
      <c r="E1169" s="12">
        <v>17.600000000000001</v>
      </c>
      <c r="F1169" s="12">
        <v>17.95</v>
      </c>
      <c r="G1169" s="12">
        <v>19.649999999999999</v>
      </c>
      <c r="H1169" s="12">
        <v>21.6</v>
      </c>
      <c r="I1169" s="3">
        <v>146</v>
      </c>
      <c r="J1169" s="3">
        <v>-490</v>
      </c>
      <c r="K1169" s="3">
        <v>-156</v>
      </c>
      <c r="L1169" s="3">
        <v>-156</v>
      </c>
      <c r="M1169" s="3">
        <v>81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2.7593999999999997E-2</v>
      </c>
      <c r="T1169" s="13">
        <f t="shared" si="181"/>
        <v>-8.6239999999999997E-2</v>
      </c>
      <c r="U1169" s="13">
        <f t="shared" si="182"/>
        <v>-2.8001999999999999E-2</v>
      </c>
      <c r="V1169" s="13">
        <f t="shared" si="183"/>
        <v>-3.0653999999999997E-2</v>
      </c>
      <c r="W1169" s="13">
        <f t="shared" si="184"/>
        <v>1.7496000000000001E-2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9589</v>
      </c>
      <c r="C1170" s="3" t="s">
        <v>10328</v>
      </c>
      <c r="D1170" s="12">
        <v>110</v>
      </c>
      <c r="E1170" s="12">
        <v>112</v>
      </c>
      <c r="F1170" s="12">
        <v>107.5</v>
      </c>
      <c r="G1170" s="12">
        <v>106.5</v>
      </c>
      <c r="H1170" s="12">
        <v>106</v>
      </c>
      <c r="I1170" s="3">
        <v>-399</v>
      </c>
      <c r="J1170" s="3">
        <v>-109</v>
      </c>
      <c r="K1170" s="3">
        <v>-307</v>
      </c>
      <c r="L1170" s="3">
        <v>92</v>
      </c>
      <c r="M1170" s="3">
        <v>-8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-0.43890000000000001</v>
      </c>
      <c r="T1170" s="13">
        <f t="shared" si="181"/>
        <v>-0.12207999999999999</v>
      </c>
      <c r="U1170" s="13">
        <f t="shared" si="182"/>
        <v>-0.33002500000000001</v>
      </c>
      <c r="V1170" s="13">
        <f t="shared" si="183"/>
        <v>9.7979999999999998E-2</v>
      </c>
      <c r="W1170" s="13">
        <f t="shared" si="184"/>
        <v>-8.4799999999999997E-3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9590</v>
      </c>
      <c r="C1171" s="3" t="s">
        <v>6635</v>
      </c>
      <c r="D1171" s="12">
        <v>12.65</v>
      </c>
      <c r="E1171" s="12">
        <v>13.1</v>
      </c>
      <c r="F1171" s="12">
        <v>13.3</v>
      </c>
      <c r="G1171" s="12">
        <v>13.3</v>
      </c>
      <c r="H1171" s="12">
        <v>13.5</v>
      </c>
      <c r="I1171" s="3">
        <v>1</v>
      </c>
      <c r="J1171" s="3">
        <v>-15</v>
      </c>
      <c r="K1171" s="3">
        <v>16</v>
      </c>
      <c r="L1171" s="3">
        <v>9</v>
      </c>
      <c r="M1171" s="3">
        <v>19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1.2650000000000001E-4</v>
      </c>
      <c r="T1171" s="13">
        <f t="shared" si="181"/>
        <v>-1.9650000000000002E-3</v>
      </c>
      <c r="U1171" s="13">
        <f t="shared" si="182"/>
        <v>2.1280000000000001E-3</v>
      </c>
      <c r="V1171" s="13">
        <f t="shared" si="183"/>
        <v>1.1969999999999999E-3</v>
      </c>
      <c r="W1171" s="13">
        <f t="shared" si="184"/>
        <v>2.565E-3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9591</v>
      </c>
      <c r="C1172" s="3" t="s">
        <v>6610</v>
      </c>
      <c r="D1172" s="12">
        <v>156</v>
      </c>
      <c r="E1172" s="12">
        <v>164</v>
      </c>
      <c r="F1172" s="12">
        <v>162</v>
      </c>
      <c r="G1172" s="12">
        <v>163.5</v>
      </c>
      <c r="H1172" s="12">
        <v>165</v>
      </c>
      <c r="I1172" s="3">
        <v>-111</v>
      </c>
      <c r="J1172" s="3">
        <v>-534</v>
      </c>
      <c r="K1172" s="3">
        <v>-1358</v>
      </c>
      <c r="L1172" s="3">
        <v>812</v>
      </c>
      <c r="M1172" s="3">
        <v>-824</v>
      </c>
      <c r="N1172" s="3">
        <v>1</v>
      </c>
      <c r="O1172" s="3">
        <v>132</v>
      </c>
      <c r="P1172" s="3">
        <v>227</v>
      </c>
      <c r="Q1172" s="3">
        <v>217</v>
      </c>
      <c r="R1172" s="3">
        <v>181</v>
      </c>
      <c r="S1172" s="13">
        <f t="shared" si="180"/>
        <v>-0.17316000000000001</v>
      </c>
      <c r="T1172" s="13">
        <f t="shared" si="181"/>
        <v>-0.87575999999999998</v>
      </c>
      <c r="U1172" s="13">
        <f t="shared" si="182"/>
        <v>-2.1999599999999999</v>
      </c>
      <c r="V1172" s="13">
        <f t="shared" si="183"/>
        <v>1.32762</v>
      </c>
      <c r="W1172" s="13">
        <f t="shared" si="184"/>
        <v>-1.3595999999999999</v>
      </c>
      <c r="X1172" s="13">
        <f t="shared" si="185"/>
        <v>1.56E-3</v>
      </c>
      <c r="Y1172" s="13">
        <f t="shared" si="186"/>
        <v>0.21648000000000001</v>
      </c>
      <c r="Z1172" s="13">
        <f t="shared" si="187"/>
        <v>0.36774000000000001</v>
      </c>
      <c r="AA1172" s="13">
        <f t="shared" si="188"/>
        <v>0.35479500000000003</v>
      </c>
      <c r="AB1172" s="13">
        <f t="shared" si="189"/>
        <v>0.29865000000000003</v>
      </c>
    </row>
    <row r="1173" spans="1:28" x14ac:dyDescent="0.25">
      <c r="A1173" s="2" t="s">
        <v>1167</v>
      </c>
      <c r="B1173" s="3" t="s">
        <v>9592</v>
      </c>
      <c r="C1173" s="3" t="s">
        <v>6607</v>
      </c>
      <c r="D1173" s="12">
        <v>13.95</v>
      </c>
      <c r="E1173" s="12">
        <v>14.1</v>
      </c>
      <c r="F1173" s="12">
        <v>14.1</v>
      </c>
      <c r="G1173" s="12">
        <v>14.05</v>
      </c>
      <c r="H1173" s="12">
        <v>14.25</v>
      </c>
      <c r="I1173" s="3">
        <v>-1</v>
      </c>
      <c r="J1173" s="3">
        <v>7</v>
      </c>
      <c r="K1173" s="3">
        <v>0</v>
      </c>
      <c r="L1173" s="3">
        <v>-1</v>
      </c>
      <c r="M1173" s="3">
        <v>2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-1.395E-4</v>
      </c>
      <c r="T1173" s="13">
        <f t="shared" si="181"/>
        <v>9.8700000000000003E-4</v>
      </c>
      <c r="U1173" s="13">
        <f t="shared" si="182"/>
        <v>0</v>
      </c>
      <c r="V1173" s="13">
        <f t="shared" si="183"/>
        <v>-1.405E-4</v>
      </c>
      <c r="W1173" s="13">
        <f t="shared" si="184"/>
        <v>2.8499999999999999E-4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9593</v>
      </c>
      <c r="C1174" s="3" t="s">
        <v>4763</v>
      </c>
      <c r="D1174" s="12">
        <v>35.5</v>
      </c>
      <c r="E1174" s="12">
        <v>35.85</v>
      </c>
      <c r="F1174" s="12">
        <v>35.799999999999997</v>
      </c>
      <c r="G1174" s="12">
        <v>35.35</v>
      </c>
      <c r="H1174" s="12">
        <v>35.85</v>
      </c>
      <c r="I1174" s="3">
        <v>-1</v>
      </c>
      <c r="J1174" s="3">
        <v>-3</v>
      </c>
      <c r="K1174" s="3">
        <v>0</v>
      </c>
      <c r="L1174" s="3">
        <v>-2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-3.5500000000000001E-4</v>
      </c>
      <c r="T1174" s="13">
        <f t="shared" si="181"/>
        <v>-1.0755000000000001E-3</v>
      </c>
      <c r="U1174" s="13">
        <f t="shared" si="182"/>
        <v>0</v>
      </c>
      <c r="V1174" s="13">
        <f t="shared" si="183"/>
        <v>-7.0700000000000005E-4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9594</v>
      </c>
      <c r="C1175" s="3" t="s">
        <v>10281</v>
      </c>
      <c r="D1175" s="12">
        <v>7.66</v>
      </c>
      <c r="E1175" s="12">
        <v>7.69</v>
      </c>
      <c r="F1175" s="12">
        <v>7.69</v>
      </c>
      <c r="G1175" s="12">
        <v>7.68</v>
      </c>
      <c r="H1175" s="12">
        <v>7.9</v>
      </c>
      <c r="I1175" s="3">
        <v>16</v>
      </c>
      <c r="J1175" s="3">
        <v>-8</v>
      </c>
      <c r="K1175" s="3">
        <v>19</v>
      </c>
      <c r="L1175" s="3">
        <v>10</v>
      </c>
      <c r="M1175" s="3">
        <v>36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1.2256000000000001E-3</v>
      </c>
      <c r="T1175" s="13">
        <f t="shared" si="181"/>
        <v>-6.1519999999999999E-4</v>
      </c>
      <c r="U1175" s="13">
        <f t="shared" si="182"/>
        <v>1.4611000000000001E-3</v>
      </c>
      <c r="V1175" s="13">
        <f t="shared" si="183"/>
        <v>7.6800000000000002E-4</v>
      </c>
      <c r="W1175" s="13">
        <f t="shared" si="184"/>
        <v>2.8440000000000002E-3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9595</v>
      </c>
      <c r="C1176" s="3" t="s">
        <v>10268</v>
      </c>
      <c r="D1176" s="12">
        <v>31</v>
      </c>
      <c r="E1176" s="12">
        <v>31</v>
      </c>
      <c r="F1176" s="12">
        <v>31.5</v>
      </c>
      <c r="G1176" s="12">
        <v>31.65</v>
      </c>
      <c r="H1176" s="12">
        <v>31.65</v>
      </c>
      <c r="I1176" s="3">
        <v>0</v>
      </c>
      <c r="J1176" s="3">
        <v>2</v>
      </c>
      <c r="K1176" s="3">
        <v>0</v>
      </c>
      <c r="L1176" s="3">
        <v>0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6.2E-4</v>
      </c>
      <c r="U1176" s="13">
        <f t="shared" si="182"/>
        <v>0</v>
      </c>
      <c r="V1176" s="13">
        <f t="shared" si="183"/>
        <v>0</v>
      </c>
      <c r="W1176" s="13">
        <f t="shared" si="184"/>
        <v>-3.165E-4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9596</v>
      </c>
      <c r="C1177" s="3" t="s">
        <v>4773</v>
      </c>
      <c r="D1177" s="12">
        <v>27.5</v>
      </c>
      <c r="E1177" s="12">
        <v>28.1</v>
      </c>
      <c r="F1177" s="12">
        <v>28.2</v>
      </c>
      <c r="G1177" s="12">
        <v>28.25</v>
      </c>
      <c r="H1177" s="12">
        <v>28.45</v>
      </c>
      <c r="I1177" s="3">
        <v>57</v>
      </c>
      <c r="J1177" s="3">
        <v>95</v>
      </c>
      <c r="K1177" s="3">
        <v>12</v>
      </c>
      <c r="L1177" s="3">
        <v>46</v>
      </c>
      <c r="M1177" s="3">
        <v>77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1.5675000000000001E-2</v>
      </c>
      <c r="T1177" s="13">
        <f t="shared" si="181"/>
        <v>2.6695E-2</v>
      </c>
      <c r="U1177" s="13">
        <f t="shared" si="182"/>
        <v>3.3839999999999999E-3</v>
      </c>
      <c r="V1177" s="13">
        <f t="shared" si="183"/>
        <v>1.2995E-2</v>
      </c>
      <c r="W1177" s="13">
        <f t="shared" si="184"/>
        <v>2.1906500000000002E-2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9597</v>
      </c>
      <c r="C1178" s="3" t="s">
        <v>4762</v>
      </c>
      <c r="D1178" s="12">
        <v>41.6</v>
      </c>
      <c r="E1178" s="12">
        <v>41.3</v>
      </c>
      <c r="F1178" s="12">
        <v>41.9</v>
      </c>
      <c r="G1178" s="12">
        <v>42.2</v>
      </c>
      <c r="H1178" s="12">
        <v>41.85</v>
      </c>
      <c r="I1178" s="3">
        <v>4</v>
      </c>
      <c r="J1178" s="3">
        <v>0</v>
      </c>
      <c r="K1178" s="3">
        <v>6</v>
      </c>
      <c r="L1178" s="3">
        <v>-1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1.6640000000000001E-3</v>
      </c>
      <c r="T1178" s="13">
        <f t="shared" si="181"/>
        <v>0</v>
      </c>
      <c r="U1178" s="13">
        <f t="shared" si="182"/>
        <v>2.5139999999999997E-3</v>
      </c>
      <c r="V1178" s="13">
        <f t="shared" si="183"/>
        <v>-4.2200000000000001E-4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9598</v>
      </c>
      <c r="C1179" s="3" t="s">
        <v>6627</v>
      </c>
      <c r="D1179" s="12">
        <v>15.05</v>
      </c>
      <c r="E1179" s="12">
        <v>15.95</v>
      </c>
      <c r="F1179" s="12">
        <v>16.25</v>
      </c>
      <c r="G1179" s="12">
        <v>16.3</v>
      </c>
      <c r="H1179" s="12">
        <v>16.5</v>
      </c>
      <c r="I1179" s="3">
        <v>-29</v>
      </c>
      <c r="J1179" s="3">
        <v>-78</v>
      </c>
      <c r="K1179" s="3">
        <v>-34</v>
      </c>
      <c r="L1179" s="3">
        <v>-59</v>
      </c>
      <c r="M1179" s="3">
        <v>-38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-4.3645000000000003E-3</v>
      </c>
      <c r="T1179" s="13">
        <f t="shared" si="181"/>
        <v>-1.2440999999999999E-2</v>
      </c>
      <c r="U1179" s="13">
        <f t="shared" si="182"/>
        <v>-5.5250000000000004E-3</v>
      </c>
      <c r="V1179" s="13">
        <f t="shared" si="183"/>
        <v>-9.6170000000000005E-3</v>
      </c>
      <c r="W1179" s="13">
        <f t="shared" si="184"/>
        <v>-6.2700000000000004E-3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9599</v>
      </c>
      <c r="C1180" s="3" t="s">
        <v>10291</v>
      </c>
      <c r="D1180" s="12">
        <v>48.1</v>
      </c>
      <c r="E1180" s="12">
        <v>48.2</v>
      </c>
      <c r="F1180" s="12">
        <v>47.85</v>
      </c>
      <c r="G1180" s="12">
        <v>47.7</v>
      </c>
      <c r="H1180" s="12">
        <v>48.4</v>
      </c>
      <c r="I1180" s="3">
        <v>1</v>
      </c>
      <c r="J1180" s="3">
        <v>0</v>
      </c>
      <c r="K1180" s="3">
        <v>-3</v>
      </c>
      <c r="L1180" s="3">
        <v>-5</v>
      </c>
      <c r="M1180" s="3">
        <v>1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4.8100000000000004E-4</v>
      </c>
      <c r="T1180" s="13">
        <f t="shared" si="181"/>
        <v>0</v>
      </c>
      <c r="U1180" s="13">
        <f t="shared" si="182"/>
        <v>-1.4355000000000001E-3</v>
      </c>
      <c r="V1180" s="13">
        <f t="shared" si="183"/>
        <v>-2.385E-3</v>
      </c>
      <c r="W1180" s="13">
        <f t="shared" si="184"/>
        <v>4.84E-4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9600</v>
      </c>
      <c r="C1181" s="3" t="s">
        <v>6637</v>
      </c>
      <c r="D1181" s="12">
        <v>29.9</v>
      </c>
      <c r="E1181" s="12">
        <v>30</v>
      </c>
      <c r="F1181" s="12">
        <v>30</v>
      </c>
      <c r="G1181" s="12">
        <v>30.05</v>
      </c>
      <c r="H1181" s="12">
        <v>30.2</v>
      </c>
      <c r="I1181" s="3">
        <v>-7</v>
      </c>
      <c r="J1181" s="3">
        <v>-2</v>
      </c>
      <c r="K1181" s="3">
        <v>1</v>
      </c>
      <c r="L1181" s="3">
        <v>1</v>
      </c>
      <c r="M1181" s="3">
        <v>11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-2.0929999999999998E-3</v>
      </c>
      <c r="T1181" s="13">
        <f t="shared" si="181"/>
        <v>-5.9999999999999995E-4</v>
      </c>
      <c r="U1181" s="13">
        <f t="shared" si="182"/>
        <v>2.9999999999999997E-4</v>
      </c>
      <c r="V1181" s="13">
        <f t="shared" si="183"/>
        <v>3.0049999999999999E-4</v>
      </c>
      <c r="W1181" s="13">
        <f t="shared" si="184"/>
        <v>3.3219999999999999E-3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9601</v>
      </c>
      <c r="C1182" s="3" t="s">
        <v>10291</v>
      </c>
      <c r="D1182" s="12">
        <v>9.49</v>
      </c>
      <c r="E1182" s="12">
        <v>9.41</v>
      </c>
      <c r="F1182" s="12">
        <v>9.4600000000000009</v>
      </c>
      <c r="G1182" s="12">
        <v>9.41</v>
      </c>
      <c r="H1182" s="12">
        <v>9.5399999999999991</v>
      </c>
      <c r="I1182" s="3">
        <v>-235</v>
      </c>
      <c r="J1182" s="3">
        <v>-1240</v>
      </c>
      <c r="K1182" s="3">
        <v>-104</v>
      </c>
      <c r="L1182" s="3">
        <v>-468</v>
      </c>
      <c r="M1182" s="3">
        <v>1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-2.2301500000000002E-2</v>
      </c>
      <c r="T1182" s="13">
        <f t="shared" si="181"/>
        <v>-0.116684</v>
      </c>
      <c r="U1182" s="13">
        <f t="shared" si="182"/>
        <v>-9.8384000000000006E-3</v>
      </c>
      <c r="V1182" s="13">
        <f t="shared" si="183"/>
        <v>-4.4038800000000003E-2</v>
      </c>
      <c r="W1182" s="13">
        <f t="shared" si="184"/>
        <v>9.5399999999999988E-5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9602</v>
      </c>
      <c r="C1183" s="3" t="s">
        <v>10291</v>
      </c>
      <c r="D1183" s="12">
        <v>21.2</v>
      </c>
      <c r="E1183" s="12">
        <v>21.1</v>
      </c>
      <c r="F1183" s="12">
        <v>22</v>
      </c>
      <c r="G1183" s="12">
        <v>22</v>
      </c>
      <c r="H1183" s="12">
        <v>22.1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9603</v>
      </c>
      <c r="C1184" s="3" t="s">
        <v>10290</v>
      </c>
      <c r="D1184" s="12">
        <v>13</v>
      </c>
      <c r="E1184" s="12">
        <v>13.1</v>
      </c>
      <c r="F1184" s="12">
        <v>12.95</v>
      </c>
      <c r="G1184" s="12">
        <v>13.05</v>
      </c>
      <c r="H1184" s="12">
        <v>13.25</v>
      </c>
      <c r="I1184" s="3">
        <v>240</v>
      </c>
      <c r="J1184" s="3">
        <v>-82</v>
      </c>
      <c r="K1184" s="3">
        <v>-84</v>
      </c>
      <c r="L1184" s="3">
        <v>58</v>
      </c>
      <c r="M1184" s="3">
        <v>-14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3.1199999999999999E-2</v>
      </c>
      <c r="T1184" s="13">
        <f t="shared" si="181"/>
        <v>-1.0742E-2</v>
      </c>
      <c r="U1184" s="13">
        <f t="shared" si="182"/>
        <v>-1.0877999999999999E-2</v>
      </c>
      <c r="V1184" s="13">
        <f t="shared" si="183"/>
        <v>7.5690000000000011E-3</v>
      </c>
      <c r="W1184" s="13">
        <f t="shared" si="184"/>
        <v>-1.8550000000000001E-3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9604</v>
      </c>
      <c r="C1185" s="3" t="s">
        <v>6637</v>
      </c>
      <c r="D1185" s="12">
        <v>13.85</v>
      </c>
      <c r="E1185" s="12">
        <v>14.3</v>
      </c>
      <c r="F1185" s="12">
        <v>14.7</v>
      </c>
      <c r="G1185" s="12">
        <v>14.4</v>
      </c>
      <c r="H1185" s="12">
        <v>14.4</v>
      </c>
      <c r="I1185" s="3">
        <v>2</v>
      </c>
      <c r="J1185" s="3">
        <v>3</v>
      </c>
      <c r="K1185" s="3">
        <v>0</v>
      </c>
      <c r="L1185" s="3">
        <v>1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2.7700000000000001E-4</v>
      </c>
      <c r="T1185" s="13">
        <f t="shared" si="181"/>
        <v>4.2900000000000007E-4</v>
      </c>
      <c r="U1185" s="13">
        <f t="shared" si="182"/>
        <v>0</v>
      </c>
      <c r="V1185" s="13">
        <f t="shared" si="183"/>
        <v>1.44E-4</v>
      </c>
      <c r="W1185" s="13">
        <f t="shared" si="184"/>
        <v>-1.44E-4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9605</v>
      </c>
      <c r="C1186" s="3" t="s">
        <v>10291</v>
      </c>
      <c r="D1186" s="12">
        <v>22</v>
      </c>
      <c r="E1186" s="12">
        <v>21.85</v>
      </c>
      <c r="F1186" s="12">
        <v>22</v>
      </c>
      <c r="G1186" s="12">
        <v>22</v>
      </c>
      <c r="H1186" s="12">
        <v>22.1</v>
      </c>
      <c r="I1186" s="3">
        <v>331</v>
      </c>
      <c r="J1186" s="3">
        <v>-116</v>
      </c>
      <c r="K1186" s="3">
        <v>568</v>
      </c>
      <c r="L1186" s="3">
        <v>75</v>
      </c>
      <c r="M1186" s="3">
        <v>544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7.2819999999999996E-2</v>
      </c>
      <c r="T1186" s="13">
        <f t="shared" si="181"/>
        <v>-2.5346000000000004E-2</v>
      </c>
      <c r="U1186" s="13">
        <f t="shared" si="182"/>
        <v>0.12496</v>
      </c>
      <c r="V1186" s="13">
        <f t="shared" si="183"/>
        <v>1.6500000000000001E-2</v>
      </c>
      <c r="W1186" s="13">
        <f t="shared" si="184"/>
        <v>0.12022400000000001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9606</v>
      </c>
      <c r="C1187" s="3" t="s">
        <v>10291</v>
      </c>
      <c r="D1187" s="12">
        <v>49.8</v>
      </c>
      <c r="E1187" s="12">
        <v>50.1</v>
      </c>
      <c r="F1187" s="12">
        <v>50.1</v>
      </c>
      <c r="G1187" s="12">
        <v>50</v>
      </c>
      <c r="H1187" s="12">
        <v>50.1</v>
      </c>
      <c r="I1187" s="3">
        <v>0</v>
      </c>
      <c r="J1187" s="3">
        <v>-1</v>
      </c>
      <c r="K1187" s="3">
        <v>-1</v>
      </c>
      <c r="L1187" s="3">
        <v>-1</v>
      </c>
      <c r="M1187" s="3">
        <v>-2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-5.0100000000000003E-4</v>
      </c>
      <c r="U1187" s="13">
        <f t="shared" si="182"/>
        <v>-5.0100000000000003E-4</v>
      </c>
      <c r="V1187" s="13">
        <f t="shared" si="183"/>
        <v>-5.0000000000000001E-4</v>
      </c>
      <c r="W1187" s="13">
        <f t="shared" si="184"/>
        <v>-1.0020000000000001E-3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9607</v>
      </c>
      <c r="C1188" s="3" t="s">
        <v>6637</v>
      </c>
      <c r="D1188" s="12">
        <v>9.43</v>
      </c>
      <c r="E1188" s="12">
        <v>9.41</v>
      </c>
      <c r="F1188" s="12">
        <v>9.57</v>
      </c>
      <c r="G1188" s="12">
        <v>9.89</v>
      </c>
      <c r="H1188" s="12">
        <v>10.1</v>
      </c>
      <c r="I1188" s="3">
        <v>-13</v>
      </c>
      <c r="J1188" s="3">
        <v>-482</v>
      </c>
      <c r="K1188" s="3">
        <v>536</v>
      </c>
      <c r="L1188" s="3">
        <v>-606</v>
      </c>
      <c r="M1188" s="3">
        <v>-259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-1.2259E-3</v>
      </c>
      <c r="T1188" s="13">
        <f t="shared" si="181"/>
        <v>-4.5356199999999999E-2</v>
      </c>
      <c r="U1188" s="13">
        <f t="shared" si="182"/>
        <v>5.1295200000000006E-2</v>
      </c>
      <c r="V1188" s="13">
        <f t="shared" si="183"/>
        <v>-5.9933400000000005E-2</v>
      </c>
      <c r="W1188" s="13">
        <f t="shared" si="184"/>
        <v>-2.6159000000000002E-2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9608</v>
      </c>
      <c r="C1189" s="3" t="s">
        <v>10291</v>
      </c>
      <c r="D1189" s="12">
        <v>54.8</v>
      </c>
      <c r="E1189" s="12">
        <v>55</v>
      </c>
      <c r="F1189" s="12">
        <v>55.7</v>
      </c>
      <c r="G1189" s="12">
        <v>54.5</v>
      </c>
      <c r="H1189" s="12">
        <v>55</v>
      </c>
      <c r="I1189" s="3">
        <v>-151</v>
      </c>
      <c r="J1189" s="3">
        <v>-117</v>
      </c>
      <c r="K1189" s="3">
        <v>87</v>
      </c>
      <c r="L1189" s="3">
        <v>-401</v>
      </c>
      <c r="M1189" s="3">
        <v>-70</v>
      </c>
      <c r="N1189" s="3">
        <v>0</v>
      </c>
      <c r="O1189" s="3">
        <v>0</v>
      </c>
      <c r="P1189" s="3">
        <v>0</v>
      </c>
      <c r="Q1189" s="3">
        <v>0</v>
      </c>
      <c r="R1189" s="3">
        <v>0</v>
      </c>
      <c r="S1189" s="13">
        <f t="shared" si="180"/>
        <v>-8.2747999999999988E-2</v>
      </c>
      <c r="T1189" s="13">
        <f t="shared" si="181"/>
        <v>-6.4350000000000004E-2</v>
      </c>
      <c r="U1189" s="13">
        <f t="shared" si="182"/>
        <v>4.8459000000000002E-2</v>
      </c>
      <c r="V1189" s="13">
        <f t="shared" si="183"/>
        <v>-0.21854499999999999</v>
      </c>
      <c r="W1189" s="13">
        <f t="shared" si="184"/>
        <v>-3.85E-2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9609</v>
      </c>
      <c r="C1190" s="3" t="s">
        <v>4774</v>
      </c>
      <c r="D1190" s="12">
        <v>30.75</v>
      </c>
      <c r="E1190" s="12">
        <v>30.35</v>
      </c>
      <c r="F1190" s="12">
        <v>29.9</v>
      </c>
      <c r="G1190" s="12">
        <v>29.9</v>
      </c>
      <c r="H1190" s="12">
        <v>29.9</v>
      </c>
      <c r="I1190" s="3">
        <v>36</v>
      </c>
      <c r="J1190" s="3">
        <v>-48</v>
      </c>
      <c r="K1190" s="3">
        <v>37</v>
      </c>
      <c r="L1190" s="3">
        <v>2</v>
      </c>
      <c r="M1190" s="3">
        <v>-10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1.107E-2</v>
      </c>
      <c r="T1190" s="13">
        <f t="shared" si="181"/>
        <v>-1.4568000000000001E-2</v>
      </c>
      <c r="U1190" s="13">
        <f t="shared" si="182"/>
        <v>1.1063E-2</v>
      </c>
      <c r="V1190" s="13">
        <f t="shared" si="183"/>
        <v>5.9800000000000001E-4</v>
      </c>
      <c r="W1190" s="13">
        <f t="shared" si="184"/>
        <v>-2.99E-3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9610</v>
      </c>
      <c r="C1191" s="3" t="s">
        <v>6637</v>
      </c>
      <c r="D1191" s="12">
        <v>24.8</v>
      </c>
      <c r="E1191" s="12">
        <v>24.7</v>
      </c>
      <c r="F1191" s="12">
        <v>24.65</v>
      </c>
      <c r="G1191" s="12">
        <v>24.75</v>
      </c>
      <c r="H1191" s="12">
        <v>24.65</v>
      </c>
      <c r="I1191" s="3">
        <v>22</v>
      </c>
      <c r="J1191" s="3">
        <v>-9</v>
      </c>
      <c r="K1191" s="3">
        <v>-5</v>
      </c>
      <c r="L1191" s="3">
        <v>6</v>
      </c>
      <c r="M1191" s="3">
        <v>14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5.4559999999999999E-3</v>
      </c>
      <c r="T1191" s="13">
        <f t="shared" si="181"/>
        <v>-2.2229999999999997E-3</v>
      </c>
      <c r="U1191" s="13">
        <f t="shared" si="182"/>
        <v>-1.2325000000000001E-3</v>
      </c>
      <c r="V1191" s="13">
        <f t="shared" si="183"/>
        <v>1.485E-3</v>
      </c>
      <c r="W1191" s="13">
        <f t="shared" si="184"/>
        <v>3.4509999999999996E-3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9611</v>
      </c>
      <c r="C1192" s="3" t="s">
        <v>10291</v>
      </c>
      <c r="D1192" s="12">
        <v>18.3</v>
      </c>
      <c r="E1192" s="12">
        <v>20.100000000000001</v>
      </c>
      <c r="F1192" s="12">
        <v>21.3</v>
      </c>
      <c r="G1192" s="12">
        <v>20.2</v>
      </c>
      <c r="H1192" s="12">
        <v>20.2</v>
      </c>
      <c r="I1192" s="3">
        <v>40</v>
      </c>
      <c r="J1192" s="3">
        <v>18</v>
      </c>
      <c r="K1192" s="3">
        <v>-19</v>
      </c>
      <c r="L1192" s="3">
        <v>-48</v>
      </c>
      <c r="M1192" s="3">
        <v>92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7.3200000000000001E-3</v>
      </c>
      <c r="T1192" s="13">
        <f t="shared" si="181"/>
        <v>3.6180000000000001E-3</v>
      </c>
      <c r="U1192" s="13">
        <f t="shared" si="182"/>
        <v>-4.0470000000000002E-3</v>
      </c>
      <c r="V1192" s="13">
        <f t="shared" si="183"/>
        <v>-9.6959999999999998E-3</v>
      </c>
      <c r="W1192" s="13">
        <f t="shared" si="184"/>
        <v>1.8584E-2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9612</v>
      </c>
      <c r="C1193" s="3" t="s">
        <v>6635</v>
      </c>
      <c r="D1193" s="12">
        <v>48.5</v>
      </c>
      <c r="E1193" s="12">
        <v>48.55</v>
      </c>
      <c r="F1193" s="12">
        <v>49.6</v>
      </c>
      <c r="G1193" s="12">
        <v>54.5</v>
      </c>
      <c r="H1193" s="12">
        <v>59.9</v>
      </c>
      <c r="I1193" s="3">
        <v>-35</v>
      </c>
      <c r="J1193" s="3">
        <v>-110</v>
      </c>
      <c r="K1193" s="3">
        <v>17</v>
      </c>
      <c r="L1193" s="3">
        <v>-236</v>
      </c>
      <c r="M1193" s="3">
        <v>-1057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-1.6975000000000001E-2</v>
      </c>
      <c r="T1193" s="13">
        <f t="shared" si="181"/>
        <v>-5.3405000000000001E-2</v>
      </c>
      <c r="U1193" s="13">
        <f t="shared" si="182"/>
        <v>8.4320000000000003E-3</v>
      </c>
      <c r="V1193" s="13">
        <f t="shared" si="183"/>
        <v>-0.12862000000000001</v>
      </c>
      <c r="W1193" s="13">
        <f t="shared" si="184"/>
        <v>-0.63314300000000001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9613</v>
      </c>
      <c r="C1194" s="3" t="s">
        <v>6637</v>
      </c>
      <c r="D1194" s="12">
        <v>11.6</v>
      </c>
      <c r="E1194" s="12">
        <v>11.55</v>
      </c>
      <c r="F1194" s="12">
        <v>11.9</v>
      </c>
      <c r="G1194" s="12">
        <v>11.95</v>
      </c>
      <c r="H1194" s="12">
        <v>12.2</v>
      </c>
      <c r="I1194" s="3">
        <v>213</v>
      </c>
      <c r="J1194" s="3">
        <v>-381</v>
      </c>
      <c r="K1194" s="3">
        <v>602</v>
      </c>
      <c r="L1194" s="3">
        <v>145</v>
      </c>
      <c r="M1194" s="3">
        <v>712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2.4707999999999997E-2</v>
      </c>
      <c r="T1194" s="13">
        <f t="shared" si="181"/>
        <v>-4.4005500000000003E-2</v>
      </c>
      <c r="U1194" s="13">
        <f t="shared" si="182"/>
        <v>7.1638000000000007E-2</v>
      </c>
      <c r="V1194" s="13">
        <f t="shared" si="183"/>
        <v>1.7327499999999999E-2</v>
      </c>
      <c r="W1194" s="13">
        <f t="shared" si="184"/>
        <v>8.6863999999999997E-2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9614</v>
      </c>
      <c r="C1195" s="3" t="s">
        <v>4774</v>
      </c>
      <c r="D1195" s="12">
        <v>16.149999999999999</v>
      </c>
      <c r="E1195" s="12">
        <v>16.149999999999999</v>
      </c>
      <c r="F1195" s="12">
        <v>16.05</v>
      </c>
      <c r="G1195" s="12">
        <v>16.05</v>
      </c>
      <c r="H1195" s="12">
        <v>16.149999999999999</v>
      </c>
      <c r="I1195" s="3">
        <v>4</v>
      </c>
      <c r="J1195" s="3">
        <v>-1</v>
      </c>
      <c r="K1195" s="3">
        <v>-11</v>
      </c>
      <c r="L1195" s="3">
        <v>-20</v>
      </c>
      <c r="M1195" s="3">
        <v>-17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6.4599999999999998E-4</v>
      </c>
      <c r="T1195" s="13">
        <f t="shared" si="181"/>
        <v>-1.615E-4</v>
      </c>
      <c r="U1195" s="13">
        <f t="shared" si="182"/>
        <v>-1.7655000000000001E-3</v>
      </c>
      <c r="V1195" s="13">
        <f t="shared" si="183"/>
        <v>-3.2100000000000002E-3</v>
      </c>
      <c r="W1195" s="13">
        <f t="shared" si="184"/>
        <v>-2.7454999999999997E-3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9615</v>
      </c>
      <c r="C1196" s="3" t="s">
        <v>10366</v>
      </c>
      <c r="D1196" s="12">
        <v>78.2</v>
      </c>
      <c r="E1196" s="12">
        <v>78.2</v>
      </c>
      <c r="F1196" s="12">
        <v>78.599999999999994</v>
      </c>
      <c r="G1196" s="12">
        <v>78.5</v>
      </c>
      <c r="H1196" s="12">
        <v>79</v>
      </c>
      <c r="I1196" s="3">
        <v>19</v>
      </c>
      <c r="J1196" s="3">
        <v>-50</v>
      </c>
      <c r="K1196" s="3">
        <v>46</v>
      </c>
      <c r="L1196" s="3">
        <v>-75</v>
      </c>
      <c r="M1196" s="3">
        <v>33</v>
      </c>
      <c r="N1196" s="3">
        <v>0</v>
      </c>
      <c r="O1196" s="3">
        <v>-3</v>
      </c>
      <c r="P1196" s="3">
        <v>0</v>
      </c>
      <c r="Q1196" s="3">
        <v>0</v>
      </c>
      <c r="R1196" s="3">
        <v>0</v>
      </c>
      <c r="S1196" s="13">
        <f t="shared" si="180"/>
        <v>1.4858E-2</v>
      </c>
      <c r="T1196" s="13">
        <f t="shared" si="181"/>
        <v>-3.9100000000000003E-2</v>
      </c>
      <c r="U1196" s="13">
        <f t="shared" si="182"/>
        <v>3.6156000000000001E-2</v>
      </c>
      <c r="V1196" s="13">
        <f t="shared" si="183"/>
        <v>-5.8874999999999997E-2</v>
      </c>
      <c r="W1196" s="13">
        <f t="shared" si="184"/>
        <v>2.6069999999999999E-2</v>
      </c>
      <c r="X1196" s="13">
        <f t="shared" si="185"/>
        <v>0</v>
      </c>
      <c r="Y1196" s="13">
        <f t="shared" si="186"/>
        <v>-2.3460000000000004E-3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9616</v>
      </c>
      <c r="C1197" s="3" t="s">
        <v>6680</v>
      </c>
      <c r="D1197" s="12">
        <v>185</v>
      </c>
      <c r="E1197" s="12">
        <v>185.5</v>
      </c>
      <c r="F1197" s="12">
        <v>186</v>
      </c>
      <c r="G1197" s="12">
        <v>186.5</v>
      </c>
      <c r="H1197" s="12">
        <v>188</v>
      </c>
      <c r="I1197" s="3">
        <v>-6</v>
      </c>
      <c r="J1197" s="3">
        <v>-68</v>
      </c>
      <c r="K1197" s="3">
        <v>-3</v>
      </c>
      <c r="L1197" s="3">
        <v>-6</v>
      </c>
      <c r="M1197" s="3">
        <v>-14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-1.11E-2</v>
      </c>
      <c r="T1197" s="13">
        <f t="shared" si="181"/>
        <v>-0.12614</v>
      </c>
      <c r="U1197" s="13">
        <f t="shared" si="182"/>
        <v>-5.5799999999999999E-3</v>
      </c>
      <c r="V1197" s="13">
        <f t="shared" si="183"/>
        <v>-1.119E-2</v>
      </c>
      <c r="W1197" s="13">
        <f t="shared" si="184"/>
        <v>-2.632E-2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9617</v>
      </c>
      <c r="C1198" s="3" t="s">
        <v>6556</v>
      </c>
      <c r="D1198" s="12">
        <v>42.85</v>
      </c>
      <c r="E1198" s="12">
        <v>42.75</v>
      </c>
      <c r="F1198" s="12">
        <v>42.2</v>
      </c>
      <c r="G1198" s="12">
        <v>42.2</v>
      </c>
      <c r="H1198" s="12">
        <v>42.8</v>
      </c>
      <c r="I1198" s="3">
        <v>-10</v>
      </c>
      <c r="J1198" s="3">
        <v>17</v>
      </c>
      <c r="K1198" s="3">
        <v>1</v>
      </c>
      <c r="L1198" s="3">
        <v>-8</v>
      </c>
      <c r="M1198" s="3">
        <v>17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-4.2849999999999997E-3</v>
      </c>
      <c r="T1198" s="13">
        <f t="shared" si="181"/>
        <v>7.2674999999999997E-3</v>
      </c>
      <c r="U1198" s="13">
        <f t="shared" si="182"/>
        <v>4.2200000000000001E-4</v>
      </c>
      <c r="V1198" s="13">
        <f t="shared" si="183"/>
        <v>-3.3760000000000001E-3</v>
      </c>
      <c r="W1198" s="13">
        <f t="shared" si="184"/>
        <v>7.2759999999999995E-3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9618</v>
      </c>
      <c r="C1199" s="3" t="s">
        <v>10359</v>
      </c>
      <c r="D1199" s="12">
        <v>57.7</v>
      </c>
      <c r="E1199" s="12">
        <v>57.1</v>
      </c>
      <c r="F1199" s="12">
        <v>57.5</v>
      </c>
      <c r="G1199" s="12">
        <v>57.5</v>
      </c>
      <c r="H1199" s="12">
        <v>57.6</v>
      </c>
      <c r="I1199" s="3">
        <v>0</v>
      </c>
      <c r="J1199" s="3">
        <v>0</v>
      </c>
      <c r="K1199" s="3">
        <v>-1</v>
      </c>
      <c r="L1199" s="3">
        <v>-7</v>
      </c>
      <c r="M1199" s="3">
        <v>-6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0</v>
      </c>
      <c r="U1199" s="13">
        <f t="shared" si="182"/>
        <v>-5.7499999999999999E-4</v>
      </c>
      <c r="V1199" s="13">
        <f t="shared" si="183"/>
        <v>-4.0249999999999999E-3</v>
      </c>
      <c r="W1199" s="13">
        <f t="shared" si="184"/>
        <v>-3.4560000000000003E-3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9619</v>
      </c>
      <c r="C1200" s="3" t="s">
        <v>10291</v>
      </c>
      <c r="D1200" s="12">
        <v>76.3</v>
      </c>
      <c r="E1200" s="12">
        <v>76</v>
      </c>
      <c r="F1200" s="12">
        <v>78.900000000000006</v>
      </c>
      <c r="G1200" s="12">
        <v>78.5</v>
      </c>
      <c r="H1200" s="12">
        <v>80.3</v>
      </c>
      <c r="I1200" s="3">
        <v>0</v>
      </c>
      <c r="J1200" s="3">
        <v>-12</v>
      </c>
      <c r="K1200" s="3">
        <v>-6</v>
      </c>
      <c r="L1200" s="3">
        <v>-4</v>
      </c>
      <c r="M1200" s="3">
        <v>-5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0</v>
      </c>
      <c r="T1200" s="13">
        <f t="shared" si="181"/>
        <v>-9.1199999999999996E-3</v>
      </c>
      <c r="U1200" s="13">
        <f t="shared" si="182"/>
        <v>-4.7340000000000004E-3</v>
      </c>
      <c r="V1200" s="13">
        <f t="shared" si="183"/>
        <v>-3.14E-3</v>
      </c>
      <c r="W1200" s="13">
        <f t="shared" si="184"/>
        <v>-4.0150000000000003E-3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9620</v>
      </c>
      <c r="C1201" s="3" t="s">
        <v>10292</v>
      </c>
      <c r="D1201" s="12">
        <v>29.1</v>
      </c>
      <c r="E1201" s="12">
        <v>29.5</v>
      </c>
      <c r="F1201" s="12">
        <v>28.3</v>
      </c>
      <c r="G1201" s="12">
        <v>29.15</v>
      </c>
      <c r="H1201" s="12">
        <v>28.7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9621</v>
      </c>
      <c r="C1202" s="3" t="s">
        <v>10292</v>
      </c>
      <c r="D1202" s="12">
        <v>25.6</v>
      </c>
      <c r="E1202" s="12">
        <v>24.75</v>
      </c>
      <c r="F1202" s="12">
        <v>27.2</v>
      </c>
      <c r="G1202" s="12">
        <v>29.9</v>
      </c>
      <c r="H1202" s="12">
        <v>31.85</v>
      </c>
      <c r="I1202" s="3">
        <v>-327</v>
      </c>
      <c r="J1202" s="3">
        <v>141</v>
      </c>
      <c r="K1202" s="3">
        <v>1400</v>
      </c>
      <c r="L1202" s="3">
        <v>-1339</v>
      </c>
      <c r="M1202" s="3">
        <v>-79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-8.3712000000000009E-2</v>
      </c>
      <c r="T1202" s="13">
        <f t="shared" si="181"/>
        <v>3.4897499999999998E-2</v>
      </c>
      <c r="U1202" s="13">
        <f t="shared" si="182"/>
        <v>0.38080000000000003</v>
      </c>
      <c r="V1202" s="13">
        <f t="shared" si="183"/>
        <v>-0.40036099999999997</v>
      </c>
      <c r="W1202" s="13">
        <f t="shared" si="184"/>
        <v>-2.51615E-2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9622</v>
      </c>
      <c r="C1203" s="3" t="s">
        <v>10292</v>
      </c>
      <c r="D1203" s="12">
        <v>88.6</v>
      </c>
      <c r="E1203" s="12">
        <v>88.6</v>
      </c>
      <c r="F1203" s="12">
        <v>89</v>
      </c>
      <c r="G1203" s="12">
        <v>90.1</v>
      </c>
      <c r="H1203" s="12">
        <v>90.4</v>
      </c>
      <c r="I1203" s="3">
        <v>45</v>
      </c>
      <c r="J1203" s="3">
        <v>-18</v>
      </c>
      <c r="K1203" s="3">
        <v>2</v>
      </c>
      <c r="L1203" s="3">
        <v>67</v>
      </c>
      <c r="M1203" s="3">
        <v>9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3.9869999999999996E-2</v>
      </c>
      <c r="T1203" s="13">
        <f t="shared" si="181"/>
        <v>-1.5948E-2</v>
      </c>
      <c r="U1203" s="13">
        <f t="shared" si="182"/>
        <v>1.7799999999999999E-3</v>
      </c>
      <c r="V1203" s="13">
        <f t="shared" si="183"/>
        <v>6.0366999999999997E-2</v>
      </c>
      <c r="W1203" s="13">
        <f t="shared" si="184"/>
        <v>8.1360000000000009E-3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9623</v>
      </c>
      <c r="C1204" s="3" t="s">
        <v>10292</v>
      </c>
      <c r="D1204" s="12">
        <v>29.65</v>
      </c>
      <c r="E1204" s="12">
        <v>32.6</v>
      </c>
      <c r="F1204" s="12">
        <v>32.1</v>
      </c>
      <c r="G1204" s="12">
        <v>32.1</v>
      </c>
      <c r="H1204" s="12">
        <v>32.450000000000003</v>
      </c>
      <c r="I1204" s="3">
        <v>38</v>
      </c>
      <c r="J1204" s="3">
        <v>499</v>
      </c>
      <c r="K1204" s="3">
        <v>-175</v>
      </c>
      <c r="L1204" s="3">
        <v>66</v>
      </c>
      <c r="M1204" s="3">
        <v>30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1.1267000000000001E-2</v>
      </c>
      <c r="T1204" s="13">
        <f t="shared" si="181"/>
        <v>0.16267400000000001</v>
      </c>
      <c r="U1204" s="13">
        <f t="shared" si="182"/>
        <v>-5.6175000000000003E-2</v>
      </c>
      <c r="V1204" s="13">
        <f t="shared" si="183"/>
        <v>2.1186E-2</v>
      </c>
      <c r="W1204" s="13">
        <f t="shared" si="184"/>
        <v>9.7350000000000006E-3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9624</v>
      </c>
      <c r="C1205" s="3" t="s">
        <v>10292</v>
      </c>
      <c r="D1205" s="12">
        <v>33.25</v>
      </c>
      <c r="E1205" s="12">
        <v>33</v>
      </c>
      <c r="F1205" s="12">
        <v>34.700000000000003</v>
      </c>
      <c r="G1205" s="12">
        <v>35.549999999999997</v>
      </c>
      <c r="H1205" s="12">
        <v>36.25</v>
      </c>
      <c r="I1205" s="3">
        <v>2099</v>
      </c>
      <c r="J1205" s="3">
        <v>-2616</v>
      </c>
      <c r="K1205" s="3">
        <v>3451</v>
      </c>
      <c r="L1205" s="3">
        <v>-2812</v>
      </c>
      <c r="M1205" s="3">
        <v>2394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0.69791749999999997</v>
      </c>
      <c r="T1205" s="13">
        <f t="shared" si="181"/>
        <v>-0.86328000000000005</v>
      </c>
      <c r="U1205" s="13">
        <f t="shared" si="182"/>
        <v>1.197497</v>
      </c>
      <c r="V1205" s="13">
        <f t="shared" si="183"/>
        <v>-0.99966599999999994</v>
      </c>
      <c r="W1205" s="13">
        <f t="shared" si="184"/>
        <v>0.86782499999999996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9625</v>
      </c>
      <c r="C1206" s="3" t="s">
        <v>10292</v>
      </c>
      <c r="D1206" s="12">
        <v>74</v>
      </c>
      <c r="E1206" s="12">
        <v>73.599999999999994</v>
      </c>
      <c r="F1206" s="12">
        <v>74.900000000000006</v>
      </c>
      <c r="G1206" s="12">
        <v>78.099999999999994</v>
      </c>
      <c r="H1206" s="12">
        <v>80.2</v>
      </c>
      <c r="I1206" s="3">
        <v>-129</v>
      </c>
      <c r="J1206" s="3">
        <v>-245</v>
      </c>
      <c r="K1206" s="3">
        <v>500</v>
      </c>
      <c r="L1206" s="3">
        <v>198</v>
      </c>
      <c r="M1206" s="3">
        <v>234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-9.5460000000000003E-2</v>
      </c>
      <c r="T1206" s="13">
        <f t="shared" si="181"/>
        <v>-0.18032000000000001</v>
      </c>
      <c r="U1206" s="13">
        <f t="shared" si="182"/>
        <v>0.3745</v>
      </c>
      <c r="V1206" s="13">
        <f t="shared" si="183"/>
        <v>0.154638</v>
      </c>
      <c r="W1206" s="13">
        <f t="shared" si="184"/>
        <v>0.187668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9626</v>
      </c>
      <c r="C1207" s="3" t="s">
        <v>4574</v>
      </c>
      <c r="D1207" s="12">
        <v>2.6</v>
      </c>
      <c r="E1207" s="12">
        <v>2.6</v>
      </c>
      <c r="F1207" s="12">
        <v>2.6</v>
      </c>
      <c r="G1207" s="12">
        <v>2.64</v>
      </c>
      <c r="H1207" s="12">
        <v>2.7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9627</v>
      </c>
      <c r="C1208" s="3" t="s">
        <v>10295</v>
      </c>
      <c r="D1208" s="12">
        <v>22.2</v>
      </c>
      <c r="E1208" s="12">
        <v>21.05</v>
      </c>
      <c r="F1208" s="12">
        <v>21.05</v>
      </c>
      <c r="G1208" s="12">
        <v>22.2</v>
      </c>
      <c r="H1208" s="12">
        <v>22</v>
      </c>
      <c r="I1208" s="3">
        <v>-2</v>
      </c>
      <c r="J1208" s="3">
        <v>0</v>
      </c>
      <c r="K1208" s="3">
        <v>-1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-4.44E-4</v>
      </c>
      <c r="T1208" s="13">
        <f t="shared" si="181"/>
        <v>0</v>
      </c>
      <c r="U1208" s="13">
        <f t="shared" si="182"/>
        <v>-2.1049999999999999E-4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9628</v>
      </c>
      <c r="C1209" s="3" t="s">
        <v>6537</v>
      </c>
      <c r="D1209" s="12">
        <v>32.15</v>
      </c>
      <c r="E1209" s="12">
        <v>31.7</v>
      </c>
      <c r="F1209" s="12">
        <v>32</v>
      </c>
      <c r="G1209" s="12">
        <v>31.95</v>
      </c>
      <c r="H1209" s="12">
        <v>31.95</v>
      </c>
      <c r="I1209" s="3">
        <v>1</v>
      </c>
      <c r="J1209" s="3">
        <v>0</v>
      </c>
      <c r="K1209" s="3">
        <v>0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3.2150000000000001E-4</v>
      </c>
      <c r="T1209" s="13">
        <f t="shared" si="181"/>
        <v>0</v>
      </c>
      <c r="U1209" s="13">
        <f t="shared" si="182"/>
        <v>0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9629</v>
      </c>
      <c r="C1210" s="3" t="s">
        <v>4574</v>
      </c>
      <c r="D1210" s="12">
        <v>35.6</v>
      </c>
      <c r="E1210" s="12">
        <v>35.200000000000003</v>
      </c>
      <c r="F1210" s="12">
        <v>36.9</v>
      </c>
      <c r="G1210" s="12">
        <v>38</v>
      </c>
      <c r="H1210" s="12">
        <v>38.6</v>
      </c>
      <c r="I1210" s="3">
        <v>-13</v>
      </c>
      <c r="J1210" s="3">
        <v>6</v>
      </c>
      <c r="K1210" s="3">
        <v>107</v>
      </c>
      <c r="L1210" s="3">
        <v>10</v>
      </c>
      <c r="M1210" s="3">
        <v>-48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-4.6280000000000002E-3</v>
      </c>
      <c r="T1210" s="13">
        <f t="shared" si="181"/>
        <v>2.1120000000000002E-3</v>
      </c>
      <c r="U1210" s="13">
        <f t="shared" si="182"/>
        <v>3.9482999999999997E-2</v>
      </c>
      <c r="V1210" s="13">
        <f t="shared" si="183"/>
        <v>3.8E-3</v>
      </c>
      <c r="W1210" s="13">
        <f t="shared" si="184"/>
        <v>-1.8528000000000003E-2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9630</v>
      </c>
      <c r="C1211" s="3" t="s">
        <v>10301</v>
      </c>
      <c r="D1211" s="12">
        <v>12.85</v>
      </c>
      <c r="E1211" s="12">
        <v>12.85</v>
      </c>
      <c r="F1211" s="12">
        <v>12.9</v>
      </c>
      <c r="G1211" s="12">
        <v>12.95</v>
      </c>
      <c r="H1211" s="12">
        <v>12.9</v>
      </c>
      <c r="I1211" s="3">
        <v>-141</v>
      </c>
      <c r="J1211" s="3">
        <v>-200</v>
      </c>
      <c r="K1211" s="3">
        <v>-2957</v>
      </c>
      <c r="L1211" s="3">
        <v>-2952</v>
      </c>
      <c r="M1211" s="3">
        <v>-2319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-1.8118499999999999E-2</v>
      </c>
      <c r="T1211" s="13">
        <f t="shared" si="181"/>
        <v>-2.5700000000000001E-2</v>
      </c>
      <c r="U1211" s="13">
        <f t="shared" si="182"/>
        <v>-0.38145300000000004</v>
      </c>
      <c r="V1211" s="13">
        <f t="shared" si="183"/>
        <v>-0.38228400000000001</v>
      </c>
      <c r="W1211" s="13">
        <f t="shared" si="184"/>
        <v>-0.299151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9631</v>
      </c>
      <c r="C1212" s="3" t="s">
        <v>10298</v>
      </c>
      <c r="D1212" s="12">
        <v>23.55</v>
      </c>
      <c r="E1212" s="12">
        <v>23.5</v>
      </c>
      <c r="F1212" s="12">
        <v>24.1</v>
      </c>
      <c r="G1212" s="12">
        <v>23.65</v>
      </c>
      <c r="H1212" s="12">
        <v>25.4</v>
      </c>
      <c r="I1212" s="3">
        <v>-1172</v>
      </c>
      <c r="J1212" s="3">
        <v>284</v>
      </c>
      <c r="K1212" s="3">
        <v>766</v>
      </c>
      <c r="L1212" s="3">
        <v>-618</v>
      </c>
      <c r="M1212" s="3">
        <v>915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-0.27600600000000003</v>
      </c>
      <c r="T1212" s="13">
        <f t="shared" si="181"/>
        <v>6.6739999999999994E-2</v>
      </c>
      <c r="U1212" s="13">
        <f t="shared" si="182"/>
        <v>0.18460600000000002</v>
      </c>
      <c r="V1212" s="13">
        <f t="shared" si="183"/>
        <v>-0.14615699999999998</v>
      </c>
      <c r="W1212" s="13">
        <f t="shared" si="184"/>
        <v>0.23241000000000001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9632</v>
      </c>
      <c r="C1213" s="3" t="s">
        <v>6635</v>
      </c>
      <c r="D1213" s="12">
        <v>209</v>
      </c>
      <c r="E1213" s="12">
        <v>204</v>
      </c>
      <c r="F1213" s="12">
        <v>205.5</v>
      </c>
      <c r="G1213" s="12">
        <v>212.5</v>
      </c>
      <c r="H1213" s="12">
        <v>209.5</v>
      </c>
      <c r="I1213" s="3">
        <v>169</v>
      </c>
      <c r="J1213" s="3">
        <v>-1080</v>
      </c>
      <c r="K1213" s="3">
        <v>178</v>
      </c>
      <c r="L1213" s="3">
        <v>725</v>
      </c>
      <c r="M1213" s="3">
        <v>-604</v>
      </c>
      <c r="N1213" s="3">
        <v>0</v>
      </c>
      <c r="O1213" s="3">
        <v>-19</v>
      </c>
      <c r="P1213" s="3">
        <v>-39</v>
      </c>
      <c r="Q1213" s="3">
        <v>1</v>
      </c>
      <c r="R1213" s="3">
        <v>0</v>
      </c>
      <c r="S1213" s="13">
        <f t="shared" si="180"/>
        <v>0.35321000000000002</v>
      </c>
      <c r="T1213" s="13">
        <f t="shared" si="181"/>
        <v>-2.2031999999999998</v>
      </c>
      <c r="U1213" s="13">
        <f t="shared" si="182"/>
        <v>0.36579</v>
      </c>
      <c r="V1213" s="13">
        <f t="shared" si="183"/>
        <v>1.5406249999999999</v>
      </c>
      <c r="W1213" s="13">
        <f t="shared" si="184"/>
        <v>-1.2653799999999999</v>
      </c>
      <c r="X1213" s="13">
        <f t="shared" si="185"/>
        <v>0</v>
      </c>
      <c r="Y1213" s="13">
        <f t="shared" si="186"/>
        <v>-3.8760000000000003E-2</v>
      </c>
      <c r="Z1213" s="13">
        <f t="shared" si="187"/>
        <v>-8.0144999999999994E-2</v>
      </c>
      <c r="AA1213" s="13">
        <f t="shared" si="188"/>
        <v>2.1250000000000002E-3</v>
      </c>
      <c r="AB1213" s="13">
        <f t="shared" si="189"/>
        <v>0</v>
      </c>
    </row>
    <row r="1214" spans="1:28" x14ac:dyDescent="0.25">
      <c r="A1214" s="2" t="s">
        <v>1208</v>
      </c>
      <c r="B1214" s="3" t="s">
        <v>9633</v>
      </c>
      <c r="C1214" s="3" t="s">
        <v>6653</v>
      </c>
      <c r="D1214" s="12">
        <v>44.4</v>
      </c>
      <c r="E1214" s="12">
        <v>45.2</v>
      </c>
      <c r="F1214" s="12">
        <v>45.35</v>
      </c>
      <c r="G1214" s="12">
        <v>45.6</v>
      </c>
      <c r="H1214" s="12">
        <v>45.25</v>
      </c>
      <c r="I1214" s="3">
        <v>1365</v>
      </c>
      <c r="J1214" s="3">
        <v>4824</v>
      </c>
      <c r="K1214" s="3">
        <v>2035</v>
      </c>
      <c r="L1214" s="3">
        <v>-414</v>
      </c>
      <c r="M1214" s="3">
        <v>536</v>
      </c>
      <c r="N1214" s="3">
        <v>0</v>
      </c>
      <c r="O1214" s="3">
        <v>0</v>
      </c>
      <c r="P1214" s="3">
        <v>0</v>
      </c>
      <c r="Q1214" s="3">
        <v>53</v>
      </c>
      <c r="R1214" s="3">
        <v>0</v>
      </c>
      <c r="S1214" s="13">
        <f t="shared" si="180"/>
        <v>0.60606000000000004</v>
      </c>
      <c r="T1214" s="13">
        <f t="shared" si="181"/>
        <v>2.1804480000000002</v>
      </c>
      <c r="U1214" s="13">
        <f t="shared" si="182"/>
        <v>0.92287249999999998</v>
      </c>
      <c r="V1214" s="13">
        <f t="shared" si="183"/>
        <v>-0.18878400000000001</v>
      </c>
      <c r="W1214" s="13">
        <f t="shared" si="184"/>
        <v>0.24254000000000001</v>
      </c>
      <c r="X1214" s="13">
        <f t="shared" si="185"/>
        <v>0</v>
      </c>
      <c r="Y1214" s="13">
        <f t="shared" si="186"/>
        <v>0</v>
      </c>
      <c r="Z1214" s="13">
        <f t="shared" si="187"/>
        <v>0</v>
      </c>
      <c r="AA1214" s="13">
        <f t="shared" si="188"/>
        <v>2.4168000000000002E-2</v>
      </c>
      <c r="AB1214" s="13">
        <f t="shared" si="189"/>
        <v>0</v>
      </c>
    </row>
    <row r="1215" spans="1:28" x14ac:dyDescent="0.25">
      <c r="A1215" s="2" t="s">
        <v>1209</v>
      </c>
      <c r="B1215" s="3" t="s">
        <v>9634</v>
      </c>
      <c r="C1215" s="3" t="s">
        <v>10297</v>
      </c>
      <c r="D1215" s="12">
        <v>49</v>
      </c>
      <c r="E1215" s="12">
        <v>49</v>
      </c>
      <c r="F1215" s="12">
        <v>49</v>
      </c>
      <c r="G1215" s="12">
        <v>48.8</v>
      </c>
      <c r="H1215" s="12">
        <v>48.8</v>
      </c>
      <c r="I1215" s="3">
        <v>1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4.8999999999999998E-4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9635</v>
      </c>
      <c r="C1216" s="3" t="s">
        <v>10301</v>
      </c>
      <c r="D1216" s="12">
        <v>20.65</v>
      </c>
      <c r="E1216" s="12">
        <v>20.7</v>
      </c>
      <c r="F1216" s="12">
        <v>20.7</v>
      </c>
      <c r="G1216" s="12">
        <v>20.6</v>
      </c>
      <c r="H1216" s="12">
        <v>20.85</v>
      </c>
      <c r="I1216" s="3">
        <v>-4224</v>
      </c>
      <c r="J1216" s="3">
        <v>-2651</v>
      </c>
      <c r="K1216" s="3">
        <v>-2684</v>
      </c>
      <c r="L1216" s="3">
        <v>-4645</v>
      </c>
      <c r="M1216" s="3">
        <v>542</v>
      </c>
      <c r="N1216" s="3">
        <v>0</v>
      </c>
      <c r="O1216" s="3">
        <v>-169</v>
      </c>
      <c r="P1216" s="3">
        <v>7</v>
      </c>
      <c r="Q1216" s="3">
        <v>6</v>
      </c>
      <c r="R1216" s="3">
        <v>0</v>
      </c>
      <c r="S1216" s="13">
        <f t="shared" si="180"/>
        <v>-0.87225599999999992</v>
      </c>
      <c r="T1216" s="13">
        <f t="shared" si="181"/>
        <v>-0.54875699999999994</v>
      </c>
      <c r="U1216" s="13">
        <f t="shared" si="182"/>
        <v>-0.55558799999999997</v>
      </c>
      <c r="V1216" s="13">
        <f t="shared" si="183"/>
        <v>-0.95687</v>
      </c>
      <c r="W1216" s="13">
        <f t="shared" si="184"/>
        <v>0.11300700000000001</v>
      </c>
      <c r="X1216" s="13">
        <f t="shared" si="185"/>
        <v>0</v>
      </c>
      <c r="Y1216" s="13">
        <f t="shared" si="186"/>
        <v>-3.4983E-2</v>
      </c>
      <c r="Z1216" s="13">
        <f t="shared" si="187"/>
        <v>1.449E-3</v>
      </c>
      <c r="AA1216" s="13">
        <f t="shared" si="188"/>
        <v>1.2360000000000001E-3</v>
      </c>
      <c r="AB1216" s="13">
        <f t="shared" si="189"/>
        <v>0</v>
      </c>
    </row>
    <row r="1217" spans="1:28" x14ac:dyDescent="0.25">
      <c r="A1217" s="2" t="s">
        <v>1211</v>
      </c>
      <c r="B1217" s="3" t="s">
        <v>9636</v>
      </c>
      <c r="C1217" s="3" t="s">
        <v>6660</v>
      </c>
      <c r="D1217" s="12">
        <v>21.95</v>
      </c>
      <c r="E1217" s="12">
        <v>22.55</v>
      </c>
      <c r="F1217" s="12">
        <v>22.55</v>
      </c>
      <c r="G1217" s="12">
        <v>22.6</v>
      </c>
      <c r="H1217" s="12">
        <v>22.65</v>
      </c>
      <c r="I1217" s="3">
        <v>0</v>
      </c>
      <c r="J1217" s="3">
        <v>-1</v>
      </c>
      <c r="K1217" s="3">
        <v>0</v>
      </c>
      <c r="L1217" s="3">
        <v>-2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-2.2550000000000001E-4</v>
      </c>
      <c r="U1217" s="13">
        <f t="shared" si="182"/>
        <v>0</v>
      </c>
      <c r="V1217" s="13">
        <f t="shared" si="183"/>
        <v>-4.5200000000000004E-4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9637</v>
      </c>
      <c r="C1218" s="3" t="s">
        <v>10304</v>
      </c>
      <c r="D1218" s="12">
        <v>265.5</v>
      </c>
      <c r="E1218" s="12">
        <v>267</v>
      </c>
      <c r="F1218" s="12">
        <v>267.5</v>
      </c>
      <c r="G1218" s="12">
        <v>264</v>
      </c>
      <c r="H1218" s="12">
        <v>265</v>
      </c>
      <c r="I1218" s="3">
        <v>-1</v>
      </c>
      <c r="J1218" s="3">
        <v>4</v>
      </c>
      <c r="K1218" s="3">
        <v>1</v>
      </c>
      <c r="L1218" s="3">
        <v>-5</v>
      </c>
      <c r="M1218" s="3">
        <v>4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-2.6549999999999998E-3</v>
      </c>
      <c r="T1218" s="13">
        <f t="shared" si="181"/>
        <v>1.068E-2</v>
      </c>
      <c r="U1218" s="13">
        <f t="shared" si="182"/>
        <v>2.6749999999999999E-3</v>
      </c>
      <c r="V1218" s="13">
        <f t="shared" si="183"/>
        <v>-1.32E-2</v>
      </c>
      <c r="W1218" s="13">
        <f t="shared" si="184"/>
        <v>1.06E-2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9638</v>
      </c>
      <c r="C1219" s="3" t="s">
        <v>6660</v>
      </c>
      <c r="D1219" s="12">
        <v>555</v>
      </c>
      <c r="E1219" s="12">
        <v>560</v>
      </c>
      <c r="F1219" s="12">
        <v>551</v>
      </c>
      <c r="G1219" s="12">
        <v>543</v>
      </c>
      <c r="H1219" s="12">
        <v>542</v>
      </c>
      <c r="I1219" s="3">
        <v>35</v>
      </c>
      <c r="J1219" s="3">
        <v>21</v>
      </c>
      <c r="K1219" s="3">
        <v>4</v>
      </c>
      <c r="L1219" s="3">
        <v>-20</v>
      </c>
      <c r="M1219" s="3">
        <v>-58</v>
      </c>
      <c r="N1219" s="3">
        <v>-27</v>
      </c>
      <c r="O1219" s="3">
        <v>-34</v>
      </c>
      <c r="P1219" s="3">
        <v>-10</v>
      </c>
      <c r="Q1219" s="3">
        <v>0</v>
      </c>
      <c r="R1219" s="3">
        <v>0</v>
      </c>
      <c r="S1219" s="13">
        <f t="shared" si="180"/>
        <v>0.19425000000000001</v>
      </c>
      <c r="T1219" s="13">
        <f t="shared" si="181"/>
        <v>0.1176</v>
      </c>
      <c r="U1219" s="13">
        <f t="shared" si="182"/>
        <v>2.2040000000000001E-2</v>
      </c>
      <c r="V1219" s="13">
        <f t="shared" si="183"/>
        <v>-0.1086</v>
      </c>
      <c r="W1219" s="13">
        <f t="shared" si="184"/>
        <v>-0.31435999999999997</v>
      </c>
      <c r="X1219" s="13">
        <f t="shared" si="185"/>
        <v>-0.14985000000000001</v>
      </c>
      <c r="Y1219" s="13">
        <f t="shared" si="186"/>
        <v>-0.19040000000000001</v>
      </c>
      <c r="Z1219" s="13">
        <f t="shared" si="187"/>
        <v>-5.5100000000000003E-2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9639</v>
      </c>
      <c r="C1220" s="3" t="s">
        <v>4743</v>
      </c>
      <c r="D1220" s="12">
        <v>13.05</v>
      </c>
      <c r="E1220" s="12">
        <v>12.95</v>
      </c>
      <c r="F1220" s="12">
        <v>12.8</v>
      </c>
      <c r="G1220" s="12">
        <v>12.85</v>
      </c>
      <c r="H1220" s="12">
        <v>13</v>
      </c>
      <c r="I1220" s="3">
        <v>225</v>
      </c>
      <c r="J1220" s="3">
        <v>-591</v>
      </c>
      <c r="K1220" s="3">
        <v>182</v>
      </c>
      <c r="L1220" s="3">
        <v>-121</v>
      </c>
      <c r="M1220" s="3">
        <v>373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2.93625E-2</v>
      </c>
      <c r="T1220" s="13">
        <f t="shared" si="181"/>
        <v>-7.6534499999999991E-2</v>
      </c>
      <c r="U1220" s="13">
        <f t="shared" si="182"/>
        <v>2.3296000000000001E-2</v>
      </c>
      <c r="V1220" s="13">
        <f t="shared" si="183"/>
        <v>-1.55485E-2</v>
      </c>
      <c r="W1220" s="13">
        <f t="shared" si="184"/>
        <v>4.8489999999999998E-2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9640</v>
      </c>
      <c r="C1221" s="3" t="s">
        <v>6660</v>
      </c>
      <c r="D1221" s="12">
        <v>42.9</v>
      </c>
      <c r="E1221" s="12">
        <v>43.2</v>
      </c>
      <c r="F1221" s="12">
        <v>42.3</v>
      </c>
      <c r="G1221" s="12">
        <v>42.35</v>
      </c>
      <c r="H1221" s="12">
        <v>42.5</v>
      </c>
      <c r="I1221" s="3">
        <v>-1</v>
      </c>
      <c r="J1221" s="3">
        <v>0</v>
      </c>
      <c r="K1221" s="3">
        <v>1</v>
      </c>
      <c r="L1221" s="3">
        <v>-2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-4.2899999999999997E-4</v>
      </c>
      <c r="T1221" s="13">
        <f t="shared" si="181"/>
        <v>0</v>
      </c>
      <c r="U1221" s="13">
        <f t="shared" si="182"/>
        <v>4.2299999999999998E-4</v>
      </c>
      <c r="V1221" s="13">
        <f t="shared" si="183"/>
        <v>-8.4699999999999999E-4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9641</v>
      </c>
      <c r="C1222" s="3" t="s">
        <v>6660</v>
      </c>
      <c r="D1222" s="12">
        <v>19</v>
      </c>
      <c r="E1222" s="12">
        <v>19.100000000000001</v>
      </c>
      <c r="F1222" s="12">
        <v>19</v>
      </c>
      <c r="G1222" s="12">
        <v>19</v>
      </c>
      <c r="H1222" s="12">
        <v>19.45</v>
      </c>
      <c r="I1222" s="3">
        <v>9</v>
      </c>
      <c r="J1222" s="3">
        <v>-7</v>
      </c>
      <c r="K1222" s="3">
        <v>1</v>
      </c>
      <c r="L1222" s="3">
        <v>17</v>
      </c>
      <c r="M1222" s="3">
        <v>64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1.7099999999999999E-3</v>
      </c>
      <c r="T1222" s="13">
        <f t="shared" si="181"/>
        <v>-1.3370000000000001E-3</v>
      </c>
      <c r="U1222" s="13">
        <f t="shared" si="182"/>
        <v>1.9000000000000001E-4</v>
      </c>
      <c r="V1222" s="13">
        <f t="shared" si="183"/>
        <v>3.2299999999999998E-3</v>
      </c>
      <c r="W1222" s="13">
        <f t="shared" si="184"/>
        <v>1.2447999999999999E-2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9642</v>
      </c>
      <c r="C1223" s="3" t="s">
        <v>10367</v>
      </c>
      <c r="D1223" s="12">
        <v>16.649999999999999</v>
      </c>
      <c r="E1223" s="12">
        <v>16.8</v>
      </c>
      <c r="F1223" s="12">
        <v>16.95</v>
      </c>
      <c r="G1223" s="12">
        <v>17.2</v>
      </c>
      <c r="H1223" s="12">
        <v>17.649999999999999</v>
      </c>
      <c r="I1223" s="3">
        <v>324</v>
      </c>
      <c r="J1223" s="3">
        <v>751</v>
      </c>
      <c r="K1223" s="3">
        <v>2252</v>
      </c>
      <c r="L1223" s="3">
        <v>2747</v>
      </c>
      <c r="M1223" s="3">
        <v>2010</v>
      </c>
      <c r="N1223" s="3">
        <v>0</v>
      </c>
      <c r="O1223" s="3">
        <v>-1</v>
      </c>
      <c r="P1223" s="3">
        <v>1</v>
      </c>
      <c r="Q1223" s="3">
        <v>1</v>
      </c>
      <c r="R1223" s="3">
        <v>0</v>
      </c>
      <c r="S1223" s="13">
        <f t="shared" ref="S1223:S1286" si="190">$D1223*I1223/100000</f>
        <v>5.3945999999999994E-2</v>
      </c>
      <c r="T1223" s="13">
        <f t="shared" ref="T1223:T1286" si="191">$E1223*J1223/100000</f>
        <v>0.126168</v>
      </c>
      <c r="U1223" s="13">
        <f t="shared" ref="U1223:U1286" si="192">$F1223*K1223/100000</f>
        <v>0.381714</v>
      </c>
      <c r="V1223" s="13">
        <f t="shared" ref="V1223:V1286" si="193">$G1223*L1223/100000</f>
        <v>0.47248400000000002</v>
      </c>
      <c r="W1223" s="13">
        <f t="shared" ref="W1223:W1286" si="194">$H1223*M1223/100000</f>
        <v>0.354765</v>
      </c>
      <c r="X1223" s="13">
        <f t="shared" ref="X1223:X1286" si="195">$D1223*N1223/100000</f>
        <v>0</v>
      </c>
      <c r="Y1223" s="13">
        <f t="shared" ref="Y1223:Y1286" si="196">$E1223*O1223/100000</f>
        <v>-1.6800000000000002E-4</v>
      </c>
      <c r="Z1223" s="13">
        <f t="shared" ref="Z1223:Z1286" si="197">$F1223*P1223/100000</f>
        <v>1.695E-4</v>
      </c>
      <c r="AA1223" s="13">
        <f t="shared" ref="AA1223:AA1286" si="198">$G1223*Q1223/100000</f>
        <v>1.7199999999999998E-4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9643</v>
      </c>
      <c r="C1224" s="3" t="s">
        <v>4943</v>
      </c>
      <c r="D1224" s="12">
        <v>21.75</v>
      </c>
      <c r="E1224" s="12">
        <v>21.45</v>
      </c>
      <c r="F1224" s="12">
        <v>22.55</v>
      </c>
      <c r="G1224" s="12">
        <v>22.65</v>
      </c>
      <c r="H1224" s="12">
        <v>24.9</v>
      </c>
      <c r="I1224" s="3">
        <v>-2817</v>
      </c>
      <c r="J1224" s="3">
        <v>-3203</v>
      </c>
      <c r="K1224" s="3">
        <v>4043</v>
      </c>
      <c r="L1224" s="3">
        <v>-2130</v>
      </c>
      <c r="M1224" s="3">
        <v>3866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-0.61269750000000001</v>
      </c>
      <c r="T1224" s="13">
        <f t="shared" si="191"/>
        <v>-0.68704349999999992</v>
      </c>
      <c r="U1224" s="13">
        <f t="shared" si="192"/>
        <v>0.91169650000000013</v>
      </c>
      <c r="V1224" s="13">
        <f t="shared" si="193"/>
        <v>-0.48244500000000001</v>
      </c>
      <c r="W1224" s="13">
        <f t="shared" si="194"/>
        <v>0.96263399999999999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9644</v>
      </c>
      <c r="C1225" s="3" t="s">
        <v>10367</v>
      </c>
      <c r="D1225" s="12">
        <v>16.7</v>
      </c>
      <c r="E1225" s="12">
        <v>16.600000000000001</v>
      </c>
      <c r="F1225" s="12">
        <v>16.8</v>
      </c>
      <c r="G1225" s="12">
        <v>16.850000000000001</v>
      </c>
      <c r="H1225" s="12">
        <v>17.55</v>
      </c>
      <c r="I1225" s="3">
        <v>105</v>
      </c>
      <c r="J1225" s="3">
        <v>-117</v>
      </c>
      <c r="K1225" s="3">
        <v>1822</v>
      </c>
      <c r="L1225" s="3">
        <v>631</v>
      </c>
      <c r="M1225" s="3">
        <v>1213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1.7534999999999999E-2</v>
      </c>
      <c r="T1225" s="13">
        <f t="shared" si="191"/>
        <v>-1.9422000000000002E-2</v>
      </c>
      <c r="U1225" s="13">
        <f t="shared" si="192"/>
        <v>0.30609600000000003</v>
      </c>
      <c r="V1225" s="13">
        <f t="shared" si="193"/>
        <v>0.1063235</v>
      </c>
      <c r="W1225" s="13">
        <f t="shared" si="194"/>
        <v>0.2128815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9645</v>
      </c>
      <c r="C1226" s="3" t="s">
        <v>10367</v>
      </c>
      <c r="D1226" s="12">
        <v>22.45</v>
      </c>
      <c r="E1226" s="12">
        <v>22.5</v>
      </c>
      <c r="F1226" s="12">
        <v>22.6</v>
      </c>
      <c r="G1226" s="12">
        <v>22.6</v>
      </c>
      <c r="H1226" s="12">
        <v>23.8</v>
      </c>
      <c r="I1226" s="3">
        <v>20</v>
      </c>
      <c r="J1226" s="3">
        <v>-34</v>
      </c>
      <c r="K1226" s="3">
        <v>17</v>
      </c>
      <c r="L1226" s="3">
        <v>-8</v>
      </c>
      <c r="M1226" s="3">
        <v>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4.4900000000000001E-3</v>
      </c>
      <c r="T1226" s="13">
        <f t="shared" si="191"/>
        <v>-7.6499999999999997E-3</v>
      </c>
      <c r="U1226" s="13">
        <f t="shared" si="192"/>
        <v>3.8420000000000004E-3</v>
      </c>
      <c r="V1226" s="13">
        <f t="shared" si="193"/>
        <v>-1.8080000000000001E-3</v>
      </c>
      <c r="W1226" s="13">
        <f t="shared" si="194"/>
        <v>2.3800000000000001E-4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9646</v>
      </c>
      <c r="C1227" s="3" t="s">
        <v>10367</v>
      </c>
      <c r="D1227" s="12">
        <v>22.55</v>
      </c>
      <c r="E1227" s="12">
        <v>22.5</v>
      </c>
      <c r="F1227" s="12">
        <v>22.6</v>
      </c>
      <c r="G1227" s="12">
        <v>22.4</v>
      </c>
      <c r="H1227" s="12">
        <v>22.5</v>
      </c>
      <c r="I1227" s="3">
        <v>45</v>
      </c>
      <c r="J1227" s="3">
        <v>-4</v>
      </c>
      <c r="K1227" s="3">
        <v>0</v>
      </c>
      <c r="L1227" s="3">
        <v>-7</v>
      </c>
      <c r="M1227" s="3">
        <v>4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1.01475E-2</v>
      </c>
      <c r="T1227" s="13">
        <f t="shared" si="191"/>
        <v>-8.9999999999999998E-4</v>
      </c>
      <c r="U1227" s="13">
        <f t="shared" si="192"/>
        <v>0</v>
      </c>
      <c r="V1227" s="13">
        <f t="shared" si="193"/>
        <v>-1.5679999999999997E-3</v>
      </c>
      <c r="W1227" s="13">
        <f t="shared" si="194"/>
        <v>8.9999999999999998E-4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9647</v>
      </c>
      <c r="C1228" s="3" t="s">
        <v>10298</v>
      </c>
      <c r="D1228" s="12">
        <v>50.1</v>
      </c>
      <c r="E1228" s="12">
        <v>50.4</v>
      </c>
      <c r="F1228" s="12">
        <v>50.3</v>
      </c>
      <c r="G1228" s="12">
        <v>50.3</v>
      </c>
      <c r="H1228" s="12">
        <v>50.3</v>
      </c>
      <c r="I1228" s="3">
        <v>-6</v>
      </c>
      <c r="J1228" s="3">
        <v>-4</v>
      </c>
      <c r="K1228" s="3">
        <v>-5</v>
      </c>
      <c r="L1228" s="3">
        <v>-10</v>
      </c>
      <c r="M1228" s="3">
        <v>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-3.0060000000000004E-3</v>
      </c>
      <c r="T1228" s="13">
        <f t="shared" si="191"/>
        <v>-2.016E-3</v>
      </c>
      <c r="U1228" s="13">
        <f t="shared" si="192"/>
        <v>-2.5149999999999999E-3</v>
      </c>
      <c r="V1228" s="13">
        <f t="shared" si="193"/>
        <v>-5.0299999999999997E-3</v>
      </c>
      <c r="W1228" s="13">
        <f t="shared" si="194"/>
        <v>5.0299999999999997E-4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9648</v>
      </c>
      <c r="C1229" s="3" t="s">
        <v>10298</v>
      </c>
      <c r="D1229" s="12">
        <v>43.2</v>
      </c>
      <c r="E1229" s="12">
        <v>43.1</v>
      </c>
      <c r="F1229" s="12">
        <v>43.05</v>
      </c>
      <c r="G1229" s="12">
        <v>43.3</v>
      </c>
      <c r="H1229" s="12">
        <v>43.65</v>
      </c>
      <c r="I1229" s="3">
        <v>128</v>
      </c>
      <c r="J1229" s="3">
        <v>-59</v>
      </c>
      <c r="K1229" s="3">
        <v>40</v>
      </c>
      <c r="L1229" s="3">
        <v>64</v>
      </c>
      <c r="M1229" s="3">
        <v>69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5.5296000000000005E-2</v>
      </c>
      <c r="T1229" s="13">
        <f t="shared" si="191"/>
        <v>-2.5429E-2</v>
      </c>
      <c r="U1229" s="13">
        <f t="shared" si="192"/>
        <v>1.7219999999999999E-2</v>
      </c>
      <c r="V1229" s="13">
        <f t="shared" si="193"/>
        <v>2.7711999999999997E-2</v>
      </c>
      <c r="W1229" s="13">
        <f t="shared" si="194"/>
        <v>3.0118499999999999E-2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9649</v>
      </c>
      <c r="C1230" s="3" t="s">
        <v>10298</v>
      </c>
      <c r="D1230" s="12">
        <v>16.25</v>
      </c>
      <c r="E1230" s="12">
        <v>16.25</v>
      </c>
      <c r="F1230" s="12">
        <v>16.5</v>
      </c>
      <c r="G1230" s="12">
        <v>16.350000000000001</v>
      </c>
      <c r="H1230" s="12">
        <v>17.100000000000001</v>
      </c>
      <c r="I1230" s="3">
        <v>-655</v>
      </c>
      <c r="J1230" s="3">
        <v>-412</v>
      </c>
      <c r="K1230" s="3">
        <v>1107</v>
      </c>
      <c r="L1230" s="3">
        <v>-265</v>
      </c>
      <c r="M1230" s="3">
        <v>821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-0.1064375</v>
      </c>
      <c r="T1230" s="13">
        <f t="shared" si="191"/>
        <v>-6.6949999999999996E-2</v>
      </c>
      <c r="U1230" s="13">
        <f t="shared" si="192"/>
        <v>0.18265500000000001</v>
      </c>
      <c r="V1230" s="13">
        <f t="shared" si="193"/>
        <v>-4.3327499999999998E-2</v>
      </c>
      <c r="W1230" s="13">
        <f t="shared" si="194"/>
        <v>0.14039100000000002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9650</v>
      </c>
      <c r="C1231" s="3" t="s">
        <v>10287</v>
      </c>
      <c r="D1231" s="12">
        <v>18.8</v>
      </c>
      <c r="E1231" s="12">
        <v>18.8</v>
      </c>
      <c r="F1231" s="12">
        <v>18.7</v>
      </c>
      <c r="G1231" s="12">
        <v>18.600000000000001</v>
      </c>
      <c r="H1231" s="12">
        <v>19.100000000000001</v>
      </c>
      <c r="I1231" s="3">
        <v>0</v>
      </c>
      <c r="J1231" s="3">
        <v>1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1.8800000000000002E-4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9651</v>
      </c>
      <c r="C1232" s="3" t="s">
        <v>10267</v>
      </c>
      <c r="D1232" s="12">
        <v>7.21</v>
      </c>
      <c r="E1232" s="12">
        <v>7.93</v>
      </c>
      <c r="F1232" s="12">
        <v>8.7200000000000006</v>
      </c>
      <c r="G1232" s="12">
        <v>9.59</v>
      </c>
      <c r="H1232" s="12">
        <v>10.4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9652</v>
      </c>
      <c r="C1233" s="3" t="s">
        <v>10267</v>
      </c>
      <c r="D1233" s="12">
        <v>56.1</v>
      </c>
      <c r="E1233" s="12">
        <v>58.1</v>
      </c>
      <c r="F1233" s="12">
        <v>58.1</v>
      </c>
      <c r="G1233" s="12">
        <v>58</v>
      </c>
      <c r="H1233" s="12">
        <v>60.1</v>
      </c>
      <c r="I1233" s="3">
        <v>87</v>
      </c>
      <c r="J1233" s="3">
        <v>-167</v>
      </c>
      <c r="K1233" s="3">
        <v>-48</v>
      </c>
      <c r="L1233" s="3">
        <v>232</v>
      </c>
      <c r="M1233" s="3">
        <v>-39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3">
        <f t="shared" si="190"/>
        <v>4.8806999999999996E-2</v>
      </c>
      <c r="T1233" s="13">
        <f t="shared" si="191"/>
        <v>-9.7027000000000002E-2</v>
      </c>
      <c r="U1233" s="13">
        <f t="shared" si="192"/>
        <v>-2.7888000000000003E-2</v>
      </c>
      <c r="V1233" s="13">
        <f t="shared" si="193"/>
        <v>0.13456000000000001</v>
      </c>
      <c r="W1233" s="13">
        <f t="shared" si="194"/>
        <v>-2.3439000000000002E-2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9653</v>
      </c>
      <c r="C1234" s="3" t="s">
        <v>10314</v>
      </c>
      <c r="D1234" s="12">
        <v>18.75</v>
      </c>
      <c r="E1234" s="12">
        <v>18.850000000000001</v>
      </c>
      <c r="F1234" s="12">
        <v>18.850000000000001</v>
      </c>
      <c r="G1234" s="12">
        <v>18.7</v>
      </c>
      <c r="H1234" s="12">
        <v>18.8</v>
      </c>
      <c r="I1234" s="3">
        <v>-20</v>
      </c>
      <c r="J1234" s="3">
        <v>-2</v>
      </c>
      <c r="K1234" s="3">
        <v>14</v>
      </c>
      <c r="L1234" s="3">
        <v>-5</v>
      </c>
      <c r="M1234" s="3">
        <v>59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-3.7499999999999999E-3</v>
      </c>
      <c r="T1234" s="13">
        <f t="shared" si="191"/>
        <v>-3.77E-4</v>
      </c>
      <c r="U1234" s="13">
        <f t="shared" si="192"/>
        <v>2.6390000000000003E-3</v>
      </c>
      <c r="V1234" s="13">
        <f t="shared" si="193"/>
        <v>-9.3499999999999996E-4</v>
      </c>
      <c r="W1234" s="13">
        <f t="shared" si="194"/>
        <v>1.1092000000000001E-2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9654</v>
      </c>
      <c r="C1235" s="3" t="s">
        <v>10307</v>
      </c>
      <c r="D1235" s="12">
        <v>11.65</v>
      </c>
      <c r="E1235" s="12">
        <v>11.7</v>
      </c>
      <c r="F1235" s="12">
        <v>11.75</v>
      </c>
      <c r="G1235" s="12">
        <v>11.85</v>
      </c>
      <c r="H1235" s="12">
        <v>11.95</v>
      </c>
      <c r="I1235" s="3">
        <v>-2</v>
      </c>
      <c r="J1235" s="3">
        <v>-2</v>
      </c>
      <c r="K1235" s="3">
        <v>15</v>
      </c>
      <c r="L1235" s="3">
        <v>7</v>
      </c>
      <c r="M1235" s="3">
        <v>10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-2.33E-4</v>
      </c>
      <c r="T1235" s="13">
        <f t="shared" si="191"/>
        <v>-2.34E-4</v>
      </c>
      <c r="U1235" s="13">
        <f t="shared" si="192"/>
        <v>1.7625E-3</v>
      </c>
      <c r="V1235" s="13">
        <f t="shared" si="193"/>
        <v>8.2950000000000005E-4</v>
      </c>
      <c r="W1235" s="13">
        <f t="shared" si="194"/>
        <v>1.1950000000000001E-3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9655</v>
      </c>
      <c r="C1236" s="3" t="s">
        <v>4781</v>
      </c>
      <c r="D1236" s="12">
        <v>59.5</v>
      </c>
      <c r="E1236" s="12">
        <v>59.9</v>
      </c>
      <c r="F1236" s="12">
        <v>60.1</v>
      </c>
      <c r="G1236" s="12">
        <v>60.4</v>
      </c>
      <c r="H1236" s="12">
        <v>60.1</v>
      </c>
      <c r="I1236" s="3">
        <v>16</v>
      </c>
      <c r="J1236" s="3">
        <v>19</v>
      </c>
      <c r="K1236" s="3">
        <v>16</v>
      </c>
      <c r="L1236" s="3">
        <v>-15</v>
      </c>
      <c r="M1236" s="3">
        <v>-22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9.5200000000000007E-3</v>
      </c>
      <c r="T1236" s="13">
        <f t="shared" si="191"/>
        <v>1.1380999999999999E-2</v>
      </c>
      <c r="U1236" s="13">
        <f t="shared" si="192"/>
        <v>9.6159999999999995E-3</v>
      </c>
      <c r="V1236" s="13">
        <f t="shared" si="193"/>
        <v>-9.0600000000000003E-3</v>
      </c>
      <c r="W1236" s="13">
        <f t="shared" si="194"/>
        <v>-1.3222000000000001E-2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9656</v>
      </c>
      <c r="C1237" s="3" t="s">
        <v>10279</v>
      </c>
      <c r="D1237" s="12">
        <v>40.65</v>
      </c>
      <c r="E1237" s="12">
        <v>41</v>
      </c>
      <c r="F1237" s="12">
        <v>41.7</v>
      </c>
      <c r="G1237" s="12">
        <v>41.4</v>
      </c>
      <c r="H1237" s="12">
        <v>41.4</v>
      </c>
      <c r="I1237" s="3">
        <v>-34</v>
      </c>
      <c r="J1237" s="3">
        <v>7</v>
      </c>
      <c r="K1237" s="3">
        <v>-16</v>
      </c>
      <c r="L1237" s="3">
        <v>-14</v>
      </c>
      <c r="M1237" s="3">
        <v>-19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-1.3821E-2</v>
      </c>
      <c r="T1237" s="13">
        <f t="shared" si="191"/>
        <v>2.8700000000000002E-3</v>
      </c>
      <c r="U1237" s="13">
        <f t="shared" si="192"/>
        <v>-6.6720000000000008E-3</v>
      </c>
      <c r="V1237" s="13">
        <f t="shared" si="193"/>
        <v>-5.7959999999999999E-3</v>
      </c>
      <c r="W1237" s="13">
        <f t="shared" si="194"/>
        <v>-7.8659999999999997E-3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9657</v>
      </c>
      <c r="C1238" s="3" t="s">
        <v>6669</v>
      </c>
      <c r="D1238" s="12">
        <v>12.05</v>
      </c>
      <c r="E1238" s="12">
        <v>12.05</v>
      </c>
      <c r="F1238" s="12">
        <v>12.15</v>
      </c>
      <c r="G1238" s="12">
        <v>12.1</v>
      </c>
      <c r="H1238" s="12">
        <v>12.3</v>
      </c>
      <c r="I1238" s="3">
        <v>18</v>
      </c>
      <c r="J1238" s="3">
        <v>-15</v>
      </c>
      <c r="K1238" s="3">
        <v>76</v>
      </c>
      <c r="L1238" s="3">
        <v>1</v>
      </c>
      <c r="M1238" s="3">
        <v>4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2.1689999999999999E-3</v>
      </c>
      <c r="T1238" s="13">
        <f t="shared" si="191"/>
        <v>-1.8075000000000001E-3</v>
      </c>
      <c r="U1238" s="13">
        <f t="shared" si="192"/>
        <v>9.2339999999999992E-3</v>
      </c>
      <c r="V1238" s="13">
        <f t="shared" si="193"/>
        <v>1.21E-4</v>
      </c>
      <c r="W1238" s="13">
        <f t="shared" si="194"/>
        <v>4.9200000000000003E-4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9658</v>
      </c>
      <c r="C1239" s="3" t="s">
        <v>4752</v>
      </c>
      <c r="D1239" s="12">
        <v>23.9</v>
      </c>
      <c r="E1239" s="12">
        <v>24.3</v>
      </c>
      <c r="F1239" s="12">
        <v>24.2</v>
      </c>
      <c r="G1239" s="12">
        <v>24.1</v>
      </c>
      <c r="H1239" s="12">
        <v>24.3</v>
      </c>
      <c r="I1239" s="3">
        <v>-4</v>
      </c>
      <c r="J1239" s="3">
        <v>4</v>
      </c>
      <c r="K1239" s="3">
        <v>-3</v>
      </c>
      <c r="L1239" s="3">
        <v>-10</v>
      </c>
      <c r="M1239" s="3">
        <v>-4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-9.5599999999999993E-4</v>
      </c>
      <c r="T1239" s="13">
        <f t="shared" si="191"/>
        <v>9.7199999999999999E-4</v>
      </c>
      <c r="U1239" s="13">
        <f t="shared" si="192"/>
        <v>-7.2599999999999997E-4</v>
      </c>
      <c r="V1239" s="13">
        <f t="shared" si="193"/>
        <v>-2.4099999999999998E-3</v>
      </c>
      <c r="W1239" s="13">
        <f t="shared" si="194"/>
        <v>-9.7199999999999999E-4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9659</v>
      </c>
      <c r="C1240" s="3" t="s">
        <v>10281</v>
      </c>
      <c r="D1240" s="12">
        <v>43.15</v>
      </c>
      <c r="E1240" s="12">
        <v>43.3</v>
      </c>
      <c r="F1240" s="12">
        <v>43.35</v>
      </c>
      <c r="G1240" s="12">
        <v>43.55</v>
      </c>
      <c r="H1240" s="12">
        <v>43.65</v>
      </c>
      <c r="I1240" s="3">
        <v>10</v>
      </c>
      <c r="J1240" s="3">
        <v>-58</v>
      </c>
      <c r="K1240" s="3">
        <v>-123</v>
      </c>
      <c r="L1240" s="3">
        <v>-65</v>
      </c>
      <c r="M1240" s="3">
        <v>-19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4.3150000000000003E-3</v>
      </c>
      <c r="T1240" s="13">
        <f t="shared" si="191"/>
        <v>-2.5113999999999997E-2</v>
      </c>
      <c r="U1240" s="13">
        <f t="shared" si="192"/>
        <v>-5.33205E-2</v>
      </c>
      <c r="V1240" s="13">
        <f t="shared" si="193"/>
        <v>-2.8307499999999999E-2</v>
      </c>
      <c r="W1240" s="13">
        <f t="shared" si="194"/>
        <v>-8.2935000000000005E-3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9660</v>
      </c>
      <c r="C1241" s="3" t="s">
        <v>10335</v>
      </c>
      <c r="D1241" s="12">
        <v>19.7</v>
      </c>
      <c r="E1241" s="12">
        <v>20.8</v>
      </c>
      <c r="F1241" s="12">
        <v>20.2</v>
      </c>
      <c r="G1241" s="12">
        <v>20.2</v>
      </c>
      <c r="H1241" s="12">
        <v>21.3</v>
      </c>
      <c r="I1241" s="3">
        <v>-3945</v>
      </c>
      <c r="J1241" s="3">
        <v>5334</v>
      </c>
      <c r="K1241" s="3">
        <v>-28067</v>
      </c>
      <c r="L1241" s="3">
        <v>-6645</v>
      </c>
      <c r="M1241" s="3">
        <v>3015</v>
      </c>
      <c r="N1241" s="3">
        <v>0</v>
      </c>
      <c r="O1241" s="3">
        <v>88</v>
      </c>
      <c r="P1241" s="3">
        <v>543</v>
      </c>
      <c r="Q1241" s="3">
        <v>0</v>
      </c>
      <c r="R1241" s="3">
        <v>0</v>
      </c>
      <c r="S1241" s="13">
        <f t="shared" si="190"/>
        <v>-0.77716499999999999</v>
      </c>
      <c r="T1241" s="13">
        <f t="shared" si="191"/>
        <v>1.109472</v>
      </c>
      <c r="U1241" s="13">
        <f t="shared" si="192"/>
        <v>-5.6695340000000005</v>
      </c>
      <c r="V1241" s="13">
        <f t="shared" si="193"/>
        <v>-1.34229</v>
      </c>
      <c r="W1241" s="13">
        <f t="shared" si="194"/>
        <v>0.64219499999999996</v>
      </c>
      <c r="X1241" s="13">
        <f t="shared" si="195"/>
        <v>0</v>
      </c>
      <c r="Y1241" s="13">
        <f t="shared" si="196"/>
        <v>1.8304000000000001E-2</v>
      </c>
      <c r="Z1241" s="13">
        <f t="shared" si="197"/>
        <v>0.10968600000000001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9661</v>
      </c>
      <c r="C1242" s="3" t="s">
        <v>6629</v>
      </c>
      <c r="D1242" s="12">
        <v>16.2</v>
      </c>
      <c r="E1242" s="12">
        <v>16.55</v>
      </c>
      <c r="F1242" s="12">
        <v>16.100000000000001</v>
      </c>
      <c r="G1242" s="12">
        <v>15.95</v>
      </c>
      <c r="H1242" s="12">
        <v>16</v>
      </c>
      <c r="I1242" s="3">
        <v>4</v>
      </c>
      <c r="J1242" s="3">
        <v>1</v>
      </c>
      <c r="K1242" s="3">
        <v>0</v>
      </c>
      <c r="L1242" s="3">
        <v>-3</v>
      </c>
      <c r="M1242" s="3">
        <v>-1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6.4799999999999992E-4</v>
      </c>
      <c r="T1242" s="13">
        <f t="shared" si="191"/>
        <v>1.6550000000000001E-4</v>
      </c>
      <c r="U1242" s="13">
        <f t="shared" si="192"/>
        <v>0</v>
      </c>
      <c r="V1242" s="13">
        <f t="shared" si="193"/>
        <v>-4.7849999999999992E-4</v>
      </c>
      <c r="W1242" s="13">
        <f t="shared" si="194"/>
        <v>-1.6000000000000001E-4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9662</v>
      </c>
      <c r="C1243" s="3" t="s">
        <v>6689</v>
      </c>
      <c r="D1243" s="12">
        <v>12.45</v>
      </c>
      <c r="E1243" s="12">
        <v>12.75</v>
      </c>
      <c r="F1243" s="12">
        <v>12.5</v>
      </c>
      <c r="G1243" s="12">
        <v>12.7</v>
      </c>
      <c r="H1243" s="12">
        <v>13</v>
      </c>
      <c r="I1243" s="3">
        <v>226</v>
      </c>
      <c r="J1243" s="3">
        <v>28</v>
      </c>
      <c r="K1243" s="3">
        <v>49</v>
      </c>
      <c r="L1243" s="3">
        <v>-30</v>
      </c>
      <c r="M1243" s="3">
        <v>-175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2.8136999999999999E-2</v>
      </c>
      <c r="T1243" s="13">
        <f t="shared" si="191"/>
        <v>3.5699999999999998E-3</v>
      </c>
      <c r="U1243" s="13">
        <f t="shared" si="192"/>
        <v>6.1250000000000002E-3</v>
      </c>
      <c r="V1243" s="13">
        <f t="shared" si="193"/>
        <v>-3.81E-3</v>
      </c>
      <c r="W1243" s="13">
        <f t="shared" si="194"/>
        <v>-2.2749999999999999E-2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9663</v>
      </c>
      <c r="C1244" s="3" t="s">
        <v>10316</v>
      </c>
      <c r="D1244" s="12">
        <v>13.2</v>
      </c>
      <c r="E1244" s="12">
        <v>13.4</v>
      </c>
      <c r="F1244" s="12">
        <v>13.55</v>
      </c>
      <c r="G1244" s="12">
        <v>13.35</v>
      </c>
      <c r="H1244" s="12">
        <v>13.65</v>
      </c>
      <c r="I1244" s="3">
        <v>1026</v>
      </c>
      <c r="J1244" s="3">
        <v>213</v>
      </c>
      <c r="K1244" s="3">
        <v>357</v>
      </c>
      <c r="L1244" s="3">
        <v>96</v>
      </c>
      <c r="M1244" s="3">
        <v>663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0.135432</v>
      </c>
      <c r="T1244" s="13">
        <f t="shared" si="191"/>
        <v>2.8542000000000001E-2</v>
      </c>
      <c r="U1244" s="13">
        <f t="shared" si="192"/>
        <v>4.8373500000000007E-2</v>
      </c>
      <c r="V1244" s="13">
        <f t="shared" si="193"/>
        <v>1.2815999999999999E-2</v>
      </c>
      <c r="W1244" s="13">
        <f t="shared" si="194"/>
        <v>9.049950000000001E-2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9664</v>
      </c>
      <c r="C1245" s="3" t="s">
        <v>10325</v>
      </c>
      <c r="D1245" s="12">
        <v>353.5</v>
      </c>
      <c r="E1245" s="12">
        <v>358</v>
      </c>
      <c r="F1245" s="12">
        <v>355.5</v>
      </c>
      <c r="G1245" s="12">
        <v>361</v>
      </c>
      <c r="H1245" s="12">
        <v>365</v>
      </c>
      <c r="I1245" s="3">
        <v>106</v>
      </c>
      <c r="J1245" s="3">
        <v>147</v>
      </c>
      <c r="K1245" s="3">
        <v>76</v>
      </c>
      <c r="L1245" s="3">
        <v>271</v>
      </c>
      <c r="M1245" s="3">
        <v>247</v>
      </c>
      <c r="N1245" s="3">
        <v>0</v>
      </c>
      <c r="O1245" s="3">
        <v>0</v>
      </c>
      <c r="P1245" s="3">
        <v>0</v>
      </c>
      <c r="Q1245" s="3">
        <v>0</v>
      </c>
      <c r="R1245" s="3">
        <v>0</v>
      </c>
      <c r="S1245" s="13">
        <f t="shared" si="190"/>
        <v>0.37470999999999999</v>
      </c>
      <c r="T1245" s="13">
        <f t="shared" si="191"/>
        <v>0.52625999999999995</v>
      </c>
      <c r="U1245" s="13">
        <f t="shared" si="192"/>
        <v>0.27017999999999998</v>
      </c>
      <c r="V1245" s="13">
        <f t="shared" si="193"/>
        <v>0.97831000000000001</v>
      </c>
      <c r="W1245" s="13">
        <f t="shared" si="194"/>
        <v>0.90154999999999996</v>
      </c>
      <c r="X1245" s="13">
        <f t="shared" si="195"/>
        <v>0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9665</v>
      </c>
      <c r="C1246" s="3" t="s">
        <v>6680</v>
      </c>
      <c r="D1246" s="12">
        <v>10.4</v>
      </c>
      <c r="E1246" s="12">
        <v>10.5</v>
      </c>
      <c r="F1246" s="12">
        <v>10.65</v>
      </c>
      <c r="G1246" s="12">
        <v>10.55</v>
      </c>
      <c r="H1246" s="12">
        <v>10.7</v>
      </c>
      <c r="I1246" s="3">
        <v>2</v>
      </c>
      <c r="J1246" s="3">
        <v>0</v>
      </c>
      <c r="K1246" s="3">
        <v>27</v>
      </c>
      <c r="L1246" s="3">
        <v>-4</v>
      </c>
      <c r="M1246" s="3">
        <v>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2.0800000000000001E-4</v>
      </c>
      <c r="T1246" s="13">
        <f t="shared" si="191"/>
        <v>0</v>
      </c>
      <c r="U1246" s="13">
        <f t="shared" si="192"/>
        <v>2.8755E-3</v>
      </c>
      <c r="V1246" s="13">
        <f t="shared" si="193"/>
        <v>-4.2200000000000001E-4</v>
      </c>
      <c r="W1246" s="13">
        <f t="shared" si="194"/>
        <v>0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9666</v>
      </c>
      <c r="C1247" s="3" t="s">
        <v>10276</v>
      </c>
      <c r="D1247" s="12">
        <v>49.65</v>
      </c>
      <c r="E1247" s="12">
        <v>50</v>
      </c>
      <c r="F1247" s="12">
        <v>49.85</v>
      </c>
      <c r="G1247" s="12">
        <v>50</v>
      </c>
      <c r="H1247" s="12">
        <v>50.3</v>
      </c>
      <c r="I1247" s="3">
        <v>11</v>
      </c>
      <c r="J1247" s="3">
        <v>-20</v>
      </c>
      <c r="K1247" s="3">
        <v>-14</v>
      </c>
      <c r="L1247" s="3">
        <v>-5</v>
      </c>
      <c r="M1247" s="3">
        <v>-5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5.4614999999999993E-3</v>
      </c>
      <c r="T1247" s="13">
        <f t="shared" si="191"/>
        <v>-0.01</v>
      </c>
      <c r="U1247" s="13">
        <f t="shared" si="192"/>
        <v>-6.979E-3</v>
      </c>
      <c r="V1247" s="13">
        <f t="shared" si="193"/>
        <v>-2.5000000000000001E-3</v>
      </c>
      <c r="W1247" s="13">
        <f t="shared" si="194"/>
        <v>-2.5149999999999999E-3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9667</v>
      </c>
      <c r="C1248" s="3" t="s">
        <v>6668</v>
      </c>
      <c r="D1248" s="12">
        <v>27.1</v>
      </c>
      <c r="E1248" s="12">
        <v>27.2</v>
      </c>
      <c r="F1248" s="12">
        <v>26.75</v>
      </c>
      <c r="G1248" s="12">
        <v>27</v>
      </c>
      <c r="H1248" s="12">
        <v>27.3</v>
      </c>
      <c r="I1248" s="3">
        <v>4</v>
      </c>
      <c r="J1248" s="3">
        <v>-1</v>
      </c>
      <c r="K1248" s="3">
        <v>-1</v>
      </c>
      <c r="L1248" s="3">
        <v>0</v>
      </c>
      <c r="M1248" s="3">
        <v>2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1.0840000000000001E-3</v>
      </c>
      <c r="T1248" s="13">
        <f t="shared" si="191"/>
        <v>-2.72E-4</v>
      </c>
      <c r="U1248" s="13">
        <f t="shared" si="192"/>
        <v>-2.675E-4</v>
      </c>
      <c r="V1248" s="13">
        <f t="shared" si="193"/>
        <v>0</v>
      </c>
      <c r="W1248" s="13">
        <f t="shared" si="194"/>
        <v>5.4600000000000004E-4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9668</v>
      </c>
      <c r="C1249" s="3" t="s">
        <v>4762</v>
      </c>
      <c r="D1249" s="12">
        <v>22.4</v>
      </c>
      <c r="E1249" s="12">
        <v>22.5</v>
      </c>
      <c r="F1249" s="12">
        <v>23</v>
      </c>
      <c r="G1249" s="12">
        <v>22.65</v>
      </c>
      <c r="H1249" s="12">
        <v>22.9</v>
      </c>
      <c r="I1249" s="3">
        <v>204</v>
      </c>
      <c r="J1249" s="3">
        <v>-69</v>
      </c>
      <c r="K1249" s="3">
        <v>498</v>
      </c>
      <c r="L1249" s="3">
        <v>-178</v>
      </c>
      <c r="M1249" s="3">
        <v>286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4.5695999999999994E-2</v>
      </c>
      <c r="T1249" s="13">
        <f t="shared" si="191"/>
        <v>-1.5525000000000001E-2</v>
      </c>
      <c r="U1249" s="13">
        <f t="shared" si="192"/>
        <v>0.11454</v>
      </c>
      <c r="V1249" s="13">
        <f t="shared" si="193"/>
        <v>-4.0316999999999999E-2</v>
      </c>
      <c r="W1249" s="13">
        <f t="shared" si="194"/>
        <v>6.5493999999999997E-2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9669</v>
      </c>
      <c r="C1250" s="3" t="s">
        <v>6594</v>
      </c>
      <c r="D1250" s="12">
        <v>23.95</v>
      </c>
      <c r="E1250" s="12">
        <v>24.55</v>
      </c>
      <c r="F1250" s="12">
        <v>24.5</v>
      </c>
      <c r="G1250" s="12">
        <v>24.45</v>
      </c>
      <c r="H1250" s="12">
        <v>24.4</v>
      </c>
      <c r="I1250" s="3">
        <v>93</v>
      </c>
      <c r="J1250" s="3">
        <v>-38</v>
      </c>
      <c r="K1250" s="3">
        <v>-77</v>
      </c>
      <c r="L1250" s="3">
        <v>13</v>
      </c>
      <c r="M1250" s="3">
        <v>-114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2.2273499999999998E-2</v>
      </c>
      <c r="T1250" s="13">
        <f t="shared" si="191"/>
        <v>-9.3290000000000005E-3</v>
      </c>
      <c r="U1250" s="13">
        <f t="shared" si="192"/>
        <v>-1.8865E-2</v>
      </c>
      <c r="V1250" s="13">
        <f t="shared" si="193"/>
        <v>3.1784999999999995E-3</v>
      </c>
      <c r="W1250" s="13">
        <f t="shared" si="194"/>
        <v>-2.7816E-2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9670</v>
      </c>
      <c r="C1251" s="3" t="s">
        <v>10266</v>
      </c>
      <c r="D1251" s="12">
        <v>24.9</v>
      </c>
      <c r="E1251" s="12">
        <v>25.7</v>
      </c>
      <c r="F1251" s="12">
        <v>26.1</v>
      </c>
      <c r="G1251" s="12">
        <v>25.9</v>
      </c>
      <c r="H1251" s="12">
        <v>26.3</v>
      </c>
      <c r="I1251" s="3">
        <v>520</v>
      </c>
      <c r="J1251" s="3">
        <v>-395</v>
      </c>
      <c r="K1251" s="3">
        <v>235</v>
      </c>
      <c r="L1251" s="3">
        <v>120</v>
      </c>
      <c r="M1251" s="3">
        <v>154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0.12948000000000001</v>
      </c>
      <c r="T1251" s="13">
        <f t="shared" si="191"/>
        <v>-0.10151499999999999</v>
      </c>
      <c r="U1251" s="13">
        <f t="shared" si="192"/>
        <v>6.1335000000000001E-2</v>
      </c>
      <c r="V1251" s="13">
        <f t="shared" si="193"/>
        <v>3.108E-2</v>
      </c>
      <c r="W1251" s="13">
        <f t="shared" si="194"/>
        <v>4.0502000000000003E-2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9671</v>
      </c>
      <c r="C1252" s="3" t="s">
        <v>6579</v>
      </c>
      <c r="D1252" s="12">
        <v>24.75</v>
      </c>
      <c r="E1252" s="12">
        <v>24.95</v>
      </c>
      <c r="F1252" s="12">
        <v>25</v>
      </c>
      <c r="G1252" s="12">
        <v>24.85</v>
      </c>
      <c r="H1252" s="12">
        <v>24.9</v>
      </c>
      <c r="I1252" s="3">
        <v>-1</v>
      </c>
      <c r="J1252" s="3">
        <v>4</v>
      </c>
      <c r="K1252" s="3">
        <v>1</v>
      </c>
      <c r="L1252" s="3">
        <v>-12</v>
      </c>
      <c r="M1252" s="3">
        <v>-14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-2.475E-4</v>
      </c>
      <c r="T1252" s="13">
        <f t="shared" si="191"/>
        <v>9.9799999999999997E-4</v>
      </c>
      <c r="U1252" s="13">
        <f t="shared" si="192"/>
        <v>2.5000000000000001E-4</v>
      </c>
      <c r="V1252" s="13">
        <f t="shared" si="193"/>
        <v>-2.9820000000000003E-3</v>
      </c>
      <c r="W1252" s="13">
        <f t="shared" si="194"/>
        <v>-3.4859999999999995E-3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9672</v>
      </c>
      <c r="C1253" s="3" t="s">
        <v>10267</v>
      </c>
      <c r="D1253" s="12">
        <v>28.95</v>
      </c>
      <c r="E1253" s="12">
        <v>31.8</v>
      </c>
      <c r="F1253" s="12">
        <v>32.75</v>
      </c>
      <c r="G1253" s="12">
        <v>31.65</v>
      </c>
      <c r="H1253" s="12">
        <v>31.9</v>
      </c>
      <c r="I1253" s="3">
        <v>-620</v>
      </c>
      <c r="J1253" s="3">
        <v>-215</v>
      </c>
      <c r="K1253" s="3">
        <v>-2697</v>
      </c>
      <c r="L1253" s="3">
        <v>-350</v>
      </c>
      <c r="M1253" s="3">
        <v>-456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-0.17949000000000001</v>
      </c>
      <c r="T1253" s="13">
        <f t="shared" si="191"/>
        <v>-6.837E-2</v>
      </c>
      <c r="U1253" s="13">
        <f t="shared" si="192"/>
        <v>-0.88326749999999998</v>
      </c>
      <c r="V1253" s="13">
        <f t="shared" si="193"/>
        <v>-0.110775</v>
      </c>
      <c r="W1253" s="13">
        <f t="shared" si="194"/>
        <v>-0.14546400000000001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9673</v>
      </c>
      <c r="C1254" s="3" t="s">
        <v>10324</v>
      </c>
      <c r="D1254" s="12">
        <v>19.2</v>
      </c>
      <c r="E1254" s="12">
        <v>19.100000000000001</v>
      </c>
      <c r="F1254" s="12">
        <v>19.75</v>
      </c>
      <c r="G1254" s="12">
        <v>20.350000000000001</v>
      </c>
      <c r="H1254" s="12">
        <v>19.850000000000001</v>
      </c>
      <c r="I1254" s="3">
        <v>0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0</v>
      </c>
      <c r="U1254" s="13">
        <f t="shared" si="192"/>
        <v>0</v>
      </c>
      <c r="V1254" s="13">
        <f t="shared" si="193"/>
        <v>0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9674</v>
      </c>
      <c r="C1255" s="3" t="s">
        <v>10368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9675</v>
      </c>
      <c r="C1256" s="3" t="s">
        <v>4771</v>
      </c>
      <c r="D1256" s="12">
        <v>9.24</v>
      </c>
      <c r="E1256" s="12">
        <v>9.26</v>
      </c>
      <c r="F1256" s="12">
        <v>9.26</v>
      </c>
      <c r="G1256" s="12">
        <v>9.27</v>
      </c>
      <c r="H1256" s="12">
        <v>9.3800000000000008</v>
      </c>
      <c r="I1256" s="3">
        <v>14</v>
      </c>
      <c r="J1256" s="3">
        <v>-29</v>
      </c>
      <c r="K1256" s="3">
        <v>1</v>
      </c>
      <c r="L1256" s="3">
        <v>-16</v>
      </c>
      <c r="M1256" s="3">
        <v>28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1.2936000000000002E-3</v>
      </c>
      <c r="T1256" s="13">
        <f t="shared" si="191"/>
        <v>-2.6854000000000001E-3</v>
      </c>
      <c r="U1256" s="13">
        <f t="shared" si="192"/>
        <v>9.2600000000000001E-5</v>
      </c>
      <c r="V1256" s="13">
        <f t="shared" si="193"/>
        <v>-1.4831999999999998E-3</v>
      </c>
      <c r="W1256" s="13">
        <f t="shared" si="194"/>
        <v>2.6264000000000005E-3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9676</v>
      </c>
      <c r="C1257" s="3" t="s">
        <v>10281</v>
      </c>
      <c r="D1257" s="12">
        <v>16.899999999999999</v>
      </c>
      <c r="E1257" s="12">
        <v>17.55</v>
      </c>
      <c r="F1257" s="12">
        <v>18.25</v>
      </c>
      <c r="G1257" s="12">
        <v>17.8</v>
      </c>
      <c r="H1257" s="12">
        <v>18.649999999999999</v>
      </c>
      <c r="I1257" s="3">
        <v>6</v>
      </c>
      <c r="J1257" s="3">
        <v>-12</v>
      </c>
      <c r="K1257" s="3">
        <v>-3</v>
      </c>
      <c r="L1257" s="3">
        <v>-14</v>
      </c>
      <c r="M1257" s="3">
        <v>-21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1.0139999999999999E-3</v>
      </c>
      <c r="T1257" s="13">
        <f t="shared" si="191"/>
        <v>-2.1060000000000002E-3</v>
      </c>
      <c r="U1257" s="13">
        <f t="shared" si="192"/>
        <v>-5.4750000000000003E-4</v>
      </c>
      <c r="V1257" s="13">
        <f t="shared" si="193"/>
        <v>-2.4920000000000003E-3</v>
      </c>
      <c r="W1257" s="13">
        <f t="shared" si="194"/>
        <v>-3.9164999999999998E-3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9677</v>
      </c>
      <c r="C1258" s="3" t="s">
        <v>10322</v>
      </c>
      <c r="D1258" s="12">
        <v>17.25</v>
      </c>
      <c r="E1258" s="12">
        <v>17.2</v>
      </c>
      <c r="F1258" s="12">
        <v>17.25</v>
      </c>
      <c r="G1258" s="12">
        <v>17.350000000000001</v>
      </c>
      <c r="H1258" s="12">
        <v>17.399999999999999</v>
      </c>
      <c r="I1258" s="3">
        <v>-5</v>
      </c>
      <c r="J1258" s="3">
        <v>-3</v>
      </c>
      <c r="K1258" s="3">
        <v>1</v>
      </c>
      <c r="L1258" s="3">
        <v>1</v>
      </c>
      <c r="M1258" s="3">
        <v>0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-8.6249999999999999E-4</v>
      </c>
      <c r="T1258" s="13">
        <f t="shared" si="191"/>
        <v>-5.1599999999999997E-4</v>
      </c>
      <c r="U1258" s="13">
        <f t="shared" si="192"/>
        <v>1.7249999999999999E-4</v>
      </c>
      <c r="V1258" s="13">
        <f t="shared" si="193"/>
        <v>1.7350000000000002E-4</v>
      </c>
      <c r="W1258" s="13">
        <f t="shared" si="194"/>
        <v>0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9678</v>
      </c>
      <c r="C1259" s="3" t="s">
        <v>6683</v>
      </c>
      <c r="D1259" s="12">
        <v>132</v>
      </c>
      <c r="E1259" s="12">
        <v>135</v>
      </c>
      <c r="F1259" s="12">
        <v>142</v>
      </c>
      <c r="G1259" s="12">
        <v>135.5</v>
      </c>
      <c r="H1259" s="12">
        <v>140.5</v>
      </c>
      <c r="I1259" s="3">
        <v>-159</v>
      </c>
      <c r="J1259" s="3">
        <v>-261</v>
      </c>
      <c r="K1259" s="3">
        <v>309</v>
      </c>
      <c r="L1259" s="3">
        <v>-1611</v>
      </c>
      <c r="M1259" s="3">
        <v>653</v>
      </c>
      <c r="N1259" s="3">
        <v>401</v>
      </c>
      <c r="O1259" s="3">
        <v>297</v>
      </c>
      <c r="P1259" s="3">
        <v>120</v>
      </c>
      <c r="Q1259" s="3">
        <v>297</v>
      </c>
      <c r="R1259" s="3">
        <v>-147</v>
      </c>
      <c r="S1259" s="13">
        <f t="shared" si="190"/>
        <v>-0.20988000000000001</v>
      </c>
      <c r="T1259" s="13">
        <f t="shared" si="191"/>
        <v>-0.35235</v>
      </c>
      <c r="U1259" s="13">
        <f t="shared" si="192"/>
        <v>0.43878</v>
      </c>
      <c r="V1259" s="13">
        <f t="shared" si="193"/>
        <v>-2.1829049999999999</v>
      </c>
      <c r="W1259" s="13">
        <f t="shared" si="194"/>
        <v>0.91746499999999997</v>
      </c>
      <c r="X1259" s="13">
        <f t="shared" si="195"/>
        <v>0.52932000000000001</v>
      </c>
      <c r="Y1259" s="13">
        <f t="shared" si="196"/>
        <v>0.40094999999999997</v>
      </c>
      <c r="Z1259" s="13">
        <f t="shared" si="197"/>
        <v>0.1704</v>
      </c>
      <c r="AA1259" s="13">
        <f t="shared" si="198"/>
        <v>0.40243499999999999</v>
      </c>
      <c r="AB1259" s="13">
        <f t="shared" si="199"/>
        <v>-0.206535</v>
      </c>
    </row>
    <row r="1260" spans="1:28" x14ac:dyDescent="0.25">
      <c r="A1260" s="2" t="s">
        <v>1254</v>
      </c>
      <c r="B1260" s="3" t="s">
        <v>9679</v>
      </c>
      <c r="C1260" s="3" t="s">
        <v>6680</v>
      </c>
      <c r="D1260" s="12">
        <v>28.05</v>
      </c>
      <c r="E1260" s="12">
        <v>28.2</v>
      </c>
      <c r="F1260" s="12">
        <v>28.5</v>
      </c>
      <c r="G1260" s="12">
        <v>28.05</v>
      </c>
      <c r="H1260" s="12">
        <v>28.65</v>
      </c>
      <c r="I1260" s="3">
        <v>244</v>
      </c>
      <c r="J1260" s="3">
        <v>14</v>
      </c>
      <c r="K1260" s="3">
        <v>39</v>
      </c>
      <c r="L1260" s="3">
        <v>39</v>
      </c>
      <c r="M1260" s="3">
        <v>147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6.8442000000000003E-2</v>
      </c>
      <c r="T1260" s="13">
        <f t="shared" si="191"/>
        <v>3.9480000000000001E-3</v>
      </c>
      <c r="U1260" s="13">
        <f t="shared" si="192"/>
        <v>1.1115E-2</v>
      </c>
      <c r="V1260" s="13">
        <f t="shared" si="193"/>
        <v>1.0939500000000001E-2</v>
      </c>
      <c r="W1260" s="13">
        <f t="shared" si="194"/>
        <v>4.21155E-2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9680</v>
      </c>
      <c r="C1261" s="3" t="s">
        <v>10279</v>
      </c>
      <c r="D1261" s="12">
        <v>14.1</v>
      </c>
      <c r="E1261" s="12">
        <v>14.4</v>
      </c>
      <c r="F1261" s="12">
        <v>14.2</v>
      </c>
      <c r="G1261" s="12">
        <v>14.35</v>
      </c>
      <c r="H1261" s="12">
        <v>14.25</v>
      </c>
      <c r="I1261" s="3">
        <v>12</v>
      </c>
      <c r="J1261" s="3">
        <v>2</v>
      </c>
      <c r="K1261" s="3">
        <v>0</v>
      </c>
      <c r="L1261" s="3">
        <v>-5</v>
      </c>
      <c r="M1261" s="3">
        <v>-1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1.6919999999999999E-3</v>
      </c>
      <c r="T1261" s="13">
        <f t="shared" si="191"/>
        <v>2.8800000000000001E-4</v>
      </c>
      <c r="U1261" s="13">
        <f t="shared" si="192"/>
        <v>0</v>
      </c>
      <c r="V1261" s="13">
        <f t="shared" si="193"/>
        <v>-7.1750000000000004E-4</v>
      </c>
      <c r="W1261" s="13">
        <f t="shared" si="194"/>
        <v>-1.4249999999999999E-4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9681</v>
      </c>
      <c r="C1262" s="3" t="s">
        <v>6670</v>
      </c>
      <c r="D1262" s="12">
        <v>26.7</v>
      </c>
      <c r="E1262" s="12">
        <v>27.65</v>
      </c>
      <c r="F1262" s="12">
        <v>27.3</v>
      </c>
      <c r="G1262" s="12">
        <v>27.4</v>
      </c>
      <c r="H1262" s="12">
        <v>27.45</v>
      </c>
      <c r="I1262" s="3">
        <v>33</v>
      </c>
      <c r="J1262" s="3">
        <v>-162</v>
      </c>
      <c r="K1262" s="3">
        <v>-113</v>
      </c>
      <c r="L1262" s="3">
        <v>-9</v>
      </c>
      <c r="M1262" s="3">
        <v>-18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8.8109999999999994E-3</v>
      </c>
      <c r="T1262" s="13">
        <f t="shared" si="191"/>
        <v>-4.4792999999999999E-2</v>
      </c>
      <c r="U1262" s="13">
        <f t="shared" si="192"/>
        <v>-3.0849000000000001E-2</v>
      </c>
      <c r="V1262" s="13">
        <f t="shared" si="193"/>
        <v>-2.4659999999999999E-3</v>
      </c>
      <c r="W1262" s="13">
        <f t="shared" si="194"/>
        <v>-4.9410000000000001E-3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9682</v>
      </c>
      <c r="C1263" s="3" t="s">
        <v>10259</v>
      </c>
      <c r="D1263" s="12">
        <v>12.15</v>
      </c>
      <c r="E1263" s="12">
        <v>11.9</v>
      </c>
      <c r="F1263" s="12">
        <v>12.15</v>
      </c>
      <c r="G1263" s="12">
        <v>11.95</v>
      </c>
      <c r="H1263" s="12">
        <v>12.05</v>
      </c>
      <c r="I1263" s="3">
        <v>271</v>
      </c>
      <c r="J1263" s="3">
        <v>171</v>
      </c>
      <c r="K1263" s="3">
        <v>208</v>
      </c>
      <c r="L1263" s="3">
        <v>-75</v>
      </c>
      <c r="M1263" s="3">
        <v>116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3.2926500000000004E-2</v>
      </c>
      <c r="T1263" s="13">
        <f t="shared" si="191"/>
        <v>2.0349000000000003E-2</v>
      </c>
      <c r="U1263" s="13">
        <f t="shared" si="192"/>
        <v>2.5272000000000003E-2</v>
      </c>
      <c r="V1263" s="13">
        <f t="shared" si="193"/>
        <v>-8.9625E-3</v>
      </c>
      <c r="W1263" s="13">
        <f t="shared" si="194"/>
        <v>1.3978000000000003E-2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9683</v>
      </c>
      <c r="C1264" s="3" t="s">
        <v>10259</v>
      </c>
      <c r="D1264" s="12">
        <v>44.7</v>
      </c>
      <c r="E1264" s="12">
        <v>45.15</v>
      </c>
      <c r="F1264" s="12">
        <v>44.9</v>
      </c>
      <c r="G1264" s="12">
        <v>44.4</v>
      </c>
      <c r="H1264" s="12">
        <v>44.65</v>
      </c>
      <c r="I1264" s="3">
        <v>141</v>
      </c>
      <c r="J1264" s="3">
        <v>78</v>
      </c>
      <c r="K1264" s="3">
        <v>15</v>
      </c>
      <c r="L1264" s="3">
        <v>36</v>
      </c>
      <c r="M1264" s="3">
        <v>100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6.3027000000000014E-2</v>
      </c>
      <c r="T1264" s="13">
        <f t="shared" si="191"/>
        <v>3.5216999999999998E-2</v>
      </c>
      <c r="U1264" s="13">
        <f t="shared" si="192"/>
        <v>6.7349999999999997E-3</v>
      </c>
      <c r="V1264" s="13">
        <f t="shared" si="193"/>
        <v>1.5983999999999998E-2</v>
      </c>
      <c r="W1264" s="13">
        <f t="shared" si="194"/>
        <v>4.4650000000000002E-2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9684</v>
      </c>
      <c r="C1265" s="3" t="s">
        <v>10322</v>
      </c>
      <c r="D1265" s="12">
        <v>16.399999999999999</v>
      </c>
      <c r="E1265" s="12">
        <v>15.6</v>
      </c>
      <c r="F1265" s="12">
        <v>15.7</v>
      </c>
      <c r="G1265" s="12">
        <v>17.100000000000001</v>
      </c>
      <c r="H1265" s="12">
        <v>16.95</v>
      </c>
      <c r="I1265" s="3">
        <v>0</v>
      </c>
      <c r="J1265" s="3">
        <v>0</v>
      </c>
      <c r="K1265" s="3">
        <v>0</v>
      </c>
      <c r="L1265" s="3">
        <v>-3</v>
      </c>
      <c r="M1265" s="3">
        <v>8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-5.13E-4</v>
      </c>
      <c r="W1265" s="13">
        <f t="shared" si="194"/>
        <v>1.356E-3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9685</v>
      </c>
      <c r="C1266" s="3" t="s">
        <v>6595</v>
      </c>
      <c r="D1266" s="12">
        <v>239.5</v>
      </c>
      <c r="E1266" s="12">
        <v>241.5</v>
      </c>
      <c r="F1266" s="12">
        <v>239</v>
      </c>
      <c r="G1266" s="12">
        <v>239</v>
      </c>
      <c r="H1266" s="12">
        <v>241</v>
      </c>
      <c r="I1266" s="3">
        <v>-15</v>
      </c>
      <c r="J1266" s="3">
        <v>-27</v>
      </c>
      <c r="K1266" s="3">
        <v>-32</v>
      </c>
      <c r="L1266" s="3">
        <v>-10</v>
      </c>
      <c r="M1266" s="3">
        <v>-9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-3.5924999999999999E-2</v>
      </c>
      <c r="T1266" s="13">
        <f t="shared" si="191"/>
        <v>-6.5204999999999999E-2</v>
      </c>
      <c r="U1266" s="13">
        <f t="shared" si="192"/>
        <v>-7.6480000000000006E-2</v>
      </c>
      <c r="V1266" s="13">
        <f t="shared" si="193"/>
        <v>-2.3900000000000001E-2</v>
      </c>
      <c r="W1266" s="13">
        <f t="shared" si="194"/>
        <v>-2.1690000000000001E-2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9686</v>
      </c>
      <c r="C1267" s="3" t="s">
        <v>10327</v>
      </c>
      <c r="D1267" s="12">
        <v>65.099999999999994</v>
      </c>
      <c r="E1267" s="12">
        <v>66.900000000000006</v>
      </c>
      <c r="F1267" s="12">
        <v>67.3</v>
      </c>
      <c r="G1267" s="12">
        <v>66</v>
      </c>
      <c r="H1267" s="12">
        <v>68.2</v>
      </c>
      <c r="I1267" s="3">
        <v>223</v>
      </c>
      <c r="J1267" s="3">
        <v>270</v>
      </c>
      <c r="K1267" s="3">
        <v>-491</v>
      </c>
      <c r="L1267" s="3">
        <v>-2298</v>
      </c>
      <c r="M1267" s="3">
        <v>796</v>
      </c>
      <c r="N1267" s="3">
        <v>1</v>
      </c>
      <c r="O1267" s="3">
        <v>157</v>
      </c>
      <c r="P1267" s="3">
        <v>-55</v>
      </c>
      <c r="Q1267" s="3">
        <v>266</v>
      </c>
      <c r="R1267" s="3">
        <v>189</v>
      </c>
      <c r="S1267" s="13">
        <f t="shared" si="190"/>
        <v>0.145173</v>
      </c>
      <c r="T1267" s="13">
        <f t="shared" si="191"/>
        <v>0.18063000000000001</v>
      </c>
      <c r="U1267" s="13">
        <f t="shared" si="192"/>
        <v>-0.33044299999999993</v>
      </c>
      <c r="V1267" s="13">
        <f t="shared" si="193"/>
        <v>-1.51668</v>
      </c>
      <c r="W1267" s="13">
        <f t="shared" si="194"/>
        <v>0.54287200000000002</v>
      </c>
      <c r="X1267" s="13">
        <f t="shared" si="195"/>
        <v>6.5099999999999999E-4</v>
      </c>
      <c r="Y1267" s="13">
        <f t="shared" si="196"/>
        <v>0.10503300000000002</v>
      </c>
      <c r="Z1267" s="13">
        <f t="shared" si="197"/>
        <v>-3.7014999999999999E-2</v>
      </c>
      <c r="AA1267" s="13">
        <f t="shared" si="198"/>
        <v>0.17555999999999999</v>
      </c>
      <c r="AB1267" s="13">
        <f t="shared" si="199"/>
        <v>0.12889800000000001</v>
      </c>
    </row>
    <row r="1268" spans="1:28" x14ac:dyDescent="0.25">
      <c r="A1268" s="2" t="s">
        <v>1262</v>
      </c>
      <c r="B1268" s="3" t="s">
        <v>9687</v>
      </c>
      <c r="C1268" s="3" t="s">
        <v>6709</v>
      </c>
      <c r="D1268" s="12">
        <v>13.2</v>
      </c>
      <c r="E1268" s="12">
        <v>14.2</v>
      </c>
      <c r="F1268" s="12">
        <v>14</v>
      </c>
      <c r="G1268" s="12">
        <v>13.8</v>
      </c>
      <c r="H1268" s="12">
        <v>13.9</v>
      </c>
      <c r="I1268" s="3">
        <v>0</v>
      </c>
      <c r="J1268" s="3">
        <v>-34</v>
      </c>
      <c r="K1268" s="3">
        <v>-13</v>
      </c>
      <c r="L1268" s="3">
        <v>-29</v>
      </c>
      <c r="M1268" s="3">
        <v>-13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0</v>
      </c>
      <c r="T1268" s="13">
        <f t="shared" si="191"/>
        <v>-4.8279999999999998E-3</v>
      </c>
      <c r="U1268" s="13">
        <f t="shared" si="192"/>
        <v>-1.82E-3</v>
      </c>
      <c r="V1268" s="13">
        <f t="shared" si="193"/>
        <v>-4.0020000000000003E-3</v>
      </c>
      <c r="W1268" s="13">
        <f t="shared" si="194"/>
        <v>-1.8070000000000002E-3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9688</v>
      </c>
      <c r="C1269" s="3" t="s">
        <v>4768</v>
      </c>
      <c r="D1269" s="12">
        <v>142</v>
      </c>
      <c r="E1269" s="12">
        <v>151</v>
      </c>
      <c r="F1269" s="12">
        <v>155</v>
      </c>
      <c r="G1269" s="12">
        <v>152</v>
      </c>
      <c r="H1269" s="12">
        <v>153.5</v>
      </c>
      <c r="I1269" s="3">
        <v>60</v>
      </c>
      <c r="J1269" s="3">
        <v>177</v>
      </c>
      <c r="K1269" s="3">
        <v>-6</v>
      </c>
      <c r="L1269" s="3">
        <v>-13</v>
      </c>
      <c r="M1269" s="3">
        <v>-121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8.5199999999999998E-2</v>
      </c>
      <c r="T1269" s="13">
        <f t="shared" si="191"/>
        <v>0.26727000000000001</v>
      </c>
      <c r="U1269" s="13">
        <f t="shared" si="192"/>
        <v>-9.2999999999999992E-3</v>
      </c>
      <c r="V1269" s="13">
        <f t="shared" si="193"/>
        <v>-1.976E-2</v>
      </c>
      <c r="W1269" s="13">
        <f t="shared" si="194"/>
        <v>-0.18573500000000001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9689</v>
      </c>
      <c r="C1270" s="3" t="s">
        <v>4779</v>
      </c>
      <c r="D1270" s="12">
        <v>41.5</v>
      </c>
      <c r="E1270" s="12">
        <v>41.15</v>
      </c>
      <c r="F1270" s="12">
        <v>41.85</v>
      </c>
      <c r="G1270" s="12">
        <v>41.4</v>
      </c>
      <c r="H1270" s="12">
        <v>41.55</v>
      </c>
      <c r="I1270" s="3">
        <v>69</v>
      </c>
      <c r="J1270" s="3">
        <v>-43</v>
      </c>
      <c r="K1270" s="3">
        <v>120</v>
      </c>
      <c r="L1270" s="3">
        <v>-15</v>
      </c>
      <c r="M1270" s="3">
        <v>24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2.8635000000000001E-2</v>
      </c>
      <c r="T1270" s="13">
        <f t="shared" si="191"/>
        <v>-1.7694500000000002E-2</v>
      </c>
      <c r="U1270" s="13">
        <f t="shared" si="192"/>
        <v>5.0220000000000001E-2</v>
      </c>
      <c r="V1270" s="13">
        <f t="shared" si="193"/>
        <v>-6.2100000000000002E-3</v>
      </c>
      <c r="W1270" s="13">
        <f t="shared" si="194"/>
        <v>9.972E-3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9690</v>
      </c>
      <c r="C1271" s="3" t="s">
        <v>10278</v>
      </c>
      <c r="D1271" s="12">
        <v>10.1</v>
      </c>
      <c r="E1271" s="12">
        <v>10.15</v>
      </c>
      <c r="F1271" s="12">
        <v>10.35</v>
      </c>
      <c r="G1271" s="12">
        <v>10.45</v>
      </c>
      <c r="H1271" s="12">
        <v>10.5</v>
      </c>
      <c r="I1271" s="3">
        <v>253</v>
      </c>
      <c r="J1271" s="3">
        <v>53</v>
      </c>
      <c r="K1271" s="3">
        <v>156</v>
      </c>
      <c r="L1271" s="3">
        <v>38</v>
      </c>
      <c r="M1271" s="3">
        <v>-234</v>
      </c>
      <c r="N1271" s="3">
        <v>0</v>
      </c>
      <c r="O1271" s="3">
        <v>5</v>
      </c>
      <c r="P1271" s="3">
        <v>2</v>
      </c>
      <c r="Q1271" s="3">
        <v>0</v>
      </c>
      <c r="R1271" s="3">
        <v>0</v>
      </c>
      <c r="S1271" s="13">
        <f t="shared" si="190"/>
        <v>2.5552999999999996E-2</v>
      </c>
      <c r="T1271" s="13">
        <f t="shared" si="191"/>
        <v>5.3795000000000006E-3</v>
      </c>
      <c r="U1271" s="13">
        <f t="shared" si="192"/>
        <v>1.6146000000000001E-2</v>
      </c>
      <c r="V1271" s="13">
        <f t="shared" si="193"/>
        <v>3.9709999999999997E-3</v>
      </c>
      <c r="W1271" s="13">
        <f t="shared" si="194"/>
        <v>-2.4570000000000002E-2</v>
      </c>
      <c r="X1271" s="13">
        <f t="shared" si="195"/>
        <v>0</v>
      </c>
      <c r="Y1271" s="13">
        <f t="shared" si="196"/>
        <v>5.0750000000000003E-4</v>
      </c>
      <c r="Z1271" s="13">
        <f t="shared" si="197"/>
        <v>2.0699999999999999E-4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9691</v>
      </c>
      <c r="C1272" s="3" t="s">
        <v>10264</v>
      </c>
      <c r="D1272" s="12">
        <v>29</v>
      </c>
      <c r="E1272" s="12">
        <v>29.1</v>
      </c>
      <c r="F1272" s="12">
        <v>29.3</v>
      </c>
      <c r="G1272" s="12">
        <v>29.2</v>
      </c>
      <c r="H1272" s="12">
        <v>29.95</v>
      </c>
      <c r="I1272" s="3">
        <v>-231</v>
      </c>
      <c r="J1272" s="3">
        <v>-689</v>
      </c>
      <c r="K1272" s="3">
        <v>1403</v>
      </c>
      <c r="L1272" s="3">
        <v>-16</v>
      </c>
      <c r="M1272" s="3">
        <v>575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-6.6989999999999994E-2</v>
      </c>
      <c r="T1272" s="13">
        <f t="shared" si="191"/>
        <v>-0.20049900000000001</v>
      </c>
      <c r="U1272" s="13">
        <f t="shared" si="192"/>
        <v>0.41107900000000003</v>
      </c>
      <c r="V1272" s="13">
        <f t="shared" si="193"/>
        <v>-4.6719999999999999E-3</v>
      </c>
      <c r="W1272" s="13">
        <f t="shared" si="194"/>
        <v>0.17221249999999999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9692</v>
      </c>
      <c r="C1273" s="3" t="s">
        <v>10322</v>
      </c>
      <c r="D1273" s="12">
        <v>13</v>
      </c>
      <c r="E1273" s="12">
        <v>13</v>
      </c>
      <c r="F1273" s="12">
        <v>13</v>
      </c>
      <c r="G1273" s="12">
        <v>13.05</v>
      </c>
      <c r="H1273" s="12">
        <v>13.15</v>
      </c>
      <c r="I1273" s="3">
        <v>6</v>
      </c>
      <c r="J1273" s="3">
        <v>0</v>
      </c>
      <c r="K1273" s="3">
        <v>0</v>
      </c>
      <c r="L1273" s="3">
        <v>27</v>
      </c>
      <c r="M1273" s="3">
        <v>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7.7999999999999999E-4</v>
      </c>
      <c r="T1273" s="13">
        <f t="shared" si="191"/>
        <v>0</v>
      </c>
      <c r="U1273" s="13">
        <f t="shared" si="192"/>
        <v>0</v>
      </c>
      <c r="V1273" s="13">
        <f t="shared" si="193"/>
        <v>3.5235000000000002E-3</v>
      </c>
      <c r="W1273" s="13">
        <f t="shared" si="194"/>
        <v>1.315E-4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9693</v>
      </c>
      <c r="C1274" s="3" t="s">
        <v>6667</v>
      </c>
      <c r="D1274" s="12">
        <v>25.05</v>
      </c>
      <c r="E1274" s="12">
        <v>25.4</v>
      </c>
      <c r="F1274" s="12">
        <v>25.3</v>
      </c>
      <c r="G1274" s="12">
        <v>25.3</v>
      </c>
      <c r="H1274" s="12">
        <v>25.65</v>
      </c>
      <c r="I1274" s="3">
        <v>112</v>
      </c>
      <c r="J1274" s="3">
        <v>169</v>
      </c>
      <c r="K1274" s="3">
        <v>89</v>
      </c>
      <c r="L1274" s="3">
        <v>108</v>
      </c>
      <c r="M1274" s="3">
        <v>134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2.8055999999999998E-2</v>
      </c>
      <c r="T1274" s="13">
        <f t="shared" si="191"/>
        <v>4.2925999999999992E-2</v>
      </c>
      <c r="U1274" s="13">
        <f t="shared" si="192"/>
        <v>2.2517000000000002E-2</v>
      </c>
      <c r="V1274" s="13">
        <f t="shared" si="193"/>
        <v>2.7324000000000001E-2</v>
      </c>
      <c r="W1274" s="13">
        <f t="shared" si="194"/>
        <v>3.4370999999999999E-2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9694</v>
      </c>
      <c r="C1275" s="3" t="s">
        <v>10314</v>
      </c>
      <c r="D1275" s="12">
        <v>17.350000000000001</v>
      </c>
      <c r="E1275" s="12">
        <v>17.899999999999999</v>
      </c>
      <c r="F1275" s="12">
        <v>17.55</v>
      </c>
      <c r="G1275" s="12">
        <v>17.55</v>
      </c>
      <c r="H1275" s="12">
        <v>17.850000000000001</v>
      </c>
      <c r="I1275" s="3">
        <v>147</v>
      </c>
      <c r="J1275" s="3">
        <v>132</v>
      </c>
      <c r="K1275" s="3">
        <v>-13</v>
      </c>
      <c r="L1275" s="3">
        <v>21</v>
      </c>
      <c r="M1275" s="3">
        <v>102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2.5504500000000003E-2</v>
      </c>
      <c r="T1275" s="13">
        <f t="shared" si="191"/>
        <v>2.3627999999999996E-2</v>
      </c>
      <c r="U1275" s="13">
        <f t="shared" si="192"/>
        <v>-2.2815000000000001E-3</v>
      </c>
      <c r="V1275" s="13">
        <f t="shared" si="193"/>
        <v>3.6855E-3</v>
      </c>
      <c r="W1275" s="13">
        <f t="shared" si="194"/>
        <v>1.8207000000000001E-2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9695</v>
      </c>
      <c r="C1276" s="3" t="s">
        <v>6594</v>
      </c>
      <c r="D1276" s="12">
        <v>28.45</v>
      </c>
      <c r="E1276" s="12">
        <v>29.4</v>
      </c>
      <c r="F1276" s="12">
        <v>28.7</v>
      </c>
      <c r="G1276" s="12">
        <v>28.7</v>
      </c>
      <c r="H1276" s="12">
        <v>29</v>
      </c>
      <c r="I1276" s="3">
        <v>10</v>
      </c>
      <c r="J1276" s="3">
        <v>26</v>
      </c>
      <c r="K1276" s="3">
        <v>7</v>
      </c>
      <c r="L1276" s="3">
        <v>19</v>
      </c>
      <c r="M1276" s="3">
        <v>21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2.8449999999999999E-3</v>
      </c>
      <c r="T1276" s="13">
        <f t="shared" si="191"/>
        <v>7.6439999999999998E-3</v>
      </c>
      <c r="U1276" s="13">
        <f t="shared" si="192"/>
        <v>2.0089999999999999E-3</v>
      </c>
      <c r="V1276" s="13">
        <f t="shared" si="193"/>
        <v>5.4529999999999995E-3</v>
      </c>
      <c r="W1276" s="13">
        <f t="shared" si="194"/>
        <v>6.0899999999999999E-3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9696</v>
      </c>
      <c r="C1277" s="3" t="s">
        <v>6728</v>
      </c>
      <c r="D1277" s="12">
        <v>18.850000000000001</v>
      </c>
      <c r="E1277" s="12">
        <v>19.3</v>
      </c>
      <c r="F1277" s="12">
        <v>19.5</v>
      </c>
      <c r="G1277" s="12">
        <v>19.5</v>
      </c>
      <c r="H1277" s="12">
        <v>19.45</v>
      </c>
      <c r="I1277" s="3">
        <v>63</v>
      </c>
      <c r="J1277" s="3">
        <v>68</v>
      </c>
      <c r="K1277" s="3">
        <v>14</v>
      </c>
      <c r="L1277" s="3">
        <v>-23</v>
      </c>
      <c r="M1277" s="3">
        <v>90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1.1875500000000002E-2</v>
      </c>
      <c r="T1277" s="13">
        <f t="shared" si="191"/>
        <v>1.3124E-2</v>
      </c>
      <c r="U1277" s="13">
        <f t="shared" si="192"/>
        <v>2.7299999999999998E-3</v>
      </c>
      <c r="V1277" s="13">
        <f t="shared" si="193"/>
        <v>-4.4850000000000003E-3</v>
      </c>
      <c r="W1277" s="13">
        <f t="shared" si="194"/>
        <v>1.7505E-2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9697</v>
      </c>
      <c r="C1278" s="3" t="s">
        <v>10315</v>
      </c>
      <c r="D1278" s="12">
        <v>21.25</v>
      </c>
      <c r="E1278" s="12">
        <v>21.3</v>
      </c>
      <c r="F1278" s="12">
        <v>21.35</v>
      </c>
      <c r="G1278" s="12">
        <v>21.45</v>
      </c>
      <c r="H1278" s="12">
        <v>21.55</v>
      </c>
      <c r="I1278" s="3">
        <v>25</v>
      </c>
      <c r="J1278" s="3">
        <v>51</v>
      </c>
      <c r="K1278" s="3">
        <v>28</v>
      </c>
      <c r="L1278" s="3">
        <v>95</v>
      </c>
      <c r="M1278" s="3">
        <v>79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5.3125000000000004E-3</v>
      </c>
      <c r="T1278" s="13">
        <f t="shared" si="191"/>
        <v>1.0862999999999999E-2</v>
      </c>
      <c r="U1278" s="13">
        <f t="shared" si="192"/>
        <v>5.9780000000000007E-3</v>
      </c>
      <c r="V1278" s="13">
        <f t="shared" si="193"/>
        <v>2.03775E-2</v>
      </c>
      <c r="W1278" s="13">
        <f t="shared" si="194"/>
        <v>1.7024500000000001E-2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9698</v>
      </c>
      <c r="C1279" s="3" t="s">
        <v>6709</v>
      </c>
      <c r="D1279" s="12">
        <v>18.8</v>
      </c>
      <c r="E1279" s="12">
        <v>18.899999999999999</v>
      </c>
      <c r="F1279" s="12">
        <v>19.05</v>
      </c>
      <c r="G1279" s="12">
        <v>18.95</v>
      </c>
      <c r="H1279" s="12">
        <v>18.899999999999999</v>
      </c>
      <c r="I1279" s="3">
        <v>4</v>
      </c>
      <c r="J1279" s="3">
        <v>-273</v>
      </c>
      <c r="K1279" s="3">
        <v>216</v>
      </c>
      <c r="L1279" s="3">
        <v>94</v>
      </c>
      <c r="M1279" s="3">
        <v>-118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7.5200000000000006E-4</v>
      </c>
      <c r="T1279" s="13">
        <f t="shared" si="191"/>
        <v>-5.1596999999999997E-2</v>
      </c>
      <c r="U1279" s="13">
        <f t="shared" si="192"/>
        <v>4.1148000000000004E-2</v>
      </c>
      <c r="V1279" s="13">
        <f t="shared" si="193"/>
        <v>1.7812999999999999E-2</v>
      </c>
      <c r="W1279" s="13">
        <f t="shared" si="194"/>
        <v>-2.2301999999999999E-2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9699</v>
      </c>
      <c r="C1280" s="3" t="s">
        <v>4756</v>
      </c>
      <c r="D1280" s="12">
        <v>9.76</v>
      </c>
      <c r="E1280" s="12">
        <v>9.7100000000000009</v>
      </c>
      <c r="F1280" s="12">
        <v>9.75</v>
      </c>
      <c r="G1280" s="12">
        <v>9.7200000000000006</v>
      </c>
      <c r="H1280" s="12">
        <v>10.1</v>
      </c>
      <c r="I1280" s="3">
        <v>203</v>
      </c>
      <c r="J1280" s="3">
        <v>52</v>
      </c>
      <c r="K1280" s="3">
        <v>117</v>
      </c>
      <c r="L1280" s="3">
        <v>58</v>
      </c>
      <c r="M1280" s="3">
        <v>161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1.9812799999999998E-2</v>
      </c>
      <c r="T1280" s="13">
        <f t="shared" si="191"/>
        <v>5.0492000000000011E-3</v>
      </c>
      <c r="U1280" s="13">
        <f t="shared" si="192"/>
        <v>1.1407499999999999E-2</v>
      </c>
      <c r="V1280" s="13">
        <f t="shared" si="193"/>
        <v>5.6375999999999996E-3</v>
      </c>
      <c r="W1280" s="13">
        <f t="shared" si="194"/>
        <v>1.6260999999999998E-2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9700</v>
      </c>
      <c r="C1281" s="3" t="s">
        <v>10281</v>
      </c>
      <c r="D1281" s="12">
        <v>32.6</v>
      </c>
      <c r="E1281" s="12">
        <v>33.1</v>
      </c>
      <c r="F1281" s="12">
        <v>32.049999999999997</v>
      </c>
      <c r="G1281" s="12">
        <v>31.85</v>
      </c>
      <c r="H1281" s="12">
        <v>31.8</v>
      </c>
      <c r="I1281" s="3">
        <v>80</v>
      </c>
      <c r="J1281" s="3">
        <v>-91</v>
      </c>
      <c r="K1281" s="3">
        <v>-152</v>
      </c>
      <c r="L1281" s="3">
        <v>-30</v>
      </c>
      <c r="M1281" s="3">
        <v>-37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2.6079999999999999E-2</v>
      </c>
      <c r="T1281" s="13">
        <f t="shared" si="191"/>
        <v>-3.0120999999999998E-2</v>
      </c>
      <c r="U1281" s="13">
        <f t="shared" si="192"/>
        <v>-4.8715999999999995E-2</v>
      </c>
      <c r="V1281" s="13">
        <f t="shared" si="193"/>
        <v>-9.5549999999999993E-3</v>
      </c>
      <c r="W1281" s="13">
        <f t="shared" si="194"/>
        <v>-1.1766000000000002E-2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9701</v>
      </c>
      <c r="C1282" s="3" t="s">
        <v>4794</v>
      </c>
      <c r="D1282" s="12">
        <v>58</v>
      </c>
      <c r="E1282" s="12">
        <v>58.5</v>
      </c>
      <c r="F1282" s="12">
        <v>59.9</v>
      </c>
      <c r="G1282" s="12">
        <v>58.9</v>
      </c>
      <c r="H1282" s="12">
        <v>59.3</v>
      </c>
      <c r="I1282" s="3">
        <v>3</v>
      </c>
      <c r="J1282" s="3">
        <v>-25</v>
      </c>
      <c r="K1282" s="3">
        <v>48</v>
      </c>
      <c r="L1282" s="3">
        <v>-28</v>
      </c>
      <c r="M1282" s="3">
        <v>-12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1.74E-3</v>
      </c>
      <c r="T1282" s="13">
        <f t="shared" si="191"/>
        <v>-1.4625000000000001E-2</v>
      </c>
      <c r="U1282" s="13">
        <f t="shared" si="192"/>
        <v>2.8752E-2</v>
      </c>
      <c r="V1282" s="13">
        <f t="shared" si="193"/>
        <v>-1.6492E-2</v>
      </c>
      <c r="W1282" s="13">
        <f t="shared" si="194"/>
        <v>-7.1159999999999991E-3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9702</v>
      </c>
      <c r="C1283" s="3" t="s">
        <v>10356</v>
      </c>
      <c r="D1283" s="12">
        <v>8.34</v>
      </c>
      <c r="E1283" s="12">
        <v>8.31</v>
      </c>
      <c r="F1283" s="12">
        <v>8.27</v>
      </c>
      <c r="G1283" s="12">
        <v>8.15</v>
      </c>
      <c r="H1283" s="12">
        <v>8.35</v>
      </c>
      <c r="I1283" s="3">
        <v>124</v>
      </c>
      <c r="J1283" s="3">
        <v>-89</v>
      </c>
      <c r="K1283" s="3">
        <v>63</v>
      </c>
      <c r="L1283" s="3">
        <v>-44</v>
      </c>
      <c r="M1283" s="3">
        <v>37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1.0341600000000001E-2</v>
      </c>
      <c r="T1283" s="13">
        <f t="shared" si="191"/>
        <v>-7.3959000000000004E-3</v>
      </c>
      <c r="U1283" s="13">
        <f t="shared" si="192"/>
        <v>5.2100999999999996E-3</v>
      </c>
      <c r="V1283" s="13">
        <f t="shared" si="193"/>
        <v>-3.5860000000000002E-3</v>
      </c>
      <c r="W1283" s="13">
        <f t="shared" si="194"/>
        <v>3.0894999999999998E-3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9703</v>
      </c>
      <c r="C1284" s="3" t="s">
        <v>6616</v>
      </c>
      <c r="D1284" s="12">
        <v>19.399999999999999</v>
      </c>
      <c r="E1284" s="12">
        <v>19.850000000000001</v>
      </c>
      <c r="F1284" s="12">
        <v>19.95</v>
      </c>
      <c r="G1284" s="12">
        <v>20.2</v>
      </c>
      <c r="H1284" s="12">
        <v>20.65</v>
      </c>
      <c r="I1284" s="3">
        <v>563</v>
      </c>
      <c r="J1284" s="3">
        <v>135</v>
      </c>
      <c r="K1284" s="3">
        <v>-296</v>
      </c>
      <c r="L1284" s="3">
        <v>660</v>
      </c>
      <c r="M1284" s="3">
        <v>342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0.10922199999999999</v>
      </c>
      <c r="T1284" s="13">
        <f t="shared" si="191"/>
        <v>2.6797499999999998E-2</v>
      </c>
      <c r="U1284" s="13">
        <f t="shared" si="192"/>
        <v>-5.9052E-2</v>
      </c>
      <c r="V1284" s="13">
        <f t="shared" si="193"/>
        <v>0.13331999999999999</v>
      </c>
      <c r="W1284" s="13">
        <f t="shared" si="194"/>
        <v>7.0622999999999991E-2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9704</v>
      </c>
      <c r="C1285" s="3" t="s">
        <v>10328</v>
      </c>
      <c r="D1285" s="12">
        <v>27.1</v>
      </c>
      <c r="E1285" s="12">
        <v>27.6</v>
      </c>
      <c r="F1285" s="12">
        <v>27.75</v>
      </c>
      <c r="G1285" s="12">
        <v>26.75</v>
      </c>
      <c r="H1285" s="12">
        <v>26.6</v>
      </c>
      <c r="I1285" s="3">
        <v>15</v>
      </c>
      <c r="J1285" s="3">
        <v>-13</v>
      </c>
      <c r="K1285" s="3">
        <v>-11</v>
      </c>
      <c r="L1285" s="3">
        <v>7</v>
      </c>
      <c r="M1285" s="3">
        <v>-3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4.065E-3</v>
      </c>
      <c r="T1285" s="13">
        <f t="shared" si="191"/>
        <v>-3.588E-3</v>
      </c>
      <c r="U1285" s="13">
        <f t="shared" si="192"/>
        <v>-3.0525000000000001E-3</v>
      </c>
      <c r="V1285" s="13">
        <f t="shared" si="193"/>
        <v>1.8725E-3</v>
      </c>
      <c r="W1285" s="13">
        <f t="shared" si="194"/>
        <v>-7.980000000000001E-4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9705</v>
      </c>
      <c r="C1286" s="3" t="s">
        <v>10276</v>
      </c>
      <c r="D1286" s="12">
        <v>24.5</v>
      </c>
      <c r="E1286" s="12">
        <v>24.5</v>
      </c>
      <c r="F1286" s="12">
        <v>24.5</v>
      </c>
      <c r="G1286" s="12">
        <v>24.4</v>
      </c>
      <c r="H1286" s="12">
        <v>24.4</v>
      </c>
      <c r="I1286" s="3">
        <v>222</v>
      </c>
      <c r="J1286" s="3">
        <v>-67</v>
      </c>
      <c r="K1286" s="3">
        <v>176</v>
      </c>
      <c r="L1286" s="3">
        <v>47</v>
      </c>
      <c r="M1286" s="3">
        <v>88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5.4390000000000001E-2</v>
      </c>
      <c r="T1286" s="13">
        <f t="shared" si="191"/>
        <v>-1.6414999999999999E-2</v>
      </c>
      <c r="U1286" s="13">
        <f t="shared" si="192"/>
        <v>4.3119999999999999E-2</v>
      </c>
      <c r="V1286" s="13">
        <f t="shared" si="193"/>
        <v>1.1467999999999999E-2</v>
      </c>
      <c r="W1286" s="13">
        <f t="shared" si="194"/>
        <v>2.1471999999999998E-2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9706</v>
      </c>
      <c r="C1287" s="3" t="s">
        <v>4774</v>
      </c>
      <c r="D1287" s="12">
        <v>27.1</v>
      </c>
      <c r="E1287" s="12">
        <v>27.1</v>
      </c>
      <c r="F1287" s="12">
        <v>26.95</v>
      </c>
      <c r="G1287" s="12">
        <v>26.65</v>
      </c>
      <c r="H1287" s="12">
        <v>26.5</v>
      </c>
      <c r="I1287" s="3">
        <v>59</v>
      </c>
      <c r="J1287" s="3">
        <v>44</v>
      </c>
      <c r="K1287" s="3">
        <v>3</v>
      </c>
      <c r="L1287" s="3">
        <v>-4</v>
      </c>
      <c r="M1287" s="3">
        <v>-1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1.5989E-2</v>
      </c>
      <c r="T1287" s="13">
        <f t="shared" ref="T1287:T1350" si="201">$E1287*J1287/100000</f>
        <v>1.1924000000000001E-2</v>
      </c>
      <c r="U1287" s="13">
        <f t="shared" ref="U1287:U1350" si="202">$F1287*K1287/100000</f>
        <v>8.0849999999999997E-4</v>
      </c>
      <c r="V1287" s="13">
        <f t="shared" ref="V1287:V1350" si="203">$G1287*L1287/100000</f>
        <v>-1.0659999999999999E-3</v>
      </c>
      <c r="W1287" s="13">
        <f t="shared" ref="W1287:W1350" si="204">$H1287*M1287/100000</f>
        <v>-2.6499999999999999E-4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9707</v>
      </c>
      <c r="C1288" s="3" t="s">
        <v>10259</v>
      </c>
      <c r="D1288" s="12">
        <v>34.9</v>
      </c>
      <c r="E1288" s="12">
        <v>37.15</v>
      </c>
      <c r="F1288" s="12">
        <v>37.1</v>
      </c>
      <c r="G1288" s="12">
        <v>36.450000000000003</v>
      </c>
      <c r="H1288" s="12">
        <v>36.5</v>
      </c>
      <c r="I1288" s="3">
        <v>3</v>
      </c>
      <c r="J1288" s="3">
        <v>-11</v>
      </c>
      <c r="K1288" s="3">
        <v>4</v>
      </c>
      <c r="L1288" s="3">
        <v>-5</v>
      </c>
      <c r="M1288" s="3">
        <v>-4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1.047E-3</v>
      </c>
      <c r="T1288" s="13">
        <f t="shared" si="201"/>
        <v>-4.0864999999999999E-3</v>
      </c>
      <c r="U1288" s="13">
        <f t="shared" si="202"/>
        <v>1.4840000000000001E-3</v>
      </c>
      <c r="V1288" s="13">
        <f t="shared" si="203"/>
        <v>-1.8224999999999999E-3</v>
      </c>
      <c r="W1288" s="13">
        <f t="shared" si="204"/>
        <v>-1.4599999999999999E-3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9708</v>
      </c>
      <c r="C1289" s="3" t="s">
        <v>6667</v>
      </c>
      <c r="D1289" s="12">
        <v>58</v>
      </c>
      <c r="E1289" s="12">
        <v>61.1</v>
      </c>
      <c r="F1289" s="12">
        <v>60.8</v>
      </c>
      <c r="G1289" s="12">
        <v>60.4</v>
      </c>
      <c r="H1289" s="12">
        <v>61.4</v>
      </c>
      <c r="I1289" s="3">
        <v>609</v>
      </c>
      <c r="J1289" s="3">
        <v>683</v>
      </c>
      <c r="K1289" s="3">
        <v>-216</v>
      </c>
      <c r="L1289" s="3">
        <v>168</v>
      </c>
      <c r="M1289" s="3">
        <v>-313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0.35321999999999998</v>
      </c>
      <c r="T1289" s="13">
        <f t="shared" si="201"/>
        <v>0.41731300000000005</v>
      </c>
      <c r="U1289" s="13">
        <f t="shared" si="202"/>
        <v>-0.131328</v>
      </c>
      <c r="V1289" s="13">
        <f t="shared" si="203"/>
        <v>0.10147199999999999</v>
      </c>
      <c r="W1289" s="13">
        <f t="shared" si="204"/>
        <v>-0.19218200000000002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9709</v>
      </c>
      <c r="C1290" s="3" t="s">
        <v>4764</v>
      </c>
      <c r="D1290" s="12">
        <v>16.95</v>
      </c>
      <c r="E1290" s="12">
        <v>16.75</v>
      </c>
      <c r="F1290" s="12">
        <v>16.899999999999999</v>
      </c>
      <c r="G1290" s="12">
        <v>16.899999999999999</v>
      </c>
      <c r="H1290" s="12">
        <v>17.25</v>
      </c>
      <c r="I1290" s="3">
        <v>-10</v>
      </c>
      <c r="J1290" s="3">
        <v>-6</v>
      </c>
      <c r="K1290" s="3">
        <v>-3</v>
      </c>
      <c r="L1290" s="3">
        <v>-2</v>
      </c>
      <c r="M1290" s="3">
        <v>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-1.6949999999999999E-3</v>
      </c>
      <c r="T1290" s="13">
        <f t="shared" si="201"/>
        <v>-1.005E-3</v>
      </c>
      <c r="U1290" s="13">
        <f t="shared" si="202"/>
        <v>-5.0699999999999996E-4</v>
      </c>
      <c r="V1290" s="13">
        <f t="shared" si="203"/>
        <v>-3.3799999999999998E-4</v>
      </c>
      <c r="W1290" s="13">
        <f t="shared" si="204"/>
        <v>0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9710</v>
      </c>
      <c r="C1291" s="3" t="s">
        <v>4764</v>
      </c>
      <c r="D1291" s="12">
        <v>32.4</v>
      </c>
      <c r="E1291" s="12">
        <v>33.299999999999997</v>
      </c>
      <c r="F1291" s="12">
        <v>33.200000000000003</v>
      </c>
      <c r="G1291" s="12">
        <v>32.799999999999997</v>
      </c>
      <c r="H1291" s="12">
        <v>33.9</v>
      </c>
      <c r="I1291" s="3">
        <v>174</v>
      </c>
      <c r="J1291" s="3">
        <v>65</v>
      </c>
      <c r="K1291" s="3">
        <v>-85</v>
      </c>
      <c r="L1291" s="3">
        <v>11</v>
      </c>
      <c r="M1291" s="3">
        <v>283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5.6375999999999996E-2</v>
      </c>
      <c r="T1291" s="13">
        <f t="shared" si="201"/>
        <v>2.1645000000000001E-2</v>
      </c>
      <c r="U1291" s="13">
        <f t="shared" si="202"/>
        <v>-2.8220000000000005E-2</v>
      </c>
      <c r="V1291" s="13">
        <f t="shared" si="203"/>
        <v>3.6079999999999997E-3</v>
      </c>
      <c r="W1291" s="13">
        <f t="shared" si="204"/>
        <v>9.5936999999999995E-2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9711</v>
      </c>
      <c r="C1292" s="3" t="s">
        <v>10318</v>
      </c>
      <c r="D1292" s="12">
        <v>116</v>
      </c>
      <c r="E1292" s="12">
        <v>117.5</v>
      </c>
      <c r="F1292" s="12">
        <v>117.5</v>
      </c>
      <c r="G1292" s="12">
        <v>116.5</v>
      </c>
      <c r="H1292" s="12">
        <v>118</v>
      </c>
      <c r="I1292" s="3">
        <v>-44</v>
      </c>
      <c r="J1292" s="3">
        <v>272</v>
      </c>
      <c r="K1292" s="3">
        <v>214</v>
      </c>
      <c r="L1292" s="3">
        <v>-125</v>
      </c>
      <c r="M1292" s="3">
        <v>299</v>
      </c>
      <c r="N1292" s="3">
        <v>0</v>
      </c>
      <c r="O1292" s="3">
        <v>0</v>
      </c>
      <c r="P1292" s="3">
        <v>0</v>
      </c>
      <c r="Q1292" s="3">
        <v>0</v>
      </c>
      <c r="R1292" s="3">
        <v>0</v>
      </c>
      <c r="S1292" s="13">
        <f t="shared" si="200"/>
        <v>-5.1040000000000002E-2</v>
      </c>
      <c r="T1292" s="13">
        <f t="shared" si="201"/>
        <v>0.3196</v>
      </c>
      <c r="U1292" s="13">
        <f t="shared" si="202"/>
        <v>0.25145000000000001</v>
      </c>
      <c r="V1292" s="13">
        <f t="shared" si="203"/>
        <v>-0.145625</v>
      </c>
      <c r="W1292" s="13">
        <f t="shared" si="204"/>
        <v>0.35282000000000002</v>
      </c>
      <c r="X1292" s="13">
        <f t="shared" si="205"/>
        <v>0</v>
      </c>
      <c r="Y1292" s="13">
        <f t="shared" si="206"/>
        <v>0</v>
      </c>
      <c r="Z1292" s="13">
        <f t="shared" si="207"/>
        <v>0</v>
      </c>
      <c r="AA1292" s="13">
        <f t="shared" si="208"/>
        <v>0</v>
      </c>
      <c r="AB1292" s="13">
        <f t="shared" si="209"/>
        <v>0</v>
      </c>
    </row>
    <row r="1293" spans="1:28" x14ac:dyDescent="0.25">
      <c r="A1293" s="2" t="s">
        <v>1287</v>
      </c>
      <c r="B1293" s="3" t="s">
        <v>9712</v>
      </c>
      <c r="C1293" s="3" t="s">
        <v>6637</v>
      </c>
      <c r="D1293" s="12">
        <v>28.8</v>
      </c>
      <c r="E1293" s="12">
        <v>29.55</v>
      </c>
      <c r="F1293" s="12">
        <v>30.25</v>
      </c>
      <c r="G1293" s="12">
        <v>29.75</v>
      </c>
      <c r="H1293" s="12">
        <v>29.85</v>
      </c>
      <c r="I1293" s="3">
        <v>4</v>
      </c>
      <c r="J1293" s="3">
        <v>45</v>
      </c>
      <c r="K1293" s="3">
        <v>27</v>
      </c>
      <c r="L1293" s="3">
        <v>-64</v>
      </c>
      <c r="M1293" s="3">
        <v>0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1.152E-3</v>
      </c>
      <c r="T1293" s="13">
        <f t="shared" si="201"/>
        <v>1.32975E-2</v>
      </c>
      <c r="U1293" s="13">
        <f t="shared" si="202"/>
        <v>8.1674999999999994E-3</v>
      </c>
      <c r="V1293" s="13">
        <f t="shared" si="203"/>
        <v>-1.9040000000000001E-2</v>
      </c>
      <c r="W1293" s="13">
        <f t="shared" si="204"/>
        <v>0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9713</v>
      </c>
      <c r="C1294" s="3" t="s">
        <v>6635</v>
      </c>
      <c r="D1294" s="12">
        <v>30.5</v>
      </c>
      <c r="E1294" s="12">
        <v>30.85</v>
      </c>
      <c r="F1294" s="12">
        <v>32.1</v>
      </c>
      <c r="G1294" s="12">
        <v>31.5</v>
      </c>
      <c r="H1294" s="12">
        <v>31.65</v>
      </c>
      <c r="I1294" s="3">
        <v>15</v>
      </c>
      <c r="J1294" s="3">
        <v>8</v>
      </c>
      <c r="K1294" s="3">
        <v>-42</v>
      </c>
      <c r="L1294" s="3">
        <v>-41</v>
      </c>
      <c r="M1294" s="3">
        <v>0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4.5750000000000001E-3</v>
      </c>
      <c r="T1294" s="13">
        <f t="shared" si="201"/>
        <v>2.4680000000000001E-3</v>
      </c>
      <c r="U1294" s="13">
        <f t="shared" si="202"/>
        <v>-1.3482000000000001E-2</v>
      </c>
      <c r="V1294" s="13">
        <f t="shared" si="203"/>
        <v>-1.2914999999999999E-2</v>
      </c>
      <c r="W1294" s="13">
        <f t="shared" si="204"/>
        <v>0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9714</v>
      </c>
      <c r="C1295" s="3" t="s">
        <v>6724</v>
      </c>
      <c r="D1295" s="12">
        <v>66.099999999999994</v>
      </c>
      <c r="E1295" s="12">
        <v>66.599999999999994</v>
      </c>
      <c r="F1295" s="12">
        <v>65.599999999999994</v>
      </c>
      <c r="G1295" s="12">
        <v>64.2</v>
      </c>
      <c r="H1295" s="12">
        <v>64.3</v>
      </c>
      <c r="I1295" s="3">
        <v>23</v>
      </c>
      <c r="J1295" s="3">
        <v>-128</v>
      </c>
      <c r="K1295" s="3">
        <v>-933</v>
      </c>
      <c r="L1295" s="3">
        <v>-1399</v>
      </c>
      <c r="M1295" s="3">
        <v>-85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1.5203E-2</v>
      </c>
      <c r="T1295" s="13">
        <f t="shared" si="201"/>
        <v>-8.524799999999999E-2</v>
      </c>
      <c r="U1295" s="13">
        <f t="shared" si="202"/>
        <v>-0.61204799999999993</v>
      </c>
      <c r="V1295" s="13">
        <f t="shared" si="203"/>
        <v>-0.89815800000000001</v>
      </c>
      <c r="W1295" s="13">
        <f t="shared" si="204"/>
        <v>-5.4655000000000002E-2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9715</v>
      </c>
      <c r="C1296" s="3" t="s">
        <v>6596</v>
      </c>
      <c r="D1296" s="12">
        <v>44.9</v>
      </c>
      <c r="E1296" s="12">
        <v>49.35</v>
      </c>
      <c r="F1296" s="12">
        <v>49.65</v>
      </c>
      <c r="G1296" s="12">
        <v>50</v>
      </c>
      <c r="H1296" s="12">
        <v>50.8</v>
      </c>
      <c r="I1296" s="3">
        <v>1952</v>
      </c>
      <c r="J1296" s="3">
        <v>-604</v>
      </c>
      <c r="K1296" s="3">
        <v>-11360</v>
      </c>
      <c r="L1296" s="3">
        <v>-195</v>
      </c>
      <c r="M1296" s="3">
        <v>-831</v>
      </c>
      <c r="N1296" s="3">
        <v>428</v>
      </c>
      <c r="O1296" s="3">
        <v>0</v>
      </c>
      <c r="P1296" s="3">
        <v>418</v>
      </c>
      <c r="Q1296" s="3">
        <v>15</v>
      </c>
      <c r="R1296" s="3">
        <v>0</v>
      </c>
      <c r="S1296" s="13">
        <f t="shared" si="200"/>
        <v>0.876448</v>
      </c>
      <c r="T1296" s="13">
        <f t="shared" si="201"/>
        <v>-0.29807400000000001</v>
      </c>
      <c r="U1296" s="13">
        <f t="shared" si="202"/>
        <v>-5.6402400000000004</v>
      </c>
      <c r="V1296" s="13">
        <f t="shared" si="203"/>
        <v>-9.7500000000000003E-2</v>
      </c>
      <c r="W1296" s="13">
        <f t="shared" si="204"/>
        <v>-0.42214799999999997</v>
      </c>
      <c r="X1296" s="13">
        <f t="shared" si="205"/>
        <v>0.19217200000000001</v>
      </c>
      <c r="Y1296" s="13">
        <f t="shared" si="206"/>
        <v>0</v>
      </c>
      <c r="Z1296" s="13">
        <f t="shared" si="207"/>
        <v>0.207537</v>
      </c>
      <c r="AA1296" s="13">
        <f t="shared" si="208"/>
        <v>7.4999999999999997E-3</v>
      </c>
      <c r="AB1296" s="13">
        <f t="shared" si="209"/>
        <v>0</v>
      </c>
    </row>
    <row r="1297" spans="1:28" x14ac:dyDescent="0.25">
      <c r="A1297" s="2" t="s">
        <v>1291</v>
      </c>
      <c r="B1297" s="3" t="s">
        <v>9716</v>
      </c>
      <c r="C1297" s="3" t="s">
        <v>10321</v>
      </c>
      <c r="D1297" s="12">
        <v>49.25</v>
      </c>
      <c r="E1297" s="12">
        <v>49.3</v>
      </c>
      <c r="F1297" s="12">
        <v>49.25</v>
      </c>
      <c r="G1297" s="12">
        <v>48.95</v>
      </c>
      <c r="H1297" s="12">
        <v>49.15</v>
      </c>
      <c r="I1297" s="3">
        <v>8</v>
      </c>
      <c r="J1297" s="3">
        <v>10</v>
      </c>
      <c r="K1297" s="3">
        <v>7</v>
      </c>
      <c r="L1297" s="3">
        <v>-19</v>
      </c>
      <c r="M1297" s="3">
        <v>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3.9399999999999999E-3</v>
      </c>
      <c r="T1297" s="13">
        <f t="shared" si="201"/>
        <v>4.9300000000000004E-3</v>
      </c>
      <c r="U1297" s="13">
        <f t="shared" si="202"/>
        <v>3.4475E-3</v>
      </c>
      <c r="V1297" s="13">
        <f t="shared" si="203"/>
        <v>-9.3005000000000015E-3</v>
      </c>
      <c r="W1297" s="13">
        <f t="shared" si="204"/>
        <v>1.4744999999999999E-3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9717</v>
      </c>
      <c r="C1298" s="3" t="s">
        <v>6591</v>
      </c>
      <c r="D1298" s="12">
        <v>45</v>
      </c>
      <c r="E1298" s="12">
        <v>45.15</v>
      </c>
      <c r="F1298" s="12">
        <v>45.1</v>
      </c>
      <c r="G1298" s="12">
        <v>45.2</v>
      </c>
      <c r="H1298" s="12">
        <v>45.15</v>
      </c>
      <c r="I1298" s="3">
        <v>26</v>
      </c>
      <c r="J1298" s="3">
        <v>21</v>
      </c>
      <c r="K1298" s="3">
        <v>19</v>
      </c>
      <c r="L1298" s="3">
        <v>-5</v>
      </c>
      <c r="M1298" s="3">
        <v>21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1.17E-2</v>
      </c>
      <c r="T1298" s="13">
        <f t="shared" si="201"/>
        <v>9.4815000000000003E-3</v>
      </c>
      <c r="U1298" s="13">
        <f t="shared" si="202"/>
        <v>8.5690000000000002E-3</v>
      </c>
      <c r="V1298" s="13">
        <f t="shared" si="203"/>
        <v>-2.2599999999999999E-3</v>
      </c>
      <c r="W1298" s="13">
        <f t="shared" si="204"/>
        <v>9.4815000000000003E-3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9718</v>
      </c>
      <c r="C1299" s="3" t="s">
        <v>10281</v>
      </c>
      <c r="D1299" s="12">
        <v>12.6</v>
      </c>
      <c r="E1299" s="12">
        <v>12.65</v>
      </c>
      <c r="F1299" s="12">
        <v>12.75</v>
      </c>
      <c r="G1299" s="12">
        <v>12.65</v>
      </c>
      <c r="H1299" s="12">
        <v>12.7</v>
      </c>
      <c r="I1299" s="3">
        <v>7</v>
      </c>
      <c r="J1299" s="3">
        <v>13</v>
      </c>
      <c r="K1299" s="3">
        <v>3</v>
      </c>
      <c r="L1299" s="3">
        <v>-4</v>
      </c>
      <c r="M1299" s="3">
        <v>19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8.8200000000000008E-4</v>
      </c>
      <c r="T1299" s="13">
        <f t="shared" si="201"/>
        <v>1.6445000000000001E-3</v>
      </c>
      <c r="U1299" s="13">
        <f t="shared" si="202"/>
        <v>3.8249999999999997E-4</v>
      </c>
      <c r="V1299" s="13">
        <f t="shared" si="203"/>
        <v>-5.0600000000000005E-4</v>
      </c>
      <c r="W1299" s="13">
        <f t="shared" si="204"/>
        <v>2.4129999999999998E-3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9719</v>
      </c>
      <c r="C1300" s="3" t="s">
        <v>10291</v>
      </c>
      <c r="D1300" s="12">
        <v>27.05</v>
      </c>
      <c r="E1300" s="12">
        <v>27.05</v>
      </c>
      <c r="F1300" s="12">
        <v>27.75</v>
      </c>
      <c r="G1300" s="12">
        <v>27.85</v>
      </c>
      <c r="H1300" s="12">
        <v>27.95</v>
      </c>
      <c r="I1300" s="3">
        <v>9</v>
      </c>
      <c r="J1300" s="3">
        <v>-41</v>
      </c>
      <c r="K1300" s="3">
        <v>-10</v>
      </c>
      <c r="L1300" s="3">
        <v>-2</v>
      </c>
      <c r="M1300" s="3">
        <v>-26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2.4345E-3</v>
      </c>
      <c r="T1300" s="13">
        <f t="shared" si="201"/>
        <v>-1.10905E-2</v>
      </c>
      <c r="U1300" s="13">
        <f t="shared" si="202"/>
        <v>-2.7750000000000001E-3</v>
      </c>
      <c r="V1300" s="13">
        <f t="shared" si="203"/>
        <v>-5.5699999999999999E-4</v>
      </c>
      <c r="W1300" s="13">
        <f t="shared" si="204"/>
        <v>-7.2669999999999992E-3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9720</v>
      </c>
      <c r="C1301" s="3" t="s">
        <v>6668</v>
      </c>
      <c r="D1301" s="12">
        <v>125</v>
      </c>
      <c r="E1301" s="12">
        <v>128</v>
      </c>
      <c r="F1301" s="12">
        <v>129.5</v>
      </c>
      <c r="G1301" s="12">
        <v>129.5</v>
      </c>
      <c r="H1301" s="12">
        <v>130</v>
      </c>
      <c r="I1301" s="3">
        <v>240</v>
      </c>
      <c r="J1301" s="3">
        <v>-116</v>
      </c>
      <c r="K1301" s="3">
        <v>83</v>
      </c>
      <c r="L1301" s="3">
        <v>271</v>
      </c>
      <c r="M1301" s="3">
        <v>15</v>
      </c>
      <c r="N1301" s="3">
        <v>0</v>
      </c>
      <c r="O1301" s="3">
        <v>0</v>
      </c>
      <c r="P1301" s="3">
        <v>0</v>
      </c>
      <c r="Q1301" s="3">
        <v>0</v>
      </c>
      <c r="R1301" s="3">
        <v>100</v>
      </c>
      <c r="S1301" s="13">
        <f t="shared" si="200"/>
        <v>0.3</v>
      </c>
      <c r="T1301" s="13">
        <f t="shared" si="201"/>
        <v>-0.14848</v>
      </c>
      <c r="U1301" s="13">
        <f t="shared" si="202"/>
        <v>0.107485</v>
      </c>
      <c r="V1301" s="13">
        <f t="shared" si="203"/>
        <v>0.35094500000000001</v>
      </c>
      <c r="W1301" s="13">
        <f t="shared" si="204"/>
        <v>1.95E-2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0.13</v>
      </c>
    </row>
    <row r="1302" spans="1:28" x14ac:dyDescent="0.25">
      <c r="A1302" s="2" t="s">
        <v>1296</v>
      </c>
      <c r="B1302" s="3" t="s">
        <v>9721</v>
      </c>
      <c r="C1302" s="3" t="s">
        <v>4784</v>
      </c>
      <c r="D1302" s="12">
        <v>39.4</v>
      </c>
      <c r="E1302" s="12">
        <v>40.25</v>
      </c>
      <c r="F1302" s="12">
        <v>40.299999999999997</v>
      </c>
      <c r="G1302" s="12">
        <v>40</v>
      </c>
      <c r="H1302" s="12">
        <v>40.799999999999997</v>
      </c>
      <c r="I1302" s="3">
        <v>-141</v>
      </c>
      <c r="J1302" s="3">
        <v>378</v>
      </c>
      <c r="K1302" s="3">
        <v>-10</v>
      </c>
      <c r="L1302" s="3">
        <v>116</v>
      </c>
      <c r="M1302" s="3">
        <v>621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-5.5553999999999999E-2</v>
      </c>
      <c r="T1302" s="13">
        <f t="shared" si="201"/>
        <v>0.152145</v>
      </c>
      <c r="U1302" s="13">
        <f t="shared" si="202"/>
        <v>-4.0299999999999997E-3</v>
      </c>
      <c r="V1302" s="13">
        <f t="shared" si="203"/>
        <v>4.6399999999999997E-2</v>
      </c>
      <c r="W1302" s="13">
        <f t="shared" si="204"/>
        <v>0.25336799999999998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9722</v>
      </c>
      <c r="C1303" s="3" t="s">
        <v>10310</v>
      </c>
      <c r="D1303" s="12">
        <v>39.450000000000003</v>
      </c>
      <c r="E1303" s="12">
        <v>39.65</v>
      </c>
      <c r="F1303" s="12">
        <v>39.65</v>
      </c>
      <c r="G1303" s="12">
        <v>39.5</v>
      </c>
      <c r="H1303" s="12">
        <v>39.799999999999997</v>
      </c>
      <c r="I1303" s="3">
        <v>-145</v>
      </c>
      <c r="J1303" s="3">
        <v>-74</v>
      </c>
      <c r="K1303" s="3">
        <v>-52</v>
      </c>
      <c r="L1303" s="3">
        <v>-140</v>
      </c>
      <c r="M1303" s="3">
        <v>40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-5.7202500000000003E-2</v>
      </c>
      <c r="T1303" s="13">
        <f t="shared" si="201"/>
        <v>-2.9340999999999999E-2</v>
      </c>
      <c r="U1303" s="13">
        <f t="shared" si="202"/>
        <v>-2.0617999999999997E-2</v>
      </c>
      <c r="V1303" s="13">
        <f t="shared" si="203"/>
        <v>-5.5300000000000002E-2</v>
      </c>
      <c r="W1303" s="13">
        <f t="shared" si="204"/>
        <v>1.592E-2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9723</v>
      </c>
      <c r="C1304" s="3" t="s">
        <v>10281</v>
      </c>
      <c r="D1304" s="12">
        <v>22.2</v>
      </c>
      <c r="E1304" s="12">
        <v>22</v>
      </c>
      <c r="F1304" s="12">
        <v>22.05</v>
      </c>
      <c r="G1304" s="12">
        <v>22.3</v>
      </c>
      <c r="H1304" s="12">
        <v>24.2</v>
      </c>
      <c r="I1304" s="3">
        <v>-426</v>
      </c>
      <c r="J1304" s="3">
        <v>-401</v>
      </c>
      <c r="K1304" s="3">
        <v>187</v>
      </c>
      <c r="L1304" s="3">
        <v>-20</v>
      </c>
      <c r="M1304" s="3">
        <v>-65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-9.4571999999999989E-2</v>
      </c>
      <c r="T1304" s="13">
        <f t="shared" si="201"/>
        <v>-8.8220000000000007E-2</v>
      </c>
      <c r="U1304" s="13">
        <f t="shared" si="202"/>
        <v>4.1233500000000006E-2</v>
      </c>
      <c r="V1304" s="13">
        <f t="shared" si="203"/>
        <v>-4.4600000000000004E-3</v>
      </c>
      <c r="W1304" s="13">
        <f t="shared" si="204"/>
        <v>-1.5730000000000001E-2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9724</v>
      </c>
      <c r="C1305" s="3" t="s">
        <v>10264</v>
      </c>
      <c r="D1305" s="12">
        <v>29.95</v>
      </c>
      <c r="E1305" s="12">
        <v>31.5</v>
      </c>
      <c r="F1305" s="12">
        <v>31.2</v>
      </c>
      <c r="G1305" s="12">
        <v>30.9</v>
      </c>
      <c r="H1305" s="12">
        <v>31.5</v>
      </c>
      <c r="I1305" s="3">
        <v>1287</v>
      </c>
      <c r="J1305" s="3">
        <v>354</v>
      </c>
      <c r="K1305" s="3">
        <v>-1039</v>
      </c>
      <c r="L1305" s="3">
        <v>476</v>
      </c>
      <c r="M1305" s="3">
        <v>552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0.38545650000000004</v>
      </c>
      <c r="T1305" s="13">
        <f t="shared" si="201"/>
        <v>0.11151</v>
      </c>
      <c r="U1305" s="13">
        <f t="shared" si="202"/>
        <v>-0.32416800000000001</v>
      </c>
      <c r="V1305" s="13">
        <f t="shared" si="203"/>
        <v>0.14708399999999999</v>
      </c>
      <c r="W1305" s="13">
        <f t="shared" si="204"/>
        <v>0.17388000000000001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9725</v>
      </c>
      <c r="C1306" s="3" t="s">
        <v>6627</v>
      </c>
      <c r="D1306" s="12">
        <v>70.5</v>
      </c>
      <c r="E1306" s="12">
        <v>70.2</v>
      </c>
      <c r="F1306" s="12">
        <v>70.7</v>
      </c>
      <c r="G1306" s="12">
        <v>70.5</v>
      </c>
      <c r="H1306" s="12">
        <v>71.400000000000006</v>
      </c>
      <c r="I1306" s="3">
        <v>49</v>
      </c>
      <c r="J1306" s="3">
        <v>-28</v>
      </c>
      <c r="K1306" s="3">
        <v>-2</v>
      </c>
      <c r="L1306" s="3">
        <v>19</v>
      </c>
      <c r="M1306" s="3">
        <v>61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3.4544999999999999E-2</v>
      </c>
      <c r="T1306" s="13">
        <f t="shared" si="201"/>
        <v>-1.9656E-2</v>
      </c>
      <c r="U1306" s="13">
        <f t="shared" si="202"/>
        <v>-1.4140000000000001E-3</v>
      </c>
      <c r="V1306" s="13">
        <f t="shared" si="203"/>
        <v>1.3395000000000001E-2</v>
      </c>
      <c r="W1306" s="13">
        <f t="shared" si="204"/>
        <v>4.3554000000000002E-2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9726</v>
      </c>
      <c r="C1307" s="3" t="s">
        <v>10314</v>
      </c>
      <c r="D1307" s="12">
        <v>30.5</v>
      </c>
      <c r="E1307" s="12">
        <v>30.65</v>
      </c>
      <c r="F1307" s="12">
        <v>30.6</v>
      </c>
      <c r="G1307" s="12">
        <v>30.35</v>
      </c>
      <c r="H1307" s="12">
        <v>30.4</v>
      </c>
      <c r="I1307" s="3">
        <v>0</v>
      </c>
      <c r="J1307" s="3">
        <v>0</v>
      </c>
      <c r="K1307" s="3">
        <v>-3</v>
      </c>
      <c r="L1307" s="3">
        <v>-5</v>
      </c>
      <c r="M1307" s="3">
        <v>2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0</v>
      </c>
      <c r="U1307" s="13">
        <f t="shared" si="202"/>
        <v>-9.1800000000000009E-4</v>
      </c>
      <c r="V1307" s="13">
        <f t="shared" si="203"/>
        <v>-1.5175E-3</v>
      </c>
      <c r="W1307" s="13">
        <f t="shared" si="204"/>
        <v>6.0799999999999993E-4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9727</v>
      </c>
      <c r="C1308" s="3" t="s">
        <v>6660</v>
      </c>
      <c r="D1308" s="12">
        <v>52.9</v>
      </c>
      <c r="E1308" s="12">
        <v>53.9</v>
      </c>
      <c r="F1308" s="12">
        <v>53.8</v>
      </c>
      <c r="G1308" s="12">
        <v>52.8</v>
      </c>
      <c r="H1308" s="12">
        <v>52.8</v>
      </c>
      <c r="I1308" s="3">
        <v>33</v>
      </c>
      <c r="J1308" s="3">
        <v>-3</v>
      </c>
      <c r="K1308" s="3">
        <v>-2</v>
      </c>
      <c r="L1308" s="3">
        <v>10</v>
      </c>
      <c r="M1308" s="3">
        <v>4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1.7457E-2</v>
      </c>
      <c r="T1308" s="13">
        <f t="shared" si="201"/>
        <v>-1.6169999999999999E-3</v>
      </c>
      <c r="U1308" s="13">
        <f t="shared" si="202"/>
        <v>-1.0759999999999999E-3</v>
      </c>
      <c r="V1308" s="13">
        <f t="shared" si="203"/>
        <v>5.28E-3</v>
      </c>
      <c r="W1308" s="13">
        <f t="shared" si="204"/>
        <v>2.1119999999999997E-3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9728</v>
      </c>
      <c r="C1309" s="3" t="s">
        <v>4762</v>
      </c>
      <c r="D1309" s="12">
        <v>96.4</v>
      </c>
      <c r="E1309" s="12">
        <v>100</v>
      </c>
      <c r="F1309" s="12">
        <v>100</v>
      </c>
      <c r="G1309" s="12">
        <v>100</v>
      </c>
      <c r="H1309" s="12">
        <v>102.5</v>
      </c>
      <c r="I1309" s="3">
        <v>90</v>
      </c>
      <c r="J1309" s="3">
        <v>191</v>
      </c>
      <c r="K1309" s="3">
        <v>-77</v>
      </c>
      <c r="L1309" s="3">
        <v>-29</v>
      </c>
      <c r="M1309" s="3">
        <v>38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8.6760000000000004E-2</v>
      </c>
      <c r="T1309" s="13">
        <f t="shared" si="201"/>
        <v>0.191</v>
      </c>
      <c r="U1309" s="13">
        <f t="shared" si="202"/>
        <v>-7.6999999999999999E-2</v>
      </c>
      <c r="V1309" s="13">
        <f t="shared" si="203"/>
        <v>-2.9000000000000001E-2</v>
      </c>
      <c r="W1309" s="13">
        <f t="shared" si="204"/>
        <v>3.8949999999999999E-2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9729</v>
      </c>
      <c r="C1310" s="3" t="s">
        <v>6594</v>
      </c>
      <c r="D1310" s="12">
        <v>36.950000000000003</v>
      </c>
      <c r="E1310" s="12">
        <v>37.549999999999997</v>
      </c>
      <c r="F1310" s="12">
        <v>37.799999999999997</v>
      </c>
      <c r="G1310" s="12">
        <v>37.75</v>
      </c>
      <c r="H1310" s="12">
        <v>38.15</v>
      </c>
      <c r="I1310" s="3">
        <v>63</v>
      </c>
      <c r="J1310" s="3">
        <v>-46</v>
      </c>
      <c r="K1310" s="3">
        <v>46</v>
      </c>
      <c r="L1310" s="3">
        <v>-39</v>
      </c>
      <c r="M1310" s="3">
        <v>-28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2.3278500000000004E-2</v>
      </c>
      <c r="T1310" s="13">
        <f t="shared" si="201"/>
        <v>-1.7273E-2</v>
      </c>
      <c r="U1310" s="13">
        <f t="shared" si="202"/>
        <v>1.7388000000000001E-2</v>
      </c>
      <c r="V1310" s="13">
        <f t="shared" si="203"/>
        <v>-1.4722499999999999E-2</v>
      </c>
      <c r="W1310" s="13">
        <f t="shared" si="204"/>
        <v>-1.0682000000000001E-2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9730</v>
      </c>
      <c r="C1311" s="3" t="s">
        <v>10267</v>
      </c>
      <c r="D1311" s="12">
        <v>37.5</v>
      </c>
      <c r="E1311" s="12">
        <v>37.5</v>
      </c>
      <c r="F1311" s="12">
        <v>37.5</v>
      </c>
      <c r="G1311" s="12">
        <v>38</v>
      </c>
      <c r="H1311" s="12">
        <v>38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9731</v>
      </c>
      <c r="C1312" s="3" t="s">
        <v>10287</v>
      </c>
      <c r="D1312" s="12">
        <v>15.85</v>
      </c>
      <c r="E1312" s="12">
        <v>15.8</v>
      </c>
      <c r="F1312" s="12">
        <v>15.75</v>
      </c>
      <c r="G1312" s="12">
        <v>17.3</v>
      </c>
      <c r="H1312" s="12">
        <v>19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9732</v>
      </c>
      <c r="C1313" s="3" t="s">
        <v>4783</v>
      </c>
      <c r="D1313" s="12">
        <v>45.7</v>
      </c>
      <c r="E1313" s="12">
        <v>46.2</v>
      </c>
      <c r="F1313" s="12">
        <v>45.9</v>
      </c>
      <c r="G1313" s="12">
        <v>45.75</v>
      </c>
      <c r="H1313" s="12">
        <v>46</v>
      </c>
      <c r="I1313" s="3">
        <v>1</v>
      </c>
      <c r="J1313" s="3">
        <v>4</v>
      </c>
      <c r="K1313" s="3">
        <v>-22</v>
      </c>
      <c r="L1313" s="3">
        <v>-13</v>
      </c>
      <c r="M1313" s="3">
        <v>-4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4.5700000000000005E-4</v>
      </c>
      <c r="T1313" s="13">
        <f t="shared" si="201"/>
        <v>1.848E-3</v>
      </c>
      <c r="U1313" s="13">
        <f t="shared" si="202"/>
        <v>-1.0097999999999999E-2</v>
      </c>
      <c r="V1313" s="13">
        <f t="shared" si="203"/>
        <v>-5.9474999999999997E-3</v>
      </c>
      <c r="W1313" s="13">
        <f t="shared" si="204"/>
        <v>-1.8400000000000001E-3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9733</v>
      </c>
      <c r="C1314" s="3" t="s">
        <v>10267</v>
      </c>
      <c r="D1314" s="12">
        <v>89.9</v>
      </c>
      <c r="E1314" s="12">
        <v>93.2</v>
      </c>
      <c r="F1314" s="12">
        <v>92.9</v>
      </c>
      <c r="G1314" s="12">
        <v>94.2</v>
      </c>
      <c r="H1314" s="12">
        <v>94.6</v>
      </c>
      <c r="I1314" s="3">
        <v>489</v>
      </c>
      <c r="J1314" s="3">
        <v>-564</v>
      </c>
      <c r="K1314" s="3">
        <v>148</v>
      </c>
      <c r="L1314" s="3">
        <v>326</v>
      </c>
      <c r="M1314" s="3">
        <v>-52</v>
      </c>
      <c r="N1314" s="3">
        <v>0</v>
      </c>
      <c r="O1314" s="3">
        <v>0</v>
      </c>
      <c r="P1314" s="3">
        <v>0</v>
      </c>
      <c r="Q1314" s="3">
        <v>0</v>
      </c>
      <c r="R1314" s="3">
        <v>0</v>
      </c>
      <c r="S1314" s="13">
        <f t="shared" si="200"/>
        <v>0.43961100000000009</v>
      </c>
      <c r="T1314" s="13">
        <f t="shared" si="201"/>
        <v>-0.525648</v>
      </c>
      <c r="U1314" s="13">
        <f t="shared" si="202"/>
        <v>0.137492</v>
      </c>
      <c r="V1314" s="13">
        <f t="shared" si="203"/>
        <v>0.30709200000000003</v>
      </c>
      <c r="W1314" s="13">
        <f t="shared" si="204"/>
        <v>-4.9192E-2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9734</v>
      </c>
      <c r="C1315" s="3" t="s">
        <v>10275</v>
      </c>
      <c r="D1315" s="12">
        <v>100</v>
      </c>
      <c r="E1315" s="12">
        <v>105</v>
      </c>
      <c r="F1315" s="12">
        <v>104</v>
      </c>
      <c r="G1315" s="12">
        <v>104</v>
      </c>
      <c r="H1315" s="12">
        <v>104.5</v>
      </c>
      <c r="I1315" s="3">
        <v>97</v>
      </c>
      <c r="J1315" s="3">
        <v>181</v>
      </c>
      <c r="K1315" s="3">
        <v>-104</v>
      </c>
      <c r="L1315" s="3">
        <v>149</v>
      </c>
      <c r="M1315" s="3">
        <v>26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9.7000000000000003E-2</v>
      </c>
      <c r="T1315" s="13">
        <f t="shared" si="201"/>
        <v>0.19005</v>
      </c>
      <c r="U1315" s="13">
        <f t="shared" si="202"/>
        <v>-0.10816000000000001</v>
      </c>
      <c r="V1315" s="13">
        <f t="shared" si="203"/>
        <v>0.15495999999999999</v>
      </c>
      <c r="W1315" s="13">
        <f t="shared" si="204"/>
        <v>2.717E-2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9735</v>
      </c>
      <c r="C1316" s="3" t="s">
        <v>10369</v>
      </c>
      <c r="D1316" s="12">
        <v>106.5</v>
      </c>
      <c r="E1316" s="12">
        <v>112</v>
      </c>
      <c r="F1316" s="12">
        <v>114</v>
      </c>
      <c r="G1316" s="12">
        <v>113.5</v>
      </c>
      <c r="H1316" s="12">
        <v>117</v>
      </c>
      <c r="I1316" s="3">
        <v>14</v>
      </c>
      <c r="J1316" s="3">
        <v>41</v>
      </c>
      <c r="K1316" s="3">
        <v>-9</v>
      </c>
      <c r="L1316" s="3">
        <v>27</v>
      </c>
      <c r="M1316" s="3">
        <v>17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1.491E-2</v>
      </c>
      <c r="T1316" s="13">
        <f t="shared" si="201"/>
        <v>4.5920000000000002E-2</v>
      </c>
      <c r="U1316" s="13">
        <f t="shared" si="202"/>
        <v>-1.026E-2</v>
      </c>
      <c r="V1316" s="13">
        <f t="shared" si="203"/>
        <v>3.0644999999999999E-2</v>
      </c>
      <c r="W1316" s="13">
        <f t="shared" si="204"/>
        <v>1.9890000000000001E-2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9736</v>
      </c>
      <c r="C1317" s="3" t="s">
        <v>10281</v>
      </c>
      <c r="D1317" s="12">
        <v>30.6</v>
      </c>
      <c r="E1317" s="12">
        <v>30.7</v>
      </c>
      <c r="F1317" s="12">
        <v>31</v>
      </c>
      <c r="G1317" s="12">
        <v>31</v>
      </c>
      <c r="H1317" s="12">
        <v>31</v>
      </c>
      <c r="I1317" s="3">
        <v>-12</v>
      </c>
      <c r="J1317" s="3">
        <v>-33</v>
      </c>
      <c r="K1317" s="3">
        <v>38</v>
      </c>
      <c r="L1317" s="3">
        <v>-37</v>
      </c>
      <c r="M1317" s="3">
        <v>-66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-3.6720000000000004E-3</v>
      </c>
      <c r="T1317" s="13">
        <f t="shared" si="201"/>
        <v>-1.0130999999999999E-2</v>
      </c>
      <c r="U1317" s="13">
        <f t="shared" si="202"/>
        <v>1.1780000000000001E-2</v>
      </c>
      <c r="V1317" s="13">
        <f t="shared" si="203"/>
        <v>-1.1469999999999999E-2</v>
      </c>
      <c r="W1317" s="13">
        <f t="shared" si="204"/>
        <v>-2.0459999999999999E-2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9737</v>
      </c>
      <c r="C1318" s="3" t="s">
        <v>10285</v>
      </c>
      <c r="D1318" s="12">
        <v>61.2</v>
      </c>
      <c r="E1318" s="12">
        <v>61.9</v>
      </c>
      <c r="F1318" s="12">
        <v>61.9</v>
      </c>
      <c r="G1318" s="12">
        <v>61</v>
      </c>
      <c r="H1318" s="12">
        <v>62.4</v>
      </c>
      <c r="I1318" s="3">
        <v>-40</v>
      </c>
      <c r="J1318" s="3">
        <v>-34</v>
      </c>
      <c r="K1318" s="3">
        <v>-25</v>
      </c>
      <c r="L1318" s="3">
        <v>-143</v>
      </c>
      <c r="M1318" s="3">
        <v>-59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-2.4479999999999998E-2</v>
      </c>
      <c r="T1318" s="13">
        <f t="shared" si="201"/>
        <v>-2.1045999999999999E-2</v>
      </c>
      <c r="U1318" s="13">
        <f t="shared" si="202"/>
        <v>-1.5474999999999999E-2</v>
      </c>
      <c r="V1318" s="13">
        <f t="shared" si="203"/>
        <v>-8.7230000000000002E-2</v>
      </c>
      <c r="W1318" s="13">
        <f t="shared" si="204"/>
        <v>-3.6816000000000002E-2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9738</v>
      </c>
      <c r="C1319" s="3" t="s">
        <v>6591</v>
      </c>
      <c r="D1319" s="12">
        <v>28.1</v>
      </c>
      <c r="E1319" s="12">
        <v>28.35</v>
      </c>
      <c r="F1319" s="12">
        <v>28.2</v>
      </c>
      <c r="G1319" s="12">
        <v>28.2</v>
      </c>
      <c r="H1319" s="12">
        <v>28.6</v>
      </c>
      <c r="I1319" s="3">
        <v>35</v>
      </c>
      <c r="J1319" s="3">
        <v>-38</v>
      </c>
      <c r="K1319" s="3">
        <v>-6</v>
      </c>
      <c r="L1319" s="3">
        <v>26</v>
      </c>
      <c r="M1319" s="3">
        <v>37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9.835E-3</v>
      </c>
      <c r="T1319" s="13">
        <f t="shared" si="201"/>
        <v>-1.0773E-2</v>
      </c>
      <c r="U1319" s="13">
        <f t="shared" si="202"/>
        <v>-1.6919999999999999E-3</v>
      </c>
      <c r="V1319" s="13">
        <f t="shared" si="203"/>
        <v>7.3319999999999991E-3</v>
      </c>
      <c r="W1319" s="13">
        <f t="shared" si="204"/>
        <v>1.0582000000000001E-2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9739</v>
      </c>
      <c r="C1320" s="3" t="s">
        <v>6680</v>
      </c>
      <c r="D1320" s="12">
        <v>39.25</v>
      </c>
      <c r="E1320" s="12">
        <v>39.6</v>
      </c>
      <c r="F1320" s="12">
        <v>40.15</v>
      </c>
      <c r="G1320" s="12">
        <v>39.75</v>
      </c>
      <c r="H1320" s="12">
        <v>40</v>
      </c>
      <c r="I1320" s="3">
        <v>104</v>
      </c>
      <c r="J1320" s="3">
        <v>29</v>
      </c>
      <c r="K1320" s="3">
        <v>-20</v>
      </c>
      <c r="L1320" s="3">
        <v>-21</v>
      </c>
      <c r="M1320" s="3">
        <v>75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4.0820000000000002E-2</v>
      </c>
      <c r="T1320" s="13">
        <f t="shared" si="201"/>
        <v>1.1484000000000001E-2</v>
      </c>
      <c r="U1320" s="13">
        <f t="shared" si="202"/>
        <v>-8.0300000000000007E-3</v>
      </c>
      <c r="V1320" s="13">
        <f t="shared" si="203"/>
        <v>-8.3475000000000008E-3</v>
      </c>
      <c r="W1320" s="13">
        <f t="shared" si="204"/>
        <v>0.03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9740</v>
      </c>
      <c r="C1321" s="3" t="s">
        <v>10333</v>
      </c>
      <c r="D1321" s="12">
        <v>32.35</v>
      </c>
      <c r="E1321" s="12">
        <v>32.6</v>
      </c>
      <c r="F1321" s="12">
        <v>32.6</v>
      </c>
      <c r="G1321" s="12">
        <v>32.700000000000003</v>
      </c>
      <c r="H1321" s="12">
        <v>33.549999999999997</v>
      </c>
      <c r="I1321" s="3">
        <v>289</v>
      </c>
      <c r="J1321" s="3">
        <v>-117</v>
      </c>
      <c r="K1321" s="3">
        <v>403</v>
      </c>
      <c r="L1321" s="3">
        <v>194</v>
      </c>
      <c r="M1321" s="3">
        <v>246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9.3491499999999991E-2</v>
      </c>
      <c r="T1321" s="13">
        <f t="shared" si="201"/>
        <v>-3.8142000000000002E-2</v>
      </c>
      <c r="U1321" s="13">
        <f t="shared" si="202"/>
        <v>0.13137800000000002</v>
      </c>
      <c r="V1321" s="13">
        <f t="shared" si="203"/>
        <v>6.3438000000000008E-2</v>
      </c>
      <c r="W1321" s="13">
        <f t="shared" si="204"/>
        <v>8.2532999999999995E-2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9741</v>
      </c>
      <c r="C1322" s="3" t="s">
        <v>6670</v>
      </c>
      <c r="D1322" s="12">
        <v>40.799999999999997</v>
      </c>
      <c r="E1322" s="12">
        <v>41.5</v>
      </c>
      <c r="F1322" s="12">
        <v>41</v>
      </c>
      <c r="G1322" s="12">
        <v>40.9</v>
      </c>
      <c r="H1322" s="12">
        <v>41.4</v>
      </c>
      <c r="I1322" s="3">
        <v>0</v>
      </c>
      <c r="J1322" s="3">
        <v>0</v>
      </c>
      <c r="K1322" s="3">
        <v>0</v>
      </c>
      <c r="L1322" s="3">
        <v>1</v>
      </c>
      <c r="M1322" s="3">
        <v>6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0</v>
      </c>
      <c r="V1322" s="13">
        <f t="shared" si="203"/>
        <v>4.0899999999999997E-4</v>
      </c>
      <c r="W1322" s="13">
        <f t="shared" si="204"/>
        <v>2.4839999999999997E-3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9742</v>
      </c>
      <c r="C1323" s="3" t="s">
        <v>10291</v>
      </c>
      <c r="D1323" s="12">
        <v>61.9</v>
      </c>
      <c r="E1323" s="12">
        <v>62.3</v>
      </c>
      <c r="F1323" s="12">
        <v>62.4</v>
      </c>
      <c r="G1323" s="12">
        <v>60.4</v>
      </c>
      <c r="H1323" s="12">
        <v>59.7</v>
      </c>
      <c r="I1323" s="3">
        <v>6</v>
      </c>
      <c r="J1323" s="3">
        <v>1</v>
      </c>
      <c r="K1323" s="3">
        <v>-2</v>
      </c>
      <c r="L1323" s="3">
        <v>-2</v>
      </c>
      <c r="M1323" s="3">
        <v>-1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3.7139999999999999E-3</v>
      </c>
      <c r="T1323" s="13">
        <f t="shared" si="201"/>
        <v>6.2299999999999996E-4</v>
      </c>
      <c r="U1323" s="13">
        <f t="shared" si="202"/>
        <v>-1.248E-3</v>
      </c>
      <c r="V1323" s="13">
        <f t="shared" si="203"/>
        <v>-1.2079999999999999E-3</v>
      </c>
      <c r="W1323" s="13">
        <f t="shared" si="204"/>
        <v>-5.9699999999999998E-4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9743</v>
      </c>
      <c r="C1324" s="3" t="s">
        <v>6627</v>
      </c>
      <c r="D1324" s="12">
        <v>122.5</v>
      </c>
      <c r="E1324" s="12">
        <v>124.5</v>
      </c>
      <c r="F1324" s="12">
        <v>124.5</v>
      </c>
      <c r="G1324" s="12">
        <v>122</v>
      </c>
      <c r="H1324" s="12">
        <v>124</v>
      </c>
      <c r="I1324" s="3">
        <v>203</v>
      </c>
      <c r="J1324" s="3">
        <v>453</v>
      </c>
      <c r="K1324" s="3">
        <v>-149</v>
      </c>
      <c r="L1324" s="3">
        <v>-74</v>
      </c>
      <c r="M1324" s="3">
        <v>107</v>
      </c>
      <c r="N1324" s="3">
        <v>-299</v>
      </c>
      <c r="O1324" s="3">
        <v>0</v>
      </c>
      <c r="P1324" s="3">
        <v>0</v>
      </c>
      <c r="Q1324" s="3">
        <v>0</v>
      </c>
      <c r="R1324" s="3">
        <v>0</v>
      </c>
      <c r="S1324" s="13">
        <f t="shared" si="200"/>
        <v>0.24867500000000001</v>
      </c>
      <c r="T1324" s="13">
        <f t="shared" si="201"/>
        <v>0.56398499999999996</v>
      </c>
      <c r="U1324" s="13">
        <f t="shared" si="202"/>
        <v>-0.185505</v>
      </c>
      <c r="V1324" s="13">
        <f t="shared" si="203"/>
        <v>-9.0279999999999999E-2</v>
      </c>
      <c r="W1324" s="13">
        <f t="shared" si="204"/>
        <v>0.13267999999999999</v>
      </c>
      <c r="X1324" s="13">
        <f t="shared" si="205"/>
        <v>-0.36627500000000002</v>
      </c>
      <c r="Y1324" s="13">
        <f t="shared" si="206"/>
        <v>0</v>
      </c>
      <c r="Z1324" s="13">
        <f t="shared" si="207"/>
        <v>0</v>
      </c>
      <c r="AA1324" s="13">
        <f t="shared" si="208"/>
        <v>0</v>
      </c>
      <c r="AB1324" s="13">
        <f t="shared" si="209"/>
        <v>0</v>
      </c>
    </row>
    <row r="1325" spans="1:28" x14ac:dyDescent="0.25">
      <c r="A1325" s="2" t="s">
        <v>1319</v>
      </c>
      <c r="B1325" s="3" t="s">
        <v>9744</v>
      </c>
      <c r="C1325" s="3" t="s">
        <v>4769</v>
      </c>
      <c r="D1325" s="12">
        <v>86.4</v>
      </c>
      <c r="E1325" s="12">
        <v>86.6</v>
      </c>
      <c r="F1325" s="12">
        <v>86.9</v>
      </c>
      <c r="G1325" s="12">
        <v>86.5</v>
      </c>
      <c r="H1325" s="12">
        <v>86.8</v>
      </c>
      <c r="I1325" s="3">
        <v>-5</v>
      </c>
      <c r="J1325" s="3">
        <v>-75</v>
      </c>
      <c r="K1325" s="3">
        <v>-92</v>
      </c>
      <c r="L1325" s="3">
        <v>-92</v>
      </c>
      <c r="M1325" s="3">
        <v>-32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-4.3200000000000001E-3</v>
      </c>
      <c r="T1325" s="13">
        <f t="shared" si="201"/>
        <v>-6.4949999999999994E-2</v>
      </c>
      <c r="U1325" s="13">
        <f t="shared" si="202"/>
        <v>-7.9948000000000005E-2</v>
      </c>
      <c r="V1325" s="13">
        <f t="shared" si="203"/>
        <v>-7.9579999999999998E-2</v>
      </c>
      <c r="W1325" s="13">
        <f t="shared" si="204"/>
        <v>-2.7775999999999999E-2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9745</v>
      </c>
      <c r="C1326" s="3" t="s">
        <v>10279</v>
      </c>
      <c r="D1326" s="12">
        <v>21.4</v>
      </c>
      <c r="E1326" s="12">
        <v>21.65</v>
      </c>
      <c r="F1326" s="12">
        <v>22.5</v>
      </c>
      <c r="G1326" s="12">
        <v>21.8</v>
      </c>
      <c r="H1326" s="12">
        <v>21.8</v>
      </c>
      <c r="I1326" s="3">
        <v>188</v>
      </c>
      <c r="J1326" s="3">
        <v>19</v>
      </c>
      <c r="K1326" s="3">
        <v>425</v>
      </c>
      <c r="L1326" s="3">
        <v>-863</v>
      </c>
      <c r="M1326" s="3">
        <v>189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4.0231999999999997E-2</v>
      </c>
      <c r="T1326" s="13">
        <f t="shared" si="201"/>
        <v>4.1135E-3</v>
      </c>
      <c r="U1326" s="13">
        <f t="shared" si="202"/>
        <v>9.5625000000000002E-2</v>
      </c>
      <c r="V1326" s="13">
        <f t="shared" si="203"/>
        <v>-0.18813400000000002</v>
      </c>
      <c r="W1326" s="13">
        <f t="shared" si="204"/>
        <v>4.1201999999999996E-2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9746</v>
      </c>
      <c r="C1327" s="3" t="s">
        <v>10259</v>
      </c>
      <c r="D1327" s="12">
        <v>25</v>
      </c>
      <c r="E1327" s="12">
        <v>25.2</v>
      </c>
      <c r="F1327" s="12">
        <v>25.2</v>
      </c>
      <c r="G1327" s="12">
        <v>25.1</v>
      </c>
      <c r="H1327" s="12">
        <v>25.1</v>
      </c>
      <c r="I1327" s="3">
        <v>-26</v>
      </c>
      <c r="J1327" s="3">
        <v>6</v>
      </c>
      <c r="K1327" s="3">
        <v>-11</v>
      </c>
      <c r="L1327" s="3">
        <v>-17</v>
      </c>
      <c r="M1327" s="3">
        <v>-7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-6.4999999999999997E-3</v>
      </c>
      <c r="T1327" s="13">
        <f t="shared" si="201"/>
        <v>1.5119999999999999E-3</v>
      </c>
      <c r="U1327" s="13">
        <f t="shared" si="202"/>
        <v>-2.7719999999999997E-3</v>
      </c>
      <c r="V1327" s="13">
        <f t="shared" si="203"/>
        <v>-4.2670000000000008E-3</v>
      </c>
      <c r="W1327" s="13">
        <f t="shared" si="204"/>
        <v>-1.7570000000000001E-3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9747</v>
      </c>
      <c r="C1328" s="3" t="s">
        <v>6627</v>
      </c>
      <c r="D1328" s="12">
        <v>33.799999999999997</v>
      </c>
      <c r="E1328" s="12">
        <v>34.4</v>
      </c>
      <c r="F1328" s="12">
        <v>34.5</v>
      </c>
      <c r="G1328" s="12">
        <v>34.35</v>
      </c>
      <c r="H1328" s="12">
        <v>35.25</v>
      </c>
      <c r="I1328" s="3">
        <v>147</v>
      </c>
      <c r="J1328" s="3">
        <v>40</v>
      </c>
      <c r="K1328" s="3">
        <v>55</v>
      </c>
      <c r="L1328" s="3">
        <v>66</v>
      </c>
      <c r="M1328" s="3">
        <v>124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4.9685999999999994E-2</v>
      </c>
      <c r="T1328" s="13">
        <f t="shared" si="201"/>
        <v>1.376E-2</v>
      </c>
      <c r="U1328" s="13">
        <f t="shared" si="202"/>
        <v>1.8974999999999999E-2</v>
      </c>
      <c r="V1328" s="13">
        <f t="shared" si="203"/>
        <v>2.2671E-2</v>
      </c>
      <c r="W1328" s="13">
        <f t="shared" si="204"/>
        <v>4.3709999999999999E-2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9748</v>
      </c>
      <c r="C1329" s="3" t="s">
        <v>6709</v>
      </c>
      <c r="D1329" s="12">
        <v>19.25</v>
      </c>
      <c r="E1329" s="12">
        <v>19.100000000000001</v>
      </c>
      <c r="F1329" s="12">
        <v>19.399999999999999</v>
      </c>
      <c r="G1329" s="12">
        <v>19.350000000000001</v>
      </c>
      <c r="H1329" s="12">
        <v>19.350000000000001</v>
      </c>
      <c r="I1329" s="3">
        <v>2</v>
      </c>
      <c r="J1329" s="3">
        <v>0</v>
      </c>
      <c r="K1329" s="3">
        <v>3</v>
      </c>
      <c r="L1329" s="3">
        <v>0</v>
      </c>
      <c r="M1329" s="3">
        <v>-2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3.8499999999999998E-4</v>
      </c>
      <c r="T1329" s="13">
        <f t="shared" si="201"/>
        <v>0</v>
      </c>
      <c r="U1329" s="13">
        <f t="shared" si="202"/>
        <v>5.8199999999999994E-4</v>
      </c>
      <c r="V1329" s="13">
        <f t="shared" si="203"/>
        <v>0</v>
      </c>
      <c r="W1329" s="13">
        <f t="shared" si="204"/>
        <v>-3.8700000000000003E-4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9749</v>
      </c>
      <c r="C1330" s="3" t="s">
        <v>4774</v>
      </c>
      <c r="D1330" s="12">
        <v>23.05</v>
      </c>
      <c r="E1330" s="12">
        <v>23.35</v>
      </c>
      <c r="F1330" s="12">
        <v>23.35</v>
      </c>
      <c r="G1330" s="12">
        <v>23.1</v>
      </c>
      <c r="H1330" s="12">
        <v>23.4</v>
      </c>
      <c r="I1330" s="3">
        <v>-132</v>
      </c>
      <c r="J1330" s="3">
        <v>34</v>
      </c>
      <c r="K1330" s="3">
        <v>515</v>
      </c>
      <c r="L1330" s="3">
        <v>-485</v>
      </c>
      <c r="M1330" s="3">
        <v>1204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-3.0425999999999998E-2</v>
      </c>
      <c r="T1330" s="13">
        <f t="shared" si="201"/>
        <v>7.9390000000000016E-3</v>
      </c>
      <c r="U1330" s="13">
        <f t="shared" si="202"/>
        <v>0.1202525</v>
      </c>
      <c r="V1330" s="13">
        <f t="shared" si="203"/>
        <v>-0.112035</v>
      </c>
      <c r="W1330" s="13">
        <f t="shared" si="204"/>
        <v>0.28173599999999999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9750</v>
      </c>
      <c r="C1331" s="3" t="s">
        <v>10261</v>
      </c>
      <c r="D1331" s="12">
        <v>22.45</v>
      </c>
      <c r="E1331" s="12">
        <v>22.8</v>
      </c>
      <c r="F1331" s="12">
        <v>22.85</v>
      </c>
      <c r="G1331" s="12">
        <v>22.75</v>
      </c>
      <c r="H1331" s="12">
        <v>23.5</v>
      </c>
      <c r="I1331" s="3">
        <v>23</v>
      </c>
      <c r="J1331" s="3">
        <v>-38</v>
      </c>
      <c r="K1331" s="3">
        <v>2</v>
      </c>
      <c r="L1331" s="3">
        <v>8</v>
      </c>
      <c r="M1331" s="3">
        <v>31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5.1635000000000006E-3</v>
      </c>
      <c r="T1331" s="13">
        <f t="shared" si="201"/>
        <v>-8.6639999999999998E-3</v>
      </c>
      <c r="U1331" s="13">
        <f t="shared" si="202"/>
        <v>4.5700000000000005E-4</v>
      </c>
      <c r="V1331" s="13">
        <f t="shared" si="203"/>
        <v>1.82E-3</v>
      </c>
      <c r="W1331" s="13">
        <f t="shared" si="204"/>
        <v>7.2849999999999998E-3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9751</v>
      </c>
      <c r="C1332" s="3" t="s">
        <v>10279</v>
      </c>
      <c r="D1332" s="12">
        <v>73.8</v>
      </c>
      <c r="E1332" s="12">
        <v>71.900000000000006</v>
      </c>
      <c r="F1332" s="12">
        <v>71.599999999999994</v>
      </c>
      <c r="G1332" s="12">
        <v>72.400000000000006</v>
      </c>
      <c r="H1332" s="12">
        <v>71.400000000000006</v>
      </c>
      <c r="I1332" s="3">
        <v>192</v>
      </c>
      <c r="J1332" s="3">
        <v>-33</v>
      </c>
      <c r="K1332" s="3">
        <v>-12</v>
      </c>
      <c r="L1332" s="3">
        <v>5</v>
      </c>
      <c r="M1332" s="3">
        <v>-37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0.14169599999999999</v>
      </c>
      <c r="T1332" s="13">
        <f t="shared" si="201"/>
        <v>-2.3727000000000002E-2</v>
      </c>
      <c r="U1332" s="13">
        <f t="shared" si="202"/>
        <v>-8.5919999999999989E-3</v>
      </c>
      <c r="V1332" s="13">
        <f t="shared" si="203"/>
        <v>3.62E-3</v>
      </c>
      <c r="W1332" s="13">
        <f t="shared" si="204"/>
        <v>-2.6418000000000001E-2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9752</v>
      </c>
      <c r="C1333" s="3" t="s">
        <v>6601</v>
      </c>
      <c r="D1333" s="12">
        <v>13.35</v>
      </c>
      <c r="E1333" s="12">
        <v>12.55</v>
      </c>
      <c r="F1333" s="12">
        <v>12.4</v>
      </c>
      <c r="G1333" s="12">
        <v>12.4</v>
      </c>
      <c r="H1333" s="12">
        <v>12.4</v>
      </c>
      <c r="I1333" s="3">
        <v>0</v>
      </c>
      <c r="J1333" s="3">
        <v>2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2.5100000000000003E-4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9753</v>
      </c>
      <c r="C1334" s="3" t="s">
        <v>4755</v>
      </c>
      <c r="D1334" s="12">
        <v>104.5</v>
      </c>
      <c r="E1334" s="12">
        <v>107.5</v>
      </c>
      <c r="F1334" s="12">
        <v>108</v>
      </c>
      <c r="G1334" s="12">
        <v>107.5</v>
      </c>
      <c r="H1334" s="12">
        <v>109.5</v>
      </c>
      <c r="I1334" s="3">
        <v>602</v>
      </c>
      <c r="J1334" s="3">
        <v>-399</v>
      </c>
      <c r="K1334" s="3">
        <v>48</v>
      </c>
      <c r="L1334" s="3">
        <v>-918</v>
      </c>
      <c r="M1334" s="3">
        <v>44</v>
      </c>
      <c r="N1334" s="3">
        <v>-240</v>
      </c>
      <c r="O1334" s="3">
        <v>-136</v>
      </c>
      <c r="P1334" s="3">
        <v>72</v>
      </c>
      <c r="Q1334" s="3">
        <v>81</v>
      </c>
      <c r="R1334" s="3">
        <v>17</v>
      </c>
      <c r="S1334" s="13">
        <f t="shared" si="200"/>
        <v>0.62909000000000004</v>
      </c>
      <c r="T1334" s="13">
        <f t="shared" si="201"/>
        <v>-0.428925</v>
      </c>
      <c r="U1334" s="13">
        <f t="shared" si="202"/>
        <v>5.1839999999999997E-2</v>
      </c>
      <c r="V1334" s="13">
        <f t="shared" si="203"/>
        <v>-0.98685</v>
      </c>
      <c r="W1334" s="13">
        <f t="shared" si="204"/>
        <v>4.8180000000000001E-2</v>
      </c>
      <c r="X1334" s="13">
        <f t="shared" si="205"/>
        <v>-0.25080000000000002</v>
      </c>
      <c r="Y1334" s="13">
        <f t="shared" si="206"/>
        <v>-0.1462</v>
      </c>
      <c r="Z1334" s="13">
        <f t="shared" si="207"/>
        <v>7.7759999999999996E-2</v>
      </c>
      <c r="AA1334" s="13">
        <f t="shared" si="208"/>
        <v>8.7075E-2</v>
      </c>
      <c r="AB1334" s="13">
        <f t="shared" si="209"/>
        <v>1.8615E-2</v>
      </c>
    </row>
    <row r="1335" spans="1:28" x14ac:dyDescent="0.25">
      <c r="A1335" s="2" t="s">
        <v>1329</v>
      </c>
      <c r="B1335" s="3" t="s">
        <v>9754</v>
      </c>
      <c r="C1335" s="3" t="s">
        <v>6667</v>
      </c>
      <c r="D1335" s="12">
        <v>107.5</v>
      </c>
      <c r="E1335" s="12">
        <v>110</v>
      </c>
      <c r="F1335" s="12">
        <v>107.5</v>
      </c>
      <c r="G1335" s="12">
        <v>109</v>
      </c>
      <c r="H1335" s="12">
        <v>111</v>
      </c>
      <c r="I1335" s="3">
        <v>90</v>
      </c>
      <c r="J1335" s="3">
        <v>-65</v>
      </c>
      <c r="K1335" s="3">
        <v>-244</v>
      </c>
      <c r="L1335" s="3">
        <v>79</v>
      </c>
      <c r="M1335" s="3">
        <v>-55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9.6750000000000003E-2</v>
      </c>
      <c r="T1335" s="13">
        <f t="shared" si="201"/>
        <v>-7.1499999999999994E-2</v>
      </c>
      <c r="U1335" s="13">
        <f t="shared" si="202"/>
        <v>-0.26229999999999998</v>
      </c>
      <c r="V1335" s="13">
        <f t="shared" si="203"/>
        <v>8.6110000000000006E-2</v>
      </c>
      <c r="W1335" s="13">
        <f t="shared" si="204"/>
        <v>-6.105E-2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9755</v>
      </c>
      <c r="C1336" s="3" t="s">
        <v>10319</v>
      </c>
      <c r="D1336" s="12">
        <v>3.7</v>
      </c>
      <c r="E1336" s="12">
        <v>4</v>
      </c>
      <c r="F1336" s="12">
        <v>3.95</v>
      </c>
      <c r="G1336" s="12">
        <v>3.77</v>
      </c>
      <c r="H1336" s="12">
        <v>3.78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9756</v>
      </c>
      <c r="C1337" s="3" t="s">
        <v>6616</v>
      </c>
      <c r="D1337" s="12">
        <v>8.94</v>
      </c>
      <c r="E1337" s="12">
        <v>9.0299999999999994</v>
      </c>
      <c r="F1337" s="12">
        <v>9.1</v>
      </c>
      <c r="G1337" s="12">
        <v>9</v>
      </c>
      <c r="H1337" s="12">
        <v>9.2899999999999991</v>
      </c>
      <c r="I1337" s="3">
        <v>250</v>
      </c>
      <c r="J1337" s="3">
        <v>-11</v>
      </c>
      <c r="K1337" s="3">
        <v>101</v>
      </c>
      <c r="L1337" s="3">
        <v>-25</v>
      </c>
      <c r="M1337" s="3">
        <v>311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2.2349999999999998E-2</v>
      </c>
      <c r="T1337" s="13">
        <f t="shared" si="201"/>
        <v>-9.9329999999999991E-4</v>
      </c>
      <c r="U1337" s="13">
        <f t="shared" si="202"/>
        <v>9.1909999999999995E-3</v>
      </c>
      <c r="V1337" s="13">
        <f t="shared" si="203"/>
        <v>-2.2499999999999998E-3</v>
      </c>
      <c r="W1337" s="13">
        <f t="shared" si="204"/>
        <v>2.8891899999999995E-2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9757</v>
      </c>
      <c r="C1338" s="3" t="s">
        <v>10310</v>
      </c>
      <c r="D1338" s="12">
        <v>27.5</v>
      </c>
      <c r="E1338" s="12">
        <v>27.7</v>
      </c>
      <c r="F1338" s="12">
        <v>28</v>
      </c>
      <c r="G1338" s="12">
        <v>27.75</v>
      </c>
      <c r="H1338" s="12">
        <v>27.95</v>
      </c>
      <c r="I1338" s="3">
        <v>58</v>
      </c>
      <c r="J1338" s="3">
        <v>69</v>
      </c>
      <c r="K1338" s="3">
        <v>3</v>
      </c>
      <c r="L1338" s="3">
        <v>-14</v>
      </c>
      <c r="M1338" s="3">
        <v>6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1.5949999999999999E-2</v>
      </c>
      <c r="T1338" s="13">
        <f t="shared" si="201"/>
        <v>1.9112999999999998E-2</v>
      </c>
      <c r="U1338" s="13">
        <f t="shared" si="202"/>
        <v>8.4000000000000003E-4</v>
      </c>
      <c r="V1338" s="13">
        <f t="shared" si="203"/>
        <v>-3.885E-3</v>
      </c>
      <c r="W1338" s="13">
        <f t="shared" si="204"/>
        <v>1.6769999999999999E-3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9758</v>
      </c>
      <c r="C1339" s="3" t="s">
        <v>10370</v>
      </c>
      <c r="D1339" s="12">
        <v>10.45</v>
      </c>
      <c r="E1339" s="12">
        <v>10.45</v>
      </c>
      <c r="F1339" s="12">
        <v>10.1</v>
      </c>
      <c r="G1339" s="12">
        <v>10.15</v>
      </c>
      <c r="H1339" s="12">
        <v>10.3</v>
      </c>
      <c r="I1339" s="3">
        <v>0</v>
      </c>
      <c r="J1339" s="3">
        <v>-1</v>
      </c>
      <c r="K1339" s="3">
        <v>1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-1.0449999999999999E-4</v>
      </c>
      <c r="U1339" s="13">
        <f t="shared" si="202"/>
        <v>1.01E-4</v>
      </c>
      <c r="V1339" s="13">
        <f t="shared" si="203"/>
        <v>0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9759</v>
      </c>
      <c r="C1340" s="3" t="s">
        <v>6683</v>
      </c>
      <c r="D1340" s="12">
        <v>29.6</v>
      </c>
      <c r="E1340" s="12">
        <v>30.6</v>
      </c>
      <c r="F1340" s="12">
        <v>30.3</v>
      </c>
      <c r="G1340" s="12">
        <v>30</v>
      </c>
      <c r="H1340" s="12">
        <v>30.65</v>
      </c>
      <c r="I1340" s="3">
        <v>158</v>
      </c>
      <c r="J1340" s="3">
        <v>-220</v>
      </c>
      <c r="K1340" s="3">
        <v>-75</v>
      </c>
      <c r="L1340" s="3">
        <v>106</v>
      </c>
      <c r="M1340" s="3">
        <v>212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4.6768000000000004E-2</v>
      </c>
      <c r="T1340" s="13">
        <f t="shared" si="201"/>
        <v>-6.7320000000000005E-2</v>
      </c>
      <c r="U1340" s="13">
        <f t="shared" si="202"/>
        <v>-2.2724999999999999E-2</v>
      </c>
      <c r="V1340" s="13">
        <f t="shared" si="203"/>
        <v>3.1800000000000002E-2</v>
      </c>
      <c r="W1340" s="13">
        <f t="shared" si="204"/>
        <v>6.4977999999999994E-2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9760</v>
      </c>
      <c r="C1341" s="3" t="s">
        <v>6543</v>
      </c>
      <c r="D1341" s="12">
        <v>215</v>
      </c>
      <c r="E1341" s="12">
        <v>216</v>
      </c>
      <c r="F1341" s="12">
        <v>215</v>
      </c>
      <c r="G1341" s="12">
        <v>205</v>
      </c>
      <c r="H1341" s="12">
        <v>201.5</v>
      </c>
      <c r="I1341" s="3">
        <v>22</v>
      </c>
      <c r="J1341" s="3">
        <v>18</v>
      </c>
      <c r="K1341" s="3">
        <v>52</v>
      </c>
      <c r="L1341" s="3">
        <v>-185</v>
      </c>
      <c r="M1341" s="3">
        <v>98</v>
      </c>
      <c r="N1341" s="3">
        <v>0</v>
      </c>
      <c r="O1341" s="3">
        <v>0</v>
      </c>
      <c r="P1341" s="3">
        <v>0</v>
      </c>
      <c r="Q1341" s="3">
        <v>0</v>
      </c>
      <c r="R1341" s="3">
        <v>-104</v>
      </c>
      <c r="S1341" s="13">
        <f t="shared" si="200"/>
        <v>4.7300000000000002E-2</v>
      </c>
      <c r="T1341" s="13">
        <f t="shared" si="201"/>
        <v>3.8879999999999998E-2</v>
      </c>
      <c r="U1341" s="13">
        <f t="shared" si="202"/>
        <v>0.1118</v>
      </c>
      <c r="V1341" s="13">
        <f t="shared" si="203"/>
        <v>-0.37924999999999998</v>
      </c>
      <c r="W1341" s="13">
        <f t="shared" si="204"/>
        <v>0.19747000000000001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-0.20956</v>
      </c>
    </row>
    <row r="1342" spans="1:28" x14ac:dyDescent="0.25">
      <c r="A1342" s="2" t="s">
        <v>1336</v>
      </c>
      <c r="B1342" s="3" t="s">
        <v>9761</v>
      </c>
      <c r="C1342" s="3" t="s">
        <v>10263</v>
      </c>
      <c r="D1342" s="12">
        <v>77.5</v>
      </c>
      <c r="E1342" s="12">
        <v>77.8</v>
      </c>
      <c r="F1342" s="12">
        <v>77.5</v>
      </c>
      <c r="G1342" s="12">
        <v>75.5</v>
      </c>
      <c r="H1342" s="12">
        <v>76.5</v>
      </c>
      <c r="I1342" s="3">
        <v>36</v>
      </c>
      <c r="J1342" s="3">
        <v>-2</v>
      </c>
      <c r="K1342" s="3">
        <v>23</v>
      </c>
      <c r="L1342" s="3">
        <v>19</v>
      </c>
      <c r="M1342" s="3">
        <v>71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2.7900000000000001E-2</v>
      </c>
      <c r="T1342" s="13">
        <f t="shared" si="201"/>
        <v>-1.5559999999999999E-3</v>
      </c>
      <c r="U1342" s="13">
        <f t="shared" si="202"/>
        <v>1.7825000000000001E-2</v>
      </c>
      <c r="V1342" s="13">
        <f t="shared" si="203"/>
        <v>1.4345E-2</v>
      </c>
      <c r="W1342" s="13">
        <f t="shared" si="204"/>
        <v>5.4315000000000002E-2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9762</v>
      </c>
      <c r="C1343" s="3" t="s">
        <v>6683</v>
      </c>
      <c r="D1343" s="12">
        <v>35.1</v>
      </c>
      <c r="E1343" s="12">
        <v>36</v>
      </c>
      <c r="F1343" s="12">
        <v>35.6</v>
      </c>
      <c r="G1343" s="12">
        <v>35.049999999999997</v>
      </c>
      <c r="H1343" s="12">
        <v>36.299999999999997</v>
      </c>
      <c r="I1343" s="3">
        <v>-2425</v>
      </c>
      <c r="J1343" s="3">
        <v>-229</v>
      </c>
      <c r="K1343" s="3">
        <v>-163</v>
      </c>
      <c r="L1343" s="3">
        <v>-72</v>
      </c>
      <c r="M1343" s="3">
        <v>840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-0.85117500000000001</v>
      </c>
      <c r="T1343" s="13">
        <f t="shared" si="201"/>
        <v>-8.2439999999999999E-2</v>
      </c>
      <c r="U1343" s="13">
        <f t="shared" si="202"/>
        <v>-5.8028000000000003E-2</v>
      </c>
      <c r="V1343" s="13">
        <f t="shared" si="203"/>
        <v>-2.5235999999999998E-2</v>
      </c>
      <c r="W1343" s="13">
        <f t="shared" si="204"/>
        <v>0.30491999999999997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9763</v>
      </c>
      <c r="C1344" s="3" t="s">
        <v>6627</v>
      </c>
      <c r="D1344" s="12">
        <v>22.5</v>
      </c>
      <c r="E1344" s="12">
        <v>22.7</v>
      </c>
      <c r="F1344" s="12">
        <v>22.6</v>
      </c>
      <c r="G1344" s="12">
        <v>22.5</v>
      </c>
      <c r="H1344" s="12">
        <v>22.55</v>
      </c>
      <c r="I1344" s="3">
        <v>37</v>
      </c>
      <c r="J1344" s="3">
        <v>5</v>
      </c>
      <c r="K1344" s="3">
        <v>-3</v>
      </c>
      <c r="L1344" s="3">
        <v>0</v>
      </c>
      <c r="M1344" s="3">
        <v>6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8.3250000000000008E-3</v>
      </c>
      <c r="T1344" s="13">
        <f t="shared" si="201"/>
        <v>1.1349999999999999E-3</v>
      </c>
      <c r="U1344" s="13">
        <f t="shared" si="202"/>
        <v>-6.7800000000000011E-4</v>
      </c>
      <c r="V1344" s="13">
        <f t="shared" si="203"/>
        <v>0</v>
      </c>
      <c r="W1344" s="13">
        <f t="shared" si="204"/>
        <v>1.353E-3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9764</v>
      </c>
      <c r="C1345" s="3" t="s">
        <v>4575</v>
      </c>
      <c r="D1345" s="12">
        <v>18.05</v>
      </c>
      <c r="E1345" s="12">
        <v>18.2</v>
      </c>
      <c r="F1345" s="12">
        <v>18.05</v>
      </c>
      <c r="G1345" s="12">
        <v>18.100000000000001</v>
      </c>
      <c r="H1345" s="12">
        <v>18.3</v>
      </c>
      <c r="I1345" s="3">
        <v>142</v>
      </c>
      <c r="J1345" s="3">
        <v>-136</v>
      </c>
      <c r="K1345" s="3">
        <v>9</v>
      </c>
      <c r="L1345" s="3">
        <v>-15</v>
      </c>
      <c r="M1345" s="3">
        <v>70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2.5630999999999998E-2</v>
      </c>
      <c r="T1345" s="13">
        <f t="shared" si="201"/>
        <v>-2.4752E-2</v>
      </c>
      <c r="U1345" s="13">
        <f t="shared" si="202"/>
        <v>1.6245000000000001E-3</v>
      </c>
      <c r="V1345" s="13">
        <f t="shared" si="203"/>
        <v>-2.715E-3</v>
      </c>
      <c r="W1345" s="13">
        <f t="shared" si="204"/>
        <v>1.281E-2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9765</v>
      </c>
      <c r="C1346" s="3" t="s">
        <v>6559</v>
      </c>
      <c r="D1346" s="12">
        <v>9</v>
      </c>
      <c r="E1346" s="12">
        <v>9.84</v>
      </c>
      <c r="F1346" s="12">
        <v>9</v>
      </c>
      <c r="G1346" s="12">
        <v>9</v>
      </c>
      <c r="H1346" s="12">
        <v>8.89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9766</v>
      </c>
      <c r="C1347" s="3" t="s">
        <v>10267</v>
      </c>
      <c r="D1347" s="12">
        <v>109</v>
      </c>
      <c r="E1347" s="12">
        <v>111</v>
      </c>
      <c r="F1347" s="12">
        <v>113</v>
      </c>
      <c r="G1347" s="12">
        <v>110.5</v>
      </c>
      <c r="H1347" s="12">
        <v>113.5</v>
      </c>
      <c r="I1347" s="3">
        <v>679</v>
      </c>
      <c r="J1347" s="3">
        <v>-2216</v>
      </c>
      <c r="K1347" s="3">
        <v>-651</v>
      </c>
      <c r="L1347" s="3">
        <v>-820</v>
      </c>
      <c r="M1347" s="3">
        <v>-142</v>
      </c>
      <c r="N1347" s="3">
        <v>0</v>
      </c>
      <c r="O1347" s="3">
        <v>430</v>
      </c>
      <c r="P1347" s="3">
        <v>0</v>
      </c>
      <c r="Q1347" s="3">
        <v>0</v>
      </c>
      <c r="R1347" s="3">
        <v>0</v>
      </c>
      <c r="S1347" s="13">
        <f t="shared" si="200"/>
        <v>0.74011000000000005</v>
      </c>
      <c r="T1347" s="13">
        <f t="shared" si="201"/>
        <v>-2.4597600000000002</v>
      </c>
      <c r="U1347" s="13">
        <f t="shared" si="202"/>
        <v>-0.73563000000000001</v>
      </c>
      <c r="V1347" s="13">
        <f t="shared" si="203"/>
        <v>-0.90610000000000002</v>
      </c>
      <c r="W1347" s="13">
        <f t="shared" si="204"/>
        <v>-0.16117000000000001</v>
      </c>
      <c r="X1347" s="13">
        <f t="shared" si="205"/>
        <v>0</v>
      </c>
      <c r="Y1347" s="13">
        <f t="shared" si="206"/>
        <v>0.4773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9767</v>
      </c>
      <c r="C1348" s="3" t="s">
        <v>10327</v>
      </c>
      <c r="D1348" s="12">
        <v>100</v>
      </c>
      <c r="E1348" s="12">
        <v>103</v>
      </c>
      <c r="F1348" s="12">
        <v>105</v>
      </c>
      <c r="G1348" s="12">
        <v>105</v>
      </c>
      <c r="H1348" s="12">
        <v>106</v>
      </c>
      <c r="I1348" s="3">
        <v>191</v>
      </c>
      <c r="J1348" s="3">
        <v>1761</v>
      </c>
      <c r="K1348" s="3">
        <v>544</v>
      </c>
      <c r="L1348" s="3">
        <v>288</v>
      </c>
      <c r="M1348" s="3">
        <v>857</v>
      </c>
      <c r="N1348" s="3">
        <v>-252</v>
      </c>
      <c r="O1348" s="3">
        <v>172</v>
      </c>
      <c r="P1348" s="3">
        <v>323</v>
      </c>
      <c r="Q1348" s="3">
        <v>235</v>
      </c>
      <c r="R1348" s="3">
        <v>101</v>
      </c>
      <c r="S1348" s="13">
        <f t="shared" si="200"/>
        <v>0.191</v>
      </c>
      <c r="T1348" s="13">
        <f t="shared" si="201"/>
        <v>1.8138300000000001</v>
      </c>
      <c r="U1348" s="13">
        <f t="shared" si="202"/>
        <v>0.57120000000000004</v>
      </c>
      <c r="V1348" s="13">
        <f t="shared" si="203"/>
        <v>0.3024</v>
      </c>
      <c r="W1348" s="13">
        <f t="shared" si="204"/>
        <v>0.90842000000000001</v>
      </c>
      <c r="X1348" s="13">
        <f t="shared" si="205"/>
        <v>-0.252</v>
      </c>
      <c r="Y1348" s="13">
        <f t="shared" si="206"/>
        <v>0.17716000000000001</v>
      </c>
      <c r="Z1348" s="13">
        <f t="shared" si="207"/>
        <v>0.33915000000000001</v>
      </c>
      <c r="AA1348" s="13">
        <f t="shared" si="208"/>
        <v>0.24675</v>
      </c>
      <c r="AB1348" s="13">
        <f t="shared" si="209"/>
        <v>0.10706</v>
      </c>
    </row>
    <row r="1349" spans="1:28" x14ac:dyDescent="0.25">
      <c r="A1349" s="2" t="s">
        <v>1343</v>
      </c>
      <c r="B1349" s="3" t="s">
        <v>9768</v>
      </c>
      <c r="C1349" s="3" t="s">
        <v>6689</v>
      </c>
      <c r="D1349" s="12">
        <v>16.45</v>
      </c>
      <c r="E1349" s="12">
        <v>16</v>
      </c>
      <c r="F1349" s="12">
        <v>16.05</v>
      </c>
      <c r="G1349" s="12">
        <v>16.5</v>
      </c>
      <c r="H1349" s="12">
        <v>16.600000000000001</v>
      </c>
      <c r="I1349" s="3">
        <v>-4</v>
      </c>
      <c r="J1349" s="3">
        <v>-1</v>
      </c>
      <c r="K1349" s="3">
        <v>-37</v>
      </c>
      <c r="L1349" s="3">
        <v>-2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-6.5799999999999995E-4</v>
      </c>
      <c r="T1349" s="13">
        <f t="shared" si="201"/>
        <v>-1.6000000000000001E-4</v>
      </c>
      <c r="U1349" s="13">
        <f t="shared" si="202"/>
        <v>-5.9385000000000002E-3</v>
      </c>
      <c r="V1349" s="13">
        <f t="shared" si="203"/>
        <v>-3.3E-4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9769</v>
      </c>
      <c r="C1350" s="3" t="s">
        <v>10261</v>
      </c>
      <c r="D1350" s="12">
        <v>19.7</v>
      </c>
      <c r="E1350" s="12">
        <v>20.2</v>
      </c>
      <c r="F1350" s="12">
        <v>20</v>
      </c>
      <c r="G1350" s="12">
        <v>20</v>
      </c>
      <c r="H1350" s="12">
        <v>20</v>
      </c>
      <c r="I1350" s="3">
        <v>0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0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9770</v>
      </c>
      <c r="C1351" s="3" t="s">
        <v>6559</v>
      </c>
      <c r="D1351" s="12">
        <v>66.7</v>
      </c>
      <c r="E1351" s="12">
        <v>69.900000000000006</v>
      </c>
      <c r="F1351" s="12">
        <v>64</v>
      </c>
      <c r="G1351" s="12">
        <v>60.6</v>
      </c>
      <c r="H1351" s="12">
        <v>59.1</v>
      </c>
      <c r="I1351" s="3">
        <v>11</v>
      </c>
      <c r="J1351" s="3">
        <v>-12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7.3370000000000006E-3</v>
      </c>
      <c r="T1351" s="13">
        <f t="shared" ref="T1351:T1414" si="211">$E1351*J1351/100000</f>
        <v>-8.3880000000000014E-3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9771</v>
      </c>
      <c r="C1352" s="3" t="s">
        <v>10267</v>
      </c>
      <c r="D1352" s="12">
        <v>16.399999999999999</v>
      </c>
      <c r="E1352" s="12">
        <v>17</v>
      </c>
      <c r="F1352" s="12">
        <v>16.5</v>
      </c>
      <c r="G1352" s="12">
        <v>16.5</v>
      </c>
      <c r="H1352" s="12">
        <v>16.649999999999999</v>
      </c>
      <c r="I1352" s="3">
        <v>-4</v>
      </c>
      <c r="J1352" s="3">
        <v>-84</v>
      </c>
      <c r="K1352" s="3">
        <v>-20</v>
      </c>
      <c r="L1352" s="3">
        <v>99</v>
      </c>
      <c r="M1352" s="3">
        <v>61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-6.559999999999999E-4</v>
      </c>
      <c r="T1352" s="13">
        <f t="shared" si="211"/>
        <v>-1.4279999999999999E-2</v>
      </c>
      <c r="U1352" s="13">
        <f t="shared" si="212"/>
        <v>-3.3E-3</v>
      </c>
      <c r="V1352" s="13">
        <f t="shared" si="213"/>
        <v>1.6334999999999999E-2</v>
      </c>
      <c r="W1352" s="13">
        <f t="shared" si="214"/>
        <v>1.0156499999999999E-2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9772</v>
      </c>
      <c r="C1353" s="3" t="s">
        <v>6610</v>
      </c>
      <c r="D1353" s="12">
        <v>30.15</v>
      </c>
      <c r="E1353" s="12">
        <v>30.5</v>
      </c>
      <c r="F1353" s="12">
        <v>30.55</v>
      </c>
      <c r="G1353" s="12">
        <v>30.65</v>
      </c>
      <c r="H1353" s="12">
        <v>31.05</v>
      </c>
      <c r="I1353" s="3">
        <v>171</v>
      </c>
      <c r="J1353" s="3">
        <v>-303</v>
      </c>
      <c r="K1353" s="3">
        <v>721</v>
      </c>
      <c r="L1353" s="3">
        <v>788</v>
      </c>
      <c r="M1353" s="3">
        <v>125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5.1556499999999998E-2</v>
      </c>
      <c r="T1353" s="13">
        <f t="shared" si="211"/>
        <v>-9.2414999999999997E-2</v>
      </c>
      <c r="U1353" s="13">
        <f t="shared" si="212"/>
        <v>0.2202655</v>
      </c>
      <c r="V1353" s="13">
        <f t="shared" si="213"/>
        <v>0.24152199999999996</v>
      </c>
      <c r="W1353" s="13">
        <f t="shared" si="214"/>
        <v>3.88125E-2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9773</v>
      </c>
      <c r="C1354" s="3" t="s">
        <v>10270</v>
      </c>
      <c r="D1354" s="12">
        <v>55.9</v>
      </c>
      <c r="E1354" s="12">
        <v>57.2</v>
      </c>
      <c r="F1354" s="12">
        <v>58.7</v>
      </c>
      <c r="G1354" s="12">
        <v>59</v>
      </c>
      <c r="H1354" s="12">
        <v>59.2</v>
      </c>
      <c r="I1354" s="3">
        <v>63</v>
      </c>
      <c r="J1354" s="3">
        <v>40</v>
      </c>
      <c r="K1354" s="3">
        <v>-157</v>
      </c>
      <c r="L1354" s="3">
        <v>6</v>
      </c>
      <c r="M1354" s="3">
        <v>-47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3.5216999999999998E-2</v>
      </c>
      <c r="T1354" s="13">
        <f t="shared" si="211"/>
        <v>2.2880000000000001E-2</v>
      </c>
      <c r="U1354" s="13">
        <f t="shared" si="212"/>
        <v>-9.2158999999999991E-2</v>
      </c>
      <c r="V1354" s="13">
        <f t="shared" si="213"/>
        <v>3.5400000000000002E-3</v>
      </c>
      <c r="W1354" s="13">
        <f t="shared" si="214"/>
        <v>-2.7824000000000002E-2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9774</v>
      </c>
      <c r="C1355" s="3" t="s">
        <v>10313</v>
      </c>
      <c r="D1355" s="12">
        <v>14.85</v>
      </c>
      <c r="E1355" s="12">
        <v>14.9</v>
      </c>
      <c r="F1355" s="12">
        <v>14.6</v>
      </c>
      <c r="G1355" s="12">
        <v>14.8</v>
      </c>
      <c r="H1355" s="12">
        <v>16.25</v>
      </c>
      <c r="I1355" s="3">
        <v>0</v>
      </c>
      <c r="J1355" s="3">
        <v>6</v>
      </c>
      <c r="K1355" s="3">
        <v>0</v>
      </c>
      <c r="L1355" s="3">
        <v>3</v>
      </c>
      <c r="M1355" s="3">
        <v>4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0</v>
      </c>
      <c r="T1355" s="13">
        <f t="shared" si="211"/>
        <v>8.9400000000000005E-4</v>
      </c>
      <c r="U1355" s="13">
        <f t="shared" si="212"/>
        <v>0</v>
      </c>
      <c r="V1355" s="13">
        <f t="shared" si="213"/>
        <v>4.4400000000000006E-4</v>
      </c>
      <c r="W1355" s="13">
        <f t="shared" si="214"/>
        <v>6.4999999999999997E-4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9775</v>
      </c>
      <c r="C1356" s="3" t="s">
        <v>10286</v>
      </c>
      <c r="D1356" s="12">
        <v>9.93</v>
      </c>
      <c r="E1356" s="12">
        <v>9.7100000000000009</v>
      </c>
      <c r="F1356" s="12">
        <v>9.91</v>
      </c>
      <c r="G1356" s="12">
        <v>9.93</v>
      </c>
      <c r="H1356" s="12">
        <v>10</v>
      </c>
      <c r="I1356" s="3">
        <v>0</v>
      </c>
      <c r="J1356" s="3">
        <v>0</v>
      </c>
      <c r="K1356" s="3">
        <v>0</v>
      </c>
      <c r="L1356" s="3">
        <v>0</v>
      </c>
      <c r="M1356" s="3">
        <v>-2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-2.0000000000000001E-4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9776</v>
      </c>
      <c r="C1357" s="3" t="s">
        <v>6556</v>
      </c>
      <c r="D1357" s="12">
        <v>21.75</v>
      </c>
      <c r="E1357" s="12">
        <v>21.8</v>
      </c>
      <c r="F1357" s="12">
        <v>22.15</v>
      </c>
      <c r="G1357" s="12">
        <v>22.45</v>
      </c>
      <c r="H1357" s="12">
        <v>23.45</v>
      </c>
      <c r="I1357" s="3">
        <v>3</v>
      </c>
      <c r="J1357" s="3">
        <v>-2</v>
      </c>
      <c r="K1357" s="3">
        <v>3</v>
      </c>
      <c r="L1357" s="3">
        <v>8</v>
      </c>
      <c r="M1357" s="3">
        <v>-1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6.5249999999999998E-4</v>
      </c>
      <c r="T1357" s="13">
        <f t="shared" si="211"/>
        <v>-4.3600000000000003E-4</v>
      </c>
      <c r="U1357" s="13">
        <f t="shared" si="212"/>
        <v>6.6449999999999983E-4</v>
      </c>
      <c r="V1357" s="13">
        <f t="shared" si="213"/>
        <v>1.7959999999999999E-3</v>
      </c>
      <c r="W1357" s="13">
        <f t="shared" si="214"/>
        <v>-2.3449999999999998E-4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9777</v>
      </c>
      <c r="C1358" s="3" t="s">
        <v>4752</v>
      </c>
      <c r="D1358" s="12">
        <v>17.95</v>
      </c>
      <c r="E1358" s="12">
        <v>18.2</v>
      </c>
      <c r="F1358" s="12">
        <v>18.25</v>
      </c>
      <c r="G1358" s="12">
        <v>18.899999999999999</v>
      </c>
      <c r="H1358" s="12">
        <v>19.399999999999999</v>
      </c>
      <c r="I1358" s="3">
        <v>810</v>
      </c>
      <c r="J1358" s="3">
        <v>591</v>
      </c>
      <c r="K1358" s="3">
        <v>372</v>
      </c>
      <c r="L1358" s="3">
        <v>110</v>
      </c>
      <c r="M1358" s="3">
        <v>52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0.145395</v>
      </c>
      <c r="T1358" s="13">
        <f t="shared" si="211"/>
        <v>0.10756199999999999</v>
      </c>
      <c r="U1358" s="13">
        <f t="shared" si="212"/>
        <v>6.7890000000000006E-2</v>
      </c>
      <c r="V1358" s="13">
        <f t="shared" si="213"/>
        <v>2.0789999999999999E-2</v>
      </c>
      <c r="W1358" s="13">
        <f t="shared" si="214"/>
        <v>1.0088E-2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9778</v>
      </c>
      <c r="C1359" s="3" t="s">
        <v>6595</v>
      </c>
      <c r="D1359" s="12">
        <v>48.65</v>
      </c>
      <c r="E1359" s="12">
        <v>49.45</v>
      </c>
      <c r="F1359" s="12">
        <v>49.35</v>
      </c>
      <c r="G1359" s="12">
        <v>49.05</v>
      </c>
      <c r="H1359" s="12">
        <v>50.2</v>
      </c>
      <c r="I1359" s="3">
        <v>647</v>
      </c>
      <c r="J1359" s="3">
        <v>972</v>
      </c>
      <c r="K1359" s="3">
        <v>88</v>
      </c>
      <c r="L1359" s="3">
        <v>155</v>
      </c>
      <c r="M1359" s="3">
        <v>1097</v>
      </c>
      <c r="N1359" s="3">
        <v>0</v>
      </c>
      <c r="O1359" s="3">
        <v>0</v>
      </c>
      <c r="P1359" s="3">
        <v>0</v>
      </c>
      <c r="Q1359" s="3">
        <v>0</v>
      </c>
      <c r="R1359" s="3">
        <v>0</v>
      </c>
      <c r="S1359" s="13">
        <f t="shared" si="210"/>
        <v>0.31476549999999998</v>
      </c>
      <c r="T1359" s="13">
        <f t="shared" si="211"/>
        <v>0.48065400000000003</v>
      </c>
      <c r="U1359" s="13">
        <f t="shared" si="212"/>
        <v>4.3428000000000001E-2</v>
      </c>
      <c r="V1359" s="13">
        <f t="shared" si="213"/>
        <v>7.6027499999999998E-2</v>
      </c>
      <c r="W1359" s="13">
        <f t="shared" si="214"/>
        <v>0.55069400000000002</v>
      </c>
      <c r="X1359" s="13">
        <f t="shared" si="215"/>
        <v>0</v>
      </c>
      <c r="Y1359" s="13">
        <f t="shared" si="216"/>
        <v>0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9779</v>
      </c>
      <c r="C1360" s="3" t="s">
        <v>10310</v>
      </c>
      <c r="D1360" s="12">
        <v>16.8</v>
      </c>
      <c r="E1360" s="12">
        <v>17</v>
      </c>
      <c r="F1360" s="12">
        <v>17.05</v>
      </c>
      <c r="G1360" s="12">
        <v>15.55</v>
      </c>
      <c r="H1360" s="12">
        <v>16.149999999999999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0</v>
      </c>
      <c r="U1360" s="13">
        <f t="shared" si="212"/>
        <v>0</v>
      </c>
      <c r="V1360" s="13">
        <f t="shared" si="213"/>
        <v>0</v>
      </c>
      <c r="W1360" s="13">
        <f t="shared" si="214"/>
        <v>0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9780</v>
      </c>
      <c r="C1361" s="3" t="s">
        <v>6595</v>
      </c>
      <c r="D1361" s="12">
        <v>75.7</v>
      </c>
      <c r="E1361" s="12">
        <v>77.7</v>
      </c>
      <c r="F1361" s="12">
        <v>76.400000000000006</v>
      </c>
      <c r="G1361" s="12">
        <v>76.2</v>
      </c>
      <c r="H1361" s="12">
        <v>77.599999999999994</v>
      </c>
      <c r="I1361" s="3">
        <v>454</v>
      </c>
      <c r="J1361" s="3">
        <v>-224</v>
      </c>
      <c r="K1361" s="3">
        <v>-262</v>
      </c>
      <c r="L1361" s="3">
        <v>458</v>
      </c>
      <c r="M1361" s="3">
        <v>66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0.34367800000000004</v>
      </c>
      <c r="T1361" s="13">
        <f t="shared" si="211"/>
        <v>-0.17404799999999998</v>
      </c>
      <c r="U1361" s="13">
        <f t="shared" si="212"/>
        <v>-0.20016800000000004</v>
      </c>
      <c r="V1361" s="13">
        <f t="shared" si="213"/>
        <v>0.34899599999999997</v>
      </c>
      <c r="W1361" s="13">
        <f t="shared" si="214"/>
        <v>5.1215999999999998E-2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9781</v>
      </c>
      <c r="C1362" s="3" t="s">
        <v>10259</v>
      </c>
      <c r="D1362" s="12">
        <v>64.8</v>
      </c>
      <c r="E1362" s="12">
        <v>64.8</v>
      </c>
      <c r="F1362" s="12">
        <v>64.2</v>
      </c>
      <c r="G1362" s="12">
        <v>64.3</v>
      </c>
      <c r="H1362" s="12">
        <v>64.599999999999994</v>
      </c>
      <c r="I1362" s="3">
        <v>7</v>
      </c>
      <c r="J1362" s="3">
        <v>-2</v>
      </c>
      <c r="K1362" s="3">
        <v>-9</v>
      </c>
      <c r="L1362" s="3">
        <v>5</v>
      </c>
      <c r="M1362" s="3">
        <v>-1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4.5359999999999992E-3</v>
      </c>
      <c r="T1362" s="13">
        <f t="shared" si="211"/>
        <v>-1.2959999999999998E-3</v>
      </c>
      <c r="U1362" s="13">
        <f t="shared" si="212"/>
        <v>-5.778000000000001E-3</v>
      </c>
      <c r="V1362" s="13">
        <f t="shared" si="213"/>
        <v>3.215E-3</v>
      </c>
      <c r="W1362" s="13">
        <f t="shared" si="214"/>
        <v>-6.4599999999999998E-4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9782</v>
      </c>
      <c r="C1363" s="3" t="s">
        <v>10366</v>
      </c>
      <c r="D1363" s="12">
        <v>9.48</v>
      </c>
      <c r="E1363" s="12">
        <v>9.49</v>
      </c>
      <c r="F1363" s="12">
        <v>9.57</v>
      </c>
      <c r="G1363" s="12">
        <v>9.52</v>
      </c>
      <c r="H1363" s="12">
        <v>9.4700000000000006</v>
      </c>
      <c r="I1363" s="3">
        <v>36</v>
      </c>
      <c r="J1363" s="3">
        <v>-19</v>
      </c>
      <c r="K1363" s="3">
        <v>6</v>
      </c>
      <c r="L1363" s="3">
        <v>-16</v>
      </c>
      <c r="M1363" s="3">
        <v>18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3.4128000000000001E-3</v>
      </c>
      <c r="T1363" s="13">
        <f t="shared" si="211"/>
        <v>-1.8031E-3</v>
      </c>
      <c r="U1363" s="13">
        <f t="shared" si="212"/>
        <v>5.7419999999999997E-4</v>
      </c>
      <c r="V1363" s="13">
        <f t="shared" si="213"/>
        <v>-1.5231999999999999E-3</v>
      </c>
      <c r="W1363" s="13">
        <f t="shared" si="214"/>
        <v>1.7046000000000001E-3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9783</v>
      </c>
      <c r="C1364" s="3" t="s">
        <v>6594</v>
      </c>
      <c r="D1364" s="12">
        <v>8.1</v>
      </c>
      <c r="E1364" s="12">
        <v>8.1999999999999993</v>
      </c>
      <c r="F1364" s="12">
        <v>8.2200000000000006</v>
      </c>
      <c r="G1364" s="12">
        <v>8.2200000000000006</v>
      </c>
      <c r="H1364" s="12">
        <v>8.34</v>
      </c>
      <c r="I1364" s="3">
        <v>130</v>
      </c>
      <c r="J1364" s="3">
        <v>-47</v>
      </c>
      <c r="K1364" s="3">
        <v>105</v>
      </c>
      <c r="L1364" s="3">
        <v>-36</v>
      </c>
      <c r="M1364" s="3">
        <v>75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1.0529999999999999E-2</v>
      </c>
      <c r="T1364" s="13">
        <f t="shared" si="211"/>
        <v>-3.8539999999999998E-3</v>
      </c>
      <c r="U1364" s="13">
        <f t="shared" si="212"/>
        <v>8.6309999999999998E-3</v>
      </c>
      <c r="V1364" s="13">
        <f t="shared" si="213"/>
        <v>-2.9592000000000004E-3</v>
      </c>
      <c r="W1364" s="13">
        <f t="shared" si="214"/>
        <v>6.2550000000000001E-3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9784</v>
      </c>
      <c r="C1365" s="3" t="s">
        <v>4788</v>
      </c>
      <c r="D1365" s="12">
        <v>19.95</v>
      </c>
      <c r="E1365" s="12">
        <v>20.149999999999999</v>
      </c>
      <c r="F1365" s="12">
        <v>20</v>
      </c>
      <c r="G1365" s="12">
        <v>20.05</v>
      </c>
      <c r="H1365" s="12">
        <v>20.149999999999999</v>
      </c>
      <c r="I1365" s="3">
        <v>-9</v>
      </c>
      <c r="J1365" s="3">
        <v>-3</v>
      </c>
      <c r="K1365" s="3">
        <v>-30</v>
      </c>
      <c r="L1365" s="3">
        <v>-23</v>
      </c>
      <c r="M1365" s="3">
        <v>-15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-1.7954999999999998E-3</v>
      </c>
      <c r="T1365" s="13">
        <f t="shared" si="211"/>
        <v>-6.045E-4</v>
      </c>
      <c r="U1365" s="13">
        <f t="shared" si="212"/>
        <v>-6.0000000000000001E-3</v>
      </c>
      <c r="V1365" s="13">
        <f t="shared" si="213"/>
        <v>-4.6115000000000001E-3</v>
      </c>
      <c r="W1365" s="13">
        <f t="shared" si="214"/>
        <v>-3.0225E-3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9785</v>
      </c>
      <c r="C1366" s="3" t="s">
        <v>6670</v>
      </c>
      <c r="D1366" s="12">
        <v>115.5</v>
      </c>
      <c r="E1366" s="12">
        <v>115</v>
      </c>
      <c r="F1366" s="12">
        <v>115</v>
      </c>
      <c r="G1366" s="12">
        <v>113</v>
      </c>
      <c r="H1366" s="12">
        <v>115.5</v>
      </c>
      <c r="I1366" s="3">
        <v>372</v>
      </c>
      <c r="J1366" s="3">
        <v>-210</v>
      </c>
      <c r="K1366" s="3">
        <v>-281</v>
      </c>
      <c r="L1366" s="3">
        <v>-290</v>
      </c>
      <c r="M1366" s="3">
        <v>644</v>
      </c>
      <c r="N1366" s="3">
        <v>0</v>
      </c>
      <c r="O1366" s="3">
        <v>-142</v>
      </c>
      <c r="P1366" s="3">
        <v>34</v>
      </c>
      <c r="Q1366" s="3">
        <v>230</v>
      </c>
      <c r="R1366" s="3">
        <v>50</v>
      </c>
      <c r="S1366" s="13">
        <f t="shared" si="210"/>
        <v>0.42965999999999999</v>
      </c>
      <c r="T1366" s="13">
        <f t="shared" si="211"/>
        <v>-0.24149999999999999</v>
      </c>
      <c r="U1366" s="13">
        <f t="shared" si="212"/>
        <v>-0.32314999999999999</v>
      </c>
      <c r="V1366" s="13">
        <f t="shared" si="213"/>
        <v>-0.32769999999999999</v>
      </c>
      <c r="W1366" s="13">
        <f t="shared" si="214"/>
        <v>0.74382000000000004</v>
      </c>
      <c r="X1366" s="13">
        <f t="shared" si="215"/>
        <v>0</v>
      </c>
      <c r="Y1366" s="13">
        <f t="shared" si="216"/>
        <v>-0.1633</v>
      </c>
      <c r="Z1366" s="13">
        <f t="shared" si="217"/>
        <v>3.9100000000000003E-2</v>
      </c>
      <c r="AA1366" s="13">
        <f t="shared" si="218"/>
        <v>0.25990000000000002</v>
      </c>
      <c r="AB1366" s="13">
        <f t="shared" si="219"/>
        <v>5.7750000000000003E-2</v>
      </c>
    </row>
    <row r="1367" spans="1:28" x14ac:dyDescent="0.25">
      <c r="A1367" s="2" t="s">
        <v>1361</v>
      </c>
      <c r="B1367" s="3" t="s">
        <v>9786</v>
      </c>
      <c r="C1367" s="3" t="s">
        <v>6669</v>
      </c>
      <c r="D1367" s="12">
        <v>20.100000000000001</v>
      </c>
      <c r="E1367" s="12">
        <v>20.3</v>
      </c>
      <c r="F1367" s="12">
        <v>20.2</v>
      </c>
      <c r="G1367" s="12">
        <v>20.75</v>
      </c>
      <c r="H1367" s="12">
        <v>21.3</v>
      </c>
      <c r="I1367" s="3">
        <v>75</v>
      </c>
      <c r="J1367" s="3">
        <v>120</v>
      </c>
      <c r="K1367" s="3">
        <v>46</v>
      </c>
      <c r="L1367" s="3">
        <v>20</v>
      </c>
      <c r="M1367" s="3">
        <v>36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1.5075E-2</v>
      </c>
      <c r="T1367" s="13">
        <f t="shared" si="211"/>
        <v>2.436E-2</v>
      </c>
      <c r="U1367" s="13">
        <f t="shared" si="212"/>
        <v>9.2919999999999999E-3</v>
      </c>
      <c r="V1367" s="13">
        <f t="shared" si="213"/>
        <v>4.15E-3</v>
      </c>
      <c r="W1367" s="13">
        <f t="shared" si="214"/>
        <v>7.6680000000000003E-3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9787</v>
      </c>
      <c r="C1368" s="3" t="s">
        <v>10338</v>
      </c>
      <c r="D1368" s="12">
        <v>168.5</v>
      </c>
      <c r="E1368" s="12">
        <v>172.5</v>
      </c>
      <c r="F1368" s="12">
        <v>176</v>
      </c>
      <c r="G1368" s="12">
        <v>173.5</v>
      </c>
      <c r="H1368" s="12">
        <v>183</v>
      </c>
      <c r="I1368" s="3">
        <v>-166</v>
      </c>
      <c r="J1368" s="3">
        <v>258</v>
      </c>
      <c r="K1368" s="3">
        <v>-111</v>
      </c>
      <c r="L1368" s="3">
        <v>-690</v>
      </c>
      <c r="M1368" s="3">
        <v>299</v>
      </c>
      <c r="N1368" s="3">
        <v>45</v>
      </c>
      <c r="O1368" s="3">
        <v>10</v>
      </c>
      <c r="P1368" s="3">
        <v>0</v>
      </c>
      <c r="Q1368" s="3">
        <v>400</v>
      </c>
      <c r="R1368" s="3">
        <v>574</v>
      </c>
      <c r="S1368" s="13">
        <f t="shared" si="210"/>
        <v>-0.27971000000000001</v>
      </c>
      <c r="T1368" s="13">
        <f t="shared" si="211"/>
        <v>0.44505</v>
      </c>
      <c r="U1368" s="13">
        <f t="shared" si="212"/>
        <v>-0.19536000000000001</v>
      </c>
      <c r="V1368" s="13">
        <f t="shared" si="213"/>
        <v>-1.1971499999999999</v>
      </c>
      <c r="W1368" s="13">
        <f t="shared" si="214"/>
        <v>0.54717000000000005</v>
      </c>
      <c r="X1368" s="13">
        <f t="shared" si="215"/>
        <v>7.5825000000000004E-2</v>
      </c>
      <c r="Y1368" s="13">
        <f t="shared" si="216"/>
        <v>1.7250000000000001E-2</v>
      </c>
      <c r="Z1368" s="13">
        <f t="shared" si="217"/>
        <v>0</v>
      </c>
      <c r="AA1368" s="13">
        <f t="shared" si="218"/>
        <v>0.69399999999999995</v>
      </c>
      <c r="AB1368" s="13">
        <f t="shared" si="219"/>
        <v>1.0504199999999999</v>
      </c>
    </row>
    <row r="1369" spans="1:28" x14ac:dyDescent="0.25">
      <c r="A1369" s="2" t="s">
        <v>1363</v>
      </c>
      <c r="B1369" s="3" t="s">
        <v>9788</v>
      </c>
      <c r="C1369" s="3" t="s">
        <v>10284</v>
      </c>
      <c r="D1369" s="12">
        <v>96.1</v>
      </c>
      <c r="E1369" s="12">
        <v>95.9</v>
      </c>
      <c r="F1369" s="12">
        <v>95.8</v>
      </c>
      <c r="G1369" s="12">
        <v>95.8</v>
      </c>
      <c r="H1369" s="12">
        <v>96.8</v>
      </c>
      <c r="I1369" s="3">
        <v>-197</v>
      </c>
      <c r="J1369" s="3">
        <v>-84</v>
      </c>
      <c r="K1369" s="3">
        <v>-4</v>
      </c>
      <c r="L1369" s="3">
        <v>35</v>
      </c>
      <c r="M1369" s="3">
        <v>213</v>
      </c>
      <c r="N1369" s="3">
        <v>0</v>
      </c>
      <c r="O1369" s="3">
        <v>0</v>
      </c>
      <c r="P1369" s="3">
        <v>0</v>
      </c>
      <c r="Q1369" s="3">
        <v>0</v>
      </c>
      <c r="R1369" s="3">
        <v>0</v>
      </c>
      <c r="S1369" s="13">
        <f t="shared" si="210"/>
        <v>-0.18931699999999996</v>
      </c>
      <c r="T1369" s="13">
        <f t="shared" si="211"/>
        <v>-8.0556000000000003E-2</v>
      </c>
      <c r="U1369" s="13">
        <f t="shared" si="212"/>
        <v>-3.8319999999999999E-3</v>
      </c>
      <c r="V1369" s="13">
        <f t="shared" si="213"/>
        <v>3.3529999999999997E-2</v>
      </c>
      <c r="W1369" s="13">
        <f t="shared" si="214"/>
        <v>0.20618399999999998</v>
      </c>
      <c r="X1369" s="13">
        <f t="shared" si="215"/>
        <v>0</v>
      </c>
      <c r="Y1369" s="13">
        <f t="shared" si="216"/>
        <v>0</v>
      </c>
      <c r="Z1369" s="13">
        <f t="shared" si="217"/>
        <v>0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9789</v>
      </c>
      <c r="C1370" s="3" t="s">
        <v>10312</v>
      </c>
      <c r="D1370" s="12">
        <v>30.2</v>
      </c>
      <c r="E1370" s="12">
        <v>29.6</v>
      </c>
      <c r="F1370" s="12">
        <v>30.35</v>
      </c>
      <c r="G1370" s="12">
        <v>30.4</v>
      </c>
      <c r="H1370" s="12">
        <v>31.05</v>
      </c>
      <c r="I1370" s="3">
        <v>47</v>
      </c>
      <c r="J1370" s="3">
        <v>-113</v>
      </c>
      <c r="K1370" s="3">
        <v>54</v>
      </c>
      <c r="L1370" s="3">
        <v>51</v>
      </c>
      <c r="M1370" s="3">
        <v>14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1.4193999999999998E-2</v>
      </c>
      <c r="T1370" s="13">
        <f t="shared" si="211"/>
        <v>-3.3447999999999999E-2</v>
      </c>
      <c r="U1370" s="13">
        <f t="shared" si="212"/>
        <v>1.6389000000000001E-2</v>
      </c>
      <c r="V1370" s="13">
        <f t="shared" si="213"/>
        <v>1.5503999999999999E-2</v>
      </c>
      <c r="W1370" s="13">
        <f t="shared" si="214"/>
        <v>4.3470000000000002E-3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9790</v>
      </c>
      <c r="C1371" s="3" t="s">
        <v>6579</v>
      </c>
      <c r="D1371" s="12">
        <v>38.75</v>
      </c>
      <c r="E1371" s="12">
        <v>38.799999999999997</v>
      </c>
      <c r="F1371" s="12">
        <v>39.15</v>
      </c>
      <c r="G1371" s="12">
        <v>39.049999999999997</v>
      </c>
      <c r="H1371" s="12">
        <v>39.049999999999997</v>
      </c>
      <c r="I1371" s="3">
        <v>55</v>
      </c>
      <c r="J1371" s="3">
        <v>33</v>
      </c>
      <c r="K1371" s="3">
        <v>4</v>
      </c>
      <c r="L1371" s="3">
        <v>-18</v>
      </c>
      <c r="M1371" s="3">
        <v>0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2.1312500000000002E-2</v>
      </c>
      <c r="T1371" s="13">
        <f t="shared" si="211"/>
        <v>1.2803999999999999E-2</v>
      </c>
      <c r="U1371" s="13">
        <f t="shared" si="212"/>
        <v>1.5659999999999999E-3</v>
      </c>
      <c r="V1371" s="13">
        <f t="shared" si="213"/>
        <v>-7.0289999999999997E-3</v>
      </c>
      <c r="W1371" s="13">
        <f t="shared" si="214"/>
        <v>0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9791</v>
      </c>
      <c r="C1372" s="3" t="s">
        <v>6619</v>
      </c>
      <c r="D1372" s="12">
        <v>82.6</v>
      </c>
      <c r="E1372" s="12">
        <v>82.7</v>
      </c>
      <c r="F1372" s="12">
        <v>83.2</v>
      </c>
      <c r="G1372" s="12">
        <v>83.1</v>
      </c>
      <c r="H1372" s="12">
        <v>83.3</v>
      </c>
      <c r="I1372" s="3">
        <v>-10</v>
      </c>
      <c r="J1372" s="3">
        <v>-47</v>
      </c>
      <c r="K1372" s="3">
        <v>12</v>
      </c>
      <c r="L1372" s="3">
        <v>19</v>
      </c>
      <c r="M1372" s="3">
        <v>19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-8.26E-3</v>
      </c>
      <c r="T1372" s="13">
        <f t="shared" si="211"/>
        <v>-3.8869000000000001E-2</v>
      </c>
      <c r="U1372" s="13">
        <f t="shared" si="212"/>
        <v>9.9840000000000016E-3</v>
      </c>
      <c r="V1372" s="13">
        <f t="shared" si="213"/>
        <v>1.5788999999999997E-2</v>
      </c>
      <c r="W1372" s="13">
        <f t="shared" si="214"/>
        <v>1.5827000000000001E-2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9792</v>
      </c>
      <c r="C1373" s="3" t="s">
        <v>10314</v>
      </c>
      <c r="D1373" s="12">
        <v>111.5</v>
      </c>
      <c r="E1373" s="12">
        <v>112.5</v>
      </c>
      <c r="F1373" s="12">
        <v>117</v>
      </c>
      <c r="G1373" s="12">
        <v>116</v>
      </c>
      <c r="H1373" s="12">
        <v>117.5</v>
      </c>
      <c r="I1373" s="3">
        <v>719</v>
      </c>
      <c r="J1373" s="3">
        <v>53</v>
      </c>
      <c r="K1373" s="3">
        <v>1107</v>
      </c>
      <c r="L1373" s="3">
        <v>741</v>
      </c>
      <c r="M1373" s="3">
        <v>314</v>
      </c>
      <c r="N1373" s="3">
        <v>38</v>
      </c>
      <c r="O1373" s="3">
        <v>0</v>
      </c>
      <c r="P1373" s="3">
        <v>0</v>
      </c>
      <c r="Q1373" s="3">
        <v>814</v>
      </c>
      <c r="R1373" s="3">
        <v>196</v>
      </c>
      <c r="S1373" s="13">
        <f t="shared" si="210"/>
        <v>0.80168499999999998</v>
      </c>
      <c r="T1373" s="13">
        <f t="shared" si="211"/>
        <v>5.9624999999999997E-2</v>
      </c>
      <c r="U1373" s="13">
        <f t="shared" si="212"/>
        <v>1.2951900000000001</v>
      </c>
      <c r="V1373" s="13">
        <f t="shared" si="213"/>
        <v>0.85955999999999999</v>
      </c>
      <c r="W1373" s="13">
        <f t="shared" si="214"/>
        <v>0.36895</v>
      </c>
      <c r="X1373" s="13">
        <f t="shared" si="215"/>
        <v>4.2369999999999998E-2</v>
      </c>
      <c r="Y1373" s="13">
        <f t="shared" si="216"/>
        <v>0</v>
      </c>
      <c r="Z1373" s="13">
        <f t="shared" si="217"/>
        <v>0</v>
      </c>
      <c r="AA1373" s="13">
        <f t="shared" si="218"/>
        <v>0.94423999999999997</v>
      </c>
      <c r="AB1373" s="13">
        <f t="shared" si="219"/>
        <v>0.2303</v>
      </c>
    </row>
    <row r="1374" spans="1:28" x14ac:dyDescent="0.25">
      <c r="A1374" s="2" t="s">
        <v>1368</v>
      </c>
      <c r="B1374" s="3" t="s">
        <v>9793</v>
      </c>
      <c r="C1374" s="3" t="s">
        <v>6542</v>
      </c>
      <c r="D1374" s="12">
        <v>103</v>
      </c>
      <c r="E1374" s="12">
        <v>102</v>
      </c>
      <c r="F1374" s="12">
        <v>102.5</v>
      </c>
      <c r="G1374" s="12">
        <v>102</v>
      </c>
      <c r="H1374" s="12">
        <v>104</v>
      </c>
      <c r="I1374" s="3">
        <v>149</v>
      </c>
      <c r="J1374" s="3">
        <v>-112</v>
      </c>
      <c r="K1374" s="3">
        <v>119</v>
      </c>
      <c r="L1374" s="3">
        <v>48</v>
      </c>
      <c r="M1374" s="3">
        <v>133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0.15347</v>
      </c>
      <c r="T1374" s="13">
        <f t="shared" si="211"/>
        <v>-0.11423999999999999</v>
      </c>
      <c r="U1374" s="13">
        <f t="shared" si="212"/>
        <v>0.121975</v>
      </c>
      <c r="V1374" s="13">
        <f t="shared" si="213"/>
        <v>4.8959999999999997E-2</v>
      </c>
      <c r="W1374" s="13">
        <f t="shared" si="214"/>
        <v>0.13832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9794</v>
      </c>
      <c r="C1375" s="3" t="s">
        <v>6689</v>
      </c>
      <c r="D1375" s="12">
        <v>81</v>
      </c>
      <c r="E1375" s="12">
        <v>81.400000000000006</v>
      </c>
      <c r="F1375" s="12">
        <v>81.400000000000006</v>
      </c>
      <c r="G1375" s="12">
        <v>81.5</v>
      </c>
      <c r="H1375" s="12">
        <v>81.5</v>
      </c>
      <c r="I1375" s="3">
        <v>1</v>
      </c>
      <c r="J1375" s="3">
        <v>7</v>
      </c>
      <c r="K1375" s="3">
        <v>0</v>
      </c>
      <c r="L1375" s="3">
        <v>-19</v>
      </c>
      <c r="M1375" s="3">
        <v>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8.0999999999999996E-4</v>
      </c>
      <c r="T1375" s="13">
        <f t="shared" si="211"/>
        <v>5.6980000000000008E-3</v>
      </c>
      <c r="U1375" s="13">
        <f t="shared" si="212"/>
        <v>0</v>
      </c>
      <c r="V1375" s="13">
        <f t="shared" si="213"/>
        <v>-1.5485000000000001E-2</v>
      </c>
      <c r="W1375" s="13">
        <f t="shared" si="214"/>
        <v>1.6299999999999999E-3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9795</v>
      </c>
      <c r="C1376" s="3" t="s">
        <v>4576</v>
      </c>
      <c r="D1376" s="12">
        <v>25.75</v>
      </c>
      <c r="E1376" s="12">
        <v>25.75</v>
      </c>
      <c r="F1376" s="12">
        <v>25.7</v>
      </c>
      <c r="G1376" s="12">
        <v>26.1</v>
      </c>
      <c r="H1376" s="12">
        <v>26.35</v>
      </c>
      <c r="I1376" s="3">
        <v>612</v>
      </c>
      <c r="J1376" s="3">
        <v>-473</v>
      </c>
      <c r="K1376" s="3">
        <v>-579</v>
      </c>
      <c r="L1376" s="3">
        <v>635</v>
      </c>
      <c r="M1376" s="3">
        <v>417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0.15759000000000001</v>
      </c>
      <c r="T1376" s="13">
        <f t="shared" si="211"/>
        <v>-0.1217975</v>
      </c>
      <c r="U1376" s="13">
        <f t="shared" si="212"/>
        <v>-0.14880299999999999</v>
      </c>
      <c r="V1376" s="13">
        <f t="shared" si="213"/>
        <v>0.16573499999999999</v>
      </c>
      <c r="W1376" s="13">
        <f t="shared" si="214"/>
        <v>0.1098795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9796</v>
      </c>
      <c r="C1377" s="3" t="s">
        <v>6543</v>
      </c>
      <c r="D1377" s="12">
        <v>43.6</v>
      </c>
      <c r="E1377" s="12">
        <v>45.35</v>
      </c>
      <c r="F1377" s="12">
        <v>45.85</v>
      </c>
      <c r="G1377" s="12">
        <v>45.6</v>
      </c>
      <c r="H1377" s="12">
        <v>47.4</v>
      </c>
      <c r="I1377" s="3">
        <v>-1936</v>
      </c>
      <c r="J1377" s="3">
        <v>568</v>
      </c>
      <c r="K1377" s="3">
        <v>-250</v>
      </c>
      <c r="L1377" s="3">
        <v>139</v>
      </c>
      <c r="M1377" s="3">
        <v>-112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-0.84409600000000007</v>
      </c>
      <c r="T1377" s="13">
        <f t="shared" si="211"/>
        <v>0.25758799999999998</v>
      </c>
      <c r="U1377" s="13">
        <f t="shared" si="212"/>
        <v>-0.114625</v>
      </c>
      <c r="V1377" s="13">
        <f t="shared" si="213"/>
        <v>6.338400000000001E-2</v>
      </c>
      <c r="W1377" s="13">
        <f t="shared" si="214"/>
        <v>-5.3088000000000003E-2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9797</v>
      </c>
      <c r="C1378" s="3" t="s">
        <v>10313</v>
      </c>
      <c r="D1378" s="12">
        <v>56.7</v>
      </c>
      <c r="E1378" s="12">
        <v>58.9</v>
      </c>
      <c r="F1378" s="12">
        <v>58.6</v>
      </c>
      <c r="G1378" s="12">
        <v>57.1</v>
      </c>
      <c r="H1378" s="12">
        <v>59.3</v>
      </c>
      <c r="I1378" s="3">
        <v>-647</v>
      </c>
      <c r="J1378" s="3">
        <v>83</v>
      </c>
      <c r="K1378" s="3">
        <v>-398</v>
      </c>
      <c r="L1378" s="3">
        <v>11</v>
      </c>
      <c r="M1378" s="3">
        <v>336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-0.36684900000000004</v>
      </c>
      <c r="T1378" s="13">
        <f t="shared" si="211"/>
        <v>4.8887E-2</v>
      </c>
      <c r="U1378" s="13">
        <f t="shared" si="212"/>
        <v>-0.23322799999999999</v>
      </c>
      <c r="V1378" s="13">
        <f t="shared" si="213"/>
        <v>6.2810000000000001E-3</v>
      </c>
      <c r="W1378" s="13">
        <f t="shared" si="214"/>
        <v>0.19924799999999998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9798</v>
      </c>
      <c r="C1379" s="3" t="s">
        <v>10278</v>
      </c>
      <c r="D1379" s="12">
        <v>63.7</v>
      </c>
      <c r="E1379" s="12">
        <v>65</v>
      </c>
      <c r="F1379" s="12">
        <v>65.599999999999994</v>
      </c>
      <c r="G1379" s="12">
        <v>65.599999999999994</v>
      </c>
      <c r="H1379" s="12">
        <v>66.2</v>
      </c>
      <c r="I1379" s="3">
        <v>50</v>
      </c>
      <c r="J1379" s="3">
        <v>508</v>
      </c>
      <c r="K1379" s="3">
        <v>-58</v>
      </c>
      <c r="L1379" s="3">
        <v>45</v>
      </c>
      <c r="M1379" s="3">
        <v>161</v>
      </c>
      <c r="N1379" s="3">
        <v>0</v>
      </c>
      <c r="O1379" s="3">
        <v>0</v>
      </c>
      <c r="P1379" s="3">
        <v>0</v>
      </c>
      <c r="Q1379" s="3">
        <v>0</v>
      </c>
      <c r="R1379" s="3">
        <v>0</v>
      </c>
      <c r="S1379" s="13">
        <f t="shared" si="210"/>
        <v>3.1850000000000003E-2</v>
      </c>
      <c r="T1379" s="13">
        <f t="shared" si="211"/>
        <v>0.33019999999999999</v>
      </c>
      <c r="U1379" s="13">
        <f t="shared" si="212"/>
        <v>-3.8047999999999998E-2</v>
      </c>
      <c r="V1379" s="13">
        <f t="shared" si="213"/>
        <v>2.9519999999999994E-2</v>
      </c>
      <c r="W1379" s="13">
        <f t="shared" si="214"/>
        <v>0.10658200000000001</v>
      </c>
      <c r="X1379" s="13">
        <f t="shared" si="215"/>
        <v>0</v>
      </c>
      <c r="Y1379" s="13">
        <f t="shared" si="216"/>
        <v>0</v>
      </c>
      <c r="Z1379" s="13">
        <f t="shared" si="217"/>
        <v>0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9799</v>
      </c>
      <c r="C1380" s="3" t="s">
        <v>6596</v>
      </c>
      <c r="D1380" s="12">
        <v>6.99</v>
      </c>
      <c r="E1380" s="12">
        <v>7</v>
      </c>
      <c r="F1380" s="12">
        <v>7.36</v>
      </c>
      <c r="G1380" s="12">
        <v>6.98</v>
      </c>
      <c r="H1380" s="12">
        <v>7.2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9800</v>
      </c>
      <c r="C1381" s="3" t="s">
        <v>4756</v>
      </c>
      <c r="D1381" s="12">
        <v>25.55</v>
      </c>
      <c r="E1381" s="12">
        <v>26.35</v>
      </c>
      <c r="F1381" s="12">
        <v>26.5</v>
      </c>
      <c r="G1381" s="12">
        <v>26.7</v>
      </c>
      <c r="H1381" s="12">
        <v>27.7</v>
      </c>
      <c r="I1381" s="3">
        <v>383</v>
      </c>
      <c r="J1381" s="3">
        <v>69</v>
      </c>
      <c r="K1381" s="3">
        <v>208</v>
      </c>
      <c r="L1381" s="3">
        <v>31</v>
      </c>
      <c r="M1381" s="3">
        <v>-5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9.7856499999999999E-2</v>
      </c>
      <c r="T1381" s="13">
        <f t="shared" si="211"/>
        <v>1.81815E-2</v>
      </c>
      <c r="U1381" s="13">
        <f t="shared" si="212"/>
        <v>5.5120000000000002E-2</v>
      </c>
      <c r="V1381" s="13">
        <f t="shared" si="213"/>
        <v>8.2769999999999996E-3</v>
      </c>
      <c r="W1381" s="13">
        <f t="shared" si="214"/>
        <v>-1.3849999999999999E-3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9801</v>
      </c>
      <c r="C1382" s="3" t="s">
        <v>6616</v>
      </c>
      <c r="D1382" s="12">
        <v>3.13</v>
      </c>
      <c r="E1382" s="12">
        <v>3.13</v>
      </c>
      <c r="F1382" s="12">
        <v>3.11</v>
      </c>
      <c r="G1382" s="12">
        <v>3</v>
      </c>
      <c r="H1382" s="12">
        <v>3.02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9802</v>
      </c>
      <c r="C1383" s="3" t="s">
        <v>6594</v>
      </c>
      <c r="D1383" s="12">
        <v>60</v>
      </c>
      <c r="E1383" s="12">
        <v>60.5</v>
      </c>
      <c r="F1383" s="12">
        <v>60.9</v>
      </c>
      <c r="G1383" s="12">
        <v>60.4</v>
      </c>
      <c r="H1383" s="12">
        <v>61.5</v>
      </c>
      <c r="I1383" s="3">
        <v>-121</v>
      </c>
      <c r="J1383" s="3">
        <v>-257</v>
      </c>
      <c r="K1383" s="3">
        <v>157</v>
      </c>
      <c r="L1383" s="3">
        <v>53</v>
      </c>
      <c r="M1383" s="3">
        <v>194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-7.2599999999999998E-2</v>
      </c>
      <c r="T1383" s="13">
        <f t="shared" si="211"/>
        <v>-0.15548500000000001</v>
      </c>
      <c r="U1383" s="13">
        <f t="shared" si="212"/>
        <v>9.561299999999999E-2</v>
      </c>
      <c r="V1383" s="13">
        <f t="shared" si="213"/>
        <v>3.2011999999999999E-2</v>
      </c>
      <c r="W1383" s="13">
        <f t="shared" si="214"/>
        <v>0.11931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9803</v>
      </c>
      <c r="C1384" s="3" t="s">
        <v>6683</v>
      </c>
      <c r="D1384" s="12">
        <v>25.55</v>
      </c>
      <c r="E1384" s="12">
        <v>26.05</v>
      </c>
      <c r="F1384" s="12">
        <v>24.5</v>
      </c>
      <c r="G1384" s="12">
        <v>25.95</v>
      </c>
      <c r="H1384" s="12">
        <v>25.25</v>
      </c>
      <c r="I1384" s="3">
        <v>0</v>
      </c>
      <c r="J1384" s="3">
        <v>-1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-2.6049999999999999E-4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9804</v>
      </c>
      <c r="C1385" s="3" t="s">
        <v>10313</v>
      </c>
      <c r="D1385" s="12">
        <v>39.75</v>
      </c>
      <c r="E1385" s="12">
        <v>39.9</v>
      </c>
      <c r="F1385" s="12">
        <v>39.799999999999997</v>
      </c>
      <c r="G1385" s="12">
        <v>39.799999999999997</v>
      </c>
      <c r="H1385" s="12">
        <v>40.1</v>
      </c>
      <c r="I1385" s="3">
        <v>-4</v>
      </c>
      <c r="J1385" s="3">
        <v>-23</v>
      </c>
      <c r="K1385" s="3">
        <v>-4</v>
      </c>
      <c r="L1385" s="3">
        <v>3</v>
      </c>
      <c r="M1385" s="3">
        <v>34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-1.5900000000000001E-3</v>
      </c>
      <c r="T1385" s="13">
        <f t="shared" si="211"/>
        <v>-9.1769999999999994E-3</v>
      </c>
      <c r="U1385" s="13">
        <f t="shared" si="212"/>
        <v>-1.5919999999999999E-3</v>
      </c>
      <c r="V1385" s="13">
        <f t="shared" si="213"/>
        <v>1.194E-3</v>
      </c>
      <c r="W1385" s="13">
        <f t="shared" si="214"/>
        <v>1.3634E-2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9805</v>
      </c>
      <c r="C1386" s="3" t="s">
        <v>10287</v>
      </c>
      <c r="D1386" s="12">
        <v>146</v>
      </c>
      <c r="E1386" s="12">
        <v>147.5</v>
      </c>
      <c r="F1386" s="12">
        <v>146.5</v>
      </c>
      <c r="G1386" s="12">
        <v>147</v>
      </c>
      <c r="H1386" s="12">
        <v>146</v>
      </c>
      <c r="I1386" s="3">
        <v>3</v>
      </c>
      <c r="J1386" s="3">
        <v>0</v>
      </c>
      <c r="K1386" s="3">
        <v>-11</v>
      </c>
      <c r="L1386" s="3">
        <v>4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4.3800000000000002E-3</v>
      </c>
      <c r="T1386" s="13">
        <f t="shared" si="211"/>
        <v>0</v>
      </c>
      <c r="U1386" s="13">
        <f t="shared" si="212"/>
        <v>-1.6115000000000001E-2</v>
      </c>
      <c r="V1386" s="13">
        <f t="shared" si="213"/>
        <v>5.8799999999999998E-3</v>
      </c>
      <c r="W1386" s="13">
        <f t="shared" si="214"/>
        <v>-1.4599999999999999E-3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9806</v>
      </c>
      <c r="C1387" s="3" t="s">
        <v>10328</v>
      </c>
      <c r="D1387" s="12">
        <v>7.5</v>
      </c>
      <c r="E1387" s="12">
        <v>7.98</v>
      </c>
      <c r="F1387" s="12">
        <v>7.55</v>
      </c>
      <c r="G1387" s="12">
        <v>7.55</v>
      </c>
      <c r="H1387" s="12">
        <v>8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9807</v>
      </c>
      <c r="C1388" s="3" t="s">
        <v>10316</v>
      </c>
      <c r="D1388" s="12">
        <v>26.3</v>
      </c>
      <c r="E1388" s="12">
        <v>26.3</v>
      </c>
      <c r="F1388" s="12">
        <v>26.35</v>
      </c>
      <c r="G1388" s="12">
        <v>26.6</v>
      </c>
      <c r="H1388" s="12">
        <v>27.65</v>
      </c>
      <c r="I1388" s="3">
        <v>105</v>
      </c>
      <c r="J1388" s="3">
        <v>-30</v>
      </c>
      <c r="K1388" s="3">
        <v>-17</v>
      </c>
      <c r="L1388" s="3">
        <v>-8</v>
      </c>
      <c r="M1388" s="3">
        <v>126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2.7615000000000001E-2</v>
      </c>
      <c r="T1388" s="13">
        <f t="shared" si="211"/>
        <v>-7.8899999999999994E-3</v>
      </c>
      <c r="U1388" s="13">
        <f t="shared" si="212"/>
        <v>-4.4795000000000008E-3</v>
      </c>
      <c r="V1388" s="13">
        <f t="shared" si="213"/>
        <v>-2.1280000000000001E-3</v>
      </c>
      <c r="W1388" s="13">
        <f t="shared" si="214"/>
        <v>3.4838999999999995E-2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9808</v>
      </c>
      <c r="C1389" s="3" t="s">
        <v>10313</v>
      </c>
      <c r="D1389" s="12">
        <v>1150</v>
      </c>
      <c r="E1389" s="12">
        <v>1155</v>
      </c>
      <c r="F1389" s="12">
        <v>1205</v>
      </c>
      <c r="G1389" s="12">
        <v>1230</v>
      </c>
      <c r="H1389" s="12">
        <v>1260</v>
      </c>
      <c r="I1389" s="3">
        <v>17</v>
      </c>
      <c r="J1389" s="3">
        <v>2</v>
      </c>
      <c r="K1389" s="3">
        <v>13</v>
      </c>
      <c r="L1389" s="3">
        <v>24</v>
      </c>
      <c r="M1389" s="3">
        <v>30</v>
      </c>
      <c r="N1389" s="3">
        <v>0</v>
      </c>
      <c r="O1389" s="3">
        <v>0</v>
      </c>
      <c r="P1389" s="3">
        <v>0</v>
      </c>
      <c r="Q1389" s="3">
        <v>0</v>
      </c>
      <c r="R1389" s="3">
        <v>0</v>
      </c>
      <c r="S1389" s="13">
        <f t="shared" si="210"/>
        <v>0.19550000000000001</v>
      </c>
      <c r="T1389" s="13">
        <f t="shared" si="211"/>
        <v>2.3099999999999999E-2</v>
      </c>
      <c r="U1389" s="13">
        <f t="shared" si="212"/>
        <v>0.15665000000000001</v>
      </c>
      <c r="V1389" s="13">
        <f t="shared" si="213"/>
        <v>0.29520000000000002</v>
      </c>
      <c r="W1389" s="13">
        <f t="shared" si="214"/>
        <v>0.378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9809</v>
      </c>
      <c r="C1390" s="3" t="s">
        <v>10267</v>
      </c>
      <c r="D1390" s="12">
        <v>123</v>
      </c>
      <c r="E1390" s="12">
        <v>126.5</v>
      </c>
      <c r="F1390" s="12">
        <v>127.5</v>
      </c>
      <c r="G1390" s="12">
        <v>125</v>
      </c>
      <c r="H1390" s="12">
        <v>129</v>
      </c>
      <c r="I1390" s="3">
        <v>28</v>
      </c>
      <c r="J1390" s="3">
        <v>-568</v>
      </c>
      <c r="K1390" s="3">
        <v>-77</v>
      </c>
      <c r="L1390" s="3">
        <v>-8</v>
      </c>
      <c r="M1390" s="3">
        <v>111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3">
        <f t="shared" si="210"/>
        <v>3.4439999999999998E-2</v>
      </c>
      <c r="T1390" s="13">
        <f t="shared" si="211"/>
        <v>-0.71852000000000005</v>
      </c>
      <c r="U1390" s="13">
        <f t="shared" si="212"/>
        <v>-9.8174999999999998E-2</v>
      </c>
      <c r="V1390" s="13">
        <f t="shared" si="213"/>
        <v>-0.01</v>
      </c>
      <c r="W1390" s="13">
        <f t="shared" si="214"/>
        <v>0.14319000000000001</v>
      </c>
      <c r="X1390" s="13">
        <f t="shared" si="215"/>
        <v>0</v>
      </c>
      <c r="Y1390" s="13">
        <f t="shared" si="216"/>
        <v>0</v>
      </c>
      <c r="Z1390" s="13">
        <f t="shared" si="217"/>
        <v>0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9810</v>
      </c>
      <c r="C1391" s="3" t="s">
        <v>10307</v>
      </c>
      <c r="D1391" s="12">
        <v>66.900000000000006</v>
      </c>
      <c r="E1391" s="12">
        <v>67.900000000000006</v>
      </c>
      <c r="F1391" s="12">
        <v>67.900000000000006</v>
      </c>
      <c r="G1391" s="12">
        <v>67.099999999999994</v>
      </c>
      <c r="H1391" s="12">
        <v>67.900000000000006</v>
      </c>
      <c r="I1391" s="3">
        <v>-47</v>
      </c>
      <c r="J1391" s="3">
        <v>-61</v>
      </c>
      <c r="K1391" s="3">
        <v>-61</v>
      </c>
      <c r="L1391" s="3">
        <v>-361</v>
      </c>
      <c r="M1391" s="3">
        <v>49</v>
      </c>
      <c r="N1391" s="3">
        <v>0</v>
      </c>
      <c r="O1391" s="3">
        <v>0</v>
      </c>
      <c r="P1391" s="3">
        <v>0</v>
      </c>
      <c r="Q1391" s="3">
        <v>0</v>
      </c>
      <c r="R1391" s="3">
        <v>0</v>
      </c>
      <c r="S1391" s="13">
        <f t="shared" si="210"/>
        <v>-3.1442999999999999E-2</v>
      </c>
      <c r="T1391" s="13">
        <f t="shared" si="211"/>
        <v>-4.1419000000000004E-2</v>
      </c>
      <c r="U1391" s="13">
        <f t="shared" si="212"/>
        <v>-4.1419000000000004E-2</v>
      </c>
      <c r="V1391" s="13">
        <f t="shared" si="213"/>
        <v>-0.24223099999999997</v>
      </c>
      <c r="W1391" s="13">
        <f t="shared" si="214"/>
        <v>3.3271000000000002E-2</v>
      </c>
      <c r="X1391" s="13">
        <f t="shared" si="215"/>
        <v>0</v>
      </c>
      <c r="Y1391" s="13">
        <f t="shared" si="216"/>
        <v>0</v>
      </c>
      <c r="Z1391" s="13">
        <f t="shared" si="217"/>
        <v>0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9811</v>
      </c>
      <c r="C1392" s="3" t="s">
        <v>10270</v>
      </c>
      <c r="D1392" s="12">
        <v>197.5</v>
      </c>
      <c r="E1392" s="12">
        <v>205.5</v>
      </c>
      <c r="F1392" s="12">
        <v>206</v>
      </c>
      <c r="G1392" s="12">
        <v>207</v>
      </c>
      <c r="H1392" s="12">
        <v>209</v>
      </c>
      <c r="I1392" s="3">
        <v>234</v>
      </c>
      <c r="J1392" s="3">
        <v>-47</v>
      </c>
      <c r="K1392" s="3">
        <v>140</v>
      </c>
      <c r="L1392" s="3">
        <v>-26</v>
      </c>
      <c r="M1392" s="3">
        <v>-211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0.46215000000000001</v>
      </c>
      <c r="T1392" s="13">
        <f t="shared" si="211"/>
        <v>-9.6585000000000004E-2</v>
      </c>
      <c r="U1392" s="13">
        <f t="shared" si="212"/>
        <v>0.28839999999999999</v>
      </c>
      <c r="V1392" s="13">
        <f t="shared" si="213"/>
        <v>-5.382E-2</v>
      </c>
      <c r="W1392" s="13">
        <f t="shared" si="214"/>
        <v>-0.44098999999999999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9812</v>
      </c>
      <c r="C1393" s="3" t="s">
        <v>4763</v>
      </c>
      <c r="D1393" s="12">
        <v>3345</v>
      </c>
      <c r="E1393" s="12">
        <v>3490</v>
      </c>
      <c r="F1393" s="12">
        <v>3380</v>
      </c>
      <c r="G1393" s="12">
        <v>3510</v>
      </c>
      <c r="H1393" s="12">
        <v>3495</v>
      </c>
      <c r="I1393" s="3">
        <v>141</v>
      </c>
      <c r="J1393" s="3">
        <v>21</v>
      </c>
      <c r="K1393" s="3">
        <v>-86</v>
      </c>
      <c r="L1393" s="3">
        <v>-43</v>
      </c>
      <c r="M1393" s="3">
        <v>-33</v>
      </c>
      <c r="N1393" s="3">
        <v>3</v>
      </c>
      <c r="O1393" s="3">
        <v>20</v>
      </c>
      <c r="P1393" s="3">
        <v>38</v>
      </c>
      <c r="Q1393" s="3">
        <v>41</v>
      </c>
      <c r="R1393" s="3">
        <v>23</v>
      </c>
      <c r="S1393" s="13">
        <f t="shared" si="210"/>
        <v>4.71645</v>
      </c>
      <c r="T1393" s="13">
        <f t="shared" si="211"/>
        <v>0.7329</v>
      </c>
      <c r="U1393" s="13">
        <f t="shared" si="212"/>
        <v>-2.9068000000000001</v>
      </c>
      <c r="V1393" s="13">
        <f t="shared" si="213"/>
        <v>-1.5093000000000001</v>
      </c>
      <c r="W1393" s="13">
        <f t="shared" si="214"/>
        <v>-1.1533500000000001</v>
      </c>
      <c r="X1393" s="13">
        <f t="shared" si="215"/>
        <v>0.10034999999999999</v>
      </c>
      <c r="Y1393" s="13">
        <f t="shared" si="216"/>
        <v>0.69799999999999995</v>
      </c>
      <c r="Z1393" s="13">
        <f t="shared" si="217"/>
        <v>1.2844</v>
      </c>
      <c r="AA1393" s="13">
        <f t="shared" si="218"/>
        <v>1.4391</v>
      </c>
      <c r="AB1393" s="13">
        <f t="shared" si="219"/>
        <v>0.80384999999999995</v>
      </c>
    </row>
    <row r="1394" spans="1:28" x14ac:dyDescent="0.25">
      <c r="A1394" s="2" t="s">
        <v>1388</v>
      </c>
      <c r="B1394" s="3" t="s">
        <v>9813</v>
      </c>
      <c r="C1394" s="3" t="s">
        <v>10261</v>
      </c>
      <c r="D1394" s="12">
        <v>112.5</v>
      </c>
      <c r="E1394" s="12">
        <v>115</v>
      </c>
      <c r="F1394" s="12">
        <v>116</v>
      </c>
      <c r="G1394" s="12">
        <v>116</v>
      </c>
      <c r="H1394" s="12">
        <v>118.5</v>
      </c>
      <c r="I1394" s="3">
        <v>-100</v>
      </c>
      <c r="J1394" s="3">
        <v>-391</v>
      </c>
      <c r="K1394" s="3">
        <v>239</v>
      </c>
      <c r="L1394" s="3">
        <v>-112</v>
      </c>
      <c r="M1394" s="3">
        <v>6</v>
      </c>
      <c r="N1394" s="3">
        <v>0</v>
      </c>
      <c r="O1394" s="3">
        <v>1</v>
      </c>
      <c r="P1394" s="3">
        <v>0</v>
      </c>
      <c r="Q1394" s="3">
        <v>0</v>
      </c>
      <c r="R1394" s="3">
        <v>0</v>
      </c>
      <c r="S1394" s="13">
        <f t="shared" si="210"/>
        <v>-0.1125</v>
      </c>
      <c r="T1394" s="13">
        <f t="shared" si="211"/>
        <v>-0.44964999999999999</v>
      </c>
      <c r="U1394" s="13">
        <f t="shared" si="212"/>
        <v>0.27723999999999999</v>
      </c>
      <c r="V1394" s="13">
        <f t="shared" si="213"/>
        <v>-0.12992000000000001</v>
      </c>
      <c r="W1394" s="13">
        <f t="shared" si="214"/>
        <v>7.11E-3</v>
      </c>
      <c r="X1394" s="13">
        <f t="shared" si="215"/>
        <v>0</v>
      </c>
      <c r="Y1394" s="13">
        <f t="shared" si="216"/>
        <v>1.15E-3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9814</v>
      </c>
      <c r="C1395" s="3" t="s">
        <v>6667</v>
      </c>
      <c r="D1395" s="12">
        <v>75.5</v>
      </c>
      <c r="E1395" s="12">
        <v>75.2</v>
      </c>
      <c r="F1395" s="12">
        <v>75.5</v>
      </c>
      <c r="G1395" s="12">
        <v>75.5</v>
      </c>
      <c r="H1395" s="12">
        <v>75.7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9815</v>
      </c>
      <c r="C1396" s="3" t="s">
        <v>4771</v>
      </c>
      <c r="D1396" s="12">
        <v>14.5</v>
      </c>
      <c r="E1396" s="12">
        <v>14.5</v>
      </c>
      <c r="F1396" s="12">
        <v>14.75</v>
      </c>
      <c r="G1396" s="12">
        <v>14.6</v>
      </c>
      <c r="H1396" s="12">
        <v>14.75</v>
      </c>
      <c r="I1396" s="3">
        <v>0</v>
      </c>
      <c r="J1396" s="3">
        <v>0</v>
      </c>
      <c r="K1396" s="3">
        <v>0</v>
      </c>
      <c r="L1396" s="3">
        <v>0</v>
      </c>
      <c r="M1396" s="3">
        <v>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0</v>
      </c>
      <c r="T1396" s="13">
        <f t="shared" si="211"/>
        <v>0</v>
      </c>
      <c r="U1396" s="13">
        <f t="shared" si="212"/>
        <v>0</v>
      </c>
      <c r="V1396" s="13">
        <f t="shared" si="213"/>
        <v>0</v>
      </c>
      <c r="W1396" s="13">
        <f t="shared" si="214"/>
        <v>0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9816</v>
      </c>
      <c r="C1397" s="3" t="s">
        <v>10268</v>
      </c>
      <c r="D1397" s="12">
        <v>23.45</v>
      </c>
      <c r="E1397" s="12">
        <v>22.55</v>
      </c>
      <c r="F1397" s="12">
        <v>21</v>
      </c>
      <c r="G1397" s="12">
        <v>20.85</v>
      </c>
      <c r="H1397" s="12">
        <v>20.3</v>
      </c>
      <c r="I1397" s="3">
        <v>-2</v>
      </c>
      <c r="J1397" s="3">
        <v>-4</v>
      </c>
      <c r="K1397" s="3">
        <v>-3</v>
      </c>
      <c r="L1397" s="3">
        <v>2</v>
      </c>
      <c r="M1397" s="3">
        <v>-3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-4.6899999999999996E-4</v>
      </c>
      <c r="T1397" s="13">
        <f t="shared" si="211"/>
        <v>-9.0200000000000002E-4</v>
      </c>
      <c r="U1397" s="13">
        <f t="shared" si="212"/>
        <v>-6.3000000000000003E-4</v>
      </c>
      <c r="V1397" s="13">
        <f t="shared" si="213"/>
        <v>4.1700000000000005E-4</v>
      </c>
      <c r="W1397" s="13">
        <f t="shared" si="214"/>
        <v>-6.0900000000000006E-4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9817</v>
      </c>
      <c r="C1398" s="3" t="s">
        <v>10263</v>
      </c>
      <c r="D1398" s="12">
        <v>25.9</v>
      </c>
      <c r="E1398" s="12">
        <v>26.3</v>
      </c>
      <c r="F1398" s="12">
        <v>26.8</v>
      </c>
      <c r="G1398" s="12">
        <v>26.45</v>
      </c>
      <c r="H1398" s="12">
        <v>26</v>
      </c>
      <c r="I1398" s="3">
        <v>-20</v>
      </c>
      <c r="J1398" s="3">
        <v>1</v>
      </c>
      <c r="K1398" s="3">
        <v>3</v>
      </c>
      <c r="L1398" s="3">
        <v>-1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-5.1799999999999997E-3</v>
      </c>
      <c r="T1398" s="13">
        <f t="shared" si="211"/>
        <v>2.63E-4</v>
      </c>
      <c r="U1398" s="13">
        <f t="shared" si="212"/>
        <v>8.0400000000000003E-4</v>
      </c>
      <c r="V1398" s="13">
        <f t="shared" si="213"/>
        <v>-2.6449999999999998E-4</v>
      </c>
      <c r="W1398" s="13">
        <f t="shared" si="214"/>
        <v>0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9818</v>
      </c>
      <c r="C1399" s="3" t="s">
        <v>6591</v>
      </c>
      <c r="D1399" s="12">
        <v>80.5</v>
      </c>
      <c r="E1399" s="12">
        <v>83.3</v>
      </c>
      <c r="F1399" s="12">
        <v>83.1</v>
      </c>
      <c r="G1399" s="12">
        <v>82.6</v>
      </c>
      <c r="H1399" s="12">
        <v>82.9</v>
      </c>
      <c r="I1399" s="3">
        <v>41</v>
      </c>
      <c r="J1399" s="3">
        <v>12</v>
      </c>
      <c r="K1399" s="3">
        <v>-43</v>
      </c>
      <c r="L1399" s="3">
        <v>17</v>
      </c>
      <c r="M1399" s="3">
        <v>43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3.3005E-2</v>
      </c>
      <c r="T1399" s="13">
        <f t="shared" si="211"/>
        <v>9.9959999999999997E-3</v>
      </c>
      <c r="U1399" s="13">
        <f t="shared" si="212"/>
        <v>-3.5732999999999994E-2</v>
      </c>
      <c r="V1399" s="13">
        <f t="shared" si="213"/>
        <v>1.4041999999999999E-2</v>
      </c>
      <c r="W1399" s="13">
        <f t="shared" si="214"/>
        <v>3.5647000000000005E-2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9819</v>
      </c>
      <c r="C1400" s="3" t="s">
        <v>10306</v>
      </c>
      <c r="D1400" s="12">
        <v>31.1</v>
      </c>
      <c r="E1400" s="12">
        <v>30.75</v>
      </c>
      <c r="F1400" s="12">
        <v>31.15</v>
      </c>
      <c r="G1400" s="12">
        <v>31.2</v>
      </c>
      <c r="H1400" s="12">
        <v>31.2</v>
      </c>
      <c r="I1400" s="3">
        <v>-7</v>
      </c>
      <c r="J1400" s="3">
        <v>0</v>
      </c>
      <c r="K1400" s="3">
        <v>1</v>
      </c>
      <c r="L1400" s="3">
        <v>-3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-2.1770000000000001E-3</v>
      </c>
      <c r="T1400" s="13">
        <f t="shared" si="211"/>
        <v>0</v>
      </c>
      <c r="U1400" s="13">
        <f t="shared" si="212"/>
        <v>3.1149999999999998E-4</v>
      </c>
      <c r="V1400" s="13">
        <f t="shared" si="213"/>
        <v>-9.3599999999999998E-4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9820</v>
      </c>
      <c r="C1401" s="3" t="s">
        <v>10266</v>
      </c>
      <c r="D1401" s="12">
        <v>38.5</v>
      </c>
      <c r="E1401" s="12">
        <v>39.200000000000003</v>
      </c>
      <c r="F1401" s="12">
        <v>38.799999999999997</v>
      </c>
      <c r="G1401" s="12">
        <v>38.450000000000003</v>
      </c>
      <c r="H1401" s="12">
        <v>38.700000000000003</v>
      </c>
      <c r="I1401" s="3">
        <v>45</v>
      </c>
      <c r="J1401" s="3">
        <v>62</v>
      </c>
      <c r="K1401" s="3">
        <v>37</v>
      </c>
      <c r="L1401" s="3">
        <v>20</v>
      </c>
      <c r="M1401" s="3">
        <v>51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1.7325E-2</v>
      </c>
      <c r="T1401" s="13">
        <f t="shared" si="211"/>
        <v>2.4303999999999999E-2</v>
      </c>
      <c r="U1401" s="13">
        <f t="shared" si="212"/>
        <v>1.4355999999999999E-2</v>
      </c>
      <c r="V1401" s="13">
        <f t="shared" si="213"/>
        <v>7.6899999999999998E-3</v>
      </c>
      <c r="W1401" s="13">
        <f t="shared" si="214"/>
        <v>1.9737000000000001E-2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9821</v>
      </c>
      <c r="C1402" s="3" t="s">
        <v>10267</v>
      </c>
      <c r="D1402" s="12">
        <v>106.5</v>
      </c>
      <c r="E1402" s="12">
        <v>109</v>
      </c>
      <c r="F1402" s="12">
        <v>109</v>
      </c>
      <c r="G1402" s="12">
        <v>109.5</v>
      </c>
      <c r="H1402" s="12">
        <v>112</v>
      </c>
      <c r="I1402" s="3">
        <v>52</v>
      </c>
      <c r="J1402" s="3">
        <v>-45</v>
      </c>
      <c r="K1402" s="3">
        <v>15</v>
      </c>
      <c r="L1402" s="3">
        <v>28</v>
      </c>
      <c r="M1402" s="3">
        <v>4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5.5379999999999999E-2</v>
      </c>
      <c r="T1402" s="13">
        <f t="shared" si="211"/>
        <v>-4.9050000000000003E-2</v>
      </c>
      <c r="U1402" s="13">
        <f t="shared" si="212"/>
        <v>1.635E-2</v>
      </c>
      <c r="V1402" s="13">
        <f t="shared" si="213"/>
        <v>3.066E-2</v>
      </c>
      <c r="W1402" s="13">
        <f t="shared" si="214"/>
        <v>4.4799999999999996E-3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9822</v>
      </c>
      <c r="C1403" s="3" t="s">
        <v>6680</v>
      </c>
      <c r="D1403" s="12">
        <v>89.4</v>
      </c>
      <c r="E1403" s="12">
        <v>92.2</v>
      </c>
      <c r="F1403" s="12">
        <v>91.8</v>
      </c>
      <c r="G1403" s="12">
        <v>91.9</v>
      </c>
      <c r="H1403" s="12">
        <v>92.4</v>
      </c>
      <c r="I1403" s="3">
        <v>155</v>
      </c>
      <c r="J1403" s="3">
        <v>15</v>
      </c>
      <c r="K1403" s="3">
        <v>-26</v>
      </c>
      <c r="L1403" s="3">
        <v>13</v>
      </c>
      <c r="M1403" s="3">
        <v>-39</v>
      </c>
      <c r="N1403" s="3">
        <v>-95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0.13857</v>
      </c>
      <c r="T1403" s="13">
        <f t="shared" si="211"/>
        <v>1.383E-2</v>
      </c>
      <c r="U1403" s="13">
        <f t="shared" si="212"/>
        <v>-2.3867999999999997E-2</v>
      </c>
      <c r="V1403" s="13">
        <f t="shared" si="213"/>
        <v>1.1947000000000001E-2</v>
      </c>
      <c r="W1403" s="13">
        <f t="shared" si="214"/>
        <v>-3.6036000000000006E-2</v>
      </c>
      <c r="X1403" s="13">
        <f t="shared" si="215"/>
        <v>-8.4930000000000005E-2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9823</v>
      </c>
      <c r="C1404" s="3" t="s">
        <v>10371</v>
      </c>
      <c r="D1404" s="12">
        <v>82.2</v>
      </c>
      <c r="E1404" s="12">
        <v>82.7</v>
      </c>
      <c r="F1404" s="12">
        <v>82.8</v>
      </c>
      <c r="G1404" s="12">
        <v>86.1</v>
      </c>
      <c r="H1404" s="12">
        <v>93.6</v>
      </c>
      <c r="I1404" s="3">
        <v>156</v>
      </c>
      <c r="J1404" s="3">
        <v>-122</v>
      </c>
      <c r="K1404" s="3">
        <v>135</v>
      </c>
      <c r="L1404" s="3">
        <v>-19</v>
      </c>
      <c r="M1404" s="3">
        <v>-54</v>
      </c>
      <c r="N1404" s="3">
        <v>-393</v>
      </c>
      <c r="O1404" s="3">
        <v>-18</v>
      </c>
      <c r="P1404" s="3">
        <v>0</v>
      </c>
      <c r="Q1404" s="3">
        <v>0</v>
      </c>
      <c r="R1404" s="3">
        <v>0</v>
      </c>
      <c r="S1404" s="13">
        <f t="shared" si="210"/>
        <v>0.12823200000000001</v>
      </c>
      <c r="T1404" s="13">
        <f t="shared" si="211"/>
        <v>-0.100894</v>
      </c>
      <c r="U1404" s="13">
        <f t="shared" si="212"/>
        <v>0.11178</v>
      </c>
      <c r="V1404" s="13">
        <f t="shared" si="213"/>
        <v>-1.6358999999999999E-2</v>
      </c>
      <c r="W1404" s="13">
        <f t="shared" si="214"/>
        <v>-5.0543999999999999E-2</v>
      </c>
      <c r="X1404" s="13">
        <f t="shared" si="215"/>
        <v>-0.323046</v>
      </c>
      <c r="Y1404" s="13">
        <f t="shared" si="216"/>
        <v>-1.4886000000000002E-2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9824</v>
      </c>
      <c r="C1405" s="3" t="s">
        <v>6591</v>
      </c>
      <c r="D1405" s="12">
        <v>32.65</v>
      </c>
      <c r="E1405" s="12">
        <v>32.5</v>
      </c>
      <c r="F1405" s="12">
        <v>34.5</v>
      </c>
      <c r="G1405" s="12">
        <v>32.9</v>
      </c>
      <c r="H1405" s="12">
        <v>32.700000000000003</v>
      </c>
      <c r="I1405" s="3">
        <v>0</v>
      </c>
      <c r="J1405" s="3">
        <v>6</v>
      </c>
      <c r="K1405" s="3">
        <v>2</v>
      </c>
      <c r="L1405" s="3">
        <v>0</v>
      </c>
      <c r="M1405" s="3">
        <v>-3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1.9499999999999999E-3</v>
      </c>
      <c r="U1405" s="13">
        <f t="shared" si="212"/>
        <v>6.8999999999999997E-4</v>
      </c>
      <c r="V1405" s="13">
        <f t="shared" si="213"/>
        <v>0</v>
      </c>
      <c r="W1405" s="13">
        <f t="shared" si="214"/>
        <v>-9.810000000000001E-4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9825</v>
      </c>
      <c r="C1406" s="3" t="s">
        <v>4766</v>
      </c>
      <c r="D1406" s="12">
        <v>31.7</v>
      </c>
      <c r="E1406" s="12">
        <v>32.450000000000003</v>
      </c>
      <c r="F1406" s="12">
        <v>32.450000000000003</v>
      </c>
      <c r="G1406" s="12">
        <v>32.950000000000003</v>
      </c>
      <c r="H1406" s="12">
        <v>33</v>
      </c>
      <c r="I1406" s="3">
        <v>2789</v>
      </c>
      <c r="J1406" s="3">
        <v>-4955</v>
      </c>
      <c r="K1406" s="3">
        <v>1366</v>
      </c>
      <c r="L1406" s="3">
        <v>1976</v>
      </c>
      <c r="M1406" s="3">
        <v>-525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0.88411300000000004</v>
      </c>
      <c r="T1406" s="13">
        <f t="shared" si="211"/>
        <v>-1.6078975</v>
      </c>
      <c r="U1406" s="13">
        <f t="shared" si="212"/>
        <v>0.44326700000000002</v>
      </c>
      <c r="V1406" s="13">
        <f t="shared" si="213"/>
        <v>0.651092</v>
      </c>
      <c r="W1406" s="13">
        <f t="shared" si="214"/>
        <v>-0.17324999999999999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9826</v>
      </c>
      <c r="C1407" s="3" t="s">
        <v>6559</v>
      </c>
      <c r="D1407" s="12">
        <v>82</v>
      </c>
      <c r="E1407" s="12">
        <v>80.8</v>
      </c>
      <c r="F1407" s="12">
        <v>88.8</v>
      </c>
      <c r="G1407" s="12">
        <v>91.8</v>
      </c>
      <c r="H1407" s="12">
        <v>88.9</v>
      </c>
      <c r="I1407" s="3">
        <v>-21</v>
      </c>
      <c r="J1407" s="3">
        <v>-9</v>
      </c>
      <c r="K1407" s="3">
        <v>157</v>
      </c>
      <c r="L1407" s="3">
        <v>-14</v>
      </c>
      <c r="M1407" s="3">
        <v>-71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-1.7219999999999999E-2</v>
      </c>
      <c r="T1407" s="13">
        <f t="shared" si="211"/>
        <v>-7.271999999999999E-3</v>
      </c>
      <c r="U1407" s="13">
        <f t="shared" si="212"/>
        <v>0.13941600000000001</v>
      </c>
      <c r="V1407" s="13">
        <f t="shared" si="213"/>
        <v>-1.2852000000000001E-2</v>
      </c>
      <c r="W1407" s="13">
        <f t="shared" si="214"/>
        <v>-6.3119000000000008E-2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9827</v>
      </c>
      <c r="C1408" s="3" t="s">
        <v>10266</v>
      </c>
      <c r="D1408" s="12">
        <v>58.8</v>
      </c>
      <c r="E1408" s="12">
        <v>59.1</v>
      </c>
      <c r="F1408" s="12">
        <v>59.7</v>
      </c>
      <c r="G1408" s="12">
        <v>60.2</v>
      </c>
      <c r="H1408" s="12">
        <v>61</v>
      </c>
      <c r="I1408" s="3">
        <v>18</v>
      </c>
      <c r="J1408" s="3">
        <v>65</v>
      </c>
      <c r="K1408" s="3">
        <v>29</v>
      </c>
      <c r="L1408" s="3">
        <v>-30</v>
      </c>
      <c r="M1408" s="3">
        <v>-28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1.0583999999999998E-2</v>
      </c>
      <c r="T1408" s="13">
        <f t="shared" si="211"/>
        <v>3.8414999999999998E-2</v>
      </c>
      <c r="U1408" s="13">
        <f t="shared" si="212"/>
        <v>1.7313000000000002E-2</v>
      </c>
      <c r="V1408" s="13">
        <f t="shared" si="213"/>
        <v>-1.806E-2</v>
      </c>
      <c r="W1408" s="13">
        <f t="shared" si="214"/>
        <v>-1.7080000000000001E-2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9828</v>
      </c>
      <c r="C1409" s="3" t="s">
        <v>6595</v>
      </c>
      <c r="D1409" s="12">
        <v>107</v>
      </c>
      <c r="E1409" s="12">
        <v>108.5</v>
      </c>
      <c r="F1409" s="12">
        <v>110</v>
      </c>
      <c r="G1409" s="12">
        <v>108</v>
      </c>
      <c r="H1409" s="12">
        <v>110.5</v>
      </c>
      <c r="I1409" s="3">
        <v>213</v>
      </c>
      <c r="J1409" s="3">
        <v>100</v>
      </c>
      <c r="K1409" s="3">
        <v>112</v>
      </c>
      <c r="L1409" s="3">
        <v>-121</v>
      </c>
      <c r="M1409" s="3">
        <v>227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0.22791</v>
      </c>
      <c r="T1409" s="13">
        <f t="shared" si="211"/>
        <v>0.1085</v>
      </c>
      <c r="U1409" s="13">
        <f t="shared" si="212"/>
        <v>0.1232</v>
      </c>
      <c r="V1409" s="13">
        <f t="shared" si="213"/>
        <v>-0.13067999999999999</v>
      </c>
      <c r="W1409" s="13">
        <f t="shared" si="214"/>
        <v>0.25083499999999997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9829</v>
      </c>
      <c r="C1410" s="3" t="s">
        <v>10342</v>
      </c>
      <c r="D1410" s="12">
        <v>98.1</v>
      </c>
      <c r="E1410" s="12">
        <v>99.1</v>
      </c>
      <c r="F1410" s="12">
        <v>101</v>
      </c>
      <c r="G1410" s="12">
        <v>100</v>
      </c>
      <c r="H1410" s="12">
        <v>97.5</v>
      </c>
      <c r="I1410" s="3">
        <v>175</v>
      </c>
      <c r="J1410" s="3">
        <v>-470</v>
      </c>
      <c r="K1410" s="3">
        <v>199</v>
      </c>
      <c r="L1410" s="3">
        <v>-428</v>
      </c>
      <c r="M1410" s="3">
        <v>-478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0.17167499999999999</v>
      </c>
      <c r="T1410" s="13">
        <f t="shared" si="211"/>
        <v>-0.46577000000000002</v>
      </c>
      <c r="U1410" s="13">
        <f t="shared" si="212"/>
        <v>0.20099</v>
      </c>
      <c r="V1410" s="13">
        <f t="shared" si="213"/>
        <v>-0.42799999999999999</v>
      </c>
      <c r="W1410" s="13">
        <f t="shared" si="214"/>
        <v>-0.46605000000000002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9830</v>
      </c>
      <c r="C1411" s="3" t="s">
        <v>10267</v>
      </c>
      <c r="D1411" s="12">
        <v>153</v>
      </c>
      <c r="E1411" s="12">
        <v>163</v>
      </c>
      <c r="F1411" s="12">
        <v>163</v>
      </c>
      <c r="G1411" s="12">
        <v>156</v>
      </c>
      <c r="H1411" s="12">
        <v>158.5</v>
      </c>
      <c r="I1411" s="3">
        <v>156</v>
      </c>
      <c r="J1411" s="3">
        <v>178</v>
      </c>
      <c r="K1411" s="3">
        <v>-145</v>
      </c>
      <c r="L1411" s="3">
        <v>-65</v>
      </c>
      <c r="M1411" s="3">
        <v>-16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0.23868</v>
      </c>
      <c r="T1411" s="13">
        <f t="shared" si="211"/>
        <v>0.29014000000000001</v>
      </c>
      <c r="U1411" s="13">
        <f t="shared" si="212"/>
        <v>-0.23635</v>
      </c>
      <c r="V1411" s="13">
        <f t="shared" si="213"/>
        <v>-0.1014</v>
      </c>
      <c r="W1411" s="13">
        <f t="shared" si="214"/>
        <v>-2.5360000000000001E-2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9831</v>
      </c>
      <c r="C1412" s="3" t="s">
        <v>10323</v>
      </c>
      <c r="D1412" s="12">
        <v>20.55</v>
      </c>
      <c r="E1412" s="12">
        <v>20.350000000000001</v>
      </c>
      <c r="F1412" s="12">
        <v>20.399999999999999</v>
      </c>
      <c r="G1412" s="12">
        <v>20.399999999999999</v>
      </c>
      <c r="H1412" s="12">
        <v>20.55</v>
      </c>
      <c r="I1412" s="3">
        <v>-1</v>
      </c>
      <c r="J1412" s="3">
        <v>-13</v>
      </c>
      <c r="K1412" s="3">
        <v>12</v>
      </c>
      <c r="L1412" s="3">
        <v>21</v>
      </c>
      <c r="M1412" s="3">
        <v>10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-2.0550000000000001E-4</v>
      </c>
      <c r="T1412" s="13">
        <f t="shared" si="211"/>
        <v>-2.6455000000000003E-3</v>
      </c>
      <c r="U1412" s="13">
        <f t="shared" si="212"/>
        <v>2.4479999999999997E-3</v>
      </c>
      <c r="V1412" s="13">
        <f t="shared" si="213"/>
        <v>4.2839999999999996E-3</v>
      </c>
      <c r="W1412" s="13">
        <f t="shared" si="214"/>
        <v>2.055E-3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9832</v>
      </c>
      <c r="C1413" s="3" t="s">
        <v>4763</v>
      </c>
      <c r="D1413" s="12">
        <v>160.5</v>
      </c>
      <c r="E1413" s="12">
        <v>162.5</v>
      </c>
      <c r="F1413" s="12">
        <v>166</v>
      </c>
      <c r="G1413" s="12">
        <v>166.5</v>
      </c>
      <c r="H1413" s="12">
        <v>165</v>
      </c>
      <c r="I1413" s="3">
        <v>113</v>
      </c>
      <c r="J1413" s="3">
        <v>220</v>
      </c>
      <c r="K1413" s="3">
        <v>170</v>
      </c>
      <c r="L1413" s="3">
        <v>104</v>
      </c>
      <c r="M1413" s="3">
        <v>27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0.181365</v>
      </c>
      <c r="T1413" s="13">
        <f t="shared" si="211"/>
        <v>0.35749999999999998</v>
      </c>
      <c r="U1413" s="13">
        <f t="shared" si="212"/>
        <v>0.28220000000000001</v>
      </c>
      <c r="V1413" s="13">
        <f t="shared" si="213"/>
        <v>0.17316000000000001</v>
      </c>
      <c r="W1413" s="13">
        <f t="shared" si="214"/>
        <v>4.4549999999999999E-2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9833</v>
      </c>
      <c r="C1414" s="3" t="s">
        <v>10287</v>
      </c>
      <c r="D1414" s="12">
        <v>108</v>
      </c>
      <c r="E1414" s="12">
        <v>109</v>
      </c>
      <c r="F1414" s="12">
        <v>108.5</v>
      </c>
      <c r="G1414" s="12">
        <v>108</v>
      </c>
      <c r="H1414" s="12">
        <v>109</v>
      </c>
      <c r="I1414" s="3">
        <v>-1</v>
      </c>
      <c r="J1414" s="3">
        <v>3</v>
      </c>
      <c r="K1414" s="3">
        <v>-18</v>
      </c>
      <c r="L1414" s="3">
        <v>-13</v>
      </c>
      <c r="M1414" s="3">
        <v>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-1.08E-3</v>
      </c>
      <c r="T1414" s="13">
        <f t="shared" si="211"/>
        <v>3.2699999999999999E-3</v>
      </c>
      <c r="U1414" s="13">
        <f t="shared" si="212"/>
        <v>-1.9529999999999999E-2</v>
      </c>
      <c r="V1414" s="13">
        <f t="shared" si="213"/>
        <v>-1.404E-2</v>
      </c>
      <c r="W1414" s="13">
        <f t="shared" si="214"/>
        <v>1.09E-3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9834</v>
      </c>
      <c r="C1415" s="3" t="s">
        <v>10278</v>
      </c>
      <c r="D1415" s="12">
        <v>13.9</v>
      </c>
      <c r="E1415" s="12">
        <v>13.5</v>
      </c>
      <c r="F1415" s="12">
        <v>14</v>
      </c>
      <c r="G1415" s="12">
        <v>13.8</v>
      </c>
      <c r="H1415" s="12">
        <v>13.75</v>
      </c>
      <c r="I1415" s="3">
        <v>-2</v>
      </c>
      <c r="J1415" s="3">
        <v>-11</v>
      </c>
      <c r="K1415" s="3">
        <v>-6</v>
      </c>
      <c r="L1415" s="3">
        <v>0</v>
      </c>
      <c r="M1415" s="3">
        <v>4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-2.7799999999999998E-4</v>
      </c>
      <c r="T1415" s="13">
        <f t="shared" ref="T1415:T1478" si="221">$E1415*J1415/100000</f>
        <v>-1.485E-3</v>
      </c>
      <c r="U1415" s="13">
        <f t="shared" ref="U1415:U1478" si="222">$F1415*K1415/100000</f>
        <v>-8.4000000000000003E-4</v>
      </c>
      <c r="V1415" s="13">
        <f t="shared" ref="V1415:V1478" si="223">$G1415*L1415/100000</f>
        <v>0</v>
      </c>
      <c r="W1415" s="13">
        <f t="shared" ref="W1415:W1478" si="224">$H1415*M1415/100000</f>
        <v>5.5000000000000003E-4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9835</v>
      </c>
      <c r="C1416" s="3" t="s">
        <v>6559</v>
      </c>
      <c r="D1416" s="12">
        <v>139.5</v>
      </c>
      <c r="E1416" s="12">
        <v>139</v>
      </c>
      <c r="F1416" s="12">
        <v>139</v>
      </c>
      <c r="G1416" s="12">
        <v>138.5</v>
      </c>
      <c r="H1416" s="12">
        <v>139</v>
      </c>
      <c r="I1416" s="3">
        <v>81</v>
      </c>
      <c r="J1416" s="3">
        <v>7</v>
      </c>
      <c r="K1416" s="3">
        <v>18</v>
      </c>
      <c r="L1416" s="3">
        <v>4</v>
      </c>
      <c r="M1416" s="3">
        <v>3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0.112995</v>
      </c>
      <c r="T1416" s="13">
        <f t="shared" si="221"/>
        <v>9.7300000000000008E-3</v>
      </c>
      <c r="U1416" s="13">
        <f t="shared" si="222"/>
        <v>2.5020000000000001E-2</v>
      </c>
      <c r="V1416" s="13">
        <f t="shared" si="223"/>
        <v>5.5399999999999998E-3</v>
      </c>
      <c r="W1416" s="13">
        <f t="shared" si="224"/>
        <v>4.1700000000000001E-3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9836</v>
      </c>
      <c r="C1417" s="3" t="s">
        <v>6591</v>
      </c>
      <c r="D1417" s="12">
        <v>48.7</v>
      </c>
      <c r="E1417" s="12">
        <v>49.7</v>
      </c>
      <c r="F1417" s="12">
        <v>49.9</v>
      </c>
      <c r="G1417" s="12">
        <v>50.5</v>
      </c>
      <c r="H1417" s="12">
        <v>51.9</v>
      </c>
      <c r="I1417" s="3">
        <v>13</v>
      </c>
      <c r="J1417" s="3">
        <v>18</v>
      </c>
      <c r="K1417" s="3">
        <v>-9</v>
      </c>
      <c r="L1417" s="3">
        <v>-4</v>
      </c>
      <c r="M1417" s="3">
        <v>1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6.3309999999999998E-3</v>
      </c>
      <c r="T1417" s="13">
        <f t="shared" si="221"/>
        <v>8.9460000000000008E-3</v>
      </c>
      <c r="U1417" s="13">
        <f t="shared" si="222"/>
        <v>-4.4909999999999993E-3</v>
      </c>
      <c r="V1417" s="13">
        <f t="shared" si="223"/>
        <v>-2.0200000000000001E-3</v>
      </c>
      <c r="W1417" s="13">
        <f t="shared" si="224"/>
        <v>5.1900000000000004E-4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9837</v>
      </c>
      <c r="C1418" s="3" t="s">
        <v>10324</v>
      </c>
      <c r="D1418" s="12">
        <v>337.5</v>
      </c>
      <c r="E1418" s="12">
        <v>304</v>
      </c>
      <c r="F1418" s="12">
        <v>274</v>
      </c>
      <c r="G1418" s="12">
        <v>265</v>
      </c>
      <c r="H1418" s="12">
        <v>260</v>
      </c>
      <c r="I1418" s="3">
        <v>56</v>
      </c>
      <c r="J1418" s="3">
        <v>43</v>
      </c>
      <c r="K1418" s="3">
        <v>18</v>
      </c>
      <c r="L1418" s="3">
        <v>-58</v>
      </c>
      <c r="M1418" s="3">
        <v>-16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0.189</v>
      </c>
      <c r="T1418" s="13">
        <f t="shared" si="221"/>
        <v>0.13072</v>
      </c>
      <c r="U1418" s="13">
        <f t="shared" si="222"/>
        <v>4.9320000000000003E-2</v>
      </c>
      <c r="V1418" s="13">
        <f t="shared" si="223"/>
        <v>-0.1537</v>
      </c>
      <c r="W1418" s="13">
        <f t="shared" si="224"/>
        <v>-4.1599999999999998E-2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9838</v>
      </c>
      <c r="C1419" s="3" t="s">
        <v>6610</v>
      </c>
      <c r="D1419" s="12">
        <v>43.15</v>
      </c>
      <c r="E1419" s="12">
        <v>43.8</v>
      </c>
      <c r="F1419" s="12">
        <v>43.75</v>
      </c>
      <c r="G1419" s="12">
        <v>45.1</v>
      </c>
      <c r="H1419" s="12">
        <v>45</v>
      </c>
      <c r="I1419" s="3">
        <v>760</v>
      </c>
      <c r="J1419" s="3">
        <v>-340</v>
      </c>
      <c r="K1419" s="3">
        <v>417</v>
      </c>
      <c r="L1419" s="3">
        <v>600</v>
      </c>
      <c r="M1419" s="3">
        <v>-30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0.32794000000000001</v>
      </c>
      <c r="T1419" s="13">
        <f t="shared" si="221"/>
        <v>-0.14891999999999997</v>
      </c>
      <c r="U1419" s="13">
        <f t="shared" si="222"/>
        <v>0.1824375</v>
      </c>
      <c r="V1419" s="13">
        <f t="shared" si="223"/>
        <v>0.27060000000000001</v>
      </c>
      <c r="W1419" s="13">
        <f t="shared" si="224"/>
        <v>-1.35E-2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9839</v>
      </c>
      <c r="C1420" s="3" t="s">
        <v>6724</v>
      </c>
      <c r="D1420" s="12">
        <v>44.05</v>
      </c>
      <c r="E1420" s="12">
        <v>43.75</v>
      </c>
      <c r="F1420" s="12">
        <v>43.6</v>
      </c>
      <c r="G1420" s="12">
        <v>44.5</v>
      </c>
      <c r="H1420" s="12">
        <v>43.5</v>
      </c>
      <c r="I1420" s="3">
        <v>2</v>
      </c>
      <c r="J1420" s="3">
        <v>-6</v>
      </c>
      <c r="K1420" s="3">
        <v>0</v>
      </c>
      <c r="L1420" s="3">
        <v>-4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8.8099999999999995E-4</v>
      </c>
      <c r="T1420" s="13">
        <f t="shared" si="221"/>
        <v>-2.6250000000000002E-3</v>
      </c>
      <c r="U1420" s="13">
        <f t="shared" si="222"/>
        <v>0</v>
      </c>
      <c r="V1420" s="13">
        <f t="shared" si="223"/>
        <v>-1.7799999999999999E-3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9840</v>
      </c>
      <c r="C1421" s="3" t="s">
        <v>6683</v>
      </c>
      <c r="D1421" s="12">
        <v>97.1</v>
      </c>
      <c r="E1421" s="12">
        <v>99.9</v>
      </c>
      <c r="F1421" s="12">
        <v>100.5</v>
      </c>
      <c r="G1421" s="12">
        <v>102</v>
      </c>
      <c r="H1421" s="12">
        <v>107</v>
      </c>
      <c r="I1421" s="3">
        <v>-1417</v>
      </c>
      <c r="J1421" s="3">
        <v>-271</v>
      </c>
      <c r="K1421" s="3">
        <v>-126</v>
      </c>
      <c r="L1421" s="3">
        <v>-340</v>
      </c>
      <c r="M1421" s="3">
        <v>-113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-1.3759069999999998</v>
      </c>
      <c r="T1421" s="13">
        <f t="shared" si="221"/>
        <v>-0.270729</v>
      </c>
      <c r="U1421" s="13">
        <f t="shared" si="222"/>
        <v>-0.12662999999999999</v>
      </c>
      <c r="V1421" s="13">
        <f t="shared" si="223"/>
        <v>-0.3468</v>
      </c>
      <c r="W1421" s="13">
        <f t="shared" si="224"/>
        <v>-0.12091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9841</v>
      </c>
      <c r="C1422" s="3" t="s">
        <v>10279</v>
      </c>
      <c r="D1422" s="12">
        <v>76.7</v>
      </c>
      <c r="E1422" s="12">
        <v>77.3</v>
      </c>
      <c r="F1422" s="12">
        <v>77.8</v>
      </c>
      <c r="G1422" s="12">
        <v>76.900000000000006</v>
      </c>
      <c r="H1422" s="12">
        <v>79.3</v>
      </c>
      <c r="I1422" s="3">
        <v>5</v>
      </c>
      <c r="J1422" s="3">
        <v>4</v>
      </c>
      <c r="K1422" s="3">
        <v>2</v>
      </c>
      <c r="L1422" s="3">
        <v>1</v>
      </c>
      <c r="M1422" s="3">
        <v>-27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3.8349999999999999E-3</v>
      </c>
      <c r="T1422" s="13">
        <f t="shared" si="221"/>
        <v>3.0919999999999997E-3</v>
      </c>
      <c r="U1422" s="13">
        <f t="shared" si="222"/>
        <v>1.5559999999999999E-3</v>
      </c>
      <c r="V1422" s="13">
        <f t="shared" si="223"/>
        <v>7.6900000000000004E-4</v>
      </c>
      <c r="W1422" s="13">
        <f t="shared" si="224"/>
        <v>-2.1410999999999999E-2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9842</v>
      </c>
      <c r="C1423" s="3" t="s">
        <v>6596</v>
      </c>
      <c r="D1423" s="12">
        <v>743</v>
      </c>
      <c r="E1423" s="12">
        <v>805</v>
      </c>
      <c r="F1423" s="12">
        <v>805</v>
      </c>
      <c r="G1423" s="12">
        <v>791</v>
      </c>
      <c r="H1423" s="12">
        <v>799</v>
      </c>
      <c r="I1423" s="3">
        <v>-589</v>
      </c>
      <c r="J1423" s="3">
        <v>-1261</v>
      </c>
      <c r="K1423" s="3">
        <v>-280</v>
      </c>
      <c r="L1423" s="3">
        <v>69</v>
      </c>
      <c r="M1423" s="3">
        <v>102</v>
      </c>
      <c r="N1423" s="3">
        <v>4</v>
      </c>
      <c r="O1423" s="3">
        <v>217</v>
      </c>
      <c r="P1423" s="3">
        <v>157</v>
      </c>
      <c r="Q1423" s="3">
        <v>94</v>
      </c>
      <c r="R1423" s="3">
        <v>57</v>
      </c>
      <c r="S1423" s="13">
        <f t="shared" si="220"/>
        <v>-4.3762699999999999</v>
      </c>
      <c r="T1423" s="13">
        <f t="shared" si="221"/>
        <v>-10.15105</v>
      </c>
      <c r="U1423" s="13">
        <f t="shared" si="222"/>
        <v>-2.254</v>
      </c>
      <c r="V1423" s="13">
        <f t="shared" si="223"/>
        <v>0.54579</v>
      </c>
      <c r="W1423" s="13">
        <f t="shared" si="224"/>
        <v>0.81498000000000004</v>
      </c>
      <c r="X1423" s="13">
        <f t="shared" si="225"/>
        <v>2.972E-2</v>
      </c>
      <c r="Y1423" s="13">
        <f t="shared" si="226"/>
        <v>1.74685</v>
      </c>
      <c r="Z1423" s="13">
        <f t="shared" si="227"/>
        <v>1.2638499999999999</v>
      </c>
      <c r="AA1423" s="13">
        <f t="shared" si="228"/>
        <v>0.74353999999999998</v>
      </c>
      <c r="AB1423" s="13">
        <f t="shared" si="229"/>
        <v>0.45543</v>
      </c>
    </row>
    <row r="1424" spans="1:28" x14ac:dyDescent="0.25">
      <c r="A1424" s="2" t="s">
        <v>1418</v>
      </c>
      <c r="B1424" s="3" t="s">
        <v>9843</v>
      </c>
      <c r="C1424" s="3" t="s">
        <v>10324</v>
      </c>
      <c r="D1424" s="12">
        <v>478.5</v>
      </c>
      <c r="E1424" s="12">
        <v>484</v>
      </c>
      <c r="F1424" s="12">
        <v>516</v>
      </c>
      <c r="G1424" s="12">
        <v>504</v>
      </c>
      <c r="H1424" s="12">
        <v>506</v>
      </c>
      <c r="I1424" s="3">
        <v>-351</v>
      </c>
      <c r="J1424" s="3">
        <v>-140</v>
      </c>
      <c r="K1424" s="3">
        <v>259</v>
      </c>
      <c r="L1424" s="3">
        <v>-381</v>
      </c>
      <c r="M1424" s="3">
        <v>55</v>
      </c>
      <c r="N1424" s="3">
        <v>165</v>
      </c>
      <c r="O1424" s="3">
        <v>0</v>
      </c>
      <c r="P1424" s="3">
        <v>44</v>
      </c>
      <c r="Q1424" s="3">
        <v>149</v>
      </c>
      <c r="R1424" s="3">
        <v>0</v>
      </c>
      <c r="S1424" s="13">
        <f t="shared" si="220"/>
        <v>-1.679535</v>
      </c>
      <c r="T1424" s="13">
        <f t="shared" si="221"/>
        <v>-0.67759999999999998</v>
      </c>
      <c r="U1424" s="13">
        <f t="shared" si="222"/>
        <v>1.3364400000000001</v>
      </c>
      <c r="V1424" s="13">
        <f t="shared" si="223"/>
        <v>-1.9202399999999999</v>
      </c>
      <c r="W1424" s="13">
        <f t="shared" si="224"/>
        <v>0.27829999999999999</v>
      </c>
      <c r="X1424" s="13">
        <f t="shared" si="225"/>
        <v>0.78952500000000003</v>
      </c>
      <c r="Y1424" s="13">
        <f t="shared" si="226"/>
        <v>0</v>
      </c>
      <c r="Z1424" s="13">
        <f t="shared" si="227"/>
        <v>0.22703999999999999</v>
      </c>
      <c r="AA1424" s="13">
        <f t="shared" si="228"/>
        <v>0.75095999999999996</v>
      </c>
      <c r="AB1424" s="13">
        <f t="shared" si="229"/>
        <v>0</v>
      </c>
    </row>
    <row r="1425" spans="1:28" x14ac:dyDescent="0.25">
      <c r="A1425" s="2" t="s">
        <v>1419</v>
      </c>
      <c r="B1425" s="3" t="s">
        <v>9844</v>
      </c>
      <c r="C1425" s="3" t="s">
        <v>6559</v>
      </c>
      <c r="D1425" s="12">
        <v>156.5</v>
      </c>
      <c r="E1425" s="12">
        <v>144</v>
      </c>
      <c r="F1425" s="12">
        <v>158</v>
      </c>
      <c r="G1425" s="12">
        <v>172</v>
      </c>
      <c r="H1425" s="12">
        <v>162</v>
      </c>
      <c r="I1425" s="3">
        <v>-68</v>
      </c>
      <c r="J1425" s="3">
        <v>242</v>
      </c>
      <c r="K1425" s="3">
        <v>-55</v>
      </c>
      <c r="L1425" s="3">
        <v>-69</v>
      </c>
      <c r="M1425" s="3">
        <v>22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-0.10642</v>
      </c>
      <c r="T1425" s="13">
        <f t="shared" si="221"/>
        <v>0.34848000000000001</v>
      </c>
      <c r="U1425" s="13">
        <f t="shared" si="222"/>
        <v>-8.6900000000000005E-2</v>
      </c>
      <c r="V1425" s="13">
        <f t="shared" si="223"/>
        <v>-0.11867999999999999</v>
      </c>
      <c r="W1425" s="13">
        <f t="shared" si="224"/>
        <v>3.5639999999999998E-2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9845</v>
      </c>
      <c r="C1426" s="3" t="s">
        <v>4763</v>
      </c>
      <c r="D1426" s="12">
        <v>96.9</v>
      </c>
      <c r="E1426" s="12">
        <v>106.5</v>
      </c>
      <c r="F1426" s="12">
        <v>105</v>
      </c>
      <c r="G1426" s="12">
        <v>103.5</v>
      </c>
      <c r="H1426" s="12">
        <v>104.5</v>
      </c>
      <c r="I1426" s="3">
        <v>95</v>
      </c>
      <c r="J1426" s="3">
        <v>-108</v>
      </c>
      <c r="K1426" s="3">
        <v>-507</v>
      </c>
      <c r="L1426" s="3">
        <v>206</v>
      </c>
      <c r="M1426" s="3">
        <v>-364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9.2054999999999998E-2</v>
      </c>
      <c r="T1426" s="13">
        <f t="shared" si="221"/>
        <v>-0.11502</v>
      </c>
      <c r="U1426" s="13">
        <f t="shared" si="222"/>
        <v>-0.53234999999999999</v>
      </c>
      <c r="V1426" s="13">
        <f t="shared" si="223"/>
        <v>0.21321000000000001</v>
      </c>
      <c r="W1426" s="13">
        <f t="shared" si="224"/>
        <v>-0.38038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9846</v>
      </c>
      <c r="C1427" s="3" t="s">
        <v>4577</v>
      </c>
      <c r="D1427" s="12">
        <v>27.55</v>
      </c>
      <c r="E1427" s="12">
        <v>27.7</v>
      </c>
      <c r="F1427" s="12">
        <v>27.8</v>
      </c>
      <c r="G1427" s="12">
        <v>28</v>
      </c>
      <c r="H1427" s="12">
        <v>28.4</v>
      </c>
      <c r="I1427" s="3">
        <v>0</v>
      </c>
      <c r="J1427" s="3">
        <v>2</v>
      </c>
      <c r="K1427" s="3">
        <v>-1</v>
      </c>
      <c r="L1427" s="3">
        <v>5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5.5400000000000002E-4</v>
      </c>
      <c r="U1427" s="13">
        <f t="shared" si="222"/>
        <v>-2.7799999999999998E-4</v>
      </c>
      <c r="V1427" s="13">
        <f t="shared" si="223"/>
        <v>1.4E-3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9847</v>
      </c>
      <c r="C1428" s="3" t="s">
        <v>10324</v>
      </c>
      <c r="D1428" s="12">
        <v>48</v>
      </c>
      <c r="E1428" s="12">
        <v>48.7</v>
      </c>
      <c r="F1428" s="12">
        <v>48.7</v>
      </c>
      <c r="G1428" s="12">
        <v>49.5</v>
      </c>
      <c r="H1428" s="12">
        <v>49.5</v>
      </c>
      <c r="I1428" s="3">
        <v>0</v>
      </c>
      <c r="J1428" s="3">
        <v>0</v>
      </c>
      <c r="K1428" s="3">
        <v>0</v>
      </c>
      <c r="L1428" s="3">
        <v>-3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0</v>
      </c>
      <c r="T1428" s="13">
        <f t="shared" si="221"/>
        <v>0</v>
      </c>
      <c r="U1428" s="13">
        <f t="shared" si="222"/>
        <v>0</v>
      </c>
      <c r="V1428" s="13">
        <f t="shared" si="223"/>
        <v>-1.485E-3</v>
      </c>
      <c r="W1428" s="13">
        <f t="shared" si="224"/>
        <v>0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9848</v>
      </c>
      <c r="C1429" s="3" t="s">
        <v>10323</v>
      </c>
      <c r="D1429" s="12">
        <v>166.5</v>
      </c>
      <c r="E1429" s="12">
        <v>164</v>
      </c>
      <c r="F1429" s="12">
        <v>165.5</v>
      </c>
      <c r="G1429" s="12">
        <v>165.5</v>
      </c>
      <c r="H1429" s="12">
        <v>164.5</v>
      </c>
      <c r="I1429" s="3">
        <v>-63</v>
      </c>
      <c r="J1429" s="3">
        <v>-41</v>
      </c>
      <c r="K1429" s="3">
        <v>16</v>
      </c>
      <c r="L1429" s="3">
        <v>28</v>
      </c>
      <c r="M1429" s="3">
        <v>-14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-0.104895</v>
      </c>
      <c r="T1429" s="13">
        <f t="shared" si="221"/>
        <v>-6.7239999999999994E-2</v>
      </c>
      <c r="U1429" s="13">
        <f t="shared" si="222"/>
        <v>2.648E-2</v>
      </c>
      <c r="V1429" s="13">
        <f t="shared" si="223"/>
        <v>4.6339999999999999E-2</v>
      </c>
      <c r="W1429" s="13">
        <f t="shared" si="224"/>
        <v>-2.3029999999999998E-2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9849</v>
      </c>
      <c r="C1430" s="3" t="s">
        <v>10353</v>
      </c>
      <c r="D1430" s="12">
        <v>97.5</v>
      </c>
      <c r="E1430" s="12">
        <v>99.5</v>
      </c>
      <c r="F1430" s="12">
        <v>100.5</v>
      </c>
      <c r="G1430" s="12">
        <v>97.2</v>
      </c>
      <c r="H1430" s="12">
        <v>98.8</v>
      </c>
      <c r="I1430" s="3">
        <v>-437</v>
      </c>
      <c r="J1430" s="3">
        <v>190</v>
      </c>
      <c r="K1430" s="3">
        <v>-39</v>
      </c>
      <c r="L1430" s="3">
        <v>-2566</v>
      </c>
      <c r="M1430" s="3">
        <v>45</v>
      </c>
      <c r="N1430" s="3">
        <v>1</v>
      </c>
      <c r="O1430" s="3">
        <v>-44</v>
      </c>
      <c r="P1430" s="3">
        <v>5</v>
      </c>
      <c r="Q1430" s="3">
        <v>-110</v>
      </c>
      <c r="R1430" s="3">
        <v>0</v>
      </c>
      <c r="S1430" s="13">
        <f t="shared" si="220"/>
        <v>-0.42607499999999998</v>
      </c>
      <c r="T1430" s="13">
        <f t="shared" si="221"/>
        <v>0.18905</v>
      </c>
      <c r="U1430" s="13">
        <f t="shared" si="222"/>
        <v>-3.9195000000000001E-2</v>
      </c>
      <c r="V1430" s="13">
        <f t="shared" si="223"/>
        <v>-2.4941520000000001</v>
      </c>
      <c r="W1430" s="13">
        <f t="shared" si="224"/>
        <v>4.446E-2</v>
      </c>
      <c r="X1430" s="13">
        <f t="shared" si="225"/>
        <v>9.7499999999999996E-4</v>
      </c>
      <c r="Y1430" s="13">
        <f t="shared" si="226"/>
        <v>-4.3779999999999999E-2</v>
      </c>
      <c r="Z1430" s="13">
        <f t="shared" si="227"/>
        <v>5.025E-3</v>
      </c>
      <c r="AA1430" s="13">
        <f t="shared" si="228"/>
        <v>-0.10692</v>
      </c>
      <c r="AB1430" s="13">
        <f t="shared" si="229"/>
        <v>0</v>
      </c>
    </row>
    <row r="1431" spans="1:28" x14ac:dyDescent="0.25">
      <c r="A1431" s="2" t="s">
        <v>1425</v>
      </c>
      <c r="B1431" s="3" t="s">
        <v>9850</v>
      </c>
      <c r="C1431" s="3" t="s">
        <v>6566</v>
      </c>
      <c r="D1431" s="12">
        <v>16.8</v>
      </c>
      <c r="E1431" s="12">
        <v>16.899999999999999</v>
      </c>
      <c r="F1431" s="12">
        <v>16.8</v>
      </c>
      <c r="G1431" s="12">
        <v>16.75</v>
      </c>
      <c r="H1431" s="12">
        <v>16.75</v>
      </c>
      <c r="I1431" s="3">
        <v>-19</v>
      </c>
      <c r="J1431" s="3">
        <v>-3</v>
      </c>
      <c r="K1431" s="3">
        <v>-16</v>
      </c>
      <c r="L1431" s="3">
        <v>0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-3.192E-3</v>
      </c>
      <c r="T1431" s="13">
        <f t="shared" si="221"/>
        <v>-5.0699999999999996E-4</v>
      </c>
      <c r="U1431" s="13">
        <f t="shared" si="222"/>
        <v>-2.6880000000000003E-3</v>
      </c>
      <c r="V1431" s="13">
        <f t="shared" si="223"/>
        <v>0</v>
      </c>
      <c r="W1431" s="13">
        <f t="shared" si="224"/>
        <v>0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9851</v>
      </c>
      <c r="C1432" s="3" t="s">
        <v>10324</v>
      </c>
      <c r="D1432" s="12">
        <v>29.45</v>
      </c>
      <c r="E1432" s="12">
        <v>29.6</v>
      </c>
      <c r="F1432" s="12">
        <v>29.55</v>
      </c>
      <c r="G1432" s="12">
        <v>29.6</v>
      </c>
      <c r="H1432" s="12">
        <v>29.65</v>
      </c>
      <c r="I1432" s="3">
        <v>-5</v>
      </c>
      <c r="J1432" s="3">
        <v>1</v>
      </c>
      <c r="K1432" s="3">
        <v>-8</v>
      </c>
      <c r="L1432" s="3">
        <v>0</v>
      </c>
      <c r="M1432" s="3">
        <v>21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-1.4725000000000001E-3</v>
      </c>
      <c r="T1432" s="13">
        <f t="shared" si="221"/>
        <v>2.9600000000000004E-4</v>
      </c>
      <c r="U1432" s="13">
        <f t="shared" si="222"/>
        <v>-2.3640000000000002E-3</v>
      </c>
      <c r="V1432" s="13">
        <f t="shared" si="223"/>
        <v>0</v>
      </c>
      <c r="W1432" s="13">
        <f t="shared" si="224"/>
        <v>6.2264999999999994E-3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9852</v>
      </c>
      <c r="C1433" s="3" t="s">
        <v>6566</v>
      </c>
      <c r="D1433" s="12">
        <v>28.45</v>
      </c>
      <c r="E1433" s="12">
        <v>29.3</v>
      </c>
      <c r="F1433" s="12">
        <v>28.8</v>
      </c>
      <c r="G1433" s="12">
        <v>29.1</v>
      </c>
      <c r="H1433" s="12">
        <v>30.95</v>
      </c>
      <c r="I1433" s="3">
        <v>371</v>
      </c>
      <c r="J1433" s="3">
        <v>1313</v>
      </c>
      <c r="K1433" s="3">
        <v>-211</v>
      </c>
      <c r="L1433" s="3">
        <v>1031</v>
      </c>
      <c r="M1433" s="3">
        <v>-599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0.10554949999999999</v>
      </c>
      <c r="T1433" s="13">
        <f t="shared" si="221"/>
        <v>0.38470900000000002</v>
      </c>
      <c r="U1433" s="13">
        <f t="shared" si="222"/>
        <v>-6.0768000000000003E-2</v>
      </c>
      <c r="V1433" s="13">
        <f t="shared" si="223"/>
        <v>0.30002100000000004</v>
      </c>
      <c r="W1433" s="13">
        <f t="shared" si="224"/>
        <v>-0.18539049999999999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9853</v>
      </c>
      <c r="C1434" s="3" t="s">
        <v>6595</v>
      </c>
      <c r="D1434" s="12">
        <v>653</v>
      </c>
      <c r="E1434" s="12">
        <v>675</v>
      </c>
      <c r="F1434" s="12">
        <v>663</v>
      </c>
      <c r="G1434" s="12">
        <v>665</v>
      </c>
      <c r="H1434" s="12">
        <v>670</v>
      </c>
      <c r="I1434" s="3">
        <v>35</v>
      </c>
      <c r="J1434" s="3">
        <v>-48</v>
      </c>
      <c r="K1434" s="3">
        <v>-79</v>
      </c>
      <c r="L1434" s="3">
        <v>15</v>
      </c>
      <c r="M1434" s="3">
        <v>22</v>
      </c>
      <c r="N1434" s="3">
        <v>0</v>
      </c>
      <c r="O1434" s="3">
        <v>0</v>
      </c>
      <c r="P1434" s="3">
        <v>0</v>
      </c>
      <c r="Q1434" s="3">
        <v>0</v>
      </c>
      <c r="R1434" s="3">
        <v>0</v>
      </c>
      <c r="S1434" s="13">
        <f t="shared" si="220"/>
        <v>0.22855</v>
      </c>
      <c r="T1434" s="13">
        <f t="shared" si="221"/>
        <v>-0.32400000000000001</v>
      </c>
      <c r="U1434" s="13">
        <f t="shared" si="222"/>
        <v>-0.52376999999999996</v>
      </c>
      <c r="V1434" s="13">
        <f t="shared" si="223"/>
        <v>9.9750000000000005E-2</v>
      </c>
      <c r="W1434" s="13">
        <f t="shared" si="224"/>
        <v>0.1474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9854</v>
      </c>
      <c r="C1435" s="3" t="s">
        <v>10330</v>
      </c>
      <c r="D1435" s="12">
        <v>16.95</v>
      </c>
      <c r="E1435" s="12">
        <v>16.95</v>
      </c>
      <c r="F1435" s="12">
        <v>17.2</v>
      </c>
      <c r="G1435" s="12">
        <v>16.95</v>
      </c>
      <c r="H1435" s="12">
        <v>16.95</v>
      </c>
      <c r="I1435" s="3">
        <v>-3</v>
      </c>
      <c r="J1435" s="3">
        <v>2</v>
      </c>
      <c r="K1435" s="3">
        <v>0</v>
      </c>
      <c r="L1435" s="3">
        <v>-2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-5.0849999999999995E-4</v>
      </c>
      <c r="T1435" s="13">
        <f t="shared" si="221"/>
        <v>3.39E-4</v>
      </c>
      <c r="U1435" s="13">
        <f t="shared" si="222"/>
        <v>0</v>
      </c>
      <c r="V1435" s="13">
        <f t="shared" si="223"/>
        <v>-3.39E-4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9855</v>
      </c>
      <c r="C1436" s="3" t="s">
        <v>6591</v>
      </c>
      <c r="D1436" s="12">
        <v>44.9</v>
      </c>
      <c r="E1436" s="12">
        <v>45.3</v>
      </c>
      <c r="F1436" s="12">
        <v>45.2</v>
      </c>
      <c r="G1436" s="12">
        <v>45.7</v>
      </c>
      <c r="H1436" s="12">
        <v>46.3</v>
      </c>
      <c r="I1436" s="3">
        <v>2</v>
      </c>
      <c r="J1436" s="3">
        <v>5</v>
      </c>
      <c r="K1436" s="3">
        <v>-2</v>
      </c>
      <c r="L1436" s="3">
        <v>8</v>
      </c>
      <c r="M1436" s="3">
        <v>8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8.9799999999999993E-4</v>
      </c>
      <c r="T1436" s="13">
        <f t="shared" si="221"/>
        <v>2.2650000000000001E-3</v>
      </c>
      <c r="U1436" s="13">
        <f t="shared" si="222"/>
        <v>-9.0400000000000007E-4</v>
      </c>
      <c r="V1436" s="13">
        <f t="shared" si="223"/>
        <v>3.6560000000000004E-3</v>
      </c>
      <c r="W1436" s="13">
        <f t="shared" si="224"/>
        <v>3.7039999999999998E-3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9856</v>
      </c>
      <c r="C1437" s="3" t="s">
        <v>4772</v>
      </c>
      <c r="D1437" s="12">
        <v>249.5</v>
      </c>
      <c r="E1437" s="12">
        <v>274</v>
      </c>
      <c r="F1437" s="12">
        <v>282.5</v>
      </c>
      <c r="G1437" s="12">
        <v>270</v>
      </c>
      <c r="H1437" s="12">
        <v>266</v>
      </c>
      <c r="I1437" s="3">
        <v>-16</v>
      </c>
      <c r="J1437" s="3">
        <v>-14</v>
      </c>
      <c r="K1437" s="3">
        <v>-62</v>
      </c>
      <c r="L1437" s="3">
        <v>-34</v>
      </c>
      <c r="M1437" s="3">
        <v>-4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-3.9919999999999997E-2</v>
      </c>
      <c r="T1437" s="13">
        <f t="shared" si="221"/>
        <v>-3.8359999999999998E-2</v>
      </c>
      <c r="U1437" s="13">
        <f t="shared" si="222"/>
        <v>-0.17515</v>
      </c>
      <c r="V1437" s="13">
        <f t="shared" si="223"/>
        <v>-9.1800000000000007E-2</v>
      </c>
      <c r="W1437" s="13">
        <f t="shared" si="224"/>
        <v>-1.064E-2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9857</v>
      </c>
      <c r="C1438" s="3" t="s">
        <v>10279</v>
      </c>
      <c r="D1438" s="12">
        <v>97.5</v>
      </c>
      <c r="E1438" s="12">
        <v>98.9</v>
      </c>
      <c r="F1438" s="12">
        <v>108.5</v>
      </c>
      <c r="G1438" s="12">
        <v>102.5</v>
      </c>
      <c r="H1438" s="12">
        <v>104</v>
      </c>
      <c r="I1438" s="3">
        <v>15</v>
      </c>
      <c r="J1438" s="3">
        <v>9</v>
      </c>
      <c r="K1438" s="3">
        <v>29</v>
      </c>
      <c r="L1438" s="3">
        <v>-79</v>
      </c>
      <c r="M1438" s="3">
        <v>-50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1.4625000000000001E-2</v>
      </c>
      <c r="T1438" s="13">
        <f t="shared" si="221"/>
        <v>8.9010000000000009E-3</v>
      </c>
      <c r="U1438" s="13">
        <f t="shared" si="222"/>
        <v>3.1465E-2</v>
      </c>
      <c r="V1438" s="13">
        <f t="shared" si="223"/>
        <v>-8.0975000000000005E-2</v>
      </c>
      <c r="W1438" s="13">
        <f t="shared" si="224"/>
        <v>-5.1999999999999998E-2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9858</v>
      </c>
      <c r="C1439" s="3" t="s">
        <v>4577</v>
      </c>
      <c r="D1439" s="12">
        <v>73.7</v>
      </c>
      <c r="E1439" s="12">
        <v>74.7</v>
      </c>
      <c r="F1439" s="12">
        <v>76.5</v>
      </c>
      <c r="G1439" s="12">
        <v>76.2</v>
      </c>
      <c r="H1439" s="12">
        <v>76.400000000000006</v>
      </c>
      <c r="I1439" s="3">
        <v>3</v>
      </c>
      <c r="J1439" s="3">
        <v>17</v>
      </c>
      <c r="K1439" s="3">
        <v>35</v>
      </c>
      <c r="L1439" s="3">
        <v>-10</v>
      </c>
      <c r="M1439" s="3">
        <v>3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2.2110000000000003E-3</v>
      </c>
      <c r="T1439" s="13">
        <f t="shared" si="221"/>
        <v>1.2699E-2</v>
      </c>
      <c r="U1439" s="13">
        <f t="shared" si="222"/>
        <v>2.6775E-2</v>
      </c>
      <c r="V1439" s="13">
        <f t="shared" si="223"/>
        <v>-7.62E-3</v>
      </c>
      <c r="W1439" s="13">
        <f t="shared" si="224"/>
        <v>2.2920000000000002E-3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9859</v>
      </c>
      <c r="C1440" s="3" t="s">
        <v>10338</v>
      </c>
      <c r="D1440" s="12">
        <v>75.2</v>
      </c>
      <c r="E1440" s="12">
        <v>76</v>
      </c>
      <c r="F1440" s="12">
        <v>74.8</v>
      </c>
      <c r="G1440" s="12">
        <v>75.2</v>
      </c>
      <c r="H1440" s="12">
        <v>76.599999999999994</v>
      </c>
      <c r="I1440" s="3">
        <v>109</v>
      </c>
      <c r="J1440" s="3">
        <v>83</v>
      </c>
      <c r="K1440" s="3">
        <v>82</v>
      </c>
      <c r="L1440" s="3">
        <v>37</v>
      </c>
      <c r="M1440" s="3">
        <v>-6</v>
      </c>
      <c r="N1440" s="3">
        <v>0</v>
      </c>
      <c r="O1440" s="3">
        <v>0</v>
      </c>
      <c r="P1440" s="3">
        <v>-190</v>
      </c>
      <c r="Q1440" s="3">
        <v>0</v>
      </c>
      <c r="R1440" s="3">
        <v>0</v>
      </c>
      <c r="S1440" s="13">
        <f t="shared" si="220"/>
        <v>8.1968000000000013E-2</v>
      </c>
      <c r="T1440" s="13">
        <f t="shared" si="221"/>
        <v>6.3079999999999997E-2</v>
      </c>
      <c r="U1440" s="13">
        <f t="shared" si="222"/>
        <v>6.1335999999999995E-2</v>
      </c>
      <c r="V1440" s="13">
        <f t="shared" si="223"/>
        <v>2.7824000000000002E-2</v>
      </c>
      <c r="W1440" s="13">
        <f t="shared" si="224"/>
        <v>-4.5959999999999994E-3</v>
      </c>
      <c r="X1440" s="13">
        <f t="shared" si="225"/>
        <v>0</v>
      </c>
      <c r="Y1440" s="13">
        <f t="shared" si="226"/>
        <v>0</v>
      </c>
      <c r="Z1440" s="13">
        <f t="shared" si="227"/>
        <v>-0.14212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9860</v>
      </c>
      <c r="C1441" s="3" t="s">
        <v>6559</v>
      </c>
      <c r="D1441" s="12">
        <v>49.4</v>
      </c>
      <c r="E1441" s="12">
        <v>49.5</v>
      </c>
      <c r="F1441" s="12">
        <v>49.5</v>
      </c>
      <c r="G1441" s="12">
        <v>49.05</v>
      </c>
      <c r="H1441" s="12">
        <v>49.45</v>
      </c>
      <c r="I1441" s="3">
        <v>1</v>
      </c>
      <c r="J1441" s="3">
        <v>1</v>
      </c>
      <c r="K1441" s="3">
        <v>2</v>
      </c>
      <c r="L1441" s="3">
        <v>0</v>
      </c>
      <c r="M1441" s="3">
        <v>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4.9399999999999997E-4</v>
      </c>
      <c r="T1441" s="13">
        <f t="shared" si="221"/>
        <v>4.95E-4</v>
      </c>
      <c r="U1441" s="13">
        <f t="shared" si="222"/>
        <v>9.8999999999999999E-4</v>
      </c>
      <c r="V1441" s="13">
        <f t="shared" si="223"/>
        <v>0</v>
      </c>
      <c r="W1441" s="13">
        <f t="shared" si="224"/>
        <v>4.9450000000000004E-4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9861</v>
      </c>
      <c r="C1442" s="3" t="s">
        <v>10278</v>
      </c>
      <c r="D1442" s="12">
        <v>18.149999999999999</v>
      </c>
      <c r="E1442" s="12">
        <v>18.399999999999999</v>
      </c>
      <c r="F1442" s="12">
        <v>18.100000000000001</v>
      </c>
      <c r="G1442" s="12">
        <v>18.100000000000001</v>
      </c>
      <c r="H1442" s="12">
        <v>18.3</v>
      </c>
      <c r="I1442" s="3">
        <v>0</v>
      </c>
      <c r="J1442" s="3">
        <v>-5</v>
      </c>
      <c r="K1442" s="3">
        <v>0</v>
      </c>
      <c r="L1442" s="3">
        <v>3</v>
      </c>
      <c r="M1442" s="3">
        <v>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0</v>
      </c>
      <c r="T1442" s="13">
        <f t="shared" si="221"/>
        <v>-9.2000000000000003E-4</v>
      </c>
      <c r="U1442" s="13">
        <f t="shared" si="222"/>
        <v>0</v>
      </c>
      <c r="V1442" s="13">
        <f t="shared" si="223"/>
        <v>5.4300000000000008E-4</v>
      </c>
      <c r="W1442" s="13">
        <f t="shared" si="224"/>
        <v>0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9862</v>
      </c>
      <c r="C1443" s="3" t="s">
        <v>10326</v>
      </c>
      <c r="D1443" s="12">
        <v>634</v>
      </c>
      <c r="E1443" s="12">
        <v>690</v>
      </c>
      <c r="F1443" s="12">
        <v>696</v>
      </c>
      <c r="G1443" s="12">
        <v>698</v>
      </c>
      <c r="H1443" s="12">
        <v>695</v>
      </c>
      <c r="I1443" s="3">
        <v>348</v>
      </c>
      <c r="J1443" s="3">
        <v>-363</v>
      </c>
      <c r="K1443" s="3">
        <v>-72</v>
      </c>
      <c r="L1443" s="3">
        <v>164</v>
      </c>
      <c r="M1443" s="3">
        <v>-84</v>
      </c>
      <c r="N1443" s="3">
        <v>15</v>
      </c>
      <c r="O1443" s="3">
        <v>257</v>
      </c>
      <c r="P1443" s="3">
        <v>-4</v>
      </c>
      <c r="Q1443" s="3">
        <v>6</v>
      </c>
      <c r="R1443" s="3">
        <v>10</v>
      </c>
      <c r="S1443" s="13">
        <f t="shared" si="220"/>
        <v>2.2063199999999998</v>
      </c>
      <c r="T1443" s="13">
        <f t="shared" si="221"/>
        <v>-2.5047000000000001</v>
      </c>
      <c r="U1443" s="13">
        <f t="shared" si="222"/>
        <v>-0.50112000000000001</v>
      </c>
      <c r="V1443" s="13">
        <f t="shared" si="223"/>
        <v>1.14472</v>
      </c>
      <c r="W1443" s="13">
        <f t="shared" si="224"/>
        <v>-0.58379999999999999</v>
      </c>
      <c r="X1443" s="13">
        <f t="shared" si="225"/>
        <v>9.5100000000000004E-2</v>
      </c>
      <c r="Y1443" s="13">
        <f t="shared" si="226"/>
        <v>1.7733000000000001</v>
      </c>
      <c r="Z1443" s="13">
        <f t="shared" si="227"/>
        <v>-2.784E-2</v>
      </c>
      <c r="AA1443" s="13">
        <f t="shared" si="228"/>
        <v>4.1880000000000001E-2</v>
      </c>
      <c r="AB1443" s="13">
        <f t="shared" si="229"/>
        <v>6.9500000000000006E-2</v>
      </c>
    </row>
    <row r="1444" spans="1:28" x14ac:dyDescent="0.25">
      <c r="A1444" s="2" t="s">
        <v>1438</v>
      </c>
      <c r="B1444" s="3" t="s">
        <v>9863</v>
      </c>
      <c r="C1444" s="3" t="s">
        <v>4789</v>
      </c>
      <c r="D1444" s="12">
        <v>41.4</v>
      </c>
      <c r="E1444" s="12">
        <v>42.7</v>
      </c>
      <c r="F1444" s="12">
        <v>42.7</v>
      </c>
      <c r="G1444" s="12">
        <v>43</v>
      </c>
      <c r="H1444" s="12">
        <v>43</v>
      </c>
      <c r="I1444" s="3">
        <v>16</v>
      </c>
      <c r="J1444" s="3">
        <v>46</v>
      </c>
      <c r="K1444" s="3">
        <v>-5</v>
      </c>
      <c r="L1444" s="3">
        <v>-3</v>
      </c>
      <c r="M1444" s="3">
        <v>-3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6.6239999999999997E-3</v>
      </c>
      <c r="T1444" s="13">
        <f t="shared" si="221"/>
        <v>1.9642E-2</v>
      </c>
      <c r="U1444" s="13">
        <f t="shared" si="222"/>
        <v>-2.1350000000000002E-3</v>
      </c>
      <c r="V1444" s="13">
        <f t="shared" si="223"/>
        <v>-1.2899999999999999E-3</v>
      </c>
      <c r="W1444" s="13">
        <f t="shared" si="224"/>
        <v>-1.2899999999999999E-3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9864</v>
      </c>
      <c r="C1445" s="3" t="s">
        <v>6683</v>
      </c>
      <c r="D1445" s="12">
        <v>399</v>
      </c>
      <c r="E1445" s="12">
        <v>420</v>
      </c>
      <c r="F1445" s="12">
        <v>440</v>
      </c>
      <c r="G1445" s="12">
        <v>446.5</v>
      </c>
      <c r="H1445" s="12">
        <v>438</v>
      </c>
      <c r="I1445" s="3">
        <v>360</v>
      </c>
      <c r="J1445" s="3">
        <v>-152</v>
      </c>
      <c r="K1445" s="3">
        <v>473</v>
      </c>
      <c r="L1445" s="3">
        <v>325</v>
      </c>
      <c r="M1445" s="3">
        <v>-772</v>
      </c>
      <c r="N1445" s="3">
        <v>0</v>
      </c>
      <c r="O1445" s="3">
        <v>1</v>
      </c>
      <c r="P1445" s="3">
        <v>0</v>
      </c>
      <c r="Q1445" s="3">
        <v>0</v>
      </c>
      <c r="R1445" s="3">
        <v>0</v>
      </c>
      <c r="S1445" s="13">
        <f t="shared" si="220"/>
        <v>1.4363999999999999</v>
      </c>
      <c r="T1445" s="13">
        <f t="shared" si="221"/>
        <v>-0.63839999999999997</v>
      </c>
      <c r="U1445" s="13">
        <f t="shared" si="222"/>
        <v>2.0811999999999999</v>
      </c>
      <c r="V1445" s="13">
        <f t="shared" si="223"/>
        <v>1.451125</v>
      </c>
      <c r="W1445" s="13">
        <f t="shared" si="224"/>
        <v>-3.3813599999999999</v>
      </c>
      <c r="X1445" s="13">
        <f t="shared" si="225"/>
        <v>0</v>
      </c>
      <c r="Y1445" s="13">
        <f t="shared" si="226"/>
        <v>4.1999999999999997E-3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9865</v>
      </c>
      <c r="C1446" s="3" t="s">
        <v>6559</v>
      </c>
      <c r="D1446" s="12">
        <v>36.85</v>
      </c>
      <c r="E1446" s="12">
        <v>35.65</v>
      </c>
      <c r="F1446" s="12">
        <v>36.15</v>
      </c>
      <c r="G1446" s="12">
        <v>35.200000000000003</v>
      </c>
      <c r="H1446" s="12">
        <v>35.1</v>
      </c>
      <c r="I1446" s="3">
        <v>0</v>
      </c>
      <c r="J1446" s="3">
        <v>81</v>
      </c>
      <c r="K1446" s="3">
        <v>-126</v>
      </c>
      <c r="L1446" s="3">
        <v>-25</v>
      </c>
      <c r="M1446" s="3">
        <v>-8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0</v>
      </c>
      <c r="T1446" s="13">
        <f t="shared" si="221"/>
        <v>2.8876499999999999E-2</v>
      </c>
      <c r="U1446" s="13">
        <f t="shared" si="222"/>
        <v>-4.5548999999999999E-2</v>
      </c>
      <c r="V1446" s="13">
        <f t="shared" si="223"/>
        <v>-8.8000000000000005E-3</v>
      </c>
      <c r="W1446" s="13">
        <f t="shared" si="224"/>
        <v>-2.8080000000000002E-3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9866</v>
      </c>
      <c r="C1447" s="3" t="s">
        <v>4745</v>
      </c>
      <c r="D1447" s="12">
        <v>116</v>
      </c>
      <c r="E1447" s="12">
        <v>116</v>
      </c>
      <c r="F1447" s="12">
        <v>115.5</v>
      </c>
      <c r="G1447" s="12">
        <v>113</v>
      </c>
      <c r="H1447" s="12">
        <v>114</v>
      </c>
      <c r="I1447" s="3">
        <v>103</v>
      </c>
      <c r="J1447" s="3">
        <v>3</v>
      </c>
      <c r="K1447" s="3">
        <v>51</v>
      </c>
      <c r="L1447" s="3">
        <v>-9</v>
      </c>
      <c r="M1447" s="3">
        <v>8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0.11948</v>
      </c>
      <c r="T1447" s="13">
        <f t="shared" si="221"/>
        <v>3.48E-3</v>
      </c>
      <c r="U1447" s="13">
        <f t="shared" si="222"/>
        <v>5.8904999999999999E-2</v>
      </c>
      <c r="V1447" s="13">
        <f t="shared" si="223"/>
        <v>-1.017E-2</v>
      </c>
      <c r="W1447" s="13">
        <f t="shared" si="224"/>
        <v>9.1199999999999996E-3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9867</v>
      </c>
      <c r="C1448" s="3" t="s">
        <v>4577</v>
      </c>
      <c r="D1448" s="12">
        <v>56.8</v>
      </c>
      <c r="E1448" s="12">
        <v>55.6</v>
      </c>
      <c r="F1448" s="12">
        <v>55.7</v>
      </c>
      <c r="G1448" s="12">
        <v>61.2</v>
      </c>
      <c r="H1448" s="12">
        <v>63</v>
      </c>
      <c r="I1448" s="3">
        <v>18</v>
      </c>
      <c r="J1448" s="3">
        <v>-139</v>
      </c>
      <c r="K1448" s="3">
        <v>70</v>
      </c>
      <c r="L1448" s="3">
        <v>56</v>
      </c>
      <c r="M1448" s="3">
        <v>-349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1.0224E-2</v>
      </c>
      <c r="T1448" s="13">
        <f t="shared" si="221"/>
        <v>-7.7284000000000005E-2</v>
      </c>
      <c r="U1448" s="13">
        <f t="shared" si="222"/>
        <v>3.8989999999999997E-2</v>
      </c>
      <c r="V1448" s="13">
        <f t="shared" si="223"/>
        <v>3.4272000000000004E-2</v>
      </c>
      <c r="W1448" s="13">
        <f t="shared" si="224"/>
        <v>-0.21987000000000001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9868</v>
      </c>
      <c r="C1449" s="3" t="s">
        <v>10372</v>
      </c>
      <c r="D1449" s="12">
        <v>68.099999999999994</v>
      </c>
      <c r="E1449" s="12">
        <v>70</v>
      </c>
      <c r="F1449" s="12">
        <v>71.2</v>
      </c>
      <c r="G1449" s="12">
        <v>70.5</v>
      </c>
      <c r="H1449" s="12">
        <v>70.8</v>
      </c>
      <c r="I1449" s="3">
        <v>-1</v>
      </c>
      <c r="J1449" s="3">
        <v>-1</v>
      </c>
      <c r="K1449" s="3">
        <v>0</v>
      </c>
      <c r="L1449" s="3">
        <v>11</v>
      </c>
      <c r="M1449" s="3">
        <v>11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-6.8099999999999996E-4</v>
      </c>
      <c r="T1449" s="13">
        <f t="shared" si="221"/>
        <v>-6.9999999999999999E-4</v>
      </c>
      <c r="U1449" s="13">
        <f t="shared" si="222"/>
        <v>0</v>
      </c>
      <c r="V1449" s="13">
        <f t="shared" si="223"/>
        <v>7.7549999999999997E-3</v>
      </c>
      <c r="W1449" s="13">
        <f t="shared" si="224"/>
        <v>7.7879999999999998E-3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9869</v>
      </c>
      <c r="C1450" s="3" t="s">
        <v>6559</v>
      </c>
      <c r="D1450" s="12">
        <v>396.5</v>
      </c>
      <c r="E1450" s="12">
        <v>380</v>
      </c>
      <c r="F1450" s="12">
        <v>386</v>
      </c>
      <c r="G1450" s="12">
        <v>402</v>
      </c>
      <c r="H1450" s="12">
        <v>389</v>
      </c>
      <c r="I1450" s="3">
        <v>-104</v>
      </c>
      <c r="J1450" s="3">
        <v>54</v>
      </c>
      <c r="K1450" s="3">
        <v>62</v>
      </c>
      <c r="L1450" s="3">
        <v>386</v>
      </c>
      <c r="M1450" s="3">
        <v>132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-0.41236</v>
      </c>
      <c r="T1450" s="13">
        <f t="shared" si="221"/>
        <v>0.20519999999999999</v>
      </c>
      <c r="U1450" s="13">
        <f t="shared" si="222"/>
        <v>0.23932</v>
      </c>
      <c r="V1450" s="13">
        <f t="shared" si="223"/>
        <v>1.55172</v>
      </c>
      <c r="W1450" s="13">
        <f t="shared" si="224"/>
        <v>0.51348000000000005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9870</v>
      </c>
      <c r="C1451" s="3" t="s">
        <v>6616</v>
      </c>
      <c r="D1451" s="12">
        <v>59.1</v>
      </c>
      <c r="E1451" s="12">
        <v>59.9</v>
      </c>
      <c r="F1451" s="12">
        <v>60.4</v>
      </c>
      <c r="G1451" s="12">
        <v>60.5</v>
      </c>
      <c r="H1451" s="12">
        <v>61.8</v>
      </c>
      <c r="I1451" s="3">
        <v>52</v>
      </c>
      <c r="J1451" s="3">
        <v>-84</v>
      </c>
      <c r="K1451" s="3">
        <v>10</v>
      </c>
      <c r="L1451" s="3">
        <v>109</v>
      </c>
      <c r="M1451" s="3">
        <v>-30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3.0732000000000002E-2</v>
      </c>
      <c r="T1451" s="13">
        <f t="shared" si="221"/>
        <v>-5.0315999999999993E-2</v>
      </c>
      <c r="U1451" s="13">
        <f t="shared" si="222"/>
        <v>6.0400000000000002E-3</v>
      </c>
      <c r="V1451" s="13">
        <f t="shared" si="223"/>
        <v>6.5945000000000004E-2</v>
      </c>
      <c r="W1451" s="13">
        <f t="shared" si="224"/>
        <v>-1.8540000000000001E-2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9871</v>
      </c>
      <c r="C1452" s="3" t="s">
        <v>6595</v>
      </c>
      <c r="D1452" s="12">
        <v>49.9</v>
      </c>
      <c r="E1452" s="12">
        <v>51.1</v>
      </c>
      <c r="F1452" s="12">
        <v>51.2</v>
      </c>
      <c r="G1452" s="12">
        <v>50.4</v>
      </c>
      <c r="H1452" s="12">
        <v>51.9</v>
      </c>
      <c r="I1452" s="3">
        <v>16</v>
      </c>
      <c r="J1452" s="3">
        <v>79</v>
      </c>
      <c r="K1452" s="3">
        <v>17</v>
      </c>
      <c r="L1452" s="3">
        <v>19</v>
      </c>
      <c r="M1452" s="3">
        <v>114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7.9839999999999998E-3</v>
      </c>
      <c r="T1452" s="13">
        <f t="shared" si="221"/>
        <v>4.0369000000000002E-2</v>
      </c>
      <c r="U1452" s="13">
        <f t="shared" si="222"/>
        <v>8.7040000000000017E-3</v>
      </c>
      <c r="V1452" s="13">
        <f t="shared" si="223"/>
        <v>9.5759999999999994E-3</v>
      </c>
      <c r="W1452" s="13">
        <f t="shared" si="224"/>
        <v>5.9165999999999996E-2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9872</v>
      </c>
      <c r="C1453" s="3" t="s">
        <v>6607</v>
      </c>
      <c r="D1453" s="12">
        <v>41.05</v>
      </c>
      <c r="E1453" s="12">
        <v>41</v>
      </c>
      <c r="F1453" s="12">
        <v>40.799999999999997</v>
      </c>
      <c r="G1453" s="12">
        <v>41.7</v>
      </c>
      <c r="H1453" s="12">
        <v>42</v>
      </c>
      <c r="I1453" s="3">
        <v>-1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-4.1049999999999995E-4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9873</v>
      </c>
      <c r="C1454" s="3" t="s">
        <v>10325</v>
      </c>
      <c r="D1454" s="12">
        <v>38.5</v>
      </c>
      <c r="E1454" s="12">
        <v>38.9</v>
      </c>
      <c r="F1454" s="12">
        <v>39</v>
      </c>
      <c r="G1454" s="12">
        <v>38.5</v>
      </c>
      <c r="H1454" s="12">
        <v>39.700000000000003</v>
      </c>
      <c r="I1454" s="3">
        <v>111</v>
      </c>
      <c r="J1454" s="3">
        <v>-34</v>
      </c>
      <c r="K1454" s="3">
        <v>2</v>
      </c>
      <c r="L1454" s="3">
        <v>48</v>
      </c>
      <c r="M1454" s="3">
        <v>112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4.2735000000000002E-2</v>
      </c>
      <c r="T1454" s="13">
        <f t="shared" si="221"/>
        <v>-1.3226E-2</v>
      </c>
      <c r="U1454" s="13">
        <f t="shared" si="222"/>
        <v>7.7999999999999999E-4</v>
      </c>
      <c r="V1454" s="13">
        <f t="shared" si="223"/>
        <v>1.848E-2</v>
      </c>
      <c r="W1454" s="13">
        <f t="shared" si="224"/>
        <v>4.4464000000000004E-2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9874</v>
      </c>
      <c r="C1455" s="3" t="s">
        <v>6607</v>
      </c>
      <c r="D1455" s="12">
        <v>100</v>
      </c>
      <c r="E1455" s="12">
        <v>100.5</v>
      </c>
      <c r="F1455" s="12">
        <v>99.5</v>
      </c>
      <c r="G1455" s="12">
        <v>99</v>
      </c>
      <c r="H1455" s="12">
        <v>101.5</v>
      </c>
      <c r="I1455" s="3">
        <v>30</v>
      </c>
      <c r="J1455" s="3">
        <v>-4</v>
      </c>
      <c r="K1455" s="3">
        <v>-10</v>
      </c>
      <c r="L1455" s="3">
        <v>-2</v>
      </c>
      <c r="M1455" s="3">
        <v>11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0.03</v>
      </c>
      <c r="T1455" s="13">
        <f t="shared" si="221"/>
        <v>-4.0200000000000001E-3</v>
      </c>
      <c r="U1455" s="13">
        <f t="shared" si="222"/>
        <v>-9.9500000000000005E-3</v>
      </c>
      <c r="V1455" s="13">
        <f t="shared" si="223"/>
        <v>-1.98E-3</v>
      </c>
      <c r="W1455" s="13">
        <f t="shared" si="224"/>
        <v>1.1165E-2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9875</v>
      </c>
      <c r="C1456" s="3" t="s">
        <v>10261</v>
      </c>
      <c r="D1456" s="12">
        <v>307</v>
      </c>
      <c r="E1456" s="12">
        <v>310.5</v>
      </c>
      <c r="F1456" s="12">
        <v>309.5</v>
      </c>
      <c r="G1456" s="12">
        <v>309</v>
      </c>
      <c r="H1456" s="12">
        <v>310.5</v>
      </c>
      <c r="I1456" s="3">
        <v>0</v>
      </c>
      <c r="J1456" s="3">
        <v>-19</v>
      </c>
      <c r="K1456" s="3">
        <v>-5</v>
      </c>
      <c r="L1456" s="3">
        <v>-1</v>
      </c>
      <c r="M1456" s="3">
        <v>-9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0</v>
      </c>
      <c r="T1456" s="13">
        <f t="shared" si="221"/>
        <v>-5.8994999999999999E-2</v>
      </c>
      <c r="U1456" s="13">
        <f t="shared" si="222"/>
        <v>-1.5474999999999999E-2</v>
      </c>
      <c r="V1456" s="13">
        <f t="shared" si="223"/>
        <v>-3.0899999999999999E-3</v>
      </c>
      <c r="W1456" s="13">
        <f t="shared" si="224"/>
        <v>-2.7945000000000001E-2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9876</v>
      </c>
      <c r="C1457" s="3" t="s">
        <v>10267</v>
      </c>
      <c r="D1457" s="12">
        <v>130</v>
      </c>
      <c r="E1457" s="12">
        <v>130.5</v>
      </c>
      <c r="F1457" s="12">
        <v>130</v>
      </c>
      <c r="G1457" s="12">
        <v>132</v>
      </c>
      <c r="H1457" s="12">
        <v>133</v>
      </c>
      <c r="I1457" s="3">
        <v>-39</v>
      </c>
      <c r="J1457" s="3">
        <v>-5</v>
      </c>
      <c r="K1457" s="3">
        <v>16</v>
      </c>
      <c r="L1457" s="3">
        <v>1</v>
      </c>
      <c r="M1457" s="3">
        <v>-7</v>
      </c>
      <c r="N1457" s="3">
        <v>0</v>
      </c>
      <c r="O1457" s="3">
        <v>14</v>
      </c>
      <c r="P1457" s="3">
        <v>14</v>
      </c>
      <c r="Q1457" s="3">
        <v>0</v>
      </c>
      <c r="R1457" s="3">
        <v>14</v>
      </c>
      <c r="S1457" s="13">
        <f t="shared" si="220"/>
        <v>-5.0700000000000002E-2</v>
      </c>
      <c r="T1457" s="13">
        <f t="shared" si="221"/>
        <v>-6.5250000000000004E-3</v>
      </c>
      <c r="U1457" s="13">
        <f t="shared" si="222"/>
        <v>2.0799999999999999E-2</v>
      </c>
      <c r="V1457" s="13">
        <f t="shared" si="223"/>
        <v>1.32E-3</v>
      </c>
      <c r="W1457" s="13">
        <f t="shared" si="224"/>
        <v>-9.3100000000000006E-3</v>
      </c>
      <c r="X1457" s="13">
        <f t="shared" si="225"/>
        <v>0</v>
      </c>
      <c r="Y1457" s="13">
        <f t="shared" si="226"/>
        <v>1.8270000000000002E-2</v>
      </c>
      <c r="Z1457" s="13">
        <f t="shared" si="227"/>
        <v>1.8200000000000001E-2</v>
      </c>
      <c r="AA1457" s="13">
        <f t="shared" si="228"/>
        <v>0</v>
      </c>
      <c r="AB1457" s="13">
        <f t="shared" si="229"/>
        <v>1.8620000000000001E-2</v>
      </c>
    </row>
    <row r="1458" spans="1:28" x14ac:dyDescent="0.25">
      <c r="A1458" s="2" t="s">
        <v>1452</v>
      </c>
      <c r="B1458" s="3" t="s">
        <v>9877</v>
      </c>
      <c r="C1458" s="3" t="s">
        <v>6559</v>
      </c>
      <c r="D1458" s="12">
        <v>127.5</v>
      </c>
      <c r="E1458" s="12">
        <v>128.5</v>
      </c>
      <c r="F1458" s="12">
        <v>128</v>
      </c>
      <c r="G1458" s="12">
        <v>129</v>
      </c>
      <c r="H1458" s="12">
        <v>130</v>
      </c>
      <c r="I1458" s="3">
        <v>0</v>
      </c>
      <c r="J1458" s="3">
        <v>1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1.2849999999999999E-3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9878</v>
      </c>
      <c r="C1459" s="3" t="s">
        <v>4794</v>
      </c>
      <c r="D1459" s="12">
        <v>26.6</v>
      </c>
      <c r="E1459" s="12">
        <v>26.7</v>
      </c>
      <c r="F1459" s="12">
        <v>26.7</v>
      </c>
      <c r="G1459" s="12">
        <v>26.8</v>
      </c>
      <c r="H1459" s="12">
        <v>26.6</v>
      </c>
      <c r="I1459" s="3">
        <v>-8</v>
      </c>
      <c r="J1459" s="3">
        <v>1</v>
      </c>
      <c r="K1459" s="3">
        <v>0</v>
      </c>
      <c r="L1459" s="3">
        <v>0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-2.1280000000000001E-3</v>
      </c>
      <c r="T1459" s="13">
        <f t="shared" si="221"/>
        <v>2.6699999999999998E-4</v>
      </c>
      <c r="U1459" s="13">
        <f t="shared" si="222"/>
        <v>0</v>
      </c>
      <c r="V1459" s="13">
        <f t="shared" si="223"/>
        <v>0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9879</v>
      </c>
      <c r="C1460" s="3" t="s">
        <v>10280</v>
      </c>
      <c r="D1460" s="12">
        <v>16.100000000000001</v>
      </c>
      <c r="E1460" s="12">
        <v>16.100000000000001</v>
      </c>
      <c r="F1460" s="12">
        <v>16.149999999999999</v>
      </c>
      <c r="G1460" s="12">
        <v>16.2</v>
      </c>
      <c r="H1460" s="12">
        <v>16.55</v>
      </c>
      <c r="I1460" s="3">
        <v>55</v>
      </c>
      <c r="J1460" s="3">
        <v>-23</v>
      </c>
      <c r="K1460" s="3">
        <v>20</v>
      </c>
      <c r="L1460" s="3">
        <v>4</v>
      </c>
      <c r="M1460" s="3">
        <v>12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8.8550000000000018E-3</v>
      </c>
      <c r="T1460" s="13">
        <f t="shared" si="221"/>
        <v>-3.7030000000000001E-3</v>
      </c>
      <c r="U1460" s="13">
        <f t="shared" si="222"/>
        <v>3.2299999999999998E-3</v>
      </c>
      <c r="V1460" s="13">
        <f t="shared" si="223"/>
        <v>6.4799999999999992E-4</v>
      </c>
      <c r="W1460" s="13">
        <f t="shared" si="224"/>
        <v>1.9860000000000004E-3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9880</v>
      </c>
      <c r="C1461" s="3" t="s">
        <v>10324</v>
      </c>
      <c r="D1461" s="12">
        <v>59.5</v>
      </c>
      <c r="E1461" s="12">
        <v>59.1</v>
      </c>
      <c r="F1461" s="12">
        <v>58.5</v>
      </c>
      <c r="G1461" s="12">
        <v>58.2</v>
      </c>
      <c r="H1461" s="12">
        <v>58.9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9881</v>
      </c>
      <c r="C1462" s="3" t="s">
        <v>10323</v>
      </c>
      <c r="D1462" s="12">
        <v>92.5</v>
      </c>
      <c r="E1462" s="12">
        <v>90.2</v>
      </c>
      <c r="F1462" s="12">
        <v>95.9</v>
      </c>
      <c r="G1462" s="12">
        <v>105</v>
      </c>
      <c r="H1462" s="12">
        <v>115.5</v>
      </c>
      <c r="I1462" s="3">
        <v>-3</v>
      </c>
      <c r="J1462" s="3">
        <v>-40</v>
      </c>
      <c r="K1462" s="3">
        <v>107</v>
      </c>
      <c r="L1462" s="3">
        <v>-17</v>
      </c>
      <c r="M1462" s="3">
        <v>5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-2.7750000000000001E-3</v>
      </c>
      <c r="T1462" s="13">
        <f t="shared" si="221"/>
        <v>-3.6080000000000001E-2</v>
      </c>
      <c r="U1462" s="13">
        <f t="shared" si="222"/>
        <v>0.10261300000000001</v>
      </c>
      <c r="V1462" s="13">
        <f t="shared" si="223"/>
        <v>-1.7850000000000001E-2</v>
      </c>
      <c r="W1462" s="13">
        <f t="shared" si="224"/>
        <v>5.7749999999999998E-3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9882</v>
      </c>
      <c r="C1463" s="3" t="s">
        <v>6714</v>
      </c>
      <c r="D1463" s="12">
        <v>67</v>
      </c>
      <c r="E1463" s="12">
        <v>67.2</v>
      </c>
      <c r="F1463" s="12">
        <v>67.3</v>
      </c>
      <c r="G1463" s="12">
        <v>67.099999999999994</v>
      </c>
      <c r="H1463" s="12">
        <v>68</v>
      </c>
      <c r="I1463" s="3">
        <v>2</v>
      </c>
      <c r="J1463" s="3">
        <v>0</v>
      </c>
      <c r="K1463" s="3">
        <v>0</v>
      </c>
      <c r="L1463" s="3">
        <v>0</v>
      </c>
      <c r="M1463" s="3">
        <v>-1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1.34E-3</v>
      </c>
      <c r="T1463" s="13">
        <f t="shared" si="221"/>
        <v>0</v>
      </c>
      <c r="U1463" s="13">
        <f t="shared" si="222"/>
        <v>0</v>
      </c>
      <c r="V1463" s="13">
        <f t="shared" si="223"/>
        <v>0</v>
      </c>
      <c r="W1463" s="13">
        <f t="shared" si="224"/>
        <v>-6.8000000000000005E-4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9883</v>
      </c>
      <c r="C1464" s="3" t="s">
        <v>10287</v>
      </c>
      <c r="D1464" s="12">
        <v>19.3</v>
      </c>
      <c r="E1464" s="12">
        <v>19.45</v>
      </c>
      <c r="F1464" s="12">
        <v>19.600000000000001</v>
      </c>
      <c r="G1464" s="12">
        <v>19.8</v>
      </c>
      <c r="H1464" s="12">
        <v>19.8</v>
      </c>
      <c r="I1464" s="3">
        <v>1</v>
      </c>
      <c r="J1464" s="3">
        <v>-2</v>
      </c>
      <c r="K1464" s="3">
        <v>-1</v>
      </c>
      <c r="L1464" s="3">
        <v>1</v>
      </c>
      <c r="M1464" s="3">
        <v>2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1.93E-4</v>
      </c>
      <c r="T1464" s="13">
        <f t="shared" si="221"/>
        <v>-3.8899999999999997E-4</v>
      </c>
      <c r="U1464" s="13">
        <f t="shared" si="222"/>
        <v>-1.9600000000000002E-4</v>
      </c>
      <c r="V1464" s="13">
        <f t="shared" si="223"/>
        <v>1.9800000000000002E-4</v>
      </c>
      <c r="W1464" s="13">
        <f t="shared" si="224"/>
        <v>3.9600000000000003E-4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9884</v>
      </c>
      <c r="C1465" s="3" t="s">
        <v>6608</v>
      </c>
      <c r="D1465" s="12">
        <v>64.5</v>
      </c>
      <c r="E1465" s="12">
        <v>66.3</v>
      </c>
      <c r="F1465" s="12">
        <v>66.400000000000006</v>
      </c>
      <c r="G1465" s="12">
        <v>67.8</v>
      </c>
      <c r="H1465" s="12">
        <v>68.599999999999994</v>
      </c>
      <c r="I1465" s="3">
        <v>4</v>
      </c>
      <c r="J1465" s="3">
        <v>8</v>
      </c>
      <c r="K1465" s="3">
        <v>0</v>
      </c>
      <c r="L1465" s="3">
        <v>-8</v>
      </c>
      <c r="M1465" s="3">
        <v>10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2.5799999999999998E-3</v>
      </c>
      <c r="T1465" s="13">
        <f t="shared" si="221"/>
        <v>5.3039999999999997E-3</v>
      </c>
      <c r="U1465" s="13">
        <f t="shared" si="222"/>
        <v>0</v>
      </c>
      <c r="V1465" s="13">
        <f t="shared" si="223"/>
        <v>-5.424E-3</v>
      </c>
      <c r="W1465" s="13">
        <f t="shared" si="224"/>
        <v>6.8599999999999998E-3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9885</v>
      </c>
      <c r="C1466" s="3" t="s">
        <v>4759</v>
      </c>
      <c r="D1466" s="12">
        <v>68.3</v>
      </c>
      <c r="E1466" s="12">
        <v>69.2</v>
      </c>
      <c r="F1466" s="12">
        <v>68.900000000000006</v>
      </c>
      <c r="G1466" s="12">
        <v>68.3</v>
      </c>
      <c r="H1466" s="12">
        <v>70</v>
      </c>
      <c r="I1466" s="3">
        <v>3</v>
      </c>
      <c r="J1466" s="3">
        <v>7</v>
      </c>
      <c r="K1466" s="3">
        <v>-5</v>
      </c>
      <c r="L1466" s="3">
        <v>-4</v>
      </c>
      <c r="M1466" s="3">
        <v>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2.0489999999999996E-3</v>
      </c>
      <c r="T1466" s="13">
        <f t="shared" si="221"/>
        <v>4.8440000000000002E-3</v>
      </c>
      <c r="U1466" s="13">
        <f t="shared" si="222"/>
        <v>-3.4450000000000001E-3</v>
      </c>
      <c r="V1466" s="13">
        <f t="shared" si="223"/>
        <v>-2.7320000000000001E-3</v>
      </c>
      <c r="W1466" s="13">
        <f t="shared" si="224"/>
        <v>0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9886</v>
      </c>
      <c r="C1467" s="3" t="s">
        <v>6583</v>
      </c>
      <c r="D1467" s="12">
        <v>270.5</v>
      </c>
      <c r="E1467" s="12">
        <v>275.5</v>
      </c>
      <c r="F1467" s="12">
        <v>277</v>
      </c>
      <c r="G1467" s="12">
        <v>281</v>
      </c>
      <c r="H1467" s="12">
        <v>280</v>
      </c>
      <c r="I1467" s="3">
        <v>-445</v>
      </c>
      <c r="J1467" s="3">
        <v>300</v>
      </c>
      <c r="K1467" s="3">
        <v>-547</v>
      </c>
      <c r="L1467" s="3">
        <v>172</v>
      </c>
      <c r="M1467" s="3">
        <v>-46</v>
      </c>
      <c r="N1467" s="3">
        <v>15</v>
      </c>
      <c r="O1467" s="3">
        <v>1</v>
      </c>
      <c r="P1467" s="3">
        <v>0</v>
      </c>
      <c r="Q1467" s="3">
        <v>0</v>
      </c>
      <c r="R1467" s="3">
        <v>0</v>
      </c>
      <c r="S1467" s="13">
        <f t="shared" si="220"/>
        <v>-1.2037249999999999</v>
      </c>
      <c r="T1467" s="13">
        <f t="shared" si="221"/>
        <v>0.82650000000000001</v>
      </c>
      <c r="U1467" s="13">
        <f t="shared" si="222"/>
        <v>-1.51519</v>
      </c>
      <c r="V1467" s="13">
        <f t="shared" si="223"/>
        <v>0.48332000000000003</v>
      </c>
      <c r="W1467" s="13">
        <f t="shared" si="224"/>
        <v>-0.1288</v>
      </c>
      <c r="X1467" s="13">
        <f t="shared" si="225"/>
        <v>4.0575E-2</v>
      </c>
      <c r="Y1467" s="13">
        <f t="shared" si="226"/>
        <v>2.7550000000000001E-3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9887</v>
      </c>
      <c r="C1468" s="3" t="s">
        <v>10278</v>
      </c>
      <c r="D1468" s="12">
        <v>51.8</v>
      </c>
      <c r="E1468" s="12">
        <v>53.4</v>
      </c>
      <c r="F1468" s="12">
        <v>53.8</v>
      </c>
      <c r="G1468" s="12">
        <v>53</v>
      </c>
      <c r="H1468" s="12">
        <v>52.8</v>
      </c>
      <c r="I1468" s="3">
        <v>7</v>
      </c>
      <c r="J1468" s="3">
        <v>6</v>
      </c>
      <c r="K1468" s="3">
        <v>0</v>
      </c>
      <c r="L1468" s="3">
        <v>0</v>
      </c>
      <c r="M1468" s="3">
        <v>-7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3.6259999999999994E-3</v>
      </c>
      <c r="T1468" s="13">
        <f t="shared" si="221"/>
        <v>3.2039999999999998E-3</v>
      </c>
      <c r="U1468" s="13">
        <f t="shared" si="222"/>
        <v>0</v>
      </c>
      <c r="V1468" s="13">
        <f t="shared" si="223"/>
        <v>0</v>
      </c>
      <c r="W1468" s="13">
        <f t="shared" si="224"/>
        <v>-3.6959999999999996E-3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9888</v>
      </c>
      <c r="C1469" s="3" t="s">
        <v>10324</v>
      </c>
      <c r="D1469" s="12">
        <v>170</v>
      </c>
      <c r="E1469" s="12">
        <v>160.5</v>
      </c>
      <c r="F1469" s="12">
        <v>162.5</v>
      </c>
      <c r="G1469" s="12">
        <v>162</v>
      </c>
      <c r="H1469" s="12">
        <v>160.5</v>
      </c>
      <c r="I1469" s="3">
        <v>-137</v>
      </c>
      <c r="J1469" s="3">
        <v>-265</v>
      </c>
      <c r="K1469" s="3">
        <v>90</v>
      </c>
      <c r="L1469" s="3">
        <v>-121</v>
      </c>
      <c r="M1469" s="3">
        <v>210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-0.2329</v>
      </c>
      <c r="T1469" s="13">
        <f t="shared" si="221"/>
        <v>-0.42532500000000001</v>
      </c>
      <c r="U1469" s="13">
        <f t="shared" si="222"/>
        <v>0.14624999999999999</v>
      </c>
      <c r="V1469" s="13">
        <f t="shared" si="223"/>
        <v>-0.19602</v>
      </c>
      <c r="W1469" s="13">
        <f t="shared" si="224"/>
        <v>0.33705000000000002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9889</v>
      </c>
      <c r="C1470" s="3" t="s">
        <v>4769</v>
      </c>
      <c r="D1470" s="12">
        <v>57.8</v>
      </c>
      <c r="E1470" s="12">
        <v>56.9</v>
      </c>
      <c r="F1470" s="12">
        <v>57.8</v>
      </c>
      <c r="G1470" s="12">
        <v>59</v>
      </c>
      <c r="H1470" s="12">
        <v>59.5</v>
      </c>
      <c r="I1470" s="3">
        <v>-4</v>
      </c>
      <c r="J1470" s="3">
        <v>0</v>
      </c>
      <c r="K1470" s="3">
        <v>0</v>
      </c>
      <c r="L1470" s="3">
        <v>-3</v>
      </c>
      <c r="M1470" s="3">
        <v>-5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-2.3119999999999998E-3</v>
      </c>
      <c r="T1470" s="13">
        <f t="shared" si="221"/>
        <v>0</v>
      </c>
      <c r="U1470" s="13">
        <f t="shared" si="222"/>
        <v>0</v>
      </c>
      <c r="V1470" s="13">
        <f t="shared" si="223"/>
        <v>-1.7700000000000001E-3</v>
      </c>
      <c r="W1470" s="13">
        <f t="shared" si="224"/>
        <v>-2.9750000000000002E-3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9890</v>
      </c>
      <c r="C1471" s="3" t="s">
        <v>10325</v>
      </c>
      <c r="D1471" s="12">
        <v>62.1</v>
      </c>
      <c r="E1471" s="12">
        <v>63.6</v>
      </c>
      <c r="F1471" s="12">
        <v>64.400000000000006</v>
      </c>
      <c r="G1471" s="12">
        <v>64.3</v>
      </c>
      <c r="H1471" s="12">
        <v>65.2</v>
      </c>
      <c r="I1471" s="3">
        <v>62</v>
      </c>
      <c r="J1471" s="3">
        <v>117</v>
      </c>
      <c r="K1471" s="3">
        <v>119</v>
      </c>
      <c r="L1471" s="3">
        <v>28</v>
      </c>
      <c r="M1471" s="3">
        <v>64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3.8502000000000002E-2</v>
      </c>
      <c r="T1471" s="13">
        <f t="shared" si="221"/>
        <v>7.4411999999999992E-2</v>
      </c>
      <c r="U1471" s="13">
        <f t="shared" si="222"/>
        <v>7.663600000000001E-2</v>
      </c>
      <c r="V1471" s="13">
        <f t="shared" si="223"/>
        <v>1.8003999999999999E-2</v>
      </c>
      <c r="W1471" s="13">
        <f t="shared" si="224"/>
        <v>4.1728000000000001E-2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9891</v>
      </c>
      <c r="C1472" s="3" t="s">
        <v>6635</v>
      </c>
      <c r="D1472" s="12">
        <v>80.2</v>
      </c>
      <c r="E1472" s="12">
        <v>81.599999999999994</v>
      </c>
      <c r="F1472" s="12">
        <v>82.2</v>
      </c>
      <c r="G1472" s="12">
        <v>81.2</v>
      </c>
      <c r="H1472" s="12">
        <v>82.3</v>
      </c>
      <c r="I1472" s="3">
        <v>162</v>
      </c>
      <c r="J1472" s="3">
        <v>539</v>
      </c>
      <c r="K1472" s="3">
        <v>67</v>
      </c>
      <c r="L1472" s="3">
        <v>-160</v>
      </c>
      <c r="M1472" s="3">
        <v>314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0.12992399999999998</v>
      </c>
      <c r="T1472" s="13">
        <f t="shared" si="221"/>
        <v>0.43982399999999994</v>
      </c>
      <c r="U1472" s="13">
        <f t="shared" si="222"/>
        <v>5.5074000000000005E-2</v>
      </c>
      <c r="V1472" s="13">
        <f t="shared" si="223"/>
        <v>-0.12992000000000001</v>
      </c>
      <c r="W1472" s="13">
        <f t="shared" si="224"/>
        <v>0.25842199999999999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9892</v>
      </c>
      <c r="C1473" s="3" t="s">
        <v>10339</v>
      </c>
      <c r="D1473" s="12">
        <v>27.55</v>
      </c>
      <c r="E1473" s="12">
        <v>27.15</v>
      </c>
      <c r="F1473" s="12">
        <v>27.25</v>
      </c>
      <c r="G1473" s="12">
        <v>27.3</v>
      </c>
      <c r="H1473" s="12">
        <v>28</v>
      </c>
      <c r="I1473" s="3">
        <v>0</v>
      </c>
      <c r="J1473" s="3">
        <v>5</v>
      </c>
      <c r="K1473" s="3">
        <v>-1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1.3575E-3</v>
      </c>
      <c r="U1473" s="13">
        <f t="shared" si="222"/>
        <v>-2.7250000000000001E-4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9893</v>
      </c>
      <c r="C1474" s="3" t="s">
        <v>6683</v>
      </c>
      <c r="D1474" s="12">
        <v>37.299999999999997</v>
      </c>
      <c r="E1474" s="12">
        <v>39.299999999999997</v>
      </c>
      <c r="F1474" s="12">
        <v>39.950000000000003</v>
      </c>
      <c r="G1474" s="12">
        <v>39.549999999999997</v>
      </c>
      <c r="H1474" s="12">
        <v>40.1</v>
      </c>
      <c r="I1474" s="3">
        <v>5</v>
      </c>
      <c r="J1474" s="3">
        <v>10</v>
      </c>
      <c r="K1474" s="3">
        <v>3</v>
      </c>
      <c r="L1474" s="3">
        <v>-2</v>
      </c>
      <c r="M1474" s="3">
        <v>-7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1.8649999999999999E-3</v>
      </c>
      <c r="T1474" s="13">
        <f t="shared" si="221"/>
        <v>3.9300000000000003E-3</v>
      </c>
      <c r="U1474" s="13">
        <f t="shared" si="222"/>
        <v>1.1985000000000001E-3</v>
      </c>
      <c r="V1474" s="13">
        <f t="shared" si="223"/>
        <v>-7.9099999999999993E-4</v>
      </c>
      <c r="W1474" s="13">
        <f t="shared" si="224"/>
        <v>-2.807E-3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9894</v>
      </c>
      <c r="C1475" s="3" t="s">
        <v>10287</v>
      </c>
      <c r="D1475" s="12">
        <v>49</v>
      </c>
      <c r="E1475" s="12">
        <v>49.4</v>
      </c>
      <c r="F1475" s="12">
        <v>49.95</v>
      </c>
      <c r="G1475" s="12">
        <v>49.3</v>
      </c>
      <c r="H1475" s="12">
        <v>49.75</v>
      </c>
      <c r="I1475" s="3">
        <v>3</v>
      </c>
      <c r="J1475" s="3">
        <v>3</v>
      </c>
      <c r="K1475" s="3">
        <v>2</v>
      </c>
      <c r="L1475" s="3">
        <v>0</v>
      </c>
      <c r="M1475" s="3">
        <v>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1.47E-3</v>
      </c>
      <c r="T1475" s="13">
        <f t="shared" si="221"/>
        <v>1.4819999999999998E-3</v>
      </c>
      <c r="U1475" s="13">
        <f t="shared" si="222"/>
        <v>9.990000000000001E-4</v>
      </c>
      <c r="V1475" s="13">
        <f t="shared" si="223"/>
        <v>0</v>
      </c>
      <c r="W1475" s="13">
        <f t="shared" si="224"/>
        <v>1.4924999999999999E-3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9895</v>
      </c>
      <c r="C1476" s="3" t="s">
        <v>10324</v>
      </c>
      <c r="D1476" s="12">
        <v>51.9</v>
      </c>
      <c r="E1476" s="12">
        <v>48.5</v>
      </c>
      <c r="F1476" s="12">
        <v>50.2</v>
      </c>
      <c r="G1476" s="12">
        <v>50.3</v>
      </c>
      <c r="H1476" s="12">
        <v>49.4</v>
      </c>
      <c r="I1476" s="3">
        <v>-149</v>
      </c>
      <c r="J1476" s="3">
        <v>-43</v>
      </c>
      <c r="K1476" s="3">
        <v>133</v>
      </c>
      <c r="L1476" s="3">
        <v>-62</v>
      </c>
      <c r="M1476" s="3">
        <v>-63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-7.7330999999999997E-2</v>
      </c>
      <c r="T1476" s="13">
        <f t="shared" si="221"/>
        <v>-2.0854999999999999E-2</v>
      </c>
      <c r="U1476" s="13">
        <f t="shared" si="222"/>
        <v>6.6766000000000006E-2</v>
      </c>
      <c r="V1476" s="13">
        <f t="shared" si="223"/>
        <v>-3.1185999999999998E-2</v>
      </c>
      <c r="W1476" s="13">
        <f t="shared" si="224"/>
        <v>-3.1121999999999997E-2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9896</v>
      </c>
      <c r="C1477" s="3" t="s">
        <v>10350</v>
      </c>
      <c r="D1477" s="12">
        <v>11.9</v>
      </c>
      <c r="E1477" s="12">
        <v>12.1</v>
      </c>
      <c r="F1477" s="12">
        <v>12.2</v>
      </c>
      <c r="G1477" s="12">
        <v>12.05</v>
      </c>
      <c r="H1477" s="12">
        <v>12.25</v>
      </c>
      <c r="I1477" s="3">
        <v>116</v>
      </c>
      <c r="J1477" s="3">
        <v>16</v>
      </c>
      <c r="K1477" s="3">
        <v>-50</v>
      </c>
      <c r="L1477" s="3">
        <v>-53</v>
      </c>
      <c r="M1477" s="3">
        <v>85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1.3804E-2</v>
      </c>
      <c r="T1477" s="13">
        <f t="shared" si="221"/>
        <v>1.936E-3</v>
      </c>
      <c r="U1477" s="13">
        <f t="shared" si="222"/>
        <v>-6.1000000000000004E-3</v>
      </c>
      <c r="V1477" s="13">
        <f t="shared" si="223"/>
        <v>-6.3865000000000007E-3</v>
      </c>
      <c r="W1477" s="13">
        <f t="shared" si="224"/>
        <v>1.04125E-2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9897</v>
      </c>
      <c r="C1478" s="3" t="s">
        <v>10288</v>
      </c>
      <c r="D1478" s="12">
        <v>55.5</v>
      </c>
      <c r="E1478" s="12">
        <v>55.6</v>
      </c>
      <c r="F1478" s="12">
        <v>55.7</v>
      </c>
      <c r="G1478" s="12">
        <v>55.1</v>
      </c>
      <c r="H1478" s="12">
        <v>56.4</v>
      </c>
      <c r="I1478" s="3">
        <v>30</v>
      </c>
      <c r="J1478" s="3">
        <v>-113</v>
      </c>
      <c r="K1478" s="3">
        <v>22</v>
      </c>
      <c r="L1478" s="3">
        <v>-8</v>
      </c>
      <c r="M1478" s="3">
        <v>49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1.6650000000000002E-2</v>
      </c>
      <c r="T1478" s="13">
        <f t="shared" si="221"/>
        <v>-6.2827999999999995E-2</v>
      </c>
      <c r="U1478" s="13">
        <f t="shared" si="222"/>
        <v>1.2254000000000001E-2</v>
      </c>
      <c r="V1478" s="13">
        <f t="shared" si="223"/>
        <v>-4.4080000000000005E-3</v>
      </c>
      <c r="W1478" s="13">
        <f t="shared" si="224"/>
        <v>2.7635999999999997E-2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9898</v>
      </c>
      <c r="C1479" s="3" t="s">
        <v>10350</v>
      </c>
      <c r="D1479" s="12">
        <v>29</v>
      </c>
      <c r="E1479" s="12">
        <v>29.25</v>
      </c>
      <c r="F1479" s="12">
        <v>29.25</v>
      </c>
      <c r="G1479" s="12">
        <v>29</v>
      </c>
      <c r="H1479" s="12">
        <v>29.1</v>
      </c>
      <c r="I1479" s="3">
        <v>12</v>
      </c>
      <c r="J1479" s="3">
        <v>0</v>
      </c>
      <c r="K1479" s="3">
        <v>-1</v>
      </c>
      <c r="L1479" s="3">
        <v>-3</v>
      </c>
      <c r="M1479" s="3">
        <v>-8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3.48E-3</v>
      </c>
      <c r="T1479" s="13">
        <f t="shared" ref="T1479:T1542" si="231">$E1479*J1479/100000</f>
        <v>0</v>
      </c>
      <c r="U1479" s="13">
        <f t="shared" ref="U1479:U1542" si="232">$F1479*K1479/100000</f>
        <v>-2.9250000000000001E-4</v>
      </c>
      <c r="V1479" s="13">
        <f t="shared" ref="V1479:V1542" si="233">$G1479*L1479/100000</f>
        <v>-8.7000000000000001E-4</v>
      </c>
      <c r="W1479" s="13">
        <f t="shared" ref="W1479:W1542" si="234">$H1479*M1479/100000</f>
        <v>-2.3280000000000002E-3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9899</v>
      </c>
      <c r="C1480" s="3" t="s">
        <v>10324</v>
      </c>
      <c r="D1480" s="12">
        <v>63.1</v>
      </c>
      <c r="E1480" s="12">
        <v>64</v>
      </c>
      <c r="F1480" s="12">
        <v>64.8</v>
      </c>
      <c r="G1480" s="12">
        <v>63.8</v>
      </c>
      <c r="H1480" s="12">
        <v>64.5</v>
      </c>
      <c r="I1480" s="3">
        <v>1</v>
      </c>
      <c r="J1480" s="3">
        <v>0</v>
      </c>
      <c r="K1480" s="3">
        <v>0</v>
      </c>
      <c r="L1480" s="3">
        <v>-1</v>
      </c>
      <c r="M1480" s="3">
        <v>-7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6.3100000000000005E-4</v>
      </c>
      <c r="T1480" s="13">
        <f t="shared" si="231"/>
        <v>0</v>
      </c>
      <c r="U1480" s="13">
        <f t="shared" si="232"/>
        <v>0</v>
      </c>
      <c r="V1480" s="13">
        <f t="shared" si="233"/>
        <v>-6.38E-4</v>
      </c>
      <c r="W1480" s="13">
        <f t="shared" si="234"/>
        <v>-4.5149999999999999E-3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9900</v>
      </c>
      <c r="C1481" s="3" t="s">
        <v>10308</v>
      </c>
      <c r="D1481" s="12">
        <v>132</v>
      </c>
      <c r="E1481" s="12">
        <v>132</v>
      </c>
      <c r="F1481" s="12">
        <v>132</v>
      </c>
      <c r="G1481" s="12">
        <v>132</v>
      </c>
      <c r="H1481" s="12">
        <v>132</v>
      </c>
      <c r="I1481" s="3">
        <v>1</v>
      </c>
      <c r="J1481" s="3">
        <v>1</v>
      </c>
      <c r="K1481" s="3">
        <v>0</v>
      </c>
      <c r="L1481" s="3">
        <v>1</v>
      </c>
      <c r="M1481" s="3">
        <v>0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1.32E-3</v>
      </c>
      <c r="T1481" s="13">
        <f t="shared" si="231"/>
        <v>1.32E-3</v>
      </c>
      <c r="U1481" s="13">
        <f t="shared" si="232"/>
        <v>0</v>
      </c>
      <c r="V1481" s="13">
        <f t="shared" si="233"/>
        <v>1.32E-3</v>
      </c>
      <c r="W1481" s="13">
        <f t="shared" si="234"/>
        <v>0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9901</v>
      </c>
      <c r="C1482" s="3" t="s">
        <v>4577</v>
      </c>
      <c r="D1482" s="12">
        <v>46.7</v>
      </c>
      <c r="E1482" s="12">
        <v>46.4</v>
      </c>
      <c r="F1482" s="12">
        <v>46.75</v>
      </c>
      <c r="G1482" s="12">
        <v>46</v>
      </c>
      <c r="H1482" s="12">
        <v>46.75</v>
      </c>
      <c r="I1482" s="3">
        <v>0</v>
      </c>
      <c r="J1482" s="3">
        <v>3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1.3919999999999998E-3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9902</v>
      </c>
      <c r="C1483" s="3" t="s">
        <v>10287</v>
      </c>
      <c r="D1483" s="12">
        <v>24.05</v>
      </c>
      <c r="E1483" s="12">
        <v>25.1</v>
      </c>
      <c r="F1483" s="12">
        <v>25.1</v>
      </c>
      <c r="G1483" s="12">
        <v>24.5</v>
      </c>
      <c r="H1483" s="12">
        <v>24.5</v>
      </c>
      <c r="I1483" s="3">
        <v>0</v>
      </c>
      <c r="J1483" s="3">
        <v>1</v>
      </c>
      <c r="K1483" s="3">
        <v>0</v>
      </c>
      <c r="L1483" s="3">
        <v>-2</v>
      </c>
      <c r="M1483" s="3">
        <v>5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2.5100000000000003E-4</v>
      </c>
      <c r="U1483" s="13">
        <f t="shared" si="232"/>
        <v>0</v>
      </c>
      <c r="V1483" s="13">
        <f t="shared" si="233"/>
        <v>-4.8999999999999998E-4</v>
      </c>
      <c r="W1483" s="13">
        <f t="shared" si="234"/>
        <v>1.225E-3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9903</v>
      </c>
      <c r="C1484" s="3" t="s">
        <v>6635</v>
      </c>
      <c r="D1484" s="12">
        <v>30.7</v>
      </c>
      <c r="E1484" s="12">
        <v>30.7</v>
      </c>
      <c r="F1484" s="12">
        <v>30.7</v>
      </c>
      <c r="G1484" s="12">
        <v>30.7</v>
      </c>
      <c r="H1484" s="12">
        <v>31.5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9904</v>
      </c>
      <c r="C1485" s="3" t="s">
        <v>4759</v>
      </c>
      <c r="D1485" s="12">
        <v>27.65</v>
      </c>
      <c r="E1485" s="12">
        <v>27.2</v>
      </c>
      <c r="F1485" s="12">
        <v>26.9</v>
      </c>
      <c r="G1485" s="12">
        <v>27.45</v>
      </c>
      <c r="H1485" s="12">
        <v>27.85</v>
      </c>
      <c r="I1485" s="3">
        <v>-1</v>
      </c>
      <c r="J1485" s="3">
        <v>0</v>
      </c>
      <c r="K1485" s="3">
        <v>0</v>
      </c>
      <c r="L1485" s="3">
        <v>-2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-2.765E-4</v>
      </c>
      <c r="T1485" s="13">
        <f t="shared" si="231"/>
        <v>0</v>
      </c>
      <c r="U1485" s="13">
        <f t="shared" si="232"/>
        <v>0</v>
      </c>
      <c r="V1485" s="13">
        <f t="shared" si="233"/>
        <v>-5.4900000000000001E-4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9905</v>
      </c>
      <c r="C1486" s="3" t="s">
        <v>10287</v>
      </c>
      <c r="D1486" s="12">
        <v>68</v>
      </c>
      <c r="E1486" s="12">
        <v>66.900000000000006</v>
      </c>
      <c r="F1486" s="12">
        <v>67.599999999999994</v>
      </c>
      <c r="G1486" s="12">
        <v>67.099999999999994</v>
      </c>
      <c r="H1486" s="12">
        <v>67.5</v>
      </c>
      <c r="I1486" s="3">
        <v>-1</v>
      </c>
      <c r="J1486" s="3">
        <v>1</v>
      </c>
      <c r="K1486" s="3">
        <v>0</v>
      </c>
      <c r="L1486" s="3">
        <v>6</v>
      </c>
      <c r="M1486" s="3">
        <v>2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-6.8000000000000005E-4</v>
      </c>
      <c r="T1486" s="13">
        <f t="shared" si="231"/>
        <v>6.6900000000000011E-4</v>
      </c>
      <c r="U1486" s="13">
        <f t="shared" si="232"/>
        <v>0</v>
      </c>
      <c r="V1486" s="13">
        <f t="shared" si="233"/>
        <v>4.0260000000000001E-3</v>
      </c>
      <c r="W1486" s="13">
        <f t="shared" si="234"/>
        <v>1.3500000000000001E-3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9906</v>
      </c>
      <c r="C1487" s="3" t="s">
        <v>10263</v>
      </c>
      <c r="D1487" s="12">
        <v>80.8</v>
      </c>
      <c r="E1487" s="12">
        <v>81.400000000000006</v>
      </c>
      <c r="F1487" s="12">
        <v>80.099999999999994</v>
      </c>
      <c r="G1487" s="12">
        <v>80</v>
      </c>
      <c r="H1487" s="12">
        <v>81.400000000000006</v>
      </c>
      <c r="I1487" s="3">
        <v>9</v>
      </c>
      <c r="J1487" s="3">
        <v>8</v>
      </c>
      <c r="K1487" s="3">
        <v>0</v>
      </c>
      <c r="L1487" s="3">
        <v>1</v>
      </c>
      <c r="M1487" s="3">
        <v>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7.271999999999999E-3</v>
      </c>
      <c r="T1487" s="13">
        <f t="shared" si="231"/>
        <v>6.5120000000000004E-3</v>
      </c>
      <c r="U1487" s="13">
        <f t="shared" si="232"/>
        <v>0</v>
      </c>
      <c r="V1487" s="13">
        <f t="shared" si="233"/>
        <v>8.0000000000000004E-4</v>
      </c>
      <c r="W1487" s="13">
        <f t="shared" si="234"/>
        <v>8.1400000000000005E-4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9907</v>
      </c>
      <c r="C1488" s="3" t="s">
        <v>6635</v>
      </c>
      <c r="D1488" s="12">
        <v>67.3</v>
      </c>
      <c r="E1488" s="12">
        <v>67.599999999999994</v>
      </c>
      <c r="F1488" s="12">
        <v>68</v>
      </c>
      <c r="G1488" s="12">
        <v>68.099999999999994</v>
      </c>
      <c r="H1488" s="12">
        <v>68.400000000000006</v>
      </c>
      <c r="I1488" s="3">
        <v>6</v>
      </c>
      <c r="J1488" s="3">
        <v>8</v>
      </c>
      <c r="K1488" s="3">
        <v>1</v>
      </c>
      <c r="L1488" s="3">
        <v>-1</v>
      </c>
      <c r="M1488" s="3">
        <v>3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4.0379999999999999E-3</v>
      </c>
      <c r="T1488" s="13">
        <f t="shared" si="231"/>
        <v>5.4079999999999996E-3</v>
      </c>
      <c r="U1488" s="13">
        <f t="shared" si="232"/>
        <v>6.8000000000000005E-4</v>
      </c>
      <c r="V1488" s="13">
        <f t="shared" si="233"/>
        <v>-6.8099999999999996E-4</v>
      </c>
      <c r="W1488" s="13">
        <f t="shared" si="234"/>
        <v>2.052E-3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9908</v>
      </c>
      <c r="C1489" s="3" t="s">
        <v>6667</v>
      </c>
      <c r="D1489" s="12">
        <v>67.3</v>
      </c>
      <c r="E1489" s="12">
        <v>68.5</v>
      </c>
      <c r="F1489" s="12">
        <v>69.5</v>
      </c>
      <c r="G1489" s="12">
        <v>69</v>
      </c>
      <c r="H1489" s="12">
        <v>69</v>
      </c>
      <c r="I1489" s="3">
        <v>-1</v>
      </c>
      <c r="J1489" s="3">
        <v>-6</v>
      </c>
      <c r="K1489" s="3">
        <v>12</v>
      </c>
      <c r="L1489" s="3">
        <v>6</v>
      </c>
      <c r="M1489" s="3">
        <v>11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-6.7299999999999999E-4</v>
      </c>
      <c r="T1489" s="13">
        <f t="shared" si="231"/>
        <v>-4.1099999999999999E-3</v>
      </c>
      <c r="U1489" s="13">
        <f t="shared" si="232"/>
        <v>8.3400000000000002E-3</v>
      </c>
      <c r="V1489" s="13">
        <f t="shared" si="233"/>
        <v>4.1399999999999996E-3</v>
      </c>
      <c r="W1489" s="13">
        <f t="shared" si="234"/>
        <v>7.5900000000000004E-3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9909</v>
      </c>
      <c r="C1490" s="3" t="s">
        <v>10267</v>
      </c>
      <c r="D1490" s="12">
        <v>333.5</v>
      </c>
      <c r="E1490" s="12">
        <v>347</v>
      </c>
      <c r="F1490" s="12">
        <v>341</v>
      </c>
      <c r="G1490" s="12">
        <v>339.5</v>
      </c>
      <c r="H1490" s="12">
        <v>337.5</v>
      </c>
      <c r="I1490" s="3">
        <v>183</v>
      </c>
      <c r="J1490" s="3">
        <v>-14</v>
      </c>
      <c r="K1490" s="3">
        <v>-88</v>
      </c>
      <c r="L1490" s="3">
        <v>17</v>
      </c>
      <c r="M1490" s="3">
        <v>-123</v>
      </c>
      <c r="N1490" s="3">
        <v>0</v>
      </c>
      <c r="O1490" s="3">
        <v>55</v>
      </c>
      <c r="P1490" s="3">
        <v>0</v>
      </c>
      <c r="Q1490" s="3">
        <v>0</v>
      </c>
      <c r="R1490" s="3">
        <v>0</v>
      </c>
      <c r="S1490" s="13">
        <f t="shared" si="230"/>
        <v>0.61030499999999999</v>
      </c>
      <c r="T1490" s="13">
        <f t="shared" si="231"/>
        <v>-4.8579999999999998E-2</v>
      </c>
      <c r="U1490" s="13">
        <f t="shared" si="232"/>
        <v>-0.30008000000000001</v>
      </c>
      <c r="V1490" s="13">
        <f t="shared" si="233"/>
        <v>5.7715000000000002E-2</v>
      </c>
      <c r="W1490" s="13">
        <f t="shared" si="234"/>
        <v>-0.41512500000000002</v>
      </c>
      <c r="X1490" s="13">
        <f t="shared" si="235"/>
        <v>0</v>
      </c>
      <c r="Y1490" s="13">
        <f t="shared" si="236"/>
        <v>0.19084999999999999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9910</v>
      </c>
      <c r="C1491" s="3" t="s">
        <v>10324</v>
      </c>
      <c r="D1491" s="12">
        <v>29.75</v>
      </c>
      <c r="E1491" s="12">
        <v>28.55</v>
      </c>
      <c r="F1491" s="12">
        <v>28.55</v>
      </c>
      <c r="G1491" s="12">
        <v>28.2</v>
      </c>
      <c r="H1491" s="12">
        <v>28.25</v>
      </c>
      <c r="I1491" s="3">
        <v>0</v>
      </c>
      <c r="J1491" s="3">
        <v>0</v>
      </c>
      <c r="K1491" s="3">
        <v>0</v>
      </c>
      <c r="L1491" s="3">
        <v>3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8.4599999999999996E-4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9911</v>
      </c>
      <c r="C1492" s="3" t="s">
        <v>6683</v>
      </c>
      <c r="D1492" s="12">
        <v>92.5</v>
      </c>
      <c r="E1492" s="12">
        <v>96.3</v>
      </c>
      <c r="F1492" s="12">
        <v>94.3</v>
      </c>
      <c r="G1492" s="12">
        <v>93.3</v>
      </c>
      <c r="H1492" s="12">
        <v>95</v>
      </c>
      <c r="I1492" s="3">
        <v>36</v>
      </c>
      <c r="J1492" s="3">
        <v>21</v>
      </c>
      <c r="K1492" s="3">
        <v>-29</v>
      </c>
      <c r="L1492" s="3">
        <v>6</v>
      </c>
      <c r="M1492" s="3">
        <v>15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3.3300000000000003E-2</v>
      </c>
      <c r="T1492" s="13">
        <f t="shared" si="231"/>
        <v>2.0222999999999998E-2</v>
      </c>
      <c r="U1492" s="13">
        <f t="shared" si="232"/>
        <v>-2.7347E-2</v>
      </c>
      <c r="V1492" s="13">
        <f t="shared" si="233"/>
        <v>5.5979999999999997E-3</v>
      </c>
      <c r="W1492" s="13">
        <f t="shared" si="234"/>
        <v>1.4250000000000001E-2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9912</v>
      </c>
      <c r="C1493" s="3" t="s">
        <v>10373</v>
      </c>
      <c r="D1493" s="12">
        <v>60.9</v>
      </c>
      <c r="E1493" s="12">
        <v>61.5</v>
      </c>
      <c r="F1493" s="12">
        <v>62.5</v>
      </c>
      <c r="G1493" s="12">
        <v>62.8</v>
      </c>
      <c r="H1493" s="12">
        <v>64</v>
      </c>
      <c r="I1493" s="3">
        <v>0</v>
      </c>
      <c r="J1493" s="3">
        <v>0</v>
      </c>
      <c r="K1493" s="3">
        <v>0</v>
      </c>
      <c r="L1493" s="3">
        <v>-1</v>
      </c>
      <c r="M1493" s="3">
        <v>-3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0</v>
      </c>
      <c r="T1493" s="13">
        <f t="shared" si="231"/>
        <v>0</v>
      </c>
      <c r="U1493" s="13">
        <f t="shared" si="232"/>
        <v>0</v>
      </c>
      <c r="V1493" s="13">
        <f t="shared" si="233"/>
        <v>-6.2799999999999998E-4</v>
      </c>
      <c r="W1493" s="13">
        <f t="shared" si="234"/>
        <v>-1.92E-3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9913</v>
      </c>
      <c r="C1494" s="3" t="s">
        <v>6635</v>
      </c>
      <c r="D1494" s="12">
        <v>71.5</v>
      </c>
      <c r="E1494" s="12">
        <v>72</v>
      </c>
      <c r="F1494" s="12">
        <v>72</v>
      </c>
      <c r="G1494" s="12">
        <v>71.7</v>
      </c>
      <c r="H1494" s="12">
        <v>71.5</v>
      </c>
      <c r="I1494" s="3">
        <v>4</v>
      </c>
      <c r="J1494" s="3">
        <v>1</v>
      </c>
      <c r="K1494" s="3">
        <v>1</v>
      </c>
      <c r="L1494" s="3">
        <v>-11</v>
      </c>
      <c r="M1494" s="3">
        <v>-5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2.8600000000000001E-3</v>
      </c>
      <c r="T1494" s="13">
        <f t="shared" si="231"/>
        <v>7.2000000000000005E-4</v>
      </c>
      <c r="U1494" s="13">
        <f t="shared" si="232"/>
        <v>7.2000000000000005E-4</v>
      </c>
      <c r="V1494" s="13">
        <f t="shared" si="233"/>
        <v>-7.8869999999999999E-3</v>
      </c>
      <c r="W1494" s="13">
        <f t="shared" si="234"/>
        <v>-3.5750000000000001E-3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9914</v>
      </c>
      <c r="C1495" s="3" t="s">
        <v>4577</v>
      </c>
      <c r="D1495" s="12">
        <v>27.2</v>
      </c>
      <c r="E1495" s="12">
        <v>27.05</v>
      </c>
      <c r="F1495" s="12">
        <v>27.2</v>
      </c>
      <c r="G1495" s="12">
        <v>26.8</v>
      </c>
      <c r="H1495" s="12">
        <v>27.1</v>
      </c>
      <c r="I1495" s="3">
        <v>-1</v>
      </c>
      <c r="J1495" s="3">
        <v>0</v>
      </c>
      <c r="K1495" s="3">
        <v>-1</v>
      </c>
      <c r="L1495" s="3">
        <v>-1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-2.72E-4</v>
      </c>
      <c r="T1495" s="13">
        <f t="shared" si="231"/>
        <v>0</v>
      </c>
      <c r="U1495" s="13">
        <f t="shared" si="232"/>
        <v>-2.72E-4</v>
      </c>
      <c r="V1495" s="13">
        <f t="shared" si="233"/>
        <v>-2.6800000000000001E-4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9915</v>
      </c>
      <c r="C1496" s="3" t="s">
        <v>6559</v>
      </c>
      <c r="D1496" s="12">
        <v>33.15</v>
      </c>
      <c r="E1496" s="12">
        <v>33.200000000000003</v>
      </c>
      <c r="F1496" s="12">
        <v>32.9</v>
      </c>
      <c r="G1496" s="12">
        <v>32.9</v>
      </c>
      <c r="H1496" s="12">
        <v>33.549999999999997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9916</v>
      </c>
      <c r="C1497" s="3" t="s">
        <v>10284</v>
      </c>
      <c r="D1497" s="12">
        <v>68.099999999999994</v>
      </c>
      <c r="E1497" s="12">
        <v>69.3</v>
      </c>
      <c r="F1497" s="12">
        <v>69.3</v>
      </c>
      <c r="G1497" s="12">
        <v>68.7</v>
      </c>
      <c r="H1497" s="12">
        <v>69.099999999999994</v>
      </c>
      <c r="I1497" s="3">
        <v>-2</v>
      </c>
      <c r="J1497" s="3">
        <v>19</v>
      </c>
      <c r="K1497" s="3">
        <v>3</v>
      </c>
      <c r="L1497" s="3">
        <v>1</v>
      </c>
      <c r="M1497" s="3">
        <v>7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-1.3619999999999999E-3</v>
      </c>
      <c r="T1497" s="13">
        <f t="shared" si="231"/>
        <v>1.3167E-2</v>
      </c>
      <c r="U1497" s="13">
        <f t="shared" si="232"/>
        <v>2.0789999999999997E-3</v>
      </c>
      <c r="V1497" s="13">
        <f t="shared" si="233"/>
        <v>6.87E-4</v>
      </c>
      <c r="W1497" s="13">
        <f t="shared" si="234"/>
        <v>4.8369999999999993E-3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9917</v>
      </c>
      <c r="C1498" s="3" t="s">
        <v>6559</v>
      </c>
      <c r="D1498" s="12">
        <v>77.3</v>
      </c>
      <c r="E1498" s="12">
        <v>78.900000000000006</v>
      </c>
      <c r="F1498" s="12">
        <v>78.7</v>
      </c>
      <c r="G1498" s="12">
        <v>77</v>
      </c>
      <c r="H1498" s="12">
        <v>78</v>
      </c>
      <c r="I1498" s="3">
        <v>7</v>
      </c>
      <c r="J1498" s="3">
        <v>2</v>
      </c>
      <c r="K1498" s="3">
        <v>1</v>
      </c>
      <c r="L1498" s="3">
        <v>-2</v>
      </c>
      <c r="M1498" s="3">
        <v>-8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5.411E-3</v>
      </c>
      <c r="T1498" s="13">
        <f t="shared" si="231"/>
        <v>1.5780000000000002E-3</v>
      </c>
      <c r="U1498" s="13">
        <f t="shared" si="232"/>
        <v>7.8700000000000005E-4</v>
      </c>
      <c r="V1498" s="13">
        <f t="shared" si="233"/>
        <v>-1.5399999999999999E-3</v>
      </c>
      <c r="W1498" s="13">
        <f t="shared" si="234"/>
        <v>-6.2399999999999999E-3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9918</v>
      </c>
      <c r="C1499" s="3" t="s">
        <v>10308</v>
      </c>
      <c r="D1499" s="12">
        <v>62.5</v>
      </c>
      <c r="E1499" s="12">
        <v>63.8</v>
      </c>
      <c r="F1499" s="12">
        <v>63.8</v>
      </c>
      <c r="G1499" s="12">
        <v>63</v>
      </c>
      <c r="H1499" s="12">
        <v>63.8</v>
      </c>
      <c r="I1499" s="3">
        <v>50</v>
      </c>
      <c r="J1499" s="3">
        <v>53</v>
      </c>
      <c r="K1499" s="3">
        <v>1</v>
      </c>
      <c r="L1499" s="3">
        <v>6</v>
      </c>
      <c r="M1499" s="3">
        <v>26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3.125E-2</v>
      </c>
      <c r="T1499" s="13">
        <f t="shared" si="231"/>
        <v>3.3813999999999997E-2</v>
      </c>
      <c r="U1499" s="13">
        <f t="shared" si="232"/>
        <v>6.38E-4</v>
      </c>
      <c r="V1499" s="13">
        <f t="shared" si="233"/>
        <v>3.7799999999999999E-3</v>
      </c>
      <c r="W1499" s="13">
        <f t="shared" si="234"/>
        <v>1.6587999999999999E-2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9919</v>
      </c>
      <c r="C1500" s="3" t="s">
        <v>10333</v>
      </c>
      <c r="D1500" s="12">
        <v>62.4</v>
      </c>
      <c r="E1500" s="12">
        <v>64.400000000000006</v>
      </c>
      <c r="F1500" s="12">
        <v>66</v>
      </c>
      <c r="G1500" s="12">
        <v>66.8</v>
      </c>
      <c r="H1500" s="12">
        <v>66.400000000000006</v>
      </c>
      <c r="I1500" s="3">
        <v>25</v>
      </c>
      <c r="J1500" s="3">
        <v>-577</v>
      </c>
      <c r="K1500" s="3">
        <v>-402</v>
      </c>
      <c r="L1500" s="3">
        <v>-275</v>
      </c>
      <c r="M1500" s="3">
        <v>-255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1.5599999999999999E-2</v>
      </c>
      <c r="T1500" s="13">
        <f t="shared" si="231"/>
        <v>-0.37158800000000003</v>
      </c>
      <c r="U1500" s="13">
        <f t="shared" si="232"/>
        <v>-0.26532</v>
      </c>
      <c r="V1500" s="13">
        <f t="shared" si="233"/>
        <v>-0.1837</v>
      </c>
      <c r="W1500" s="13">
        <f t="shared" si="234"/>
        <v>-0.16932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9920</v>
      </c>
      <c r="C1501" s="3" t="s">
        <v>10374</v>
      </c>
      <c r="D1501" s="12">
        <v>848</v>
      </c>
      <c r="E1501" s="12">
        <v>893</v>
      </c>
      <c r="F1501" s="12">
        <v>889</v>
      </c>
      <c r="G1501" s="12">
        <v>915</v>
      </c>
      <c r="H1501" s="12">
        <v>909</v>
      </c>
      <c r="I1501" s="3">
        <v>63</v>
      </c>
      <c r="J1501" s="3">
        <v>184</v>
      </c>
      <c r="K1501" s="3">
        <v>-22</v>
      </c>
      <c r="L1501" s="3">
        <v>272</v>
      </c>
      <c r="M1501" s="3">
        <v>67</v>
      </c>
      <c r="N1501" s="3">
        <v>0</v>
      </c>
      <c r="O1501" s="3">
        <v>22</v>
      </c>
      <c r="P1501" s="3">
        <v>23</v>
      </c>
      <c r="Q1501" s="3">
        <v>13</v>
      </c>
      <c r="R1501" s="3">
        <v>16</v>
      </c>
      <c r="S1501" s="13">
        <f t="shared" si="230"/>
        <v>0.53424000000000005</v>
      </c>
      <c r="T1501" s="13">
        <f t="shared" si="231"/>
        <v>1.6431199999999999</v>
      </c>
      <c r="U1501" s="13">
        <f t="shared" si="232"/>
        <v>-0.19558</v>
      </c>
      <c r="V1501" s="13">
        <f t="shared" si="233"/>
        <v>2.4887999999999999</v>
      </c>
      <c r="W1501" s="13">
        <f t="shared" si="234"/>
        <v>0.60902999999999996</v>
      </c>
      <c r="X1501" s="13">
        <f t="shared" si="235"/>
        <v>0</v>
      </c>
      <c r="Y1501" s="13">
        <f t="shared" si="236"/>
        <v>0.19646</v>
      </c>
      <c r="Z1501" s="13">
        <f t="shared" si="237"/>
        <v>0.20447000000000001</v>
      </c>
      <c r="AA1501" s="13">
        <f t="shared" si="238"/>
        <v>0.11895</v>
      </c>
      <c r="AB1501" s="13">
        <f t="shared" si="239"/>
        <v>0.14544000000000001</v>
      </c>
    </row>
    <row r="1502" spans="1:28" x14ac:dyDescent="0.25">
      <c r="A1502" s="2" t="s">
        <v>1496</v>
      </c>
      <c r="B1502" s="3" t="s">
        <v>9921</v>
      </c>
      <c r="C1502" s="3" t="s">
        <v>4791</v>
      </c>
      <c r="D1502" s="12">
        <v>221</v>
      </c>
      <c r="E1502" s="12">
        <v>215</v>
      </c>
      <c r="F1502" s="12">
        <v>222</v>
      </c>
      <c r="G1502" s="12">
        <v>222</v>
      </c>
      <c r="H1502" s="12">
        <v>221</v>
      </c>
      <c r="I1502" s="3">
        <v>47</v>
      </c>
      <c r="J1502" s="3">
        <v>41</v>
      </c>
      <c r="K1502" s="3">
        <v>84</v>
      </c>
      <c r="L1502" s="3">
        <v>10</v>
      </c>
      <c r="M1502" s="3">
        <v>10</v>
      </c>
      <c r="N1502" s="3">
        <v>20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0.10387</v>
      </c>
      <c r="T1502" s="13">
        <f t="shared" si="231"/>
        <v>8.8150000000000006E-2</v>
      </c>
      <c r="U1502" s="13">
        <f t="shared" si="232"/>
        <v>0.18648000000000001</v>
      </c>
      <c r="V1502" s="13">
        <f t="shared" si="233"/>
        <v>2.2200000000000001E-2</v>
      </c>
      <c r="W1502" s="13">
        <f t="shared" si="234"/>
        <v>2.2100000000000002E-2</v>
      </c>
      <c r="X1502" s="13">
        <f t="shared" si="235"/>
        <v>4.4200000000000003E-2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9922</v>
      </c>
      <c r="C1503" s="3" t="s">
        <v>10346</v>
      </c>
      <c r="D1503" s="12">
        <v>47.05</v>
      </c>
      <c r="E1503" s="12">
        <v>47.05</v>
      </c>
      <c r="F1503" s="12">
        <v>47.1</v>
      </c>
      <c r="G1503" s="12">
        <v>47.25</v>
      </c>
      <c r="H1503" s="12">
        <v>47.5</v>
      </c>
      <c r="I1503" s="3">
        <v>-4</v>
      </c>
      <c r="J1503" s="3">
        <v>-3</v>
      </c>
      <c r="K1503" s="3">
        <v>-3</v>
      </c>
      <c r="L1503" s="3">
        <v>-2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-1.882E-3</v>
      </c>
      <c r="T1503" s="13">
        <f t="shared" si="231"/>
        <v>-1.4114999999999998E-3</v>
      </c>
      <c r="U1503" s="13">
        <f t="shared" si="232"/>
        <v>-1.4130000000000002E-3</v>
      </c>
      <c r="V1503" s="13">
        <f t="shared" si="233"/>
        <v>-9.4499999999999998E-4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9923</v>
      </c>
      <c r="C1504" s="3" t="s">
        <v>10314</v>
      </c>
      <c r="D1504" s="12">
        <v>93.5</v>
      </c>
      <c r="E1504" s="12">
        <v>94.8</v>
      </c>
      <c r="F1504" s="12">
        <v>95.3</v>
      </c>
      <c r="G1504" s="12">
        <v>100</v>
      </c>
      <c r="H1504" s="12">
        <v>105.5</v>
      </c>
      <c r="I1504" s="3">
        <v>447</v>
      </c>
      <c r="J1504" s="3">
        <v>6</v>
      </c>
      <c r="K1504" s="3">
        <v>325</v>
      </c>
      <c r="L1504" s="3">
        <v>1398</v>
      </c>
      <c r="M1504" s="3">
        <v>5</v>
      </c>
      <c r="N1504" s="3">
        <v>0</v>
      </c>
      <c r="O1504" s="3">
        <v>0</v>
      </c>
      <c r="P1504" s="3">
        <v>32</v>
      </c>
      <c r="Q1504" s="3">
        <v>22</v>
      </c>
      <c r="R1504" s="3">
        <v>191</v>
      </c>
      <c r="S1504" s="13">
        <f t="shared" si="230"/>
        <v>0.41794500000000001</v>
      </c>
      <c r="T1504" s="13">
        <f t="shared" si="231"/>
        <v>5.6879999999999995E-3</v>
      </c>
      <c r="U1504" s="13">
        <f t="shared" si="232"/>
        <v>0.30972499999999997</v>
      </c>
      <c r="V1504" s="13">
        <f t="shared" si="233"/>
        <v>1.3979999999999999</v>
      </c>
      <c r="W1504" s="13">
        <f t="shared" si="234"/>
        <v>5.2750000000000002E-3</v>
      </c>
      <c r="X1504" s="13">
        <f t="shared" si="235"/>
        <v>0</v>
      </c>
      <c r="Y1504" s="13">
        <f t="shared" si="236"/>
        <v>0</v>
      </c>
      <c r="Z1504" s="13">
        <f t="shared" si="237"/>
        <v>3.0495999999999999E-2</v>
      </c>
      <c r="AA1504" s="13">
        <f t="shared" si="238"/>
        <v>2.1999999999999999E-2</v>
      </c>
      <c r="AB1504" s="13">
        <f t="shared" si="239"/>
        <v>0.20150499999999999</v>
      </c>
    </row>
    <row r="1505" spans="1:28" x14ac:dyDescent="0.25">
      <c r="A1505" s="2" t="s">
        <v>1499</v>
      </c>
      <c r="B1505" s="3" t="s">
        <v>9924</v>
      </c>
      <c r="C1505" s="3" t="s">
        <v>10259</v>
      </c>
      <c r="D1505" s="12">
        <v>27.1</v>
      </c>
      <c r="E1505" s="12">
        <v>28</v>
      </c>
      <c r="F1505" s="12">
        <v>28</v>
      </c>
      <c r="G1505" s="12">
        <v>28.5</v>
      </c>
      <c r="H1505" s="12">
        <v>29</v>
      </c>
      <c r="I1505" s="3">
        <v>4</v>
      </c>
      <c r="J1505" s="3">
        <v>6</v>
      </c>
      <c r="K1505" s="3">
        <v>1</v>
      </c>
      <c r="L1505" s="3">
        <v>6</v>
      </c>
      <c r="M1505" s="3">
        <v>8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1.0840000000000001E-3</v>
      </c>
      <c r="T1505" s="13">
        <f t="shared" si="231"/>
        <v>1.6800000000000001E-3</v>
      </c>
      <c r="U1505" s="13">
        <f t="shared" si="232"/>
        <v>2.7999999999999998E-4</v>
      </c>
      <c r="V1505" s="13">
        <f t="shared" si="233"/>
        <v>1.7099999999999999E-3</v>
      </c>
      <c r="W1505" s="13">
        <f t="shared" si="234"/>
        <v>2.32E-3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9925</v>
      </c>
      <c r="C1506" s="3" t="s">
        <v>6683</v>
      </c>
      <c r="D1506" s="12">
        <v>361.5</v>
      </c>
      <c r="E1506" s="12">
        <v>397.5</v>
      </c>
      <c r="F1506" s="12">
        <v>358</v>
      </c>
      <c r="G1506" s="12">
        <v>335</v>
      </c>
      <c r="H1506" s="12">
        <v>339</v>
      </c>
      <c r="I1506" s="3">
        <v>91</v>
      </c>
      <c r="J1506" s="3">
        <v>104</v>
      </c>
      <c r="K1506" s="3">
        <v>-272</v>
      </c>
      <c r="L1506" s="3">
        <v>28</v>
      </c>
      <c r="M1506" s="3">
        <v>-106</v>
      </c>
      <c r="N1506" s="3">
        <v>114</v>
      </c>
      <c r="O1506" s="3">
        <v>151</v>
      </c>
      <c r="P1506" s="3">
        <v>-496</v>
      </c>
      <c r="Q1506" s="3">
        <v>-283</v>
      </c>
      <c r="R1506" s="3">
        <v>-91</v>
      </c>
      <c r="S1506" s="13">
        <f t="shared" si="230"/>
        <v>0.32896500000000001</v>
      </c>
      <c r="T1506" s="13">
        <f t="shared" si="231"/>
        <v>0.41339999999999999</v>
      </c>
      <c r="U1506" s="13">
        <f t="shared" si="232"/>
        <v>-0.97375999999999996</v>
      </c>
      <c r="V1506" s="13">
        <f t="shared" si="233"/>
        <v>9.3799999999999994E-2</v>
      </c>
      <c r="W1506" s="13">
        <f t="shared" si="234"/>
        <v>-0.35933999999999999</v>
      </c>
      <c r="X1506" s="13">
        <f t="shared" si="235"/>
        <v>0.41210999999999998</v>
      </c>
      <c r="Y1506" s="13">
        <f t="shared" si="236"/>
        <v>0.60022500000000001</v>
      </c>
      <c r="Z1506" s="13">
        <f t="shared" si="237"/>
        <v>-1.7756799999999999</v>
      </c>
      <c r="AA1506" s="13">
        <f t="shared" si="238"/>
        <v>-0.94804999999999995</v>
      </c>
      <c r="AB1506" s="13">
        <f t="shared" si="239"/>
        <v>-0.30848999999999999</v>
      </c>
    </row>
    <row r="1507" spans="1:28" x14ac:dyDescent="0.25">
      <c r="A1507" s="2" t="s">
        <v>1501</v>
      </c>
      <c r="B1507" s="3" t="s">
        <v>9926</v>
      </c>
      <c r="C1507" s="3" t="s">
        <v>10270</v>
      </c>
      <c r="D1507" s="12">
        <v>53.9</v>
      </c>
      <c r="E1507" s="12">
        <v>53.9</v>
      </c>
      <c r="F1507" s="12">
        <v>54.2</v>
      </c>
      <c r="G1507" s="12">
        <v>54.6</v>
      </c>
      <c r="H1507" s="12">
        <v>54.6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9927</v>
      </c>
      <c r="C1508" s="3" t="s">
        <v>6668</v>
      </c>
      <c r="D1508" s="12">
        <v>275</v>
      </c>
      <c r="E1508" s="12">
        <v>288.5</v>
      </c>
      <c r="F1508" s="12">
        <v>284</v>
      </c>
      <c r="G1508" s="12">
        <v>281.5</v>
      </c>
      <c r="H1508" s="12">
        <v>299</v>
      </c>
      <c r="I1508" s="3">
        <v>32</v>
      </c>
      <c r="J1508" s="3">
        <v>45</v>
      </c>
      <c r="K1508" s="3">
        <v>-17</v>
      </c>
      <c r="L1508" s="3">
        <v>-58</v>
      </c>
      <c r="M1508" s="3">
        <v>111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3">
        <f t="shared" si="230"/>
        <v>8.7999999999999995E-2</v>
      </c>
      <c r="T1508" s="13">
        <f t="shared" si="231"/>
        <v>0.129825</v>
      </c>
      <c r="U1508" s="13">
        <f t="shared" si="232"/>
        <v>-4.8280000000000003E-2</v>
      </c>
      <c r="V1508" s="13">
        <f t="shared" si="233"/>
        <v>-0.16327</v>
      </c>
      <c r="W1508" s="13">
        <f t="shared" si="234"/>
        <v>0.33189000000000002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9928</v>
      </c>
      <c r="C1509" s="3" t="s">
        <v>6709</v>
      </c>
      <c r="D1509" s="12">
        <v>107</v>
      </c>
      <c r="E1509" s="12">
        <v>107.5</v>
      </c>
      <c r="F1509" s="12">
        <v>107.5</v>
      </c>
      <c r="G1509" s="12">
        <v>106</v>
      </c>
      <c r="H1509" s="12">
        <v>109</v>
      </c>
      <c r="I1509" s="3">
        <v>1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1.07E-3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9929</v>
      </c>
      <c r="C1510" s="3" t="s">
        <v>6709</v>
      </c>
      <c r="D1510" s="12">
        <v>40.15</v>
      </c>
      <c r="E1510" s="12">
        <v>40.700000000000003</v>
      </c>
      <c r="F1510" s="12">
        <v>39.799999999999997</v>
      </c>
      <c r="G1510" s="12">
        <v>39.1</v>
      </c>
      <c r="H1510" s="12">
        <v>40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9930</v>
      </c>
      <c r="C1511" s="3" t="s">
        <v>10329</v>
      </c>
      <c r="D1511" s="12">
        <v>40</v>
      </c>
      <c r="E1511" s="12">
        <v>39.950000000000003</v>
      </c>
      <c r="F1511" s="12">
        <v>40</v>
      </c>
      <c r="G1511" s="12">
        <v>40.9</v>
      </c>
      <c r="H1511" s="12">
        <v>41.3</v>
      </c>
      <c r="I1511" s="3">
        <v>22</v>
      </c>
      <c r="J1511" s="3">
        <v>-1</v>
      </c>
      <c r="K1511" s="3">
        <v>31</v>
      </c>
      <c r="L1511" s="3">
        <v>23</v>
      </c>
      <c r="M1511" s="3">
        <v>4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8.8000000000000005E-3</v>
      </c>
      <c r="T1511" s="13">
        <f t="shared" si="231"/>
        <v>-3.9950000000000001E-4</v>
      </c>
      <c r="U1511" s="13">
        <f t="shared" si="232"/>
        <v>1.24E-2</v>
      </c>
      <c r="V1511" s="13">
        <f t="shared" si="233"/>
        <v>9.4069999999999987E-3</v>
      </c>
      <c r="W1511" s="13">
        <f t="shared" si="234"/>
        <v>1.6519999999999998E-3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9931</v>
      </c>
      <c r="C1512" s="3" t="s">
        <v>6559</v>
      </c>
      <c r="D1512" s="12">
        <v>99.1</v>
      </c>
      <c r="E1512" s="12">
        <v>100</v>
      </c>
      <c r="F1512" s="12">
        <v>99.5</v>
      </c>
      <c r="G1512" s="12">
        <v>100.5</v>
      </c>
      <c r="H1512" s="12">
        <v>101</v>
      </c>
      <c r="I1512" s="3">
        <v>1</v>
      </c>
      <c r="J1512" s="3">
        <v>-1</v>
      </c>
      <c r="K1512" s="3">
        <v>0</v>
      </c>
      <c r="L1512" s="3">
        <v>0</v>
      </c>
      <c r="M1512" s="3">
        <v>2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9.9099999999999991E-4</v>
      </c>
      <c r="T1512" s="13">
        <f t="shared" si="231"/>
        <v>-1E-3</v>
      </c>
      <c r="U1512" s="13">
        <f t="shared" si="232"/>
        <v>0</v>
      </c>
      <c r="V1512" s="13">
        <f t="shared" si="233"/>
        <v>0</v>
      </c>
      <c r="W1512" s="13">
        <f t="shared" si="234"/>
        <v>2.0200000000000001E-3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9932</v>
      </c>
      <c r="C1513" s="3" t="s">
        <v>10280</v>
      </c>
      <c r="D1513" s="12">
        <v>150</v>
      </c>
      <c r="E1513" s="12">
        <v>153</v>
      </c>
      <c r="F1513" s="12">
        <v>155</v>
      </c>
      <c r="G1513" s="12">
        <v>153.5</v>
      </c>
      <c r="H1513" s="12">
        <v>162</v>
      </c>
      <c r="I1513" s="3">
        <v>150</v>
      </c>
      <c r="J1513" s="3">
        <v>-114</v>
      </c>
      <c r="K1513" s="3">
        <v>45</v>
      </c>
      <c r="L1513" s="3">
        <v>96</v>
      </c>
      <c r="M1513" s="3">
        <v>-356</v>
      </c>
      <c r="N1513" s="3">
        <v>38</v>
      </c>
      <c r="O1513" s="3">
        <v>0</v>
      </c>
      <c r="P1513" s="3">
        <v>0</v>
      </c>
      <c r="Q1513" s="3">
        <v>0</v>
      </c>
      <c r="R1513" s="3">
        <v>-30</v>
      </c>
      <c r="S1513" s="13">
        <f t="shared" si="230"/>
        <v>0.22500000000000001</v>
      </c>
      <c r="T1513" s="13">
        <f t="shared" si="231"/>
        <v>-0.17441999999999999</v>
      </c>
      <c r="U1513" s="13">
        <f t="shared" si="232"/>
        <v>6.9750000000000006E-2</v>
      </c>
      <c r="V1513" s="13">
        <f t="shared" si="233"/>
        <v>0.14735999999999999</v>
      </c>
      <c r="W1513" s="13">
        <f t="shared" si="234"/>
        <v>-0.57672000000000001</v>
      </c>
      <c r="X1513" s="13">
        <f t="shared" si="235"/>
        <v>5.7000000000000002E-2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-4.8599999999999997E-2</v>
      </c>
    </row>
    <row r="1514" spans="1:28" x14ac:dyDescent="0.25">
      <c r="A1514" s="2" t="s">
        <v>1508</v>
      </c>
      <c r="B1514" s="3" t="s">
        <v>9933</v>
      </c>
      <c r="C1514" s="3" t="s">
        <v>6559</v>
      </c>
      <c r="D1514" s="12">
        <v>428</v>
      </c>
      <c r="E1514" s="12">
        <v>432</v>
      </c>
      <c r="F1514" s="12">
        <v>475</v>
      </c>
      <c r="G1514" s="12">
        <v>460</v>
      </c>
      <c r="H1514" s="12">
        <v>470</v>
      </c>
      <c r="I1514" s="3">
        <v>6</v>
      </c>
      <c r="J1514" s="3">
        <v>68</v>
      </c>
      <c r="K1514" s="3">
        <v>75</v>
      </c>
      <c r="L1514" s="3">
        <v>20</v>
      </c>
      <c r="M1514" s="3">
        <v>-1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2.5680000000000001E-2</v>
      </c>
      <c r="T1514" s="13">
        <f t="shared" si="231"/>
        <v>0.29376000000000002</v>
      </c>
      <c r="U1514" s="13">
        <f t="shared" si="232"/>
        <v>0.35625000000000001</v>
      </c>
      <c r="V1514" s="13">
        <f t="shared" si="233"/>
        <v>9.1999999999999998E-2</v>
      </c>
      <c r="W1514" s="13">
        <f t="shared" si="234"/>
        <v>-4.7000000000000002E-3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9934</v>
      </c>
      <c r="C1515" s="3" t="s">
        <v>4771</v>
      </c>
      <c r="D1515" s="12">
        <v>108</v>
      </c>
      <c r="E1515" s="12">
        <v>108.5</v>
      </c>
      <c r="F1515" s="12">
        <v>108</v>
      </c>
      <c r="G1515" s="12">
        <v>106.5</v>
      </c>
      <c r="H1515" s="12">
        <v>108</v>
      </c>
      <c r="I1515" s="3">
        <v>-2</v>
      </c>
      <c r="J1515" s="3">
        <v>-9</v>
      </c>
      <c r="K1515" s="3">
        <v>-1</v>
      </c>
      <c r="L1515" s="3">
        <v>-1</v>
      </c>
      <c r="M1515" s="3">
        <v>5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-2.16E-3</v>
      </c>
      <c r="T1515" s="13">
        <f t="shared" si="231"/>
        <v>-9.7649999999999994E-3</v>
      </c>
      <c r="U1515" s="13">
        <f t="shared" si="232"/>
        <v>-1.08E-3</v>
      </c>
      <c r="V1515" s="13">
        <f t="shared" si="233"/>
        <v>-1.065E-3</v>
      </c>
      <c r="W1515" s="13">
        <f t="shared" si="234"/>
        <v>5.4000000000000003E-3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9935</v>
      </c>
      <c r="C1516" s="3" t="s">
        <v>4763</v>
      </c>
      <c r="D1516" s="12">
        <v>126</v>
      </c>
      <c r="E1516" s="12">
        <v>129</v>
      </c>
      <c r="F1516" s="12">
        <v>126.5</v>
      </c>
      <c r="G1516" s="12">
        <v>126.5</v>
      </c>
      <c r="H1516" s="12">
        <v>127.5</v>
      </c>
      <c r="I1516" s="3">
        <v>-9</v>
      </c>
      <c r="J1516" s="3">
        <v>-7</v>
      </c>
      <c r="K1516" s="3">
        <v>2</v>
      </c>
      <c r="L1516" s="3">
        <v>1</v>
      </c>
      <c r="M1516" s="3">
        <v>13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-1.1339999999999999E-2</v>
      </c>
      <c r="T1516" s="13">
        <f t="shared" si="231"/>
        <v>-9.0299999999999998E-3</v>
      </c>
      <c r="U1516" s="13">
        <f t="shared" si="232"/>
        <v>2.5300000000000001E-3</v>
      </c>
      <c r="V1516" s="13">
        <f t="shared" si="233"/>
        <v>1.2650000000000001E-3</v>
      </c>
      <c r="W1516" s="13">
        <f t="shared" si="234"/>
        <v>1.6574999999999999E-2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9936</v>
      </c>
      <c r="C1517" s="3" t="s">
        <v>10284</v>
      </c>
      <c r="D1517" s="12">
        <v>53.8</v>
      </c>
      <c r="E1517" s="12">
        <v>55.3</v>
      </c>
      <c r="F1517" s="12">
        <v>56</v>
      </c>
      <c r="G1517" s="12">
        <v>55.6</v>
      </c>
      <c r="H1517" s="12">
        <v>57</v>
      </c>
      <c r="I1517" s="3">
        <v>1</v>
      </c>
      <c r="J1517" s="3">
        <v>-1</v>
      </c>
      <c r="K1517" s="3">
        <v>0</v>
      </c>
      <c r="L1517" s="3">
        <v>1</v>
      </c>
      <c r="M1517" s="3">
        <v>12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5.3799999999999996E-4</v>
      </c>
      <c r="T1517" s="13">
        <f t="shared" si="231"/>
        <v>-5.53E-4</v>
      </c>
      <c r="U1517" s="13">
        <f t="shared" si="232"/>
        <v>0</v>
      </c>
      <c r="V1517" s="13">
        <f t="shared" si="233"/>
        <v>5.5599999999999996E-4</v>
      </c>
      <c r="W1517" s="13">
        <f t="shared" si="234"/>
        <v>6.8399999999999997E-3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9937</v>
      </c>
      <c r="C1518" s="3" t="s">
        <v>10265</v>
      </c>
      <c r="D1518" s="12">
        <v>69</v>
      </c>
      <c r="E1518" s="12">
        <v>69</v>
      </c>
      <c r="F1518" s="12">
        <v>66.599999999999994</v>
      </c>
      <c r="G1518" s="12">
        <v>65.7</v>
      </c>
      <c r="H1518" s="12">
        <v>67.099999999999994</v>
      </c>
      <c r="I1518" s="3">
        <v>-2</v>
      </c>
      <c r="J1518" s="3">
        <v>-8</v>
      </c>
      <c r="K1518" s="3">
        <v>-4</v>
      </c>
      <c r="L1518" s="3">
        <v>-6</v>
      </c>
      <c r="M1518" s="3">
        <v>16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-1.3799999999999999E-3</v>
      </c>
      <c r="T1518" s="13">
        <f t="shared" si="231"/>
        <v>-5.5199999999999997E-3</v>
      </c>
      <c r="U1518" s="13">
        <f t="shared" si="232"/>
        <v>-2.6639999999999997E-3</v>
      </c>
      <c r="V1518" s="13">
        <f t="shared" si="233"/>
        <v>-3.9420000000000002E-3</v>
      </c>
      <c r="W1518" s="13">
        <f t="shared" si="234"/>
        <v>1.0735999999999999E-2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9938</v>
      </c>
      <c r="C1519" s="3" t="s">
        <v>10267</v>
      </c>
      <c r="D1519" s="12">
        <v>580</v>
      </c>
      <c r="E1519" s="12">
        <v>611</v>
      </c>
      <c r="F1519" s="12">
        <v>620</v>
      </c>
      <c r="G1519" s="12">
        <v>626</v>
      </c>
      <c r="H1519" s="12">
        <v>627</v>
      </c>
      <c r="I1519" s="3">
        <v>87</v>
      </c>
      <c r="J1519" s="3">
        <v>58</v>
      </c>
      <c r="K1519" s="3">
        <v>47</v>
      </c>
      <c r="L1519" s="3">
        <v>55</v>
      </c>
      <c r="M1519" s="3">
        <v>-31</v>
      </c>
      <c r="N1519" s="3">
        <v>0</v>
      </c>
      <c r="O1519" s="3">
        <v>0</v>
      </c>
      <c r="P1519" s="3">
        <v>0</v>
      </c>
      <c r="Q1519" s="3">
        <v>-7</v>
      </c>
      <c r="R1519" s="3">
        <v>-8</v>
      </c>
      <c r="S1519" s="13">
        <f t="shared" si="230"/>
        <v>0.50460000000000005</v>
      </c>
      <c r="T1519" s="13">
        <f t="shared" si="231"/>
        <v>0.35437999999999997</v>
      </c>
      <c r="U1519" s="13">
        <f t="shared" si="232"/>
        <v>0.29139999999999999</v>
      </c>
      <c r="V1519" s="13">
        <f t="shared" si="233"/>
        <v>0.34429999999999999</v>
      </c>
      <c r="W1519" s="13">
        <f t="shared" si="234"/>
        <v>-0.19436999999999999</v>
      </c>
      <c r="X1519" s="13">
        <f t="shared" si="235"/>
        <v>0</v>
      </c>
      <c r="Y1519" s="13">
        <f t="shared" si="236"/>
        <v>0</v>
      </c>
      <c r="Z1519" s="13">
        <f t="shared" si="237"/>
        <v>0</v>
      </c>
      <c r="AA1519" s="13">
        <f t="shared" si="238"/>
        <v>-4.3819999999999998E-2</v>
      </c>
      <c r="AB1519" s="13">
        <f t="shared" si="239"/>
        <v>-5.0160000000000003E-2</v>
      </c>
    </row>
    <row r="1520" spans="1:28" x14ac:dyDescent="0.25">
      <c r="A1520" s="2" t="s">
        <v>1514</v>
      </c>
      <c r="B1520" s="3" t="s">
        <v>9939</v>
      </c>
      <c r="C1520" s="3" t="s">
        <v>6559</v>
      </c>
      <c r="D1520" s="12">
        <v>26.9</v>
      </c>
      <c r="E1520" s="12">
        <v>26.65</v>
      </c>
      <c r="F1520" s="12">
        <v>26.85</v>
      </c>
      <c r="G1520" s="12">
        <v>27.9</v>
      </c>
      <c r="H1520" s="12">
        <v>28.3</v>
      </c>
      <c r="I1520" s="3">
        <v>0</v>
      </c>
      <c r="J1520" s="3">
        <v>4</v>
      </c>
      <c r="K1520" s="3">
        <v>8</v>
      </c>
      <c r="L1520" s="3">
        <v>24</v>
      </c>
      <c r="M1520" s="3">
        <v>-6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1.0659999999999999E-3</v>
      </c>
      <c r="U1520" s="13">
        <f t="shared" si="232"/>
        <v>2.1480000000000002E-3</v>
      </c>
      <c r="V1520" s="13">
        <f t="shared" si="233"/>
        <v>6.6959999999999988E-3</v>
      </c>
      <c r="W1520" s="13">
        <f t="shared" si="234"/>
        <v>-1.6980000000000001E-3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9940</v>
      </c>
      <c r="C1521" s="3" t="s">
        <v>10286</v>
      </c>
      <c r="D1521" s="12">
        <v>110</v>
      </c>
      <c r="E1521" s="12">
        <v>121</v>
      </c>
      <c r="F1521" s="12">
        <v>127.5</v>
      </c>
      <c r="G1521" s="12">
        <v>125</v>
      </c>
      <c r="H1521" s="12">
        <v>125.5</v>
      </c>
      <c r="I1521" s="3">
        <v>41</v>
      </c>
      <c r="J1521" s="3">
        <v>-92</v>
      </c>
      <c r="K1521" s="3">
        <v>-366</v>
      </c>
      <c r="L1521" s="3">
        <v>124</v>
      </c>
      <c r="M1521" s="3">
        <v>-38</v>
      </c>
      <c r="N1521" s="3">
        <v>0</v>
      </c>
      <c r="O1521" s="3">
        <v>0</v>
      </c>
      <c r="P1521" s="3">
        <v>12</v>
      </c>
      <c r="Q1521" s="3">
        <v>6</v>
      </c>
      <c r="R1521" s="3">
        <v>0</v>
      </c>
      <c r="S1521" s="13">
        <f t="shared" si="230"/>
        <v>4.5100000000000001E-2</v>
      </c>
      <c r="T1521" s="13">
        <f t="shared" si="231"/>
        <v>-0.11132</v>
      </c>
      <c r="U1521" s="13">
        <f t="shared" si="232"/>
        <v>-0.46665000000000001</v>
      </c>
      <c r="V1521" s="13">
        <f t="shared" si="233"/>
        <v>0.155</v>
      </c>
      <c r="W1521" s="13">
        <f t="shared" si="234"/>
        <v>-4.7690000000000003E-2</v>
      </c>
      <c r="X1521" s="13">
        <f t="shared" si="235"/>
        <v>0</v>
      </c>
      <c r="Y1521" s="13">
        <f t="shared" si="236"/>
        <v>0</v>
      </c>
      <c r="Z1521" s="13">
        <f t="shared" si="237"/>
        <v>1.5299999999999999E-2</v>
      </c>
      <c r="AA1521" s="13">
        <f t="shared" si="238"/>
        <v>7.4999999999999997E-3</v>
      </c>
      <c r="AB1521" s="13">
        <f t="shared" si="239"/>
        <v>0</v>
      </c>
    </row>
    <row r="1522" spans="1:28" x14ac:dyDescent="0.25">
      <c r="A1522" s="2" t="s">
        <v>1516</v>
      </c>
      <c r="B1522" s="3" t="s">
        <v>9941</v>
      </c>
      <c r="C1522" s="3" t="s">
        <v>6559</v>
      </c>
      <c r="D1522" s="12">
        <v>208</v>
      </c>
      <c r="E1522" s="12">
        <v>206.5</v>
      </c>
      <c r="F1522" s="12">
        <v>208.5</v>
      </c>
      <c r="G1522" s="12">
        <v>207</v>
      </c>
      <c r="H1522" s="12">
        <v>205.5</v>
      </c>
      <c r="I1522" s="3">
        <v>3</v>
      </c>
      <c r="J1522" s="3">
        <v>3</v>
      </c>
      <c r="K1522" s="3">
        <v>4</v>
      </c>
      <c r="L1522" s="3">
        <v>-2</v>
      </c>
      <c r="M1522" s="3">
        <v>-3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6.2399999999999999E-3</v>
      </c>
      <c r="T1522" s="13">
        <f t="shared" si="231"/>
        <v>6.195E-3</v>
      </c>
      <c r="U1522" s="13">
        <f t="shared" si="232"/>
        <v>8.3400000000000002E-3</v>
      </c>
      <c r="V1522" s="13">
        <f t="shared" si="233"/>
        <v>-4.1399999999999996E-3</v>
      </c>
      <c r="W1522" s="13">
        <f t="shared" si="234"/>
        <v>-6.1650000000000003E-3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9942</v>
      </c>
      <c r="C1523" s="3" t="s">
        <v>6709</v>
      </c>
      <c r="D1523" s="12">
        <v>64.099999999999994</v>
      </c>
      <c r="E1523" s="12">
        <v>67.7</v>
      </c>
      <c r="F1523" s="12">
        <v>68.099999999999994</v>
      </c>
      <c r="G1523" s="12">
        <v>64.099999999999994</v>
      </c>
      <c r="H1523" s="12">
        <v>63.5</v>
      </c>
      <c r="I1523" s="3">
        <v>0</v>
      </c>
      <c r="J1523" s="3">
        <v>0</v>
      </c>
      <c r="K1523" s="3">
        <v>0</v>
      </c>
      <c r="L1523" s="3">
        <v>0</v>
      </c>
      <c r="M1523" s="3">
        <v>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6.3500000000000004E-4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9943</v>
      </c>
      <c r="C1524" s="3" t="s">
        <v>10279</v>
      </c>
      <c r="D1524" s="12">
        <v>61</v>
      </c>
      <c r="E1524" s="12">
        <v>59.5</v>
      </c>
      <c r="F1524" s="12">
        <v>59.6</v>
      </c>
      <c r="G1524" s="12">
        <v>58.8</v>
      </c>
      <c r="H1524" s="12">
        <v>58.8</v>
      </c>
      <c r="I1524" s="3">
        <v>0</v>
      </c>
      <c r="J1524" s="3">
        <v>3</v>
      </c>
      <c r="K1524" s="3">
        <v>0</v>
      </c>
      <c r="L1524" s="3">
        <v>1</v>
      </c>
      <c r="M1524" s="3">
        <v>2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1.7849999999999999E-3</v>
      </c>
      <c r="U1524" s="13">
        <f t="shared" si="232"/>
        <v>0</v>
      </c>
      <c r="V1524" s="13">
        <f t="shared" si="233"/>
        <v>5.8799999999999998E-4</v>
      </c>
      <c r="W1524" s="13">
        <f t="shared" si="234"/>
        <v>1.176E-3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9944</v>
      </c>
      <c r="C1525" s="3" t="s">
        <v>6635</v>
      </c>
      <c r="D1525" s="12">
        <v>44.5</v>
      </c>
      <c r="E1525" s="12">
        <v>44.55</v>
      </c>
      <c r="F1525" s="12">
        <v>45</v>
      </c>
      <c r="G1525" s="12">
        <v>44.8</v>
      </c>
      <c r="H1525" s="12">
        <v>44.9</v>
      </c>
      <c r="I1525" s="3">
        <v>-4</v>
      </c>
      <c r="J1525" s="3">
        <v>1</v>
      </c>
      <c r="K1525" s="3">
        <v>2</v>
      </c>
      <c r="L1525" s="3">
        <v>-5</v>
      </c>
      <c r="M1525" s="3">
        <v>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-1.7799999999999999E-3</v>
      </c>
      <c r="T1525" s="13">
        <f t="shared" si="231"/>
        <v>4.4549999999999999E-4</v>
      </c>
      <c r="U1525" s="13">
        <f t="shared" si="232"/>
        <v>8.9999999999999998E-4</v>
      </c>
      <c r="V1525" s="13">
        <f t="shared" si="233"/>
        <v>-2.2399999999999998E-3</v>
      </c>
      <c r="W1525" s="13">
        <f t="shared" si="234"/>
        <v>8.9799999999999993E-4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9945</v>
      </c>
      <c r="C1526" s="3" t="s">
        <v>4763</v>
      </c>
      <c r="D1526" s="12">
        <v>234</v>
      </c>
      <c r="E1526" s="12">
        <v>242</v>
      </c>
      <c r="F1526" s="12">
        <v>241.5</v>
      </c>
      <c r="G1526" s="12">
        <v>245.5</v>
      </c>
      <c r="H1526" s="12">
        <v>249.5</v>
      </c>
      <c r="I1526" s="3">
        <v>27</v>
      </c>
      <c r="J1526" s="3">
        <v>-75</v>
      </c>
      <c r="K1526" s="3">
        <v>4</v>
      </c>
      <c r="L1526" s="3">
        <v>25</v>
      </c>
      <c r="M1526" s="3">
        <v>-62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3">
        <f t="shared" si="230"/>
        <v>6.318E-2</v>
      </c>
      <c r="T1526" s="13">
        <f t="shared" si="231"/>
        <v>-0.18149999999999999</v>
      </c>
      <c r="U1526" s="13">
        <f t="shared" si="232"/>
        <v>9.6600000000000002E-3</v>
      </c>
      <c r="V1526" s="13">
        <f t="shared" si="233"/>
        <v>6.1374999999999999E-2</v>
      </c>
      <c r="W1526" s="13">
        <f t="shared" si="234"/>
        <v>-0.15468999999999999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9946</v>
      </c>
      <c r="C1527" s="3" t="s">
        <v>10324</v>
      </c>
      <c r="D1527" s="12">
        <v>293.5</v>
      </c>
      <c r="E1527" s="12">
        <v>298</v>
      </c>
      <c r="F1527" s="12">
        <v>299</v>
      </c>
      <c r="G1527" s="12">
        <v>300</v>
      </c>
      <c r="H1527" s="12">
        <v>306</v>
      </c>
      <c r="I1527" s="3">
        <v>1</v>
      </c>
      <c r="J1527" s="3">
        <v>0</v>
      </c>
      <c r="K1527" s="3">
        <v>0</v>
      </c>
      <c r="L1527" s="3">
        <v>1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2.9350000000000001E-3</v>
      </c>
      <c r="T1527" s="13">
        <f t="shared" si="231"/>
        <v>0</v>
      </c>
      <c r="U1527" s="13">
        <f t="shared" si="232"/>
        <v>0</v>
      </c>
      <c r="V1527" s="13">
        <f t="shared" si="233"/>
        <v>3.0000000000000001E-3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9947</v>
      </c>
      <c r="C1528" s="3" t="s">
        <v>4577</v>
      </c>
      <c r="D1528" s="12">
        <v>31.9</v>
      </c>
      <c r="E1528" s="12">
        <v>30.5</v>
      </c>
      <c r="F1528" s="12">
        <v>29.8</v>
      </c>
      <c r="G1528" s="12">
        <v>31</v>
      </c>
      <c r="H1528" s="12">
        <v>30.95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9948</v>
      </c>
      <c r="C1529" s="3" t="s">
        <v>10375</v>
      </c>
      <c r="D1529" s="12">
        <v>67</v>
      </c>
      <c r="E1529" s="12">
        <v>73.7</v>
      </c>
      <c r="F1529" s="12">
        <v>73</v>
      </c>
      <c r="G1529" s="12">
        <v>74.400000000000006</v>
      </c>
      <c r="H1529" s="12">
        <v>74.599999999999994</v>
      </c>
      <c r="I1529" s="3">
        <v>11</v>
      </c>
      <c r="J1529" s="3">
        <v>125</v>
      </c>
      <c r="K1529" s="3">
        <v>40</v>
      </c>
      <c r="L1529" s="3">
        <v>-3</v>
      </c>
      <c r="M1529" s="3">
        <v>-23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7.3699999999999998E-3</v>
      </c>
      <c r="T1529" s="13">
        <f t="shared" si="231"/>
        <v>9.2124999999999999E-2</v>
      </c>
      <c r="U1529" s="13">
        <f t="shared" si="232"/>
        <v>2.92E-2</v>
      </c>
      <c r="V1529" s="13">
        <f t="shared" si="233"/>
        <v>-2.232E-3</v>
      </c>
      <c r="W1529" s="13">
        <f t="shared" si="234"/>
        <v>-1.7158E-2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9949</v>
      </c>
      <c r="C1530" s="3" t="s">
        <v>6689</v>
      </c>
      <c r="D1530" s="12">
        <v>38.35</v>
      </c>
      <c r="E1530" s="12">
        <v>38.799999999999997</v>
      </c>
      <c r="F1530" s="12">
        <v>38.4</v>
      </c>
      <c r="G1530" s="12">
        <v>38.200000000000003</v>
      </c>
      <c r="H1530" s="12">
        <v>38.799999999999997</v>
      </c>
      <c r="I1530" s="3">
        <v>-15</v>
      </c>
      <c r="J1530" s="3">
        <v>-11</v>
      </c>
      <c r="K1530" s="3">
        <v>-11</v>
      </c>
      <c r="L1530" s="3">
        <v>-7</v>
      </c>
      <c r="M1530" s="3">
        <v>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-5.7524999999999998E-3</v>
      </c>
      <c r="T1530" s="13">
        <f t="shared" si="231"/>
        <v>-4.2679999999999992E-3</v>
      </c>
      <c r="U1530" s="13">
        <f t="shared" si="232"/>
        <v>-4.2239999999999995E-3</v>
      </c>
      <c r="V1530" s="13">
        <f t="shared" si="233"/>
        <v>-2.6740000000000002E-3</v>
      </c>
      <c r="W1530" s="13">
        <f t="shared" si="234"/>
        <v>3.88E-4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9950</v>
      </c>
      <c r="C1531" s="3" t="s">
        <v>10307</v>
      </c>
      <c r="D1531" s="12">
        <v>688</v>
      </c>
      <c r="E1531" s="12">
        <v>756</v>
      </c>
      <c r="F1531" s="12">
        <v>825</v>
      </c>
      <c r="G1531" s="12">
        <v>818</v>
      </c>
      <c r="H1531" s="12">
        <v>818</v>
      </c>
      <c r="I1531" s="3">
        <v>82</v>
      </c>
      <c r="J1531" s="3">
        <v>60</v>
      </c>
      <c r="K1531" s="3">
        <v>200</v>
      </c>
      <c r="L1531" s="3">
        <v>18</v>
      </c>
      <c r="M1531" s="3">
        <v>32</v>
      </c>
      <c r="N1531" s="3">
        <v>66</v>
      </c>
      <c r="O1531" s="3">
        <v>13</v>
      </c>
      <c r="P1531" s="3">
        <v>100</v>
      </c>
      <c r="Q1531" s="3">
        <v>0</v>
      </c>
      <c r="R1531" s="3">
        <v>49</v>
      </c>
      <c r="S1531" s="13">
        <f t="shared" si="230"/>
        <v>0.56415999999999999</v>
      </c>
      <c r="T1531" s="13">
        <f t="shared" si="231"/>
        <v>0.4536</v>
      </c>
      <c r="U1531" s="13">
        <f t="shared" si="232"/>
        <v>1.65</v>
      </c>
      <c r="V1531" s="13">
        <f t="shared" si="233"/>
        <v>0.14724000000000001</v>
      </c>
      <c r="W1531" s="13">
        <f t="shared" si="234"/>
        <v>0.26175999999999999</v>
      </c>
      <c r="X1531" s="13">
        <f t="shared" si="235"/>
        <v>0.45407999999999998</v>
      </c>
      <c r="Y1531" s="13">
        <f t="shared" si="236"/>
        <v>9.8280000000000006E-2</v>
      </c>
      <c r="Z1531" s="13">
        <f t="shared" si="237"/>
        <v>0.82499999999999996</v>
      </c>
      <c r="AA1531" s="13">
        <f t="shared" si="238"/>
        <v>0</v>
      </c>
      <c r="AB1531" s="13">
        <f t="shared" si="239"/>
        <v>0.40082000000000001</v>
      </c>
    </row>
    <row r="1532" spans="1:28" x14ac:dyDescent="0.25">
      <c r="A1532" s="2" t="s">
        <v>1526</v>
      </c>
      <c r="B1532" s="3" t="s">
        <v>9951</v>
      </c>
      <c r="C1532" s="3" t="s">
        <v>10375</v>
      </c>
      <c r="D1532" s="12">
        <v>221</v>
      </c>
      <c r="E1532" s="12">
        <v>222</v>
      </c>
      <c r="F1532" s="12">
        <v>228.5</v>
      </c>
      <c r="G1532" s="12">
        <v>226</v>
      </c>
      <c r="H1532" s="12">
        <v>228</v>
      </c>
      <c r="I1532" s="3">
        <v>0</v>
      </c>
      <c r="J1532" s="3">
        <v>4</v>
      </c>
      <c r="K1532" s="3">
        <v>-28</v>
      </c>
      <c r="L1532" s="3">
        <v>2</v>
      </c>
      <c r="M1532" s="3">
        <v>9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0</v>
      </c>
      <c r="T1532" s="13">
        <f t="shared" si="231"/>
        <v>8.8800000000000007E-3</v>
      </c>
      <c r="U1532" s="13">
        <f t="shared" si="232"/>
        <v>-6.3979999999999995E-2</v>
      </c>
      <c r="V1532" s="13">
        <f t="shared" si="233"/>
        <v>4.5199999999999997E-3</v>
      </c>
      <c r="W1532" s="13">
        <f t="shared" si="234"/>
        <v>2.052E-2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9952</v>
      </c>
      <c r="C1533" s="3" t="s">
        <v>4778</v>
      </c>
      <c r="D1533" s="12">
        <v>36.950000000000003</v>
      </c>
      <c r="E1533" s="12">
        <v>36.9</v>
      </c>
      <c r="F1533" s="12">
        <v>37</v>
      </c>
      <c r="G1533" s="12">
        <v>37</v>
      </c>
      <c r="H1533" s="12">
        <v>37.5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9953</v>
      </c>
      <c r="C1534" s="3" t="s">
        <v>6680</v>
      </c>
      <c r="D1534" s="12">
        <v>123</v>
      </c>
      <c r="E1534" s="12">
        <v>131.5</v>
      </c>
      <c r="F1534" s="12">
        <v>132</v>
      </c>
      <c r="G1534" s="12">
        <v>134.5</v>
      </c>
      <c r="H1534" s="12">
        <v>137.5</v>
      </c>
      <c r="I1534" s="3">
        <v>-2</v>
      </c>
      <c r="J1534" s="3">
        <v>9</v>
      </c>
      <c r="K1534" s="3">
        <v>0</v>
      </c>
      <c r="L1534" s="3">
        <v>-1</v>
      </c>
      <c r="M1534" s="3">
        <v>0</v>
      </c>
      <c r="N1534" s="3">
        <v>0</v>
      </c>
      <c r="O1534" s="3">
        <v>0</v>
      </c>
      <c r="P1534" s="3">
        <v>14</v>
      </c>
      <c r="Q1534" s="3">
        <v>0</v>
      </c>
      <c r="R1534" s="3">
        <v>0</v>
      </c>
      <c r="S1534" s="13">
        <f t="shared" si="230"/>
        <v>-2.4599999999999999E-3</v>
      </c>
      <c r="T1534" s="13">
        <f t="shared" si="231"/>
        <v>1.1835E-2</v>
      </c>
      <c r="U1534" s="13">
        <f t="shared" si="232"/>
        <v>0</v>
      </c>
      <c r="V1534" s="13">
        <f t="shared" si="233"/>
        <v>-1.3450000000000001E-3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1.848E-2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9954</v>
      </c>
      <c r="C1535" s="3" t="s">
        <v>10259</v>
      </c>
      <c r="D1535" s="12">
        <v>16.149999999999999</v>
      </c>
      <c r="E1535" s="12">
        <v>16.649999999999999</v>
      </c>
      <c r="F1535" s="12">
        <v>16.600000000000001</v>
      </c>
      <c r="G1535" s="12">
        <v>16.8</v>
      </c>
      <c r="H1535" s="12">
        <v>17.05</v>
      </c>
      <c r="I1535" s="3">
        <v>393</v>
      </c>
      <c r="J1535" s="3">
        <v>243</v>
      </c>
      <c r="K1535" s="3">
        <v>17</v>
      </c>
      <c r="L1535" s="3">
        <v>158</v>
      </c>
      <c r="M1535" s="3">
        <v>223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6.3469499999999998E-2</v>
      </c>
      <c r="T1535" s="13">
        <f t="shared" si="231"/>
        <v>4.0459499999999995E-2</v>
      </c>
      <c r="U1535" s="13">
        <f t="shared" si="232"/>
        <v>2.8220000000000003E-3</v>
      </c>
      <c r="V1535" s="13">
        <f t="shared" si="233"/>
        <v>2.6544000000000002E-2</v>
      </c>
      <c r="W1535" s="13">
        <f t="shared" si="234"/>
        <v>3.80215E-2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9955</v>
      </c>
      <c r="C1536" s="3" t="s">
        <v>4763</v>
      </c>
      <c r="D1536" s="12">
        <v>261</v>
      </c>
      <c r="E1536" s="12">
        <v>270</v>
      </c>
      <c r="F1536" s="12">
        <v>260</v>
      </c>
      <c r="G1536" s="12">
        <v>256.5</v>
      </c>
      <c r="H1536" s="12">
        <v>266</v>
      </c>
      <c r="I1536" s="3">
        <v>240</v>
      </c>
      <c r="J1536" s="3">
        <v>-1135</v>
      </c>
      <c r="K1536" s="3">
        <v>-571</v>
      </c>
      <c r="L1536" s="3">
        <v>216</v>
      </c>
      <c r="M1536" s="3">
        <v>415</v>
      </c>
      <c r="N1536" s="3">
        <v>197</v>
      </c>
      <c r="O1536" s="3">
        <v>-20</v>
      </c>
      <c r="P1536" s="3">
        <v>-318</v>
      </c>
      <c r="Q1536" s="3">
        <v>0</v>
      </c>
      <c r="R1536" s="3">
        <v>41</v>
      </c>
      <c r="S1536" s="13">
        <f t="shared" si="230"/>
        <v>0.62639999999999996</v>
      </c>
      <c r="T1536" s="13">
        <f t="shared" si="231"/>
        <v>-3.0644999999999998</v>
      </c>
      <c r="U1536" s="13">
        <f t="shared" si="232"/>
        <v>-1.4845999999999999</v>
      </c>
      <c r="V1536" s="13">
        <f t="shared" si="233"/>
        <v>0.55403999999999998</v>
      </c>
      <c r="W1536" s="13">
        <f t="shared" si="234"/>
        <v>1.1039000000000001</v>
      </c>
      <c r="X1536" s="13">
        <f t="shared" si="235"/>
        <v>0.51417000000000002</v>
      </c>
      <c r="Y1536" s="13">
        <f t="shared" si="236"/>
        <v>-5.3999999999999999E-2</v>
      </c>
      <c r="Z1536" s="13">
        <f t="shared" si="237"/>
        <v>-0.82679999999999998</v>
      </c>
      <c r="AA1536" s="13">
        <f t="shared" si="238"/>
        <v>0</v>
      </c>
      <c r="AB1536" s="13">
        <f t="shared" si="239"/>
        <v>0.10906</v>
      </c>
    </row>
    <row r="1537" spans="1:28" x14ac:dyDescent="0.25">
      <c r="A1537" s="2" t="s">
        <v>1531</v>
      </c>
      <c r="B1537" s="3" t="s">
        <v>9956</v>
      </c>
      <c r="C1537" s="3" t="s">
        <v>4788</v>
      </c>
      <c r="D1537" s="12">
        <v>38.75</v>
      </c>
      <c r="E1537" s="12">
        <v>39.5</v>
      </c>
      <c r="F1537" s="12">
        <v>40.1</v>
      </c>
      <c r="G1537" s="12">
        <v>40.200000000000003</v>
      </c>
      <c r="H1537" s="12">
        <v>39.65</v>
      </c>
      <c r="I1537" s="3">
        <v>288</v>
      </c>
      <c r="J1537" s="3">
        <v>-631</v>
      </c>
      <c r="K1537" s="3">
        <v>135</v>
      </c>
      <c r="L1537" s="3">
        <v>615</v>
      </c>
      <c r="M1537" s="3">
        <v>-210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0.1116</v>
      </c>
      <c r="T1537" s="13">
        <f t="shared" si="231"/>
        <v>-0.24924499999999999</v>
      </c>
      <c r="U1537" s="13">
        <f t="shared" si="232"/>
        <v>5.4135000000000003E-2</v>
      </c>
      <c r="V1537" s="13">
        <f t="shared" si="233"/>
        <v>0.24723000000000001</v>
      </c>
      <c r="W1537" s="13">
        <f t="shared" si="234"/>
        <v>-8.3265000000000006E-2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9957</v>
      </c>
      <c r="C1538" s="3" t="s">
        <v>10376</v>
      </c>
      <c r="D1538" s="12">
        <v>23.65</v>
      </c>
      <c r="E1538" s="12">
        <v>26</v>
      </c>
      <c r="F1538" s="12">
        <v>24.55</v>
      </c>
      <c r="G1538" s="12">
        <v>24</v>
      </c>
      <c r="H1538" s="12">
        <v>24.25</v>
      </c>
      <c r="I1538" s="3">
        <v>39</v>
      </c>
      <c r="J1538" s="3">
        <v>121</v>
      </c>
      <c r="K1538" s="3">
        <v>-1195</v>
      </c>
      <c r="L1538" s="3">
        <v>-219</v>
      </c>
      <c r="M1538" s="3">
        <v>49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9.2234999999999991E-3</v>
      </c>
      <c r="T1538" s="13">
        <f t="shared" si="231"/>
        <v>3.1460000000000002E-2</v>
      </c>
      <c r="U1538" s="13">
        <f t="shared" si="232"/>
        <v>-0.29337249999999998</v>
      </c>
      <c r="V1538" s="13">
        <f t="shared" si="233"/>
        <v>-5.2560000000000003E-2</v>
      </c>
      <c r="W1538" s="13">
        <f t="shared" si="234"/>
        <v>1.1882500000000001E-2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9958</v>
      </c>
      <c r="C1539" s="3" t="s">
        <v>6552</v>
      </c>
      <c r="D1539" s="12">
        <v>68.900000000000006</v>
      </c>
      <c r="E1539" s="12">
        <v>71.900000000000006</v>
      </c>
      <c r="F1539" s="12">
        <v>71.8</v>
      </c>
      <c r="G1539" s="12">
        <v>71</v>
      </c>
      <c r="H1539" s="12">
        <v>71.900000000000006</v>
      </c>
      <c r="I1539" s="3">
        <v>183</v>
      </c>
      <c r="J1539" s="3">
        <v>30</v>
      </c>
      <c r="K1539" s="3">
        <v>17</v>
      </c>
      <c r="L1539" s="3">
        <v>3</v>
      </c>
      <c r="M1539" s="3">
        <v>133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0.126087</v>
      </c>
      <c r="T1539" s="13">
        <f t="shared" si="231"/>
        <v>2.1569999999999999E-2</v>
      </c>
      <c r="U1539" s="13">
        <f t="shared" si="232"/>
        <v>1.2206E-2</v>
      </c>
      <c r="V1539" s="13">
        <f t="shared" si="233"/>
        <v>2.1299999999999999E-3</v>
      </c>
      <c r="W1539" s="13">
        <f t="shared" si="234"/>
        <v>9.5627000000000004E-2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9959</v>
      </c>
      <c r="C1540" s="3" t="s">
        <v>6730</v>
      </c>
      <c r="D1540" s="12">
        <v>44.35</v>
      </c>
      <c r="E1540" s="12">
        <v>45.5</v>
      </c>
      <c r="F1540" s="12">
        <v>45.6</v>
      </c>
      <c r="G1540" s="12">
        <v>45.2</v>
      </c>
      <c r="H1540" s="12">
        <v>46.05</v>
      </c>
      <c r="I1540" s="3">
        <v>134</v>
      </c>
      <c r="J1540" s="3">
        <v>147</v>
      </c>
      <c r="K1540" s="3">
        <v>-2</v>
      </c>
      <c r="L1540" s="3">
        <v>37</v>
      </c>
      <c r="M1540" s="3">
        <v>222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5.9429000000000003E-2</v>
      </c>
      <c r="T1540" s="13">
        <f t="shared" si="231"/>
        <v>6.6885E-2</v>
      </c>
      <c r="U1540" s="13">
        <f t="shared" si="232"/>
        <v>-9.1200000000000005E-4</v>
      </c>
      <c r="V1540" s="13">
        <f t="shared" si="233"/>
        <v>1.6723999999999999E-2</v>
      </c>
      <c r="W1540" s="13">
        <f t="shared" si="234"/>
        <v>0.10223099999999999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9960</v>
      </c>
      <c r="C1541" s="3" t="s">
        <v>6669</v>
      </c>
      <c r="D1541" s="12">
        <v>22.85</v>
      </c>
      <c r="E1541" s="12">
        <v>22.9</v>
      </c>
      <c r="F1541" s="12">
        <v>22.95</v>
      </c>
      <c r="G1541" s="12">
        <v>22.95</v>
      </c>
      <c r="H1541" s="12">
        <v>23.15</v>
      </c>
      <c r="I1541" s="3">
        <v>6</v>
      </c>
      <c r="J1541" s="3">
        <v>2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1.3710000000000003E-3</v>
      </c>
      <c r="T1541" s="13">
        <f t="shared" si="231"/>
        <v>4.5799999999999997E-4</v>
      </c>
      <c r="U1541" s="13">
        <f t="shared" si="232"/>
        <v>0</v>
      </c>
      <c r="V1541" s="13">
        <f t="shared" si="233"/>
        <v>0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9961</v>
      </c>
      <c r="C1542" s="3" t="s">
        <v>10312</v>
      </c>
      <c r="D1542" s="12">
        <v>14.85</v>
      </c>
      <c r="E1542" s="12">
        <v>14.9</v>
      </c>
      <c r="F1542" s="12">
        <v>14.9</v>
      </c>
      <c r="G1542" s="12">
        <v>14.9</v>
      </c>
      <c r="H1542" s="12">
        <v>16.350000000000001</v>
      </c>
      <c r="I1542" s="3">
        <v>120</v>
      </c>
      <c r="J1542" s="3">
        <v>23</v>
      </c>
      <c r="K1542" s="3">
        <v>144</v>
      </c>
      <c r="L1542" s="3">
        <v>-10</v>
      </c>
      <c r="M1542" s="3">
        <v>14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1.7819999999999999E-2</v>
      </c>
      <c r="T1542" s="13">
        <f t="shared" si="231"/>
        <v>3.4269999999999999E-3</v>
      </c>
      <c r="U1542" s="13">
        <f t="shared" si="232"/>
        <v>2.1455999999999999E-2</v>
      </c>
      <c r="V1542" s="13">
        <f t="shared" si="233"/>
        <v>-1.49E-3</v>
      </c>
      <c r="W1542" s="13">
        <f t="shared" si="234"/>
        <v>2.2890000000000002E-3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9962</v>
      </c>
      <c r="C1543" s="3" t="s">
        <v>10278</v>
      </c>
      <c r="D1543" s="12">
        <v>16.649999999999999</v>
      </c>
      <c r="E1543" s="12">
        <v>16.75</v>
      </c>
      <c r="F1543" s="12">
        <v>16.95</v>
      </c>
      <c r="G1543" s="12">
        <v>16.95</v>
      </c>
      <c r="H1543" s="12">
        <v>17.100000000000001</v>
      </c>
      <c r="I1543" s="3">
        <v>65</v>
      </c>
      <c r="J1543" s="3">
        <v>4</v>
      </c>
      <c r="K1543" s="3">
        <v>17</v>
      </c>
      <c r="L1543" s="3">
        <v>12</v>
      </c>
      <c r="M1543" s="3">
        <v>65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1.0822500000000001E-2</v>
      </c>
      <c r="T1543" s="13">
        <f t="shared" ref="T1543:T1606" si="241">$E1543*J1543/100000</f>
        <v>6.7000000000000002E-4</v>
      </c>
      <c r="U1543" s="13">
        <f t="shared" ref="U1543:U1606" si="242">$F1543*K1543/100000</f>
        <v>2.8814999999999999E-3</v>
      </c>
      <c r="V1543" s="13">
        <f t="shared" ref="V1543:V1606" si="243">$G1543*L1543/100000</f>
        <v>2.0339999999999998E-3</v>
      </c>
      <c r="W1543" s="13">
        <f t="shared" ref="W1543:W1606" si="244">$H1543*M1543/100000</f>
        <v>1.1115E-2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9963</v>
      </c>
      <c r="C1544" s="3" t="s">
        <v>6543</v>
      </c>
      <c r="D1544" s="12">
        <v>29.9</v>
      </c>
      <c r="E1544" s="12">
        <v>30.2</v>
      </c>
      <c r="F1544" s="12">
        <v>29.6</v>
      </c>
      <c r="G1544" s="12">
        <v>29.4</v>
      </c>
      <c r="H1544" s="12">
        <v>30</v>
      </c>
      <c r="I1544" s="3">
        <v>-4</v>
      </c>
      <c r="J1544" s="3">
        <v>-1</v>
      </c>
      <c r="K1544" s="3">
        <v>11</v>
      </c>
      <c r="L1544" s="3">
        <v>-9</v>
      </c>
      <c r="M1544" s="3">
        <v>9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-1.196E-3</v>
      </c>
      <c r="T1544" s="13">
        <f t="shared" si="241"/>
        <v>-3.0199999999999997E-4</v>
      </c>
      <c r="U1544" s="13">
        <f t="shared" si="242"/>
        <v>3.2560000000000002E-3</v>
      </c>
      <c r="V1544" s="13">
        <f t="shared" si="243"/>
        <v>-2.6459999999999995E-3</v>
      </c>
      <c r="W1544" s="13">
        <f t="shared" si="244"/>
        <v>2.7000000000000001E-3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9964</v>
      </c>
      <c r="C1545" s="3" t="s">
        <v>10314</v>
      </c>
      <c r="D1545" s="12">
        <v>45.75</v>
      </c>
      <c r="E1545" s="12">
        <v>46.75</v>
      </c>
      <c r="F1545" s="12">
        <v>46.85</v>
      </c>
      <c r="G1545" s="12">
        <v>47.1</v>
      </c>
      <c r="H1545" s="12">
        <v>47.5</v>
      </c>
      <c r="I1545" s="3">
        <v>54</v>
      </c>
      <c r="J1545" s="3">
        <v>58</v>
      </c>
      <c r="K1545" s="3">
        <v>-133</v>
      </c>
      <c r="L1545" s="3">
        <v>-95</v>
      </c>
      <c r="M1545" s="3">
        <v>33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2.4705000000000001E-2</v>
      </c>
      <c r="T1545" s="13">
        <f t="shared" si="241"/>
        <v>2.7115E-2</v>
      </c>
      <c r="U1545" s="13">
        <f t="shared" si="242"/>
        <v>-6.2310500000000005E-2</v>
      </c>
      <c r="V1545" s="13">
        <f t="shared" si="243"/>
        <v>-4.4745E-2</v>
      </c>
      <c r="W1545" s="13">
        <f t="shared" si="244"/>
        <v>1.5675000000000001E-2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9965</v>
      </c>
      <c r="C1546" s="3" t="s">
        <v>10267</v>
      </c>
      <c r="D1546" s="12">
        <v>44.95</v>
      </c>
      <c r="E1546" s="12">
        <v>49.1</v>
      </c>
      <c r="F1546" s="12">
        <v>46.85</v>
      </c>
      <c r="G1546" s="12">
        <v>44.9</v>
      </c>
      <c r="H1546" s="12">
        <v>45.1</v>
      </c>
      <c r="I1546" s="3">
        <v>-512</v>
      </c>
      <c r="J1546" s="3">
        <v>-304</v>
      </c>
      <c r="K1546" s="3">
        <v>-414</v>
      </c>
      <c r="L1546" s="3">
        <v>27</v>
      </c>
      <c r="M1546" s="3">
        <v>-12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-0.23014400000000002</v>
      </c>
      <c r="T1546" s="13">
        <f t="shared" si="241"/>
        <v>-0.14926400000000001</v>
      </c>
      <c r="U1546" s="13">
        <f t="shared" si="242"/>
        <v>-0.19395900000000002</v>
      </c>
      <c r="V1546" s="13">
        <f t="shared" si="243"/>
        <v>1.2123E-2</v>
      </c>
      <c r="W1546" s="13">
        <f t="shared" si="244"/>
        <v>-5.4120000000000001E-3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9966</v>
      </c>
      <c r="C1547" s="3" t="s">
        <v>6667</v>
      </c>
      <c r="D1547" s="12">
        <v>45.2</v>
      </c>
      <c r="E1547" s="12">
        <v>46.3</v>
      </c>
      <c r="F1547" s="12">
        <v>46</v>
      </c>
      <c r="G1547" s="12">
        <v>46.05</v>
      </c>
      <c r="H1547" s="12">
        <v>47.5</v>
      </c>
      <c r="I1547" s="3">
        <v>42</v>
      </c>
      <c r="J1547" s="3">
        <v>33</v>
      </c>
      <c r="K1547" s="3">
        <v>-29</v>
      </c>
      <c r="L1547" s="3">
        <v>-3</v>
      </c>
      <c r="M1547" s="3">
        <v>28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1.8984000000000001E-2</v>
      </c>
      <c r="T1547" s="13">
        <f t="shared" si="241"/>
        <v>1.5278999999999999E-2</v>
      </c>
      <c r="U1547" s="13">
        <f t="shared" si="242"/>
        <v>-1.3339999999999999E-2</v>
      </c>
      <c r="V1547" s="13">
        <f t="shared" si="243"/>
        <v>-1.3814999999999997E-3</v>
      </c>
      <c r="W1547" s="13">
        <f t="shared" si="244"/>
        <v>1.3299999999999999E-2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9967</v>
      </c>
      <c r="C1548" s="3" t="s">
        <v>4764</v>
      </c>
      <c r="D1548" s="12">
        <v>28.85</v>
      </c>
      <c r="E1548" s="12">
        <v>29.35</v>
      </c>
      <c r="F1548" s="12">
        <v>30</v>
      </c>
      <c r="G1548" s="12">
        <v>30</v>
      </c>
      <c r="H1548" s="12">
        <v>30.25</v>
      </c>
      <c r="I1548" s="3">
        <v>9</v>
      </c>
      <c r="J1548" s="3">
        <v>106</v>
      </c>
      <c r="K1548" s="3">
        <v>70</v>
      </c>
      <c r="L1548" s="3">
        <v>-179</v>
      </c>
      <c r="M1548" s="3">
        <v>126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2.5965000000000003E-3</v>
      </c>
      <c r="T1548" s="13">
        <f t="shared" si="241"/>
        <v>3.1111000000000003E-2</v>
      </c>
      <c r="U1548" s="13">
        <f t="shared" si="242"/>
        <v>2.1000000000000001E-2</v>
      </c>
      <c r="V1548" s="13">
        <f t="shared" si="243"/>
        <v>-5.3699999999999998E-2</v>
      </c>
      <c r="W1548" s="13">
        <f t="shared" si="244"/>
        <v>3.8115000000000003E-2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9968</v>
      </c>
      <c r="C1549" s="3" t="s">
        <v>10321</v>
      </c>
      <c r="D1549" s="12">
        <v>110.5</v>
      </c>
      <c r="E1549" s="12">
        <v>101.5</v>
      </c>
      <c r="F1549" s="12">
        <v>102</v>
      </c>
      <c r="G1549" s="12">
        <v>103</v>
      </c>
      <c r="H1549" s="12">
        <v>100.5</v>
      </c>
      <c r="I1549" s="3">
        <v>-90</v>
      </c>
      <c r="J1549" s="3">
        <v>-120</v>
      </c>
      <c r="K1549" s="3">
        <v>-119</v>
      </c>
      <c r="L1549" s="3">
        <v>-147</v>
      </c>
      <c r="M1549" s="3">
        <v>-214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-9.9449999999999997E-2</v>
      </c>
      <c r="T1549" s="13">
        <f t="shared" si="241"/>
        <v>-0.12180000000000001</v>
      </c>
      <c r="U1549" s="13">
        <f t="shared" si="242"/>
        <v>-0.12138</v>
      </c>
      <c r="V1549" s="13">
        <f t="shared" si="243"/>
        <v>-0.15140999999999999</v>
      </c>
      <c r="W1549" s="13">
        <f t="shared" si="244"/>
        <v>-0.21507000000000001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9969</v>
      </c>
      <c r="C1550" s="3" t="s">
        <v>10314</v>
      </c>
      <c r="D1550" s="12">
        <v>322.5</v>
      </c>
      <c r="E1550" s="12">
        <v>323</v>
      </c>
      <c r="F1550" s="12">
        <v>318</v>
      </c>
      <c r="G1550" s="12">
        <v>318</v>
      </c>
      <c r="H1550" s="12">
        <v>313</v>
      </c>
      <c r="I1550" s="3">
        <v>-109</v>
      </c>
      <c r="J1550" s="3">
        <v>1015</v>
      </c>
      <c r="K1550" s="3">
        <v>-1060</v>
      </c>
      <c r="L1550" s="3">
        <v>39</v>
      </c>
      <c r="M1550" s="3">
        <v>-1329</v>
      </c>
      <c r="N1550" s="3">
        <v>273</v>
      </c>
      <c r="O1550" s="3">
        <v>595</v>
      </c>
      <c r="P1550" s="3">
        <v>-270</v>
      </c>
      <c r="Q1550" s="3">
        <v>38</v>
      </c>
      <c r="R1550" s="3">
        <v>157</v>
      </c>
      <c r="S1550" s="13">
        <f t="shared" si="240"/>
        <v>-0.35152499999999998</v>
      </c>
      <c r="T1550" s="13">
        <f t="shared" si="241"/>
        <v>3.2784499999999999</v>
      </c>
      <c r="U1550" s="13">
        <f t="shared" si="242"/>
        <v>-3.3708</v>
      </c>
      <c r="V1550" s="13">
        <f t="shared" si="243"/>
        <v>0.12402000000000001</v>
      </c>
      <c r="W1550" s="13">
        <f t="shared" si="244"/>
        <v>-4.15977</v>
      </c>
      <c r="X1550" s="13">
        <f t="shared" si="245"/>
        <v>0.88042500000000001</v>
      </c>
      <c r="Y1550" s="13">
        <f t="shared" si="246"/>
        <v>1.9218500000000001</v>
      </c>
      <c r="Z1550" s="13">
        <f t="shared" si="247"/>
        <v>-0.85860000000000003</v>
      </c>
      <c r="AA1550" s="13">
        <f t="shared" si="248"/>
        <v>0.12084</v>
      </c>
      <c r="AB1550" s="13">
        <f t="shared" si="249"/>
        <v>0.49141000000000001</v>
      </c>
    </row>
    <row r="1551" spans="1:28" x14ac:dyDescent="0.25">
      <c r="A1551" s="2" t="s">
        <v>1545</v>
      </c>
      <c r="B1551" s="3" t="s">
        <v>9970</v>
      </c>
      <c r="C1551" s="3" t="s">
        <v>10358</v>
      </c>
      <c r="D1551" s="12">
        <v>11.9</v>
      </c>
      <c r="E1551" s="12">
        <v>12</v>
      </c>
      <c r="F1551" s="12">
        <v>11.8</v>
      </c>
      <c r="G1551" s="12">
        <v>11.65</v>
      </c>
      <c r="H1551" s="12">
        <v>11.7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0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9971</v>
      </c>
      <c r="C1552" s="3" t="s">
        <v>6591</v>
      </c>
      <c r="D1552" s="12">
        <v>35.1</v>
      </c>
      <c r="E1552" s="12">
        <v>35.1</v>
      </c>
      <c r="F1552" s="12">
        <v>35.299999999999997</v>
      </c>
      <c r="G1552" s="12">
        <v>35.299999999999997</v>
      </c>
      <c r="H1552" s="12">
        <v>35.5</v>
      </c>
      <c r="I1552" s="3">
        <v>23</v>
      </c>
      <c r="J1552" s="3">
        <v>-2</v>
      </c>
      <c r="K1552" s="3">
        <v>-1</v>
      </c>
      <c r="L1552" s="3">
        <v>0</v>
      </c>
      <c r="M1552" s="3">
        <v>11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8.0730000000000003E-3</v>
      </c>
      <c r="T1552" s="13">
        <f t="shared" si="241"/>
        <v>-7.0200000000000004E-4</v>
      </c>
      <c r="U1552" s="13">
        <f t="shared" si="242"/>
        <v>-3.5299999999999996E-4</v>
      </c>
      <c r="V1552" s="13">
        <f t="shared" si="243"/>
        <v>0</v>
      </c>
      <c r="W1552" s="13">
        <f t="shared" si="244"/>
        <v>3.9050000000000001E-3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9972</v>
      </c>
      <c r="C1553" s="3" t="s">
        <v>10342</v>
      </c>
      <c r="D1553" s="12">
        <v>23.05</v>
      </c>
      <c r="E1553" s="12">
        <v>23.4</v>
      </c>
      <c r="F1553" s="12">
        <v>23.3</v>
      </c>
      <c r="G1553" s="12">
        <v>23.3</v>
      </c>
      <c r="H1553" s="12">
        <v>23.4</v>
      </c>
      <c r="I1553" s="3">
        <v>41</v>
      </c>
      <c r="J1553" s="3">
        <v>126</v>
      </c>
      <c r="K1553" s="3">
        <v>-34</v>
      </c>
      <c r="L1553" s="3">
        <v>12</v>
      </c>
      <c r="M1553" s="3">
        <v>24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9.4505000000000006E-3</v>
      </c>
      <c r="T1553" s="13">
        <f t="shared" si="241"/>
        <v>2.9483999999999996E-2</v>
      </c>
      <c r="U1553" s="13">
        <f t="shared" si="242"/>
        <v>-7.9220000000000002E-3</v>
      </c>
      <c r="V1553" s="13">
        <f t="shared" si="243"/>
        <v>2.7960000000000003E-3</v>
      </c>
      <c r="W1553" s="13">
        <f t="shared" si="244"/>
        <v>5.6159999999999995E-3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9973</v>
      </c>
      <c r="C1554" s="3" t="s">
        <v>6608</v>
      </c>
      <c r="D1554" s="12">
        <v>38.049999999999997</v>
      </c>
      <c r="E1554" s="12">
        <v>38.5</v>
      </c>
      <c r="F1554" s="12">
        <v>38.75</v>
      </c>
      <c r="G1554" s="12">
        <v>38.75</v>
      </c>
      <c r="H1554" s="12">
        <v>39.299999999999997</v>
      </c>
      <c r="I1554" s="3">
        <v>-23</v>
      </c>
      <c r="J1554" s="3">
        <v>8</v>
      </c>
      <c r="K1554" s="3">
        <v>-19</v>
      </c>
      <c r="L1554" s="3">
        <v>9</v>
      </c>
      <c r="M1554" s="3">
        <v>44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-8.7515000000000006E-3</v>
      </c>
      <c r="T1554" s="13">
        <f t="shared" si="241"/>
        <v>3.0799999999999998E-3</v>
      </c>
      <c r="U1554" s="13">
        <f t="shared" si="242"/>
        <v>-7.3625000000000001E-3</v>
      </c>
      <c r="V1554" s="13">
        <f t="shared" si="243"/>
        <v>3.4875000000000001E-3</v>
      </c>
      <c r="W1554" s="13">
        <f t="shared" si="244"/>
        <v>1.7291999999999998E-2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9974</v>
      </c>
      <c r="C1555" s="3" t="s">
        <v>4763</v>
      </c>
      <c r="D1555" s="12">
        <v>40.9</v>
      </c>
      <c r="E1555" s="12">
        <v>42.15</v>
      </c>
      <c r="F1555" s="12">
        <v>41.4</v>
      </c>
      <c r="G1555" s="12">
        <v>40.9</v>
      </c>
      <c r="H1555" s="12">
        <v>42.2</v>
      </c>
      <c r="I1555" s="3">
        <v>228</v>
      </c>
      <c r="J1555" s="3">
        <v>-420</v>
      </c>
      <c r="K1555" s="3">
        <v>-672</v>
      </c>
      <c r="L1555" s="3">
        <v>111</v>
      </c>
      <c r="M1555" s="3">
        <v>258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9.3251999999999988E-2</v>
      </c>
      <c r="T1555" s="13">
        <f t="shared" si="241"/>
        <v>-0.17702999999999999</v>
      </c>
      <c r="U1555" s="13">
        <f t="shared" si="242"/>
        <v>-0.27820800000000001</v>
      </c>
      <c r="V1555" s="13">
        <f t="shared" si="243"/>
        <v>4.5398999999999995E-2</v>
      </c>
      <c r="W1555" s="13">
        <f t="shared" si="244"/>
        <v>0.108876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9975</v>
      </c>
      <c r="C1556" s="3" t="s">
        <v>6591</v>
      </c>
      <c r="D1556" s="12">
        <v>10</v>
      </c>
      <c r="E1556" s="12">
        <v>10.15</v>
      </c>
      <c r="F1556" s="12">
        <v>10</v>
      </c>
      <c r="G1556" s="12">
        <v>10</v>
      </c>
      <c r="H1556" s="12">
        <v>10</v>
      </c>
      <c r="I1556" s="3">
        <v>-10</v>
      </c>
      <c r="J1556" s="3">
        <v>7</v>
      </c>
      <c r="K1556" s="3">
        <v>-2</v>
      </c>
      <c r="L1556" s="3">
        <v>4</v>
      </c>
      <c r="M1556" s="3">
        <v>7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-1E-3</v>
      </c>
      <c r="T1556" s="13">
        <f t="shared" si="241"/>
        <v>7.1049999999999998E-4</v>
      </c>
      <c r="U1556" s="13">
        <f t="shared" si="242"/>
        <v>-2.0000000000000001E-4</v>
      </c>
      <c r="V1556" s="13">
        <f t="shared" si="243"/>
        <v>4.0000000000000002E-4</v>
      </c>
      <c r="W1556" s="13">
        <f t="shared" si="244"/>
        <v>6.9999999999999999E-4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9976</v>
      </c>
      <c r="C1557" s="3" t="s">
        <v>10308</v>
      </c>
      <c r="D1557" s="12">
        <v>15.5</v>
      </c>
      <c r="E1557" s="12">
        <v>16.5</v>
      </c>
      <c r="F1557" s="12">
        <v>16.05</v>
      </c>
      <c r="G1557" s="12">
        <v>16</v>
      </c>
      <c r="H1557" s="12">
        <v>16.100000000000001</v>
      </c>
      <c r="I1557" s="3">
        <v>194</v>
      </c>
      <c r="J1557" s="3">
        <v>219</v>
      </c>
      <c r="K1557" s="3">
        <v>-207</v>
      </c>
      <c r="L1557" s="3">
        <v>-75</v>
      </c>
      <c r="M1557" s="3">
        <v>41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3.007E-2</v>
      </c>
      <c r="T1557" s="13">
        <f t="shared" si="241"/>
        <v>3.6135E-2</v>
      </c>
      <c r="U1557" s="13">
        <f t="shared" si="242"/>
        <v>-3.3223500000000003E-2</v>
      </c>
      <c r="V1557" s="13">
        <f t="shared" si="243"/>
        <v>-1.2E-2</v>
      </c>
      <c r="W1557" s="13">
        <f t="shared" si="244"/>
        <v>6.6010000000000001E-3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9977</v>
      </c>
      <c r="C1558" s="3" t="s">
        <v>10302</v>
      </c>
      <c r="D1558" s="12">
        <v>48.2</v>
      </c>
      <c r="E1558" s="12">
        <v>48.85</v>
      </c>
      <c r="F1558" s="12">
        <v>48.75</v>
      </c>
      <c r="G1558" s="12">
        <v>47.95</v>
      </c>
      <c r="H1558" s="12">
        <v>48.5</v>
      </c>
      <c r="I1558" s="3">
        <v>2</v>
      </c>
      <c r="J1558" s="3">
        <v>11</v>
      </c>
      <c r="K1558" s="3">
        <v>1</v>
      </c>
      <c r="L1558" s="3">
        <v>-7</v>
      </c>
      <c r="M1558" s="3">
        <v>4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9.6400000000000001E-4</v>
      </c>
      <c r="T1558" s="13">
        <f t="shared" si="241"/>
        <v>5.3734999999999998E-3</v>
      </c>
      <c r="U1558" s="13">
        <f t="shared" si="242"/>
        <v>4.8749999999999998E-4</v>
      </c>
      <c r="V1558" s="13">
        <f t="shared" si="243"/>
        <v>-3.3565000000000005E-3</v>
      </c>
      <c r="W1558" s="13">
        <f t="shared" si="244"/>
        <v>1.9400000000000001E-3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9978</v>
      </c>
      <c r="C1559" s="3" t="s">
        <v>4758</v>
      </c>
      <c r="D1559" s="12">
        <v>9.74</v>
      </c>
      <c r="E1559" s="12">
        <v>9.9600000000000009</v>
      </c>
      <c r="F1559" s="12">
        <v>9.7899999999999991</v>
      </c>
      <c r="G1559" s="12">
        <v>9.8800000000000008</v>
      </c>
      <c r="H1559" s="12">
        <v>9.98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9979</v>
      </c>
      <c r="C1560" s="3" t="s">
        <v>10310</v>
      </c>
      <c r="D1560" s="12">
        <v>20.85</v>
      </c>
      <c r="E1560" s="12">
        <v>19.850000000000001</v>
      </c>
      <c r="F1560" s="12">
        <v>20.2</v>
      </c>
      <c r="G1560" s="12">
        <v>20.05</v>
      </c>
      <c r="H1560" s="12">
        <v>20.3</v>
      </c>
      <c r="I1560" s="3">
        <v>0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9980</v>
      </c>
      <c r="C1561" s="3" t="s">
        <v>6700</v>
      </c>
      <c r="D1561" s="12">
        <v>57.7</v>
      </c>
      <c r="E1561" s="12">
        <v>62.1</v>
      </c>
      <c r="F1561" s="12">
        <v>62</v>
      </c>
      <c r="G1561" s="12">
        <v>60.8</v>
      </c>
      <c r="H1561" s="12">
        <v>61.5</v>
      </c>
      <c r="I1561" s="3">
        <v>765</v>
      </c>
      <c r="J1561" s="3">
        <v>886</v>
      </c>
      <c r="K1561" s="3">
        <v>-1594</v>
      </c>
      <c r="L1561" s="3">
        <v>-1219</v>
      </c>
      <c r="M1561" s="3">
        <v>-1058</v>
      </c>
      <c r="N1561" s="3">
        <v>0</v>
      </c>
      <c r="O1561" s="3">
        <v>0</v>
      </c>
      <c r="P1561" s="3">
        <v>90</v>
      </c>
      <c r="Q1561" s="3">
        <v>0</v>
      </c>
      <c r="R1561" s="3">
        <v>60</v>
      </c>
      <c r="S1561" s="13">
        <f t="shared" si="240"/>
        <v>0.44140499999999999</v>
      </c>
      <c r="T1561" s="13">
        <f t="shared" si="241"/>
        <v>0.55020599999999997</v>
      </c>
      <c r="U1561" s="13">
        <f t="shared" si="242"/>
        <v>-0.98828000000000005</v>
      </c>
      <c r="V1561" s="13">
        <f t="shared" si="243"/>
        <v>-0.74115199999999992</v>
      </c>
      <c r="W1561" s="13">
        <f t="shared" si="244"/>
        <v>-0.65066999999999997</v>
      </c>
      <c r="X1561" s="13">
        <f t="shared" si="245"/>
        <v>0</v>
      </c>
      <c r="Y1561" s="13">
        <f t="shared" si="246"/>
        <v>0</v>
      </c>
      <c r="Z1561" s="13">
        <f t="shared" si="247"/>
        <v>5.5800000000000002E-2</v>
      </c>
      <c r="AA1561" s="13">
        <f t="shared" si="248"/>
        <v>0</v>
      </c>
      <c r="AB1561" s="13">
        <f t="shared" si="249"/>
        <v>3.6900000000000002E-2</v>
      </c>
    </row>
    <row r="1562" spans="1:28" x14ac:dyDescent="0.25">
      <c r="A1562" s="2" t="s">
        <v>1556</v>
      </c>
      <c r="B1562" s="3" t="s">
        <v>9981</v>
      </c>
      <c r="C1562" s="3" t="s">
        <v>10340</v>
      </c>
      <c r="D1562" s="12">
        <v>32.950000000000003</v>
      </c>
      <c r="E1562" s="12">
        <v>33.799999999999997</v>
      </c>
      <c r="F1562" s="12">
        <v>33.9</v>
      </c>
      <c r="G1562" s="12">
        <v>33.4</v>
      </c>
      <c r="H1562" s="12">
        <v>34</v>
      </c>
      <c r="I1562" s="3">
        <v>137</v>
      </c>
      <c r="J1562" s="3">
        <v>374</v>
      </c>
      <c r="K1562" s="3">
        <v>-1753</v>
      </c>
      <c r="L1562" s="3">
        <v>366</v>
      </c>
      <c r="M1562" s="3">
        <v>-760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4.5141500000000008E-2</v>
      </c>
      <c r="T1562" s="13">
        <f t="shared" si="241"/>
        <v>0.126412</v>
      </c>
      <c r="U1562" s="13">
        <f t="shared" si="242"/>
        <v>-0.59426699999999999</v>
      </c>
      <c r="V1562" s="13">
        <f t="shared" si="243"/>
        <v>0.12224399999999999</v>
      </c>
      <c r="W1562" s="13">
        <f t="shared" si="244"/>
        <v>-0.25840000000000002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9982</v>
      </c>
      <c r="C1563" s="3" t="s">
        <v>6634</v>
      </c>
      <c r="D1563" s="12">
        <v>12.5</v>
      </c>
      <c r="E1563" s="12">
        <v>12.7</v>
      </c>
      <c r="F1563" s="12">
        <v>12.85</v>
      </c>
      <c r="G1563" s="12">
        <v>12.75</v>
      </c>
      <c r="H1563" s="12">
        <v>12.75</v>
      </c>
      <c r="I1563" s="3">
        <v>23</v>
      </c>
      <c r="J1563" s="3">
        <v>4</v>
      </c>
      <c r="K1563" s="3">
        <v>11</v>
      </c>
      <c r="L1563" s="3">
        <v>13</v>
      </c>
      <c r="M1563" s="3">
        <v>4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2.875E-3</v>
      </c>
      <c r="T1563" s="13">
        <f t="shared" si="241"/>
        <v>5.0799999999999999E-4</v>
      </c>
      <c r="U1563" s="13">
        <f t="shared" si="242"/>
        <v>1.4135E-3</v>
      </c>
      <c r="V1563" s="13">
        <f t="shared" si="243"/>
        <v>1.6574999999999999E-3</v>
      </c>
      <c r="W1563" s="13">
        <f t="shared" si="244"/>
        <v>5.1000000000000004E-4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9983</v>
      </c>
      <c r="C1564" s="3" t="s">
        <v>10268</v>
      </c>
      <c r="D1564" s="12">
        <v>25.05</v>
      </c>
      <c r="E1564" s="12">
        <v>24.95</v>
      </c>
      <c r="F1564" s="12">
        <v>25</v>
      </c>
      <c r="G1564" s="12">
        <v>24.85</v>
      </c>
      <c r="H1564" s="12">
        <v>25.3</v>
      </c>
      <c r="I1564" s="3">
        <v>7</v>
      </c>
      <c r="J1564" s="3">
        <v>-1</v>
      </c>
      <c r="K1564" s="3">
        <v>4</v>
      </c>
      <c r="L1564" s="3">
        <v>-8</v>
      </c>
      <c r="M1564" s="3">
        <v>3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1.7534999999999999E-3</v>
      </c>
      <c r="T1564" s="13">
        <f t="shared" si="241"/>
        <v>-2.4949999999999999E-4</v>
      </c>
      <c r="U1564" s="13">
        <f t="shared" si="242"/>
        <v>1E-3</v>
      </c>
      <c r="V1564" s="13">
        <f t="shared" si="243"/>
        <v>-1.9880000000000002E-3</v>
      </c>
      <c r="W1564" s="13">
        <f t="shared" si="244"/>
        <v>7.5900000000000002E-4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9984</v>
      </c>
      <c r="C1565" s="3" t="s">
        <v>10284</v>
      </c>
      <c r="D1565" s="12">
        <v>21.5</v>
      </c>
      <c r="E1565" s="12">
        <v>20.350000000000001</v>
      </c>
      <c r="F1565" s="12">
        <v>20.350000000000001</v>
      </c>
      <c r="G1565" s="12">
        <v>20.2</v>
      </c>
      <c r="H1565" s="12">
        <v>20.3</v>
      </c>
      <c r="I1565" s="3">
        <v>38</v>
      </c>
      <c r="J1565" s="3">
        <v>-15</v>
      </c>
      <c r="K1565" s="3">
        <v>7</v>
      </c>
      <c r="L1565" s="3">
        <v>2</v>
      </c>
      <c r="M1565" s="3">
        <v>14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8.1700000000000002E-3</v>
      </c>
      <c r="T1565" s="13">
        <f t="shared" si="241"/>
        <v>-3.0525000000000001E-3</v>
      </c>
      <c r="U1565" s="13">
        <f t="shared" si="242"/>
        <v>1.4245000000000002E-3</v>
      </c>
      <c r="V1565" s="13">
        <f t="shared" si="243"/>
        <v>4.0400000000000001E-4</v>
      </c>
      <c r="W1565" s="13">
        <f t="shared" si="244"/>
        <v>2.8419999999999999E-3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9985</v>
      </c>
      <c r="C1566" s="3" t="s">
        <v>6728</v>
      </c>
      <c r="D1566" s="12">
        <v>28</v>
      </c>
      <c r="E1566" s="12">
        <v>28.2</v>
      </c>
      <c r="F1566" s="12">
        <v>28.5</v>
      </c>
      <c r="G1566" s="12">
        <v>28.3</v>
      </c>
      <c r="H1566" s="12">
        <v>29.9</v>
      </c>
      <c r="I1566" s="3">
        <v>165</v>
      </c>
      <c r="J1566" s="3">
        <v>-326</v>
      </c>
      <c r="K1566" s="3">
        <v>114</v>
      </c>
      <c r="L1566" s="3">
        <v>17</v>
      </c>
      <c r="M1566" s="3">
        <v>-225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4.6199999999999998E-2</v>
      </c>
      <c r="T1566" s="13">
        <f t="shared" si="241"/>
        <v>-9.1931999999999986E-2</v>
      </c>
      <c r="U1566" s="13">
        <f t="shared" si="242"/>
        <v>3.2489999999999998E-2</v>
      </c>
      <c r="V1566" s="13">
        <f t="shared" si="243"/>
        <v>4.8110000000000002E-3</v>
      </c>
      <c r="W1566" s="13">
        <f t="shared" si="244"/>
        <v>-6.7275000000000001E-2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9986</v>
      </c>
      <c r="C1567" s="3" t="s">
        <v>10295</v>
      </c>
      <c r="D1567" s="12">
        <v>9.58</v>
      </c>
      <c r="E1567" s="12">
        <v>9.84</v>
      </c>
      <c r="F1567" s="12">
        <v>9.98</v>
      </c>
      <c r="G1567" s="12">
        <v>10</v>
      </c>
      <c r="H1567" s="12">
        <v>10.4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9987</v>
      </c>
      <c r="C1568" s="3" t="s">
        <v>6667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9988</v>
      </c>
      <c r="C1569" s="3" t="s">
        <v>10267</v>
      </c>
      <c r="D1569" s="12">
        <v>206</v>
      </c>
      <c r="E1569" s="12">
        <v>214.5</v>
      </c>
      <c r="F1569" s="12">
        <v>217</v>
      </c>
      <c r="G1569" s="12">
        <v>219</v>
      </c>
      <c r="H1569" s="12">
        <v>220</v>
      </c>
      <c r="I1569" s="3">
        <v>348</v>
      </c>
      <c r="J1569" s="3">
        <v>-96</v>
      </c>
      <c r="K1569" s="3">
        <v>335</v>
      </c>
      <c r="L1569" s="3">
        <v>417</v>
      </c>
      <c r="M1569" s="3">
        <v>-140</v>
      </c>
      <c r="N1569" s="3">
        <v>0</v>
      </c>
      <c r="O1569" s="3">
        <v>140</v>
      </c>
      <c r="P1569" s="3">
        <v>0</v>
      </c>
      <c r="Q1569" s="3">
        <v>0</v>
      </c>
      <c r="R1569" s="3">
        <v>-24</v>
      </c>
      <c r="S1569" s="13">
        <f t="shared" si="240"/>
        <v>0.71687999999999996</v>
      </c>
      <c r="T1569" s="13">
        <f t="shared" si="241"/>
        <v>-0.20591999999999999</v>
      </c>
      <c r="U1569" s="13">
        <f t="shared" si="242"/>
        <v>0.72694999999999999</v>
      </c>
      <c r="V1569" s="13">
        <f t="shared" si="243"/>
        <v>0.91322999999999999</v>
      </c>
      <c r="W1569" s="13">
        <f t="shared" si="244"/>
        <v>-0.308</v>
      </c>
      <c r="X1569" s="13">
        <f t="shared" si="245"/>
        <v>0</v>
      </c>
      <c r="Y1569" s="13">
        <f t="shared" si="246"/>
        <v>0.30030000000000001</v>
      </c>
      <c r="Z1569" s="13">
        <f t="shared" si="247"/>
        <v>0</v>
      </c>
      <c r="AA1569" s="13">
        <f t="shared" si="248"/>
        <v>0</v>
      </c>
      <c r="AB1569" s="13">
        <f t="shared" si="249"/>
        <v>-5.28E-2</v>
      </c>
    </row>
    <row r="1570" spans="1:28" x14ac:dyDescent="0.25">
      <c r="A1570" s="2" t="s">
        <v>1564</v>
      </c>
      <c r="B1570" s="3" t="s">
        <v>9989</v>
      </c>
      <c r="C1570" s="3" t="s">
        <v>6579</v>
      </c>
      <c r="D1570" s="12">
        <v>185.5</v>
      </c>
      <c r="E1570" s="12">
        <v>186.5</v>
      </c>
      <c r="F1570" s="12">
        <v>187.5</v>
      </c>
      <c r="G1570" s="12">
        <v>188</v>
      </c>
      <c r="H1570" s="12">
        <v>188.5</v>
      </c>
      <c r="I1570" s="3">
        <v>-2</v>
      </c>
      <c r="J1570" s="3">
        <v>16</v>
      </c>
      <c r="K1570" s="3">
        <v>3</v>
      </c>
      <c r="L1570" s="3">
        <v>-8</v>
      </c>
      <c r="M1570" s="3">
        <v>-3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-3.7100000000000002E-3</v>
      </c>
      <c r="T1570" s="13">
        <f t="shared" si="241"/>
        <v>2.9839999999999998E-2</v>
      </c>
      <c r="U1570" s="13">
        <f t="shared" si="242"/>
        <v>5.6249999999999998E-3</v>
      </c>
      <c r="V1570" s="13">
        <f t="shared" si="243"/>
        <v>-1.504E-2</v>
      </c>
      <c r="W1570" s="13">
        <f t="shared" si="244"/>
        <v>-5.6550000000000003E-3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9990</v>
      </c>
      <c r="C1571" s="3" t="s">
        <v>10310</v>
      </c>
      <c r="D1571" s="12">
        <v>71.5</v>
      </c>
      <c r="E1571" s="12">
        <v>71</v>
      </c>
      <c r="F1571" s="12">
        <v>69</v>
      </c>
      <c r="G1571" s="12">
        <v>69</v>
      </c>
      <c r="H1571" s="12">
        <v>73.400000000000006</v>
      </c>
      <c r="I1571" s="3">
        <v>-13</v>
      </c>
      <c r="J1571" s="3">
        <v>-1</v>
      </c>
      <c r="K1571" s="3">
        <v>3</v>
      </c>
      <c r="L1571" s="3">
        <v>4</v>
      </c>
      <c r="M1571" s="3">
        <v>9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-9.2949999999999994E-3</v>
      </c>
      <c r="T1571" s="13">
        <f t="shared" si="241"/>
        <v>-7.1000000000000002E-4</v>
      </c>
      <c r="U1571" s="13">
        <f t="shared" si="242"/>
        <v>2.0699999999999998E-3</v>
      </c>
      <c r="V1571" s="13">
        <f t="shared" si="243"/>
        <v>2.7599999999999999E-3</v>
      </c>
      <c r="W1571" s="13">
        <f t="shared" si="244"/>
        <v>6.6059999999999999E-3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9991</v>
      </c>
      <c r="C1572" s="3" t="s">
        <v>10316</v>
      </c>
      <c r="D1572" s="12">
        <v>12.5</v>
      </c>
      <c r="E1572" s="12">
        <v>13.75</v>
      </c>
      <c r="F1572" s="12">
        <v>13.5</v>
      </c>
      <c r="G1572" s="12">
        <v>13.2</v>
      </c>
      <c r="H1572" s="12">
        <v>13.3</v>
      </c>
      <c r="I1572" s="3">
        <v>101</v>
      </c>
      <c r="J1572" s="3">
        <v>-60</v>
      </c>
      <c r="K1572" s="3">
        <v>-1095</v>
      </c>
      <c r="L1572" s="3">
        <v>-110</v>
      </c>
      <c r="M1572" s="3">
        <v>-9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1.2625000000000001E-2</v>
      </c>
      <c r="T1572" s="13">
        <f t="shared" si="241"/>
        <v>-8.2500000000000004E-3</v>
      </c>
      <c r="U1572" s="13">
        <f t="shared" si="242"/>
        <v>-0.14782500000000001</v>
      </c>
      <c r="V1572" s="13">
        <f t="shared" si="243"/>
        <v>-1.452E-2</v>
      </c>
      <c r="W1572" s="13">
        <f t="shared" si="244"/>
        <v>-1.1969999999999999E-3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9992</v>
      </c>
      <c r="C1573" s="3" t="s">
        <v>10364</v>
      </c>
      <c r="D1573" s="12">
        <v>123</v>
      </c>
      <c r="E1573" s="12">
        <v>135</v>
      </c>
      <c r="F1573" s="12">
        <v>135.5</v>
      </c>
      <c r="G1573" s="12">
        <v>138</v>
      </c>
      <c r="H1573" s="12">
        <v>141.5</v>
      </c>
      <c r="I1573" s="3">
        <v>271</v>
      </c>
      <c r="J1573" s="3">
        <v>-287</v>
      </c>
      <c r="K1573" s="3">
        <v>-702</v>
      </c>
      <c r="L1573" s="3">
        <v>-291</v>
      </c>
      <c r="M1573" s="3">
        <v>234</v>
      </c>
      <c r="N1573" s="3">
        <v>-99</v>
      </c>
      <c r="O1573" s="3">
        <v>1221</v>
      </c>
      <c r="P1573" s="3">
        <v>2272</v>
      </c>
      <c r="Q1573" s="3">
        <v>635</v>
      </c>
      <c r="R1573" s="3">
        <v>135</v>
      </c>
      <c r="S1573" s="13">
        <f t="shared" si="240"/>
        <v>0.33333000000000002</v>
      </c>
      <c r="T1573" s="13">
        <f t="shared" si="241"/>
        <v>-0.38745000000000002</v>
      </c>
      <c r="U1573" s="13">
        <f t="shared" si="242"/>
        <v>-0.95121</v>
      </c>
      <c r="V1573" s="13">
        <f t="shared" si="243"/>
        <v>-0.40157999999999999</v>
      </c>
      <c r="W1573" s="13">
        <f t="shared" si="244"/>
        <v>0.33111000000000002</v>
      </c>
      <c r="X1573" s="13">
        <f t="shared" si="245"/>
        <v>-0.12177</v>
      </c>
      <c r="Y1573" s="13">
        <f t="shared" si="246"/>
        <v>1.64835</v>
      </c>
      <c r="Z1573" s="13">
        <f t="shared" si="247"/>
        <v>3.07856</v>
      </c>
      <c r="AA1573" s="13">
        <f t="shared" si="248"/>
        <v>0.87629999999999997</v>
      </c>
      <c r="AB1573" s="13">
        <f t="shared" si="249"/>
        <v>0.191025</v>
      </c>
    </row>
    <row r="1574" spans="1:28" x14ac:dyDescent="0.25">
      <c r="A1574" s="2" t="s">
        <v>1568</v>
      </c>
      <c r="B1574" s="3" t="s">
        <v>9993</v>
      </c>
      <c r="C1574" s="3" t="s">
        <v>6634</v>
      </c>
      <c r="D1574" s="12">
        <v>26.5</v>
      </c>
      <c r="E1574" s="12">
        <v>25.95</v>
      </c>
      <c r="F1574" s="12">
        <v>25.9</v>
      </c>
      <c r="G1574" s="12">
        <v>25.5</v>
      </c>
      <c r="H1574" s="12">
        <v>24.9</v>
      </c>
      <c r="I1574" s="3">
        <v>-1</v>
      </c>
      <c r="J1574" s="3">
        <v>-4</v>
      </c>
      <c r="K1574" s="3">
        <v>-2</v>
      </c>
      <c r="L1574" s="3">
        <v>-2</v>
      </c>
      <c r="M1574" s="3">
        <v>-1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-2.6499999999999999E-4</v>
      </c>
      <c r="T1574" s="13">
        <f t="shared" si="241"/>
        <v>-1.0380000000000001E-3</v>
      </c>
      <c r="U1574" s="13">
        <f t="shared" si="242"/>
        <v>-5.1800000000000001E-4</v>
      </c>
      <c r="V1574" s="13">
        <f t="shared" si="243"/>
        <v>-5.1000000000000004E-4</v>
      </c>
      <c r="W1574" s="13">
        <f t="shared" si="244"/>
        <v>-2.4899999999999998E-4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9994</v>
      </c>
      <c r="C1575" s="3" t="s">
        <v>4757</v>
      </c>
      <c r="D1575" s="12">
        <v>25.35</v>
      </c>
      <c r="E1575" s="12">
        <v>25.9</v>
      </c>
      <c r="F1575" s="12">
        <v>25.55</v>
      </c>
      <c r="G1575" s="12">
        <v>25.65</v>
      </c>
      <c r="H1575" s="12">
        <v>26.5</v>
      </c>
      <c r="I1575" s="3">
        <v>-6</v>
      </c>
      <c r="J1575" s="3">
        <v>-176</v>
      </c>
      <c r="K1575" s="3">
        <v>-106</v>
      </c>
      <c r="L1575" s="3">
        <v>158</v>
      </c>
      <c r="M1575" s="3">
        <v>237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-1.5210000000000002E-3</v>
      </c>
      <c r="T1575" s="13">
        <f t="shared" si="241"/>
        <v>-4.5584E-2</v>
      </c>
      <c r="U1575" s="13">
        <f t="shared" si="242"/>
        <v>-2.7083000000000003E-2</v>
      </c>
      <c r="V1575" s="13">
        <f t="shared" si="243"/>
        <v>4.0527000000000001E-2</v>
      </c>
      <c r="W1575" s="13">
        <f t="shared" si="244"/>
        <v>6.2805E-2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9995</v>
      </c>
      <c r="C1576" s="3" t="s">
        <v>10259</v>
      </c>
      <c r="D1576" s="12">
        <v>29.9</v>
      </c>
      <c r="E1576" s="12">
        <v>30.6</v>
      </c>
      <c r="F1576" s="12">
        <v>30.45</v>
      </c>
      <c r="G1576" s="12">
        <v>30.3</v>
      </c>
      <c r="H1576" s="12">
        <v>30.4</v>
      </c>
      <c r="I1576" s="3">
        <v>20</v>
      </c>
      <c r="J1576" s="3">
        <v>24</v>
      </c>
      <c r="K1576" s="3">
        <v>-2</v>
      </c>
      <c r="L1576" s="3">
        <v>0</v>
      </c>
      <c r="M1576" s="3">
        <v>5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5.9800000000000001E-3</v>
      </c>
      <c r="T1576" s="13">
        <f t="shared" si="241"/>
        <v>7.3440000000000007E-3</v>
      </c>
      <c r="U1576" s="13">
        <f t="shared" si="242"/>
        <v>-6.0899999999999995E-4</v>
      </c>
      <c r="V1576" s="13">
        <f t="shared" si="243"/>
        <v>0</v>
      </c>
      <c r="W1576" s="13">
        <f t="shared" si="244"/>
        <v>1.5200000000000001E-3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9996</v>
      </c>
      <c r="C1577" s="3" t="s">
        <v>10308</v>
      </c>
      <c r="D1577" s="12">
        <v>60.3</v>
      </c>
      <c r="E1577" s="12">
        <v>62.3</v>
      </c>
      <c r="F1577" s="12">
        <v>62.2</v>
      </c>
      <c r="G1577" s="12">
        <v>61.8</v>
      </c>
      <c r="H1577" s="12">
        <v>62.8</v>
      </c>
      <c r="I1577" s="3">
        <v>34</v>
      </c>
      <c r="J1577" s="3">
        <v>42</v>
      </c>
      <c r="K1577" s="3">
        <v>-11</v>
      </c>
      <c r="L1577" s="3">
        <v>-7</v>
      </c>
      <c r="M1577" s="3">
        <v>46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2.0501999999999999E-2</v>
      </c>
      <c r="T1577" s="13">
        <f t="shared" si="241"/>
        <v>2.6165999999999998E-2</v>
      </c>
      <c r="U1577" s="13">
        <f t="shared" si="242"/>
        <v>-6.8420000000000009E-3</v>
      </c>
      <c r="V1577" s="13">
        <f t="shared" si="243"/>
        <v>-4.326E-3</v>
      </c>
      <c r="W1577" s="13">
        <f t="shared" si="244"/>
        <v>2.8887999999999997E-2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9997</v>
      </c>
      <c r="C1578" s="3" t="s">
        <v>6680</v>
      </c>
      <c r="D1578" s="12">
        <v>9.07</v>
      </c>
      <c r="E1578" s="12">
        <v>9.19</v>
      </c>
      <c r="F1578" s="12">
        <v>9.2799999999999994</v>
      </c>
      <c r="G1578" s="12">
        <v>8.77</v>
      </c>
      <c r="H1578" s="12">
        <v>9.1</v>
      </c>
      <c r="I1578" s="3">
        <v>-8</v>
      </c>
      <c r="J1578" s="3">
        <v>3</v>
      </c>
      <c r="K1578" s="3">
        <v>0</v>
      </c>
      <c r="L1578" s="3">
        <v>-8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-7.2560000000000007E-4</v>
      </c>
      <c r="T1578" s="13">
        <f t="shared" si="241"/>
        <v>2.7569999999999998E-4</v>
      </c>
      <c r="U1578" s="13">
        <f t="shared" si="242"/>
        <v>0</v>
      </c>
      <c r="V1578" s="13">
        <f t="shared" si="243"/>
        <v>-7.0159999999999992E-4</v>
      </c>
      <c r="W1578" s="13">
        <f t="shared" si="244"/>
        <v>0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9998</v>
      </c>
      <c r="C1579" s="3" t="s">
        <v>6688</v>
      </c>
      <c r="D1579" s="12">
        <v>10.3</v>
      </c>
      <c r="E1579" s="12">
        <v>10.4</v>
      </c>
      <c r="F1579" s="12">
        <v>10.3</v>
      </c>
      <c r="G1579" s="12">
        <v>10.199999999999999</v>
      </c>
      <c r="H1579" s="12">
        <v>10.25</v>
      </c>
      <c r="I1579" s="3">
        <v>14</v>
      </c>
      <c r="J1579" s="3">
        <v>-19</v>
      </c>
      <c r="K1579" s="3">
        <v>-18</v>
      </c>
      <c r="L1579" s="3">
        <v>-5</v>
      </c>
      <c r="M1579" s="3">
        <v>-4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1.4420000000000001E-3</v>
      </c>
      <c r="T1579" s="13">
        <f t="shared" si="241"/>
        <v>-1.9759999999999999E-3</v>
      </c>
      <c r="U1579" s="13">
        <f t="shared" si="242"/>
        <v>-1.854E-3</v>
      </c>
      <c r="V1579" s="13">
        <f t="shared" si="243"/>
        <v>-5.1000000000000004E-4</v>
      </c>
      <c r="W1579" s="13">
        <f t="shared" si="244"/>
        <v>-4.0999999999999999E-4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9999</v>
      </c>
      <c r="C1580" s="3" t="s">
        <v>10376</v>
      </c>
      <c r="D1580" s="12">
        <v>11.9</v>
      </c>
      <c r="E1580" s="12">
        <v>12.35</v>
      </c>
      <c r="F1580" s="12">
        <v>12.15</v>
      </c>
      <c r="G1580" s="12">
        <v>12.05</v>
      </c>
      <c r="H1580" s="12">
        <v>12.3</v>
      </c>
      <c r="I1580" s="3">
        <v>169</v>
      </c>
      <c r="J1580" s="3">
        <v>117</v>
      </c>
      <c r="K1580" s="3">
        <v>-110</v>
      </c>
      <c r="L1580" s="3">
        <v>82</v>
      </c>
      <c r="M1580" s="3">
        <v>50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2.0111E-2</v>
      </c>
      <c r="T1580" s="13">
        <f t="shared" si="241"/>
        <v>1.4449500000000001E-2</v>
      </c>
      <c r="U1580" s="13">
        <f t="shared" si="242"/>
        <v>-1.3365E-2</v>
      </c>
      <c r="V1580" s="13">
        <f t="shared" si="243"/>
        <v>9.8810000000000009E-3</v>
      </c>
      <c r="W1580" s="13">
        <f t="shared" si="244"/>
        <v>6.1500000000000001E-3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10000</v>
      </c>
      <c r="C1581" s="3" t="s">
        <v>6594</v>
      </c>
      <c r="D1581" s="12">
        <v>21.95</v>
      </c>
      <c r="E1581" s="12">
        <v>22.2</v>
      </c>
      <c r="F1581" s="12">
        <v>23.1</v>
      </c>
      <c r="G1581" s="12">
        <v>25.2</v>
      </c>
      <c r="H1581" s="12">
        <v>24.45</v>
      </c>
      <c r="I1581" s="3">
        <v>1</v>
      </c>
      <c r="J1581" s="3">
        <v>-9</v>
      </c>
      <c r="K1581" s="3">
        <v>43</v>
      </c>
      <c r="L1581" s="3">
        <v>-6</v>
      </c>
      <c r="M1581" s="3">
        <v>-112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2.195E-4</v>
      </c>
      <c r="T1581" s="13">
        <f t="shared" si="241"/>
        <v>-1.9979999999999998E-3</v>
      </c>
      <c r="U1581" s="13">
        <f t="shared" si="242"/>
        <v>9.9330000000000009E-3</v>
      </c>
      <c r="V1581" s="13">
        <f t="shared" si="243"/>
        <v>-1.5119999999999999E-3</v>
      </c>
      <c r="W1581" s="13">
        <f t="shared" si="244"/>
        <v>-2.7384000000000002E-2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10001</v>
      </c>
      <c r="C1582" s="3" t="s">
        <v>4769</v>
      </c>
      <c r="D1582" s="12">
        <v>40.65</v>
      </c>
      <c r="E1582" s="12">
        <v>39.85</v>
      </c>
      <c r="F1582" s="12">
        <v>39.299999999999997</v>
      </c>
      <c r="G1582" s="12">
        <v>38.799999999999997</v>
      </c>
      <c r="H1582" s="12">
        <v>39.35</v>
      </c>
      <c r="I1582" s="3">
        <v>-488</v>
      </c>
      <c r="J1582" s="3">
        <v>-166</v>
      </c>
      <c r="K1582" s="3">
        <v>-83</v>
      </c>
      <c r="L1582" s="3">
        <v>28</v>
      </c>
      <c r="M1582" s="3">
        <v>37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-0.19837200000000002</v>
      </c>
      <c r="T1582" s="13">
        <f t="shared" si="241"/>
        <v>-6.6151000000000001E-2</v>
      </c>
      <c r="U1582" s="13">
        <f t="shared" si="242"/>
        <v>-3.2618999999999995E-2</v>
      </c>
      <c r="V1582" s="13">
        <f t="shared" si="243"/>
        <v>1.0863999999999999E-2</v>
      </c>
      <c r="W1582" s="13">
        <f t="shared" si="244"/>
        <v>1.4559500000000001E-2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10002</v>
      </c>
      <c r="C1583" s="3" t="s">
        <v>10354</v>
      </c>
      <c r="D1583" s="12">
        <v>2.7</v>
      </c>
      <c r="E1583" s="12">
        <v>2.7</v>
      </c>
      <c r="F1583" s="12">
        <v>2.7</v>
      </c>
      <c r="G1583" s="12">
        <v>2.73</v>
      </c>
      <c r="H1583" s="12">
        <v>2.8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10003</v>
      </c>
      <c r="C1584" s="3" t="s">
        <v>6594</v>
      </c>
      <c r="D1584" s="12">
        <v>38.299999999999997</v>
      </c>
      <c r="E1584" s="12">
        <v>39.25</v>
      </c>
      <c r="F1584" s="12">
        <v>40.65</v>
      </c>
      <c r="G1584" s="12">
        <v>41.1</v>
      </c>
      <c r="H1584" s="12">
        <v>40.9</v>
      </c>
      <c r="I1584" s="3">
        <v>289</v>
      </c>
      <c r="J1584" s="3">
        <v>-43</v>
      </c>
      <c r="K1584" s="3">
        <v>-671</v>
      </c>
      <c r="L1584" s="3">
        <v>236</v>
      </c>
      <c r="M1584" s="3">
        <v>-18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0.11068699999999999</v>
      </c>
      <c r="T1584" s="13">
        <f t="shared" si="241"/>
        <v>-1.68775E-2</v>
      </c>
      <c r="U1584" s="13">
        <f t="shared" si="242"/>
        <v>-0.27276149999999999</v>
      </c>
      <c r="V1584" s="13">
        <f t="shared" si="243"/>
        <v>9.6995999999999999E-2</v>
      </c>
      <c r="W1584" s="13">
        <f t="shared" si="244"/>
        <v>-7.3619999999999996E-3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10004</v>
      </c>
      <c r="C1585" s="3" t="s">
        <v>10377</v>
      </c>
      <c r="D1585" s="12">
        <v>48.5</v>
      </c>
      <c r="E1585" s="12">
        <v>48.75</v>
      </c>
      <c r="F1585" s="12">
        <v>48.9</v>
      </c>
      <c r="G1585" s="12">
        <v>48.7</v>
      </c>
      <c r="H1585" s="12">
        <v>49.8</v>
      </c>
      <c r="I1585" s="3">
        <v>167</v>
      </c>
      <c r="J1585" s="3">
        <v>16</v>
      </c>
      <c r="K1585" s="3">
        <v>25</v>
      </c>
      <c r="L1585" s="3">
        <v>-12</v>
      </c>
      <c r="M1585" s="3">
        <v>65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8.0994999999999998E-2</v>
      </c>
      <c r="T1585" s="13">
        <f t="shared" si="241"/>
        <v>7.7999999999999996E-3</v>
      </c>
      <c r="U1585" s="13">
        <f t="shared" si="242"/>
        <v>1.2225E-2</v>
      </c>
      <c r="V1585" s="13">
        <f t="shared" si="243"/>
        <v>-5.8440000000000011E-3</v>
      </c>
      <c r="W1585" s="13">
        <f t="shared" si="244"/>
        <v>3.2370000000000003E-2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10005</v>
      </c>
      <c r="C1586" s="3" t="s">
        <v>6731</v>
      </c>
      <c r="D1586" s="12">
        <v>13.15</v>
      </c>
      <c r="E1586" s="12">
        <v>13.2</v>
      </c>
      <c r="F1586" s="12">
        <v>13.3</v>
      </c>
      <c r="G1586" s="12">
        <v>13.6</v>
      </c>
      <c r="H1586" s="12">
        <v>13.9</v>
      </c>
      <c r="I1586" s="3">
        <v>1405</v>
      </c>
      <c r="J1586" s="3">
        <v>-461</v>
      </c>
      <c r="K1586" s="3">
        <v>806</v>
      </c>
      <c r="L1586" s="3">
        <v>628</v>
      </c>
      <c r="M1586" s="3">
        <v>536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0.18475749999999999</v>
      </c>
      <c r="T1586" s="13">
        <f t="shared" si="241"/>
        <v>-6.0851999999999996E-2</v>
      </c>
      <c r="U1586" s="13">
        <f t="shared" si="242"/>
        <v>0.10719800000000002</v>
      </c>
      <c r="V1586" s="13">
        <f t="shared" si="243"/>
        <v>8.5407999999999998E-2</v>
      </c>
      <c r="W1586" s="13">
        <f t="shared" si="244"/>
        <v>7.4504000000000001E-2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10006</v>
      </c>
      <c r="C1587" s="3" t="s">
        <v>6542</v>
      </c>
      <c r="D1587" s="12">
        <v>18.899999999999999</v>
      </c>
      <c r="E1587" s="12">
        <v>19.100000000000001</v>
      </c>
      <c r="F1587" s="12">
        <v>18.850000000000001</v>
      </c>
      <c r="G1587" s="12">
        <v>18.95</v>
      </c>
      <c r="H1587" s="12">
        <v>18.8</v>
      </c>
      <c r="I1587" s="3">
        <v>10</v>
      </c>
      <c r="J1587" s="3">
        <v>-33</v>
      </c>
      <c r="K1587" s="3">
        <v>29</v>
      </c>
      <c r="L1587" s="3">
        <v>4</v>
      </c>
      <c r="M1587" s="3">
        <v>52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1.89E-3</v>
      </c>
      <c r="T1587" s="13">
        <f t="shared" si="241"/>
        <v>-6.3030000000000004E-3</v>
      </c>
      <c r="U1587" s="13">
        <f t="shared" si="242"/>
        <v>5.4665000000000009E-3</v>
      </c>
      <c r="V1587" s="13">
        <f t="shared" si="243"/>
        <v>7.5799999999999999E-4</v>
      </c>
      <c r="W1587" s="13">
        <f t="shared" si="244"/>
        <v>9.776E-3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10007</v>
      </c>
      <c r="C1588" s="3" t="s">
        <v>10307</v>
      </c>
      <c r="D1588" s="12">
        <v>68.8</v>
      </c>
      <c r="E1588" s="12">
        <v>69.099999999999994</v>
      </c>
      <c r="F1588" s="12">
        <v>69.7</v>
      </c>
      <c r="G1588" s="12">
        <v>69.8</v>
      </c>
      <c r="H1588" s="12">
        <v>71</v>
      </c>
      <c r="I1588" s="3">
        <v>3</v>
      </c>
      <c r="J1588" s="3">
        <v>2</v>
      </c>
      <c r="K1588" s="3">
        <v>1</v>
      </c>
      <c r="L1588" s="3">
        <v>-10</v>
      </c>
      <c r="M1588" s="3">
        <v>13</v>
      </c>
      <c r="N1588" s="3">
        <v>0</v>
      </c>
      <c r="O1588" s="3">
        <v>7</v>
      </c>
      <c r="P1588" s="3">
        <v>0</v>
      </c>
      <c r="Q1588" s="3">
        <v>0</v>
      </c>
      <c r="R1588" s="3">
        <v>0</v>
      </c>
      <c r="S1588" s="13">
        <f t="shared" si="240"/>
        <v>2.0639999999999999E-3</v>
      </c>
      <c r="T1588" s="13">
        <f t="shared" si="241"/>
        <v>1.382E-3</v>
      </c>
      <c r="U1588" s="13">
        <f t="shared" si="242"/>
        <v>6.9700000000000003E-4</v>
      </c>
      <c r="V1588" s="13">
        <f t="shared" si="243"/>
        <v>-6.9800000000000001E-3</v>
      </c>
      <c r="W1588" s="13">
        <f t="shared" si="244"/>
        <v>9.2300000000000004E-3</v>
      </c>
      <c r="X1588" s="13">
        <f t="shared" si="245"/>
        <v>0</v>
      </c>
      <c r="Y1588" s="13">
        <f t="shared" si="246"/>
        <v>4.8369999999999993E-3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10008</v>
      </c>
      <c r="C1589" s="3" t="s">
        <v>10327</v>
      </c>
      <c r="D1589" s="12">
        <v>13.85</v>
      </c>
      <c r="E1589" s="12">
        <v>14.55</v>
      </c>
      <c r="F1589" s="12">
        <v>14.7</v>
      </c>
      <c r="G1589" s="12">
        <v>14.55</v>
      </c>
      <c r="H1589" s="12">
        <v>15.05</v>
      </c>
      <c r="I1589" s="3">
        <v>888</v>
      </c>
      <c r="J1589" s="3">
        <v>472</v>
      </c>
      <c r="K1589" s="3">
        <v>-2940</v>
      </c>
      <c r="L1589" s="3">
        <v>872</v>
      </c>
      <c r="M1589" s="3">
        <v>179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0.12298799999999999</v>
      </c>
      <c r="T1589" s="13">
        <f t="shared" si="241"/>
        <v>6.8676000000000001E-2</v>
      </c>
      <c r="U1589" s="13">
        <f t="shared" si="242"/>
        <v>-0.43218000000000001</v>
      </c>
      <c r="V1589" s="13">
        <f t="shared" si="243"/>
        <v>0.12687600000000002</v>
      </c>
      <c r="W1589" s="13">
        <f t="shared" si="244"/>
        <v>2.6939500000000002E-2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10009</v>
      </c>
      <c r="C1590" s="3" t="s">
        <v>6616</v>
      </c>
      <c r="D1590" s="12">
        <v>19.3</v>
      </c>
      <c r="E1590" s="12">
        <v>19.899999999999999</v>
      </c>
      <c r="F1590" s="12">
        <v>20</v>
      </c>
      <c r="G1590" s="12">
        <v>20</v>
      </c>
      <c r="H1590" s="12">
        <v>20.2</v>
      </c>
      <c r="I1590" s="3">
        <v>232</v>
      </c>
      <c r="J1590" s="3">
        <v>239</v>
      </c>
      <c r="K1590" s="3">
        <v>104</v>
      </c>
      <c r="L1590" s="3">
        <v>78</v>
      </c>
      <c r="M1590" s="3">
        <v>36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4.4776000000000003E-2</v>
      </c>
      <c r="T1590" s="13">
        <f t="shared" si="241"/>
        <v>4.7560999999999992E-2</v>
      </c>
      <c r="U1590" s="13">
        <f t="shared" si="242"/>
        <v>2.0799999999999999E-2</v>
      </c>
      <c r="V1590" s="13">
        <f t="shared" si="243"/>
        <v>1.5599999999999999E-2</v>
      </c>
      <c r="W1590" s="13">
        <f t="shared" si="244"/>
        <v>7.271999999999999E-3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10010</v>
      </c>
      <c r="C1591" s="3" t="s">
        <v>10310</v>
      </c>
      <c r="D1591" s="12">
        <v>38.4</v>
      </c>
      <c r="E1591" s="12">
        <v>39</v>
      </c>
      <c r="F1591" s="12">
        <v>39.15</v>
      </c>
      <c r="G1591" s="12">
        <v>39.5</v>
      </c>
      <c r="H1591" s="12">
        <v>39.75</v>
      </c>
      <c r="I1591" s="3">
        <v>-164</v>
      </c>
      <c r="J1591" s="3">
        <v>528</v>
      </c>
      <c r="K1591" s="3">
        <v>316</v>
      </c>
      <c r="L1591" s="3">
        <v>1311</v>
      </c>
      <c r="M1591" s="3">
        <v>-594</v>
      </c>
      <c r="N1591" s="3">
        <v>0</v>
      </c>
      <c r="O1591" s="3">
        <v>-6</v>
      </c>
      <c r="P1591" s="3">
        <v>0</v>
      </c>
      <c r="Q1591" s="3">
        <v>0</v>
      </c>
      <c r="R1591" s="3">
        <v>0</v>
      </c>
      <c r="S1591" s="13">
        <f t="shared" si="240"/>
        <v>-6.297599999999999E-2</v>
      </c>
      <c r="T1591" s="13">
        <f t="shared" si="241"/>
        <v>0.20591999999999999</v>
      </c>
      <c r="U1591" s="13">
        <f t="shared" si="242"/>
        <v>0.12371399999999999</v>
      </c>
      <c r="V1591" s="13">
        <f t="shared" si="243"/>
        <v>0.517845</v>
      </c>
      <c r="W1591" s="13">
        <f t="shared" si="244"/>
        <v>-0.23611499999999999</v>
      </c>
      <c r="X1591" s="13">
        <f t="shared" si="245"/>
        <v>0</v>
      </c>
      <c r="Y1591" s="13">
        <f t="shared" si="246"/>
        <v>-2.3400000000000001E-3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10011</v>
      </c>
      <c r="C1592" s="3" t="s">
        <v>4773</v>
      </c>
      <c r="D1592" s="12">
        <v>70.8</v>
      </c>
      <c r="E1592" s="12">
        <v>70</v>
      </c>
      <c r="F1592" s="12">
        <v>69.8</v>
      </c>
      <c r="G1592" s="12">
        <v>69.900000000000006</v>
      </c>
      <c r="H1592" s="12">
        <v>70.599999999999994</v>
      </c>
      <c r="I1592" s="3">
        <v>3</v>
      </c>
      <c r="J1592" s="3">
        <v>-24</v>
      </c>
      <c r="K1592" s="3">
        <v>-12</v>
      </c>
      <c r="L1592" s="3">
        <v>-4</v>
      </c>
      <c r="M1592" s="3">
        <v>-1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2.1239999999999996E-3</v>
      </c>
      <c r="T1592" s="13">
        <f t="shared" si="241"/>
        <v>-1.6799999999999999E-2</v>
      </c>
      <c r="U1592" s="13">
        <f t="shared" si="242"/>
        <v>-8.3759999999999998E-3</v>
      </c>
      <c r="V1592" s="13">
        <f t="shared" si="243"/>
        <v>-2.7960000000000003E-3</v>
      </c>
      <c r="W1592" s="13">
        <f t="shared" si="244"/>
        <v>-7.0599999999999992E-4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10012</v>
      </c>
      <c r="C1593" s="3" t="s">
        <v>6667</v>
      </c>
      <c r="D1593" s="12">
        <v>15.85</v>
      </c>
      <c r="E1593" s="12">
        <v>16.149999999999999</v>
      </c>
      <c r="F1593" s="12">
        <v>16.100000000000001</v>
      </c>
      <c r="G1593" s="12">
        <v>16.149999999999999</v>
      </c>
      <c r="H1593" s="12">
        <v>16.25</v>
      </c>
      <c r="I1593" s="3">
        <v>158</v>
      </c>
      <c r="J1593" s="3">
        <v>-100</v>
      </c>
      <c r="K1593" s="3">
        <v>6</v>
      </c>
      <c r="L1593" s="3">
        <v>22</v>
      </c>
      <c r="M1593" s="3">
        <v>-10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2.5042999999999996E-2</v>
      </c>
      <c r="T1593" s="13">
        <f t="shared" si="241"/>
        <v>-1.6149999999999998E-2</v>
      </c>
      <c r="U1593" s="13">
        <f t="shared" si="242"/>
        <v>9.6600000000000006E-4</v>
      </c>
      <c r="V1593" s="13">
        <f t="shared" si="243"/>
        <v>3.5529999999999997E-3</v>
      </c>
      <c r="W1593" s="13">
        <f t="shared" si="244"/>
        <v>-1.6249999999999999E-3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10013</v>
      </c>
      <c r="C1594" s="3" t="s">
        <v>10327</v>
      </c>
      <c r="D1594" s="12">
        <v>38.450000000000003</v>
      </c>
      <c r="E1594" s="12">
        <v>39.200000000000003</v>
      </c>
      <c r="F1594" s="12">
        <v>38.950000000000003</v>
      </c>
      <c r="G1594" s="12">
        <v>38.5</v>
      </c>
      <c r="H1594" s="12">
        <v>39.1</v>
      </c>
      <c r="I1594" s="3">
        <v>-41</v>
      </c>
      <c r="J1594" s="3">
        <v>17</v>
      </c>
      <c r="K1594" s="3">
        <v>-156</v>
      </c>
      <c r="L1594" s="3">
        <v>-182</v>
      </c>
      <c r="M1594" s="3">
        <v>55</v>
      </c>
      <c r="N1594" s="3">
        <v>0</v>
      </c>
      <c r="O1594" s="3">
        <v>1</v>
      </c>
      <c r="P1594" s="3">
        <v>0</v>
      </c>
      <c r="Q1594" s="3">
        <v>0</v>
      </c>
      <c r="R1594" s="3">
        <v>0</v>
      </c>
      <c r="S1594" s="13">
        <f t="shared" si="240"/>
        <v>-1.5764500000000001E-2</v>
      </c>
      <c r="T1594" s="13">
        <f t="shared" si="241"/>
        <v>6.6640000000000007E-3</v>
      </c>
      <c r="U1594" s="13">
        <f t="shared" si="242"/>
        <v>-6.076200000000001E-2</v>
      </c>
      <c r="V1594" s="13">
        <f t="shared" si="243"/>
        <v>-7.0069999999999993E-2</v>
      </c>
      <c r="W1594" s="13">
        <f t="shared" si="244"/>
        <v>2.1505E-2</v>
      </c>
      <c r="X1594" s="13">
        <f t="shared" si="245"/>
        <v>0</v>
      </c>
      <c r="Y1594" s="13">
        <f t="shared" si="246"/>
        <v>3.9200000000000004E-4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10014</v>
      </c>
      <c r="C1595" s="3" t="s">
        <v>6594</v>
      </c>
      <c r="D1595" s="12">
        <v>41.5</v>
      </c>
      <c r="E1595" s="12">
        <v>41.5</v>
      </c>
      <c r="F1595" s="12">
        <v>40.700000000000003</v>
      </c>
      <c r="G1595" s="12">
        <v>40.85</v>
      </c>
      <c r="H1595" s="12">
        <v>40.9</v>
      </c>
      <c r="I1595" s="3">
        <v>0</v>
      </c>
      <c r="J1595" s="3">
        <v>0</v>
      </c>
      <c r="K1595" s="3">
        <v>0</v>
      </c>
      <c r="L1595" s="3">
        <v>0</v>
      </c>
      <c r="M1595" s="3">
        <v>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0</v>
      </c>
      <c r="T1595" s="13">
        <f t="shared" si="241"/>
        <v>0</v>
      </c>
      <c r="U1595" s="13">
        <f t="shared" si="242"/>
        <v>0</v>
      </c>
      <c r="V1595" s="13">
        <f t="shared" si="243"/>
        <v>0</v>
      </c>
      <c r="W1595" s="13">
        <f t="shared" si="244"/>
        <v>0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10015</v>
      </c>
      <c r="C1596" s="3" t="s">
        <v>6595</v>
      </c>
      <c r="D1596" s="12">
        <v>42.8</v>
      </c>
      <c r="E1596" s="12">
        <v>44.95</v>
      </c>
      <c r="F1596" s="12">
        <v>44.25</v>
      </c>
      <c r="G1596" s="12">
        <v>44.35</v>
      </c>
      <c r="H1596" s="12">
        <v>44.95</v>
      </c>
      <c r="I1596" s="3">
        <v>196</v>
      </c>
      <c r="J1596" s="3">
        <v>263</v>
      </c>
      <c r="K1596" s="3">
        <v>-2878</v>
      </c>
      <c r="L1596" s="3">
        <v>136</v>
      </c>
      <c r="M1596" s="3">
        <v>-556</v>
      </c>
      <c r="N1596" s="3">
        <v>1</v>
      </c>
      <c r="O1596" s="3">
        <v>253</v>
      </c>
      <c r="P1596" s="3">
        <v>313</v>
      </c>
      <c r="Q1596" s="3">
        <v>289</v>
      </c>
      <c r="R1596" s="3">
        <v>195</v>
      </c>
      <c r="S1596" s="13">
        <f t="shared" si="240"/>
        <v>8.388799999999999E-2</v>
      </c>
      <c r="T1596" s="13">
        <f t="shared" si="241"/>
        <v>0.1182185</v>
      </c>
      <c r="U1596" s="13">
        <f t="shared" si="242"/>
        <v>-1.273515</v>
      </c>
      <c r="V1596" s="13">
        <f t="shared" si="243"/>
        <v>6.0316000000000002E-2</v>
      </c>
      <c r="W1596" s="13">
        <f t="shared" si="244"/>
        <v>-0.24992200000000001</v>
      </c>
      <c r="X1596" s="13">
        <f t="shared" si="245"/>
        <v>4.28E-4</v>
      </c>
      <c r="Y1596" s="13">
        <f t="shared" si="246"/>
        <v>0.11372350000000001</v>
      </c>
      <c r="Z1596" s="13">
        <f t="shared" si="247"/>
        <v>0.1385025</v>
      </c>
      <c r="AA1596" s="13">
        <f t="shared" si="248"/>
        <v>0.12817149999999999</v>
      </c>
      <c r="AB1596" s="13">
        <f t="shared" si="249"/>
        <v>8.7652499999999994E-2</v>
      </c>
    </row>
    <row r="1597" spans="1:28" x14ac:dyDescent="0.25">
      <c r="A1597" s="2" t="s">
        <v>1591</v>
      </c>
      <c r="B1597" s="3" t="s">
        <v>10016</v>
      </c>
      <c r="C1597" s="3" t="s">
        <v>4752</v>
      </c>
      <c r="D1597" s="12">
        <v>98.1</v>
      </c>
      <c r="E1597" s="12">
        <v>101</v>
      </c>
      <c r="F1597" s="12">
        <v>101</v>
      </c>
      <c r="G1597" s="12">
        <v>101.5</v>
      </c>
      <c r="H1597" s="12">
        <v>102.5</v>
      </c>
      <c r="I1597" s="3">
        <v>28</v>
      </c>
      <c r="J1597" s="3">
        <v>1</v>
      </c>
      <c r="K1597" s="3">
        <v>-25</v>
      </c>
      <c r="L1597" s="3">
        <v>-9</v>
      </c>
      <c r="M1597" s="3">
        <v>-11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2.7467999999999996E-2</v>
      </c>
      <c r="T1597" s="13">
        <f t="shared" si="241"/>
        <v>1.01E-3</v>
      </c>
      <c r="U1597" s="13">
        <f t="shared" si="242"/>
        <v>-2.5250000000000002E-2</v>
      </c>
      <c r="V1597" s="13">
        <f t="shared" si="243"/>
        <v>-9.1350000000000008E-3</v>
      </c>
      <c r="W1597" s="13">
        <f t="shared" si="244"/>
        <v>-1.1275E-2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10017</v>
      </c>
      <c r="C1598" s="3" t="s">
        <v>10305</v>
      </c>
      <c r="D1598" s="12">
        <v>41.55</v>
      </c>
      <c r="E1598" s="12">
        <v>42.25</v>
      </c>
      <c r="F1598" s="12">
        <v>42.25</v>
      </c>
      <c r="G1598" s="12">
        <v>42.7</v>
      </c>
      <c r="H1598" s="12">
        <v>42.75</v>
      </c>
      <c r="I1598" s="3">
        <v>-18</v>
      </c>
      <c r="J1598" s="3">
        <v>-155</v>
      </c>
      <c r="K1598" s="3">
        <v>-469</v>
      </c>
      <c r="L1598" s="3">
        <v>-920</v>
      </c>
      <c r="M1598" s="3">
        <v>-741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-7.4789999999999995E-3</v>
      </c>
      <c r="T1598" s="13">
        <f t="shared" si="241"/>
        <v>-6.5487500000000004E-2</v>
      </c>
      <c r="U1598" s="13">
        <f t="shared" si="242"/>
        <v>-0.19815250000000001</v>
      </c>
      <c r="V1598" s="13">
        <f t="shared" si="243"/>
        <v>-0.39284000000000002</v>
      </c>
      <c r="W1598" s="13">
        <f t="shared" si="244"/>
        <v>-0.31677749999999999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10018</v>
      </c>
      <c r="C1599" s="3" t="s">
        <v>6543</v>
      </c>
      <c r="D1599" s="12">
        <v>51.3</v>
      </c>
      <c r="E1599" s="12">
        <v>53.3</v>
      </c>
      <c r="F1599" s="12">
        <v>52.2</v>
      </c>
      <c r="G1599" s="12">
        <v>51.9</v>
      </c>
      <c r="H1599" s="12">
        <v>52.7</v>
      </c>
      <c r="I1599" s="3">
        <v>-110</v>
      </c>
      <c r="J1599" s="3">
        <v>-130</v>
      </c>
      <c r="K1599" s="3">
        <v>-74</v>
      </c>
      <c r="L1599" s="3">
        <v>8</v>
      </c>
      <c r="M1599" s="3">
        <v>80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-5.6430000000000001E-2</v>
      </c>
      <c r="T1599" s="13">
        <f t="shared" si="241"/>
        <v>-6.9290000000000004E-2</v>
      </c>
      <c r="U1599" s="13">
        <f t="shared" si="242"/>
        <v>-3.8628000000000003E-2</v>
      </c>
      <c r="V1599" s="13">
        <f t="shared" si="243"/>
        <v>4.1520000000000003E-3</v>
      </c>
      <c r="W1599" s="13">
        <f t="shared" si="244"/>
        <v>4.2160000000000003E-2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10019</v>
      </c>
      <c r="C1600" s="3" t="s">
        <v>4754</v>
      </c>
      <c r="D1600" s="12">
        <v>8.76</v>
      </c>
      <c r="E1600" s="12">
        <v>8.8000000000000007</v>
      </c>
      <c r="F1600" s="12">
        <v>8.99</v>
      </c>
      <c r="G1600" s="12">
        <v>8.8000000000000007</v>
      </c>
      <c r="H1600" s="12">
        <v>9</v>
      </c>
      <c r="I1600" s="3">
        <v>0</v>
      </c>
      <c r="J1600" s="3">
        <v>0</v>
      </c>
      <c r="K1600" s="3">
        <v>1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8.9900000000000003E-5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10020</v>
      </c>
      <c r="C1601" s="3" t="s">
        <v>10266</v>
      </c>
      <c r="D1601" s="12">
        <v>31.9</v>
      </c>
      <c r="E1601" s="12">
        <v>32.35</v>
      </c>
      <c r="F1601" s="12">
        <v>35.5</v>
      </c>
      <c r="G1601" s="12">
        <v>35.75</v>
      </c>
      <c r="H1601" s="12">
        <v>35.200000000000003</v>
      </c>
      <c r="I1601" s="3">
        <v>133</v>
      </c>
      <c r="J1601" s="3">
        <v>88</v>
      </c>
      <c r="K1601" s="3">
        <v>-167</v>
      </c>
      <c r="L1601" s="3">
        <v>-351</v>
      </c>
      <c r="M1601" s="3">
        <v>-139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4.2426999999999999E-2</v>
      </c>
      <c r="T1601" s="13">
        <f t="shared" si="241"/>
        <v>2.8468E-2</v>
      </c>
      <c r="U1601" s="13">
        <f t="shared" si="242"/>
        <v>-5.9284999999999997E-2</v>
      </c>
      <c r="V1601" s="13">
        <f t="shared" si="243"/>
        <v>-0.1254825</v>
      </c>
      <c r="W1601" s="13">
        <f t="shared" si="244"/>
        <v>-4.8927999999999999E-2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10021</v>
      </c>
      <c r="C1602" s="3" t="s">
        <v>10329</v>
      </c>
      <c r="D1602" s="12">
        <v>40.35</v>
      </c>
      <c r="E1602" s="12">
        <v>40.9</v>
      </c>
      <c r="F1602" s="12">
        <v>40.299999999999997</v>
      </c>
      <c r="G1602" s="12">
        <v>39.700000000000003</v>
      </c>
      <c r="H1602" s="12">
        <v>40.549999999999997</v>
      </c>
      <c r="I1602" s="3">
        <v>448</v>
      </c>
      <c r="J1602" s="3">
        <v>-1214</v>
      </c>
      <c r="K1602" s="3">
        <v>-53</v>
      </c>
      <c r="L1602" s="3">
        <v>-378</v>
      </c>
      <c r="M1602" s="3">
        <v>532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0.18076799999999998</v>
      </c>
      <c r="T1602" s="13">
        <f t="shared" si="241"/>
        <v>-0.49652599999999997</v>
      </c>
      <c r="U1602" s="13">
        <f t="shared" si="242"/>
        <v>-2.1358999999999996E-2</v>
      </c>
      <c r="V1602" s="13">
        <f t="shared" si="243"/>
        <v>-0.150066</v>
      </c>
      <c r="W1602" s="13">
        <f t="shared" si="244"/>
        <v>0.21572599999999997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10022</v>
      </c>
      <c r="C1603" s="3" t="s">
        <v>10312</v>
      </c>
      <c r="D1603" s="12">
        <v>9.61</v>
      </c>
      <c r="E1603" s="12">
        <v>9.91</v>
      </c>
      <c r="F1603" s="12">
        <v>9.73</v>
      </c>
      <c r="G1603" s="12">
        <v>9.73</v>
      </c>
      <c r="H1603" s="12">
        <v>9.76</v>
      </c>
      <c r="I1603" s="3">
        <v>-3</v>
      </c>
      <c r="J1603" s="3">
        <v>5</v>
      </c>
      <c r="K1603" s="3">
        <v>3</v>
      </c>
      <c r="L1603" s="3">
        <v>-2</v>
      </c>
      <c r="M1603" s="3">
        <v>0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-2.8829999999999996E-4</v>
      </c>
      <c r="T1603" s="13">
        <f t="shared" si="241"/>
        <v>4.9549999999999996E-4</v>
      </c>
      <c r="U1603" s="13">
        <f t="shared" si="242"/>
        <v>2.9189999999999999E-4</v>
      </c>
      <c r="V1603" s="13">
        <f t="shared" si="243"/>
        <v>-1.9460000000000001E-4</v>
      </c>
      <c r="W1603" s="13">
        <f t="shared" si="244"/>
        <v>0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10023</v>
      </c>
      <c r="C1604" s="3" t="s">
        <v>10378</v>
      </c>
      <c r="D1604" s="12">
        <v>77.3</v>
      </c>
      <c r="E1604" s="12">
        <v>77.5</v>
      </c>
      <c r="F1604" s="12">
        <v>78.8</v>
      </c>
      <c r="G1604" s="12">
        <v>78.5</v>
      </c>
      <c r="H1604" s="12">
        <v>78.7</v>
      </c>
      <c r="I1604" s="3">
        <v>46</v>
      </c>
      <c r="J1604" s="3">
        <v>7</v>
      </c>
      <c r="K1604" s="3">
        <v>67</v>
      </c>
      <c r="L1604" s="3">
        <v>-39</v>
      </c>
      <c r="M1604" s="3">
        <v>-152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3.5557999999999999E-2</v>
      </c>
      <c r="T1604" s="13">
        <f t="shared" si="241"/>
        <v>5.4250000000000001E-3</v>
      </c>
      <c r="U1604" s="13">
        <f t="shared" si="242"/>
        <v>5.2795999999999996E-2</v>
      </c>
      <c r="V1604" s="13">
        <f t="shared" si="243"/>
        <v>-3.0615E-2</v>
      </c>
      <c r="W1604" s="13">
        <f t="shared" si="244"/>
        <v>-0.11962399999999999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10024</v>
      </c>
      <c r="C1605" s="3" t="s">
        <v>10379</v>
      </c>
      <c r="D1605" s="12">
        <v>46.4</v>
      </c>
      <c r="E1605" s="12">
        <v>47</v>
      </c>
      <c r="F1605" s="12">
        <v>47.6</v>
      </c>
      <c r="G1605" s="12">
        <v>47.45</v>
      </c>
      <c r="H1605" s="12">
        <v>47.85</v>
      </c>
      <c r="I1605" s="3">
        <v>206</v>
      </c>
      <c r="J1605" s="3">
        <v>65</v>
      </c>
      <c r="K1605" s="3">
        <v>491</v>
      </c>
      <c r="L1605" s="3">
        <v>-431</v>
      </c>
      <c r="M1605" s="3">
        <v>10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9.5584000000000002E-2</v>
      </c>
      <c r="T1605" s="13">
        <f t="shared" si="241"/>
        <v>3.0550000000000001E-2</v>
      </c>
      <c r="U1605" s="13">
        <f t="shared" si="242"/>
        <v>0.23371600000000003</v>
      </c>
      <c r="V1605" s="13">
        <f t="shared" si="243"/>
        <v>-0.20450950000000001</v>
      </c>
      <c r="W1605" s="13">
        <f t="shared" si="244"/>
        <v>4.7850000000000002E-3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10025</v>
      </c>
      <c r="C1606" s="3" t="s">
        <v>4785</v>
      </c>
      <c r="D1606" s="12">
        <v>24.75</v>
      </c>
      <c r="E1606" s="12">
        <v>25.15</v>
      </c>
      <c r="F1606" s="12">
        <v>25.25</v>
      </c>
      <c r="G1606" s="12">
        <v>25.2</v>
      </c>
      <c r="H1606" s="12">
        <v>26.25</v>
      </c>
      <c r="I1606" s="3">
        <v>29</v>
      </c>
      <c r="J1606" s="3">
        <v>353</v>
      </c>
      <c r="K1606" s="3">
        <v>261</v>
      </c>
      <c r="L1606" s="3">
        <v>275</v>
      </c>
      <c r="M1606" s="3">
        <v>181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7.1774999999999999E-3</v>
      </c>
      <c r="T1606" s="13">
        <f t="shared" si="241"/>
        <v>8.8779499999999983E-2</v>
      </c>
      <c r="U1606" s="13">
        <f t="shared" si="242"/>
        <v>6.5902500000000003E-2</v>
      </c>
      <c r="V1606" s="13">
        <f t="shared" si="243"/>
        <v>6.93E-2</v>
      </c>
      <c r="W1606" s="13">
        <f t="shared" si="244"/>
        <v>4.7512499999999999E-2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10026</v>
      </c>
      <c r="C1607" s="3" t="s">
        <v>10380</v>
      </c>
      <c r="D1607" s="12">
        <v>12.4</v>
      </c>
      <c r="E1607" s="12">
        <v>12.5</v>
      </c>
      <c r="F1607" s="12">
        <v>12.5</v>
      </c>
      <c r="G1607" s="12">
        <v>12.55</v>
      </c>
      <c r="H1607" s="12">
        <v>13.6</v>
      </c>
      <c r="I1607" s="3">
        <v>21</v>
      </c>
      <c r="J1607" s="3">
        <v>-1</v>
      </c>
      <c r="K1607" s="3">
        <v>10</v>
      </c>
      <c r="L1607" s="3">
        <v>-10</v>
      </c>
      <c r="M1607" s="3">
        <v>-3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2.6040000000000004E-3</v>
      </c>
      <c r="T1607" s="13">
        <f t="shared" ref="T1607:T1670" si="251">$E1607*J1607/100000</f>
        <v>-1.25E-4</v>
      </c>
      <c r="U1607" s="13">
        <f t="shared" ref="U1607:U1670" si="252">$F1607*K1607/100000</f>
        <v>1.25E-3</v>
      </c>
      <c r="V1607" s="13">
        <f t="shared" ref="V1607:V1670" si="253">$G1607*L1607/100000</f>
        <v>-1.255E-3</v>
      </c>
      <c r="W1607" s="13">
        <f t="shared" ref="W1607:W1670" si="254">$H1607*M1607/100000</f>
        <v>-4.08E-4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10027</v>
      </c>
      <c r="C1608" s="3" t="s">
        <v>10381</v>
      </c>
      <c r="D1608" s="12">
        <v>23</v>
      </c>
      <c r="E1608" s="12">
        <v>23.2</v>
      </c>
      <c r="F1608" s="12">
        <v>23.5</v>
      </c>
      <c r="G1608" s="12">
        <v>23.3</v>
      </c>
      <c r="H1608" s="12">
        <v>23.5</v>
      </c>
      <c r="I1608" s="3">
        <v>44</v>
      </c>
      <c r="J1608" s="3">
        <v>7</v>
      </c>
      <c r="K1608" s="3">
        <v>25</v>
      </c>
      <c r="L1608" s="3">
        <v>1</v>
      </c>
      <c r="M1608" s="3">
        <v>35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1.0120000000000001E-2</v>
      </c>
      <c r="T1608" s="13">
        <f t="shared" si="251"/>
        <v>1.624E-3</v>
      </c>
      <c r="U1608" s="13">
        <f t="shared" si="252"/>
        <v>5.875E-3</v>
      </c>
      <c r="V1608" s="13">
        <f t="shared" si="253"/>
        <v>2.33E-4</v>
      </c>
      <c r="W1608" s="13">
        <f t="shared" si="254"/>
        <v>8.2249999999999997E-3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10028</v>
      </c>
      <c r="C1609" s="3" t="s">
        <v>10382</v>
      </c>
      <c r="D1609" s="12">
        <v>32.25</v>
      </c>
      <c r="E1609" s="12">
        <v>32.700000000000003</v>
      </c>
      <c r="F1609" s="12">
        <v>32.65</v>
      </c>
      <c r="G1609" s="12">
        <v>32.450000000000003</v>
      </c>
      <c r="H1609" s="12">
        <v>33</v>
      </c>
      <c r="I1609" s="3">
        <v>57</v>
      </c>
      <c r="J1609" s="3">
        <v>60</v>
      </c>
      <c r="K1609" s="3">
        <v>5</v>
      </c>
      <c r="L1609" s="3">
        <v>32</v>
      </c>
      <c r="M1609" s="3">
        <v>98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1.83825E-2</v>
      </c>
      <c r="T1609" s="13">
        <f t="shared" si="251"/>
        <v>1.9620000000000002E-2</v>
      </c>
      <c r="U1609" s="13">
        <f t="shared" si="252"/>
        <v>1.6325000000000001E-3</v>
      </c>
      <c r="V1609" s="13">
        <f t="shared" si="253"/>
        <v>1.0384000000000001E-2</v>
      </c>
      <c r="W1609" s="13">
        <f t="shared" si="254"/>
        <v>3.2340000000000001E-2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10029</v>
      </c>
      <c r="C1610" s="3" t="s">
        <v>10383</v>
      </c>
      <c r="D1610" s="12">
        <v>21.75</v>
      </c>
      <c r="E1610" s="12">
        <v>21.8</v>
      </c>
      <c r="F1610" s="12">
        <v>21.75</v>
      </c>
      <c r="G1610" s="12">
        <v>21.45</v>
      </c>
      <c r="H1610" s="12">
        <v>21.8</v>
      </c>
      <c r="I1610" s="3">
        <v>79</v>
      </c>
      <c r="J1610" s="3">
        <v>-48</v>
      </c>
      <c r="K1610" s="3">
        <v>-13</v>
      </c>
      <c r="L1610" s="3">
        <v>-72</v>
      </c>
      <c r="M1610" s="3">
        <v>27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1.71825E-2</v>
      </c>
      <c r="T1610" s="13">
        <f t="shared" si="251"/>
        <v>-1.0464000000000001E-2</v>
      </c>
      <c r="U1610" s="13">
        <f t="shared" si="252"/>
        <v>-2.8275000000000002E-3</v>
      </c>
      <c r="V1610" s="13">
        <f t="shared" si="253"/>
        <v>-1.5443999999999999E-2</v>
      </c>
      <c r="W1610" s="13">
        <f t="shared" si="254"/>
        <v>5.8860000000000006E-3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10030</v>
      </c>
      <c r="C1611" s="3" t="s">
        <v>4741</v>
      </c>
      <c r="D1611" s="12">
        <v>110</v>
      </c>
      <c r="E1611" s="12">
        <v>111</v>
      </c>
      <c r="F1611" s="12">
        <v>111.5</v>
      </c>
      <c r="G1611" s="12">
        <v>109.5</v>
      </c>
      <c r="H1611" s="12">
        <v>111.5</v>
      </c>
      <c r="I1611" s="3">
        <v>69</v>
      </c>
      <c r="J1611" s="3">
        <v>-10</v>
      </c>
      <c r="K1611" s="3">
        <v>33</v>
      </c>
      <c r="L1611" s="3">
        <v>17</v>
      </c>
      <c r="M1611" s="3">
        <v>89</v>
      </c>
      <c r="N1611" s="3">
        <v>0</v>
      </c>
      <c r="O1611" s="3">
        <v>0</v>
      </c>
      <c r="P1611" s="3">
        <v>0</v>
      </c>
      <c r="Q1611" s="3">
        <v>0</v>
      </c>
      <c r="R1611" s="3">
        <v>0</v>
      </c>
      <c r="S1611" s="13">
        <f t="shared" si="250"/>
        <v>7.5899999999999995E-2</v>
      </c>
      <c r="T1611" s="13">
        <f t="shared" si="251"/>
        <v>-1.11E-2</v>
      </c>
      <c r="U1611" s="13">
        <f t="shared" si="252"/>
        <v>3.6795000000000001E-2</v>
      </c>
      <c r="V1611" s="13">
        <f t="shared" si="253"/>
        <v>1.8615E-2</v>
      </c>
      <c r="W1611" s="13">
        <f t="shared" si="254"/>
        <v>9.9235000000000004E-2</v>
      </c>
      <c r="X1611" s="13">
        <f t="shared" si="255"/>
        <v>0</v>
      </c>
      <c r="Y1611" s="13">
        <f t="shared" si="256"/>
        <v>0</v>
      </c>
      <c r="Z1611" s="13">
        <f t="shared" si="257"/>
        <v>0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10031</v>
      </c>
      <c r="C1612" s="3" t="s">
        <v>10384</v>
      </c>
      <c r="D1612" s="12">
        <v>60.2</v>
      </c>
      <c r="E1612" s="12">
        <v>62</v>
      </c>
      <c r="F1612" s="12">
        <v>61.3</v>
      </c>
      <c r="G1612" s="12">
        <v>62</v>
      </c>
      <c r="H1612" s="12">
        <v>62.1</v>
      </c>
      <c r="I1612" s="3">
        <v>-722</v>
      </c>
      <c r="J1612" s="3">
        <v>-1722</v>
      </c>
      <c r="K1612" s="3">
        <v>17</v>
      </c>
      <c r="L1612" s="3">
        <v>-120</v>
      </c>
      <c r="M1612" s="3">
        <v>-737</v>
      </c>
      <c r="N1612" s="3">
        <v>-692</v>
      </c>
      <c r="O1612" s="3">
        <v>-157</v>
      </c>
      <c r="P1612" s="3">
        <v>0</v>
      </c>
      <c r="Q1612" s="3">
        <v>0</v>
      </c>
      <c r="R1612" s="3">
        <v>0</v>
      </c>
      <c r="S1612" s="13">
        <f t="shared" si="250"/>
        <v>-0.43464400000000003</v>
      </c>
      <c r="T1612" s="13">
        <f t="shared" si="251"/>
        <v>-1.0676399999999999</v>
      </c>
      <c r="U1612" s="13">
        <f t="shared" si="252"/>
        <v>1.0421E-2</v>
      </c>
      <c r="V1612" s="13">
        <f t="shared" si="253"/>
        <v>-7.4399999999999994E-2</v>
      </c>
      <c r="W1612" s="13">
        <f t="shared" si="254"/>
        <v>-0.45767700000000006</v>
      </c>
      <c r="X1612" s="13">
        <f t="shared" si="255"/>
        <v>-0.41658400000000001</v>
      </c>
      <c r="Y1612" s="13">
        <f t="shared" si="256"/>
        <v>-9.7339999999999996E-2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10032</v>
      </c>
      <c r="C1613" s="3" t="s">
        <v>10385</v>
      </c>
      <c r="D1613" s="12">
        <v>43.15</v>
      </c>
      <c r="E1613" s="12">
        <v>44.55</v>
      </c>
      <c r="F1613" s="12">
        <v>44.05</v>
      </c>
      <c r="G1613" s="12">
        <v>44.05</v>
      </c>
      <c r="H1613" s="12">
        <v>45.15</v>
      </c>
      <c r="I1613" s="3">
        <v>241</v>
      </c>
      <c r="J1613" s="3">
        <v>-334</v>
      </c>
      <c r="K1613" s="3">
        <v>-154</v>
      </c>
      <c r="L1613" s="3">
        <v>370</v>
      </c>
      <c r="M1613" s="3">
        <v>432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0.1039915</v>
      </c>
      <c r="T1613" s="13">
        <f t="shared" si="251"/>
        <v>-0.14879699999999998</v>
      </c>
      <c r="U1613" s="13">
        <f t="shared" si="252"/>
        <v>-6.7836999999999995E-2</v>
      </c>
      <c r="V1613" s="13">
        <f t="shared" si="253"/>
        <v>0.16298499999999999</v>
      </c>
      <c r="W1613" s="13">
        <f t="shared" si="254"/>
        <v>0.195048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10033</v>
      </c>
      <c r="C1614" s="3" t="s">
        <v>4757</v>
      </c>
      <c r="D1614" s="12">
        <v>13.4</v>
      </c>
      <c r="E1614" s="12">
        <v>14.7</v>
      </c>
      <c r="F1614" s="12">
        <v>14.3</v>
      </c>
      <c r="G1614" s="12">
        <v>14.05</v>
      </c>
      <c r="H1614" s="12">
        <v>14.4</v>
      </c>
      <c r="I1614" s="3">
        <v>185</v>
      </c>
      <c r="J1614" s="3">
        <v>-47</v>
      </c>
      <c r="K1614" s="3">
        <v>-809</v>
      </c>
      <c r="L1614" s="3">
        <v>-40</v>
      </c>
      <c r="M1614" s="3">
        <v>79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2.479E-2</v>
      </c>
      <c r="T1614" s="13">
        <f t="shared" si="251"/>
        <v>-6.9089999999999993E-3</v>
      </c>
      <c r="U1614" s="13">
        <f t="shared" si="252"/>
        <v>-0.11568700000000001</v>
      </c>
      <c r="V1614" s="13">
        <f t="shared" si="253"/>
        <v>-5.62E-3</v>
      </c>
      <c r="W1614" s="13">
        <f t="shared" si="254"/>
        <v>1.1376000000000001E-2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10034</v>
      </c>
      <c r="C1615" s="3" t="s">
        <v>10386</v>
      </c>
      <c r="D1615" s="12">
        <v>101</v>
      </c>
      <c r="E1615" s="12">
        <v>102</v>
      </c>
      <c r="F1615" s="12">
        <v>101</v>
      </c>
      <c r="G1615" s="12">
        <v>100.5</v>
      </c>
      <c r="H1615" s="12">
        <v>102</v>
      </c>
      <c r="I1615" s="3">
        <v>0</v>
      </c>
      <c r="J1615" s="3">
        <v>0</v>
      </c>
      <c r="K1615" s="3">
        <v>1</v>
      </c>
      <c r="L1615" s="3">
        <v>-1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0</v>
      </c>
      <c r="U1615" s="13">
        <f t="shared" si="252"/>
        <v>1.01E-3</v>
      </c>
      <c r="V1615" s="13">
        <f t="shared" si="253"/>
        <v>-1.005E-3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10035</v>
      </c>
      <c r="C1616" s="3" t="s">
        <v>4758</v>
      </c>
      <c r="D1616" s="12">
        <v>45.3</v>
      </c>
      <c r="E1616" s="12">
        <v>45.5</v>
      </c>
      <c r="F1616" s="12">
        <v>45.95</v>
      </c>
      <c r="G1616" s="12">
        <v>45.85</v>
      </c>
      <c r="H1616" s="12">
        <v>46.4</v>
      </c>
      <c r="I1616" s="3">
        <v>1</v>
      </c>
      <c r="J1616" s="3">
        <v>1</v>
      </c>
      <c r="K1616" s="3">
        <v>1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4.5299999999999995E-4</v>
      </c>
      <c r="T1616" s="13">
        <f t="shared" si="251"/>
        <v>4.55E-4</v>
      </c>
      <c r="U1616" s="13">
        <f t="shared" si="252"/>
        <v>4.595E-4</v>
      </c>
      <c r="V1616" s="13">
        <f t="shared" si="253"/>
        <v>0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10036</v>
      </c>
      <c r="C1617" s="3" t="s">
        <v>10387</v>
      </c>
      <c r="D1617" s="12">
        <v>18.899999999999999</v>
      </c>
      <c r="E1617" s="12">
        <v>18.399999999999999</v>
      </c>
      <c r="F1617" s="12">
        <v>17.850000000000001</v>
      </c>
      <c r="G1617" s="12">
        <v>17.7</v>
      </c>
      <c r="H1617" s="12">
        <v>17.850000000000001</v>
      </c>
      <c r="I1617" s="3">
        <v>-317</v>
      </c>
      <c r="J1617" s="3">
        <v>-630</v>
      </c>
      <c r="K1617" s="3">
        <v>44</v>
      </c>
      <c r="L1617" s="3">
        <v>-22</v>
      </c>
      <c r="M1617" s="3">
        <v>-17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-5.9912999999999994E-2</v>
      </c>
      <c r="T1617" s="13">
        <f t="shared" si="251"/>
        <v>-0.11592</v>
      </c>
      <c r="U1617" s="13">
        <f t="shared" si="252"/>
        <v>7.8540000000000016E-3</v>
      </c>
      <c r="V1617" s="13">
        <f t="shared" si="253"/>
        <v>-3.8939999999999999E-3</v>
      </c>
      <c r="W1617" s="13">
        <f t="shared" si="254"/>
        <v>-3.0345000000000003E-3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10037</v>
      </c>
      <c r="C1618" s="3" t="s">
        <v>10388</v>
      </c>
      <c r="D1618" s="12">
        <v>7</v>
      </c>
      <c r="E1618" s="12">
        <v>7</v>
      </c>
      <c r="F1618" s="12">
        <v>6.99</v>
      </c>
      <c r="G1618" s="12">
        <v>6.98</v>
      </c>
      <c r="H1618" s="12">
        <v>6.89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10038</v>
      </c>
      <c r="C1619" s="3" t="s">
        <v>10384</v>
      </c>
      <c r="D1619" s="12">
        <v>453</v>
      </c>
      <c r="E1619" s="12">
        <v>475</v>
      </c>
      <c r="F1619" s="12">
        <v>468.5</v>
      </c>
      <c r="G1619" s="12">
        <v>459</v>
      </c>
      <c r="H1619" s="12">
        <v>466.5</v>
      </c>
      <c r="I1619" s="3">
        <v>150</v>
      </c>
      <c r="J1619" s="3">
        <v>451</v>
      </c>
      <c r="K1619" s="3">
        <v>-723</v>
      </c>
      <c r="L1619" s="3">
        <v>-398</v>
      </c>
      <c r="M1619" s="3">
        <v>593</v>
      </c>
      <c r="N1619" s="3">
        <v>-39</v>
      </c>
      <c r="O1619" s="3">
        <v>13</v>
      </c>
      <c r="P1619" s="3">
        <v>-35</v>
      </c>
      <c r="Q1619" s="3">
        <v>-176</v>
      </c>
      <c r="R1619" s="3">
        <v>-19</v>
      </c>
      <c r="S1619" s="13">
        <f t="shared" si="250"/>
        <v>0.67949999999999999</v>
      </c>
      <c r="T1619" s="13">
        <f t="shared" si="251"/>
        <v>2.1422500000000002</v>
      </c>
      <c r="U1619" s="13">
        <f t="shared" si="252"/>
        <v>-3.3872550000000001</v>
      </c>
      <c r="V1619" s="13">
        <f t="shared" si="253"/>
        <v>-1.8268200000000001</v>
      </c>
      <c r="W1619" s="13">
        <f t="shared" si="254"/>
        <v>2.7663449999999998</v>
      </c>
      <c r="X1619" s="13">
        <f t="shared" si="255"/>
        <v>-0.17666999999999999</v>
      </c>
      <c r="Y1619" s="13">
        <f t="shared" si="256"/>
        <v>6.1749999999999999E-2</v>
      </c>
      <c r="Z1619" s="13">
        <f t="shared" si="257"/>
        <v>-0.16397500000000001</v>
      </c>
      <c r="AA1619" s="13">
        <f t="shared" si="258"/>
        <v>-0.80784</v>
      </c>
      <c r="AB1619" s="13">
        <f t="shared" si="259"/>
        <v>-8.8635000000000005E-2</v>
      </c>
    </row>
    <row r="1620" spans="1:28" x14ac:dyDescent="0.25">
      <c r="A1620" s="2" t="s">
        <v>1614</v>
      </c>
      <c r="B1620" s="3" t="s">
        <v>10039</v>
      </c>
      <c r="C1620" s="3" t="s">
        <v>4759</v>
      </c>
      <c r="D1620" s="12">
        <v>209.5</v>
      </c>
      <c r="E1620" s="12">
        <v>211.5</v>
      </c>
      <c r="F1620" s="12">
        <v>213</v>
      </c>
      <c r="G1620" s="12">
        <v>209</v>
      </c>
      <c r="H1620" s="12">
        <v>213</v>
      </c>
      <c r="I1620" s="3">
        <v>-16</v>
      </c>
      <c r="J1620" s="3">
        <v>-20</v>
      </c>
      <c r="K1620" s="3">
        <v>-24</v>
      </c>
      <c r="L1620" s="3">
        <v>-75</v>
      </c>
      <c r="M1620" s="3">
        <v>-42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-3.3520000000000001E-2</v>
      </c>
      <c r="T1620" s="13">
        <f t="shared" si="251"/>
        <v>-4.2299999999999997E-2</v>
      </c>
      <c r="U1620" s="13">
        <f t="shared" si="252"/>
        <v>-5.1119999999999999E-2</v>
      </c>
      <c r="V1620" s="13">
        <f t="shared" si="253"/>
        <v>-0.15675</v>
      </c>
      <c r="W1620" s="13">
        <f t="shared" si="254"/>
        <v>-8.9459999999999998E-2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10040</v>
      </c>
      <c r="C1621" s="3" t="s">
        <v>10380</v>
      </c>
      <c r="D1621" s="12">
        <v>55.5</v>
      </c>
      <c r="E1621" s="12">
        <v>56</v>
      </c>
      <c r="F1621" s="12">
        <v>56</v>
      </c>
      <c r="G1621" s="12">
        <v>56</v>
      </c>
      <c r="H1621" s="12">
        <v>56.1</v>
      </c>
      <c r="I1621" s="3">
        <v>-1</v>
      </c>
      <c r="J1621" s="3">
        <v>-2</v>
      </c>
      <c r="K1621" s="3">
        <v>-3</v>
      </c>
      <c r="L1621" s="3">
        <v>-3</v>
      </c>
      <c r="M1621" s="3">
        <v>-4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-5.5500000000000005E-4</v>
      </c>
      <c r="T1621" s="13">
        <f t="shared" si="251"/>
        <v>-1.1199999999999999E-3</v>
      </c>
      <c r="U1621" s="13">
        <f t="shared" si="252"/>
        <v>-1.6800000000000001E-3</v>
      </c>
      <c r="V1621" s="13">
        <f t="shared" si="253"/>
        <v>-1.6800000000000001E-3</v>
      </c>
      <c r="W1621" s="13">
        <f t="shared" si="254"/>
        <v>-2.2439999999999999E-3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10041</v>
      </c>
      <c r="C1622" s="3" t="s">
        <v>10389</v>
      </c>
      <c r="D1622" s="12">
        <v>65.5</v>
      </c>
      <c r="E1622" s="12">
        <v>65.8</v>
      </c>
      <c r="F1622" s="12">
        <v>66.099999999999994</v>
      </c>
      <c r="G1622" s="12">
        <v>65.400000000000006</v>
      </c>
      <c r="H1622" s="12">
        <v>66.8</v>
      </c>
      <c r="I1622" s="3">
        <v>3</v>
      </c>
      <c r="J1622" s="3">
        <v>-29</v>
      </c>
      <c r="K1622" s="3">
        <v>-11</v>
      </c>
      <c r="L1622" s="3">
        <v>-67</v>
      </c>
      <c r="M1622" s="3">
        <v>13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1.9650000000000002E-3</v>
      </c>
      <c r="T1622" s="13">
        <f t="shared" si="251"/>
        <v>-1.9081999999999998E-2</v>
      </c>
      <c r="U1622" s="13">
        <f t="shared" si="252"/>
        <v>-7.2709999999999988E-3</v>
      </c>
      <c r="V1622" s="13">
        <f t="shared" si="253"/>
        <v>-4.3818000000000003E-2</v>
      </c>
      <c r="W1622" s="13">
        <f t="shared" si="254"/>
        <v>8.683999999999999E-3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10042</v>
      </c>
      <c r="C1623" s="3" t="s">
        <v>10390</v>
      </c>
      <c r="D1623" s="12">
        <v>15.5</v>
      </c>
      <c r="E1623" s="12">
        <v>15.85</v>
      </c>
      <c r="F1623" s="12">
        <v>15.7</v>
      </c>
      <c r="G1623" s="12">
        <v>15.6</v>
      </c>
      <c r="H1623" s="12">
        <v>15.9</v>
      </c>
      <c r="I1623" s="3">
        <v>-16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-2.48E-3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10043</v>
      </c>
      <c r="C1624" s="3" t="s">
        <v>10388</v>
      </c>
      <c r="D1624" s="12">
        <v>78.2</v>
      </c>
      <c r="E1624" s="12">
        <v>78.5</v>
      </c>
      <c r="F1624" s="12">
        <v>80</v>
      </c>
      <c r="G1624" s="12">
        <v>81.3</v>
      </c>
      <c r="H1624" s="12">
        <v>80.900000000000006</v>
      </c>
      <c r="I1624" s="3">
        <v>1826</v>
      </c>
      <c r="J1624" s="3">
        <v>-1157</v>
      </c>
      <c r="K1624" s="3">
        <v>374</v>
      </c>
      <c r="L1624" s="3">
        <v>2122</v>
      </c>
      <c r="M1624" s="3">
        <v>-465</v>
      </c>
      <c r="N1624" s="3">
        <v>1830</v>
      </c>
      <c r="O1624" s="3">
        <v>0</v>
      </c>
      <c r="P1624" s="3">
        <v>-15</v>
      </c>
      <c r="Q1624" s="3">
        <v>350</v>
      </c>
      <c r="R1624" s="3">
        <v>56</v>
      </c>
      <c r="S1624" s="13">
        <f t="shared" si="250"/>
        <v>1.4279320000000002</v>
      </c>
      <c r="T1624" s="13">
        <f t="shared" si="251"/>
        <v>-0.90824499999999997</v>
      </c>
      <c r="U1624" s="13">
        <f t="shared" si="252"/>
        <v>0.29920000000000002</v>
      </c>
      <c r="V1624" s="13">
        <f t="shared" si="253"/>
        <v>1.7251860000000001</v>
      </c>
      <c r="W1624" s="13">
        <f t="shared" si="254"/>
        <v>-0.37618499999999999</v>
      </c>
      <c r="X1624" s="13">
        <f t="shared" si="255"/>
        <v>1.43106</v>
      </c>
      <c r="Y1624" s="13">
        <f t="shared" si="256"/>
        <v>0</v>
      </c>
      <c r="Z1624" s="13">
        <f t="shared" si="257"/>
        <v>-1.2E-2</v>
      </c>
      <c r="AA1624" s="13">
        <f t="shared" si="258"/>
        <v>0.28455000000000003</v>
      </c>
      <c r="AB1624" s="13">
        <f t="shared" si="259"/>
        <v>4.5304000000000004E-2</v>
      </c>
    </row>
    <row r="1625" spans="1:28" x14ac:dyDescent="0.25">
      <c r="A1625" s="2" t="s">
        <v>1619</v>
      </c>
      <c r="B1625" s="3" t="s">
        <v>10044</v>
      </c>
      <c r="C1625" s="3" t="s">
        <v>10391</v>
      </c>
      <c r="D1625" s="12">
        <v>35.5</v>
      </c>
      <c r="E1625" s="12">
        <v>34.1</v>
      </c>
      <c r="F1625" s="12">
        <v>35.200000000000003</v>
      </c>
      <c r="G1625" s="12">
        <v>35.700000000000003</v>
      </c>
      <c r="H1625" s="12">
        <v>36.1</v>
      </c>
      <c r="I1625" s="3">
        <v>120</v>
      </c>
      <c r="J1625" s="3">
        <v>-160</v>
      </c>
      <c r="K1625" s="3">
        <v>265</v>
      </c>
      <c r="L1625" s="3">
        <v>-69</v>
      </c>
      <c r="M1625" s="3">
        <v>147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4.2599999999999999E-2</v>
      </c>
      <c r="T1625" s="13">
        <f t="shared" si="251"/>
        <v>-5.4559999999999997E-2</v>
      </c>
      <c r="U1625" s="13">
        <f t="shared" si="252"/>
        <v>9.3280000000000002E-2</v>
      </c>
      <c r="V1625" s="13">
        <f t="shared" si="253"/>
        <v>-2.4633000000000002E-2</v>
      </c>
      <c r="W1625" s="13">
        <f t="shared" si="254"/>
        <v>5.3066999999999996E-2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10045</v>
      </c>
      <c r="C1626" s="3" t="s">
        <v>10392</v>
      </c>
      <c r="D1626" s="12">
        <v>25.35</v>
      </c>
      <c r="E1626" s="12">
        <v>25.6</v>
      </c>
      <c r="F1626" s="12">
        <v>25.8</v>
      </c>
      <c r="G1626" s="12">
        <v>25.35</v>
      </c>
      <c r="H1626" s="12">
        <v>25.6</v>
      </c>
      <c r="I1626" s="3">
        <v>10</v>
      </c>
      <c r="J1626" s="3">
        <v>-13</v>
      </c>
      <c r="K1626" s="3">
        <v>33</v>
      </c>
      <c r="L1626" s="3">
        <v>6</v>
      </c>
      <c r="M1626" s="3">
        <v>11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2.5349999999999999E-3</v>
      </c>
      <c r="T1626" s="13">
        <f t="shared" si="251"/>
        <v>-3.3280000000000002E-3</v>
      </c>
      <c r="U1626" s="13">
        <f t="shared" si="252"/>
        <v>8.513999999999999E-3</v>
      </c>
      <c r="V1626" s="13">
        <f t="shared" si="253"/>
        <v>1.5210000000000002E-3</v>
      </c>
      <c r="W1626" s="13">
        <f t="shared" si="254"/>
        <v>2.8160000000000004E-3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10046</v>
      </c>
      <c r="C1627" s="3" t="s">
        <v>10393</v>
      </c>
      <c r="D1627" s="12">
        <v>40.950000000000003</v>
      </c>
      <c r="E1627" s="12">
        <v>40.85</v>
      </c>
      <c r="F1627" s="12">
        <v>41.05</v>
      </c>
      <c r="G1627" s="12">
        <v>40.950000000000003</v>
      </c>
      <c r="H1627" s="12">
        <v>41.1</v>
      </c>
      <c r="I1627" s="3">
        <v>-71</v>
      </c>
      <c r="J1627" s="3">
        <v>-87</v>
      </c>
      <c r="K1627" s="3">
        <v>94</v>
      </c>
      <c r="L1627" s="3">
        <v>129</v>
      </c>
      <c r="M1627" s="3">
        <v>270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-2.9074500000000003E-2</v>
      </c>
      <c r="T1627" s="13">
        <f t="shared" si="251"/>
        <v>-3.5539500000000002E-2</v>
      </c>
      <c r="U1627" s="13">
        <f t="shared" si="252"/>
        <v>3.8586999999999996E-2</v>
      </c>
      <c r="V1627" s="13">
        <f t="shared" si="253"/>
        <v>5.2825500000000004E-2</v>
      </c>
      <c r="W1627" s="13">
        <f t="shared" si="254"/>
        <v>0.11097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10047</v>
      </c>
      <c r="C1628" s="3" t="s">
        <v>10380</v>
      </c>
      <c r="D1628" s="12">
        <v>39.4</v>
      </c>
      <c r="E1628" s="12">
        <v>40</v>
      </c>
      <c r="F1628" s="12">
        <v>40.25</v>
      </c>
      <c r="G1628" s="12">
        <v>42.5</v>
      </c>
      <c r="H1628" s="12">
        <v>46.3</v>
      </c>
      <c r="I1628" s="3">
        <v>-93</v>
      </c>
      <c r="J1628" s="3">
        <v>-114</v>
      </c>
      <c r="K1628" s="3">
        <v>478</v>
      </c>
      <c r="L1628" s="3">
        <v>81</v>
      </c>
      <c r="M1628" s="3">
        <v>-162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-3.6642000000000001E-2</v>
      </c>
      <c r="T1628" s="13">
        <f t="shared" si="251"/>
        <v>-4.5600000000000002E-2</v>
      </c>
      <c r="U1628" s="13">
        <f t="shared" si="252"/>
        <v>0.19239500000000001</v>
      </c>
      <c r="V1628" s="13">
        <f t="shared" si="253"/>
        <v>3.4424999999999997E-2</v>
      </c>
      <c r="W1628" s="13">
        <f t="shared" si="254"/>
        <v>-7.5005999999999989E-2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10048</v>
      </c>
      <c r="C1629" s="3" t="s">
        <v>10380</v>
      </c>
      <c r="D1629" s="12">
        <v>14.5</v>
      </c>
      <c r="E1629" s="12">
        <v>14.45</v>
      </c>
      <c r="F1629" s="12">
        <v>14.3</v>
      </c>
      <c r="G1629" s="12">
        <v>14.4</v>
      </c>
      <c r="H1629" s="12">
        <v>14.5</v>
      </c>
      <c r="I1629" s="3">
        <v>-3</v>
      </c>
      <c r="J1629" s="3">
        <v>-13</v>
      </c>
      <c r="K1629" s="3">
        <v>-6</v>
      </c>
      <c r="L1629" s="3">
        <v>-4</v>
      </c>
      <c r="M1629" s="3">
        <v>-4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-4.35E-4</v>
      </c>
      <c r="T1629" s="13">
        <f t="shared" si="251"/>
        <v>-1.8785E-3</v>
      </c>
      <c r="U1629" s="13">
        <f t="shared" si="252"/>
        <v>-8.5800000000000015E-4</v>
      </c>
      <c r="V1629" s="13">
        <f t="shared" si="253"/>
        <v>-5.7600000000000001E-4</v>
      </c>
      <c r="W1629" s="13">
        <f t="shared" si="254"/>
        <v>-5.8E-4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10049</v>
      </c>
      <c r="C1630" s="3" t="s">
        <v>4577</v>
      </c>
      <c r="D1630" s="12">
        <v>30.3</v>
      </c>
      <c r="E1630" s="12">
        <v>30.4</v>
      </c>
      <c r="F1630" s="12">
        <v>30.5</v>
      </c>
      <c r="G1630" s="12">
        <v>30.8</v>
      </c>
      <c r="H1630" s="12">
        <v>30.8</v>
      </c>
      <c r="I1630" s="3">
        <v>-22</v>
      </c>
      <c r="J1630" s="3">
        <v>-20</v>
      </c>
      <c r="K1630" s="3">
        <v>26</v>
      </c>
      <c r="L1630" s="3">
        <v>49</v>
      </c>
      <c r="M1630" s="3">
        <v>19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-6.6660000000000001E-3</v>
      </c>
      <c r="T1630" s="13">
        <f t="shared" si="251"/>
        <v>-6.0800000000000003E-3</v>
      </c>
      <c r="U1630" s="13">
        <f t="shared" si="252"/>
        <v>7.9299999999999995E-3</v>
      </c>
      <c r="V1630" s="13">
        <f t="shared" si="253"/>
        <v>1.5092000000000001E-2</v>
      </c>
      <c r="W1630" s="13">
        <f t="shared" si="254"/>
        <v>5.8520000000000004E-3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10050</v>
      </c>
      <c r="C1631" s="3" t="s">
        <v>4759</v>
      </c>
      <c r="D1631" s="12">
        <v>52.2</v>
      </c>
      <c r="E1631" s="12">
        <v>47</v>
      </c>
      <c r="F1631" s="12">
        <v>47.6</v>
      </c>
      <c r="G1631" s="12">
        <v>47.35</v>
      </c>
      <c r="H1631" s="12">
        <v>46.9</v>
      </c>
      <c r="I1631" s="3">
        <v>-362</v>
      </c>
      <c r="J1631" s="3">
        <v>-2312</v>
      </c>
      <c r="K1631" s="3">
        <v>616</v>
      </c>
      <c r="L1631" s="3">
        <v>59</v>
      </c>
      <c r="M1631" s="3">
        <v>-327</v>
      </c>
      <c r="N1631" s="3">
        <v>50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-0.18896400000000002</v>
      </c>
      <c r="T1631" s="13">
        <f t="shared" si="251"/>
        <v>-1.0866400000000001</v>
      </c>
      <c r="U1631" s="13">
        <f t="shared" si="252"/>
        <v>0.29321600000000003</v>
      </c>
      <c r="V1631" s="13">
        <f t="shared" si="253"/>
        <v>2.79365E-2</v>
      </c>
      <c r="W1631" s="13">
        <f t="shared" si="254"/>
        <v>-0.153363</v>
      </c>
      <c r="X1631" s="13">
        <f t="shared" si="255"/>
        <v>2.6100000000000002E-2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10051</v>
      </c>
      <c r="C1632" s="3" t="s">
        <v>10394</v>
      </c>
      <c r="D1632" s="12">
        <v>168</v>
      </c>
      <c r="E1632" s="12">
        <v>168</v>
      </c>
      <c r="F1632" s="12">
        <v>170.5</v>
      </c>
      <c r="G1632" s="12">
        <v>169.5</v>
      </c>
      <c r="H1632" s="12">
        <v>175.5</v>
      </c>
      <c r="I1632" s="3">
        <v>-184</v>
      </c>
      <c r="J1632" s="3">
        <v>-62</v>
      </c>
      <c r="K1632" s="3">
        <v>167</v>
      </c>
      <c r="L1632" s="3">
        <v>21</v>
      </c>
      <c r="M1632" s="3">
        <v>98</v>
      </c>
      <c r="N1632" s="3">
        <v>435</v>
      </c>
      <c r="O1632" s="3">
        <v>29</v>
      </c>
      <c r="P1632" s="3">
        <v>78</v>
      </c>
      <c r="Q1632" s="3">
        <v>35</v>
      </c>
      <c r="R1632" s="3">
        <v>179</v>
      </c>
      <c r="S1632" s="13">
        <f t="shared" si="250"/>
        <v>-0.30912000000000001</v>
      </c>
      <c r="T1632" s="13">
        <f t="shared" si="251"/>
        <v>-0.10416</v>
      </c>
      <c r="U1632" s="13">
        <f t="shared" si="252"/>
        <v>0.28473500000000002</v>
      </c>
      <c r="V1632" s="13">
        <f t="shared" si="253"/>
        <v>3.5595000000000002E-2</v>
      </c>
      <c r="W1632" s="13">
        <f t="shared" si="254"/>
        <v>0.17199</v>
      </c>
      <c r="X1632" s="13">
        <f t="shared" si="255"/>
        <v>0.73080000000000001</v>
      </c>
      <c r="Y1632" s="13">
        <f t="shared" si="256"/>
        <v>4.8719999999999999E-2</v>
      </c>
      <c r="Z1632" s="13">
        <f t="shared" si="257"/>
        <v>0.13299</v>
      </c>
      <c r="AA1632" s="13">
        <f t="shared" si="258"/>
        <v>5.9325000000000003E-2</v>
      </c>
      <c r="AB1632" s="13">
        <f t="shared" si="259"/>
        <v>0.31414500000000001</v>
      </c>
    </row>
    <row r="1633" spans="1:28" x14ac:dyDescent="0.25">
      <c r="A1633" s="2" t="s">
        <v>1627</v>
      </c>
      <c r="B1633" s="3" t="s">
        <v>10052</v>
      </c>
      <c r="C1633" s="3" t="s">
        <v>10395</v>
      </c>
      <c r="D1633" s="12">
        <v>18.149999999999999</v>
      </c>
      <c r="E1633" s="12">
        <v>18.25</v>
      </c>
      <c r="F1633" s="12">
        <v>18.05</v>
      </c>
      <c r="G1633" s="12">
        <v>18.100000000000001</v>
      </c>
      <c r="H1633" s="12">
        <v>18.350000000000001</v>
      </c>
      <c r="I1633" s="3">
        <v>-1</v>
      </c>
      <c r="J1633" s="3">
        <v>-1</v>
      </c>
      <c r="K1633" s="3">
        <v>2</v>
      </c>
      <c r="L1633" s="3">
        <v>1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-1.8149999999999999E-4</v>
      </c>
      <c r="T1633" s="13">
        <f t="shared" si="251"/>
        <v>-1.8249999999999999E-4</v>
      </c>
      <c r="U1633" s="13">
        <f t="shared" si="252"/>
        <v>3.6099999999999999E-4</v>
      </c>
      <c r="V1633" s="13">
        <f t="shared" si="253"/>
        <v>1.8100000000000001E-4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10053</v>
      </c>
      <c r="C1634" s="3" t="s">
        <v>10396</v>
      </c>
      <c r="D1634" s="12">
        <v>42.15</v>
      </c>
      <c r="E1634" s="12">
        <v>43</v>
      </c>
      <c r="F1634" s="12">
        <v>43.2</v>
      </c>
      <c r="G1634" s="12">
        <v>43.3</v>
      </c>
      <c r="H1634" s="12">
        <v>43.6</v>
      </c>
      <c r="I1634" s="3">
        <v>0</v>
      </c>
      <c r="J1634" s="3">
        <v>2</v>
      </c>
      <c r="K1634" s="3">
        <v>-8</v>
      </c>
      <c r="L1634" s="3">
        <v>-1</v>
      </c>
      <c r="M1634" s="3">
        <v>2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0</v>
      </c>
      <c r="T1634" s="13">
        <f t="shared" si="251"/>
        <v>8.5999999999999998E-4</v>
      </c>
      <c r="U1634" s="13">
        <f t="shared" si="252"/>
        <v>-3.4560000000000003E-3</v>
      </c>
      <c r="V1634" s="13">
        <f t="shared" si="253"/>
        <v>-4.3299999999999995E-4</v>
      </c>
      <c r="W1634" s="13">
        <f t="shared" si="254"/>
        <v>8.7200000000000005E-4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10054</v>
      </c>
      <c r="C1635" s="3" t="s">
        <v>4759</v>
      </c>
      <c r="D1635" s="12">
        <v>14.15</v>
      </c>
      <c r="E1635" s="12">
        <v>14</v>
      </c>
      <c r="F1635" s="12">
        <v>14.05</v>
      </c>
      <c r="G1635" s="12">
        <v>13.8</v>
      </c>
      <c r="H1635" s="12">
        <v>13.95</v>
      </c>
      <c r="I1635" s="3">
        <v>-18</v>
      </c>
      <c r="J1635" s="3">
        <v>5</v>
      </c>
      <c r="K1635" s="3">
        <v>-2</v>
      </c>
      <c r="L1635" s="3">
        <v>-2</v>
      </c>
      <c r="M1635" s="3">
        <v>6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-2.5470000000000002E-3</v>
      </c>
      <c r="T1635" s="13">
        <f t="shared" si="251"/>
        <v>6.9999999999999999E-4</v>
      </c>
      <c r="U1635" s="13">
        <f t="shared" si="252"/>
        <v>-2.81E-4</v>
      </c>
      <c r="V1635" s="13">
        <f t="shared" si="253"/>
        <v>-2.7600000000000004E-4</v>
      </c>
      <c r="W1635" s="13">
        <f t="shared" si="254"/>
        <v>8.3699999999999985E-4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10055</v>
      </c>
      <c r="C1636" s="3" t="s">
        <v>10389</v>
      </c>
      <c r="D1636" s="12">
        <v>31.2</v>
      </c>
      <c r="E1636" s="12">
        <v>30.55</v>
      </c>
      <c r="F1636" s="12">
        <v>31.2</v>
      </c>
      <c r="G1636" s="12">
        <v>30.7</v>
      </c>
      <c r="H1636" s="12">
        <v>33.15</v>
      </c>
      <c r="I1636" s="3">
        <v>371</v>
      </c>
      <c r="J1636" s="3">
        <v>162</v>
      </c>
      <c r="K1636" s="3">
        <v>672</v>
      </c>
      <c r="L1636" s="3">
        <v>-481</v>
      </c>
      <c r="M1636" s="3">
        <v>681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0.11575199999999999</v>
      </c>
      <c r="T1636" s="13">
        <f t="shared" si="251"/>
        <v>4.9491E-2</v>
      </c>
      <c r="U1636" s="13">
        <f t="shared" si="252"/>
        <v>0.20966399999999999</v>
      </c>
      <c r="V1636" s="13">
        <f t="shared" si="253"/>
        <v>-0.14766699999999999</v>
      </c>
      <c r="W1636" s="13">
        <f t="shared" si="254"/>
        <v>0.22575149999999997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10056</v>
      </c>
      <c r="C1637" s="3" t="s">
        <v>4769</v>
      </c>
      <c r="D1637" s="12">
        <v>116.5</v>
      </c>
      <c r="E1637" s="12">
        <v>117</v>
      </c>
      <c r="F1637" s="12">
        <v>118</v>
      </c>
      <c r="G1637" s="12">
        <v>117</v>
      </c>
      <c r="H1637" s="12">
        <v>118</v>
      </c>
      <c r="I1637" s="3">
        <v>2</v>
      </c>
      <c r="J1637" s="3">
        <v>0</v>
      </c>
      <c r="K1637" s="3">
        <v>0</v>
      </c>
      <c r="L1637" s="3">
        <v>1</v>
      </c>
      <c r="M1637" s="3">
        <v>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2.33E-3</v>
      </c>
      <c r="T1637" s="13">
        <f t="shared" si="251"/>
        <v>0</v>
      </c>
      <c r="U1637" s="13">
        <f t="shared" si="252"/>
        <v>0</v>
      </c>
      <c r="V1637" s="13">
        <f t="shared" si="253"/>
        <v>1.17E-3</v>
      </c>
      <c r="W1637" s="13">
        <f t="shared" si="254"/>
        <v>1.1800000000000001E-3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10057</v>
      </c>
      <c r="C1638" s="3" t="s">
        <v>10380</v>
      </c>
      <c r="D1638" s="12">
        <v>11.05</v>
      </c>
      <c r="E1638" s="12">
        <v>11.15</v>
      </c>
      <c r="F1638" s="12">
        <v>10.95</v>
      </c>
      <c r="G1638" s="12">
        <v>11.05</v>
      </c>
      <c r="H1638" s="12">
        <v>11.05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10058</v>
      </c>
      <c r="C1639" s="3" t="s">
        <v>10397</v>
      </c>
      <c r="D1639" s="12">
        <v>25.3</v>
      </c>
      <c r="E1639" s="12">
        <v>25.4</v>
      </c>
      <c r="F1639" s="12">
        <v>25</v>
      </c>
      <c r="G1639" s="12">
        <v>25.2</v>
      </c>
      <c r="H1639" s="12">
        <v>27.7</v>
      </c>
      <c r="I1639" s="3">
        <v>4</v>
      </c>
      <c r="J1639" s="3">
        <v>-2</v>
      </c>
      <c r="K1639" s="3">
        <v>-1</v>
      </c>
      <c r="L1639" s="3">
        <v>0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1.0120000000000001E-3</v>
      </c>
      <c r="T1639" s="13">
        <f t="shared" si="251"/>
        <v>-5.0799999999999999E-4</v>
      </c>
      <c r="U1639" s="13">
        <f t="shared" si="252"/>
        <v>-2.5000000000000001E-4</v>
      </c>
      <c r="V1639" s="13">
        <f t="shared" si="253"/>
        <v>0</v>
      </c>
      <c r="W1639" s="13">
        <f t="shared" si="254"/>
        <v>0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10059</v>
      </c>
      <c r="C1640" s="3" t="s">
        <v>4762</v>
      </c>
      <c r="D1640" s="12">
        <v>9.66</v>
      </c>
      <c r="E1640" s="12">
        <v>9.6</v>
      </c>
      <c r="F1640" s="12">
        <v>9.5</v>
      </c>
      <c r="G1640" s="12">
        <v>9.42</v>
      </c>
      <c r="H1640" s="12">
        <v>9.3800000000000008</v>
      </c>
      <c r="I1640" s="3">
        <v>0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10060</v>
      </c>
      <c r="C1641" s="3" t="s">
        <v>10380</v>
      </c>
      <c r="D1641" s="12">
        <v>170.5</v>
      </c>
      <c r="E1641" s="12">
        <v>170.5</v>
      </c>
      <c r="F1641" s="12">
        <v>171</v>
      </c>
      <c r="G1641" s="12">
        <v>169.5</v>
      </c>
      <c r="H1641" s="12">
        <v>170</v>
      </c>
      <c r="I1641" s="3">
        <v>-23</v>
      </c>
      <c r="J1641" s="3">
        <v>-136</v>
      </c>
      <c r="K1641" s="3">
        <v>14</v>
      </c>
      <c r="L1641" s="3">
        <v>-177</v>
      </c>
      <c r="M1641" s="3">
        <v>-75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-3.9215E-2</v>
      </c>
      <c r="T1641" s="13">
        <f t="shared" si="251"/>
        <v>-0.23188</v>
      </c>
      <c r="U1641" s="13">
        <f t="shared" si="252"/>
        <v>2.3939999999999999E-2</v>
      </c>
      <c r="V1641" s="13">
        <f t="shared" si="253"/>
        <v>-0.30001499999999998</v>
      </c>
      <c r="W1641" s="13">
        <f t="shared" si="254"/>
        <v>-0.1275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10061</v>
      </c>
      <c r="C1642" s="3" t="s">
        <v>4580</v>
      </c>
      <c r="D1642" s="12">
        <v>17.600000000000001</v>
      </c>
      <c r="E1642" s="12">
        <v>17.649999999999999</v>
      </c>
      <c r="F1642" s="12">
        <v>17.75</v>
      </c>
      <c r="G1642" s="12">
        <v>17.75</v>
      </c>
      <c r="H1642" s="12">
        <v>17.7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10062</v>
      </c>
      <c r="C1643" s="3" t="s">
        <v>4774</v>
      </c>
      <c r="D1643" s="12">
        <v>56.9</v>
      </c>
      <c r="E1643" s="12">
        <v>57.1</v>
      </c>
      <c r="F1643" s="12">
        <v>56.9</v>
      </c>
      <c r="G1643" s="12">
        <v>56.3</v>
      </c>
      <c r="H1643" s="12">
        <v>56.4</v>
      </c>
      <c r="I1643" s="3">
        <v>2</v>
      </c>
      <c r="J1643" s="3">
        <v>0</v>
      </c>
      <c r="K1643" s="3">
        <v>0</v>
      </c>
      <c r="L1643" s="3">
        <v>-28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1.1379999999999999E-3</v>
      </c>
      <c r="T1643" s="13">
        <f t="shared" si="251"/>
        <v>0</v>
      </c>
      <c r="U1643" s="13">
        <f t="shared" si="252"/>
        <v>0</v>
      </c>
      <c r="V1643" s="13">
        <f t="shared" si="253"/>
        <v>-1.5764E-2</v>
      </c>
      <c r="W1643" s="13">
        <f t="shared" si="254"/>
        <v>5.6399999999999994E-4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10063</v>
      </c>
      <c r="C1644" s="3" t="s">
        <v>10380</v>
      </c>
      <c r="D1644" s="12">
        <v>17.95</v>
      </c>
      <c r="E1644" s="12">
        <v>17.5</v>
      </c>
      <c r="F1644" s="12">
        <v>17.8</v>
      </c>
      <c r="G1644" s="12">
        <v>17.8</v>
      </c>
      <c r="H1644" s="12">
        <v>18.100000000000001</v>
      </c>
      <c r="I1644" s="3">
        <v>0</v>
      </c>
      <c r="J1644" s="3">
        <v>1</v>
      </c>
      <c r="K1644" s="3">
        <v>0</v>
      </c>
      <c r="L1644" s="3">
        <v>0</v>
      </c>
      <c r="M1644" s="3">
        <v>2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1.75E-4</v>
      </c>
      <c r="U1644" s="13">
        <f t="shared" si="252"/>
        <v>0</v>
      </c>
      <c r="V1644" s="13">
        <f t="shared" si="253"/>
        <v>0</v>
      </c>
      <c r="W1644" s="13">
        <f t="shared" si="254"/>
        <v>3.6200000000000002E-4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10064</v>
      </c>
      <c r="C1645" s="3" t="s">
        <v>10380</v>
      </c>
      <c r="D1645" s="12">
        <v>50.2</v>
      </c>
      <c r="E1645" s="12">
        <v>50.8</v>
      </c>
      <c r="F1645" s="12">
        <v>51.1</v>
      </c>
      <c r="G1645" s="12">
        <v>51.3</v>
      </c>
      <c r="H1645" s="12">
        <v>50.4</v>
      </c>
      <c r="I1645" s="3">
        <v>0</v>
      </c>
      <c r="J1645" s="3">
        <v>0</v>
      </c>
      <c r="K1645" s="3">
        <v>0</v>
      </c>
      <c r="L1645" s="3">
        <v>-4</v>
      </c>
      <c r="M1645" s="3">
        <v>-1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-2.052E-3</v>
      </c>
      <c r="W1645" s="13">
        <f t="shared" si="254"/>
        <v>-5.04E-4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10065</v>
      </c>
      <c r="C1646" s="3" t="s">
        <v>10398</v>
      </c>
      <c r="D1646" s="12">
        <v>10.3</v>
      </c>
      <c r="E1646" s="12">
        <v>10.25</v>
      </c>
      <c r="F1646" s="12">
        <v>11.25</v>
      </c>
      <c r="G1646" s="12">
        <v>12.35</v>
      </c>
      <c r="H1646" s="12">
        <v>12.6</v>
      </c>
      <c r="I1646" s="3">
        <v>306</v>
      </c>
      <c r="J1646" s="3">
        <v>-118</v>
      </c>
      <c r="K1646" s="3">
        <v>922</v>
      </c>
      <c r="L1646" s="3">
        <v>-550</v>
      </c>
      <c r="M1646" s="3">
        <v>-1144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3.1518000000000004E-2</v>
      </c>
      <c r="T1646" s="13">
        <f t="shared" si="251"/>
        <v>-1.2095E-2</v>
      </c>
      <c r="U1646" s="13">
        <f t="shared" si="252"/>
        <v>0.103725</v>
      </c>
      <c r="V1646" s="13">
        <f t="shared" si="253"/>
        <v>-6.7924999999999999E-2</v>
      </c>
      <c r="W1646" s="13">
        <f t="shared" si="254"/>
        <v>-0.14414399999999999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10066</v>
      </c>
      <c r="C1647" s="3" t="s">
        <v>10399</v>
      </c>
      <c r="D1647" s="12">
        <v>59.2</v>
      </c>
      <c r="E1647" s="12">
        <v>61.2</v>
      </c>
      <c r="F1647" s="12">
        <v>60.3</v>
      </c>
      <c r="G1647" s="12">
        <v>59.4</v>
      </c>
      <c r="H1647" s="12">
        <v>60</v>
      </c>
      <c r="I1647" s="3">
        <v>36</v>
      </c>
      <c r="J1647" s="3">
        <v>-34</v>
      </c>
      <c r="K1647" s="3">
        <v>-294</v>
      </c>
      <c r="L1647" s="3">
        <v>15</v>
      </c>
      <c r="M1647" s="3">
        <v>76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2.1312000000000001E-2</v>
      </c>
      <c r="T1647" s="13">
        <f t="shared" si="251"/>
        <v>-2.0808E-2</v>
      </c>
      <c r="U1647" s="13">
        <f t="shared" si="252"/>
        <v>-0.177282</v>
      </c>
      <c r="V1647" s="13">
        <f t="shared" si="253"/>
        <v>8.9099999999999995E-3</v>
      </c>
      <c r="W1647" s="13">
        <f t="shared" si="254"/>
        <v>4.5600000000000002E-2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10067</v>
      </c>
      <c r="C1648" s="3" t="s">
        <v>10394</v>
      </c>
      <c r="D1648" s="12">
        <v>42</v>
      </c>
      <c r="E1648" s="12">
        <v>41.9</v>
      </c>
      <c r="F1648" s="12">
        <v>43</v>
      </c>
      <c r="G1648" s="12">
        <v>43.05</v>
      </c>
      <c r="H1648" s="12">
        <v>43.3</v>
      </c>
      <c r="I1648" s="3">
        <v>19</v>
      </c>
      <c r="J1648" s="3">
        <v>17</v>
      </c>
      <c r="K1648" s="3">
        <v>69</v>
      </c>
      <c r="L1648" s="3">
        <v>3</v>
      </c>
      <c r="M1648" s="3">
        <v>36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7.9799999999999992E-3</v>
      </c>
      <c r="T1648" s="13">
        <f t="shared" si="251"/>
        <v>7.1229999999999991E-3</v>
      </c>
      <c r="U1648" s="13">
        <f t="shared" si="252"/>
        <v>2.9669999999999998E-2</v>
      </c>
      <c r="V1648" s="13">
        <f t="shared" si="253"/>
        <v>1.2914999999999997E-3</v>
      </c>
      <c r="W1648" s="13">
        <f t="shared" si="254"/>
        <v>1.5587999999999999E-2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10068</v>
      </c>
      <c r="C1649" s="3" t="s">
        <v>10400</v>
      </c>
      <c r="D1649" s="12">
        <v>39.6</v>
      </c>
      <c r="E1649" s="12">
        <v>40</v>
      </c>
      <c r="F1649" s="12">
        <v>39.6</v>
      </c>
      <c r="G1649" s="12">
        <v>39.85</v>
      </c>
      <c r="H1649" s="12">
        <v>41.9</v>
      </c>
      <c r="I1649" s="3">
        <v>0</v>
      </c>
      <c r="J1649" s="3">
        <v>0</v>
      </c>
      <c r="K1649" s="3">
        <v>0</v>
      </c>
      <c r="L1649" s="3">
        <v>0</v>
      </c>
      <c r="M1649" s="3">
        <v>-1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0</v>
      </c>
      <c r="V1649" s="13">
        <f t="shared" si="253"/>
        <v>0</v>
      </c>
      <c r="W1649" s="13">
        <f t="shared" si="254"/>
        <v>-4.1899999999999999E-4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10069</v>
      </c>
      <c r="C1650" s="3" t="s">
        <v>6907</v>
      </c>
      <c r="D1650" s="12">
        <v>56.6</v>
      </c>
      <c r="E1650" s="12">
        <v>56.6</v>
      </c>
      <c r="F1650" s="12">
        <v>56.4</v>
      </c>
      <c r="G1650" s="12">
        <v>56.3</v>
      </c>
      <c r="H1650" s="12">
        <v>56.7</v>
      </c>
      <c r="I1650" s="3">
        <v>-2</v>
      </c>
      <c r="J1650" s="3">
        <v>-2</v>
      </c>
      <c r="K1650" s="3">
        <v>0</v>
      </c>
      <c r="L1650" s="3">
        <v>0</v>
      </c>
      <c r="M1650" s="3">
        <v>-3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-1.132E-3</v>
      </c>
      <c r="T1650" s="13">
        <f t="shared" si="251"/>
        <v>-1.132E-3</v>
      </c>
      <c r="U1650" s="13">
        <f t="shared" si="252"/>
        <v>0</v>
      </c>
      <c r="V1650" s="13">
        <f t="shared" si="253"/>
        <v>0</v>
      </c>
      <c r="W1650" s="13">
        <f t="shared" si="254"/>
        <v>-1.7010000000000003E-3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10070</v>
      </c>
      <c r="C1651" s="3" t="s">
        <v>10395</v>
      </c>
      <c r="D1651" s="12">
        <v>245</v>
      </c>
      <c r="E1651" s="12">
        <v>249</v>
      </c>
      <c r="F1651" s="12">
        <v>249.5</v>
      </c>
      <c r="G1651" s="12">
        <v>245</v>
      </c>
      <c r="H1651" s="12">
        <v>244</v>
      </c>
      <c r="I1651" s="3">
        <v>-619</v>
      </c>
      <c r="J1651" s="3">
        <v>319</v>
      </c>
      <c r="K1651" s="3">
        <v>-871</v>
      </c>
      <c r="L1651" s="3">
        <v>-237</v>
      </c>
      <c r="M1651" s="3">
        <v>32</v>
      </c>
      <c r="N1651" s="3">
        <v>738</v>
      </c>
      <c r="O1651" s="3">
        <v>100</v>
      </c>
      <c r="P1651" s="3">
        <v>232</v>
      </c>
      <c r="Q1651" s="3">
        <v>25</v>
      </c>
      <c r="R1651" s="3">
        <v>64</v>
      </c>
      <c r="S1651" s="13">
        <f t="shared" si="250"/>
        <v>-1.5165500000000001</v>
      </c>
      <c r="T1651" s="13">
        <f t="shared" si="251"/>
        <v>0.79430999999999996</v>
      </c>
      <c r="U1651" s="13">
        <f t="shared" si="252"/>
        <v>-2.1731449999999999</v>
      </c>
      <c r="V1651" s="13">
        <f t="shared" si="253"/>
        <v>-0.58065</v>
      </c>
      <c r="W1651" s="13">
        <f t="shared" si="254"/>
        <v>7.8079999999999997E-2</v>
      </c>
      <c r="X1651" s="13">
        <f t="shared" si="255"/>
        <v>1.8081</v>
      </c>
      <c r="Y1651" s="13">
        <f t="shared" si="256"/>
        <v>0.249</v>
      </c>
      <c r="Z1651" s="13">
        <f t="shared" si="257"/>
        <v>0.57884000000000002</v>
      </c>
      <c r="AA1651" s="13">
        <f t="shared" si="258"/>
        <v>6.1249999999999999E-2</v>
      </c>
      <c r="AB1651" s="13">
        <f t="shared" si="259"/>
        <v>0.15615999999999999</v>
      </c>
    </row>
    <row r="1652" spans="1:28" x14ac:dyDescent="0.25">
      <c r="A1652" s="2" t="s">
        <v>1646</v>
      </c>
      <c r="B1652" s="3" t="s">
        <v>10071</v>
      </c>
      <c r="C1652" s="3" t="s">
        <v>10380</v>
      </c>
      <c r="D1652" s="12">
        <v>169.5</v>
      </c>
      <c r="E1652" s="12">
        <v>173</v>
      </c>
      <c r="F1652" s="12">
        <v>176</v>
      </c>
      <c r="G1652" s="12">
        <v>176.5</v>
      </c>
      <c r="H1652" s="12">
        <v>176.5</v>
      </c>
      <c r="I1652" s="3">
        <v>-2</v>
      </c>
      <c r="J1652" s="3">
        <v>-3</v>
      </c>
      <c r="K1652" s="3">
        <v>-1</v>
      </c>
      <c r="L1652" s="3">
        <v>-2</v>
      </c>
      <c r="M1652" s="3">
        <v>-3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-3.3899999999999998E-3</v>
      </c>
      <c r="T1652" s="13">
        <f t="shared" si="251"/>
        <v>-5.1900000000000002E-3</v>
      </c>
      <c r="U1652" s="13">
        <f t="shared" si="252"/>
        <v>-1.7600000000000001E-3</v>
      </c>
      <c r="V1652" s="13">
        <f t="shared" si="253"/>
        <v>-3.5300000000000002E-3</v>
      </c>
      <c r="W1652" s="13">
        <f t="shared" si="254"/>
        <v>-5.2950000000000002E-3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10072</v>
      </c>
      <c r="C1653" s="3" t="s">
        <v>10380</v>
      </c>
      <c r="D1653" s="12">
        <v>18.149999999999999</v>
      </c>
      <c r="E1653" s="12">
        <v>18.100000000000001</v>
      </c>
      <c r="F1653" s="12">
        <v>18.2</v>
      </c>
      <c r="G1653" s="12">
        <v>18</v>
      </c>
      <c r="H1653" s="12">
        <v>18.8</v>
      </c>
      <c r="I1653" s="3">
        <v>27</v>
      </c>
      <c r="J1653" s="3">
        <v>3</v>
      </c>
      <c r="K1653" s="3">
        <v>53</v>
      </c>
      <c r="L1653" s="3">
        <v>8</v>
      </c>
      <c r="M1653" s="3">
        <v>35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4.9004999999999995E-3</v>
      </c>
      <c r="T1653" s="13">
        <f t="shared" si="251"/>
        <v>5.4300000000000008E-4</v>
      </c>
      <c r="U1653" s="13">
        <f t="shared" si="252"/>
        <v>9.6459999999999983E-3</v>
      </c>
      <c r="V1653" s="13">
        <f t="shared" si="253"/>
        <v>1.4400000000000001E-3</v>
      </c>
      <c r="W1653" s="13">
        <f t="shared" si="254"/>
        <v>6.5799999999999999E-3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10073</v>
      </c>
      <c r="C1654" s="3" t="s">
        <v>10401</v>
      </c>
      <c r="D1654" s="12">
        <v>38.5</v>
      </c>
      <c r="E1654" s="12">
        <v>38.15</v>
      </c>
      <c r="F1654" s="12">
        <v>39.200000000000003</v>
      </c>
      <c r="G1654" s="12">
        <v>39</v>
      </c>
      <c r="H1654" s="12">
        <v>39.4</v>
      </c>
      <c r="I1654" s="3">
        <v>-2</v>
      </c>
      <c r="J1654" s="3">
        <v>-1</v>
      </c>
      <c r="K1654" s="3">
        <v>0</v>
      </c>
      <c r="L1654" s="3">
        <v>-2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-7.6999999999999996E-4</v>
      </c>
      <c r="T1654" s="13">
        <f t="shared" si="251"/>
        <v>-3.815E-4</v>
      </c>
      <c r="U1654" s="13">
        <f t="shared" si="252"/>
        <v>0</v>
      </c>
      <c r="V1654" s="13">
        <f t="shared" si="253"/>
        <v>-7.7999999999999999E-4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10074</v>
      </c>
      <c r="C1655" s="3" t="s">
        <v>4743</v>
      </c>
      <c r="D1655" s="12">
        <v>10.9</v>
      </c>
      <c r="E1655" s="12">
        <v>11.45</v>
      </c>
      <c r="F1655" s="12">
        <v>11.45</v>
      </c>
      <c r="G1655" s="12">
        <v>11.45</v>
      </c>
      <c r="H1655" s="12">
        <v>11.5</v>
      </c>
      <c r="I1655" s="3">
        <v>5</v>
      </c>
      <c r="J1655" s="3">
        <v>0</v>
      </c>
      <c r="K1655" s="3">
        <v>40</v>
      </c>
      <c r="L1655" s="3">
        <v>-10</v>
      </c>
      <c r="M1655" s="3">
        <v>-2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5.4500000000000002E-4</v>
      </c>
      <c r="T1655" s="13">
        <f t="shared" si="251"/>
        <v>0</v>
      </c>
      <c r="U1655" s="13">
        <f t="shared" si="252"/>
        <v>4.5799999999999999E-3</v>
      </c>
      <c r="V1655" s="13">
        <f t="shared" si="253"/>
        <v>-1.145E-3</v>
      </c>
      <c r="W1655" s="13">
        <f t="shared" si="254"/>
        <v>-2.3000000000000001E-4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10075</v>
      </c>
      <c r="C1656" s="3" t="s">
        <v>4759</v>
      </c>
      <c r="D1656" s="12">
        <v>81.5</v>
      </c>
      <c r="E1656" s="12">
        <v>82.8</v>
      </c>
      <c r="F1656" s="12">
        <v>81.8</v>
      </c>
      <c r="G1656" s="12">
        <v>81</v>
      </c>
      <c r="H1656" s="12">
        <v>81</v>
      </c>
      <c r="I1656" s="3">
        <v>0</v>
      </c>
      <c r="J1656" s="3">
        <v>1</v>
      </c>
      <c r="K1656" s="3">
        <v>0</v>
      </c>
      <c r="L1656" s="3">
        <v>2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8.2799999999999996E-4</v>
      </c>
      <c r="U1656" s="13">
        <f t="shared" si="252"/>
        <v>0</v>
      </c>
      <c r="V1656" s="13">
        <f t="shared" si="253"/>
        <v>1.6199999999999999E-3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10076</v>
      </c>
      <c r="C1657" s="3" t="s">
        <v>10401</v>
      </c>
      <c r="D1657" s="12">
        <v>95</v>
      </c>
      <c r="E1657" s="12">
        <v>94.5</v>
      </c>
      <c r="F1657" s="12">
        <v>93.8</v>
      </c>
      <c r="G1657" s="12">
        <v>93.7</v>
      </c>
      <c r="H1657" s="12">
        <v>94.6</v>
      </c>
      <c r="I1657" s="3">
        <v>26</v>
      </c>
      <c r="J1657" s="3">
        <v>-52</v>
      </c>
      <c r="K1657" s="3">
        <v>-36</v>
      </c>
      <c r="L1657" s="3">
        <v>-1</v>
      </c>
      <c r="M1657" s="3">
        <v>5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2.47E-2</v>
      </c>
      <c r="T1657" s="13">
        <f t="shared" si="251"/>
        <v>-4.9140000000000003E-2</v>
      </c>
      <c r="U1657" s="13">
        <f t="shared" si="252"/>
        <v>-3.3767999999999999E-2</v>
      </c>
      <c r="V1657" s="13">
        <f t="shared" si="253"/>
        <v>-9.3700000000000001E-4</v>
      </c>
      <c r="W1657" s="13">
        <f t="shared" si="254"/>
        <v>4.7299999999999998E-3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10077</v>
      </c>
      <c r="C1658" s="3" t="s">
        <v>10380</v>
      </c>
      <c r="D1658" s="12">
        <v>24.4</v>
      </c>
      <c r="E1658" s="12">
        <v>23.7</v>
      </c>
      <c r="F1658" s="12">
        <v>23.5</v>
      </c>
      <c r="G1658" s="12">
        <v>23.75</v>
      </c>
      <c r="H1658" s="12">
        <v>23.85</v>
      </c>
      <c r="I1658" s="3">
        <v>-6</v>
      </c>
      <c r="J1658" s="3">
        <v>-2</v>
      </c>
      <c r="K1658" s="3">
        <v>-5</v>
      </c>
      <c r="L1658" s="3">
        <v>0</v>
      </c>
      <c r="M1658" s="3">
        <v>-3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-1.4639999999999998E-3</v>
      </c>
      <c r="T1658" s="13">
        <f t="shared" si="251"/>
        <v>-4.7399999999999997E-4</v>
      </c>
      <c r="U1658" s="13">
        <f t="shared" si="252"/>
        <v>-1.175E-3</v>
      </c>
      <c r="V1658" s="13">
        <f t="shared" si="253"/>
        <v>0</v>
      </c>
      <c r="W1658" s="13">
        <f t="shared" si="254"/>
        <v>-7.155000000000001E-4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10078</v>
      </c>
      <c r="C1659" s="3" t="s">
        <v>10398</v>
      </c>
      <c r="D1659" s="12">
        <v>1220</v>
      </c>
      <c r="E1659" s="12">
        <v>1195</v>
      </c>
      <c r="F1659" s="12">
        <v>1200</v>
      </c>
      <c r="G1659" s="12">
        <v>1170</v>
      </c>
      <c r="H1659" s="12">
        <v>1250</v>
      </c>
      <c r="I1659" s="3">
        <v>115</v>
      </c>
      <c r="J1659" s="3">
        <v>4</v>
      </c>
      <c r="K1659" s="3">
        <v>4</v>
      </c>
      <c r="L1659" s="3">
        <v>-85</v>
      </c>
      <c r="M1659" s="3">
        <v>109</v>
      </c>
      <c r="N1659" s="3">
        <v>-4</v>
      </c>
      <c r="O1659" s="3">
        <v>0</v>
      </c>
      <c r="P1659" s="3">
        <v>0</v>
      </c>
      <c r="Q1659" s="3">
        <v>56</v>
      </c>
      <c r="R1659" s="3">
        <v>44</v>
      </c>
      <c r="S1659" s="13">
        <f t="shared" si="250"/>
        <v>1.403</v>
      </c>
      <c r="T1659" s="13">
        <f t="shared" si="251"/>
        <v>4.7800000000000002E-2</v>
      </c>
      <c r="U1659" s="13">
        <f t="shared" si="252"/>
        <v>4.8000000000000001E-2</v>
      </c>
      <c r="V1659" s="13">
        <f t="shared" si="253"/>
        <v>-0.99450000000000005</v>
      </c>
      <c r="W1659" s="13">
        <f t="shared" si="254"/>
        <v>1.3625</v>
      </c>
      <c r="X1659" s="13">
        <f t="shared" si="255"/>
        <v>-4.8800000000000003E-2</v>
      </c>
      <c r="Y1659" s="13">
        <f t="shared" si="256"/>
        <v>0</v>
      </c>
      <c r="Z1659" s="13">
        <f t="shared" si="257"/>
        <v>0</v>
      </c>
      <c r="AA1659" s="13">
        <f t="shared" si="258"/>
        <v>0.6552</v>
      </c>
      <c r="AB1659" s="13">
        <f t="shared" si="259"/>
        <v>0.55000000000000004</v>
      </c>
    </row>
    <row r="1660" spans="1:28" x14ac:dyDescent="0.25">
      <c r="A1660" s="2" t="s">
        <v>1654</v>
      </c>
      <c r="B1660" s="3" t="s">
        <v>10079</v>
      </c>
      <c r="C1660" s="3" t="s">
        <v>10402</v>
      </c>
      <c r="D1660" s="12">
        <v>17.45</v>
      </c>
      <c r="E1660" s="12">
        <v>17.600000000000001</v>
      </c>
      <c r="F1660" s="12">
        <v>17.899999999999999</v>
      </c>
      <c r="G1660" s="12">
        <v>17.5</v>
      </c>
      <c r="H1660" s="12">
        <v>17.5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10080</v>
      </c>
      <c r="C1661" s="3" t="s">
        <v>4574</v>
      </c>
      <c r="D1661" s="12">
        <v>138</v>
      </c>
      <c r="E1661" s="12">
        <v>138</v>
      </c>
      <c r="F1661" s="12">
        <v>138</v>
      </c>
      <c r="G1661" s="12">
        <v>142</v>
      </c>
      <c r="H1661" s="12">
        <v>141.5</v>
      </c>
      <c r="I1661" s="3">
        <v>-3</v>
      </c>
      <c r="J1661" s="3">
        <v>-13</v>
      </c>
      <c r="K1661" s="3">
        <v>16</v>
      </c>
      <c r="L1661" s="3">
        <v>64</v>
      </c>
      <c r="M1661" s="3">
        <v>-2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-4.1399999999999996E-3</v>
      </c>
      <c r="T1661" s="13">
        <f t="shared" si="251"/>
        <v>-1.7940000000000001E-2</v>
      </c>
      <c r="U1661" s="13">
        <f t="shared" si="252"/>
        <v>2.2079999999999999E-2</v>
      </c>
      <c r="V1661" s="13">
        <f t="shared" si="253"/>
        <v>9.0880000000000002E-2</v>
      </c>
      <c r="W1661" s="13">
        <f t="shared" si="254"/>
        <v>-2.8300000000000001E-3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10081</v>
      </c>
      <c r="C1662" s="3" t="s">
        <v>10403</v>
      </c>
      <c r="D1662" s="12">
        <v>36.700000000000003</v>
      </c>
      <c r="E1662" s="12">
        <v>36.700000000000003</v>
      </c>
      <c r="F1662" s="12">
        <v>36.4</v>
      </c>
      <c r="G1662" s="12">
        <v>36.4</v>
      </c>
      <c r="H1662" s="12">
        <v>36.35</v>
      </c>
      <c r="I1662" s="3">
        <v>-1</v>
      </c>
      <c r="J1662" s="3">
        <v>5</v>
      </c>
      <c r="K1662" s="3">
        <v>4</v>
      </c>
      <c r="L1662" s="3">
        <v>3</v>
      </c>
      <c r="M1662" s="3">
        <v>9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-3.6700000000000003E-4</v>
      </c>
      <c r="T1662" s="13">
        <f t="shared" si="251"/>
        <v>1.835E-3</v>
      </c>
      <c r="U1662" s="13">
        <f t="shared" si="252"/>
        <v>1.456E-3</v>
      </c>
      <c r="V1662" s="13">
        <f t="shared" si="253"/>
        <v>1.0919999999999999E-3</v>
      </c>
      <c r="W1662" s="13">
        <f t="shared" si="254"/>
        <v>3.2715000000000005E-3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10082</v>
      </c>
      <c r="C1663" s="3" t="s">
        <v>10380</v>
      </c>
      <c r="D1663" s="12">
        <v>399</v>
      </c>
      <c r="E1663" s="12">
        <v>410</v>
      </c>
      <c r="F1663" s="12">
        <v>410.5</v>
      </c>
      <c r="G1663" s="12">
        <v>416.5</v>
      </c>
      <c r="H1663" s="12">
        <v>408</v>
      </c>
      <c r="I1663" s="3">
        <v>20</v>
      </c>
      <c r="J1663" s="3">
        <v>77</v>
      </c>
      <c r="K1663" s="3">
        <v>31</v>
      </c>
      <c r="L1663" s="3">
        <v>-6</v>
      </c>
      <c r="M1663" s="3">
        <v>-123</v>
      </c>
      <c r="N1663" s="3">
        <v>7</v>
      </c>
      <c r="O1663" s="3">
        <v>0</v>
      </c>
      <c r="P1663" s="3">
        <v>0</v>
      </c>
      <c r="Q1663" s="3">
        <v>21</v>
      </c>
      <c r="R1663" s="3">
        <v>0</v>
      </c>
      <c r="S1663" s="13">
        <f t="shared" si="250"/>
        <v>7.9799999999999996E-2</v>
      </c>
      <c r="T1663" s="13">
        <f t="shared" si="251"/>
        <v>0.31569999999999998</v>
      </c>
      <c r="U1663" s="13">
        <f t="shared" si="252"/>
        <v>0.12725500000000001</v>
      </c>
      <c r="V1663" s="13">
        <f t="shared" si="253"/>
        <v>-2.4989999999999998E-2</v>
      </c>
      <c r="W1663" s="13">
        <f t="shared" si="254"/>
        <v>-0.50183999999999995</v>
      </c>
      <c r="X1663" s="13">
        <f t="shared" si="255"/>
        <v>2.793E-2</v>
      </c>
      <c r="Y1663" s="13">
        <f t="shared" si="256"/>
        <v>0</v>
      </c>
      <c r="Z1663" s="13">
        <f t="shared" si="257"/>
        <v>0</v>
      </c>
      <c r="AA1663" s="13">
        <f t="shared" si="258"/>
        <v>8.7465000000000001E-2</v>
      </c>
      <c r="AB1663" s="13">
        <f t="shared" si="259"/>
        <v>0</v>
      </c>
    </row>
    <row r="1664" spans="1:28" x14ac:dyDescent="0.25">
      <c r="A1664" s="2" t="s">
        <v>1658</v>
      </c>
      <c r="B1664" s="3" t="s">
        <v>10083</v>
      </c>
      <c r="C1664" s="3" t="s">
        <v>10380</v>
      </c>
      <c r="D1664" s="12">
        <v>52.7</v>
      </c>
      <c r="E1664" s="12">
        <v>52.3</v>
      </c>
      <c r="F1664" s="12">
        <v>51.8</v>
      </c>
      <c r="G1664" s="12">
        <v>51.7</v>
      </c>
      <c r="H1664" s="12">
        <v>55.5</v>
      </c>
      <c r="I1664" s="3">
        <v>4</v>
      </c>
      <c r="J1664" s="3">
        <v>7</v>
      </c>
      <c r="K1664" s="3">
        <v>-3</v>
      </c>
      <c r="L1664" s="3">
        <v>16</v>
      </c>
      <c r="M1664" s="3">
        <v>6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2.1080000000000001E-3</v>
      </c>
      <c r="T1664" s="13">
        <f t="shared" si="251"/>
        <v>3.6609999999999998E-3</v>
      </c>
      <c r="U1664" s="13">
        <f t="shared" si="252"/>
        <v>-1.5539999999999998E-3</v>
      </c>
      <c r="V1664" s="13">
        <f t="shared" si="253"/>
        <v>8.2719999999999998E-3</v>
      </c>
      <c r="W1664" s="13">
        <f t="shared" si="254"/>
        <v>3.3300000000000001E-3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10084</v>
      </c>
      <c r="C1665" s="3" t="s">
        <v>10380</v>
      </c>
      <c r="D1665" s="12">
        <v>40.6</v>
      </c>
      <c r="E1665" s="12">
        <v>41</v>
      </c>
      <c r="F1665" s="12">
        <v>41.5</v>
      </c>
      <c r="G1665" s="12">
        <v>40.799999999999997</v>
      </c>
      <c r="H1665" s="12">
        <v>40.299999999999997</v>
      </c>
      <c r="I1665" s="3">
        <v>-5</v>
      </c>
      <c r="J1665" s="3">
        <v>-2</v>
      </c>
      <c r="K1665" s="3">
        <v>-2</v>
      </c>
      <c r="L1665" s="3">
        <v>-8</v>
      </c>
      <c r="M1665" s="3">
        <v>-1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-2.0300000000000001E-3</v>
      </c>
      <c r="T1665" s="13">
        <f t="shared" si="251"/>
        <v>-8.1999999999999998E-4</v>
      </c>
      <c r="U1665" s="13">
        <f t="shared" si="252"/>
        <v>-8.3000000000000001E-4</v>
      </c>
      <c r="V1665" s="13">
        <f t="shared" si="253"/>
        <v>-3.264E-3</v>
      </c>
      <c r="W1665" s="13">
        <f t="shared" si="254"/>
        <v>-4.0299999999999998E-4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10085</v>
      </c>
      <c r="C1666" s="3" t="s">
        <v>10404</v>
      </c>
      <c r="D1666" s="12">
        <v>64.8</v>
      </c>
      <c r="E1666" s="12">
        <v>64.8</v>
      </c>
      <c r="F1666" s="12">
        <v>64.599999999999994</v>
      </c>
      <c r="G1666" s="12">
        <v>63.3</v>
      </c>
      <c r="H1666" s="12">
        <v>64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10086</v>
      </c>
      <c r="C1667" s="3" t="s">
        <v>10380</v>
      </c>
      <c r="D1667" s="12">
        <v>44.5</v>
      </c>
      <c r="E1667" s="12">
        <v>43.5</v>
      </c>
      <c r="F1667" s="12">
        <v>43.1</v>
      </c>
      <c r="G1667" s="12">
        <v>42.55</v>
      </c>
      <c r="H1667" s="12">
        <v>42.65</v>
      </c>
      <c r="I1667" s="3">
        <v>-43</v>
      </c>
      <c r="J1667" s="3">
        <v>-27</v>
      </c>
      <c r="K1667" s="3">
        <v>11</v>
      </c>
      <c r="L1667" s="3">
        <v>-27</v>
      </c>
      <c r="M1667" s="3">
        <v>73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-1.9134999999999999E-2</v>
      </c>
      <c r="T1667" s="13">
        <f t="shared" si="251"/>
        <v>-1.1745E-2</v>
      </c>
      <c r="U1667" s="13">
        <f t="shared" si="252"/>
        <v>4.7410000000000004E-3</v>
      </c>
      <c r="V1667" s="13">
        <f t="shared" si="253"/>
        <v>-1.1488499999999999E-2</v>
      </c>
      <c r="W1667" s="13">
        <f t="shared" si="254"/>
        <v>3.1134499999999999E-2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10087</v>
      </c>
      <c r="C1668" s="3" t="s">
        <v>4759</v>
      </c>
      <c r="D1668" s="12">
        <v>21.75</v>
      </c>
      <c r="E1668" s="12">
        <v>21.4</v>
      </c>
      <c r="F1668" s="12">
        <v>21.8</v>
      </c>
      <c r="G1668" s="12">
        <v>21.95</v>
      </c>
      <c r="H1668" s="12">
        <v>21.9</v>
      </c>
      <c r="I1668" s="3">
        <v>0</v>
      </c>
      <c r="J1668" s="3">
        <v>0</v>
      </c>
      <c r="K1668" s="3">
        <v>0</v>
      </c>
      <c r="L1668" s="3">
        <v>1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0</v>
      </c>
      <c r="U1668" s="13">
        <f t="shared" si="252"/>
        <v>0</v>
      </c>
      <c r="V1668" s="13">
        <f t="shared" si="253"/>
        <v>2.195E-4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10088</v>
      </c>
      <c r="C1669" s="3" t="s">
        <v>10405</v>
      </c>
      <c r="D1669" s="12">
        <v>35.1</v>
      </c>
      <c r="E1669" s="12">
        <v>35</v>
      </c>
      <c r="F1669" s="12">
        <v>34.5</v>
      </c>
      <c r="G1669" s="12">
        <v>34.799999999999997</v>
      </c>
      <c r="H1669" s="12">
        <v>34.299999999999997</v>
      </c>
      <c r="I1669" s="3">
        <v>-8</v>
      </c>
      <c r="J1669" s="3">
        <v>0</v>
      </c>
      <c r="K1669" s="3">
        <v>0</v>
      </c>
      <c r="L1669" s="3">
        <v>0</v>
      </c>
      <c r="M1669" s="3">
        <v>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-2.8080000000000002E-3</v>
      </c>
      <c r="T1669" s="13">
        <f t="shared" si="251"/>
        <v>0</v>
      </c>
      <c r="U1669" s="13">
        <f t="shared" si="252"/>
        <v>0</v>
      </c>
      <c r="V1669" s="13">
        <f t="shared" si="253"/>
        <v>0</v>
      </c>
      <c r="W1669" s="13">
        <f t="shared" si="254"/>
        <v>3.4299999999999999E-4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10089</v>
      </c>
      <c r="C1670" s="3" t="s">
        <v>10380</v>
      </c>
      <c r="D1670" s="12">
        <v>50.5</v>
      </c>
      <c r="E1670" s="12">
        <v>50.5</v>
      </c>
      <c r="F1670" s="12">
        <v>50.6</v>
      </c>
      <c r="G1670" s="12">
        <v>50.5</v>
      </c>
      <c r="H1670" s="12">
        <v>51.7</v>
      </c>
      <c r="I1670" s="3">
        <v>5</v>
      </c>
      <c r="J1670" s="3">
        <v>1</v>
      </c>
      <c r="K1670" s="3">
        <v>3</v>
      </c>
      <c r="L1670" s="3">
        <v>0</v>
      </c>
      <c r="M1670" s="3">
        <v>18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2.5249999999999999E-3</v>
      </c>
      <c r="T1670" s="13">
        <f t="shared" si="251"/>
        <v>5.0500000000000002E-4</v>
      </c>
      <c r="U1670" s="13">
        <f t="shared" si="252"/>
        <v>1.518E-3</v>
      </c>
      <c r="V1670" s="13">
        <f t="shared" si="253"/>
        <v>0</v>
      </c>
      <c r="W1670" s="13">
        <f t="shared" si="254"/>
        <v>9.306E-3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10090</v>
      </c>
      <c r="C1671" s="3" t="s">
        <v>10380</v>
      </c>
      <c r="D1671" s="12">
        <v>113.5</v>
      </c>
      <c r="E1671" s="12">
        <v>112.5</v>
      </c>
      <c r="F1671" s="12">
        <v>112.5</v>
      </c>
      <c r="G1671" s="12">
        <v>111.5</v>
      </c>
      <c r="H1671" s="12">
        <v>112</v>
      </c>
      <c r="I1671" s="3">
        <v>1</v>
      </c>
      <c r="J1671" s="3">
        <v>1</v>
      </c>
      <c r="K1671" s="3">
        <v>-1</v>
      </c>
      <c r="L1671" s="3">
        <v>-1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1.1349999999999999E-3</v>
      </c>
      <c r="T1671" s="13">
        <f t="shared" ref="T1671:T1734" si="261">$E1671*J1671/100000</f>
        <v>1.1249999999999999E-3</v>
      </c>
      <c r="U1671" s="13">
        <f t="shared" ref="U1671:U1734" si="262">$F1671*K1671/100000</f>
        <v>-1.1249999999999999E-3</v>
      </c>
      <c r="V1671" s="13">
        <f t="shared" ref="V1671:V1734" si="263">$G1671*L1671/100000</f>
        <v>-1.1150000000000001E-3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10091</v>
      </c>
      <c r="C1672" s="3" t="s">
        <v>4759</v>
      </c>
      <c r="D1672" s="12">
        <v>80.2</v>
      </c>
      <c r="E1672" s="12">
        <v>80.7</v>
      </c>
      <c r="F1672" s="12">
        <v>80</v>
      </c>
      <c r="G1672" s="12">
        <v>79.599999999999994</v>
      </c>
      <c r="H1672" s="12">
        <v>80.900000000000006</v>
      </c>
      <c r="I1672" s="3">
        <v>-6</v>
      </c>
      <c r="J1672" s="3">
        <v>-10</v>
      </c>
      <c r="K1672" s="3">
        <v>-16</v>
      </c>
      <c r="L1672" s="3">
        <v>-6</v>
      </c>
      <c r="M1672" s="3">
        <v>-3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-4.8120000000000003E-3</v>
      </c>
      <c r="T1672" s="13">
        <f t="shared" si="261"/>
        <v>-8.0700000000000008E-3</v>
      </c>
      <c r="U1672" s="13">
        <f t="shared" si="262"/>
        <v>-1.2800000000000001E-2</v>
      </c>
      <c r="V1672" s="13">
        <f t="shared" si="263"/>
        <v>-4.7759999999999999E-3</v>
      </c>
      <c r="W1672" s="13">
        <f t="shared" si="264"/>
        <v>-2.4270000000000003E-3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10092</v>
      </c>
      <c r="C1673" s="3" t="s">
        <v>10380</v>
      </c>
      <c r="D1673" s="12">
        <v>72.400000000000006</v>
      </c>
      <c r="E1673" s="12">
        <v>73</v>
      </c>
      <c r="F1673" s="12">
        <v>76.400000000000006</v>
      </c>
      <c r="G1673" s="12">
        <v>75</v>
      </c>
      <c r="H1673" s="12">
        <v>75.400000000000006</v>
      </c>
      <c r="I1673" s="3">
        <v>26</v>
      </c>
      <c r="J1673" s="3">
        <v>9</v>
      </c>
      <c r="K1673" s="3">
        <v>26</v>
      </c>
      <c r="L1673" s="3">
        <v>-3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1.8824E-2</v>
      </c>
      <c r="T1673" s="13">
        <f t="shared" si="261"/>
        <v>6.5700000000000003E-3</v>
      </c>
      <c r="U1673" s="13">
        <f t="shared" si="262"/>
        <v>1.9864E-2</v>
      </c>
      <c r="V1673" s="13">
        <f t="shared" si="263"/>
        <v>-2.2499999999999998E-3</v>
      </c>
      <c r="W1673" s="13">
        <f t="shared" si="264"/>
        <v>0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10093</v>
      </c>
      <c r="C1674" s="3" t="s">
        <v>10380</v>
      </c>
      <c r="D1674" s="12">
        <v>15.15</v>
      </c>
      <c r="E1674" s="12">
        <v>15.45</v>
      </c>
      <c r="F1674" s="12">
        <v>15.35</v>
      </c>
      <c r="G1674" s="12">
        <v>15.2</v>
      </c>
      <c r="H1674" s="12">
        <v>15.2</v>
      </c>
      <c r="I1674" s="3">
        <v>0</v>
      </c>
      <c r="J1674" s="3">
        <v>1</v>
      </c>
      <c r="K1674" s="3">
        <v>0</v>
      </c>
      <c r="L1674" s="3">
        <v>-6</v>
      </c>
      <c r="M1674" s="3">
        <v>-5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0</v>
      </c>
      <c r="T1674" s="13">
        <f t="shared" si="261"/>
        <v>1.5449999999999999E-4</v>
      </c>
      <c r="U1674" s="13">
        <f t="shared" si="262"/>
        <v>0</v>
      </c>
      <c r="V1674" s="13">
        <f t="shared" si="263"/>
        <v>-9.1199999999999983E-4</v>
      </c>
      <c r="W1674" s="13">
        <f t="shared" si="264"/>
        <v>-7.6000000000000004E-4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10094</v>
      </c>
      <c r="C1675" s="3" t="s">
        <v>10401</v>
      </c>
      <c r="D1675" s="12">
        <v>41.6</v>
      </c>
      <c r="E1675" s="12">
        <v>44.55</v>
      </c>
      <c r="F1675" s="12">
        <v>43</v>
      </c>
      <c r="G1675" s="12">
        <v>42.4</v>
      </c>
      <c r="H1675" s="12">
        <v>42.5</v>
      </c>
      <c r="I1675" s="3">
        <v>-29</v>
      </c>
      <c r="J1675" s="3">
        <v>56</v>
      </c>
      <c r="K1675" s="3">
        <v>-105</v>
      </c>
      <c r="L1675" s="3">
        <v>-2</v>
      </c>
      <c r="M1675" s="3">
        <v>12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-1.2064E-2</v>
      </c>
      <c r="T1675" s="13">
        <f t="shared" si="261"/>
        <v>2.4947999999999998E-2</v>
      </c>
      <c r="U1675" s="13">
        <f t="shared" si="262"/>
        <v>-4.5150000000000003E-2</v>
      </c>
      <c r="V1675" s="13">
        <f t="shared" si="263"/>
        <v>-8.4800000000000001E-4</v>
      </c>
      <c r="W1675" s="13">
        <f t="shared" si="264"/>
        <v>5.1000000000000004E-3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10095</v>
      </c>
      <c r="C1676" s="3" t="s">
        <v>10380</v>
      </c>
      <c r="D1676" s="12">
        <v>132</v>
      </c>
      <c r="E1676" s="12">
        <v>134</v>
      </c>
      <c r="F1676" s="12">
        <v>132.5</v>
      </c>
      <c r="G1676" s="12">
        <v>131</v>
      </c>
      <c r="H1676" s="12">
        <v>133</v>
      </c>
      <c r="I1676" s="3">
        <v>3</v>
      </c>
      <c r="J1676" s="3">
        <v>-10</v>
      </c>
      <c r="K1676" s="3">
        <v>-14</v>
      </c>
      <c r="L1676" s="3">
        <v>-11</v>
      </c>
      <c r="M1676" s="3">
        <v>21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3.96E-3</v>
      </c>
      <c r="T1676" s="13">
        <f t="shared" si="261"/>
        <v>-1.34E-2</v>
      </c>
      <c r="U1676" s="13">
        <f t="shared" si="262"/>
        <v>-1.8550000000000001E-2</v>
      </c>
      <c r="V1676" s="13">
        <f t="shared" si="263"/>
        <v>-1.4409999999999999E-2</v>
      </c>
      <c r="W1676" s="13">
        <f t="shared" si="264"/>
        <v>2.793E-2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10096</v>
      </c>
      <c r="C1677" s="3" t="s">
        <v>10406</v>
      </c>
      <c r="D1677" s="12">
        <v>17.100000000000001</v>
      </c>
      <c r="E1677" s="12">
        <v>16.75</v>
      </c>
      <c r="F1677" s="12">
        <v>16.55</v>
      </c>
      <c r="G1677" s="12">
        <v>16.850000000000001</v>
      </c>
      <c r="H1677" s="12">
        <v>16.7</v>
      </c>
      <c r="I1677" s="3">
        <v>-19</v>
      </c>
      <c r="J1677" s="3">
        <v>11</v>
      </c>
      <c r="K1677" s="3">
        <v>5</v>
      </c>
      <c r="L1677" s="3">
        <v>-2</v>
      </c>
      <c r="M1677" s="3">
        <v>-3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-3.2490000000000002E-3</v>
      </c>
      <c r="T1677" s="13">
        <f t="shared" si="261"/>
        <v>1.8425E-3</v>
      </c>
      <c r="U1677" s="13">
        <f t="shared" si="262"/>
        <v>8.275E-4</v>
      </c>
      <c r="V1677" s="13">
        <f t="shared" si="263"/>
        <v>-3.3700000000000001E-4</v>
      </c>
      <c r="W1677" s="13">
        <f t="shared" si="264"/>
        <v>-5.0099999999999993E-4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10097</v>
      </c>
      <c r="C1678" s="3" t="s">
        <v>4759</v>
      </c>
      <c r="D1678" s="12">
        <v>15.8</v>
      </c>
      <c r="E1678" s="12">
        <v>15.8</v>
      </c>
      <c r="F1678" s="12">
        <v>15.8</v>
      </c>
      <c r="G1678" s="12">
        <v>15.8</v>
      </c>
      <c r="H1678" s="12">
        <v>15.75</v>
      </c>
      <c r="I1678" s="3">
        <v>0</v>
      </c>
      <c r="J1678" s="3">
        <v>0</v>
      </c>
      <c r="K1678" s="3">
        <v>0</v>
      </c>
      <c r="L1678" s="3">
        <v>0</v>
      </c>
      <c r="M1678" s="3">
        <v>-1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-1.5750000000000001E-4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10098</v>
      </c>
      <c r="C1679" s="3" t="s">
        <v>4759</v>
      </c>
      <c r="D1679" s="12">
        <v>52.2</v>
      </c>
      <c r="E1679" s="12">
        <v>53</v>
      </c>
      <c r="F1679" s="12">
        <v>52.5</v>
      </c>
      <c r="G1679" s="12">
        <v>52.5</v>
      </c>
      <c r="H1679" s="12">
        <v>52.8</v>
      </c>
      <c r="I1679" s="3">
        <v>1</v>
      </c>
      <c r="J1679" s="3">
        <v>6</v>
      </c>
      <c r="K1679" s="3">
        <v>0</v>
      </c>
      <c r="L1679" s="3">
        <v>0</v>
      </c>
      <c r="M1679" s="3">
        <v>-2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5.22E-4</v>
      </c>
      <c r="T1679" s="13">
        <f t="shared" si="261"/>
        <v>3.1800000000000001E-3</v>
      </c>
      <c r="U1679" s="13">
        <f t="shared" si="262"/>
        <v>0</v>
      </c>
      <c r="V1679" s="13">
        <f t="shared" si="263"/>
        <v>0</v>
      </c>
      <c r="W1679" s="13">
        <f t="shared" si="264"/>
        <v>-1.0559999999999999E-3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10099</v>
      </c>
      <c r="C1680" s="3" t="s">
        <v>10407</v>
      </c>
      <c r="D1680" s="12">
        <v>43</v>
      </c>
      <c r="E1680" s="12">
        <v>43.35</v>
      </c>
      <c r="F1680" s="12">
        <v>43.6</v>
      </c>
      <c r="G1680" s="12">
        <v>43.6</v>
      </c>
      <c r="H1680" s="12">
        <v>43.85</v>
      </c>
      <c r="I1680" s="3">
        <v>82</v>
      </c>
      <c r="J1680" s="3">
        <v>-50</v>
      </c>
      <c r="K1680" s="3">
        <v>28</v>
      </c>
      <c r="L1680" s="3">
        <v>21</v>
      </c>
      <c r="M1680" s="3">
        <v>18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3.526E-2</v>
      </c>
      <c r="T1680" s="13">
        <f t="shared" si="261"/>
        <v>-2.1675E-2</v>
      </c>
      <c r="U1680" s="13">
        <f t="shared" si="262"/>
        <v>1.2208E-2</v>
      </c>
      <c r="V1680" s="13">
        <f t="shared" si="263"/>
        <v>9.1560000000000009E-3</v>
      </c>
      <c r="W1680" s="13">
        <f t="shared" si="264"/>
        <v>7.8930000000000007E-3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10100</v>
      </c>
      <c r="C1681" s="3" t="s">
        <v>4759</v>
      </c>
      <c r="D1681" s="12">
        <v>75.8</v>
      </c>
      <c r="E1681" s="12">
        <v>75.7</v>
      </c>
      <c r="F1681" s="12">
        <v>76</v>
      </c>
      <c r="G1681" s="12">
        <v>76</v>
      </c>
      <c r="H1681" s="12">
        <v>76</v>
      </c>
      <c r="I1681" s="3">
        <v>-2</v>
      </c>
      <c r="J1681" s="3">
        <v>-1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-1.516E-3</v>
      </c>
      <c r="T1681" s="13">
        <f t="shared" si="261"/>
        <v>-7.5700000000000008E-4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10101</v>
      </c>
      <c r="C1682" s="3" t="s">
        <v>10380</v>
      </c>
      <c r="D1682" s="12">
        <v>16.399999999999999</v>
      </c>
      <c r="E1682" s="12">
        <v>15.5</v>
      </c>
      <c r="F1682" s="12">
        <v>15.75</v>
      </c>
      <c r="G1682" s="12">
        <v>14.85</v>
      </c>
      <c r="H1682" s="12">
        <v>15.8</v>
      </c>
      <c r="I1682" s="3">
        <v>0</v>
      </c>
      <c r="J1682" s="3">
        <v>-10</v>
      </c>
      <c r="K1682" s="3">
        <v>0</v>
      </c>
      <c r="L1682" s="3">
        <v>-5</v>
      </c>
      <c r="M1682" s="3">
        <v>-1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-1.5499999999999999E-3</v>
      </c>
      <c r="U1682" s="13">
        <f t="shared" si="262"/>
        <v>0</v>
      </c>
      <c r="V1682" s="13">
        <f t="shared" si="263"/>
        <v>-7.425E-4</v>
      </c>
      <c r="W1682" s="13">
        <f t="shared" si="264"/>
        <v>-1.5800000000000002E-4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10102</v>
      </c>
      <c r="C1683" s="3" t="s">
        <v>10401</v>
      </c>
      <c r="D1683" s="12">
        <v>16</v>
      </c>
      <c r="E1683" s="12">
        <v>16</v>
      </c>
      <c r="F1683" s="12">
        <v>16.2</v>
      </c>
      <c r="G1683" s="12">
        <v>16.649999999999999</v>
      </c>
      <c r="H1683" s="12">
        <v>16.399999999999999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10103</v>
      </c>
      <c r="C1684" s="3" t="s">
        <v>4791</v>
      </c>
      <c r="D1684" s="12">
        <v>134</v>
      </c>
      <c r="E1684" s="12">
        <v>134</v>
      </c>
      <c r="F1684" s="12">
        <v>139</v>
      </c>
      <c r="G1684" s="12">
        <v>139.5</v>
      </c>
      <c r="H1684" s="12">
        <v>145</v>
      </c>
      <c r="I1684" s="3">
        <v>-186</v>
      </c>
      <c r="J1684" s="3">
        <v>-1585</v>
      </c>
      <c r="K1684" s="3">
        <v>1293</v>
      </c>
      <c r="L1684" s="3">
        <v>-1179</v>
      </c>
      <c r="M1684" s="3">
        <v>497</v>
      </c>
      <c r="N1684" s="3">
        <v>35</v>
      </c>
      <c r="O1684" s="3">
        <v>428</v>
      </c>
      <c r="P1684" s="3">
        <v>353</v>
      </c>
      <c r="Q1684" s="3">
        <v>68</v>
      </c>
      <c r="R1684" s="3">
        <v>581</v>
      </c>
      <c r="S1684" s="13">
        <f t="shared" si="260"/>
        <v>-0.24923999999999999</v>
      </c>
      <c r="T1684" s="13">
        <f t="shared" si="261"/>
        <v>-2.1238999999999999</v>
      </c>
      <c r="U1684" s="13">
        <f t="shared" si="262"/>
        <v>1.7972699999999999</v>
      </c>
      <c r="V1684" s="13">
        <f t="shared" si="263"/>
        <v>-1.6447050000000001</v>
      </c>
      <c r="W1684" s="13">
        <f t="shared" si="264"/>
        <v>0.72065000000000001</v>
      </c>
      <c r="X1684" s="13">
        <f t="shared" si="265"/>
        <v>4.6899999999999997E-2</v>
      </c>
      <c r="Y1684" s="13">
        <f t="shared" si="266"/>
        <v>0.57352000000000003</v>
      </c>
      <c r="Z1684" s="13">
        <f t="shared" si="267"/>
        <v>0.49067</v>
      </c>
      <c r="AA1684" s="13">
        <f t="shared" si="268"/>
        <v>9.486E-2</v>
      </c>
      <c r="AB1684" s="13">
        <f t="shared" si="269"/>
        <v>0.84245000000000003</v>
      </c>
    </row>
    <row r="1685" spans="1:28" x14ac:dyDescent="0.25">
      <c r="A1685" s="2" t="s">
        <v>1679</v>
      </c>
      <c r="B1685" s="3" t="s">
        <v>10104</v>
      </c>
      <c r="C1685" s="3" t="s">
        <v>4759</v>
      </c>
      <c r="D1685" s="12">
        <v>38.75</v>
      </c>
      <c r="E1685" s="12">
        <v>38.65</v>
      </c>
      <c r="F1685" s="12">
        <v>38.6</v>
      </c>
      <c r="G1685" s="12">
        <v>38.35</v>
      </c>
      <c r="H1685" s="12">
        <v>38.5</v>
      </c>
      <c r="I1685" s="3">
        <v>60</v>
      </c>
      <c r="J1685" s="3">
        <v>-38</v>
      </c>
      <c r="K1685" s="3">
        <v>-103</v>
      </c>
      <c r="L1685" s="3">
        <v>-39</v>
      </c>
      <c r="M1685" s="3">
        <v>40</v>
      </c>
      <c r="N1685" s="3">
        <v>0</v>
      </c>
      <c r="O1685" s="3">
        <v>1</v>
      </c>
      <c r="P1685" s="3">
        <v>0</v>
      </c>
      <c r="Q1685" s="3">
        <v>0</v>
      </c>
      <c r="R1685" s="3">
        <v>0</v>
      </c>
      <c r="S1685" s="13">
        <f t="shared" si="260"/>
        <v>2.325E-2</v>
      </c>
      <c r="T1685" s="13">
        <f t="shared" si="261"/>
        <v>-1.4687E-2</v>
      </c>
      <c r="U1685" s="13">
        <f t="shared" si="262"/>
        <v>-3.9758000000000002E-2</v>
      </c>
      <c r="V1685" s="13">
        <f t="shared" si="263"/>
        <v>-1.4956500000000001E-2</v>
      </c>
      <c r="W1685" s="13">
        <f t="shared" si="264"/>
        <v>1.54E-2</v>
      </c>
      <c r="X1685" s="13">
        <f t="shared" si="265"/>
        <v>0</v>
      </c>
      <c r="Y1685" s="13">
        <f t="shared" si="266"/>
        <v>3.8649999999999996E-4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10105</v>
      </c>
      <c r="C1686" s="3" t="s">
        <v>10401</v>
      </c>
      <c r="D1686" s="12">
        <v>37.6</v>
      </c>
      <c r="E1686" s="12">
        <v>38.049999999999997</v>
      </c>
      <c r="F1686" s="12">
        <v>37.35</v>
      </c>
      <c r="G1686" s="12">
        <v>37.4</v>
      </c>
      <c r="H1686" s="12">
        <v>37.4</v>
      </c>
      <c r="I1686" s="3">
        <v>-255</v>
      </c>
      <c r="J1686" s="3">
        <v>-248</v>
      </c>
      <c r="K1686" s="3">
        <v>4</v>
      </c>
      <c r="L1686" s="3">
        <v>-13</v>
      </c>
      <c r="M1686" s="3">
        <v>73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-9.5880000000000007E-2</v>
      </c>
      <c r="T1686" s="13">
        <f t="shared" si="261"/>
        <v>-9.436399999999999E-2</v>
      </c>
      <c r="U1686" s="13">
        <f t="shared" si="262"/>
        <v>1.4940000000000001E-3</v>
      </c>
      <c r="V1686" s="13">
        <f t="shared" si="263"/>
        <v>-4.862E-3</v>
      </c>
      <c r="W1686" s="13">
        <f t="shared" si="264"/>
        <v>2.7302E-2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10106</v>
      </c>
      <c r="C1687" s="3" t="s">
        <v>10397</v>
      </c>
      <c r="D1687" s="12">
        <v>34.6</v>
      </c>
      <c r="E1687" s="12">
        <v>34.1</v>
      </c>
      <c r="F1687" s="12">
        <v>34.15</v>
      </c>
      <c r="G1687" s="12">
        <v>33.85</v>
      </c>
      <c r="H1687" s="12">
        <v>34.299999999999997</v>
      </c>
      <c r="I1687" s="3">
        <v>50</v>
      </c>
      <c r="J1687" s="3">
        <v>-95</v>
      </c>
      <c r="K1687" s="3">
        <v>63</v>
      </c>
      <c r="L1687" s="3">
        <v>6</v>
      </c>
      <c r="M1687" s="3">
        <v>33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1.7299999999999999E-2</v>
      </c>
      <c r="T1687" s="13">
        <f t="shared" si="261"/>
        <v>-3.2395E-2</v>
      </c>
      <c r="U1687" s="13">
        <f t="shared" si="262"/>
        <v>2.1514499999999999E-2</v>
      </c>
      <c r="V1687" s="13">
        <f t="shared" si="263"/>
        <v>2.0310000000000003E-3</v>
      </c>
      <c r="W1687" s="13">
        <f t="shared" si="264"/>
        <v>1.1318999999999999E-2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10107</v>
      </c>
      <c r="C1688" s="3" t="s">
        <v>10401</v>
      </c>
      <c r="D1688" s="12">
        <v>21.5</v>
      </c>
      <c r="E1688" s="12">
        <v>21.4</v>
      </c>
      <c r="F1688" s="12">
        <v>21.1</v>
      </c>
      <c r="G1688" s="12">
        <v>21.1</v>
      </c>
      <c r="H1688" s="12">
        <v>21.95</v>
      </c>
      <c r="I1688" s="3">
        <v>1</v>
      </c>
      <c r="J1688" s="3">
        <v>0</v>
      </c>
      <c r="K1688" s="3">
        <v>0</v>
      </c>
      <c r="L1688" s="3">
        <v>0</v>
      </c>
      <c r="M1688" s="3">
        <v>3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2.1499999999999999E-4</v>
      </c>
      <c r="T1688" s="13">
        <f t="shared" si="261"/>
        <v>0</v>
      </c>
      <c r="U1688" s="13">
        <f t="shared" si="262"/>
        <v>0</v>
      </c>
      <c r="V1688" s="13">
        <f t="shared" si="263"/>
        <v>0</v>
      </c>
      <c r="W1688" s="13">
        <f t="shared" si="264"/>
        <v>6.5849999999999991E-4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10108</v>
      </c>
      <c r="C1689" s="3" t="s">
        <v>10389</v>
      </c>
      <c r="D1689" s="12">
        <v>14.3</v>
      </c>
      <c r="E1689" s="12">
        <v>14.3</v>
      </c>
      <c r="F1689" s="12">
        <v>14.5</v>
      </c>
      <c r="G1689" s="12">
        <v>14.55</v>
      </c>
      <c r="H1689" s="12">
        <v>15.1</v>
      </c>
      <c r="I1689" s="3">
        <v>-31</v>
      </c>
      <c r="J1689" s="3">
        <v>-14</v>
      </c>
      <c r="K1689" s="3">
        <v>9</v>
      </c>
      <c r="L1689" s="3">
        <v>5</v>
      </c>
      <c r="M1689" s="3">
        <v>29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-4.4330000000000003E-3</v>
      </c>
      <c r="T1689" s="13">
        <f t="shared" si="261"/>
        <v>-2.0020000000000003E-3</v>
      </c>
      <c r="U1689" s="13">
        <f t="shared" si="262"/>
        <v>1.305E-3</v>
      </c>
      <c r="V1689" s="13">
        <f t="shared" si="263"/>
        <v>7.2749999999999996E-4</v>
      </c>
      <c r="W1689" s="13">
        <f t="shared" si="264"/>
        <v>4.3790000000000001E-3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10109</v>
      </c>
      <c r="C1690" s="3" t="s">
        <v>10403</v>
      </c>
      <c r="D1690" s="12">
        <v>29.3</v>
      </c>
      <c r="E1690" s="12">
        <v>29.2</v>
      </c>
      <c r="F1690" s="12">
        <v>29.45</v>
      </c>
      <c r="G1690" s="12">
        <v>29.25</v>
      </c>
      <c r="H1690" s="12">
        <v>29.25</v>
      </c>
      <c r="I1690" s="3">
        <v>1</v>
      </c>
      <c r="J1690" s="3">
        <v>-1</v>
      </c>
      <c r="K1690" s="3">
        <v>0</v>
      </c>
      <c r="L1690" s="3">
        <v>2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2.9300000000000002E-4</v>
      </c>
      <c r="T1690" s="13">
        <f t="shared" si="261"/>
        <v>-2.92E-4</v>
      </c>
      <c r="U1690" s="13">
        <f t="shared" si="262"/>
        <v>0</v>
      </c>
      <c r="V1690" s="13">
        <f t="shared" si="263"/>
        <v>5.8500000000000002E-4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10110</v>
      </c>
      <c r="C1691" s="3" t="s">
        <v>10380</v>
      </c>
      <c r="D1691" s="12">
        <v>18</v>
      </c>
      <c r="E1691" s="12">
        <v>18.899999999999999</v>
      </c>
      <c r="F1691" s="12">
        <v>18.899999999999999</v>
      </c>
      <c r="G1691" s="12">
        <v>18.7</v>
      </c>
      <c r="H1691" s="12">
        <v>18.350000000000001</v>
      </c>
      <c r="I1691" s="3">
        <v>-11</v>
      </c>
      <c r="J1691" s="3">
        <v>141</v>
      </c>
      <c r="K1691" s="3">
        <v>-12</v>
      </c>
      <c r="L1691" s="3">
        <v>-4</v>
      </c>
      <c r="M1691" s="3">
        <v>-48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-1.98E-3</v>
      </c>
      <c r="T1691" s="13">
        <f t="shared" si="261"/>
        <v>2.6648999999999996E-2</v>
      </c>
      <c r="U1691" s="13">
        <f t="shared" si="262"/>
        <v>-2.2679999999999996E-3</v>
      </c>
      <c r="V1691" s="13">
        <f t="shared" si="263"/>
        <v>-7.4799999999999997E-4</v>
      </c>
      <c r="W1691" s="13">
        <f t="shared" si="264"/>
        <v>-8.8079999999999999E-3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10111</v>
      </c>
      <c r="C1692" s="3" t="s">
        <v>10408</v>
      </c>
      <c r="D1692" s="12">
        <v>12.75</v>
      </c>
      <c r="E1692" s="12">
        <v>12.5</v>
      </c>
      <c r="F1692" s="12">
        <v>12.7</v>
      </c>
      <c r="G1692" s="12">
        <v>12.7</v>
      </c>
      <c r="H1692" s="12">
        <v>13</v>
      </c>
      <c r="I1692" s="3">
        <v>268</v>
      </c>
      <c r="J1692" s="3">
        <v>-313</v>
      </c>
      <c r="K1692" s="3">
        <v>218</v>
      </c>
      <c r="L1692" s="3">
        <v>22</v>
      </c>
      <c r="M1692" s="3">
        <v>435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3.4169999999999999E-2</v>
      </c>
      <c r="T1692" s="13">
        <f t="shared" si="261"/>
        <v>-3.9125E-2</v>
      </c>
      <c r="U1692" s="13">
        <f t="shared" si="262"/>
        <v>2.7685999999999999E-2</v>
      </c>
      <c r="V1692" s="13">
        <f t="shared" si="263"/>
        <v>2.7939999999999996E-3</v>
      </c>
      <c r="W1692" s="13">
        <f t="shared" si="264"/>
        <v>5.6550000000000003E-2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10112</v>
      </c>
      <c r="C1693" s="3" t="s">
        <v>10409</v>
      </c>
      <c r="D1693" s="12">
        <v>12.55</v>
      </c>
      <c r="E1693" s="12">
        <v>12.5</v>
      </c>
      <c r="F1693" s="12">
        <v>12.5</v>
      </c>
      <c r="G1693" s="12">
        <v>12.9</v>
      </c>
      <c r="H1693" s="12">
        <v>12.9</v>
      </c>
      <c r="I1693" s="3">
        <v>-10</v>
      </c>
      <c r="J1693" s="3">
        <v>-56</v>
      </c>
      <c r="K1693" s="3">
        <v>2</v>
      </c>
      <c r="L1693" s="3">
        <v>-3</v>
      </c>
      <c r="M1693" s="3">
        <v>-25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-1.255E-3</v>
      </c>
      <c r="T1693" s="13">
        <f t="shared" si="261"/>
        <v>-7.0000000000000001E-3</v>
      </c>
      <c r="U1693" s="13">
        <f t="shared" si="262"/>
        <v>2.5000000000000001E-4</v>
      </c>
      <c r="V1693" s="13">
        <f t="shared" si="263"/>
        <v>-3.8700000000000003E-4</v>
      </c>
      <c r="W1693" s="13">
        <f t="shared" si="264"/>
        <v>-3.225E-3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10113</v>
      </c>
      <c r="C1694" s="3" t="s">
        <v>10410</v>
      </c>
      <c r="D1694" s="12">
        <v>29.3</v>
      </c>
      <c r="E1694" s="12">
        <v>27.6</v>
      </c>
      <c r="F1694" s="12">
        <v>27.6</v>
      </c>
      <c r="G1694" s="12">
        <v>27.75</v>
      </c>
      <c r="H1694" s="12">
        <v>27.3</v>
      </c>
      <c r="I1694" s="3">
        <v>-1638</v>
      </c>
      <c r="J1694" s="3">
        <v>-1551</v>
      </c>
      <c r="K1694" s="3">
        <v>375</v>
      </c>
      <c r="L1694" s="3">
        <v>474</v>
      </c>
      <c r="M1694" s="3">
        <v>217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-0.47993400000000003</v>
      </c>
      <c r="T1694" s="13">
        <f t="shared" si="261"/>
        <v>-0.42807600000000007</v>
      </c>
      <c r="U1694" s="13">
        <f t="shared" si="262"/>
        <v>0.10349999999999999</v>
      </c>
      <c r="V1694" s="13">
        <f t="shared" si="263"/>
        <v>0.13153500000000001</v>
      </c>
      <c r="W1694" s="13">
        <f t="shared" si="264"/>
        <v>5.9241000000000002E-2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10114</v>
      </c>
      <c r="C1695" s="3" t="s">
        <v>10380</v>
      </c>
      <c r="D1695" s="12">
        <v>12.45</v>
      </c>
      <c r="E1695" s="12">
        <v>12.6</v>
      </c>
      <c r="F1695" s="12">
        <v>12.65</v>
      </c>
      <c r="G1695" s="12">
        <v>12.6</v>
      </c>
      <c r="H1695" s="12">
        <v>12.3</v>
      </c>
      <c r="I1695" s="3">
        <v>0</v>
      </c>
      <c r="J1695" s="3">
        <v>-1</v>
      </c>
      <c r="K1695" s="3">
        <v>0</v>
      </c>
      <c r="L1695" s="3">
        <v>0</v>
      </c>
      <c r="M1695" s="3">
        <v>3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-1.26E-4</v>
      </c>
      <c r="U1695" s="13">
        <f t="shared" si="262"/>
        <v>0</v>
      </c>
      <c r="V1695" s="13">
        <f t="shared" si="263"/>
        <v>0</v>
      </c>
      <c r="W1695" s="13">
        <f t="shared" si="264"/>
        <v>3.6900000000000008E-4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10115</v>
      </c>
      <c r="C1696" s="3" t="s">
        <v>10411</v>
      </c>
      <c r="D1696" s="12">
        <v>71.8</v>
      </c>
      <c r="E1696" s="12">
        <v>71</v>
      </c>
      <c r="F1696" s="12">
        <v>72.400000000000006</v>
      </c>
      <c r="G1696" s="12">
        <v>71.8</v>
      </c>
      <c r="H1696" s="12">
        <v>73</v>
      </c>
      <c r="I1696" s="3">
        <v>369</v>
      </c>
      <c r="J1696" s="3">
        <v>-1648</v>
      </c>
      <c r="K1696" s="3">
        <v>-22</v>
      </c>
      <c r="L1696" s="3">
        <v>-695</v>
      </c>
      <c r="M1696" s="3">
        <v>195</v>
      </c>
      <c r="N1696" s="3">
        <v>0</v>
      </c>
      <c r="O1696" s="3">
        <v>254</v>
      </c>
      <c r="P1696" s="3">
        <v>-292</v>
      </c>
      <c r="Q1696" s="3">
        <v>0</v>
      </c>
      <c r="R1696" s="3">
        <v>0</v>
      </c>
      <c r="S1696" s="13">
        <f t="shared" si="260"/>
        <v>0.26494200000000001</v>
      </c>
      <c r="T1696" s="13">
        <f t="shared" si="261"/>
        <v>-1.17008</v>
      </c>
      <c r="U1696" s="13">
        <f t="shared" si="262"/>
        <v>-1.5928000000000001E-2</v>
      </c>
      <c r="V1696" s="13">
        <f t="shared" si="263"/>
        <v>-0.49901000000000001</v>
      </c>
      <c r="W1696" s="13">
        <f t="shared" si="264"/>
        <v>0.14235</v>
      </c>
      <c r="X1696" s="13">
        <f t="shared" si="265"/>
        <v>0</v>
      </c>
      <c r="Y1696" s="13">
        <f t="shared" si="266"/>
        <v>0.18034</v>
      </c>
      <c r="Z1696" s="13">
        <f t="shared" si="267"/>
        <v>-0.21140800000000004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10116</v>
      </c>
      <c r="C1697" s="3" t="s">
        <v>4574</v>
      </c>
      <c r="D1697" s="12">
        <v>11.6</v>
      </c>
      <c r="E1697" s="12">
        <v>11.5</v>
      </c>
      <c r="F1697" s="12">
        <v>11.35</v>
      </c>
      <c r="G1697" s="12">
        <v>11.2</v>
      </c>
      <c r="H1697" s="12">
        <v>11.2</v>
      </c>
      <c r="I1697" s="3">
        <v>0</v>
      </c>
      <c r="J1697" s="3">
        <v>2</v>
      </c>
      <c r="K1697" s="3">
        <v>10</v>
      </c>
      <c r="L1697" s="3">
        <v>-6</v>
      </c>
      <c r="M1697" s="3">
        <v>26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0</v>
      </c>
      <c r="T1697" s="13">
        <f t="shared" si="261"/>
        <v>2.3000000000000001E-4</v>
      </c>
      <c r="U1697" s="13">
        <f t="shared" si="262"/>
        <v>1.1349999999999999E-3</v>
      </c>
      <c r="V1697" s="13">
        <f t="shared" si="263"/>
        <v>-6.7199999999999985E-4</v>
      </c>
      <c r="W1697" s="13">
        <f t="shared" si="264"/>
        <v>2.9120000000000001E-3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10117</v>
      </c>
      <c r="C1698" s="3" t="s">
        <v>4759</v>
      </c>
      <c r="D1698" s="12">
        <v>37.5</v>
      </c>
      <c r="E1698" s="12">
        <v>38.200000000000003</v>
      </c>
      <c r="F1698" s="12">
        <v>38.6</v>
      </c>
      <c r="G1698" s="12">
        <v>38.6</v>
      </c>
      <c r="H1698" s="12">
        <v>38.6</v>
      </c>
      <c r="I1698" s="3">
        <v>1</v>
      </c>
      <c r="J1698" s="3">
        <v>0</v>
      </c>
      <c r="K1698" s="3">
        <v>0</v>
      </c>
      <c r="L1698" s="3">
        <v>-2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3.7500000000000001E-4</v>
      </c>
      <c r="T1698" s="13">
        <f t="shared" si="261"/>
        <v>0</v>
      </c>
      <c r="U1698" s="13">
        <f t="shared" si="262"/>
        <v>0</v>
      </c>
      <c r="V1698" s="13">
        <f t="shared" si="263"/>
        <v>-7.7200000000000001E-4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10118</v>
      </c>
      <c r="C1699" s="3" t="s">
        <v>10403</v>
      </c>
      <c r="D1699" s="12">
        <v>65</v>
      </c>
      <c r="E1699" s="12">
        <v>64.900000000000006</v>
      </c>
      <c r="F1699" s="12">
        <v>65.7</v>
      </c>
      <c r="G1699" s="12">
        <v>66.900000000000006</v>
      </c>
      <c r="H1699" s="12">
        <v>67.3</v>
      </c>
      <c r="I1699" s="3">
        <v>71</v>
      </c>
      <c r="J1699" s="3">
        <v>-183</v>
      </c>
      <c r="K1699" s="3">
        <v>125</v>
      </c>
      <c r="L1699" s="3">
        <v>184</v>
      </c>
      <c r="M1699" s="3">
        <v>-34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4.6149999999999997E-2</v>
      </c>
      <c r="T1699" s="13">
        <f t="shared" si="261"/>
        <v>-0.11876700000000001</v>
      </c>
      <c r="U1699" s="13">
        <f t="shared" si="262"/>
        <v>8.2125000000000004E-2</v>
      </c>
      <c r="V1699" s="13">
        <f t="shared" si="263"/>
        <v>0.123096</v>
      </c>
      <c r="W1699" s="13">
        <f t="shared" si="264"/>
        <v>-2.2882E-2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10119</v>
      </c>
      <c r="C1700" s="3" t="s">
        <v>10392</v>
      </c>
      <c r="D1700" s="12">
        <v>44.3</v>
      </c>
      <c r="E1700" s="12">
        <v>44.9</v>
      </c>
      <c r="F1700" s="12">
        <v>45.05</v>
      </c>
      <c r="G1700" s="12">
        <v>44.6</v>
      </c>
      <c r="H1700" s="12">
        <v>45.1</v>
      </c>
      <c r="I1700" s="3">
        <v>109</v>
      </c>
      <c r="J1700" s="3">
        <v>30</v>
      </c>
      <c r="K1700" s="3">
        <v>96</v>
      </c>
      <c r="L1700" s="3">
        <v>-27</v>
      </c>
      <c r="M1700" s="3">
        <v>87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4.8286999999999997E-2</v>
      </c>
      <c r="T1700" s="13">
        <f t="shared" si="261"/>
        <v>1.3469999999999999E-2</v>
      </c>
      <c r="U1700" s="13">
        <f t="shared" si="262"/>
        <v>4.3247999999999995E-2</v>
      </c>
      <c r="V1700" s="13">
        <f t="shared" si="263"/>
        <v>-1.2042000000000001E-2</v>
      </c>
      <c r="W1700" s="13">
        <f t="shared" si="264"/>
        <v>3.9237000000000001E-2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10120</v>
      </c>
      <c r="C1701" s="3" t="s">
        <v>4759</v>
      </c>
      <c r="D1701" s="12">
        <v>25.1</v>
      </c>
      <c r="E1701" s="12">
        <v>25.2</v>
      </c>
      <c r="F1701" s="12">
        <v>26.85</v>
      </c>
      <c r="G1701" s="12">
        <v>26.8</v>
      </c>
      <c r="H1701" s="12">
        <v>26.7</v>
      </c>
      <c r="I1701" s="3">
        <v>1032</v>
      </c>
      <c r="J1701" s="3">
        <v>1261</v>
      </c>
      <c r="K1701" s="3">
        <v>170</v>
      </c>
      <c r="L1701" s="3">
        <v>702</v>
      </c>
      <c r="M1701" s="3">
        <v>-121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0.25903199999999998</v>
      </c>
      <c r="T1701" s="13">
        <f t="shared" si="261"/>
        <v>0.317772</v>
      </c>
      <c r="U1701" s="13">
        <f t="shared" si="262"/>
        <v>4.5644999999999998E-2</v>
      </c>
      <c r="V1701" s="13">
        <f t="shared" si="263"/>
        <v>0.18813600000000003</v>
      </c>
      <c r="W1701" s="13">
        <f t="shared" si="264"/>
        <v>-3.2306999999999995E-2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10121</v>
      </c>
      <c r="C1702" s="3" t="s">
        <v>10406</v>
      </c>
      <c r="D1702" s="12">
        <v>27.05</v>
      </c>
      <c r="E1702" s="12">
        <v>26.7</v>
      </c>
      <c r="F1702" s="12">
        <v>26.75</v>
      </c>
      <c r="G1702" s="12">
        <v>26.7</v>
      </c>
      <c r="H1702" s="12">
        <v>26.5</v>
      </c>
      <c r="I1702" s="3">
        <v>80</v>
      </c>
      <c r="J1702" s="3">
        <v>4</v>
      </c>
      <c r="K1702" s="3">
        <v>1</v>
      </c>
      <c r="L1702" s="3">
        <v>44</v>
      </c>
      <c r="M1702" s="3">
        <v>-7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2.164E-2</v>
      </c>
      <c r="T1702" s="13">
        <f t="shared" si="261"/>
        <v>1.0679999999999999E-3</v>
      </c>
      <c r="U1702" s="13">
        <f t="shared" si="262"/>
        <v>2.675E-4</v>
      </c>
      <c r="V1702" s="13">
        <f t="shared" si="263"/>
        <v>1.1748E-2</v>
      </c>
      <c r="W1702" s="13">
        <f t="shared" si="264"/>
        <v>-1.8550000000000001E-3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10122</v>
      </c>
      <c r="C1703" s="3" t="s">
        <v>4759</v>
      </c>
      <c r="D1703" s="12">
        <v>4.33</v>
      </c>
      <c r="E1703" s="12">
        <v>4.33</v>
      </c>
      <c r="F1703" s="12">
        <v>4.4000000000000004</v>
      </c>
      <c r="G1703" s="12">
        <v>4.41</v>
      </c>
      <c r="H1703" s="12">
        <v>4.4800000000000004</v>
      </c>
      <c r="I1703" s="3">
        <v>-65</v>
      </c>
      <c r="J1703" s="3">
        <v>-371</v>
      </c>
      <c r="K1703" s="3">
        <v>-655</v>
      </c>
      <c r="L1703" s="3">
        <v>531</v>
      </c>
      <c r="M1703" s="3">
        <v>394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-2.8144999999999997E-3</v>
      </c>
      <c r="T1703" s="13">
        <f t="shared" si="261"/>
        <v>-1.60643E-2</v>
      </c>
      <c r="U1703" s="13">
        <f t="shared" si="262"/>
        <v>-2.8820000000000005E-2</v>
      </c>
      <c r="V1703" s="13">
        <f t="shared" si="263"/>
        <v>2.34171E-2</v>
      </c>
      <c r="W1703" s="13">
        <f t="shared" si="264"/>
        <v>1.7651200000000002E-2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10123</v>
      </c>
      <c r="C1704" s="3" t="s">
        <v>4758</v>
      </c>
      <c r="D1704" s="12">
        <v>9.6</v>
      </c>
      <c r="E1704" s="12">
        <v>9.44</v>
      </c>
      <c r="F1704" s="12">
        <v>9.51</v>
      </c>
      <c r="G1704" s="12">
        <v>9.57</v>
      </c>
      <c r="H1704" s="12">
        <v>9.49</v>
      </c>
      <c r="I1704" s="3">
        <v>-520</v>
      </c>
      <c r="J1704" s="3">
        <v>-131</v>
      </c>
      <c r="K1704" s="3">
        <v>-11</v>
      </c>
      <c r="L1704" s="3">
        <v>-17</v>
      </c>
      <c r="M1704" s="3">
        <v>-8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-4.9919999999999999E-2</v>
      </c>
      <c r="T1704" s="13">
        <f t="shared" si="261"/>
        <v>-1.2366399999999998E-2</v>
      </c>
      <c r="U1704" s="13">
        <f t="shared" si="262"/>
        <v>-1.0460999999999999E-3</v>
      </c>
      <c r="V1704" s="13">
        <f t="shared" si="263"/>
        <v>-1.6268999999999999E-3</v>
      </c>
      <c r="W1704" s="13">
        <f t="shared" si="264"/>
        <v>-7.5920000000000002E-4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10124</v>
      </c>
      <c r="C1705" s="3" t="s">
        <v>10412</v>
      </c>
      <c r="D1705" s="12">
        <v>2.88</v>
      </c>
      <c r="E1705" s="12">
        <v>2.9</v>
      </c>
      <c r="F1705" s="12">
        <v>2.9</v>
      </c>
      <c r="G1705" s="12">
        <v>2.88</v>
      </c>
      <c r="H1705" s="12">
        <v>2.9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10125</v>
      </c>
      <c r="C1706" s="3" t="s">
        <v>4759</v>
      </c>
      <c r="D1706" s="12">
        <v>3.72</v>
      </c>
      <c r="E1706" s="12">
        <v>3.7</v>
      </c>
      <c r="F1706" s="12">
        <v>3.9</v>
      </c>
      <c r="G1706" s="12">
        <v>4.08</v>
      </c>
      <c r="H1706" s="12">
        <v>3.98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10126</v>
      </c>
      <c r="C1707" s="3" t="s">
        <v>10401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10127</v>
      </c>
      <c r="C1708" s="3" t="s">
        <v>10406</v>
      </c>
      <c r="D1708" s="12">
        <v>1.78</v>
      </c>
      <c r="E1708" s="12">
        <v>1.77</v>
      </c>
      <c r="F1708" s="12">
        <v>1.8</v>
      </c>
      <c r="G1708" s="12">
        <v>1.79</v>
      </c>
      <c r="H1708" s="12">
        <v>1.82</v>
      </c>
      <c r="I1708" s="3">
        <v>0</v>
      </c>
      <c r="J1708" s="3">
        <v>0</v>
      </c>
      <c r="K1708" s="3">
        <v>-12</v>
      </c>
      <c r="L1708" s="3">
        <v>50</v>
      </c>
      <c r="M1708" s="3">
        <v>0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0</v>
      </c>
      <c r="T1708" s="13">
        <f t="shared" si="261"/>
        <v>0</v>
      </c>
      <c r="U1708" s="13">
        <f t="shared" si="262"/>
        <v>-2.1600000000000002E-4</v>
      </c>
      <c r="V1708" s="13">
        <f t="shared" si="263"/>
        <v>8.9499999999999996E-4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10128</v>
      </c>
      <c r="C1709" s="3" t="s">
        <v>10413</v>
      </c>
      <c r="D1709" s="12">
        <v>6.17</v>
      </c>
      <c r="E1709" s="12">
        <v>6</v>
      </c>
      <c r="F1709" s="12">
        <v>6.01</v>
      </c>
      <c r="G1709" s="12">
        <v>5.94</v>
      </c>
      <c r="H1709" s="12">
        <v>6.22</v>
      </c>
      <c r="I1709" s="3">
        <v>0</v>
      </c>
      <c r="J1709" s="3">
        <v>0</v>
      </c>
      <c r="K1709" s="3">
        <v>106</v>
      </c>
      <c r="L1709" s="3">
        <v>-3</v>
      </c>
      <c r="M1709" s="3">
        <v>25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6.3705999999999997E-3</v>
      </c>
      <c r="V1709" s="13">
        <f t="shared" si="263"/>
        <v>-1.7819999999999999E-4</v>
      </c>
      <c r="W1709" s="13">
        <f t="shared" si="264"/>
        <v>1.555E-3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10129</v>
      </c>
      <c r="C1710" s="3" t="s">
        <v>10414</v>
      </c>
      <c r="D1710" s="12">
        <v>1.5</v>
      </c>
      <c r="E1710" s="12">
        <v>1.46</v>
      </c>
      <c r="F1710" s="12">
        <v>1.45</v>
      </c>
      <c r="G1710" s="12">
        <v>1.45</v>
      </c>
      <c r="H1710" s="12">
        <v>1.45</v>
      </c>
      <c r="I1710" s="3">
        <v>0</v>
      </c>
      <c r="J1710" s="3">
        <v>46</v>
      </c>
      <c r="K1710" s="3">
        <v>-3</v>
      </c>
      <c r="L1710" s="3">
        <v>-7</v>
      </c>
      <c r="M1710" s="3">
        <v>23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6.7159999999999995E-4</v>
      </c>
      <c r="U1710" s="13">
        <f t="shared" si="262"/>
        <v>-4.3499999999999993E-5</v>
      </c>
      <c r="V1710" s="13">
        <f t="shared" si="263"/>
        <v>-1.015E-4</v>
      </c>
      <c r="W1710" s="13">
        <f t="shared" si="264"/>
        <v>3.3350000000000003E-4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10130</v>
      </c>
      <c r="C1711" s="3" t="s">
        <v>10415</v>
      </c>
      <c r="D1711" s="12">
        <v>2.65</v>
      </c>
      <c r="E1711" s="12">
        <v>2.65</v>
      </c>
      <c r="F1711" s="12">
        <v>2.65</v>
      </c>
      <c r="G1711" s="12">
        <v>2.65</v>
      </c>
      <c r="H1711" s="12">
        <v>2.66</v>
      </c>
      <c r="I1711" s="3">
        <v>8</v>
      </c>
      <c r="J1711" s="3">
        <v>66</v>
      </c>
      <c r="K1711" s="3">
        <v>174</v>
      </c>
      <c r="L1711" s="3">
        <v>82</v>
      </c>
      <c r="M1711" s="3">
        <v>139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2.12E-4</v>
      </c>
      <c r="T1711" s="13">
        <f t="shared" si="261"/>
        <v>1.7490000000000001E-3</v>
      </c>
      <c r="U1711" s="13">
        <f t="shared" si="262"/>
        <v>4.6109999999999996E-3</v>
      </c>
      <c r="V1711" s="13">
        <f t="shared" si="263"/>
        <v>2.173E-3</v>
      </c>
      <c r="W1711" s="13">
        <f t="shared" si="264"/>
        <v>3.6974E-3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10131</v>
      </c>
      <c r="C1712" s="3" t="s">
        <v>10392</v>
      </c>
      <c r="D1712" s="12">
        <v>4.29</v>
      </c>
      <c r="E1712" s="12">
        <v>4.3099999999999996</v>
      </c>
      <c r="F1712" s="12">
        <v>4.28</v>
      </c>
      <c r="G1712" s="12">
        <v>4.28</v>
      </c>
      <c r="H1712" s="12">
        <v>4.34</v>
      </c>
      <c r="I1712" s="3">
        <v>0</v>
      </c>
      <c r="J1712" s="3">
        <v>0</v>
      </c>
      <c r="K1712" s="3">
        <v>0</v>
      </c>
      <c r="L1712" s="3">
        <v>0</v>
      </c>
      <c r="M1712" s="3">
        <v>0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10132</v>
      </c>
      <c r="C1713" s="3" t="s">
        <v>10378</v>
      </c>
      <c r="D1713" s="12">
        <v>8.8000000000000007</v>
      </c>
      <c r="E1713" s="12">
        <v>8.8000000000000007</v>
      </c>
      <c r="F1713" s="12">
        <v>8.82</v>
      </c>
      <c r="G1713" s="12">
        <v>8.6300000000000008</v>
      </c>
      <c r="H1713" s="12">
        <v>8.6</v>
      </c>
      <c r="I1713" s="3">
        <v>1</v>
      </c>
      <c r="J1713" s="3">
        <v>-7</v>
      </c>
      <c r="K1713" s="3">
        <v>-20</v>
      </c>
      <c r="L1713" s="3">
        <v>-9</v>
      </c>
      <c r="M1713" s="3">
        <v>50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8.8000000000000011E-5</v>
      </c>
      <c r="T1713" s="13">
        <f t="shared" si="261"/>
        <v>-6.1600000000000012E-4</v>
      </c>
      <c r="U1713" s="13">
        <f t="shared" si="262"/>
        <v>-1.7640000000000002E-3</v>
      </c>
      <c r="V1713" s="13">
        <f t="shared" si="263"/>
        <v>-7.7670000000000007E-4</v>
      </c>
      <c r="W1713" s="13">
        <f t="shared" si="264"/>
        <v>4.3E-3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10133</v>
      </c>
      <c r="C1714" s="3" t="s">
        <v>10416</v>
      </c>
      <c r="D1714" s="12">
        <v>2.9</v>
      </c>
      <c r="E1714" s="12">
        <v>2.91</v>
      </c>
      <c r="F1714" s="12">
        <v>2.93</v>
      </c>
      <c r="G1714" s="12">
        <v>2.9</v>
      </c>
      <c r="H1714" s="12">
        <v>2.92</v>
      </c>
      <c r="I1714" s="3">
        <v>0</v>
      </c>
      <c r="J1714" s="3">
        <v>-1</v>
      </c>
      <c r="K1714" s="3">
        <v>-1</v>
      </c>
      <c r="L1714" s="3">
        <v>-1</v>
      </c>
      <c r="M1714" s="3">
        <v>-1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0</v>
      </c>
      <c r="T1714" s="13">
        <f t="shared" si="261"/>
        <v>-2.9100000000000003E-5</v>
      </c>
      <c r="U1714" s="13">
        <f t="shared" si="262"/>
        <v>-2.9300000000000001E-5</v>
      </c>
      <c r="V1714" s="13">
        <f t="shared" si="263"/>
        <v>-2.9E-5</v>
      </c>
      <c r="W1714" s="13">
        <f t="shared" si="264"/>
        <v>-2.9199999999999998E-5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10134</v>
      </c>
      <c r="C1715" s="3" t="s">
        <v>4759</v>
      </c>
      <c r="D1715" s="12">
        <v>118</v>
      </c>
      <c r="E1715" s="12">
        <v>117</v>
      </c>
      <c r="F1715" s="12">
        <v>121.5</v>
      </c>
      <c r="G1715" s="12">
        <v>123</v>
      </c>
      <c r="H1715" s="12">
        <v>123.5</v>
      </c>
      <c r="I1715" s="3">
        <v>-374</v>
      </c>
      <c r="J1715" s="3">
        <v>-177</v>
      </c>
      <c r="K1715" s="3">
        <v>440</v>
      </c>
      <c r="L1715" s="3">
        <v>-114</v>
      </c>
      <c r="M1715" s="3">
        <v>61</v>
      </c>
      <c r="N1715" s="3">
        <v>270</v>
      </c>
      <c r="O1715" s="3">
        <v>116</v>
      </c>
      <c r="P1715" s="3">
        <v>395</v>
      </c>
      <c r="Q1715" s="3">
        <v>216</v>
      </c>
      <c r="R1715" s="3">
        <v>-17</v>
      </c>
      <c r="S1715" s="13">
        <f t="shared" si="260"/>
        <v>-0.44131999999999999</v>
      </c>
      <c r="T1715" s="13">
        <f t="shared" si="261"/>
        <v>-0.20709</v>
      </c>
      <c r="U1715" s="13">
        <f t="shared" si="262"/>
        <v>0.53459999999999996</v>
      </c>
      <c r="V1715" s="13">
        <f t="shared" si="263"/>
        <v>-0.14022000000000001</v>
      </c>
      <c r="W1715" s="13">
        <f t="shared" si="264"/>
        <v>7.5334999999999999E-2</v>
      </c>
      <c r="X1715" s="13">
        <f t="shared" si="265"/>
        <v>0.31859999999999999</v>
      </c>
      <c r="Y1715" s="13">
        <f t="shared" si="266"/>
        <v>0.13572000000000001</v>
      </c>
      <c r="Z1715" s="13">
        <f t="shared" si="267"/>
        <v>0.47992499999999999</v>
      </c>
      <c r="AA1715" s="13">
        <f t="shared" si="268"/>
        <v>0.26568000000000003</v>
      </c>
      <c r="AB1715" s="13">
        <f t="shared" si="269"/>
        <v>-2.0995E-2</v>
      </c>
    </row>
    <row r="1716" spans="1:28" x14ac:dyDescent="0.25">
      <c r="A1716" s="2" t="s">
        <v>1710</v>
      </c>
      <c r="B1716" s="3" t="s">
        <v>10135</v>
      </c>
      <c r="C1716" s="3" t="s">
        <v>4759</v>
      </c>
      <c r="D1716" s="12">
        <v>12.9</v>
      </c>
      <c r="E1716" s="12">
        <v>12.6</v>
      </c>
      <c r="F1716" s="12">
        <v>12.8</v>
      </c>
      <c r="G1716" s="12">
        <v>12.8</v>
      </c>
      <c r="H1716" s="12">
        <v>13.1</v>
      </c>
      <c r="I1716" s="3">
        <v>231</v>
      </c>
      <c r="J1716" s="3">
        <v>-556</v>
      </c>
      <c r="K1716" s="3">
        <v>139</v>
      </c>
      <c r="L1716" s="3">
        <v>34</v>
      </c>
      <c r="M1716" s="3">
        <v>306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2.9799000000000003E-2</v>
      </c>
      <c r="T1716" s="13">
        <f t="shared" si="261"/>
        <v>-7.0055999999999993E-2</v>
      </c>
      <c r="U1716" s="13">
        <f t="shared" si="262"/>
        <v>1.7791999999999999E-2</v>
      </c>
      <c r="V1716" s="13">
        <f t="shared" si="263"/>
        <v>4.3520000000000008E-3</v>
      </c>
      <c r="W1716" s="13">
        <f t="shared" si="264"/>
        <v>4.0085999999999997E-2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10136</v>
      </c>
      <c r="C1717" s="3" t="s">
        <v>10401</v>
      </c>
      <c r="D1717" s="12">
        <v>36.799999999999997</v>
      </c>
      <c r="E1717" s="12">
        <v>37</v>
      </c>
      <c r="F1717" s="12">
        <v>37.799999999999997</v>
      </c>
      <c r="G1717" s="12">
        <v>38.35</v>
      </c>
      <c r="H1717" s="12">
        <v>38.25</v>
      </c>
      <c r="I1717" s="3">
        <v>1800</v>
      </c>
      <c r="J1717" s="3">
        <v>4891</v>
      </c>
      <c r="K1717" s="3">
        <v>9044</v>
      </c>
      <c r="L1717" s="3">
        <v>-1076</v>
      </c>
      <c r="M1717" s="3">
        <v>3890</v>
      </c>
      <c r="N1717" s="3">
        <v>2515</v>
      </c>
      <c r="O1717" s="3">
        <v>66</v>
      </c>
      <c r="P1717" s="3">
        <v>188</v>
      </c>
      <c r="Q1717" s="3">
        <v>75</v>
      </c>
      <c r="R1717" s="3">
        <v>35</v>
      </c>
      <c r="S1717" s="13">
        <f t="shared" si="260"/>
        <v>0.66239999999999999</v>
      </c>
      <c r="T1717" s="13">
        <f t="shared" si="261"/>
        <v>1.8096699999999999</v>
      </c>
      <c r="U1717" s="13">
        <f t="shared" si="262"/>
        <v>3.4186319999999997</v>
      </c>
      <c r="V1717" s="13">
        <f t="shared" si="263"/>
        <v>-0.41264600000000001</v>
      </c>
      <c r="W1717" s="13">
        <f t="shared" si="264"/>
        <v>1.4879249999999999</v>
      </c>
      <c r="X1717" s="13">
        <f t="shared" si="265"/>
        <v>0.92552000000000001</v>
      </c>
      <c r="Y1717" s="13">
        <f t="shared" si="266"/>
        <v>2.4420000000000001E-2</v>
      </c>
      <c r="Z1717" s="13">
        <f t="shared" si="267"/>
        <v>7.1064000000000002E-2</v>
      </c>
      <c r="AA1717" s="13">
        <f t="shared" si="268"/>
        <v>2.87625E-2</v>
      </c>
      <c r="AB1717" s="13">
        <f t="shared" si="269"/>
        <v>1.33875E-2</v>
      </c>
    </row>
    <row r="1718" spans="1:28" x14ac:dyDescent="0.25">
      <c r="A1718" s="2" t="s">
        <v>1712</v>
      </c>
      <c r="B1718" s="3" t="s">
        <v>10137</v>
      </c>
      <c r="C1718" s="3" t="s">
        <v>10403</v>
      </c>
      <c r="D1718" s="12">
        <v>25.4</v>
      </c>
      <c r="E1718" s="12">
        <v>25.5</v>
      </c>
      <c r="F1718" s="12">
        <v>25.5</v>
      </c>
      <c r="G1718" s="12">
        <v>25.5</v>
      </c>
      <c r="H1718" s="12">
        <v>25.95</v>
      </c>
      <c r="I1718" s="3">
        <v>102</v>
      </c>
      <c r="J1718" s="3">
        <v>-11</v>
      </c>
      <c r="K1718" s="3">
        <v>-6</v>
      </c>
      <c r="L1718" s="3">
        <v>19</v>
      </c>
      <c r="M1718" s="3">
        <v>31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2.5907999999999997E-2</v>
      </c>
      <c r="T1718" s="13">
        <f t="shared" si="261"/>
        <v>-2.8050000000000002E-3</v>
      </c>
      <c r="U1718" s="13">
        <f t="shared" si="262"/>
        <v>-1.5299999999999999E-3</v>
      </c>
      <c r="V1718" s="13">
        <f t="shared" si="263"/>
        <v>4.8450000000000003E-3</v>
      </c>
      <c r="W1718" s="13">
        <f t="shared" si="264"/>
        <v>8.0444999999999996E-3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10138</v>
      </c>
      <c r="C1719" s="3" t="s">
        <v>10410</v>
      </c>
      <c r="D1719" s="12">
        <v>42.4</v>
      </c>
      <c r="E1719" s="12">
        <v>42.65</v>
      </c>
      <c r="F1719" s="12">
        <v>43</v>
      </c>
      <c r="G1719" s="12">
        <v>43.1</v>
      </c>
      <c r="H1719" s="12">
        <v>43</v>
      </c>
      <c r="I1719" s="3">
        <v>0</v>
      </c>
      <c r="J1719" s="3">
        <v>-3</v>
      </c>
      <c r="K1719" s="3">
        <v>-1</v>
      </c>
      <c r="L1719" s="3">
        <v>-4</v>
      </c>
      <c r="M1719" s="3">
        <v>-1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0</v>
      </c>
      <c r="T1719" s="13">
        <f t="shared" si="261"/>
        <v>-1.2794999999999998E-3</v>
      </c>
      <c r="U1719" s="13">
        <f t="shared" si="262"/>
        <v>-4.2999999999999999E-4</v>
      </c>
      <c r="V1719" s="13">
        <f t="shared" si="263"/>
        <v>-1.7240000000000001E-3</v>
      </c>
      <c r="W1719" s="13">
        <f t="shared" si="264"/>
        <v>-4.2999999999999999E-4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10139</v>
      </c>
      <c r="C1720" s="3" t="s">
        <v>10403</v>
      </c>
      <c r="D1720" s="12">
        <v>12.95</v>
      </c>
      <c r="E1720" s="12">
        <v>12.8</v>
      </c>
      <c r="F1720" s="12">
        <v>12.85</v>
      </c>
      <c r="G1720" s="12">
        <v>12.65</v>
      </c>
      <c r="H1720" s="12">
        <v>13.45</v>
      </c>
      <c r="I1720" s="3">
        <v>373</v>
      </c>
      <c r="J1720" s="3">
        <v>-674</v>
      </c>
      <c r="K1720" s="3">
        <v>902</v>
      </c>
      <c r="L1720" s="3">
        <v>-428</v>
      </c>
      <c r="M1720" s="3">
        <v>-2095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4.8303499999999992E-2</v>
      </c>
      <c r="T1720" s="13">
        <f t="shared" si="261"/>
        <v>-8.6272000000000001E-2</v>
      </c>
      <c r="U1720" s="13">
        <f t="shared" si="262"/>
        <v>0.11590699999999998</v>
      </c>
      <c r="V1720" s="13">
        <f t="shared" si="263"/>
        <v>-5.4141999999999996E-2</v>
      </c>
      <c r="W1720" s="13">
        <f t="shared" si="264"/>
        <v>-0.28177750000000001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10140</v>
      </c>
      <c r="C1721" s="3" t="s">
        <v>10380</v>
      </c>
      <c r="D1721" s="12">
        <v>33.549999999999997</v>
      </c>
      <c r="E1721" s="12">
        <v>33.9</v>
      </c>
      <c r="F1721" s="12">
        <v>33.85</v>
      </c>
      <c r="G1721" s="12">
        <v>33.65</v>
      </c>
      <c r="H1721" s="12">
        <v>33.6</v>
      </c>
      <c r="I1721" s="3">
        <v>9</v>
      </c>
      <c r="J1721" s="3">
        <v>25</v>
      </c>
      <c r="K1721" s="3">
        <v>-9</v>
      </c>
      <c r="L1721" s="3">
        <v>-17</v>
      </c>
      <c r="M1721" s="3">
        <v>-6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3.0195E-3</v>
      </c>
      <c r="T1721" s="13">
        <f t="shared" si="261"/>
        <v>8.4749999999999999E-3</v>
      </c>
      <c r="U1721" s="13">
        <f t="shared" si="262"/>
        <v>-3.0465000000000002E-3</v>
      </c>
      <c r="V1721" s="13">
        <f t="shared" si="263"/>
        <v>-5.7204999999999999E-3</v>
      </c>
      <c r="W1721" s="13">
        <f t="shared" si="264"/>
        <v>-2.0160000000000004E-3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10141</v>
      </c>
      <c r="C1722" s="3" t="s">
        <v>4759</v>
      </c>
      <c r="D1722" s="12">
        <v>222</v>
      </c>
      <c r="E1722" s="12">
        <v>232</v>
      </c>
      <c r="F1722" s="12">
        <v>243.5</v>
      </c>
      <c r="G1722" s="12">
        <v>232</v>
      </c>
      <c r="H1722" s="12">
        <v>245</v>
      </c>
      <c r="I1722" s="3">
        <v>187</v>
      </c>
      <c r="J1722" s="3">
        <v>-140</v>
      </c>
      <c r="K1722" s="3">
        <v>112</v>
      </c>
      <c r="L1722" s="3">
        <v>-718</v>
      </c>
      <c r="M1722" s="3">
        <v>371</v>
      </c>
      <c r="N1722" s="3">
        <v>400</v>
      </c>
      <c r="O1722" s="3">
        <v>326</v>
      </c>
      <c r="P1722" s="3">
        <v>304</v>
      </c>
      <c r="Q1722" s="3">
        <v>529</v>
      </c>
      <c r="R1722" s="3">
        <v>626</v>
      </c>
      <c r="S1722" s="13">
        <f t="shared" si="260"/>
        <v>0.41514000000000001</v>
      </c>
      <c r="T1722" s="13">
        <f t="shared" si="261"/>
        <v>-0.32479999999999998</v>
      </c>
      <c r="U1722" s="13">
        <f t="shared" si="262"/>
        <v>0.27272000000000002</v>
      </c>
      <c r="V1722" s="13">
        <f t="shared" si="263"/>
        <v>-1.6657599999999999</v>
      </c>
      <c r="W1722" s="13">
        <f t="shared" si="264"/>
        <v>0.90895000000000004</v>
      </c>
      <c r="X1722" s="13">
        <f t="shared" si="265"/>
        <v>0.88800000000000001</v>
      </c>
      <c r="Y1722" s="13">
        <f t="shared" si="266"/>
        <v>0.75631999999999999</v>
      </c>
      <c r="Z1722" s="13">
        <f t="shared" si="267"/>
        <v>0.74024000000000001</v>
      </c>
      <c r="AA1722" s="13">
        <f t="shared" si="268"/>
        <v>1.2272799999999999</v>
      </c>
      <c r="AB1722" s="13">
        <f t="shared" si="269"/>
        <v>1.5337000000000001</v>
      </c>
    </row>
    <row r="1723" spans="1:28" x14ac:dyDescent="0.25">
      <c r="A1723" s="2" t="s">
        <v>1717</v>
      </c>
      <c r="B1723" s="3" t="s">
        <v>10142</v>
      </c>
      <c r="C1723" s="3" t="s">
        <v>10380</v>
      </c>
      <c r="D1723" s="12">
        <v>65</v>
      </c>
      <c r="E1723" s="12">
        <v>66.5</v>
      </c>
      <c r="F1723" s="12">
        <v>65.8</v>
      </c>
      <c r="G1723" s="12">
        <v>65.5</v>
      </c>
      <c r="H1723" s="12">
        <v>65.400000000000006</v>
      </c>
      <c r="I1723" s="3">
        <v>-60</v>
      </c>
      <c r="J1723" s="3">
        <v>-496</v>
      </c>
      <c r="K1723" s="3">
        <v>-107</v>
      </c>
      <c r="L1723" s="3">
        <v>-14</v>
      </c>
      <c r="M1723" s="3">
        <v>-58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-3.9E-2</v>
      </c>
      <c r="T1723" s="13">
        <f t="shared" si="261"/>
        <v>-0.32984000000000002</v>
      </c>
      <c r="U1723" s="13">
        <f t="shared" si="262"/>
        <v>-7.0405999999999996E-2</v>
      </c>
      <c r="V1723" s="13">
        <f t="shared" si="263"/>
        <v>-9.1699999999999993E-3</v>
      </c>
      <c r="W1723" s="13">
        <f t="shared" si="264"/>
        <v>-3.7932E-2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10143</v>
      </c>
      <c r="C1724" s="3" t="s">
        <v>6601</v>
      </c>
      <c r="D1724" s="12">
        <v>9</v>
      </c>
      <c r="E1724" s="12">
        <v>8.98</v>
      </c>
      <c r="F1724" s="12">
        <v>9.4</v>
      </c>
      <c r="G1724" s="12">
        <v>9.3000000000000007</v>
      </c>
      <c r="H1724" s="12">
        <v>9.3000000000000007</v>
      </c>
      <c r="I1724" s="3">
        <v>-4</v>
      </c>
      <c r="J1724" s="3">
        <v>1</v>
      </c>
      <c r="K1724" s="3">
        <v>-1</v>
      </c>
      <c r="L1724" s="3">
        <v>-3</v>
      </c>
      <c r="M1724" s="3">
        <v>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-3.6000000000000002E-4</v>
      </c>
      <c r="T1724" s="13">
        <f t="shared" si="261"/>
        <v>8.9800000000000001E-5</v>
      </c>
      <c r="U1724" s="13">
        <f t="shared" si="262"/>
        <v>-9.4000000000000008E-5</v>
      </c>
      <c r="V1724" s="13">
        <f t="shared" si="263"/>
        <v>-2.7900000000000001E-4</v>
      </c>
      <c r="W1724" s="13">
        <f t="shared" si="264"/>
        <v>9.3000000000000011E-5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10144</v>
      </c>
      <c r="C1725" s="3" t="s">
        <v>10417</v>
      </c>
      <c r="D1725" s="12">
        <v>306</v>
      </c>
      <c r="E1725" s="12">
        <v>301.5</v>
      </c>
      <c r="F1725" s="12">
        <v>308.5</v>
      </c>
      <c r="G1725" s="12">
        <v>310</v>
      </c>
      <c r="H1725" s="12">
        <v>321</v>
      </c>
      <c r="I1725" s="3">
        <v>178</v>
      </c>
      <c r="J1725" s="3">
        <v>-144</v>
      </c>
      <c r="K1725" s="3">
        <v>178</v>
      </c>
      <c r="L1725" s="3">
        <v>110</v>
      </c>
      <c r="M1725" s="3">
        <v>-134</v>
      </c>
      <c r="N1725" s="3">
        <v>110</v>
      </c>
      <c r="O1725" s="3">
        <v>-82</v>
      </c>
      <c r="P1725" s="3">
        <v>165</v>
      </c>
      <c r="Q1725" s="3">
        <v>2</v>
      </c>
      <c r="R1725" s="3">
        <v>140</v>
      </c>
      <c r="S1725" s="13">
        <f t="shared" si="260"/>
        <v>0.54468000000000005</v>
      </c>
      <c r="T1725" s="13">
        <f t="shared" si="261"/>
        <v>-0.43415999999999999</v>
      </c>
      <c r="U1725" s="13">
        <f t="shared" si="262"/>
        <v>0.54913000000000001</v>
      </c>
      <c r="V1725" s="13">
        <f t="shared" si="263"/>
        <v>0.34100000000000003</v>
      </c>
      <c r="W1725" s="13">
        <f t="shared" si="264"/>
        <v>-0.43014000000000002</v>
      </c>
      <c r="X1725" s="13">
        <f t="shared" si="265"/>
        <v>0.33660000000000001</v>
      </c>
      <c r="Y1725" s="13">
        <f t="shared" si="266"/>
        <v>-0.24723000000000001</v>
      </c>
      <c r="Z1725" s="13">
        <f t="shared" si="267"/>
        <v>0.50902499999999995</v>
      </c>
      <c r="AA1725" s="13">
        <f t="shared" si="268"/>
        <v>6.1999999999999998E-3</v>
      </c>
      <c r="AB1725" s="13">
        <f t="shared" si="269"/>
        <v>0.44940000000000002</v>
      </c>
    </row>
    <row r="1726" spans="1:28" x14ac:dyDescent="0.25">
      <c r="A1726" s="2" t="s">
        <v>1720</v>
      </c>
      <c r="B1726" s="3" t="s">
        <v>10145</v>
      </c>
      <c r="C1726" s="3" t="s">
        <v>4759</v>
      </c>
      <c r="D1726" s="12">
        <v>91.3</v>
      </c>
      <c r="E1726" s="12">
        <v>92</v>
      </c>
      <c r="F1726" s="12">
        <v>93</v>
      </c>
      <c r="G1726" s="12">
        <v>91.6</v>
      </c>
      <c r="H1726" s="12">
        <v>91.3</v>
      </c>
      <c r="I1726" s="3">
        <v>-202</v>
      </c>
      <c r="J1726" s="3">
        <v>-12</v>
      </c>
      <c r="K1726" s="3">
        <v>38</v>
      </c>
      <c r="L1726" s="3">
        <v>-451</v>
      </c>
      <c r="M1726" s="3">
        <v>-207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-0.18442599999999998</v>
      </c>
      <c r="T1726" s="13">
        <f t="shared" si="261"/>
        <v>-1.1039999999999999E-2</v>
      </c>
      <c r="U1726" s="13">
        <f t="shared" si="262"/>
        <v>3.5340000000000003E-2</v>
      </c>
      <c r="V1726" s="13">
        <f t="shared" si="263"/>
        <v>-0.41311599999999998</v>
      </c>
      <c r="W1726" s="13">
        <f t="shared" si="264"/>
        <v>-0.18899099999999999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10146</v>
      </c>
      <c r="C1727" s="3" t="s">
        <v>10380</v>
      </c>
      <c r="D1727" s="12">
        <v>38.9</v>
      </c>
      <c r="E1727" s="12">
        <v>39</v>
      </c>
      <c r="F1727" s="12">
        <v>39.049999999999997</v>
      </c>
      <c r="G1727" s="12">
        <v>39.35</v>
      </c>
      <c r="H1727" s="12">
        <v>39.85</v>
      </c>
      <c r="I1727" s="3">
        <v>0</v>
      </c>
      <c r="J1727" s="3">
        <v>6</v>
      </c>
      <c r="K1727" s="3">
        <v>-1</v>
      </c>
      <c r="L1727" s="3">
        <v>-1</v>
      </c>
      <c r="M1727" s="3">
        <v>3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0</v>
      </c>
      <c r="T1727" s="13">
        <f t="shared" si="261"/>
        <v>2.3400000000000001E-3</v>
      </c>
      <c r="U1727" s="13">
        <f t="shared" si="262"/>
        <v>-3.9049999999999995E-4</v>
      </c>
      <c r="V1727" s="13">
        <f t="shared" si="263"/>
        <v>-3.9350000000000002E-4</v>
      </c>
      <c r="W1727" s="13">
        <f t="shared" si="264"/>
        <v>1.1955000000000002E-3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10147</v>
      </c>
      <c r="C1728" s="3" t="s">
        <v>10401</v>
      </c>
      <c r="D1728" s="12">
        <v>36.85</v>
      </c>
      <c r="E1728" s="12">
        <v>35.450000000000003</v>
      </c>
      <c r="F1728" s="12">
        <v>36.450000000000003</v>
      </c>
      <c r="G1728" s="12">
        <v>36.5</v>
      </c>
      <c r="H1728" s="12">
        <v>36.299999999999997</v>
      </c>
      <c r="I1728" s="3">
        <v>-1044</v>
      </c>
      <c r="J1728" s="3">
        <v>1488</v>
      </c>
      <c r="K1728" s="3">
        <v>-1093</v>
      </c>
      <c r="L1728" s="3">
        <v>2</v>
      </c>
      <c r="M1728" s="3">
        <v>135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-0.384714</v>
      </c>
      <c r="T1728" s="13">
        <f t="shared" si="261"/>
        <v>0.52749600000000008</v>
      </c>
      <c r="U1728" s="13">
        <f t="shared" si="262"/>
        <v>-0.39839850000000004</v>
      </c>
      <c r="V1728" s="13">
        <f t="shared" si="263"/>
        <v>7.2999999999999996E-4</v>
      </c>
      <c r="W1728" s="13">
        <f t="shared" si="264"/>
        <v>4.9005E-2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10148</v>
      </c>
      <c r="C1729" s="3" t="s">
        <v>10417</v>
      </c>
      <c r="D1729" s="12">
        <v>324</v>
      </c>
      <c r="E1729" s="12">
        <v>321.5</v>
      </c>
      <c r="F1729" s="12">
        <v>322.5</v>
      </c>
      <c r="G1729" s="12">
        <v>326</v>
      </c>
      <c r="H1729" s="12">
        <v>333</v>
      </c>
      <c r="I1729" s="3">
        <v>43</v>
      </c>
      <c r="J1729" s="3">
        <v>-137</v>
      </c>
      <c r="K1729" s="3">
        <v>15</v>
      </c>
      <c r="L1729" s="3">
        <v>26</v>
      </c>
      <c r="M1729" s="3">
        <v>68</v>
      </c>
      <c r="N1729" s="3">
        <v>0</v>
      </c>
      <c r="O1729" s="3">
        <v>11</v>
      </c>
      <c r="P1729" s="3">
        <v>5</v>
      </c>
      <c r="Q1729" s="3">
        <v>0</v>
      </c>
      <c r="R1729" s="3">
        <v>80</v>
      </c>
      <c r="S1729" s="13">
        <f t="shared" si="260"/>
        <v>0.13932</v>
      </c>
      <c r="T1729" s="13">
        <f t="shared" si="261"/>
        <v>-0.44045499999999999</v>
      </c>
      <c r="U1729" s="13">
        <f t="shared" si="262"/>
        <v>4.8375000000000001E-2</v>
      </c>
      <c r="V1729" s="13">
        <f t="shared" si="263"/>
        <v>8.4760000000000002E-2</v>
      </c>
      <c r="W1729" s="13">
        <f t="shared" si="264"/>
        <v>0.22644</v>
      </c>
      <c r="X1729" s="13">
        <f t="shared" si="265"/>
        <v>0</v>
      </c>
      <c r="Y1729" s="13">
        <f t="shared" si="266"/>
        <v>3.5365000000000001E-2</v>
      </c>
      <c r="Z1729" s="13">
        <f t="shared" si="267"/>
        <v>1.6125E-2</v>
      </c>
      <c r="AA1729" s="13">
        <f t="shared" si="268"/>
        <v>0</v>
      </c>
      <c r="AB1729" s="13">
        <f t="shared" si="269"/>
        <v>0.26640000000000003</v>
      </c>
    </row>
    <row r="1730" spans="1:28" x14ac:dyDescent="0.25">
      <c r="A1730" s="2" t="s">
        <v>1724</v>
      </c>
      <c r="B1730" s="3" t="s">
        <v>10149</v>
      </c>
      <c r="C1730" s="3" t="s">
        <v>10380</v>
      </c>
      <c r="D1730" s="12">
        <v>44.25</v>
      </c>
      <c r="E1730" s="12">
        <v>44.5</v>
      </c>
      <c r="F1730" s="12">
        <v>44.5</v>
      </c>
      <c r="G1730" s="12">
        <v>44.5</v>
      </c>
      <c r="H1730" s="12">
        <v>44.6</v>
      </c>
      <c r="I1730" s="3">
        <v>14</v>
      </c>
      <c r="J1730" s="3">
        <v>-37</v>
      </c>
      <c r="K1730" s="3">
        <v>-10</v>
      </c>
      <c r="L1730" s="3">
        <v>-5</v>
      </c>
      <c r="M1730" s="3">
        <v>82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6.195E-3</v>
      </c>
      <c r="T1730" s="13">
        <f t="shared" si="261"/>
        <v>-1.6465E-2</v>
      </c>
      <c r="U1730" s="13">
        <f t="shared" si="262"/>
        <v>-4.45E-3</v>
      </c>
      <c r="V1730" s="13">
        <f t="shared" si="263"/>
        <v>-2.225E-3</v>
      </c>
      <c r="W1730" s="13">
        <f t="shared" si="264"/>
        <v>3.6572E-2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10150</v>
      </c>
      <c r="C1731" s="3" t="s">
        <v>4759</v>
      </c>
      <c r="D1731" s="12">
        <v>38.450000000000003</v>
      </c>
      <c r="E1731" s="12">
        <v>38.299999999999997</v>
      </c>
      <c r="F1731" s="12">
        <v>38.299999999999997</v>
      </c>
      <c r="G1731" s="12">
        <v>38.25</v>
      </c>
      <c r="H1731" s="12">
        <v>38.200000000000003</v>
      </c>
      <c r="I1731" s="3">
        <v>100</v>
      </c>
      <c r="J1731" s="3">
        <v>-30</v>
      </c>
      <c r="K1731" s="3">
        <v>-52</v>
      </c>
      <c r="L1731" s="3">
        <v>-17</v>
      </c>
      <c r="M1731" s="3">
        <v>-21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3.8450000000000005E-2</v>
      </c>
      <c r="T1731" s="13">
        <f t="shared" si="261"/>
        <v>-1.149E-2</v>
      </c>
      <c r="U1731" s="13">
        <f t="shared" si="262"/>
        <v>-1.9916E-2</v>
      </c>
      <c r="V1731" s="13">
        <f t="shared" si="263"/>
        <v>-6.5024999999999996E-3</v>
      </c>
      <c r="W1731" s="13">
        <f t="shared" si="264"/>
        <v>-8.0219999999999996E-3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10151</v>
      </c>
      <c r="C1732" s="3" t="s">
        <v>4759</v>
      </c>
      <c r="D1732" s="12">
        <v>47.6</v>
      </c>
      <c r="E1732" s="12">
        <v>47.85</v>
      </c>
      <c r="F1732" s="12">
        <v>47.85</v>
      </c>
      <c r="G1732" s="12">
        <v>47.8</v>
      </c>
      <c r="H1732" s="12">
        <v>48.05</v>
      </c>
      <c r="I1732" s="3">
        <v>0</v>
      </c>
      <c r="J1732" s="3">
        <v>0</v>
      </c>
      <c r="K1732" s="3">
        <v>-1</v>
      </c>
      <c r="L1732" s="3">
        <v>-7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0</v>
      </c>
      <c r="U1732" s="13">
        <f t="shared" si="262"/>
        <v>-4.7850000000000003E-4</v>
      </c>
      <c r="V1732" s="13">
        <f t="shared" si="263"/>
        <v>-3.3459999999999996E-3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10152</v>
      </c>
      <c r="C1733" s="3" t="s">
        <v>10389</v>
      </c>
      <c r="D1733" s="12">
        <v>30.25</v>
      </c>
      <c r="E1733" s="12">
        <v>30.2</v>
      </c>
      <c r="F1733" s="12">
        <v>30.05</v>
      </c>
      <c r="G1733" s="12">
        <v>30</v>
      </c>
      <c r="H1733" s="12">
        <v>30.9</v>
      </c>
      <c r="I1733" s="3">
        <v>77</v>
      </c>
      <c r="J1733" s="3">
        <v>-83</v>
      </c>
      <c r="K1733" s="3">
        <v>-92</v>
      </c>
      <c r="L1733" s="3">
        <v>-10</v>
      </c>
      <c r="M1733" s="3">
        <v>138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2.3292500000000001E-2</v>
      </c>
      <c r="T1733" s="13">
        <f t="shared" si="261"/>
        <v>-2.5065999999999998E-2</v>
      </c>
      <c r="U1733" s="13">
        <f t="shared" si="262"/>
        <v>-2.7646E-2</v>
      </c>
      <c r="V1733" s="13">
        <f t="shared" si="263"/>
        <v>-3.0000000000000001E-3</v>
      </c>
      <c r="W1733" s="13">
        <f t="shared" si="264"/>
        <v>4.2641999999999999E-2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10153</v>
      </c>
      <c r="C1734" s="3" t="s">
        <v>4759</v>
      </c>
      <c r="D1734" s="12">
        <v>5.6</v>
      </c>
      <c r="E1734" s="12">
        <v>5.8</v>
      </c>
      <c r="F1734" s="12">
        <v>5.61</v>
      </c>
      <c r="G1734" s="12">
        <v>5.55</v>
      </c>
      <c r="H1734" s="12">
        <v>5.81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10154</v>
      </c>
      <c r="C1735" s="3" t="s">
        <v>10380</v>
      </c>
      <c r="D1735" s="12">
        <v>11.85</v>
      </c>
      <c r="E1735" s="12">
        <v>11.9</v>
      </c>
      <c r="F1735" s="12">
        <v>12</v>
      </c>
      <c r="G1735" s="12">
        <v>12</v>
      </c>
      <c r="H1735" s="12">
        <v>11.9</v>
      </c>
      <c r="I1735" s="3">
        <v>-4</v>
      </c>
      <c r="J1735" s="3">
        <v>0</v>
      </c>
      <c r="K1735" s="3">
        <v>0</v>
      </c>
      <c r="L1735" s="3">
        <v>-2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-4.7399999999999997E-4</v>
      </c>
      <c r="T1735" s="13">
        <f t="shared" ref="T1735:T1757" si="271">$E1735*J1735/100000</f>
        <v>0</v>
      </c>
      <c r="U1735" s="13">
        <f t="shared" ref="U1735:U1757" si="272">$F1735*K1735/100000</f>
        <v>0</v>
      </c>
      <c r="V1735" s="13">
        <f t="shared" ref="V1735:V1757" si="273">$G1735*L1735/100000</f>
        <v>-2.4000000000000001E-4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10155</v>
      </c>
      <c r="C1736" s="3" t="s">
        <v>10401</v>
      </c>
      <c r="D1736" s="12">
        <v>45.9</v>
      </c>
      <c r="E1736" s="12">
        <v>45.9</v>
      </c>
      <c r="F1736" s="12">
        <v>46.05</v>
      </c>
      <c r="G1736" s="12">
        <v>45.8</v>
      </c>
      <c r="H1736" s="12">
        <v>46.4</v>
      </c>
      <c r="I1736" s="3">
        <v>4</v>
      </c>
      <c r="J1736" s="3">
        <v>-30</v>
      </c>
      <c r="K1736" s="3">
        <v>0</v>
      </c>
      <c r="L1736" s="3">
        <v>-31</v>
      </c>
      <c r="M1736" s="3">
        <v>12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1.836E-3</v>
      </c>
      <c r="T1736" s="13">
        <f t="shared" si="271"/>
        <v>-1.3769999999999999E-2</v>
      </c>
      <c r="U1736" s="13">
        <f t="shared" si="272"/>
        <v>0</v>
      </c>
      <c r="V1736" s="13">
        <f t="shared" si="273"/>
        <v>-1.4197999999999999E-2</v>
      </c>
      <c r="W1736" s="13">
        <f t="shared" si="274"/>
        <v>5.5679999999999992E-3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10156</v>
      </c>
      <c r="C1737" s="3" t="s">
        <v>4759</v>
      </c>
      <c r="D1737" s="12">
        <v>40.5</v>
      </c>
      <c r="E1737" s="12">
        <v>40.75</v>
      </c>
      <c r="F1737" s="12">
        <v>40.75</v>
      </c>
      <c r="G1737" s="12">
        <v>40.1</v>
      </c>
      <c r="H1737" s="12">
        <v>40.75</v>
      </c>
      <c r="I1737" s="3">
        <v>2</v>
      </c>
      <c r="J1737" s="3">
        <v>0</v>
      </c>
      <c r="K1737" s="3">
        <v>0</v>
      </c>
      <c r="L1737" s="3">
        <v>-6</v>
      </c>
      <c r="M1737" s="3">
        <v>-1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8.0999999999999996E-4</v>
      </c>
      <c r="T1737" s="13">
        <f t="shared" si="271"/>
        <v>0</v>
      </c>
      <c r="U1737" s="13">
        <f t="shared" si="272"/>
        <v>0</v>
      </c>
      <c r="V1737" s="13">
        <f t="shared" si="273"/>
        <v>-2.4060000000000002E-3</v>
      </c>
      <c r="W1737" s="13">
        <f t="shared" si="274"/>
        <v>-4.0749999999999998E-4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10157</v>
      </c>
      <c r="C1738" s="3" t="s">
        <v>4759</v>
      </c>
      <c r="D1738" s="12">
        <v>36.85</v>
      </c>
      <c r="E1738" s="12">
        <v>37.15</v>
      </c>
      <c r="F1738" s="12">
        <v>37.1</v>
      </c>
      <c r="G1738" s="12">
        <v>37.85</v>
      </c>
      <c r="H1738" s="12">
        <v>37.799999999999997</v>
      </c>
      <c r="I1738" s="3">
        <v>60</v>
      </c>
      <c r="J1738" s="3">
        <v>133</v>
      </c>
      <c r="K1738" s="3">
        <v>78</v>
      </c>
      <c r="L1738" s="3">
        <v>-500</v>
      </c>
      <c r="M1738" s="3">
        <v>-430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2.2110000000000001E-2</v>
      </c>
      <c r="T1738" s="13">
        <f t="shared" si="271"/>
        <v>4.9409499999999995E-2</v>
      </c>
      <c r="U1738" s="13">
        <f t="shared" si="272"/>
        <v>2.8938000000000002E-2</v>
      </c>
      <c r="V1738" s="13">
        <f t="shared" si="273"/>
        <v>-0.18925</v>
      </c>
      <c r="W1738" s="13">
        <f t="shared" si="274"/>
        <v>-0.16253999999999999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10158</v>
      </c>
      <c r="C1739" s="3" t="s">
        <v>10401</v>
      </c>
      <c r="D1739" s="12">
        <v>16.05</v>
      </c>
      <c r="E1739" s="12">
        <v>16.25</v>
      </c>
      <c r="F1739" s="12">
        <v>16.55</v>
      </c>
      <c r="G1739" s="12">
        <v>16.55</v>
      </c>
      <c r="H1739" s="12">
        <v>16.649999999999999</v>
      </c>
      <c r="I1739" s="3">
        <v>38</v>
      </c>
      <c r="J1739" s="3">
        <v>-220</v>
      </c>
      <c r="K1739" s="3">
        <v>-36</v>
      </c>
      <c r="L1739" s="3">
        <v>-147</v>
      </c>
      <c r="M1739" s="3">
        <v>-77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6.0989999999999994E-3</v>
      </c>
      <c r="T1739" s="13">
        <f t="shared" si="271"/>
        <v>-3.5749999999999997E-2</v>
      </c>
      <c r="U1739" s="13">
        <f t="shared" si="272"/>
        <v>-5.9580000000000006E-3</v>
      </c>
      <c r="V1739" s="13">
        <f t="shared" si="273"/>
        <v>-2.4328499999999999E-2</v>
      </c>
      <c r="W1739" s="13">
        <f t="shared" si="274"/>
        <v>-1.28205E-2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10159</v>
      </c>
      <c r="C1740" s="3" t="s">
        <v>10401</v>
      </c>
      <c r="D1740" s="12">
        <v>22.2</v>
      </c>
      <c r="E1740" s="12">
        <v>22.5</v>
      </c>
      <c r="F1740" s="12">
        <v>22.2</v>
      </c>
      <c r="G1740" s="12">
        <v>22.35</v>
      </c>
      <c r="H1740" s="12">
        <v>22.4</v>
      </c>
      <c r="I1740" s="3">
        <v>149</v>
      </c>
      <c r="J1740" s="3">
        <v>4</v>
      </c>
      <c r="K1740" s="3">
        <v>-113</v>
      </c>
      <c r="L1740" s="3">
        <v>24</v>
      </c>
      <c r="M1740" s="3">
        <v>103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3.3077999999999996E-2</v>
      </c>
      <c r="T1740" s="13">
        <f t="shared" si="271"/>
        <v>8.9999999999999998E-4</v>
      </c>
      <c r="U1740" s="13">
        <f t="shared" si="272"/>
        <v>-2.5086000000000001E-2</v>
      </c>
      <c r="V1740" s="13">
        <f t="shared" si="273"/>
        <v>5.3640000000000007E-3</v>
      </c>
      <c r="W1740" s="13">
        <f t="shared" si="274"/>
        <v>2.3071999999999999E-2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10160</v>
      </c>
      <c r="C1741" s="3" t="s">
        <v>10401</v>
      </c>
      <c r="D1741" s="12">
        <v>47.35</v>
      </c>
      <c r="E1741" s="12">
        <v>47.5</v>
      </c>
      <c r="F1741" s="12">
        <v>47.1</v>
      </c>
      <c r="G1741" s="12">
        <v>47.15</v>
      </c>
      <c r="H1741" s="12">
        <v>47.15</v>
      </c>
      <c r="I1741" s="3">
        <v>-6</v>
      </c>
      <c r="J1741" s="3">
        <v>2</v>
      </c>
      <c r="K1741" s="3">
        <v>-7</v>
      </c>
      <c r="L1741" s="3">
        <v>-10</v>
      </c>
      <c r="M1741" s="3">
        <v>-2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-2.8410000000000002E-3</v>
      </c>
      <c r="T1741" s="13">
        <f t="shared" si="271"/>
        <v>9.5E-4</v>
      </c>
      <c r="U1741" s="13">
        <f t="shared" si="272"/>
        <v>-3.297E-3</v>
      </c>
      <c r="V1741" s="13">
        <f t="shared" si="273"/>
        <v>-4.7149999999999996E-3</v>
      </c>
      <c r="W1741" s="13">
        <f t="shared" si="274"/>
        <v>-9.4299999999999994E-4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10161</v>
      </c>
      <c r="C1742" s="3" t="s">
        <v>10380</v>
      </c>
      <c r="D1742" s="12">
        <v>95.1</v>
      </c>
      <c r="E1742" s="12">
        <v>94.1</v>
      </c>
      <c r="F1742" s="12">
        <v>94.8</v>
      </c>
      <c r="G1742" s="12">
        <v>94.2</v>
      </c>
      <c r="H1742" s="12">
        <v>94.3</v>
      </c>
      <c r="I1742" s="3">
        <v>258</v>
      </c>
      <c r="J1742" s="3">
        <v>-481</v>
      </c>
      <c r="K1742" s="3">
        <v>147</v>
      </c>
      <c r="L1742" s="3">
        <v>62</v>
      </c>
      <c r="M1742" s="3">
        <v>182</v>
      </c>
      <c r="N1742" s="3">
        <v>-99</v>
      </c>
      <c r="O1742" s="3">
        <v>250</v>
      </c>
      <c r="P1742" s="3">
        <v>0</v>
      </c>
      <c r="Q1742" s="3">
        <v>0</v>
      </c>
      <c r="R1742" s="3">
        <v>0</v>
      </c>
      <c r="S1742" s="13">
        <f t="shared" si="270"/>
        <v>0.24535799999999999</v>
      </c>
      <c r="T1742" s="13">
        <f t="shared" si="271"/>
        <v>-0.452621</v>
      </c>
      <c r="U1742" s="13">
        <f t="shared" si="272"/>
        <v>0.13935600000000001</v>
      </c>
      <c r="V1742" s="13">
        <f t="shared" si="273"/>
        <v>5.8404000000000005E-2</v>
      </c>
      <c r="W1742" s="13">
        <f t="shared" si="274"/>
        <v>0.17162599999999997</v>
      </c>
      <c r="X1742" s="13">
        <f t="shared" si="275"/>
        <v>-9.4148999999999997E-2</v>
      </c>
      <c r="Y1742" s="13">
        <f t="shared" si="276"/>
        <v>0.23524999999999999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10162</v>
      </c>
      <c r="C1743" s="3" t="s">
        <v>10403</v>
      </c>
      <c r="D1743" s="12">
        <v>70.099999999999994</v>
      </c>
      <c r="E1743" s="12">
        <v>71</v>
      </c>
      <c r="F1743" s="12">
        <v>71.099999999999994</v>
      </c>
      <c r="G1743" s="12">
        <v>70.099999999999994</v>
      </c>
      <c r="H1743" s="12">
        <v>70.5</v>
      </c>
      <c r="I1743" s="3">
        <v>74</v>
      </c>
      <c r="J1743" s="3">
        <v>8</v>
      </c>
      <c r="K1743" s="3">
        <v>139</v>
      </c>
      <c r="L1743" s="3">
        <v>-18</v>
      </c>
      <c r="M1743" s="3">
        <v>255</v>
      </c>
      <c r="N1743" s="3">
        <v>0</v>
      </c>
      <c r="O1743" s="3">
        <v>0</v>
      </c>
      <c r="P1743" s="3">
        <v>0</v>
      </c>
      <c r="Q1743" s="3">
        <v>103</v>
      </c>
      <c r="R1743" s="3">
        <v>50</v>
      </c>
      <c r="S1743" s="13">
        <f t="shared" si="270"/>
        <v>5.1873999999999997E-2</v>
      </c>
      <c r="T1743" s="13">
        <f t="shared" si="271"/>
        <v>5.6800000000000002E-3</v>
      </c>
      <c r="U1743" s="13">
        <f t="shared" si="272"/>
        <v>9.8829E-2</v>
      </c>
      <c r="V1743" s="13">
        <f t="shared" si="273"/>
        <v>-1.2617999999999999E-2</v>
      </c>
      <c r="W1743" s="13">
        <f t="shared" si="274"/>
        <v>0.17977499999999999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7.2202999999999989E-2</v>
      </c>
      <c r="AB1743" s="13">
        <f t="shared" si="279"/>
        <v>3.5249999999999997E-2</v>
      </c>
    </row>
    <row r="1744" spans="1:28" x14ac:dyDescent="0.25">
      <c r="A1744" s="2" t="s">
        <v>1738</v>
      </c>
      <c r="B1744" s="3" t="s">
        <v>10163</v>
      </c>
      <c r="C1744" s="3" t="s">
        <v>10380</v>
      </c>
      <c r="D1744" s="12">
        <v>30.1</v>
      </c>
      <c r="E1744" s="12">
        <v>30</v>
      </c>
      <c r="F1744" s="12">
        <v>30.55</v>
      </c>
      <c r="G1744" s="12">
        <v>30.4</v>
      </c>
      <c r="H1744" s="12">
        <v>30.5</v>
      </c>
      <c r="I1744" s="3">
        <v>57</v>
      </c>
      <c r="J1744" s="3">
        <v>48</v>
      </c>
      <c r="K1744" s="3">
        <v>138</v>
      </c>
      <c r="L1744" s="3">
        <v>-158</v>
      </c>
      <c r="M1744" s="3">
        <v>146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1.7157000000000002E-2</v>
      </c>
      <c r="T1744" s="13">
        <f t="shared" si="271"/>
        <v>1.44E-2</v>
      </c>
      <c r="U1744" s="13">
        <f t="shared" si="272"/>
        <v>4.2159000000000002E-2</v>
      </c>
      <c r="V1744" s="13">
        <f t="shared" si="273"/>
        <v>-4.8031999999999998E-2</v>
      </c>
      <c r="W1744" s="13">
        <f t="shared" si="274"/>
        <v>4.453E-2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10164</v>
      </c>
      <c r="C1745" s="3" t="s">
        <v>10403</v>
      </c>
      <c r="D1745" s="12">
        <v>131.5</v>
      </c>
      <c r="E1745" s="12">
        <v>131.5</v>
      </c>
      <c r="F1745" s="12">
        <v>132.5</v>
      </c>
      <c r="G1745" s="12">
        <v>135</v>
      </c>
      <c r="H1745" s="12">
        <v>136.5</v>
      </c>
      <c r="I1745" s="3">
        <v>113</v>
      </c>
      <c r="J1745" s="3">
        <v>-34</v>
      </c>
      <c r="K1745" s="3">
        <v>45</v>
      </c>
      <c r="L1745" s="3">
        <v>74</v>
      </c>
      <c r="M1745" s="3">
        <v>-99</v>
      </c>
      <c r="N1745" s="3">
        <v>0</v>
      </c>
      <c r="O1745" s="3">
        <v>7</v>
      </c>
      <c r="P1745" s="3">
        <v>3</v>
      </c>
      <c r="Q1745" s="3">
        <v>0</v>
      </c>
      <c r="R1745" s="3">
        <v>0</v>
      </c>
      <c r="S1745" s="13">
        <f t="shared" si="270"/>
        <v>0.148595</v>
      </c>
      <c r="T1745" s="13">
        <f t="shared" si="271"/>
        <v>-4.471E-2</v>
      </c>
      <c r="U1745" s="13">
        <f t="shared" si="272"/>
        <v>5.9624999999999997E-2</v>
      </c>
      <c r="V1745" s="13">
        <f t="shared" si="273"/>
        <v>9.9900000000000003E-2</v>
      </c>
      <c r="W1745" s="13">
        <f t="shared" si="274"/>
        <v>-0.13513500000000001</v>
      </c>
      <c r="X1745" s="13">
        <f t="shared" si="275"/>
        <v>0</v>
      </c>
      <c r="Y1745" s="13">
        <f t="shared" si="276"/>
        <v>9.2049999999999996E-3</v>
      </c>
      <c r="Z1745" s="13">
        <f t="shared" si="277"/>
        <v>3.9750000000000002E-3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10165</v>
      </c>
      <c r="C1746" s="3" t="s">
        <v>10418</v>
      </c>
      <c r="D1746" s="12">
        <v>87.8</v>
      </c>
      <c r="E1746" s="12">
        <v>88.9</v>
      </c>
      <c r="F1746" s="12">
        <v>89.8</v>
      </c>
      <c r="G1746" s="12">
        <v>89.1</v>
      </c>
      <c r="H1746" s="12">
        <v>90.3</v>
      </c>
      <c r="I1746" s="3">
        <v>42</v>
      </c>
      <c r="J1746" s="3">
        <v>-43</v>
      </c>
      <c r="K1746" s="3">
        <v>6</v>
      </c>
      <c r="L1746" s="3">
        <v>1</v>
      </c>
      <c r="M1746" s="3">
        <v>30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3.6875999999999999E-2</v>
      </c>
      <c r="T1746" s="13">
        <f t="shared" si="271"/>
        <v>-3.8227000000000004E-2</v>
      </c>
      <c r="U1746" s="13">
        <f t="shared" si="272"/>
        <v>5.3879999999999996E-3</v>
      </c>
      <c r="V1746" s="13">
        <f t="shared" si="273"/>
        <v>8.9099999999999997E-4</v>
      </c>
      <c r="W1746" s="13">
        <f t="shared" si="274"/>
        <v>2.7089999999999999E-2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10166</v>
      </c>
      <c r="C1747" s="3" t="s">
        <v>10419</v>
      </c>
      <c r="D1747" s="12">
        <v>61.7</v>
      </c>
      <c r="E1747" s="12">
        <v>61.7</v>
      </c>
      <c r="F1747" s="12">
        <v>62</v>
      </c>
      <c r="G1747" s="12">
        <v>61.9</v>
      </c>
      <c r="H1747" s="12">
        <v>62.1</v>
      </c>
      <c r="I1747" s="3">
        <v>57</v>
      </c>
      <c r="J1747" s="3">
        <v>45</v>
      </c>
      <c r="K1747" s="3">
        <v>53</v>
      </c>
      <c r="L1747" s="3">
        <v>50</v>
      </c>
      <c r="M1747" s="3">
        <v>61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3.5168999999999999E-2</v>
      </c>
      <c r="T1747" s="13">
        <f t="shared" si="271"/>
        <v>2.7765000000000001E-2</v>
      </c>
      <c r="U1747" s="13">
        <f t="shared" si="272"/>
        <v>3.286E-2</v>
      </c>
      <c r="V1747" s="13">
        <f t="shared" si="273"/>
        <v>3.0949999999999998E-2</v>
      </c>
      <c r="W1747" s="13">
        <f t="shared" si="274"/>
        <v>3.7880999999999998E-2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10167</v>
      </c>
      <c r="C1748" s="3" t="s">
        <v>10380</v>
      </c>
      <c r="D1748" s="12">
        <v>21.45</v>
      </c>
      <c r="E1748" s="12">
        <v>21.6</v>
      </c>
      <c r="F1748" s="12">
        <v>21.95</v>
      </c>
      <c r="G1748" s="12">
        <v>22</v>
      </c>
      <c r="H1748" s="12">
        <v>21.95</v>
      </c>
      <c r="I1748" s="3">
        <v>-43</v>
      </c>
      <c r="J1748" s="3">
        <v>-81</v>
      </c>
      <c r="K1748" s="3">
        <v>191</v>
      </c>
      <c r="L1748" s="3">
        <v>-58</v>
      </c>
      <c r="M1748" s="3">
        <v>-19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-9.2235000000000008E-3</v>
      </c>
      <c r="T1748" s="13">
        <f t="shared" si="271"/>
        <v>-1.7496000000000001E-2</v>
      </c>
      <c r="U1748" s="13">
        <f t="shared" si="272"/>
        <v>4.1924499999999996E-2</v>
      </c>
      <c r="V1748" s="13">
        <f t="shared" si="273"/>
        <v>-1.2760000000000001E-2</v>
      </c>
      <c r="W1748" s="13">
        <f t="shared" si="274"/>
        <v>-4.1704999999999997E-3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10168</v>
      </c>
      <c r="C1749" s="3" t="s">
        <v>10380</v>
      </c>
      <c r="D1749" s="12">
        <v>51.5</v>
      </c>
      <c r="E1749" s="12">
        <v>51.7</v>
      </c>
      <c r="F1749" s="12">
        <v>51.8</v>
      </c>
      <c r="G1749" s="12">
        <v>52</v>
      </c>
      <c r="H1749" s="12">
        <v>52.4</v>
      </c>
      <c r="I1749" s="3">
        <v>77</v>
      </c>
      <c r="J1749" s="3">
        <v>-801</v>
      </c>
      <c r="K1749" s="3">
        <v>-64</v>
      </c>
      <c r="L1749" s="3">
        <v>-228</v>
      </c>
      <c r="M1749" s="3">
        <v>-202</v>
      </c>
      <c r="N1749" s="3">
        <v>0</v>
      </c>
      <c r="O1749" s="3">
        <v>37</v>
      </c>
      <c r="P1749" s="3">
        <v>18</v>
      </c>
      <c r="Q1749" s="3">
        <v>0</v>
      </c>
      <c r="R1749" s="3">
        <v>0</v>
      </c>
      <c r="S1749" s="13">
        <f t="shared" si="270"/>
        <v>3.9655000000000003E-2</v>
      </c>
      <c r="T1749" s="13">
        <f t="shared" si="271"/>
        <v>-0.41411700000000007</v>
      </c>
      <c r="U1749" s="13">
        <f t="shared" si="272"/>
        <v>-3.3152000000000001E-2</v>
      </c>
      <c r="V1749" s="13">
        <f t="shared" si="273"/>
        <v>-0.11856</v>
      </c>
      <c r="W1749" s="13">
        <f t="shared" si="274"/>
        <v>-0.105848</v>
      </c>
      <c r="X1749" s="13">
        <f t="shared" si="275"/>
        <v>0</v>
      </c>
      <c r="Y1749" s="13">
        <f t="shared" si="276"/>
        <v>1.9129E-2</v>
      </c>
      <c r="Z1749" s="13">
        <f t="shared" si="277"/>
        <v>9.323999999999999E-3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10169</v>
      </c>
      <c r="C1750" s="3" t="s">
        <v>10410</v>
      </c>
      <c r="D1750" s="12">
        <v>14.55</v>
      </c>
      <c r="E1750" s="12">
        <v>14.85</v>
      </c>
      <c r="F1750" s="12">
        <v>15.3</v>
      </c>
      <c r="G1750" s="12">
        <v>15.15</v>
      </c>
      <c r="H1750" s="12">
        <v>15.1</v>
      </c>
      <c r="I1750" s="3">
        <v>-42</v>
      </c>
      <c r="J1750" s="3">
        <v>-5</v>
      </c>
      <c r="K1750" s="3">
        <v>11</v>
      </c>
      <c r="L1750" s="3">
        <v>-55</v>
      </c>
      <c r="M1750" s="3">
        <v>36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-6.1110000000000001E-3</v>
      </c>
      <c r="T1750" s="13">
        <f t="shared" si="271"/>
        <v>-7.425E-4</v>
      </c>
      <c r="U1750" s="13">
        <f t="shared" si="272"/>
        <v>1.683E-3</v>
      </c>
      <c r="V1750" s="13">
        <f t="shared" si="273"/>
        <v>-8.3324999999999996E-3</v>
      </c>
      <c r="W1750" s="13">
        <f t="shared" si="274"/>
        <v>5.4359999999999999E-3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10170</v>
      </c>
      <c r="C1751" s="3" t="s">
        <v>4759</v>
      </c>
      <c r="D1751" s="12">
        <v>10.85</v>
      </c>
      <c r="E1751" s="12">
        <v>10.9</v>
      </c>
      <c r="F1751" s="12">
        <v>10.95</v>
      </c>
      <c r="G1751" s="12">
        <v>11</v>
      </c>
      <c r="H1751" s="12">
        <v>11</v>
      </c>
      <c r="I1751" s="3">
        <v>6</v>
      </c>
      <c r="J1751" s="3">
        <v>1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6.5099999999999999E-4</v>
      </c>
      <c r="T1751" s="13">
        <f t="shared" si="271"/>
        <v>1.0900000000000001E-4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10171</v>
      </c>
      <c r="C1752" s="3" t="s">
        <v>4740</v>
      </c>
      <c r="D1752" s="12">
        <v>10.6</v>
      </c>
      <c r="E1752" s="12">
        <v>10.7</v>
      </c>
      <c r="F1752" s="12">
        <v>10.7</v>
      </c>
      <c r="G1752" s="12">
        <v>10.8</v>
      </c>
      <c r="H1752" s="12">
        <v>10.75</v>
      </c>
      <c r="I1752" s="3">
        <v>0</v>
      </c>
      <c r="J1752" s="3">
        <v>0</v>
      </c>
      <c r="K1752" s="3">
        <v>0</v>
      </c>
      <c r="L1752" s="3">
        <v>0</v>
      </c>
      <c r="M1752" s="3">
        <v>1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1.075E-4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10172</v>
      </c>
      <c r="C1753" s="3" t="s">
        <v>10420</v>
      </c>
      <c r="D1753" s="12">
        <v>87.9</v>
      </c>
      <c r="E1753" s="12">
        <v>88.9</v>
      </c>
      <c r="F1753" s="12">
        <v>90</v>
      </c>
      <c r="G1753" s="12">
        <v>89</v>
      </c>
      <c r="H1753" s="12">
        <v>89.7</v>
      </c>
      <c r="I1753" s="3">
        <v>26</v>
      </c>
      <c r="J1753" s="3">
        <v>-84</v>
      </c>
      <c r="K1753" s="3">
        <v>-20</v>
      </c>
      <c r="L1753" s="3">
        <v>11</v>
      </c>
      <c r="M1753" s="3">
        <v>26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2.2853999999999999E-2</v>
      </c>
      <c r="T1753" s="13">
        <f t="shared" si="271"/>
        <v>-7.4676000000000006E-2</v>
      </c>
      <c r="U1753" s="13">
        <f t="shared" si="272"/>
        <v>-1.7999999999999999E-2</v>
      </c>
      <c r="V1753" s="13">
        <f t="shared" si="273"/>
        <v>9.7900000000000001E-3</v>
      </c>
      <c r="W1753" s="13">
        <f t="shared" si="274"/>
        <v>2.3322000000000002E-2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10173</v>
      </c>
      <c r="C1754" s="3" t="s">
        <v>10380</v>
      </c>
      <c r="D1754" s="12">
        <v>18.5</v>
      </c>
      <c r="E1754" s="12">
        <v>18.2</v>
      </c>
      <c r="F1754" s="12">
        <v>18.55</v>
      </c>
      <c r="G1754" s="12">
        <v>18.600000000000001</v>
      </c>
      <c r="H1754" s="12">
        <v>20.45</v>
      </c>
      <c r="I1754" s="3">
        <v>59</v>
      </c>
      <c r="J1754" s="3">
        <v>-55</v>
      </c>
      <c r="K1754" s="3">
        <v>58</v>
      </c>
      <c r="L1754" s="3">
        <v>-41</v>
      </c>
      <c r="M1754" s="3">
        <v>201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1.0914999999999999E-2</v>
      </c>
      <c r="T1754" s="13">
        <f t="shared" si="271"/>
        <v>-1.001E-2</v>
      </c>
      <c r="U1754" s="13">
        <f t="shared" si="272"/>
        <v>1.0759000000000001E-2</v>
      </c>
      <c r="V1754" s="13">
        <f t="shared" si="273"/>
        <v>-7.626E-3</v>
      </c>
      <c r="W1754" s="13">
        <f t="shared" si="274"/>
        <v>4.1104499999999995E-2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10174</v>
      </c>
      <c r="C1755" s="3" t="s">
        <v>4749</v>
      </c>
      <c r="D1755" s="12">
        <v>103.5</v>
      </c>
      <c r="E1755" s="12">
        <v>103.5</v>
      </c>
      <c r="F1755" s="12">
        <v>104.5</v>
      </c>
      <c r="G1755" s="12">
        <v>105.5</v>
      </c>
      <c r="H1755" s="12">
        <v>106</v>
      </c>
      <c r="I1755" s="3">
        <v>-50</v>
      </c>
      <c r="J1755" s="3">
        <v>-23</v>
      </c>
      <c r="K1755" s="3">
        <v>102</v>
      </c>
      <c r="L1755" s="3">
        <v>161</v>
      </c>
      <c r="M1755" s="3">
        <v>577</v>
      </c>
      <c r="N1755" s="3">
        <v>0</v>
      </c>
      <c r="O1755" s="3">
        <v>-330</v>
      </c>
      <c r="P1755" s="3">
        <v>-458</v>
      </c>
      <c r="Q1755" s="3">
        <v>-300</v>
      </c>
      <c r="R1755" s="3">
        <v>6</v>
      </c>
      <c r="S1755" s="13">
        <f t="shared" si="270"/>
        <v>-5.1749999999999997E-2</v>
      </c>
      <c r="T1755" s="13">
        <f t="shared" si="271"/>
        <v>-2.3805E-2</v>
      </c>
      <c r="U1755" s="13">
        <f t="shared" si="272"/>
        <v>0.10659</v>
      </c>
      <c r="V1755" s="13">
        <f t="shared" si="273"/>
        <v>0.16985500000000001</v>
      </c>
      <c r="W1755" s="13">
        <f t="shared" si="274"/>
        <v>0.61162000000000005</v>
      </c>
      <c r="X1755" s="13">
        <f t="shared" si="275"/>
        <v>0</v>
      </c>
      <c r="Y1755" s="13">
        <f t="shared" si="276"/>
        <v>-0.34155000000000002</v>
      </c>
      <c r="Z1755" s="13">
        <f t="shared" si="277"/>
        <v>-0.47860999999999998</v>
      </c>
      <c r="AA1755" s="13">
        <f t="shared" si="278"/>
        <v>-0.3165</v>
      </c>
      <c r="AB1755" s="13">
        <f t="shared" si="279"/>
        <v>6.3600000000000002E-3</v>
      </c>
    </row>
    <row r="1756" spans="1:28" x14ac:dyDescent="0.25">
      <c r="A1756" s="2" t="s">
        <v>1750</v>
      </c>
      <c r="B1756" s="3" t="s">
        <v>10175</v>
      </c>
      <c r="C1756" s="3" t="s">
        <v>10411</v>
      </c>
      <c r="D1756" s="12">
        <v>27.4</v>
      </c>
      <c r="E1756" s="12">
        <v>27.25</v>
      </c>
      <c r="F1756" s="12">
        <v>27.1</v>
      </c>
      <c r="G1756" s="12">
        <v>27.1</v>
      </c>
      <c r="H1756" s="12">
        <v>27.35</v>
      </c>
      <c r="I1756" s="3">
        <v>2</v>
      </c>
      <c r="J1756" s="3">
        <v>-6</v>
      </c>
      <c r="K1756" s="3">
        <v>-4</v>
      </c>
      <c r="L1756" s="3">
        <v>-2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5.4799999999999998E-4</v>
      </c>
      <c r="T1756" s="13">
        <f t="shared" si="271"/>
        <v>-1.635E-3</v>
      </c>
      <c r="U1756" s="13">
        <f t="shared" si="272"/>
        <v>-1.0840000000000001E-3</v>
      </c>
      <c r="V1756" s="13">
        <f t="shared" si="273"/>
        <v>-5.4200000000000006E-4</v>
      </c>
      <c r="W1756" s="13">
        <f t="shared" si="274"/>
        <v>2.7350000000000003E-4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10176</v>
      </c>
      <c r="C1757" s="3" t="s">
        <v>4749</v>
      </c>
      <c r="D1757" s="12">
        <v>10.85</v>
      </c>
      <c r="E1757" s="12">
        <v>10.5</v>
      </c>
      <c r="F1757" s="12">
        <v>10.6</v>
      </c>
      <c r="G1757" s="12">
        <v>10.65</v>
      </c>
      <c r="H1757" s="12">
        <v>11.15</v>
      </c>
      <c r="I1757" s="3">
        <v>82</v>
      </c>
      <c r="J1757" s="3">
        <v>0</v>
      </c>
      <c r="K1757" s="3">
        <v>-2</v>
      </c>
      <c r="L1757" s="3">
        <v>2</v>
      </c>
      <c r="M1757" s="3">
        <v>19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8.8969999999999987E-3</v>
      </c>
      <c r="T1757" s="13">
        <f t="shared" si="271"/>
        <v>0</v>
      </c>
      <c r="U1757" s="13">
        <f t="shared" si="272"/>
        <v>-2.12E-4</v>
      </c>
      <c r="V1757" s="13">
        <f t="shared" si="273"/>
        <v>2.13E-4</v>
      </c>
      <c r="W1757" s="13">
        <f t="shared" si="274"/>
        <v>2.1185000000000002E-3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4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3584</v>
      </c>
      <c r="Y1" t="s">
        <v>3660</v>
      </c>
      <c r="Z1" t="s">
        <v>3661</v>
      </c>
      <c r="AA1" t="s">
        <v>3662</v>
      </c>
      <c r="AB1" t="s">
        <v>3663</v>
      </c>
      <c r="AC1" t="s">
        <v>3664</v>
      </c>
      <c r="AH1" s="21" t="s">
        <v>3668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3669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3665</v>
      </c>
      <c r="K2" s="23"/>
      <c r="P2" t="s">
        <v>3670</v>
      </c>
      <c r="X2" s="9" t="s">
        <v>3576</v>
      </c>
      <c r="Y2" s="17">
        <v>-9.0111499999999983E-2</v>
      </c>
      <c r="Z2" s="17">
        <v>-1.9155496999999999</v>
      </c>
      <c r="AA2" s="17">
        <v>-1.4462960999999996</v>
      </c>
      <c r="AB2" s="17">
        <v>-4.4854513000000003</v>
      </c>
      <c r="AC2" s="17">
        <v>-0.70901800000000004</v>
      </c>
      <c r="AG2" t="s">
        <v>3608</v>
      </c>
      <c r="AH2" t="s">
        <v>3610</v>
      </c>
      <c r="AI2" t="s">
        <v>3612</v>
      </c>
      <c r="AJ2" t="s">
        <v>3614</v>
      </c>
      <c r="AK2" t="s">
        <v>3616</v>
      </c>
      <c r="AL2" t="s">
        <v>3618</v>
      </c>
      <c r="AM2" t="s">
        <v>3620</v>
      </c>
      <c r="AN2" t="s">
        <v>3630</v>
      </c>
      <c r="AO2" t="s">
        <v>3623</v>
      </c>
      <c r="AP2" t="s">
        <v>3622</v>
      </c>
      <c r="AQ2" t="s">
        <v>3626</v>
      </c>
      <c r="AR2" t="s">
        <v>3628</v>
      </c>
      <c r="AS2" t="s">
        <v>3608</v>
      </c>
      <c r="AT2" t="s">
        <v>3610</v>
      </c>
      <c r="AU2" t="s">
        <v>3612</v>
      </c>
      <c r="AV2" t="s">
        <v>3614</v>
      </c>
      <c r="AW2" t="s">
        <v>3616</v>
      </c>
      <c r="AX2" t="s">
        <v>3618</v>
      </c>
      <c r="AY2" t="s">
        <v>3620</v>
      </c>
      <c r="AZ2" t="s">
        <v>3630</v>
      </c>
      <c r="BA2" t="s">
        <v>3623</v>
      </c>
      <c r="BB2" t="s">
        <v>3622</v>
      </c>
      <c r="BC2" t="s">
        <v>3626</v>
      </c>
      <c r="BD2" t="s">
        <v>3628</v>
      </c>
    </row>
    <row r="3" spans="1:56" x14ac:dyDescent="0.25">
      <c r="A3" s="8" t="s">
        <v>3584</v>
      </c>
      <c r="B3" t="s">
        <v>3597</v>
      </c>
      <c r="C3" t="s">
        <v>3598</v>
      </c>
      <c r="D3" t="s">
        <v>3599</v>
      </c>
      <c r="E3" t="s">
        <v>3600</v>
      </c>
      <c r="F3" t="s">
        <v>3601</v>
      </c>
      <c r="I3" s="10" t="s">
        <v>3609</v>
      </c>
      <c r="J3" s="10" t="s">
        <v>3603</v>
      </c>
      <c r="K3" s="10" t="s">
        <v>3604</v>
      </c>
      <c r="L3" s="10" t="s">
        <v>3605</v>
      </c>
      <c r="M3" s="10" t="s">
        <v>3606</v>
      </c>
      <c r="N3" s="10" t="s">
        <v>3607</v>
      </c>
      <c r="O3" t="s">
        <v>3632</v>
      </c>
      <c r="P3" t="s">
        <v>3608</v>
      </c>
      <c r="Q3" t="s">
        <v>3602</v>
      </c>
      <c r="R3" t="s">
        <v>3604</v>
      </c>
      <c r="S3" t="s">
        <v>3605</v>
      </c>
      <c r="T3" t="s">
        <v>3606</v>
      </c>
      <c r="U3" s="21" t="s">
        <v>3607</v>
      </c>
      <c r="V3" t="s">
        <v>3667</v>
      </c>
      <c r="X3" s="9" t="s">
        <v>3574</v>
      </c>
      <c r="Y3" s="17">
        <v>0</v>
      </c>
      <c r="Z3" s="17">
        <v>3.3300000000000002E-4</v>
      </c>
      <c r="AA3" s="17">
        <v>8.3139999999999993E-4</v>
      </c>
      <c r="AB3" s="17">
        <v>1.9240000000000004E-4</v>
      </c>
      <c r="AC3" s="17">
        <v>5.4476499999999997E-2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3602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3576</v>
      </c>
      <c r="B4" s="18">
        <v>2.2730195000000002</v>
      </c>
      <c r="C4" s="18">
        <v>12.0796601</v>
      </c>
      <c r="D4" s="18">
        <v>5.1413116000000016</v>
      </c>
      <c r="E4" s="18">
        <v>-4.8691120999999997</v>
      </c>
      <c r="F4" s="18">
        <v>31.687572500000002</v>
      </c>
      <c r="I4" t="s">
        <v>3611</v>
      </c>
      <c r="J4" s="10">
        <f>SUMIF($A:$A,"電子上游*",B:B)</f>
        <v>56.409656900000002</v>
      </c>
      <c r="K4" s="10">
        <f t="shared" ref="K4:N4" si="0">SUMIF($A:$A,"電子上游*",C:C)</f>
        <v>50.285412100000038</v>
      </c>
      <c r="L4" s="10">
        <f t="shared" si="0"/>
        <v>-91.995387500000007</v>
      </c>
      <c r="M4" s="10">
        <f t="shared" si="0"/>
        <v>-49.732949700000006</v>
      </c>
      <c r="N4" s="10">
        <f t="shared" si="0"/>
        <v>56.584805500000023</v>
      </c>
      <c r="O4" s="16">
        <f>SUM(J4:N4)</f>
        <v>21.551537300000057</v>
      </c>
      <c r="P4" t="s">
        <v>3610</v>
      </c>
      <c r="Q4">
        <v>56.409656900000002</v>
      </c>
      <c r="R4">
        <v>50.285412100000038</v>
      </c>
      <c r="S4">
        <v>-91.995387500000007</v>
      </c>
      <c r="T4">
        <v>-49.732949700000006</v>
      </c>
      <c r="U4" s="21">
        <v>56.584805500000023</v>
      </c>
      <c r="V4">
        <v>21.551537300000057</v>
      </c>
      <c r="X4" s="9" t="s">
        <v>3573</v>
      </c>
      <c r="Y4" s="17">
        <v>0</v>
      </c>
      <c r="Z4" s="17">
        <v>-3.2116000000000006E-2</v>
      </c>
      <c r="AA4" s="17">
        <v>2.2615000000000001E-3</v>
      </c>
      <c r="AB4" s="17">
        <v>-1.5161399999999998E-2</v>
      </c>
      <c r="AC4" s="17">
        <v>0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3604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3574</v>
      </c>
      <c r="B5" s="18">
        <v>-0.18527050000000003</v>
      </c>
      <c r="C5" s="18">
        <v>-0.6447004999999999</v>
      </c>
      <c r="D5" s="18">
        <v>-2.5399353999999996</v>
      </c>
      <c r="E5" s="18">
        <v>-1.5609153000000002</v>
      </c>
      <c r="F5" s="18">
        <v>0.22882559999999999</v>
      </c>
      <c r="I5" t="s">
        <v>3613</v>
      </c>
      <c r="J5" s="10">
        <f>SUMIF($A:$A,"電子中游*",B:B)</f>
        <v>35.240865300000003</v>
      </c>
      <c r="K5" s="10">
        <f t="shared" ref="K5:N5" si="1">SUMIF($A:$A,"電子中游*",C:C)</f>
        <v>-17.451877800000002</v>
      </c>
      <c r="L5" s="10">
        <f t="shared" si="1"/>
        <v>-23.482181799999999</v>
      </c>
      <c r="M5" s="10">
        <f t="shared" si="1"/>
        <v>2.9305765000000035</v>
      </c>
      <c r="N5" s="10">
        <f t="shared" si="1"/>
        <v>4.1245300000000009</v>
      </c>
      <c r="O5" s="16">
        <f t="shared" ref="O5:O14" si="2">SUM(J5:N5)</f>
        <v>1.3619122000000061</v>
      </c>
      <c r="P5" t="s">
        <v>3612</v>
      </c>
      <c r="Q5">
        <v>35.240865300000003</v>
      </c>
      <c r="R5">
        <v>-17.451877800000002</v>
      </c>
      <c r="S5">
        <v>-23.482181799999999</v>
      </c>
      <c r="T5">
        <v>2.9305765000000035</v>
      </c>
      <c r="U5" s="21">
        <v>4.1245300000000009</v>
      </c>
      <c r="V5">
        <v>1.3619122000000061</v>
      </c>
      <c r="X5" s="9" t="s">
        <v>3575</v>
      </c>
      <c r="Y5" s="17">
        <v>0</v>
      </c>
      <c r="Z5" s="17">
        <v>-1.6800000000000002E-4</v>
      </c>
      <c r="AA5" s="17">
        <v>4.4550000000000004E-4</v>
      </c>
      <c r="AB5" s="17">
        <v>4.5249999999999999E-4</v>
      </c>
      <c r="AC5" s="17">
        <v>0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3605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3573</v>
      </c>
      <c r="B6" s="18">
        <v>-1.2957599</v>
      </c>
      <c r="C6" s="18">
        <v>1.0517695</v>
      </c>
      <c r="D6" s="18">
        <v>0.85880380000000001</v>
      </c>
      <c r="E6" s="18">
        <v>-2.7781993000000003</v>
      </c>
      <c r="F6" s="18">
        <v>0.3752584000000001</v>
      </c>
      <c r="I6" t="s">
        <v>3615</v>
      </c>
      <c r="J6" s="10">
        <f>SUMIF($A:$A,"電子下游*",B:B)</f>
        <v>-9.0739685000000012</v>
      </c>
      <c r="K6" s="10">
        <f t="shared" ref="K6:N6" si="3">SUMIF($A:$A,"電子下游*",C:C)</f>
        <v>-16.3332303</v>
      </c>
      <c r="L6" s="10">
        <f t="shared" si="3"/>
        <v>-8.0648216000000019</v>
      </c>
      <c r="M6" s="10">
        <f t="shared" si="3"/>
        <v>-30.395582900000001</v>
      </c>
      <c r="N6" s="10">
        <f t="shared" si="3"/>
        <v>-10.376090400000002</v>
      </c>
      <c r="O6" s="16">
        <f t="shared" si="2"/>
        <v>-74.243693700000009</v>
      </c>
      <c r="P6" t="s">
        <v>3614</v>
      </c>
      <c r="Q6">
        <v>-9.0739685000000012</v>
      </c>
      <c r="R6">
        <v>-16.3332303</v>
      </c>
      <c r="S6">
        <v>-8.0648216000000019</v>
      </c>
      <c r="T6">
        <v>-30.395582900000001</v>
      </c>
      <c r="U6" s="21">
        <v>-10.376090400000002</v>
      </c>
      <c r="V6">
        <v>-74.243693700000009</v>
      </c>
      <c r="X6" s="9" t="s">
        <v>3569</v>
      </c>
      <c r="Y6" s="17">
        <v>0</v>
      </c>
      <c r="Z6" s="17">
        <v>9.4999999999999998E-3</v>
      </c>
      <c r="AA6" s="17">
        <v>0</v>
      </c>
      <c r="AB6" s="17">
        <v>0</v>
      </c>
      <c r="AC6" s="17">
        <v>0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3606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3575</v>
      </c>
      <c r="B7" s="18">
        <v>-0.77624550000000003</v>
      </c>
      <c r="C7" s="18">
        <v>-0.53649449999999987</v>
      </c>
      <c r="D7" s="18">
        <v>2.0272665000000001</v>
      </c>
      <c r="E7" s="18">
        <v>0.7651595000000001</v>
      </c>
      <c r="F7" s="18">
        <v>1.9763834999999996</v>
      </c>
      <c r="I7" t="s">
        <v>3617</v>
      </c>
      <c r="J7" s="10">
        <f>SUMIF($A:$A,"金融*",B:B)</f>
        <v>1.574360000000008E-2</v>
      </c>
      <c r="K7" s="10">
        <f t="shared" ref="K7:N7" si="4">SUMIF($A:$A,"金融*",C:C)</f>
        <v>11.9502346</v>
      </c>
      <c r="L7" s="10">
        <f t="shared" si="4"/>
        <v>5.4874465000000026</v>
      </c>
      <c r="M7" s="10">
        <f t="shared" si="4"/>
        <v>-8.4430672000000015</v>
      </c>
      <c r="N7" s="10">
        <f t="shared" si="4"/>
        <v>34.268039999999999</v>
      </c>
      <c r="O7" s="16">
        <f t="shared" si="2"/>
        <v>43.278397499999997</v>
      </c>
      <c r="P7" t="s">
        <v>3616</v>
      </c>
      <c r="Q7">
        <v>1.574360000000008E-2</v>
      </c>
      <c r="R7">
        <v>11.9502346</v>
      </c>
      <c r="S7">
        <v>5.4874465000000026</v>
      </c>
      <c r="T7">
        <v>-8.4430672000000015</v>
      </c>
      <c r="U7" s="21">
        <v>34.268039999999999</v>
      </c>
      <c r="V7">
        <v>43.278397499999997</v>
      </c>
      <c r="X7" s="9" t="s">
        <v>3581</v>
      </c>
      <c r="Y7" s="17">
        <v>0</v>
      </c>
      <c r="Z7" s="17">
        <v>0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3607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3569</v>
      </c>
      <c r="B8" s="17">
        <v>0.21495900000000004</v>
      </c>
      <c r="C8" s="17">
        <v>-0.14545149999999998</v>
      </c>
      <c r="D8" s="17">
        <v>0.22747300000000004</v>
      </c>
      <c r="E8" s="17">
        <v>-0.32793600000000006</v>
      </c>
      <c r="F8" s="17">
        <v>6.2613000000000016E-2</v>
      </c>
      <c r="I8" t="s">
        <v>3619</v>
      </c>
      <c r="J8" s="10">
        <f>SUMIF($A:$A,"*食品",B:B)</f>
        <v>-0.35075350000000011</v>
      </c>
      <c r="K8" s="10">
        <f t="shared" ref="K8:N8" si="5">SUMIF($A:$A,"*食品",C:C)</f>
        <v>-0.46746599999999988</v>
      </c>
      <c r="L8" s="10">
        <f t="shared" si="5"/>
        <v>0.72435749999999988</v>
      </c>
      <c r="M8" s="10">
        <f t="shared" si="5"/>
        <v>-0.8534514999999997</v>
      </c>
      <c r="N8" s="10">
        <f t="shared" si="5"/>
        <v>1.4929059999999998</v>
      </c>
      <c r="O8" s="16">
        <f t="shared" si="2"/>
        <v>0.54559250000000004</v>
      </c>
      <c r="P8" t="s">
        <v>3618</v>
      </c>
      <c r="Q8">
        <v>-0.35075350000000011</v>
      </c>
      <c r="R8">
        <v>-0.46746599999999988</v>
      </c>
      <c r="S8">
        <v>0.72435749999999988</v>
      </c>
      <c r="T8">
        <v>-0.8534514999999997</v>
      </c>
      <c r="U8" s="21">
        <v>1.4929059999999998</v>
      </c>
      <c r="V8">
        <v>0.54559250000000004</v>
      </c>
      <c r="X8" s="9" t="s">
        <v>3580</v>
      </c>
      <c r="Y8" s="17">
        <v>0</v>
      </c>
      <c r="Z8" s="17">
        <v>0</v>
      </c>
      <c r="AA8" s="17">
        <v>0.99750000000000005</v>
      </c>
      <c r="AB8" s="17">
        <v>1.5712200000000001</v>
      </c>
      <c r="AC8" s="17">
        <v>0.22367999999999999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3604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3581</v>
      </c>
      <c r="B9" s="17">
        <v>-0.24246599999999999</v>
      </c>
      <c r="C9" s="17">
        <v>-9.1715500000000005E-2</v>
      </c>
      <c r="D9" s="17">
        <v>1.0754499999999986E-2</v>
      </c>
      <c r="E9" s="17">
        <v>-0.33131850000000002</v>
      </c>
      <c r="F9" s="17">
        <v>-0.16426200000000002</v>
      </c>
      <c r="I9" t="s">
        <v>3621</v>
      </c>
      <c r="J9" s="10">
        <f>SUMIF($A:$A,"*紡織*",B:B)</f>
        <v>-10.315048800000003</v>
      </c>
      <c r="K9" s="10">
        <f t="shared" ref="K9:N9" si="6">SUMIF($A:$A,"*紡織*",C:C)</f>
        <v>-2.7663925000000007</v>
      </c>
      <c r="L9" s="10">
        <f t="shared" si="6"/>
        <v>10.238219699999998</v>
      </c>
      <c r="M9" s="10">
        <f t="shared" si="6"/>
        <v>-7.0285579000000009</v>
      </c>
      <c r="N9" s="10">
        <f t="shared" si="6"/>
        <v>1.4103999999999946E-2</v>
      </c>
      <c r="O9" s="16">
        <f t="shared" si="2"/>
        <v>-9.8576755000000063</v>
      </c>
      <c r="P9" t="s">
        <v>3620</v>
      </c>
      <c r="Q9">
        <v>-10.315048800000003</v>
      </c>
      <c r="R9">
        <v>-2.7663925000000007</v>
      </c>
      <c r="S9">
        <v>10.238219699999998</v>
      </c>
      <c r="T9">
        <v>-7.0285579000000009</v>
      </c>
      <c r="U9" s="21">
        <v>1.4103999999999946E-2</v>
      </c>
      <c r="V9">
        <v>-9.8576755000000063</v>
      </c>
      <c r="X9" s="9" t="s">
        <v>3534</v>
      </c>
      <c r="Y9" s="17">
        <v>-0.1525975</v>
      </c>
      <c r="Z9" s="17">
        <v>-0.10154600000000001</v>
      </c>
      <c r="AA9" s="17">
        <v>0</v>
      </c>
      <c r="AB9" s="17">
        <v>-8.0000000000000004E-4</v>
      </c>
      <c r="AC9" s="17">
        <v>-4.0200000000000001E-3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3605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3580</v>
      </c>
      <c r="B10" s="17">
        <v>-3.1695469999999992</v>
      </c>
      <c r="C10" s="17">
        <v>8.8204809999999991</v>
      </c>
      <c r="D10" s="17">
        <v>6.8475644999999998</v>
      </c>
      <c r="E10" s="17">
        <v>3.7569939999999997</v>
      </c>
      <c r="F10" s="17">
        <v>6.5134305000000001</v>
      </c>
      <c r="I10" t="s">
        <v>3631</v>
      </c>
      <c r="J10" s="10">
        <f>SUMIF($A:$A,"*塑膠*",B:B)</f>
        <v>-5.5486515000000018</v>
      </c>
      <c r="K10" s="10">
        <f t="shared" ref="K10:N10" si="7">SUMIF($A:$A,"*塑膠*",C:C)</f>
        <v>-3.5101459000000004</v>
      </c>
      <c r="L10" s="10">
        <f t="shared" si="7"/>
        <v>-9.9242260000000009</v>
      </c>
      <c r="M10" s="10">
        <f t="shared" si="7"/>
        <v>-6.8799949999999992</v>
      </c>
      <c r="N10" s="10">
        <f t="shared" si="7"/>
        <v>0.89361989999999991</v>
      </c>
      <c r="O10" s="16">
        <f t="shared" si="2"/>
        <v>-24.9693985</v>
      </c>
      <c r="P10" t="s">
        <v>3630</v>
      </c>
      <c r="Q10">
        <v>-5.5486515000000018</v>
      </c>
      <c r="R10">
        <v>-3.5101459000000004</v>
      </c>
      <c r="S10">
        <v>-9.9242260000000009</v>
      </c>
      <c r="T10">
        <v>-6.8799949999999992</v>
      </c>
      <c r="U10" s="21">
        <v>0.89361989999999991</v>
      </c>
      <c r="V10">
        <v>-24.9693985</v>
      </c>
      <c r="X10" s="9" t="s">
        <v>3514</v>
      </c>
      <c r="Y10" s="17">
        <v>-0.69363699999999995</v>
      </c>
      <c r="Z10" s="17">
        <v>-0.87678749999999983</v>
      </c>
      <c r="AA10" s="17">
        <v>-1.0960810000000001</v>
      </c>
      <c r="AB10" s="17">
        <v>-1.019082</v>
      </c>
      <c r="AC10" s="17">
        <v>-0.64211399999999996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3606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3534</v>
      </c>
      <c r="B11" s="17">
        <v>-0.65671750000000007</v>
      </c>
      <c r="C11" s="17">
        <v>-0.35645629999999989</v>
      </c>
      <c r="D11" s="17">
        <v>2.0341568999999997</v>
      </c>
      <c r="E11" s="17">
        <v>-1.6338135999999999</v>
      </c>
      <c r="F11" s="17">
        <v>0.13011249999999988</v>
      </c>
      <c r="I11" t="s">
        <v>3624</v>
      </c>
      <c r="J11" s="10">
        <f>SUMIF($A:$A,"*鋼鐵*",B:B)</f>
        <v>-12.341225</v>
      </c>
      <c r="K11" s="10">
        <f t="shared" ref="K11:N11" si="8">SUMIF($A:$A,"*鋼鐵*",C:C)</f>
        <v>-9.6426824000000018</v>
      </c>
      <c r="L11" s="10">
        <f t="shared" si="8"/>
        <v>25.453955700000009</v>
      </c>
      <c r="M11" s="10">
        <f t="shared" si="8"/>
        <v>-20.6832882</v>
      </c>
      <c r="N11" s="10">
        <f t="shared" si="8"/>
        <v>39.892507000000016</v>
      </c>
      <c r="O11" s="16">
        <f t="shared" si="2"/>
        <v>22.679267100000025</v>
      </c>
      <c r="P11" t="s">
        <v>3623</v>
      </c>
      <c r="Q11">
        <v>-12.341225</v>
      </c>
      <c r="R11">
        <v>-9.6426824000000018</v>
      </c>
      <c r="S11">
        <v>25.453955700000009</v>
      </c>
      <c r="T11">
        <v>-20.6832882</v>
      </c>
      <c r="U11" s="21">
        <v>39.892507000000016</v>
      </c>
      <c r="V11">
        <v>22.679267100000025</v>
      </c>
      <c r="X11" s="9" t="s">
        <v>3527</v>
      </c>
      <c r="Y11" s="17">
        <v>3.286025</v>
      </c>
      <c r="Z11" s="17">
        <v>-0.39991800000000011</v>
      </c>
      <c r="AA11" s="17">
        <v>0.94513000000000003</v>
      </c>
      <c r="AB11" s="17">
        <v>0.67420749999999996</v>
      </c>
      <c r="AC11" s="17">
        <v>0.87524499999999994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3607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3514</v>
      </c>
      <c r="B12" s="19">
        <v>2.5725000000000002</v>
      </c>
      <c r="C12" s="19">
        <v>-0.9859420000000001</v>
      </c>
      <c r="D12" s="19">
        <v>-5.949050000000005E-2</v>
      </c>
      <c r="E12" s="19">
        <v>-4.3069939999999995</v>
      </c>
      <c r="F12" s="19">
        <v>4.0172294999999991</v>
      </c>
      <c r="I12" t="s">
        <v>3625</v>
      </c>
      <c r="J12" s="10">
        <f>SUMIF($A:$A,"*航運*",B:B)</f>
        <v>-29.620549000000004</v>
      </c>
      <c r="K12" s="10">
        <f t="shared" ref="K12:N12" si="9">SUMIF($A:$A,"*航運*",C:C)</f>
        <v>-34.183959000000002</v>
      </c>
      <c r="L12" s="10">
        <f t="shared" si="9"/>
        <v>71.009306499999994</v>
      </c>
      <c r="M12" s="10">
        <f t="shared" si="9"/>
        <v>17.710107999999998</v>
      </c>
      <c r="N12" s="10">
        <f t="shared" si="9"/>
        <v>53.131487000000007</v>
      </c>
      <c r="O12" s="16">
        <f t="shared" si="2"/>
        <v>78.046393499999994</v>
      </c>
      <c r="P12" t="s">
        <v>3622</v>
      </c>
      <c r="Q12">
        <v>-29.620549000000004</v>
      </c>
      <c r="R12">
        <v>-34.183959000000002</v>
      </c>
      <c r="S12">
        <v>71.009306499999994</v>
      </c>
      <c r="T12">
        <v>17.710107999999998</v>
      </c>
      <c r="U12" s="21">
        <v>53.131487000000007</v>
      </c>
      <c r="V12">
        <v>78.046393499999994</v>
      </c>
      <c r="X12" s="9" t="s">
        <v>3523</v>
      </c>
      <c r="Y12" s="17">
        <v>-0.19865000000000002</v>
      </c>
      <c r="Z12" s="17">
        <v>-4.3622000000000022E-2</v>
      </c>
      <c r="AA12" s="17">
        <v>-5.2485000000000004E-2</v>
      </c>
      <c r="AB12" s="17">
        <v>1.3700399999999999</v>
      </c>
      <c r="AC12" s="17">
        <v>0.7176800000000001</v>
      </c>
      <c r="AG12" s="22">
        <v>44340</v>
      </c>
    </row>
    <row r="13" spans="1:56" x14ac:dyDescent="0.25">
      <c r="A13" s="9" t="s">
        <v>3527</v>
      </c>
      <c r="B13" s="17">
        <v>-9.7953599999999987</v>
      </c>
      <c r="C13" s="17">
        <v>2.4889524999999986</v>
      </c>
      <c r="D13" s="17">
        <v>6.3291295000000005</v>
      </c>
      <c r="E13" s="17">
        <v>-1.0721934999999982</v>
      </c>
      <c r="F13" s="17">
        <v>-3.8849724999999991</v>
      </c>
      <c r="I13" t="s">
        <v>3627</v>
      </c>
      <c r="J13" s="10">
        <f>SUMIF($A:$A,"*營建*",B:B)</f>
        <v>-0.10703780000000004</v>
      </c>
      <c r="K13" s="10">
        <f t="shared" ref="K13:N13" si="10">SUMIF($A:$A,"*營建*",C:C)</f>
        <v>-4.0680297999999997</v>
      </c>
      <c r="L13" s="10">
        <f t="shared" si="10"/>
        <v>0.48939560000000004</v>
      </c>
      <c r="M13" s="10">
        <f t="shared" si="10"/>
        <v>-2.1307106999999998</v>
      </c>
      <c r="N13" s="10">
        <f t="shared" si="10"/>
        <v>0.79741110000000004</v>
      </c>
      <c r="O13" s="16">
        <f t="shared" si="2"/>
        <v>-5.0189715999999995</v>
      </c>
      <c r="P13" t="s">
        <v>3626</v>
      </c>
      <c r="Q13">
        <v>-0.10703780000000004</v>
      </c>
      <c r="R13">
        <v>-4.0680297999999997</v>
      </c>
      <c r="S13">
        <v>0.48939560000000004</v>
      </c>
      <c r="T13">
        <v>-2.1307106999999998</v>
      </c>
      <c r="U13" s="21">
        <v>0.79741110000000004</v>
      </c>
      <c r="V13">
        <v>-5.0189715999999995</v>
      </c>
      <c r="X13" s="9" t="s">
        <v>3582</v>
      </c>
      <c r="Y13" s="17">
        <v>0.37992000000000004</v>
      </c>
      <c r="Z13" s="17">
        <v>-0.211865</v>
      </c>
      <c r="AA13" s="17">
        <v>0.52515000000000001</v>
      </c>
      <c r="AB13" s="17">
        <v>6.1999999999999998E-3</v>
      </c>
      <c r="AC13" s="17">
        <v>0.71579999999999999</v>
      </c>
    </row>
    <row r="14" spans="1:56" x14ac:dyDescent="0.25">
      <c r="A14" s="9" t="s">
        <v>3523</v>
      </c>
      <c r="B14" s="17">
        <v>-4.1440999999999839E-3</v>
      </c>
      <c r="C14" s="17">
        <v>-0.59661099999999967</v>
      </c>
      <c r="D14" s="17">
        <v>-0.86622739999999998</v>
      </c>
      <c r="E14" s="17">
        <v>-7.2382451000000012</v>
      </c>
      <c r="F14" s="17">
        <v>0.94668149999999995</v>
      </c>
      <c r="I14" t="s">
        <v>3629</v>
      </c>
      <c r="J14" s="10">
        <f>SUMIF($A:$A,"*水泥*",B:B)</f>
        <v>2.5725000000000002</v>
      </c>
      <c r="K14" s="10">
        <f t="shared" ref="K14:N14" si="11">SUMIF($A:$A,"*水泥*",C:C)</f>
        <v>-0.9859420000000001</v>
      </c>
      <c r="L14" s="10">
        <f t="shared" si="11"/>
        <v>-5.949050000000005E-2</v>
      </c>
      <c r="M14" s="10">
        <f t="shared" si="11"/>
        <v>-4.3069939999999995</v>
      </c>
      <c r="N14" s="10">
        <f t="shared" si="11"/>
        <v>4.0172294999999991</v>
      </c>
      <c r="O14" s="16">
        <f t="shared" si="2"/>
        <v>1.2373029999999998</v>
      </c>
      <c r="P14" t="s">
        <v>3628</v>
      </c>
      <c r="Q14">
        <v>2.5725000000000002</v>
      </c>
      <c r="R14">
        <v>-0.9859420000000001</v>
      </c>
      <c r="S14">
        <v>-5.949050000000005E-2</v>
      </c>
      <c r="T14">
        <v>-4.3069939999999995</v>
      </c>
      <c r="U14" s="21">
        <v>4.0172294999999991</v>
      </c>
      <c r="V14">
        <v>1.2373029999999998</v>
      </c>
      <c r="X14" s="9" t="s">
        <v>3539</v>
      </c>
      <c r="Y14" s="17">
        <v>0</v>
      </c>
      <c r="Z14" s="17">
        <v>6.1019999999999989E-3</v>
      </c>
      <c r="AA14" s="17">
        <v>2.7200000000000002E-3</v>
      </c>
      <c r="AB14" s="17">
        <v>5.4400000000000004E-3</v>
      </c>
      <c r="AC14" s="17">
        <v>0</v>
      </c>
    </row>
    <row r="15" spans="1:56" x14ac:dyDescent="0.25">
      <c r="A15" s="9" t="s">
        <v>3582</v>
      </c>
      <c r="B15" s="17">
        <v>0.87676200000000004</v>
      </c>
      <c r="C15" s="17">
        <v>-1.3049895</v>
      </c>
      <c r="D15" s="17">
        <v>0.88275999999999999</v>
      </c>
      <c r="E15" s="17">
        <v>0.93880199999999991</v>
      </c>
      <c r="F15" s="17">
        <v>0.79403399999999991</v>
      </c>
      <c r="X15" s="9" t="s">
        <v>3520</v>
      </c>
      <c r="Y15" s="17">
        <v>0.10619000000000001</v>
      </c>
      <c r="Z15" s="17">
        <v>9.0514999999999998E-2</v>
      </c>
      <c r="AA15" s="17">
        <v>7.8799999999999946E-3</v>
      </c>
      <c r="AB15" s="17">
        <v>-3.5619999999999999E-2</v>
      </c>
      <c r="AC15" s="17">
        <v>-1.3849999999999999E-2</v>
      </c>
    </row>
    <row r="16" spans="1:56" x14ac:dyDescent="0.25">
      <c r="A16" s="9" t="s">
        <v>3539</v>
      </c>
      <c r="B16" s="17">
        <v>0.47431800000000002</v>
      </c>
      <c r="C16" s="17">
        <v>-0.2032759999999999</v>
      </c>
      <c r="D16" s="17">
        <v>-0.18389800000000001</v>
      </c>
      <c r="E16" s="17">
        <v>-1.2970570000000001</v>
      </c>
      <c r="F16" s="17">
        <v>1.396523</v>
      </c>
      <c r="I16" t="s">
        <v>3666</v>
      </c>
      <c r="P16" t="s">
        <v>3671</v>
      </c>
      <c r="X16" s="9" t="s">
        <v>3516</v>
      </c>
      <c r="Y16" s="17">
        <v>2.0274010000000002</v>
      </c>
      <c r="Z16" s="17">
        <v>1.1390054999999999</v>
      </c>
      <c r="AA16" s="17">
        <v>1.224383</v>
      </c>
      <c r="AB16" s="17">
        <v>1.6835154999999999</v>
      </c>
      <c r="AC16" s="17">
        <v>1.5613425000000001</v>
      </c>
    </row>
    <row r="17" spans="1:29" x14ac:dyDescent="0.25">
      <c r="A17" s="9" t="s">
        <v>3520</v>
      </c>
      <c r="B17" s="17">
        <v>0.84412259999999972</v>
      </c>
      <c r="C17" s="17">
        <v>-4.7899945999999991</v>
      </c>
      <c r="D17" s="17">
        <v>0.50615409999999994</v>
      </c>
      <c r="E17" s="17">
        <v>5.8111000000000031E-2</v>
      </c>
      <c r="F17" s="17">
        <v>-0.59514880000000026</v>
      </c>
      <c r="I17" s="10" t="s">
        <v>3609</v>
      </c>
      <c r="J17" s="10" t="s">
        <v>3603</v>
      </c>
      <c r="K17" s="10" t="s">
        <v>3604</v>
      </c>
      <c r="L17" s="10" t="s">
        <v>3605</v>
      </c>
      <c r="M17" s="10" t="s">
        <v>3606</v>
      </c>
      <c r="N17" s="10" t="s">
        <v>3607</v>
      </c>
      <c r="O17" t="s">
        <v>3632</v>
      </c>
      <c r="P17" t="s">
        <v>3608</v>
      </c>
      <c r="Q17" t="s">
        <v>3602</v>
      </c>
      <c r="R17" t="s">
        <v>3604</v>
      </c>
      <c r="S17" t="s">
        <v>3605</v>
      </c>
      <c r="T17" t="s">
        <v>3606</v>
      </c>
      <c r="U17" s="20" t="s">
        <v>3607</v>
      </c>
      <c r="V17" t="s">
        <v>3667</v>
      </c>
      <c r="X17" s="9" t="s">
        <v>3536</v>
      </c>
      <c r="Y17" s="17">
        <v>2.955E-2</v>
      </c>
      <c r="Z17" s="17">
        <v>-1.8574500000000001E-2</v>
      </c>
      <c r="AA17" s="17">
        <v>0</v>
      </c>
      <c r="AB17" s="17">
        <v>0</v>
      </c>
      <c r="AC17" s="17">
        <v>0</v>
      </c>
    </row>
    <row r="18" spans="1:29" x14ac:dyDescent="0.25">
      <c r="A18" s="9" t="s">
        <v>3516</v>
      </c>
      <c r="B18" s="17">
        <v>1.4806520000000001</v>
      </c>
      <c r="C18" s="17">
        <v>-2.6137642999999997</v>
      </c>
      <c r="D18" s="17">
        <v>4.8960004999999995</v>
      </c>
      <c r="E18" s="17">
        <v>-1.8260175999999997</v>
      </c>
      <c r="F18" s="17">
        <v>-0.24693579999999971</v>
      </c>
      <c r="I18" t="s">
        <v>3611</v>
      </c>
      <c r="J18" s="10">
        <f>SUMIF($X:$X,"電子上游*",Y:Y)</f>
        <v>13.265578</v>
      </c>
      <c r="K18" s="10">
        <f t="shared" ref="K18:N18" si="12">SUMIF($X:$X,"電子上游*",Z:Z)</f>
        <v>46.244583000000013</v>
      </c>
      <c r="L18" s="10">
        <f t="shared" si="12"/>
        <v>33.724847000000004</v>
      </c>
      <c r="M18" s="10">
        <f t="shared" si="12"/>
        <v>31.286253499999994</v>
      </c>
      <c r="N18" s="10">
        <f t="shared" si="12"/>
        <v>36.510411000000005</v>
      </c>
      <c r="O18" s="16">
        <f>SUM(J18:N18)</f>
        <v>161.03167250000001</v>
      </c>
      <c r="P18" t="s">
        <v>3610</v>
      </c>
      <c r="Q18">
        <v>13.265578</v>
      </c>
      <c r="R18">
        <v>46.244583000000013</v>
      </c>
      <c r="S18">
        <v>33.724847000000004</v>
      </c>
      <c r="T18">
        <v>31.286253499999994</v>
      </c>
      <c r="U18" s="20">
        <v>36.510411000000005</v>
      </c>
      <c r="V18">
        <v>161.03167250000001</v>
      </c>
      <c r="X18" s="9" t="s">
        <v>3515</v>
      </c>
      <c r="Y18" s="17">
        <v>-0.17910499999999999</v>
      </c>
      <c r="Z18" s="17">
        <v>-9.8709999999999992E-2</v>
      </c>
      <c r="AA18" s="17">
        <v>2.6624999999999999E-3</v>
      </c>
      <c r="AB18" s="17">
        <v>0.22320000000000001</v>
      </c>
      <c r="AC18" s="17">
        <v>0.17544799999999999</v>
      </c>
    </row>
    <row r="19" spans="1:29" x14ac:dyDescent="0.25">
      <c r="A19" s="9" t="s">
        <v>3536</v>
      </c>
      <c r="B19" s="17">
        <v>-2.896468</v>
      </c>
      <c r="C19" s="17">
        <v>-0.24734</v>
      </c>
      <c r="D19" s="17">
        <v>1.3519995</v>
      </c>
      <c r="E19" s="17">
        <v>-1.3071630000000003</v>
      </c>
      <c r="F19" s="17">
        <v>3.3696965000000003</v>
      </c>
      <c r="I19" t="s">
        <v>3613</v>
      </c>
      <c r="J19" s="10">
        <f>SUMIF($X:$X,"電子中游*",Y:Y)</f>
        <v>-0.13687950000000026</v>
      </c>
      <c r="K19" s="10">
        <f t="shared" ref="K19:N19" si="13">SUMIF($X:$X,"電子中游*",Z:Z)</f>
        <v>5.7238074999999995</v>
      </c>
      <c r="L19" s="10">
        <f t="shared" si="13"/>
        <v>-4.0376639999999995</v>
      </c>
      <c r="M19" s="10">
        <f t="shared" si="13"/>
        <v>3.6367609999999999</v>
      </c>
      <c r="N19" s="10">
        <f t="shared" si="13"/>
        <v>2.6973310000000001</v>
      </c>
      <c r="O19" s="16">
        <f t="shared" ref="O19:O28" si="14">SUM(J19:N19)</f>
        <v>7.883356</v>
      </c>
      <c r="P19" t="s">
        <v>3612</v>
      </c>
      <c r="Q19">
        <v>-0.13687950000000026</v>
      </c>
      <c r="R19">
        <v>5.7238074999999995</v>
      </c>
      <c r="S19">
        <v>-4.0376639999999995</v>
      </c>
      <c r="T19">
        <v>3.6367609999999999</v>
      </c>
      <c r="U19" s="20">
        <v>2.6973310000000001</v>
      </c>
      <c r="V19">
        <v>7.883356</v>
      </c>
      <c r="X19" s="9" t="s">
        <v>3537</v>
      </c>
      <c r="Y19" s="17">
        <v>0.75992350000000009</v>
      </c>
      <c r="Z19" s="17">
        <v>0.62840900000000011</v>
      </c>
      <c r="AA19" s="17">
        <v>0.16692599999999988</v>
      </c>
      <c r="AB19" s="17">
        <v>0.68353249999999999</v>
      </c>
      <c r="AC19" s="17">
        <v>0.66137999999999997</v>
      </c>
    </row>
    <row r="20" spans="1:29" x14ac:dyDescent="0.25">
      <c r="A20" s="15" t="s">
        <v>3515</v>
      </c>
      <c r="B20" s="19">
        <v>-0.35075350000000011</v>
      </c>
      <c r="C20" s="19">
        <v>-0.46746599999999988</v>
      </c>
      <c r="D20" s="19">
        <v>0.72435749999999988</v>
      </c>
      <c r="E20" s="19">
        <v>-0.8534514999999997</v>
      </c>
      <c r="F20" s="19">
        <v>1.4929059999999998</v>
      </c>
      <c r="I20" t="s">
        <v>3615</v>
      </c>
      <c r="J20" s="10">
        <f>SUMIF($X:$X,"電子下游*",Y:Y)</f>
        <v>-0.35640499999999997</v>
      </c>
      <c r="K20" s="10">
        <f t="shared" ref="K20:N20" si="15">SUMIF($X:$X,"電子下游*",Z:Z)</f>
        <v>-0.53833850000000005</v>
      </c>
      <c r="L20" s="10">
        <f t="shared" si="15"/>
        <v>-1.5087849999999996</v>
      </c>
      <c r="M20" s="10">
        <f t="shared" si="15"/>
        <v>1.4847130000000004</v>
      </c>
      <c r="N20" s="10">
        <f t="shared" si="15"/>
        <v>1.3211080000000002</v>
      </c>
      <c r="O20" s="16">
        <f t="shared" si="14"/>
        <v>0.40229250000000083</v>
      </c>
      <c r="P20" t="s">
        <v>3614</v>
      </c>
      <c r="Q20">
        <v>-0.35640499999999997</v>
      </c>
      <c r="R20">
        <v>-0.53833850000000005</v>
      </c>
      <c r="S20">
        <v>-1.5087849999999996</v>
      </c>
      <c r="T20">
        <v>1.4847130000000004</v>
      </c>
      <c r="U20" s="20">
        <v>1.3211080000000002</v>
      </c>
      <c r="V20">
        <v>0.40229250000000083</v>
      </c>
      <c r="X20" s="9" t="s">
        <v>3522</v>
      </c>
      <c r="Y20" s="17">
        <v>8.0264279999999992</v>
      </c>
      <c r="Z20" s="17">
        <v>0.88606499999999999</v>
      </c>
      <c r="AA20" s="17">
        <v>9.3855999999999939E-2</v>
      </c>
      <c r="AB20" s="17">
        <v>-0.28270099999999998</v>
      </c>
      <c r="AC20" s="17">
        <v>0.13159300000000002</v>
      </c>
    </row>
    <row r="21" spans="1:29" x14ac:dyDescent="0.25">
      <c r="A21" s="9" t="s">
        <v>3537</v>
      </c>
      <c r="B21" s="17">
        <v>-1.9120190000000001</v>
      </c>
      <c r="C21" s="17">
        <v>-4.0237315000000002</v>
      </c>
      <c r="D21" s="17">
        <v>2.5190535000000001</v>
      </c>
      <c r="E21" s="17">
        <v>1.360093</v>
      </c>
      <c r="F21" s="17">
        <v>-0.39149650000000008</v>
      </c>
      <c r="I21" t="s">
        <v>3617</v>
      </c>
      <c r="J21" s="10">
        <f>SUMIF($X:$X,"金融*",Y:Y)</f>
        <v>-9.0111499999999983E-2</v>
      </c>
      <c r="K21" s="10">
        <f t="shared" ref="K21:N21" si="16">SUMIF($X:$X,"金融*",Z:Z)</f>
        <v>-1.9475007</v>
      </c>
      <c r="L21" s="10">
        <f t="shared" si="16"/>
        <v>-1.4427576999999996</v>
      </c>
      <c r="M21" s="10">
        <f t="shared" si="16"/>
        <v>-4.4999678000000003</v>
      </c>
      <c r="N21" s="10">
        <f t="shared" si="16"/>
        <v>-0.6545415</v>
      </c>
      <c r="O21" s="16">
        <f t="shared" si="14"/>
        <v>-8.6348792000000003</v>
      </c>
      <c r="P21" t="s">
        <v>3616</v>
      </c>
      <c r="Q21">
        <v>-9.0111499999999983E-2</v>
      </c>
      <c r="R21">
        <v>-1.9475007</v>
      </c>
      <c r="S21">
        <v>-1.4427576999999996</v>
      </c>
      <c r="T21">
        <v>-4.4999678000000003</v>
      </c>
      <c r="U21" s="20">
        <v>-0.6545415</v>
      </c>
      <c r="V21">
        <v>-8.6348792000000003</v>
      </c>
      <c r="X21" s="9" t="s">
        <v>3540</v>
      </c>
      <c r="Y21" s="17">
        <v>-2.6782730000000003</v>
      </c>
      <c r="Z21" s="17">
        <v>-19.046851500000002</v>
      </c>
      <c r="AA21" s="17">
        <v>-10.000369499999998</v>
      </c>
      <c r="AB21" s="17">
        <v>-0.77847199999999983</v>
      </c>
      <c r="AC21" s="17">
        <v>2.5037090000000002</v>
      </c>
    </row>
    <row r="22" spans="1:29" x14ac:dyDescent="0.25">
      <c r="A22" s="15" t="s">
        <v>3522</v>
      </c>
      <c r="B22" s="19">
        <v>-10.315048800000003</v>
      </c>
      <c r="C22" s="19">
        <v>-2.7663925000000007</v>
      </c>
      <c r="D22" s="19">
        <v>10.238219699999998</v>
      </c>
      <c r="E22" s="19">
        <v>-7.0285579000000009</v>
      </c>
      <c r="F22" s="19">
        <v>1.4103999999999946E-2</v>
      </c>
      <c r="I22" t="s">
        <v>3619</v>
      </c>
      <c r="J22" s="10">
        <f>SUMIF($X:$X,"*食品",Y:Y)</f>
        <v>-0.17910499999999999</v>
      </c>
      <c r="K22" s="10">
        <f t="shared" ref="K22:N22" si="17">SUMIF($X:$X,"*食品",Z:Z)</f>
        <v>-9.8709999999999992E-2</v>
      </c>
      <c r="L22" s="10">
        <f t="shared" si="17"/>
        <v>2.6624999999999999E-3</v>
      </c>
      <c r="M22" s="10">
        <f t="shared" si="17"/>
        <v>0.22320000000000001</v>
      </c>
      <c r="N22" s="10">
        <f t="shared" si="17"/>
        <v>0.17544799999999999</v>
      </c>
      <c r="O22" s="16">
        <f t="shared" si="14"/>
        <v>0.12349550000000004</v>
      </c>
      <c r="P22" t="s">
        <v>3618</v>
      </c>
      <c r="Q22">
        <v>-0.17910499999999999</v>
      </c>
      <c r="R22">
        <v>-9.8709999999999992E-2</v>
      </c>
      <c r="S22">
        <v>2.6624999999999999E-3</v>
      </c>
      <c r="T22">
        <v>0.22320000000000001</v>
      </c>
      <c r="U22" s="20">
        <v>0.17544799999999999</v>
      </c>
      <c r="V22">
        <v>0.12349550000000004</v>
      </c>
      <c r="X22" s="9" t="s">
        <v>3583</v>
      </c>
      <c r="Y22" s="17">
        <v>9.11E-2</v>
      </c>
      <c r="Z22" s="17">
        <v>0.75385999999999997</v>
      </c>
      <c r="AA22" s="17">
        <v>0.27926199999999995</v>
      </c>
      <c r="AB22" s="17">
        <v>9.486E-2</v>
      </c>
      <c r="AC22" s="17">
        <v>0.84245000000000003</v>
      </c>
    </row>
    <row r="23" spans="1:29" x14ac:dyDescent="0.25">
      <c r="A23" s="15" t="s">
        <v>3540</v>
      </c>
      <c r="B23" s="19">
        <v>-29.620549000000004</v>
      </c>
      <c r="C23" s="19">
        <v>-34.183959000000002</v>
      </c>
      <c r="D23" s="19">
        <v>71.009306499999994</v>
      </c>
      <c r="E23" s="19">
        <v>17.710107999999998</v>
      </c>
      <c r="F23" s="19">
        <v>53.131487000000007</v>
      </c>
      <c r="I23" t="s">
        <v>3621</v>
      </c>
      <c r="J23" s="10">
        <f>SUMIF($X:$X,"*紡織*",Y:Y)</f>
        <v>8.0264279999999992</v>
      </c>
      <c r="K23" s="10">
        <f t="shared" ref="K23:N23" si="18">SUMIF($X:$X,"*紡織*",Z:Z)</f>
        <v>0.88606499999999999</v>
      </c>
      <c r="L23" s="10">
        <f t="shared" si="18"/>
        <v>9.3855999999999939E-2</v>
      </c>
      <c r="M23" s="10">
        <f t="shared" si="18"/>
        <v>-0.28270099999999998</v>
      </c>
      <c r="N23" s="10">
        <f t="shared" si="18"/>
        <v>0.13159300000000002</v>
      </c>
      <c r="O23" s="16">
        <f t="shared" si="14"/>
        <v>8.8552410000000013</v>
      </c>
      <c r="P23" t="s">
        <v>3620</v>
      </c>
      <c r="Q23">
        <v>8.0264279999999992</v>
      </c>
      <c r="R23">
        <v>0.88606499999999999</v>
      </c>
      <c r="S23">
        <v>9.3855999999999939E-2</v>
      </c>
      <c r="T23">
        <v>-0.28270099999999998</v>
      </c>
      <c r="U23" s="20">
        <v>0.13159300000000002</v>
      </c>
      <c r="V23">
        <v>8.8552410000000013</v>
      </c>
      <c r="X23" s="9" t="s">
        <v>3518</v>
      </c>
      <c r="Y23" s="17">
        <v>0.14159099999999999</v>
      </c>
      <c r="Z23" s="17">
        <v>0.70121299999999998</v>
      </c>
      <c r="AA23" s="17">
        <v>-0.81672500000000003</v>
      </c>
      <c r="AB23" s="17">
        <v>-1.1726799999999997</v>
      </c>
      <c r="AC23" s="17">
        <v>-0.79640600000000006</v>
      </c>
    </row>
    <row r="24" spans="1:29" x14ac:dyDescent="0.25">
      <c r="A24" s="9" t="s">
        <v>3583</v>
      </c>
      <c r="B24" s="17">
        <v>0.13843200000000003</v>
      </c>
      <c r="C24" s="17">
        <v>-3.2403679999999997</v>
      </c>
      <c r="D24" s="17">
        <v>1.9880024999999997</v>
      </c>
      <c r="E24" s="17">
        <v>-2.1200260000000002</v>
      </c>
      <c r="F24" s="17">
        <v>0.8966925</v>
      </c>
      <c r="I24" t="s">
        <v>3631</v>
      </c>
      <c r="J24" s="10">
        <f>SUMIF($X:$X,"*塑膠*",Y:Y)</f>
        <v>0.14159099999999999</v>
      </c>
      <c r="K24" s="10">
        <f t="shared" ref="K24:N24" si="19">SUMIF($X:$X,"*塑膠*",Z:Z)</f>
        <v>0.70121299999999998</v>
      </c>
      <c r="L24" s="10">
        <f t="shared" si="19"/>
        <v>-0.81672500000000003</v>
      </c>
      <c r="M24" s="10">
        <f t="shared" si="19"/>
        <v>-1.1726799999999997</v>
      </c>
      <c r="N24" s="10">
        <f t="shared" si="19"/>
        <v>-0.79640600000000006</v>
      </c>
      <c r="O24" s="16">
        <f t="shared" si="14"/>
        <v>-1.9430069999999997</v>
      </c>
      <c r="P24" t="s">
        <v>3630</v>
      </c>
      <c r="Q24">
        <v>0.14159099999999999</v>
      </c>
      <c r="R24">
        <v>0.70121299999999998</v>
      </c>
      <c r="S24">
        <v>-0.81672500000000003</v>
      </c>
      <c r="T24">
        <v>-1.1726799999999997</v>
      </c>
      <c r="U24" s="20">
        <v>-0.79640600000000006</v>
      </c>
      <c r="V24">
        <v>-1.9430069999999997</v>
      </c>
      <c r="X24" s="9" t="s">
        <v>3532</v>
      </c>
      <c r="Y24" s="17">
        <v>0</v>
      </c>
      <c r="Z24" s="17">
        <v>0</v>
      </c>
      <c r="AA24" s="17">
        <v>0</v>
      </c>
      <c r="AB24" s="17">
        <v>0</v>
      </c>
      <c r="AC24" s="17">
        <v>0</v>
      </c>
    </row>
    <row r="25" spans="1:29" x14ac:dyDescent="0.25">
      <c r="A25" s="15" t="s">
        <v>3518</v>
      </c>
      <c r="B25" s="19">
        <v>-5.5486515000000018</v>
      </c>
      <c r="C25" s="19">
        <v>-3.5101459000000004</v>
      </c>
      <c r="D25" s="19">
        <v>-9.9242260000000009</v>
      </c>
      <c r="E25" s="19">
        <v>-6.8799949999999992</v>
      </c>
      <c r="F25" s="19">
        <v>0.89361989999999991</v>
      </c>
      <c r="I25" t="s">
        <v>3624</v>
      </c>
      <c r="J25" s="10">
        <f>SUMIF($X:$X,"*鋼鐵*",Y:Y)</f>
        <v>-0.75889549999999995</v>
      </c>
      <c r="K25" s="10">
        <f t="shared" ref="K25:N25" si="20">SUMIF($X:$X,"*鋼鐵*",Z:Z)</f>
        <v>-9.8020060000000004</v>
      </c>
      <c r="L25" s="10">
        <f t="shared" si="20"/>
        <v>-7.4834640000000006</v>
      </c>
      <c r="M25" s="10">
        <f t="shared" si="20"/>
        <v>-0.39417349999999995</v>
      </c>
      <c r="N25" s="10">
        <f t="shared" si="20"/>
        <v>-0.42561750000000004</v>
      </c>
      <c r="O25" s="16">
        <f t="shared" si="14"/>
        <v>-18.864156500000004</v>
      </c>
      <c r="P25" t="s">
        <v>3623</v>
      </c>
      <c r="Q25">
        <v>-0.75889549999999995</v>
      </c>
      <c r="R25">
        <v>-9.8020060000000004</v>
      </c>
      <c r="S25">
        <v>-7.4834640000000006</v>
      </c>
      <c r="T25">
        <v>-0.39417349999999995</v>
      </c>
      <c r="U25" s="20">
        <v>-0.42561750000000004</v>
      </c>
      <c r="V25">
        <v>-18.864156500000004</v>
      </c>
      <c r="X25" s="9" t="s">
        <v>3525</v>
      </c>
      <c r="Y25" s="17">
        <v>0.42932499999999996</v>
      </c>
      <c r="Z25" s="17">
        <v>1.436E-3</v>
      </c>
      <c r="AA25" s="17">
        <v>9.3448000000000003E-2</v>
      </c>
      <c r="AB25" s="17">
        <v>3.3500000000000001E-4</v>
      </c>
      <c r="AC25" s="17">
        <v>-0.42299200000000003</v>
      </c>
    </row>
    <row r="26" spans="1:29" x14ac:dyDescent="0.25">
      <c r="A26" s="9" t="s">
        <v>3532</v>
      </c>
      <c r="B26" s="17">
        <v>0.44458150000000002</v>
      </c>
      <c r="C26" s="17">
        <v>-0.21719329999999984</v>
      </c>
      <c r="D26" s="17">
        <v>0.22721150000000009</v>
      </c>
      <c r="E26" s="17">
        <v>-6.6822080000000001</v>
      </c>
      <c r="F26" s="17">
        <v>1.4061089</v>
      </c>
      <c r="I26" t="s">
        <v>3625</v>
      </c>
      <c r="J26" s="10">
        <f>SUMIF($X:$X,"*航運*",Y:Y)</f>
        <v>-2.6782730000000003</v>
      </c>
      <c r="K26" s="10">
        <f t="shared" ref="K26:N26" si="21">SUMIF($X:$X,"*航運*",Z:Z)</f>
        <v>-19.046851500000002</v>
      </c>
      <c r="L26" s="10">
        <f t="shared" si="21"/>
        <v>-10.000369499999998</v>
      </c>
      <c r="M26" s="10">
        <f t="shared" si="21"/>
        <v>-0.77847199999999983</v>
      </c>
      <c r="N26" s="10">
        <f t="shared" si="21"/>
        <v>2.5037090000000002</v>
      </c>
      <c r="O26" s="16">
        <f t="shared" si="14"/>
        <v>-30.000256999999998</v>
      </c>
      <c r="P26" t="s">
        <v>3622</v>
      </c>
      <c r="Q26">
        <v>-2.6782730000000003</v>
      </c>
      <c r="R26">
        <v>-19.046851500000002</v>
      </c>
      <c r="S26">
        <v>-10.000369499999998</v>
      </c>
      <c r="T26">
        <v>-0.77847199999999983</v>
      </c>
      <c r="U26" s="20">
        <v>2.5037090000000002</v>
      </c>
      <c r="V26">
        <v>-30.000256999999998</v>
      </c>
      <c r="X26" s="9" t="s">
        <v>3538</v>
      </c>
      <c r="Y26" s="17">
        <v>-6.7464999999999997E-2</v>
      </c>
      <c r="Z26" s="17">
        <v>9.0060000000000001E-3</v>
      </c>
      <c r="AA26" s="17">
        <v>3.9849999999999998E-3</v>
      </c>
      <c r="AB26" s="17">
        <v>4.7149999999999997E-4</v>
      </c>
      <c r="AC26" s="17">
        <v>6.293E-2</v>
      </c>
    </row>
    <row r="27" spans="1:29" x14ac:dyDescent="0.25">
      <c r="A27" s="9" t="s">
        <v>3525</v>
      </c>
      <c r="B27" s="17">
        <v>4.8497700999999989</v>
      </c>
      <c r="C27" s="17">
        <v>-1.2243229999999998</v>
      </c>
      <c r="D27" s="17">
        <v>3.5176573000000015</v>
      </c>
      <c r="E27" s="17">
        <v>0.72953000000000012</v>
      </c>
      <c r="F27" s="17">
        <v>2.9623225999999998</v>
      </c>
      <c r="I27" t="s">
        <v>3627</v>
      </c>
      <c r="J27" s="10">
        <f>SUMIF($X:$X,"*營建*",Y:Y)</f>
        <v>0</v>
      </c>
      <c r="K27" s="10">
        <f t="shared" ref="K27:N27" si="22">SUMIF($X:$X,"*營建*",Z:Z)</f>
        <v>-3.0095000000000009E-3</v>
      </c>
      <c r="L27" s="10">
        <f t="shared" si="22"/>
        <v>1.3359999999999999E-3</v>
      </c>
      <c r="M27" s="10">
        <f t="shared" si="22"/>
        <v>-1.1927999999999999E-2</v>
      </c>
      <c r="N27" s="10">
        <f t="shared" si="22"/>
        <v>-0.36552599999999996</v>
      </c>
      <c r="O27" s="16">
        <f t="shared" si="14"/>
        <v>-0.37912749999999995</v>
      </c>
      <c r="P27" t="s">
        <v>3626</v>
      </c>
      <c r="Q27">
        <v>0</v>
      </c>
      <c r="R27">
        <v>-3.0095000000000009E-3</v>
      </c>
      <c r="S27">
        <v>1.3359999999999999E-3</v>
      </c>
      <c r="T27">
        <v>-1.1927999999999999E-2</v>
      </c>
      <c r="U27" s="20">
        <v>-0.36552599999999996</v>
      </c>
      <c r="V27">
        <v>-0.37912749999999995</v>
      </c>
      <c r="X27" s="9" t="s">
        <v>3526</v>
      </c>
      <c r="Y27" s="17">
        <v>-0.75889549999999995</v>
      </c>
      <c r="Z27" s="17">
        <v>-9.8020060000000004</v>
      </c>
      <c r="AA27" s="17">
        <v>-7.4834640000000006</v>
      </c>
      <c r="AB27" s="17">
        <v>-0.39417349999999995</v>
      </c>
      <c r="AC27" s="17">
        <v>-0.42561750000000004</v>
      </c>
    </row>
    <row r="28" spans="1:29" x14ac:dyDescent="0.25">
      <c r="A28" s="15" t="s">
        <v>3538</v>
      </c>
      <c r="B28" s="19">
        <v>-3.3357570000000001</v>
      </c>
      <c r="C28" s="19">
        <v>8.779099999999973E-2</v>
      </c>
      <c r="D28" s="19">
        <v>-1.5326220000000002</v>
      </c>
      <c r="E28" s="19">
        <v>4.3153760000000005</v>
      </c>
      <c r="F28" s="19">
        <v>-5.8330279999999997</v>
      </c>
      <c r="I28" t="s">
        <v>3629</v>
      </c>
      <c r="J28" s="10">
        <f>SUMIF($X:$X,"*水泥*",Y:Y)</f>
        <v>-0.69363699999999995</v>
      </c>
      <c r="K28" s="10">
        <f t="shared" ref="K28:N28" si="23">SUMIF($X:$X,"*水泥*",Z:Z)</f>
        <v>-0.87678749999999983</v>
      </c>
      <c r="L28" s="10">
        <f t="shared" si="23"/>
        <v>-1.0960810000000001</v>
      </c>
      <c r="M28" s="10">
        <f t="shared" si="23"/>
        <v>-1.019082</v>
      </c>
      <c r="N28" s="10">
        <f t="shared" si="23"/>
        <v>-0.64211399999999996</v>
      </c>
      <c r="O28" s="16">
        <f t="shared" si="14"/>
        <v>-4.3277014999999999</v>
      </c>
      <c r="P28" t="s">
        <v>3628</v>
      </c>
      <c r="Q28">
        <v>-0.69363699999999995</v>
      </c>
      <c r="R28">
        <v>-0.87678749999999983</v>
      </c>
      <c r="S28">
        <v>-1.0960810000000001</v>
      </c>
      <c r="T28">
        <v>-1.019082</v>
      </c>
      <c r="U28" s="20">
        <v>-0.64211399999999996</v>
      </c>
      <c r="V28">
        <v>-4.3277014999999999</v>
      </c>
      <c r="X28" s="9" t="s">
        <v>3519</v>
      </c>
      <c r="Y28" s="17">
        <v>0</v>
      </c>
      <c r="Z28" s="17">
        <v>-3.0095000000000009E-3</v>
      </c>
      <c r="AA28" s="17">
        <v>1.3359999999999999E-3</v>
      </c>
      <c r="AB28" s="17">
        <v>-1.1927999999999999E-2</v>
      </c>
      <c r="AC28" s="17">
        <v>-0.36552599999999996</v>
      </c>
    </row>
    <row r="29" spans="1:29" x14ac:dyDescent="0.25">
      <c r="A29" s="15" t="s">
        <v>3526</v>
      </c>
      <c r="B29" s="19">
        <v>-12.341225</v>
      </c>
      <c r="C29" s="19">
        <v>-9.6426824000000018</v>
      </c>
      <c r="D29" s="19">
        <v>25.453955700000009</v>
      </c>
      <c r="E29" s="19">
        <v>-20.6832882</v>
      </c>
      <c r="F29" s="19">
        <v>39.892507000000016</v>
      </c>
      <c r="X29" s="9" t="s">
        <v>3517</v>
      </c>
      <c r="Y29" s="17">
        <v>-0.32245499999999999</v>
      </c>
      <c r="Z29" s="17">
        <v>-0.155</v>
      </c>
      <c r="AA29" s="17">
        <v>0</v>
      </c>
      <c r="AB29" s="17">
        <v>-2.4E-2</v>
      </c>
      <c r="AC29" s="17">
        <v>-4.965E-2</v>
      </c>
    </row>
    <row r="30" spans="1:29" x14ac:dyDescent="0.25">
      <c r="A30" s="15" t="s">
        <v>3519</v>
      </c>
      <c r="B30" s="19">
        <v>-0.10703780000000004</v>
      </c>
      <c r="C30" s="19">
        <v>-4.0680297999999997</v>
      </c>
      <c r="D30" s="19">
        <v>0.48939560000000004</v>
      </c>
      <c r="E30" s="19">
        <v>-2.1307106999999998</v>
      </c>
      <c r="F30" s="19">
        <v>0.79741110000000004</v>
      </c>
      <c r="X30" s="9" t="s">
        <v>3554</v>
      </c>
      <c r="Y30" s="17">
        <v>-0.19436999999999999</v>
      </c>
      <c r="Z30" s="17">
        <v>-7.2199999999999999E-4</v>
      </c>
      <c r="AA30" s="17">
        <v>0.21113000000000001</v>
      </c>
      <c r="AB30" s="17">
        <v>0</v>
      </c>
      <c r="AC30" s="17">
        <v>0</v>
      </c>
    </row>
    <row r="31" spans="1:29" x14ac:dyDescent="0.25">
      <c r="A31" s="9" t="s">
        <v>3517</v>
      </c>
      <c r="B31" s="17">
        <v>0.64057750000000002</v>
      </c>
      <c r="C31" s="17">
        <v>-0.92603999999999986</v>
      </c>
      <c r="D31" s="17">
        <v>1.1938060000000008</v>
      </c>
      <c r="E31" s="17">
        <v>0.64210149999999988</v>
      </c>
      <c r="F31" s="17">
        <v>-1.6428060000000002</v>
      </c>
      <c r="X31" s="9" t="s">
        <v>3565</v>
      </c>
      <c r="Y31" s="17">
        <v>8.6557999999999996E-2</v>
      </c>
      <c r="Z31" s="17">
        <v>0.24112799999999998</v>
      </c>
      <c r="AA31" s="17">
        <v>0.41778599999999999</v>
      </c>
      <c r="AB31" s="17">
        <v>1.4039189999999999</v>
      </c>
      <c r="AC31" s="17">
        <v>0.46667399999999992</v>
      </c>
    </row>
    <row r="32" spans="1:29" x14ac:dyDescent="0.25">
      <c r="A32" s="9" t="s">
        <v>3554</v>
      </c>
      <c r="B32" s="17">
        <v>0.79650850000000006</v>
      </c>
      <c r="C32" s="17">
        <v>1.7763269999999998</v>
      </c>
      <c r="D32" s="17">
        <v>-1.8435365000000001</v>
      </c>
      <c r="E32" s="17">
        <v>0.70425300000000002</v>
      </c>
      <c r="F32" s="17">
        <v>0.19313150000000007</v>
      </c>
      <c r="X32" s="9" t="s">
        <v>3543</v>
      </c>
      <c r="Y32" s="17">
        <v>3.3921909999999995</v>
      </c>
      <c r="Z32" s="17">
        <v>16.509898</v>
      </c>
      <c r="AA32" s="17">
        <v>16.997513000000001</v>
      </c>
      <c r="AB32" s="17">
        <v>7.6681210000000002</v>
      </c>
      <c r="AC32" s="17">
        <v>6.2351869999999989</v>
      </c>
    </row>
    <row r="33" spans="1:29" x14ac:dyDescent="0.25">
      <c r="A33" s="9" t="s">
        <v>3565</v>
      </c>
      <c r="B33" s="17">
        <v>-1.9510019999999999</v>
      </c>
      <c r="C33" s="17">
        <v>-3.2749280000000001</v>
      </c>
      <c r="D33" s="17">
        <v>-3.3135020000000002</v>
      </c>
      <c r="E33" s="17">
        <v>-2.0068289999999998</v>
      </c>
      <c r="F33" s="17">
        <v>0.26194999999999996</v>
      </c>
      <c r="X33" s="9" t="s">
        <v>3553</v>
      </c>
      <c r="Y33" s="17">
        <v>1.0641060000000002</v>
      </c>
      <c r="Z33" s="17">
        <v>0.34719199999999995</v>
      </c>
      <c r="AA33" s="17">
        <v>0.61113099999999987</v>
      </c>
      <c r="AB33" s="17">
        <v>0.84287000000000001</v>
      </c>
      <c r="AC33" s="17">
        <v>2.3001430000000003</v>
      </c>
    </row>
    <row r="34" spans="1:29" x14ac:dyDescent="0.25">
      <c r="A34" s="9" t="s">
        <v>3543</v>
      </c>
      <c r="B34" s="17">
        <v>6.0066509999999997</v>
      </c>
      <c r="C34" s="17">
        <v>76.572447000000011</v>
      </c>
      <c r="D34" s="17">
        <v>-13.167263999999999</v>
      </c>
      <c r="E34" s="17">
        <v>-57.388404000000001</v>
      </c>
      <c r="F34" s="17">
        <v>51.470905000000009</v>
      </c>
      <c r="X34" s="9" t="s">
        <v>3549</v>
      </c>
      <c r="Y34" s="17">
        <v>0.32228199999999996</v>
      </c>
      <c r="Z34" s="17">
        <v>1.0550710000000001</v>
      </c>
      <c r="AA34" s="17">
        <v>3.6283735000000008</v>
      </c>
      <c r="AB34" s="17">
        <v>2.5845275000000001</v>
      </c>
      <c r="AC34" s="17">
        <v>2.6886364999999994</v>
      </c>
    </row>
    <row r="35" spans="1:29" x14ac:dyDescent="0.25">
      <c r="A35" s="9" t="s">
        <v>3553</v>
      </c>
      <c r="B35" s="17">
        <v>4.4327180000000004</v>
      </c>
      <c r="C35" s="17">
        <v>-3.1866914999999998</v>
      </c>
      <c r="D35" s="17">
        <v>-2.1810144999999999</v>
      </c>
      <c r="E35" s="17">
        <v>3.8923875000000008</v>
      </c>
      <c r="F35" s="17">
        <v>-1.3783139999999994</v>
      </c>
      <c r="X35" s="9" t="s">
        <v>3560</v>
      </c>
      <c r="Y35" s="17">
        <v>4.7073420000000006</v>
      </c>
      <c r="Z35" s="17">
        <v>17.405072000000008</v>
      </c>
      <c r="AA35" s="17">
        <v>9.3065170000000013</v>
      </c>
      <c r="AB35" s="17">
        <v>10.419799999999999</v>
      </c>
      <c r="AC35" s="17">
        <v>18.088721</v>
      </c>
    </row>
    <row r="36" spans="1:29" x14ac:dyDescent="0.25">
      <c r="A36" s="9" t="s">
        <v>3549</v>
      </c>
      <c r="B36" s="17">
        <v>-1.2258574999999996</v>
      </c>
      <c r="C36" s="17">
        <v>7.5284275000000012</v>
      </c>
      <c r="D36" s="17">
        <v>-3.2761004999999992</v>
      </c>
      <c r="E36" s="17">
        <v>0.4574410000000006</v>
      </c>
      <c r="F36" s="17">
        <v>3.7602130000000007</v>
      </c>
      <c r="X36" s="9" t="s">
        <v>3528</v>
      </c>
      <c r="Y36" s="17">
        <v>1.0059999999999999E-3</v>
      </c>
      <c r="Z36" s="17">
        <v>0.27097499999999997</v>
      </c>
      <c r="AA36" s="17">
        <v>0.39144699999999999</v>
      </c>
      <c r="AB36" s="17">
        <v>0.43235599999999996</v>
      </c>
      <c r="AC36" s="17">
        <v>0.29003400000000001</v>
      </c>
    </row>
    <row r="37" spans="1:29" x14ac:dyDescent="0.25">
      <c r="A37" s="9" t="s">
        <v>3560</v>
      </c>
      <c r="B37" s="17">
        <v>39.727954000000011</v>
      </c>
      <c r="C37" s="17">
        <v>-30.646103999999998</v>
      </c>
      <c r="D37" s="17">
        <v>-31.177002500000008</v>
      </c>
      <c r="E37" s="17">
        <v>17.436801500000009</v>
      </c>
      <c r="F37" s="17">
        <v>-9.8443019999999972</v>
      </c>
      <c r="X37" s="9" t="s">
        <v>3552</v>
      </c>
      <c r="Y37" s="17">
        <v>1.568079</v>
      </c>
      <c r="Z37" s="17">
        <v>3.4428479999999997</v>
      </c>
      <c r="AA37" s="17">
        <v>3.0471244999999998</v>
      </c>
      <c r="AB37" s="17">
        <v>2.9251849999999995</v>
      </c>
      <c r="AC37" s="17">
        <v>2.0184024999999997</v>
      </c>
    </row>
    <row r="38" spans="1:29" x14ac:dyDescent="0.25">
      <c r="A38" s="9" t="s">
        <v>3528</v>
      </c>
      <c r="B38" s="17">
        <v>0.47231049999999991</v>
      </c>
      <c r="C38" s="17">
        <v>1.082935</v>
      </c>
      <c r="D38" s="17">
        <v>-4.3674000000000018E-2</v>
      </c>
      <c r="E38" s="17">
        <v>0.56616050000000007</v>
      </c>
      <c r="F38" s="17">
        <v>3.4309000000000006E-2</v>
      </c>
      <c r="X38" s="9" t="s">
        <v>3542</v>
      </c>
      <c r="Y38" s="17">
        <v>6.6387000000000002E-2</v>
      </c>
      <c r="Z38" s="17">
        <v>0.22078500000000001</v>
      </c>
      <c r="AA38" s="17">
        <v>0.1459</v>
      </c>
      <c r="AB38" s="17">
        <v>1.177</v>
      </c>
      <c r="AC38" s="17">
        <v>-7.9468000000000011E-2</v>
      </c>
    </row>
    <row r="39" spans="1:29" x14ac:dyDescent="0.25">
      <c r="A39" s="9" t="s">
        <v>3552</v>
      </c>
      <c r="B39" s="17">
        <v>-2.8768039999999999</v>
      </c>
      <c r="C39" s="17">
        <v>-11.946095</v>
      </c>
      <c r="D39" s="17">
        <v>-21.430280000000003</v>
      </c>
      <c r="E39" s="17">
        <v>-1.1242929999999998</v>
      </c>
      <c r="F39" s="17">
        <v>11.082868500000002</v>
      </c>
      <c r="X39" s="9" t="s">
        <v>3531</v>
      </c>
      <c r="Y39" s="17">
        <v>0.56392500000000001</v>
      </c>
      <c r="Z39" s="17">
        <v>0</v>
      </c>
      <c r="AA39" s="17">
        <v>0.13155</v>
      </c>
      <c r="AB39" s="17">
        <v>0.28455000000000003</v>
      </c>
      <c r="AC39" s="17">
        <v>4.5304000000000004E-2</v>
      </c>
    </row>
    <row r="40" spans="1:29" x14ac:dyDescent="0.25">
      <c r="A40" s="9" t="s">
        <v>3542</v>
      </c>
      <c r="B40" s="17">
        <v>2.2749028000000004</v>
      </c>
      <c r="C40" s="17">
        <v>-0.96324800000000055</v>
      </c>
      <c r="D40" s="17">
        <v>1.2543974999999998</v>
      </c>
      <c r="E40" s="17">
        <v>1.5122075999999998</v>
      </c>
      <c r="F40" s="17">
        <v>0.56191940000000085</v>
      </c>
      <c r="X40" s="9" t="s">
        <v>3545</v>
      </c>
      <c r="Y40" s="17">
        <v>1.452088</v>
      </c>
      <c r="Z40" s="17">
        <v>5.7606590000000004</v>
      </c>
      <c r="AA40" s="17">
        <v>0.17449099999999995</v>
      </c>
      <c r="AB40" s="17">
        <v>1.22051</v>
      </c>
      <c r="AC40" s="17">
        <v>2.7880370000000001</v>
      </c>
    </row>
    <row r="41" spans="1:29" x14ac:dyDescent="0.25">
      <c r="A41" s="9" t="s">
        <v>3531</v>
      </c>
      <c r="B41" s="17">
        <v>1.8793180000000003</v>
      </c>
      <c r="C41" s="17">
        <v>-1.0799249999999998</v>
      </c>
      <c r="D41" s="17">
        <v>-0.66700150000000002</v>
      </c>
      <c r="E41" s="17">
        <v>1.2843035</v>
      </c>
      <c r="F41" s="17">
        <v>0.68873549999999994</v>
      </c>
      <c r="X41" s="9" t="s">
        <v>3548</v>
      </c>
      <c r="Y41" s="17">
        <v>-0.71546500000000002</v>
      </c>
      <c r="Z41" s="17">
        <v>-0.139905</v>
      </c>
      <c r="AA41" s="17">
        <v>-1.724375</v>
      </c>
      <c r="AB41" s="17">
        <v>1.9141499999999998</v>
      </c>
      <c r="AC41" s="17">
        <v>-0.84729999999999994</v>
      </c>
    </row>
    <row r="42" spans="1:29" x14ac:dyDescent="0.25">
      <c r="A42" s="9" t="s">
        <v>3545</v>
      </c>
      <c r="B42" s="17">
        <v>-3.6005181000000017</v>
      </c>
      <c r="C42" s="17">
        <v>4.8090481999999994</v>
      </c>
      <c r="D42" s="17">
        <v>-6.9902406999999993</v>
      </c>
      <c r="E42" s="17">
        <v>-4.6421515000000015</v>
      </c>
      <c r="F42" s="17">
        <v>-2.7629883</v>
      </c>
      <c r="X42" s="9" t="s">
        <v>3529</v>
      </c>
      <c r="Y42" s="17">
        <v>0.95144899999999999</v>
      </c>
      <c r="Z42" s="17">
        <v>1.1315820000000001</v>
      </c>
      <c r="AA42" s="17">
        <v>0.38625900000000002</v>
      </c>
      <c r="AB42" s="17">
        <v>0.41326499999999999</v>
      </c>
      <c r="AC42" s="17">
        <v>2.5160399999999998</v>
      </c>
    </row>
    <row r="43" spans="1:29" x14ac:dyDescent="0.25">
      <c r="A43" s="9" t="s">
        <v>3548</v>
      </c>
      <c r="B43" s="17">
        <v>11.209627499999998</v>
      </c>
      <c r="C43" s="17">
        <v>12.021646000000002</v>
      </c>
      <c r="D43" s="17">
        <v>-4.9451944999999995</v>
      </c>
      <c r="E43" s="17">
        <v>-12.089040500000001</v>
      </c>
      <c r="F43" s="17">
        <v>2.2413470000000011</v>
      </c>
      <c r="X43" s="9" t="s">
        <v>3563</v>
      </c>
      <c r="Y43" s="17">
        <v>-0.332646</v>
      </c>
      <c r="Z43" s="17">
        <v>-2.1346E-2</v>
      </c>
      <c r="AA43" s="17">
        <v>3.2550000000000001E-3</v>
      </c>
      <c r="AB43" s="17">
        <v>0.15925</v>
      </c>
      <c r="AC43" s="17">
        <v>0</v>
      </c>
    </row>
    <row r="44" spans="1:29" x14ac:dyDescent="0.25">
      <c r="A44" s="9" t="s">
        <v>3529</v>
      </c>
      <c r="B44" s="17">
        <v>-0.73615180000000002</v>
      </c>
      <c r="C44" s="17">
        <v>-2.4084271000000004</v>
      </c>
      <c r="D44" s="17">
        <v>-4.2149742999999971</v>
      </c>
      <c r="E44" s="17">
        <v>1.6642137000000004</v>
      </c>
      <c r="F44" s="17">
        <v>0.27503089999999997</v>
      </c>
      <c r="X44" s="9" t="s">
        <v>3564</v>
      </c>
      <c r="Y44" s="17">
        <v>1.56E-3</v>
      </c>
      <c r="Z44" s="17">
        <v>0.38626499999999997</v>
      </c>
      <c r="AA44" s="17">
        <v>0.47855999999999999</v>
      </c>
      <c r="AB44" s="17">
        <v>0.36394500000000002</v>
      </c>
      <c r="AC44" s="17">
        <v>0.32895000000000002</v>
      </c>
    </row>
    <row r="45" spans="1:29" x14ac:dyDescent="0.25">
      <c r="A45" s="9" t="s">
        <v>3563</v>
      </c>
      <c r="B45" s="17">
        <v>0.62488900000000003</v>
      </c>
      <c r="C45" s="17">
        <v>-0.26960149999999994</v>
      </c>
      <c r="D45" s="17">
        <v>0.36668700000000004</v>
      </c>
      <c r="E45" s="17">
        <v>-0.26846500000000006</v>
      </c>
      <c r="F45" s="17">
        <v>-0.46592750000000005</v>
      </c>
      <c r="X45" s="9" t="s">
        <v>3572</v>
      </c>
      <c r="Y45" s="17">
        <v>-0.21587999999999999</v>
      </c>
      <c r="Z45" s="17">
        <v>5.2799999999999993E-4</v>
      </c>
      <c r="AA45" s="17">
        <v>0</v>
      </c>
      <c r="AB45" s="17">
        <v>0</v>
      </c>
      <c r="AC45" s="17">
        <v>0</v>
      </c>
    </row>
    <row r="46" spans="1:29" x14ac:dyDescent="0.25">
      <c r="A46" s="9" t="s">
        <v>3564</v>
      </c>
      <c r="B46" s="17">
        <v>2.2288079999999999</v>
      </c>
      <c r="C46" s="17">
        <v>-4.5638874999999999</v>
      </c>
      <c r="D46" s="17">
        <v>-2.5169570000000001</v>
      </c>
      <c r="E46" s="17">
        <v>3.8822419999999997</v>
      </c>
      <c r="F46" s="17">
        <v>-1.8344655000000001</v>
      </c>
      <c r="X46" s="9" t="s">
        <v>3535</v>
      </c>
      <c r="Y46" s="17">
        <v>0</v>
      </c>
      <c r="Z46" s="17">
        <v>3.6180000000000001E-3</v>
      </c>
      <c r="AA46" s="17">
        <v>1.717E-3</v>
      </c>
      <c r="AB46" s="17">
        <v>0</v>
      </c>
      <c r="AC46" s="17">
        <v>0</v>
      </c>
    </row>
    <row r="47" spans="1:29" x14ac:dyDescent="0.25">
      <c r="A47" s="9" t="s">
        <v>3572</v>
      </c>
      <c r="B47" s="17">
        <v>0.21014250000000001</v>
      </c>
      <c r="C47" s="17">
        <v>0.10567299999999999</v>
      </c>
      <c r="D47" s="17">
        <v>0.16503649999999997</v>
      </c>
      <c r="E47" s="17">
        <v>0.53056800000000004</v>
      </c>
      <c r="F47" s="17">
        <v>-1.17866</v>
      </c>
      <c r="X47" s="9" t="s">
        <v>3562</v>
      </c>
      <c r="Y47" s="17">
        <v>0</v>
      </c>
      <c r="Z47" s="17">
        <v>0</v>
      </c>
      <c r="AA47" s="17">
        <v>0.14094000000000001</v>
      </c>
      <c r="AB47" s="17">
        <v>3.4457580000000001</v>
      </c>
      <c r="AC47" s="17">
        <v>1.9757E-2</v>
      </c>
    </row>
    <row r="48" spans="1:29" x14ac:dyDescent="0.25">
      <c r="A48" s="9" t="s">
        <v>3535</v>
      </c>
      <c r="B48" s="17">
        <v>0.4531636</v>
      </c>
      <c r="C48" s="17">
        <v>-3.2944000000000003E-3</v>
      </c>
      <c r="D48" s="17">
        <v>-0.28134979999999998</v>
      </c>
      <c r="E48" s="17">
        <v>0.40749649999999998</v>
      </c>
      <c r="F48" s="17">
        <v>0.43656600000000001</v>
      </c>
      <c r="X48" s="9" t="s">
        <v>3558</v>
      </c>
      <c r="Y48" s="17">
        <v>0</v>
      </c>
      <c r="Z48" s="17">
        <v>0</v>
      </c>
      <c r="AA48" s="17">
        <v>-1.8075469999999998</v>
      </c>
      <c r="AB48" s="17">
        <v>-2.9742519999999999</v>
      </c>
      <c r="AC48" s="17">
        <v>-1.222146</v>
      </c>
    </row>
    <row r="49" spans="1:29" x14ac:dyDescent="0.25">
      <c r="A49" s="9" t="s">
        <v>3562</v>
      </c>
      <c r="B49" s="17">
        <v>-0.18442750000000002</v>
      </c>
      <c r="C49" s="17">
        <v>-2.0214010000000004</v>
      </c>
      <c r="D49" s="17">
        <v>3.6027659999999995</v>
      </c>
      <c r="E49" s="17">
        <v>-6.5151524999999992</v>
      </c>
      <c r="F49" s="17">
        <v>-1.5098855</v>
      </c>
      <c r="X49" s="9" t="s">
        <v>3533</v>
      </c>
      <c r="Y49" s="17">
        <v>0</v>
      </c>
      <c r="Z49" s="17">
        <v>0</v>
      </c>
      <c r="AA49" s="17">
        <v>1.5299999999999999E-2</v>
      </c>
      <c r="AB49" s="17">
        <v>7.4999999999999997E-3</v>
      </c>
      <c r="AC49" s="17">
        <v>0</v>
      </c>
    </row>
    <row r="50" spans="1:29" x14ac:dyDescent="0.25">
      <c r="A50" s="9" t="s">
        <v>3558</v>
      </c>
      <c r="B50" s="17">
        <v>-3.6881478000000003</v>
      </c>
      <c r="C50" s="17">
        <v>0.57379650000000004</v>
      </c>
      <c r="D50" s="17">
        <v>-3.0352969999999999</v>
      </c>
      <c r="E50" s="17">
        <v>-1.8895925</v>
      </c>
      <c r="F50" s="17">
        <v>-1.2196605</v>
      </c>
      <c r="X50" s="9" t="s">
        <v>3571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3533</v>
      </c>
      <c r="B51" s="17">
        <v>0.24206519999999998</v>
      </c>
      <c r="C51" s="17">
        <v>-0.17465849999999997</v>
      </c>
      <c r="D51" s="17">
        <v>-0.3590526</v>
      </c>
      <c r="E51" s="17">
        <v>0.26684840000000004</v>
      </c>
      <c r="F51" s="17">
        <v>-0.14015</v>
      </c>
      <c r="X51" s="9" t="s">
        <v>3544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3571</v>
      </c>
      <c r="B52" s="17">
        <v>9.7122499999999987E-2</v>
      </c>
      <c r="C52" s="17">
        <v>-9.8554999999999976E-2</v>
      </c>
      <c r="D52" s="17">
        <v>5.3039499999999996E-2</v>
      </c>
      <c r="E52" s="17">
        <v>-6.7437500000000011E-2</v>
      </c>
      <c r="F52" s="17">
        <v>-5.8500499999999997E-2</v>
      </c>
      <c r="X52" s="9" t="s">
        <v>3547</v>
      </c>
      <c r="Y52" s="17">
        <v>4.1511000000000006E-2</v>
      </c>
      <c r="Z52" s="17">
        <v>-0.27187449999999996</v>
      </c>
      <c r="AA52" s="17">
        <v>-0.64217400000000002</v>
      </c>
      <c r="AB52" s="17">
        <v>0.41309500000000021</v>
      </c>
      <c r="AC52" s="17">
        <v>1.5292300000000001</v>
      </c>
    </row>
    <row r="53" spans="1:29" x14ac:dyDescent="0.25">
      <c r="A53" s="9" t="s">
        <v>3544</v>
      </c>
      <c r="B53" s="17">
        <v>0.1114059</v>
      </c>
      <c r="C53" s="17">
        <v>-1.4728000000000028E-3</v>
      </c>
      <c r="D53" s="17">
        <v>3.6089999999999997E-2</v>
      </c>
      <c r="E53" s="17">
        <v>6.7149600000000004E-2</v>
      </c>
      <c r="F53" s="17">
        <v>-0.16869600000000004</v>
      </c>
      <c r="X53" s="9" t="s">
        <v>3555</v>
      </c>
      <c r="Y53" s="17">
        <v>0.29399999999999998</v>
      </c>
      <c r="Z53" s="17">
        <v>0.38873999999999997</v>
      </c>
      <c r="AA53" s="17">
        <v>0.31859200000000004</v>
      </c>
      <c r="AB53" s="17">
        <v>0.38636500000000001</v>
      </c>
      <c r="AC53" s="17">
        <v>0.37333200000000005</v>
      </c>
    </row>
    <row r="54" spans="1:29" x14ac:dyDescent="0.25">
      <c r="A54" s="9" t="s">
        <v>3547</v>
      </c>
      <c r="B54" s="17">
        <v>-6.1272670000000007</v>
      </c>
      <c r="C54" s="17">
        <v>-10.321109499999999</v>
      </c>
      <c r="D54" s="17">
        <v>-3.2918850000000006</v>
      </c>
      <c r="E54" s="17">
        <v>-10.680308500000001</v>
      </c>
      <c r="F54" s="17">
        <v>-5.7275584999999998</v>
      </c>
      <c r="X54" s="9" t="s">
        <v>3567</v>
      </c>
      <c r="Y54" s="17">
        <v>-0.14495</v>
      </c>
      <c r="Z54" s="17">
        <v>-1.0285850000000001</v>
      </c>
      <c r="AA54" s="17">
        <v>-1.9438E-2</v>
      </c>
      <c r="AB54" s="17">
        <v>-0.31694800000000001</v>
      </c>
      <c r="AC54" s="17">
        <v>0.29198499999999999</v>
      </c>
    </row>
    <row r="55" spans="1:29" x14ac:dyDescent="0.25">
      <c r="A55" s="9" t="s">
        <v>3555</v>
      </c>
      <c r="B55" s="17">
        <v>-0.49517549999999999</v>
      </c>
      <c r="C55" s="17">
        <v>-0.54468590000000017</v>
      </c>
      <c r="D55" s="17">
        <v>-0.55929260000000003</v>
      </c>
      <c r="E55" s="17">
        <v>-2.4696544000000005</v>
      </c>
      <c r="F55" s="17">
        <v>-0.25872219999999996</v>
      </c>
      <c r="X55" s="9" t="s">
        <v>3561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3567</v>
      </c>
      <c r="B56" s="17">
        <v>-3.2194503999999999</v>
      </c>
      <c r="C56" s="17">
        <v>1.1737546000000001</v>
      </c>
      <c r="D56" s="17">
        <v>-2.3853002999999999</v>
      </c>
      <c r="E56" s="17">
        <v>-13.713764999999999</v>
      </c>
      <c r="F56" s="17">
        <v>1.0861679999999998</v>
      </c>
      <c r="X56" s="9" t="s">
        <v>3557</v>
      </c>
      <c r="Y56" s="17">
        <v>0</v>
      </c>
      <c r="Z56" s="17">
        <v>4.3160000000000004E-3</v>
      </c>
      <c r="AA56" s="17">
        <v>2.0100000000000001E-3</v>
      </c>
      <c r="AB56" s="17">
        <v>0</v>
      </c>
      <c r="AC56" s="17">
        <v>0</v>
      </c>
    </row>
    <row r="57" spans="1:29" x14ac:dyDescent="0.25">
      <c r="A57" s="9" t="s">
        <v>3561</v>
      </c>
      <c r="B57" s="17">
        <v>0.16833000000000001</v>
      </c>
      <c r="C57" s="17">
        <v>0.41040540000000014</v>
      </c>
      <c r="D57" s="17">
        <v>-0.64509179999999999</v>
      </c>
      <c r="E57" s="17">
        <v>-7.4242000000000002E-2</v>
      </c>
      <c r="F57" s="17">
        <v>2.56358E-2</v>
      </c>
      <c r="X57" s="9" t="s">
        <v>3541</v>
      </c>
      <c r="Y57" s="17">
        <v>-0.52639049999999998</v>
      </c>
      <c r="Z57" s="17">
        <v>-3.5918999999999979E-2</v>
      </c>
      <c r="AA57" s="17">
        <v>-1.1693460000000002</v>
      </c>
      <c r="AB57" s="17">
        <v>5.5121000000000003E-2</v>
      </c>
      <c r="AC57" s="17">
        <v>-0.74445300000000003</v>
      </c>
    </row>
    <row r="58" spans="1:29" x14ac:dyDescent="0.25">
      <c r="A58" s="9" t="s">
        <v>3557</v>
      </c>
      <c r="B58" s="17">
        <v>0.50457300000000005</v>
      </c>
      <c r="C58" s="17">
        <v>-0.59819369999999994</v>
      </c>
      <c r="D58" s="17">
        <v>0.78578549999999991</v>
      </c>
      <c r="E58" s="17">
        <v>0.12872999999999998</v>
      </c>
      <c r="F58" s="17">
        <v>0.63776600000000006</v>
      </c>
      <c r="X58" s="9" t="s">
        <v>3578</v>
      </c>
      <c r="Y58" s="17">
        <v>0</v>
      </c>
      <c r="Z58" s="17">
        <v>0</v>
      </c>
      <c r="AA58" s="17">
        <v>0</v>
      </c>
      <c r="AB58" s="17">
        <v>0</v>
      </c>
      <c r="AC58" s="17">
        <v>0</v>
      </c>
    </row>
    <row r="59" spans="1:29" x14ac:dyDescent="0.25">
      <c r="A59" s="9" t="s">
        <v>3541</v>
      </c>
      <c r="B59" s="17">
        <v>5.194757000000001</v>
      </c>
      <c r="C59" s="17">
        <v>12.045704499999999</v>
      </c>
      <c r="D59" s="17">
        <v>2.1250550000000001</v>
      </c>
      <c r="E59" s="17">
        <v>-3.0541374999999999</v>
      </c>
      <c r="F59" s="17">
        <v>-1.1516835000000001</v>
      </c>
      <c r="X59" s="9" t="s">
        <v>3566</v>
      </c>
      <c r="Y59" s="17">
        <v>-1.234982</v>
      </c>
      <c r="Z59" s="17">
        <v>0.90273000000000014</v>
      </c>
      <c r="AA59" s="17">
        <v>-3.8569439999999999</v>
      </c>
      <c r="AB59" s="17">
        <v>0.76722500000000027</v>
      </c>
      <c r="AC59" s="17">
        <v>1.3350889999999997</v>
      </c>
    </row>
    <row r="60" spans="1:29" x14ac:dyDescent="0.25">
      <c r="A60" s="9" t="s">
        <v>3578</v>
      </c>
      <c r="B60" s="17">
        <v>0.85583810000000005</v>
      </c>
      <c r="C60" s="17">
        <v>-1.1130723999999999</v>
      </c>
      <c r="D60" s="17">
        <v>-0.66678939999999998</v>
      </c>
      <c r="E60" s="17">
        <v>-0.61429349999999994</v>
      </c>
      <c r="F60" s="17">
        <v>-0.28040399999999999</v>
      </c>
      <c r="X60" s="9" t="s">
        <v>3579</v>
      </c>
      <c r="Y60" s="17">
        <v>0</v>
      </c>
      <c r="Z60" s="17">
        <v>0</v>
      </c>
      <c r="AA60" s="17">
        <v>-0.23641200000000001</v>
      </c>
      <c r="AB60" s="17">
        <v>-0.28320000000000001</v>
      </c>
      <c r="AC60" s="17">
        <v>0</v>
      </c>
    </row>
    <row r="61" spans="1:29" x14ac:dyDescent="0.25">
      <c r="A61" s="9" t="s">
        <v>3566</v>
      </c>
      <c r="B61" s="17">
        <v>12.4738405</v>
      </c>
      <c r="C61" s="17">
        <v>-24.800676500000002</v>
      </c>
      <c r="D61" s="17">
        <v>-18.159813</v>
      </c>
      <c r="E61" s="17">
        <v>5.2867430000000004</v>
      </c>
      <c r="F61" s="17">
        <v>-2.846498</v>
      </c>
      <c r="X61" s="9" t="s">
        <v>3521</v>
      </c>
      <c r="Y61" s="17">
        <v>0.46559699999999998</v>
      </c>
      <c r="Z61" s="17">
        <v>0.74992999999999999</v>
      </c>
      <c r="AA61" s="17">
        <v>3.2729999999999995E-2</v>
      </c>
      <c r="AB61" s="17">
        <v>0.50995500000000005</v>
      </c>
      <c r="AC61" s="17">
        <v>0.17129199999999997</v>
      </c>
    </row>
    <row r="62" spans="1:29" x14ac:dyDescent="0.25">
      <c r="A62" s="9" t="s">
        <v>3579</v>
      </c>
      <c r="B62" s="17">
        <v>1.1144080000000003</v>
      </c>
      <c r="C62" s="17">
        <v>-0.31032739999999986</v>
      </c>
      <c r="D62" s="17">
        <v>0.51979160000000002</v>
      </c>
      <c r="E62" s="17">
        <v>0.20737710000000001</v>
      </c>
      <c r="F62" s="17">
        <v>1.2337984000000004</v>
      </c>
      <c r="X62" s="9" t="s">
        <v>3568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3521</v>
      </c>
      <c r="B63" s="17">
        <v>-0.10332549999999979</v>
      </c>
      <c r="C63" s="17">
        <v>2.8309495000000005</v>
      </c>
      <c r="D63" s="17">
        <v>-0.24482500000000007</v>
      </c>
      <c r="E63" s="17">
        <v>0.74821700000000002</v>
      </c>
      <c r="F63" s="17">
        <v>4.6407895000000003</v>
      </c>
      <c r="X63" s="9" t="s">
        <v>3550</v>
      </c>
      <c r="Y63" s="17">
        <v>-1.5540150000000001</v>
      </c>
      <c r="Z63" s="17">
        <v>3.2948124999999999</v>
      </c>
      <c r="AA63" s="17">
        <v>7.0042500000000063E-2</v>
      </c>
      <c r="AB63" s="17">
        <v>0.18933999999999984</v>
      </c>
      <c r="AC63" s="17">
        <v>0.79349500000000006</v>
      </c>
    </row>
    <row r="64" spans="1:29" x14ac:dyDescent="0.25">
      <c r="A64" s="9" t="s">
        <v>3568</v>
      </c>
      <c r="B64" s="17">
        <v>0.34492</v>
      </c>
      <c r="C64" s="17">
        <v>0.43716350000000004</v>
      </c>
      <c r="D64" s="17">
        <v>0.163854</v>
      </c>
      <c r="E64" s="17">
        <v>-0.21280949999999998</v>
      </c>
      <c r="F64" s="17">
        <v>-0.16012800000000002</v>
      </c>
      <c r="X64" s="9" t="s">
        <v>3577</v>
      </c>
      <c r="Y64" s="17">
        <v>2.2124999999999999</v>
      </c>
      <c r="Z64" s="17">
        <v>0.50049999999999994</v>
      </c>
      <c r="AA64" s="17">
        <v>0.256025</v>
      </c>
      <c r="AB64" s="17">
        <v>-2.9000000000000001E-2</v>
      </c>
      <c r="AC64" s="17">
        <v>4.5799999999999999E-3</v>
      </c>
    </row>
    <row r="65" spans="1:29" x14ac:dyDescent="0.25">
      <c r="A65" s="9" t="s">
        <v>3550</v>
      </c>
      <c r="B65" s="17">
        <v>2.3626195000000001</v>
      </c>
      <c r="C65" s="17">
        <v>0.68477800000000022</v>
      </c>
      <c r="D65" s="17">
        <v>-7.5004795000000009</v>
      </c>
      <c r="E65" s="17">
        <v>4.7871780000000017</v>
      </c>
      <c r="F65" s="17">
        <v>-0.67611449999999984</v>
      </c>
      <c r="X65" s="9" t="s">
        <v>3530</v>
      </c>
      <c r="Y65" s="17">
        <v>3.7175E-2</v>
      </c>
      <c r="Z65" s="17">
        <v>1.1715E-2</v>
      </c>
      <c r="AA65" s="17">
        <v>3.895E-3</v>
      </c>
      <c r="AB65" s="17">
        <v>0</v>
      </c>
      <c r="AC65" s="17">
        <v>0</v>
      </c>
    </row>
    <row r="66" spans="1:29" x14ac:dyDescent="0.25">
      <c r="A66" s="9" t="s">
        <v>3577</v>
      </c>
      <c r="B66" s="17">
        <v>5.1363975000000002</v>
      </c>
      <c r="C66" s="17">
        <v>-2.0558775000000002</v>
      </c>
      <c r="D66" s="17">
        <v>1.7792585000000005</v>
      </c>
      <c r="E66" s="17">
        <v>-1.9273959999999997</v>
      </c>
      <c r="F66" s="17">
        <v>0.90511949999999997</v>
      </c>
      <c r="X66" s="9" t="s">
        <v>3546</v>
      </c>
      <c r="Y66" s="17">
        <v>0</v>
      </c>
      <c r="Z66" s="17">
        <v>5.0750000000000003E-4</v>
      </c>
      <c r="AA66" s="17">
        <v>2.0699999999999999E-4</v>
      </c>
      <c r="AB66" s="17">
        <v>0</v>
      </c>
      <c r="AC66" s="17">
        <v>5.0268E-2</v>
      </c>
    </row>
    <row r="67" spans="1:29" x14ac:dyDescent="0.25">
      <c r="A67" s="9" t="s">
        <v>3530</v>
      </c>
      <c r="B67" s="17">
        <v>4.0362000000000009E-2</v>
      </c>
      <c r="C67" s="17">
        <v>-0.71906510000000001</v>
      </c>
      <c r="D67" s="17">
        <v>-0.34834950000000009</v>
      </c>
      <c r="E67" s="17">
        <v>-0.98112550000000009</v>
      </c>
      <c r="F67" s="17">
        <v>0.34610399999999991</v>
      </c>
      <c r="X67" s="9" t="s">
        <v>3524</v>
      </c>
      <c r="Y67" s="17">
        <v>0.45407999999999998</v>
      </c>
      <c r="Z67" s="17">
        <v>0.103117</v>
      </c>
      <c r="AA67" s="17">
        <v>0.82499999999999996</v>
      </c>
      <c r="AB67" s="17">
        <v>0</v>
      </c>
      <c r="AC67" s="17">
        <v>0.40082000000000001</v>
      </c>
    </row>
    <row r="68" spans="1:29" x14ac:dyDescent="0.25">
      <c r="A68" s="9" t="s">
        <v>3546</v>
      </c>
      <c r="B68" s="17">
        <v>0.39036149999999997</v>
      </c>
      <c r="C68" s="17">
        <v>-0.39280650000000017</v>
      </c>
      <c r="D68" s="17">
        <v>-0.98253299999999999</v>
      </c>
      <c r="E68" s="17">
        <v>0.20161449999999997</v>
      </c>
      <c r="F68" s="17">
        <v>3.2476000000000053E-2</v>
      </c>
      <c r="X68" s="9" t="s">
        <v>3551</v>
      </c>
      <c r="Y68" s="17">
        <v>6.2165999999999999E-2</v>
      </c>
      <c r="Z68" s="17">
        <v>0.144509</v>
      </c>
      <c r="AA68" s="17">
        <v>-4.9149999999999999E-2</v>
      </c>
      <c r="AB68" s="17">
        <v>-2.9499999999999999E-3</v>
      </c>
      <c r="AC68" s="17">
        <v>0.27836</v>
      </c>
    </row>
    <row r="69" spans="1:29" x14ac:dyDescent="0.25">
      <c r="A69" s="9" t="s">
        <v>3524</v>
      </c>
      <c r="B69" s="17">
        <v>0.87080859999999993</v>
      </c>
      <c r="C69" s="17">
        <v>0.16074440000000001</v>
      </c>
      <c r="D69" s="17">
        <v>1.3103646</v>
      </c>
      <c r="E69" s="17">
        <v>0.41053820000000008</v>
      </c>
      <c r="F69" s="17">
        <v>0.55961059999999996</v>
      </c>
      <c r="X69" s="9" t="s">
        <v>3559</v>
      </c>
      <c r="Y69" s="17">
        <v>-5.4830000000000004E-2</v>
      </c>
      <c r="Z69" s="17">
        <v>5.4561999999999999E-2</v>
      </c>
      <c r="AA69" s="17">
        <v>8.5072499999999995E-2</v>
      </c>
      <c r="AB69" s="17">
        <v>-1.9300000000000001E-3</v>
      </c>
      <c r="AC69" s="17">
        <v>2.29E-2</v>
      </c>
    </row>
    <row r="70" spans="1:29" x14ac:dyDescent="0.25">
      <c r="A70" s="9" t="s">
        <v>3551</v>
      </c>
      <c r="B70" s="17">
        <v>3.2714125000000003</v>
      </c>
      <c r="C70" s="17">
        <v>-3.4684755000000012</v>
      </c>
      <c r="D70" s="17">
        <v>-0.19007510000000016</v>
      </c>
      <c r="E70" s="17">
        <v>-0.62264550000000018</v>
      </c>
      <c r="F70" s="17">
        <v>0.66705540000000008</v>
      </c>
      <c r="X70" s="9" t="s">
        <v>3556</v>
      </c>
      <c r="Y70" s="17">
        <v>1.82E-3</v>
      </c>
      <c r="Z70" s="17">
        <v>-5.4599999999999996E-3</v>
      </c>
      <c r="AA70" s="17">
        <v>0</v>
      </c>
      <c r="AB70" s="17">
        <v>2.4321999999999999</v>
      </c>
      <c r="AC70" s="17">
        <v>0.38497999999999999</v>
      </c>
    </row>
    <row r="71" spans="1:29" x14ac:dyDescent="0.25">
      <c r="A71" s="9" t="s">
        <v>3559</v>
      </c>
      <c r="B71" s="17">
        <v>2.6817243999999998</v>
      </c>
      <c r="C71" s="17">
        <v>1.6258207</v>
      </c>
      <c r="D71" s="17">
        <v>-0.32887849999999991</v>
      </c>
      <c r="E71" s="17">
        <v>1.4055438999999998</v>
      </c>
      <c r="F71" s="17">
        <v>-0.78019499999999997</v>
      </c>
      <c r="X71" s="9" t="s">
        <v>3570</v>
      </c>
      <c r="Y71" s="17">
        <v>0</v>
      </c>
      <c r="Z71" s="17">
        <v>2.8034999999999996E-3</v>
      </c>
      <c r="AA71" s="17">
        <v>1.2159999999999999E-3</v>
      </c>
      <c r="AB71" s="17">
        <v>0</v>
      </c>
      <c r="AC71" s="17">
        <v>0</v>
      </c>
    </row>
    <row r="72" spans="1:29" x14ac:dyDescent="0.25">
      <c r="A72" s="9" t="s">
        <v>3556</v>
      </c>
      <c r="B72" s="17">
        <v>0.68572850000000007</v>
      </c>
      <c r="C72" s="17">
        <v>-1.6403299999999996</v>
      </c>
      <c r="D72" s="17">
        <v>5.9726999999999988E-2</v>
      </c>
      <c r="E72" s="17">
        <v>-2.3144551999999989</v>
      </c>
      <c r="F72" s="17">
        <v>0.41083800000000015</v>
      </c>
      <c r="X72" s="9" t="s">
        <v>3585</v>
      </c>
      <c r="Y72" s="17">
        <v>22.908557500000008</v>
      </c>
      <c r="Z72" s="17">
        <v>22.949772800000005</v>
      </c>
      <c r="AA72" s="17">
        <v>11.630754300000007</v>
      </c>
      <c r="AB72" s="17">
        <v>34.501325199999997</v>
      </c>
      <c r="AC72" s="17">
        <v>45.625390499999988</v>
      </c>
    </row>
    <row r="73" spans="1:29" x14ac:dyDescent="0.25">
      <c r="A73" s="9" t="s">
        <v>3570</v>
      </c>
      <c r="B73" s="17">
        <v>-7.8987299999999983E-2</v>
      </c>
      <c r="C73" s="17">
        <v>-0.73640749999999999</v>
      </c>
      <c r="D73" s="17">
        <v>-1.0184895000000003</v>
      </c>
      <c r="E73" s="17">
        <v>-0.38977249999999997</v>
      </c>
      <c r="F73" s="17">
        <v>1.2237616</v>
      </c>
    </row>
    <row r="74" spans="1:29" x14ac:dyDescent="0.25">
      <c r="A74" s="9" t="s">
        <v>3585</v>
      </c>
      <c r="B74" s="17">
        <v>14.833227800000023</v>
      </c>
      <c r="C74" s="17">
        <v>-35.758108999999976</v>
      </c>
      <c r="D74" s="17">
        <v>9.8255499999999856</v>
      </c>
      <c r="E74" s="17">
        <v>-121.84888339999999</v>
      </c>
      <c r="F74" s="17">
        <v>190.56011500000011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M19" sqref="M19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4521</v>
      </c>
    </row>
    <row r="3" spans="2:5" x14ac:dyDescent="0.25">
      <c r="C3" t="s">
        <v>4523</v>
      </c>
    </row>
    <row r="4" spans="2:5" x14ac:dyDescent="0.25">
      <c r="E4" t="s">
        <v>4522</v>
      </c>
    </row>
    <row r="5" spans="2:5" x14ac:dyDescent="0.25">
      <c r="C5" t="s">
        <v>4524</v>
      </c>
    </row>
    <row r="6" spans="2:5" x14ac:dyDescent="0.25">
      <c r="E6" t="s">
        <v>4525</v>
      </c>
    </row>
    <row r="7" spans="2:5" x14ac:dyDescent="0.25">
      <c r="C7" t="s">
        <v>4526</v>
      </c>
    </row>
    <row r="8" spans="2:5" x14ac:dyDescent="0.25">
      <c r="E8" t="s">
        <v>4527</v>
      </c>
    </row>
    <row r="12" spans="2:5" x14ac:dyDescent="0.25">
      <c r="E12" t="s">
        <v>4528</v>
      </c>
    </row>
    <row r="13" spans="2:5" x14ac:dyDescent="0.25">
      <c r="E13" t="s">
        <v>4529</v>
      </c>
    </row>
    <row r="14" spans="2:5" x14ac:dyDescent="0.25">
      <c r="E14" t="s">
        <v>4530</v>
      </c>
    </row>
    <row r="15" spans="2:5" x14ac:dyDescent="0.25">
      <c r="E15" t="s">
        <v>4531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2021-05-28T09:11:41Z</dcterms:modified>
</cp:coreProperties>
</file>